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Meu Drive\14. DRE GERENCIAL\2026\"/>
    </mc:Choice>
  </mc:AlternateContent>
  <xr:revisionPtr revIDLastSave="0" documentId="13_ncr:1_{B4DC99BF-C9FC-443E-945F-79E0555AD66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RE-2026" sheetId="1" r:id="rId1"/>
    <sheet name="Realizado 2026" sheetId="2" r:id="rId2"/>
    <sheet name="Orçamento2026" sheetId="3" state="hidden" r:id="rId3"/>
    <sheet name="DFC-2026" sheetId="4" state="hidden" r:id="rId4"/>
    <sheet name="Projeção Amortização" sheetId="5" r:id="rId5"/>
    <sheet name="Arrecadação Açao PQ cidade" sheetId="6" state="hidden" r:id="rId6"/>
    <sheet name="PRD CEDESP" sheetId="7" state="hidden" r:id="rId7"/>
    <sheet name="Categorias" sheetId="8" state="hidden" r:id="rId8"/>
    <sheet name="DFC EM CONTRUTRÇÃO" sheetId="9" state="hidden" r:id="rId9"/>
    <sheet name="BASE" sheetId="10" state="hidden" r:id="rId10"/>
    <sheet name="Devolução Emp.Cedesp e CCinter" sheetId="11" state="hidden" r:id="rId11"/>
    <sheet name="Extrato Set-2024" sheetId="12" state="hidden" r:id="rId12"/>
    <sheet name="extrato out-2024" sheetId="13" state="hidden" r:id="rId13"/>
    <sheet name="Apresentação DFC" sheetId="14" state="hidden" r:id="rId14"/>
    <sheet name="prd ccinter" sheetId="15" state="hidden" r:id="rId15"/>
    <sheet name="FLuxo de Caixa" sheetId="16" state="hidden" r:id="rId16"/>
  </sheets>
  <definedNames>
    <definedName name="_xlnm._FilterDatabase" localSheetId="9" hidden="1">BASE!$A$1:$P$3969</definedName>
    <definedName name="_xlnm._FilterDatabase" localSheetId="7" hidden="1">Categorias!$A$1:$B$66</definedName>
    <definedName name="_xlnm._FilterDatabase" localSheetId="10" hidden="1">'Devolução Emp.Cedesp e CCinter'!$A$1:$H$440</definedName>
    <definedName name="_xlnm._FilterDatabase" localSheetId="8" hidden="1">'DFC EM CONTRUTRÇÃO'!$A$22:$P$4106</definedName>
    <definedName name="_xlnm._FilterDatabase" localSheetId="3" hidden="1">'DFC-2026'!$A$1:$K$1</definedName>
    <definedName name="_xlnm._FilterDatabase" localSheetId="0" hidden="1">'DRE-2026'!$B$31:$AK$107</definedName>
    <definedName name="_xlnm._FilterDatabase" localSheetId="12" hidden="1">'extrato out-2024'!$A$1:$H$268</definedName>
    <definedName name="_xlnm._FilterDatabase" localSheetId="11" hidden="1">'Extrato Set-2024'!$A$1:$I$199</definedName>
    <definedName name="_xlnm._FilterDatabase" localSheetId="15" hidden="1">'FLuxo de Caixa'!$A$1:$M$49</definedName>
    <definedName name="_xlnm._FilterDatabase" localSheetId="2" hidden="1">Orçamento2026!$A$1:$P$1317</definedName>
    <definedName name="_xlnm._FilterDatabase" localSheetId="1" hidden="1">'Realizado 2026'!$A$1:$Q$1277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uK/87Cv13Ca5VpozwGK0xKHBkdF9juWqkKcAhz5N6p4="/>
    </ext>
  </extLst>
</workbook>
</file>

<file path=xl/calcChain.xml><?xml version="1.0" encoding="utf-8"?>
<calcChain xmlns="http://schemas.openxmlformats.org/spreadsheetml/2006/main">
  <c r="E48" i="16" l="1"/>
  <c r="H47" i="16"/>
  <c r="E45" i="16"/>
  <c r="H44" i="16"/>
  <c r="E42" i="16"/>
  <c r="H41" i="16"/>
  <c r="E39" i="16"/>
  <c r="H38" i="16"/>
  <c r="D38" i="16"/>
  <c r="E36" i="16"/>
  <c r="H35" i="16"/>
  <c r="E33" i="16"/>
  <c r="H32" i="16"/>
  <c r="E30" i="16"/>
  <c r="H29" i="16"/>
  <c r="E27" i="16"/>
  <c r="H26" i="16"/>
  <c r="E24" i="16"/>
  <c r="H23" i="16"/>
  <c r="E21" i="16"/>
  <c r="H20" i="16"/>
  <c r="E18" i="16"/>
  <c r="H17" i="16"/>
  <c r="E15" i="16"/>
  <c r="G14" i="16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G40" i="16" s="1"/>
  <c r="G41" i="16" s="1"/>
  <c r="G42" i="16" s="1"/>
  <c r="G43" i="16" s="1"/>
  <c r="G44" i="16" s="1"/>
  <c r="G45" i="16" s="1"/>
  <c r="G46" i="16" s="1"/>
  <c r="G47" i="16" s="1"/>
  <c r="G48" i="16" s="1"/>
  <c r="G49" i="16" s="1"/>
  <c r="F14" i="16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G12" i="16"/>
  <c r="F12" i="16"/>
  <c r="E12" i="16"/>
  <c r="H9" i="16"/>
  <c r="G9" i="16"/>
  <c r="F9" i="16"/>
  <c r="E9" i="16"/>
  <c r="E6" i="16"/>
  <c r="D5" i="16"/>
  <c r="D6" i="16" s="1"/>
  <c r="K5" i="16" s="1"/>
  <c r="C8" i="16" s="1"/>
  <c r="D9" i="16" s="1"/>
  <c r="K8" i="16" s="1"/>
  <c r="C11" i="16" s="1"/>
  <c r="D12" i="16" s="1"/>
  <c r="K11" i="16" s="1"/>
  <c r="C14" i="16" s="1"/>
  <c r="D15" i="16" s="1"/>
  <c r="K14" i="16" s="1"/>
  <c r="C17" i="16" s="1"/>
  <c r="D18" i="16" s="1"/>
  <c r="K17" i="16" s="1"/>
  <c r="C20" i="16" s="1"/>
  <c r="D21" i="16" s="1"/>
  <c r="K20" i="16" s="1"/>
  <c r="C23" i="16" s="1"/>
  <c r="D24" i="16" s="1"/>
  <c r="K23" i="16" s="1"/>
  <c r="C26" i="16" s="1"/>
  <c r="D27" i="16" s="1"/>
  <c r="K26" i="16" s="1"/>
  <c r="C29" i="16" s="1"/>
  <c r="D30" i="16" s="1"/>
  <c r="K29" i="16" s="1"/>
  <c r="C32" i="16" s="1"/>
  <c r="D33" i="16" s="1"/>
  <c r="K32" i="16" s="1"/>
  <c r="C35" i="16" s="1"/>
  <c r="D36" i="16" s="1"/>
  <c r="K35" i="16" s="1"/>
  <c r="C38" i="16" s="1"/>
  <c r="D39" i="16" s="1"/>
  <c r="K38" i="16" s="1"/>
  <c r="C41" i="16" s="1"/>
  <c r="D42" i="16" s="1"/>
  <c r="K41" i="16" s="1"/>
  <c r="C44" i="16" s="1"/>
  <c r="D45" i="16" s="1"/>
  <c r="K44" i="16" s="1"/>
  <c r="C47" i="16" s="1"/>
  <c r="D48" i="16" s="1"/>
  <c r="K47" i="16" s="1"/>
  <c r="C5" i="16"/>
  <c r="E3" i="16"/>
  <c r="D3" i="16"/>
  <c r="K2" i="16"/>
  <c r="B13" i="15"/>
  <c r="E48" i="14"/>
  <c r="H47" i="14"/>
  <c r="D47" i="14"/>
  <c r="E45" i="14"/>
  <c r="H44" i="14"/>
  <c r="E42" i="14"/>
  <c r="H41" i="14"/>
  <c r="E39" i="14"/>
  <c r="H38" i="14"/>
  <c r="D38" i="14"/>
  <c r="E36" i="14"/>
  <c r="H35" i="14"/>
  <c r="E33" i="14"/>
  <c r="H32" i="14"/>
  <c r="E30" i="14"/>
  <c r="H29" i="14"/>
  <c r="E27" i="14"/>
  <c r="H26" i="14"/>
  <c r="E24" i="14"/>
  <c r="H23" i="14"/>
  <c r="E21" i="14"/>
  <c r="H20" i="14"/>
  <c r="E18" i="14"/>
  <c r="H17" i="14"/>
  <c r="E15" i="14"/>
  <c r="G14" i="14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G39" i="14" s="1"/>
  <c r="G40" i="14" s="1"/>
  <c r="G41" i="14" s="1"/>
  <c r="G42" i="14" s="1"/>
  <c r="G43" i="14" s="1"/>
  <c r="G44" i="14" s="1"/>
  <c r="G45" i="14" s="1"/>
  <c r="G46" i="14" s="1"/>
  <c r="G47" i="14" s="1"/>
  <c r="G48" i="14" s="1"/>
  <c r="G49" i="14" s="1"/>
  <c r="F14" i="14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G12" i="14"/>
  <c r="F12" i="14"/>
  <c r="E12" i="14"/>
  <c r="H9" i="14"/>
  <c r="G9" i="14"/>
  <c r="F9" i="14"/>
  <c r="E9" i="14"/>
  <c r="E6" i="14"/>
  <c r="D5" i="14"/>
  <c r="E3" i="14"/>
  <c r="D3" i="14"/>
  <c r="K2" i="14" s="1"/>
  <c r="C5" i="14" s="1"/>
  <c r="D6" i="14" s="1"/>
  <c r="K5" i="14" s="1"/>
  <c r="C8" i="14" s="1"/>
  <c r="D9" i="14" s="1"/>
  <c r="K8" i="14" s="1"/>
  <c r="C11" i="14" s="1"/>
  <c r="D12" i="14" s="1"/>
  <c r="K11" i="14" s="1"/>
  <c r="C14" i="14" s="1"/>
  <c r="D15" i="14" s="1"/>
  <c r="K14" i="14" s="1"/>
  <c r="C17" i="14" s="1"/>
  <c r="D18" i="14" s="1"/>
  <c r="K17" i="14" s="1"/>
  <c r="C20" i="14" s="1"/>
  <c r="D21" i="14" s="1"/>
  <c r="K20" i="14" s="1"/>
  <c r="C23" i="14" s="1"/>
  <c r="D24" i="14" s="1"/>
  <c r="K23" i="14" s="1"/>
  <c r="C26" i="14" s="1"/>
  <c r="D27" i="14" s="1"/>
  <c r="K26" i="14" s="1"/>
  <c r="C29" i="14" s="1"/>
  <c r="D30" i="14" s="1"/>
  <c r="K29" i="14" s="1"/>
  <c r="C32" i="14" s="1"/>
  <c r="D33" i="14" s="1"/>
  <c r="K32" i="14" s="1"/>
  <c r="C35" i="14" s="1"/>
  <c r="D36" i="14" s="1"/>
  <c r="K35" i="14" s="1"/>
  <c r="C38" i="14" s="1"/>
  <c r="D39" i="14" s="1"/>
  <c r="K38" i="14" s="1"/>
  <c r="C41" i="14" s="1"/>
  <c r="D42" i="14" s="1"/>
  <c r="K41" i="14" s="1"/>
  <c r="C44" i="14" s="1"/>
  <c r="D45" i="14" s="1"/>
  <c r="K44" i="14" s="1"/>
  <c r="C47" i="14" s="1"/>
  <c r="D48" i="14" s="1"/>
  <c r="K47" i="14" s="1"/>
  <c r="G253" i="13"/>
  <c r="F253" i="13"/>
  <c r="F178" i="13"/>
  <c r="F169" i="13"/>
  <c r="F157" i="13"/>
  <c r="F150" i="13"/>
  <c r="F149" i="13"/>
  <c r="F148" i="13"/>
  <c r="J127" i="13"/>
  <c r="K13" i="13"/>
  <c r="H184" i="12"/>
  <c r="G183" i="12"/>
  <c r="G184" i="12" s="1"/>
  <c r="K184" i="12" s="1"/>
  <c r="Q173" i="12"/>
  <c r="Q167" i="12"/>
  <c r="Q164" i="12"/>
  <c r="L164" i="12"/>
  <c r="M164" i="12" s="1"/>
  <c r="G101" i="12"/>
  <c r="G96" i="12"/>
  <c r="F443" i="11"/>
  <c r="G442" i="11"/>
  <c r="O3" i="11"/>
  <c r="L3" i="11"/>
  <c r="O2" i="11"/>
  <c r="O4" i="11" s="1"/>
  <c r="L2" i="11"/>
  <c r="L4" i="11" s="1"/>
  <c r="F3969" i="10"/>
  <c r="E3969" i="10"/>
  <c r="G3969" i="10" s="1"/>
  <c r="F3968" i="10"/>
  <c r="E3968" i="10"/>
  <c r="G3968" i="10" s="1"/>
  <c r="F3967" i="10"/>
  <c r="E3967" i="10"/>
  <c r="F3966" i="10"/>
  <c r="G3966" i="10" s="1"/>
  <c r="E3966" i="10"/>
  <c r="G3965" i="10"/>
  <c r="F3965" i="10"/>
  <c r="E3965" i="10"/>
  <c r="F3964" i="10"/>
  <c r="E3964" i="10"/>
  <c r="G3964" i="10" s="1"/>
  <c r="F3963" i="10"/>
  <c r="E3963" i="10"/>
  <c r="F3962" i="10"/>
  <c r="E3962" i="10"/>
  <c r="G3962" i="10" s="1"/>
  <c r="F3961" i="10"/>
  <c r="G3961" i="10" s="1"/>
  <c r="E3961" i="10"/>
  <c r="G3960" i="10"/>
  <c r="F3960" i="10"/>
  <c r="E3960" i="10"/>
  <c r="F3959" i="10"/>
  <c r="E3959" i="10"/>
  <c r="G3959" i="10" s="1"/>
  <c r="F3958" i="10"/>
  <c r="E3958" i="10"/>
  <c r="G3958" i="10" s="1"/>
  <c r="F3957" i="10"/>
  <c r="G3957" i="10" s="1"/>
  <c r="E3957" i="10"/>
  <c r="F3956" i="10"/>
  <c r="G3956" i="10" s="1"/>
  <c r="E3956" i="10"/>
  <c r="F3955" i="10"/>
  <c r="E3955" i="10"/>
  <c r="G3955" i="10" s="1"/>
  <c r="G3954" i="10"/>
  <c r="F3954" i="10"/>
  <c r="E3954" i="10"/>
  <c r="F3953" i="10"/>
  <c r="E3953" i="10"/>
  <c r="G3953" i="10" s="1"/>
  <c r="G3952" i="10"/>
  <c r="F3952" i="10"/>
  <c r="E3952" i="10"/>
  <c r="F3951" i="10"/>
  <c r="E3951" i="10"/>
  <c r="G3951" i="10" s="1"/>
  <c r="F3950" i="10"/>
  <c r="G3950" i="10" s="1"/>
  <c r="E3950" i="10"/>
  <c r="F3949" i="10"/>
  <c r="E3949" i="10"/>
  <c r="F3948" i="10"/>
  <c r="G3948" i="10" s="1"/>
  <c r="E3948" i="10"/>
  <c r="F3947" i="10"/>
  <c r="E3947" i="10"/>
  <c r="F3946" i="10"/>
  <c r="E3946" i="10"/>
  <c r="G3946" i="10" s="1"/>
  <c r="F3945" i="10"/>
  <c r="E3945" i="10"/>
  <c r="G3945" i="10" s="1"/>
  <c r="F3944" i="10"/>
  <c r="E3944" i="10"/>
  <c r="G3944" i="10" s="1"/>
  <c r="F3943" i="10"/>
  <c r="E3943" i="10"/>
  <c r="G3943" i="10" s="1"/>
  <c r="F3942" i="10"/>
  <c r="E3942" i="10"/>
  <c r="G3942" i="10" s="1"/>
  <c r="G3941" i="10"/>
  <c r="F3941" i="10"/>
  <c r="E3941" i="10"/>
  <c r="G3940" i="10"/>
  <c r="F3940" i="10"/>
  <c r="E3940" i="10"/>
  <c r="F3939" i="10"/>
  <c r="E3939" i="10"/>
  <c r="G3938" i="10"/>
  <c r="F3938" i="10"/>
  <c r="E3938" i="10"/>
  <c r="G3937" i="10"/>
  <c r="F3937" i="10"/>
  <c r="E3937" i="10"/>
  <c r="F3936" i="10"/>
  <c r="E3936" i="10"/>
  <c r="G3936" i="10" s="1"/>
  <c r="F3935" i="10"/>
  <c r="E3935" i="10"/>
  <c r="G3935" i="10" s="1"/>
  <c r="F3934" i="10"/>
  <c r="G3934" i="10" s="1"/>
  <c r="E3934" i="10"/>
  <c r="F3933" i="10"/>
  <c r="G3933" i="10" s="1"/>
  <c r="E3933" i="10"/>
  <c r="F3932" i="10"/>
  <c r="E3932" i="10"/>
  <c r="G3932" i="10" s="1"/>
  <c r="F3931" i="10"/>
  <c r="E3931" i="10"/>
  <c r="G3930" i="10"/>
  <c r="F3930" i="10"/>
  <c r="E3930" i="10"/>
  <c r="F3929" i="10"/>
  <c r="E3929" i="10"/>
  <c r="G3929" i="10" s="1"/>
  <c r="G3928" i="10"/>
  <c r="F3928" i="10"/>
  <c r="E3928" i="10"/>
  <c r="F3927" i="10"/>
  <c r="E3927" i="10"/>
  <c r="G3926" i="10"/>
  <c r="F3926" i="10"/>
  <c r="E3926" i="10"/>
  <c r="F3925" i="10"/>
  <c r="E3925" i="10"/>
  <c r="G3925" i="10" s="1"/>
  <c r="F3924" i="10"/>
  <c r="G3924" i="10" s="1"/>
  <c r="E3924" i="10"/>
  <c r="F3923" i="10"/>
  <c r="E3923" i="10"/>
  <c r="G3923" i="10" s="1"/>
  <c r="F3922" i="10"/>
  <c r="G3922" i="10" s="1"/>
  <c r="E3922" i="10"/>
  <c r="F3921" i="10"/>
  <c r="G3921" i="10" s="1"/>
  <c r="E3921" i="10"/>
  <c r="F3920" i="10"/>
  <c r="E3920" i="10"/>
  <c r="G3920" i="10" s="1"/>
  <c r="F3919" i="10"/>
  <c r="E3919" i="10"/>
  <c r="F3918" i="10"/>
  <c r="E3918" i="10"/>
  <c r="G3918" i="10" s="1"/>
  <c r="F3917" i="10"/>
  <c r="E3917" i="10"/>
  <c r="G3917" i="10" s="1"/>
  <c r="F3916" i="10"/>
  <c r="E3916" i="10"/>
  <c r="G3916" i="10" s="1"/>
  <c r="F3915" i="10"/>
  <c r="E3915" i="10"/>
  <c r="F3914" i="10"/>
  <c r="E3914" i="10"/>
  <c r="G3914" i="10" s="1"/>
  <c r="F3913" i="10"/>
  <c r="G3913" i="10" s="1"/>
  <c r="E3913" i="10"/>
  <c r="F3912" i="10"/>
  <c r="E3912" i="10"/>
  <c r="G3912" i="10" s="1"/>
  <c r="F3911" i="10"/>
  <c r="E3911" i="10"/>
  <c r="G3911" i="10" s="1"/>
  <c r="F3910" i="10"/>
  <c r="E3910" i="10"/>
  <c r="G3910" i="10" s="1"/>
  <c r="F3909" i="10"/>
  <c r="G3909" i="10" s="1"/>
  <c r="E3909" i="10"/>
  <c r="F3908" i="10"/>
  <c r="G3908" i="10" s="1"/>
  <c r="E3908" i="10"/>
  <c r="F3907" i="10"/>
  <c r="E3907" i="10"/>
  <c r="G3906" i="10"/>
  <c r="F3906" i="10"/>
  <c r="E3906" i="10"/>
  <c r="F3905" i="10"/>
  <c r="E3905" i="10"/>
  <c r="G3905" i="10" s="1"/>
  <c r="G3904" i="10"/>
  <c r="F3904" i="10"/>
  <c r="E3904" i="10"/>
  <c r="F3903" i="10"/>
  <c r="E3903" i="10"/>
  <c r="G3903" i="10" s="1"/>
  <c r="F3902" i="10"/>
  <c r="G3902" i="10" s="1"/>
  <c r="E3902" i="10"/>
  <c r="F3901" i="10"/>
  <c r="E3901" i="10"/>
  <c r="F3900" i="10"/>
  <c r="G3900" i="10" s="1"/>
  <c r="E3900" i="10"/>
  <c r="F3899" i="10"/>
  <c r="E3899" i="10"/>
  <c r="F3898" i="10"/>
  <c r="G3898" i="10" s="1"/>
  <c r="E3898" i="10"/>
  <c r="F3897" i="10"/>
  <c r="E3897" i="10"/>
  <c r="G3897" i="10" s="1"/>
  <c r="F3896" i="10"/>
  <c r="E3896" i="10"/>
  <c r="G3896" i="10" s="1"/>
  <c r="F3895" i="10"/>
  <c r="E3895" i="10"/>
  <c r="G3895" i="10" s="1"/>
  <c r="F3894" i="10"/>
  <c r="E3894" i="10"/>
  <c r="G3894" i="10" s="1"/>
  <c r="G3893" i="10"/>
  <c r="F3893" i="10"/>
  <c r="E3893" i="10"/>
  <c r="G3892" i="10"/>
  <c r="F3892" i="10"/>
  <c r="E3892" i="10"/>
  <c r="F3891" i="10"/>
  <c r="E3891" i="10"/>
  <c r="G3890" i="10"/>
  <c r="F3890" i="10"/>
  <c r="E3890" i="10"/>
  <c r="G3889" i="10"/>
  <c r="F3889" i="10"/>
  <c r="E3889" i="10"/>
  <c r="F3888" i="10"/>
  <c r="E3888" i="10"/>
  <c r="G3888" i="10" s="1"/>
  <c r="F3887" i="10"/>
  <c r="E3887" i="10"/>
  <c r="G3887" i="10" s="1"/>
  <c r="F3886" i="10"/>
  <c r="G3886" i="10" s="1"/>
  <c r="E3886" i="10"/>
  <c r="F3885" i="10"/>
  <c r="G3885" i="10" s="1"/>
  <c r="E3885" i="10"/>
  <c r="F3884" i="10"/>
  <c r="E3884" i="10"/>
  <c r="G3884" i="10" s="1"/>
  <c r="F3883" i="10"/>
  <c r="E3883" i="10"/>
  <c r="G3882" i="10"/>
  <c r="F3882" i="10"/>
  <c r="E3882" i="10"/>
  <c r="F3881" i="10"/>
  <c r="E3881" i="10"/>
  <c r="G3880" i="10"/>
  <c r="F3880" i="10"/>
  <c r="E3880" i="10"/>
  <c r="F3879" i="10"/>
  <c r="E3879" i="10"/>
  <c r="G3878" i="10"/>
  <c r="F3878" i="10"/>
  <c r="E3878" i="10"/>
  <c r="F3877" i="10"/>
  <c r="E3877" i="10"/>
  <c r="G3877" i="10" s="1"/>
  <c r="F3876" i="10"/>
  <c r="G3876" i="10" s="1"/>
  <c r="E3876" i="10"/>
  <c r="F3875" i="10"/>
  <c r="E3875" i="10"/>
  <c r="G3875" i="10" s="1"/>
  <c r="F3874" i="10"/>
  <c r="G3874" i="10" s="1"/>
  <c r="E3874" i="10"/>
  <c r="F3873" i="10"/>
  <c r="G3873" i="10" s="1"/>
  <c r="E3873" i="10"/>
  <c r="F3872" i="10"/>
  <c r="G3872" i="10" s="1"/>
  <c r="E3872" i="10"/>
  <c r="F3871" i="10"/>
  <c r="E3871" i="10"/>
  <c r="F3870" i="10"/>
  <c r="E3870" i="10"/>
  <c r="G3870" i="10" s="1"/>
  <c r="F3869" i="10"/>
  <c r="E3869" i="10"/>
  <c r="G3869" i="10" s="1"/>
  <c r="F3868" i="10"/>
  <c r="E3868" i="10"/>
  <c r="G3868" i="10" s="1"/>
  <c r="F3867" i="10"/>
  <c r="E3867" i="10"/>
  <c r="F3866" i="10"/>
  <c r="E3866" i="10"/>
  <c r="G3866" i="10" s="1"/>
  <c r="F3865" i="10"/>
  <c r="G3865" i="10" s="1"/>
  <c r="E3865" i="10"/>
  <c r="F3864" i="10"/>
  <c r="E3864" i="10"/>
  <c r="G3864" i="10" s="1"/>
  <c r="F3863" i="10"/>
  <c r="E3863" i="10"/>
  <c r="G3863" i="10" s="1"/>
  <c r="F3862" i="10"/>
  <c r="E3862" i="10"/>
  <c r="G3862" i="10" s="1"/>
  <c r="F3861" i="10"/>
  <c r="G3861" i="10" s="1"/>
  <c r="E3861" i="10"/>
  <c r="F3860" i="10"/>
  <c r="G3860" i="10" s="1"/>
  <c r="E3860" i="10"/>
  <c r="F3859" i="10"/>
  <c r="E3859" i="10"/>
  <c r="G3858" i="10"/>
  <c r="F3858" i="10"/>
  <c r="E3858" i="10"/>
  <c r="F3857" i="10"/>
  <c r="E3857" i="10"/>
  <c r="G3857" i="10" s="1"/>
  <c r="G3856" i="10"/>
  <c r="F3856" i="10"/>
  <c r="E3856" i="10"/>
  <c r="F3855" i="10"/>
  <c r="E3855" i="10"/>
  <c r="G3855" i="10" s="1"/>
  <c r="F3854" i="10"/>
  <c r="E3854" i="10"/>
  <c r="G3854" i="10" s="1"/>
  <c r="F3853" i="10"/>
  <c r="E3853" i="10"/>
  <c r="F3852" i="10"/>
  <c r="G3852" i="10" s="1"/>
  <c r="E3852" i="10"/>
  <c r="F3851" i="10"/>
  <c r="E3851" i="10"/>
  <c r="F3850" i="10"/>
  <c r="G3850" i="10" s="1"/>
  <c r="E3850" i="10"/>
  <c r="G3849" i="10"/>
  <c r="F3849" i="10"/>
  <c r="E3849" i="10"/>
  <c r="F3848" i="10"/>
  <c r="E3848" i="10"/>
  <c r="G3848" i="10" s="1"/>
  <c r="F3847" i="10"/>
  <c r="E3847" i="10"/>
  <c r="G3847" i="10" s="1"/>
  <c r="F3846" i="10"/>
  <c r="E3846" i="10"/>
  <c r="G3845" i="10"/>
  <c r="F3845" i="10"/>
  <c r="E3845" i="10"/>
  <c r="F3844" i="10"/>
  <c r="E3844" i="10"/>
  <c r="G3844" i="10" s="1"/>
  <c r="F3843" i="10"/>
  <c r="E3843" i="10"/>
  <c r="G3842" i="10"/>
  <c r="F3842" i="10"/>
  <c r="E3842" i="10"/>
  <c r="F3841" i="10"/>
  <c r="G3841" i="10" s="1"/>
  <c r="E3841" i="10"/>
  <c r="F3840" i="10"/>
  <c r="E3840" i="10"/>
  <c r="F3839" i="10"/>
  <c r="E3839" i="10"/>
  <c r="F3838" i="10"/>
  <c r="G3838" i="10" s="1"/>
  <c r="E3838" i="10"/>
  <c r="G3837" i="10"/>
  <c r="F3837" i="10"/>
  <c r="E3837" i="10"/>
  <c r="G3836" i="10"/>
  <c r="F3836" i="10"/>
  <c r="E3836" i="10"/>
  <c r="F3835" i="10"/>
  <c r="E3835" i="10"/>
  <c r="G3834" i="10"/>
  <c r="F3834" i="10"/>
  <c r="E3834" i="10"/>
  <c r="F3833" i="10"/>
  <c r="E3833" i="10"/>
  <c r="G3833" i="10" s="1"/>
  <c r="F3832" i="10"/>
  <c r="G3832" i="10" s="1"/>
  <c r="E3832" i="10"/>
  <c r="F3831" i="10"/>
  <c r="E3831" i="10"/>
  <c r="G3830" i="10"/>
  <c r="F3830" i="10"/>
  <c r="E3830" i="10"/>
  <c r="F3829" i="10"/>
  <c r="E3829" i="10"/>
  <c r="G3829" i="10" s="1"/>
  <c r="G3828" i="10"/>
  <c r="F3828" i="10"/>
  <c r="E3828" i="10"/>
  <c r="F3827" i="10"/>
  <c r="E3827" i="10"/>
  <c r="G3827" i="10" s="1"/>
  <c r="F3826" i="10"/>
  <c r="E3826" i="10"/>
  <c r="G3826" i="10" s="1"/>
  <c r="F3825" i="10"/>
  <c r="G3825" i="10" s="1"/>
  <c r="E3825" i="10"/>
  <c r="F3824" i="10"/>
  <c r="E3824" i="10"/>
  <c r="G3824" i="10" s="1"/>
  <c r="F3823" i="10"/>
  <c r="E3823" i="10"/>
  <c r="F3822" i="10"/>
  <c r="G3822" i="10" s="1"/>
  <c r="E3822" i="10"/>
  <c r="G3821" i="10"/>
  <c r="F3821" i="10"/>
  <c r="E3821" i="10"/>
  <c r="F3820" i="10"/>
  <c r="E3820" i="10"/>
  <c r="G3820" i="10" s="1"/>
  <c r="F3819" i="10"/>
  <c r="E3819" i="10"/>
  <c r="G3819" i="10" s="1"/>
  <c r="F3818" i="10"/>
  <c r="E3818" i="10"/>
  <c r="G3818" i="10" s="1"/>
  <c r="F3817" i="10"/>
  <c r="G3817" i="10" s="1"/>
  <c r="E3817" i="10"/>
  <c r="G3816" i="10"/>
  <c r="F3816" i="10"/>
  <c r="E3816" i="10"/>
  <c r="F3815" i="10"/>
  <c r="E3815" i="10"/>
  <c r="G3815" i="10" s="1"/>
  <c r="G3814" i="10"/>
  <c r="F3814" i="10"/>
  <c r="E3814" i="10"/>
  <c r="G3813" i="10"/>
  <c r="F3813" i="10"/>
  <c r="E3813" i="10"/>
  <c r="F3812" i="10"/>
  <c r="G3812" i="10" s="1"/>
  <c r="E3812" i="10"/>
  <c r="F3811" i="10"/>
  <c r="E3811" i="10"/>
  <c r="G3811" i="10" s="1"/>
  <c r="F3810" i="10"/>
  <c r="G3810" i="10" s="1"/>
  <c r="E3810" i="10"/>
  <c r="G3809" i="10"/>
  <c r="F3809" i="10"/>
  <c r="E3809" i="10"/>
  <c r="G3808" i="10"/>
  <c r="F3808" i="10"/>
  <c r="E3808" i="10"/>
  <c r="F3807" i="10"/>
  <c r="E3807" i="10"/>
  <c r="G3807" i="10" s="1"/>
  <c r="G3806" i="10"/>
  <c r="F3806" i="10"/>
  <c r="E3806" i="10"/>
  <c r="F3805" i="10"/>
  <c r="E3805" i="10"/>
  <c r="G3805" i="10" s="1"/>
  <c r="F3804" i="10"/>
  <c r="G3804" i="10" s="1"/>
  <c r="E3804" i="10"/>
  <c r="F3803" i="10"/>
  <c r="E3803" i="10"/>
  <c r="G3802" i="10"/>
  <c r="F3802" i="10"/>
  <c r="E3802" i="10"/>
  <c r="F3801" i="10"/>
  <c r="E3801" i="10"/>
  <c r="G3801" i="10" s="1"/>
  <c r="G3800" i="10"/>
  <c r="F3800" i="10"/>
  <c r="E3800" i="10"/>
  <c r="F3799" i="10"/>
  <c r="E3799" i="10"/>
  <c r="G3799" i="10" s="1"/>
  <c r="F3798" i="10"/>
  <c r="E3798" i="10"/>
  <c r="G3798" i="10" s="1"/>
  <c r="F3797" i="10"/>
  <c r="G3797" i="10" s="1"/>
  <c r="E3797" i="10"/>
  <c r="F3796" i="10"/>
  <c r="E3796" i="10"/>
  <c r="G3796" i="10" s="1"/>
  <c r="F3795" i="10"/>
  <c r="E3795" i="10"/>
  <c r="G3794" i="10"/>
  <c r="F3794" i="10"/>
  <c r="E3794" i="10"/>
  <c r="G3793" i="10"/>
  <c r="F3793" i="10"/>
  <c r="E3793" i="10"/>
  <c r="F3792" i="10"/>
  <c r="E3792" i="10"/>
  <c r="G3792" i="10" s="1"/>
  <c r="F3791" i="10"/>
  <c r="E3791" i="10"/>
  <c r="G3791" i="10" s="1"/>
  <c r="F3790" i="10"/>
  <c r="G3790" i="10" s="1"/>
  <c r="E3790" i="10"/>
  <c r="F3789" i="10"/>
  <c r="G3789" i="10" s="1"/>
  <c r="E3789" i="10"/>
  <c r="G3788" i="10"/>
  <c r="F3788" i="10"/>
  <c r="E3788" i="10"/>
  <c r="F3787" i="10"/>
  <c r="E3787" i="10"/>
  <c r="G3787" i="10" s="1"/>
  <c r="G3786" i="10"/>
  <c r="F3786" i="10"/>
  <c r="E3786" i="10"/>
  <c r="F3785" i="10"/>
  <c r="E3785" i="10"/>
  <c r="G3784" i="10"/>
  <c r="F3784" i="10"/>
  <c r="E3784" i="10"/>
  <c r="F3783" i="10"/>
  <c r="E3783" i="10"/>
  <c r="G3783" i="10" s="1"/>
  <c r="F3782" i="10"/>
  <c r="G3782" i="10" s="1"/>
  <c r="E3782" i="10"/>
  <c r="G3781" i="10"/>
  <c r="F3781" i="10"/>
  <c r="E3781" i="10"/>
  <c r="F3780" i="10"/>
  <c r="G3780" i="10" s="1"/>
  <c r="E3780" i="10"/>
  <c r="F3779" i="10"/>
  <c r="E3779" i="10"/>
  <c r="G3779" i="10" s="1"/>
  <c r="G3778" i="10"/>
  <c r="F3778" i="10"/>
  <c r="E3778" i="10"/>
  <c r="F3777" i="10"/>
  <c r="G3777" i="10" s="1"/>
  <c r="E3777" i="10"/>
  <c r="F3776" i="10"/>
  <c r="E3776" i="10"/>
  <c r="G3776" i="10" s="1"/>
  <c r="F3775" i="10"/>
  <c r="E3775" i="10"/>
  <c r="F3774" i="10"/>
  <c r="E3774" i="10"/>
  <c r="G3774" i="10" s="1"/>
  <c r="F3773" i="10"/>
  <c r="E3773" i="10"/>
  <c r="G3773" i="10" s="1"/>
  <c r="F3772" i="10"/>
  <c r="E3772" i="10"/>
  <c r="F3771" i="10"/>
  <c r="E3771" i="10"/>
  <c r="F3770" i="10"/>
  <c r="E3770" i="10"/>
  <c r="G3769" i="10"/>
  <c r="F3769" i="10"/>
  <c r="E3769" i="10"/>
  <c r="F3768" i="10"/>
  <c r="E3768" i="10"/>
  <c r="G3768" i="10" s="1"/>
  <c r="F3767" i="10"/>
  <c r="E3767" i="10"/>
  <c r="G3766" i="10"/>
  <c r="F3766" i="10"/>
  <c r="E3766" i="10"/>
  <c r="F3765" i="10"/>
  <c r="E3765" i="10"/>
  <c r="G3765" i="10" s="1"/>
  <c r="F3764" i="10"/>
  <c r="E3764" i="10"/>
  <c r="F3763" i="10"/>
  <c r="E3763" i="10"/>
  <c r="G3763" i="10" s="1"/>
  <c r="G3762" i="10"/>
  <c r="F3762" i="10"/>
  <c r="E3762" i="10"/>
  <c r="F3761" i="10"/>
  <c r="G3761" i="10" s="1"/>
  <c r="E3761" i="10"/>
  <c r="F3760" i="10"/>
  <c r="E3760" i="10"/>
  <c r="G3760" i="10" s="1"/>
  <c r="F3759" i="10"/>
  <c r="E3759" i="10"/>
  <c r="G3759" i="10" s="1"/>
  <c r="F3758" i="10"/>
  <c r="G3758" i="10" s="1"/>
  <c r="E3758" i="10"/>
  <c r="F3757" i="10"/>
  <c r="E3757" i="10"/>
  <c r="G3756" i="10"/>
  <c r="F3756" i="10"/>
  <c r="E3756" i="10"/>
  <c r="F3755" i="10"/>
  <c r="E3755" i="10"/>
  <c r="F3754" i="10"/>
  <c r="E3754" i="10"/>
  <c r="G3754" i="10" s="1"/>
  <c r="G3753" i="10"/>
  <c r="F3753" i="10"/>
  <c r="E3753" i="10"/>
  <c r="F3752" i="10"/>
  <c r="G3752" i="10" s="1"/>
  <c r="E3752" i="10"/>
  <c r="F3751" i="10"/>
  <c r="E3751" i="10"/>
  <c r="G3751" i="10" s="1"/>
  <c r="F3750" i="10"/>
  <c r="E3750" i="10"/>
  <c r="F3749" i="10"/>
  <c r="G3749" i="10" s="1"/>
  <c r="E3749" i="10"/>
  <c r="F3748" i="10"/>
  <c r="E3748" i="10"/>
  <c r="G3748" i="10" s="1"/>
  <c r="F3747" i="10"/>
  <c r="E3747" i="10"/>
  <c r="F3746" i="10"/>
  <c r="E3746" i="10"/>
  <c r="G3746" i="10" s="1"/>
  <c r="F3745" i="10"/>
  <c r="E3745" i="10"/>
  <c r="G3745" i="10" s="1"/>
  <c r="F3744" i="10"/>
  <c r="E3744" i="10"/>
  <c r="F3743" i="10"/>
  <c r="E3743" i="10"/>
  <c r="F3742" i="10"/>
  <c r="G3742" i="10" s="1"/>
  <c r="E3742" i="10"/>
  <c r="F3741" i="10"/>
  <c r="E3741" i="10"/>
  <c r="G3741" i="10" s="1"/>
  <c r="F3740" i="10"/>
  <c r="E3740" i="10"/>
  <c r="G3740" i="10" s="1"/>
  <c r="F3739" i="10"/>
  <c r="E3739" i="10"/>
  <c r="G3738" i="10"/>
  <c r="F3738" i="10"/>
  <c r="E3738" i="10"/>
  <c r="F3737" i="10"/>
  <c r="E3737" i="10"/>
  <c r="G3737" i="10" s="1"/>
  <c r="F3736" i="10"/>
  <c r="G3736" i="10" s="1"/>
  <c r="E3736" i="10"/>
  <c r="F3735" i="10"/>
  <c r="E3735" i="10"/>
  <c r="G3735" i="10" s="1"/>
  <c r="G3734" i="10"/>
  <c r="F3734" i="10"/>
  <c r="E3734" i="10"/>
  <c r="G3733" i="10"/>
  <c r="F3733" i="10"/>
  <c r="E3733" i="10"/>
  <c r="F3732" i="10"/>
  <c r="E3732" i="10"/>
  <c r="G3732" i="10" s="1"/>
  <c r="F3731" i="10"/>
  <c r="E3731" i="10"/>
  <c r="G3731" i="10" s="1"/>
  <c r="F3730" i="10"/>
  <c r="G3730" i="10" s="1"/>
  <c r="E3730" i="10"/>
  <c r="F3729" i="10"/>
  <c r="G3729" i="10" s="1"/>
  <c r="E3729" i="10"/>
  <c r="F3728" i="10"/>
  <c r="E3728" i="10"/>
  <c r="G3728" i="10" s="1"/>
  <c r="F3727" i="10"/>
  <c r="E3727" i="10"/>
  <c r="F3726" i="10"/>
  <c r="E3726" i="10"/>
  <c r="G3726" i="10" s="1"/>
  <c r="G3725" i="10"/>
  <c r="F3725" i="10"/>
  <c r="E3725" i="10"/>
  <c r="F3724" i="10"/>
  <c r="E3724" i="10"/>
  <c r="G3724" i="10" s="1"/>
  <c r="F3723" i="10"/>
  <c r="E3723" i="10"/>
  <c r="G3723" i="10" s="1"/>
  <c r="F3722" i="10"/>
  <c r="E3722" i="10"/>
  <c r="G3722" i="10" s="1"/>
  <c r="F3721" i="10"/>
  <c r="G3721" i="10" s="1"/>
  <c r="E3721" i="10"/>
  <c r="G3720" i="10"/>
  <c r="F3720" i="10"/>
  <c r="E3720" i="10"/>
  <c r="F3719" i="10"/>
  <c r="E3719" i="10"/>
  <c r="G3719" i="10" s="1"/>
  <c r="F3718" i="10"/>
  <c r="E3718" i="10"/>
  <c r="G3718" i="10" s="1"/>
  <c r="G3717" i="10"/>
  <c r="F3717" i="10"/>
  <c r="E3717" i="10"/>
  <c r="F3716" i="10"/>
  <c r="G3716" i="10" s="1"/>
  <c r="E3716" i="10"/>
  <c r="F3715" i="10"/>
  <c r="E3715" i="10"/>
  <c r="G3715" i="10" s="1"/>
  <c r="F3714" i="10"/>
  <c r="G3714" i="10" s="1"/>
  <c r="E3714" i="10"/>
  <c r="F3713" i="10"/>
  <c r="E3713" i="10"/>
  <c r="G3713" i="10" s="1"/>
  <c r="F3712" i="10"/>
  <c r="E3712" i="10"/>
  <c r="G3712" i="10" s="1"/>
  <c r="F3711" i="10"/>
  <c r="E3711" i="10"/>
  <c r="G3711" i="10" s="1"/>
  <c r="G3710" i="10"/>
  <c r="F3710" i="10"/>
  <c r="E3710" i="10"/>
  <c r="F3709" i="10"/>
  <c r="E3709" i="10"/>
  <c r="G3709" i="10" s="1"/>
  <c r="F3708" i="10"/>
  <c r="G3708" i="10" s="1"/>
  <c r="E3708" i="10"/>
  <c r="F3707" i="10"/>
  <c r="E3707" i="10"/>
  <c r="G3707" i="10" s="1"/>
  <c r="F3706" i="10"/>
  <c r="E3706" i="10"/>
  <c r="G3706" i="10" s="1"/>
  <c r="F3705" i="10"/>
  <c r="E3705" i="10"/>
  <c r="G3704" i="10"/>
  <c r="F3704" i="10"/>
  <c r="E3704" i="10"/>
  <c r="F3703" i="10"/>
  <c r="E3703" i="10"/>
  <c r="G3703" i="10" s="1"/>
  <c r="G3702" i="10"/>
  <c r="F3702" i="10"/>
  <c r="E3702" i="10"/>
  <c r="F3701" i="10"/>
  <c r="E3701" i="10"/>
  <c r="G3701" i="10" s="1"/>
  <c r="F3700" i="10"/>
  <c r="G3700" i="10" s="1"/>
  <c r="E3700" i="10"/>
  <c r="G3699" i="10"/>
  <c r="F3699" i="10"/>
  <c r="E3699" i="10"/>
  <c r="F3698" i="10"/>
  <c r="G3698" i="10" s="1"/>
  <c r="E3698" i="10"/>
  <c r="F3697" i="10"/>
  <c r="E3697" i="10"/>
  <c r="G3696" i="10"/>
  <c r="F3696" i="10"/>
  <c r="E3696" i="10"/>
  <c r="F3695" i="10"/>
  <c r="E3695" i="10"/>
  <c r="G3695" i="10" s="1"/>
  <c r="F3694" i="10"/>
  <c r="E3694" i="10"/>
  <c r="G3694" i="10" s="1"/>
  <c r="F3693" i="10"/>
  <c r="E3693" i="10"/>
  <c r="G3693" i="10" s="1"/>
  <c r="F3692" i="10"/>
  <c r="G3692" i="10" s="1"/>
  <c r="E3692" i="10"/>
  <c r="F3691" i="10"/>
  <c r="E3691" i="10"/>
  <c r="G3691" i="10" s="1"/>
  <c r="F3690" i="10"/>
  <c r="E3690" i="10"/>
  <c r="G3690" i="10" s="1"/>
  <c r="F3689" i="10"/>
  <c r="E3689" i="10"/>
  <c r="G3688" i="10"/>
  <c r="F3688" i="10"/>
  <c r="E3688" i="10"/>
  <c r="F3687" i="10"/>
  <c r="E3687" i="10"/>
  <c r="G3687" i="10" s="1"/>
  <c r="G3686" i="10"/>
  <c r="F3686" i="10"/>
  <c r="E3686" i="10"/>
  <c r="F3685" i="10"/>
  <c r="E3685" i="10"/>
  <c r="G3685" i="10" s="1"/>
  <c r="F3684" i="10"/>
  <c r="G3684" i="10" s="1"/>
  <c r="E3684" i="10"/>
  <c r="F3683" i="10"/>
  <c r="E3683" i="10"/>
  <c r="G3683" i="10" s="1"/>
  <c r="F3682" i="10"/>
  <c r="E3682" i="10"/>
  <c r="G3682" i="10" s="1"/>
  <c r="F3681" i="10"/>
  <c r="E3681" i="10"/>
  <c r="G3681" i="10" s="1"/>
  <c r="G3680" i="10"/>
  <c r="F3680" i="10"/>
  <c r="E3680" i="10"/>
  <c r="G3679" i="10"/>
  <c r="F3679" i="10"/>
  <c r="E3679" i="10"/>
  <c r="F3678" i="10"/>
  <c r="E3678" i="10"/>
  <c r="G3678" i="10" s="1"/>
  <c r="F3677" i="10"/>
  <c r="E3677" i="10"/>
  <c r="G3677" i="10" s="1"/>
  <c r="G3676" i="10"/>
  <c r="F3676" i="10"/>
  <c r="E3676" i="10"/>
  <c r="G3675" i="10"/>
  <c r="F3675" i="10"/>
  <c r="E3675" i="10"/>
  <c r="F3674" i="10"/>
  <c r="E3674" i="10"/>
  <c r="G3674" i="10" s="1"/>
  <c r="F3673" i="10"/>
  <c r="E3673" i="10"/>
  <c r="F3672" i="10"/>
  <c r="G3672" i="10" s="1"/>
  <c r="E3672" i="10"/>
  <c r="F3671" i="10"/>
  <c r="E3671" i="10"/>
  <c r="G3671" i="10" s="1"/>
  <c r="F3670" i="10"/>
  <c r="E3670" i="10"/>
  <c r="G3670" i="10" s="1"/>
  <c r="F3669" i="10"/>
  <c r="E3669" i="10"/>
  <c r="G3669" i="10" s="1"/>
  <c r="F3668" i="10"/>
  <c r="G3668" i="10" s="1"/>
  <c r="E3668" i="10"/>
  <c r="G3667" i="10"/>
  <c r="F3667" i="10"/>
  <c r="E3667" i="10"/>
  <c r="F3666" i="10"/>
  <c r="G3666" i="10" s="1"/>
  <c r="E3666" i="10"/>
  <c r="F3665" i="10"/>
  <c r="E3665" i="10"/>
  <c r="G3664" i="10"/>
  <c r="F3664" i="10"/>
  <c r="E3664" i="10"/>
  <c r="G3663" i="10"/>
  <c r="F3663" i="10"/>
  <c r="E3663" i="10"/>
  <c r="G3662" i="10"/>
  <c r="F3662" i="10"/>
  <c r="E3662" i="10"/>
  <c r="F3661" i="10"/>
  <c r="E3661" i="10"/>
  <c r="G3661" i="10" s="1"/>
  <c r="F3660" i="10"/>
  <c r="G3660" i="10" s="1"/>
  <c r="E3660" i="10"/>
  <c r="G3659" i="10"/>
  <c r="F3659" i="10"/>
  <c r="E3659" i="10"/>
  <c r="F3658" i="10"/>
  <c r="E3658" i="10"/>
  <c r="G3658" i="10" s="1"/>
  <c r="F3657" i="10"/>
  <c r="E3657" i="10"/>
  <c r="G3656" i="10"/>
  <c r="F3656" i="10"/>
  <c r="E3656" i="10"/>
  <c r="F3655" i="10"/>
  <c r="E3655" i="10"/>
  <c r="G3655" i="10" s="1"/>
  <c r="G3654" i="10"/>
  <c r="F3654" i="10"/>
  <c r="E3654" i="10"/>
  <c r="F3653" i="10"/>
  <c r="E3653" i="10"/>
  <c r="G3653" i="10" s="1"/>
  <c r="F3652" i="10"/>
  <c r="G3652" i="10" s="1"/>
  <c r="E3652" i="10"/>
  <c r="G3651" i="10"/>
  <c r="F3651" i="10"/>
  <c r="E3651" i="10"/>
  <c r="G3650" i="10"/>
  <c r="F3650" i="10"/>
  <c r="E3650" i="10"/>
  <c r="F3649" i="10"/>
  <c r="E3649" i="10"/>
  <c r="G3648" i="10"/>
  <c r="F3648" i="10"/>
  <c r="E3648" i="10"/>
  <c r="F3647" i="10"/>
  <c r="E3647" i="10"/>
  <c r="G3647" i="10" s="1"/>
  <c r="F3646" i="10"/>
  <c r="E3646" i="10"/>
  <c r="G3646" i="10" s="1"/>
  <c r="F3645" i="10"/>
  <c r="E3645" i="10"/>
  <c r="G3645" i="10" s="1"/>
  <c r="F3644" i="10"/>
  <c r="G3644" i="10" s="1"/>
  <c r="E3644" i="10"/>
  <c r="G3643" i="10"/>
  <c r="F3643" i="10"/>
  <c r="E3643" i="10"/>
  <c r="F3642" i="10"/>
  <c r="E3642" i="10"/>
  <c r="G3642" i="10" s="1"/>
  <c r="F3641" i="10"/>
  <c r="E3641" i="10"/>
  <c r="G3640" i="10"/>
  <c r="F3640" i="10"/>
  <c r="E3640" i="10"/>
  <c r="F3639" i="10"/>
  <c r="E3639" i="10"/>
  <c r="G3639" i="10" s="1"/>
  <c r="G3638" i="10"/>
  <c r="F3638" i="10"/>
  <c r="E3638" i="10"/>
  <c r="F3637" i="10"/>
  <c r="E3637" i="10"/>
  <c r="G3637" i="10" s="1"/>
  <c r="F3636" i="10"/>
  <c r="G3636" i="10" s="1"/>
  <c r="E3636" i="10"/>
  <c r="F3635" i="10"/>
  <c r="E3635" i="10"/>
  <c r="G3635" i="10" s="1"/>
  <c r="F3634" i="10"/>
  <c r="E3634" i="10"/>
  <c r="F3633" i="10"/>
  <c r="E3633" i="10"/>
  <c r="G3633" i="10" s="1"/>
  <c r="G3632" i="10"/>
  <c r="F3632" i="10"/>
  <c r="E3632" i="10"/>
  <c r="G3631" i="10"/>
  <c r="F3631" i="10"/>
  <c r="E3631" i="10"/>
  <c r="F3630" i="10"/>
  <c r="E3630" i="10"/>
  <c r="G3630" i="10" s="1"/>
  <c r="F3629" i="10"/>
  <c r="E3629" i="10"/>
  <c r="G3629" i="10" s="1"/>
  <c r="F3628" i="10"/>
  <c r="G3628" i="10" s="1"/>
  <c r="E3628" i="10"/>
  <c r="G3627" i="10"/>
  <c r="F3627" i="10"/>
  <c r="E3627" i="10"/>
  <c r="F3626" i="10"/>
  <c r="E3626" i="10"/>
  <c r="G3626" i="10" s="1"/>
  <c r="F3625" i="10"/>
  <c r="E3625" i="10"/>
  <c r="F3624" i="10"/>
  <c r="G3624" i="10" s="1"/>
  <c r="E3624" i="10"/>
  <c r="F3623" i="10"/>
  <c r="E3623" i="10"/>
  <c r="G3623" i="10" s="1"/>
  <c r="F3622" i="10"/>
  <c r="E3622" i="10"/>
  <c r="G3622" i="10" s="1"/>
  <c r="F3621" i="10"/>
  <c r="E3621" i="10"/>
  <c r="G3621" i="10" s="1"/>
  <c r="F3620" i="10"/>
  <c r="G3620" i="10" s="1"/>
  <c r="E3620" i="10"/>
  <c r="G3619" i="10"/>
  <c r="F3619" i="10"/>
  <c r="E3619" i="10"/>
  <c r="F3618" i="10"/>
  <c r="G3618" i="10" s="1"/>
  <c r="E3618" i="10"/>
  <c r="F3617" i="10"/>
  <c r="E3617" i="10"/>
  <c r="G3616" i="10"/>
  <c r="F3616" i="10"/>
  <c r="E3616" i="10"/>
  <c r="G3615" i="10"/>
  <c r="F3615" i="10"/>
  <c r="E3615" i="10"/>
  <c r="G3614" i="10"/>
  <c r="F3614" i="10"/>
  <c r="E3614" i="10"/>
  <c r="F3613" i="10"/>
  <c r="E3613" i="10"/>
  <c r="G3613" i="10" s="1"/>
  <c r="F3612" i="10"/>
  <c r="G3612" i="10" s="1"/>
  <c r="E3612" i="10"/>
  <c r="F3611" i="10"/>
  <c r="E3611" i="10"/>
  <c r="G3611" i="10" s="1"/>
  <c r="F3610" i="10"/>
  <c r="E3610" i="10"/>
  <c r="G3610" i="10" s="1"/>
  <c r="F3609" i="10"/>
  <c r="E3609" i="10"/>
  <c r="G3608" i="10"/>
  <c r="F3608" i="10"/>
  <c r="E3608" i="10"/>
  <c r="F3607" i="10"/>
  <c r="E3607" i="10"/>
  <c r="G3607" i="10" s="1"/>
  <c r="F3606" i="10"/>
  <c r="E3606" i="10"/>
  <c r="G3606" i="10" s="1"/>
  <c r="F3605" i="10"/>
  <c r="E3605" i="10"/>
  <c r="G3605" i="10" s="1"/>
  <c r="F3604" i="10"/>
  <c r="G3604" i="10" s="1"/>
  <c r="E3604" i="10"/>
  <c r="G3603" i="10"/>
  <c r="F3603" i="10"/>
  <c r="E3603" i="10"/>
  <c r="F3602" i="10"/>
  <c r="G3602" i="10" s="1"/>
  <c r="E3602" i="10"/>
  <c r="F3601" i="10"/>
  <c r="E3601" i="10"/>
  <c r="G3600" i="10"/>
  <c r="F3600" i="10"/>
  <c r="E3600" i="10"/>
  <c r="F3599" i="10"/>
  <c r="E3599" i="10"/>
  <c r="G3599" i="10" s="1"/>
  <c r="G3598" i="10"/>
  <c r="F3598" i="10"/>
  <c r="E3598" i="10"/>
  <c r="F3597" i="10"/>
  <c r="E3597" i="10"/>
  <c r="G3597" i="10" s="1"/>
  <c r="F3596" i="10"/>
  <c r="G3596" i="10" s="1"/>
  <c r="E3596" i="10"/>
  <c r="G3595" i="10"/>
  <c r="F3595" i="10"/>
  <c r="E3595" i="10"/>
  <c r="F3594" i="10"/>
  <c r="E3594" i="10"/>
  <c r="G3594" i="10" s="1"/>
  <c r="F3593" i="10"/>
  <c r="E3593" i="10"/>
  <c r="G3592" i="10"/>
  <c r="F3592" i="10"/>
  <c r="E3592" i="10"/>
  <c r="F3591" i="10"/>
  <c r="E3591" i="10"/>
  <c r="G3591" i="10" s="1"/>
  <c r="G3590" i="10"/>
  <c r="F3590" i="10"/>
  <c r="E3590" i="10"/>
  <c r="F3589" i="10"/>
  <c r="E3589" i="10"/>
  <c r="G3589" i="10" s="1"/>
  <c r="F3588" i="10"/>
  <c r="G3588" i="10" s="1"/>
  <c r="E3588" i="10"/>
  <c r="F3587" i="10"/>
  <c r="E3587" i="10"/>
  <c r="G3587" i="10" s="1"/>
  <c r="F3586" i="10"/>
  <c r="E3586" i="10"/>
  <c r="G3586" i="10" s="1"/>
  <c r="F3585" i="10"/>
  <c r="E3585" i="10"/>
  <c r="G3584" i="10"/>
  <c r="F3584" i="10"/>
  <c r="E3584" i="10"/>
  <c r="G3583" i="10"/>
  <c r="F3583" i="10"/>
  <c r="E3583" i="10"/>
  <c r="G3582" i="10"/>
  <c r="F3582" i="10"/>
  <c r="E3582" i="10"/>
  <c r="F3581" i="10"/>
  <c r="E3581" i="10"/>
  <c r="G3581" i="10" s="1"/>
  <c r="F3580" i="10"/>
  <c r="G3580" i="10" s="1"/>
  <c r="E3580" i="10"/>
  <c r="G3579" i="10"/>
  <c r="F3579" i="10"/>
  <c r="E3579" i="10"/>
  <c r="F3578" i="10"/>
  <c r="E3578" i="10"/>
  <c r="G3578" i="10" s="1"/>
  <c r="F3577" i="10"/>
  <c r="E3577" i="10"/>
  <c r="F3576" i="10"/>
  <c r="G3576" i="10" s="1"/>
  <c r="E3576" i="10"/>
  <c r="F3575" i="10"/>
  <c r="E3575" i="10"/>
  <c r="G3575" i="10" s="1"/>
  <c r="F3574" i="10"/>
  <c r="E3574" i="10"/>
  <c r="G3574" i="10" s="1"/>
  <c r="F3573" i="10"/>
  <c r="E3573" i="10"/>
  <c r="G3573" i="10" s="1"/>
  <c r="F3572" i="10"/>
  <c r="G3572" i="10" s="1"/>
  <c r="E3572" i="10"/>
  <c r="F3571" i="10"/>
  <c r="E3571" i="10"/>
  <c r="G3571" i="10" s="1"/>
  <c r="F3570" i="10"/>
  <c r="G3570" i="10" s="1"/>
  <c r="E3570" i="10"/>
  <c r="F3569" i="10"/>
  <c r="E3569" i="10"/>
  <c r="G3568" i="10"/>
  <c r="F3568" i="10"/>
  <c r="E3568" i="10"/>
  <c r="G3567" i="10"/>
  <c r="F3567" i="10"/>
  <c r="E3567" i="10"/>
  <c r="G3566" i="10"/>
  <c r="F3566" i="10"/>
  <c r="E3566" i="10"/>
  <c r="F3565" i="10"/>
  <c r="E3565" i="10"/>
  <c r="G3565" i="10" s="1"/>
  <c r="F3564" i="10"/>
  <c r="G3564" i="10" s="1"/>
  <c r="E3564" i="10"/>
  <c r="F3563" i="10"/>
  <c r="E3563" i="10"/>
  <c r="G3563" i="10" s="1"/>
  <c r="F3562" i="10"/>
  <c r="E3562" i="10"/>
  <c r="G3562" i="10" s="1"/>
  <c r="F3561" i="10"/>
  <c r="E3561" i="10"/>
  <c r="G3560" i="10"/>
  <c r="F3560" i="10"/>
  <c r="E3560" i="10"/>
  <c r="G3559" i="10"/>
  <c r="F3559" i="10"/>
  <c r="E3559" i="10"/>
  <c r="G3558" i="10"/>
  <c r="F3558" i="10"/>
  <c r="E3558" i="10"/>
  <c r="F3557" i="10"/>
  <c r="E3557" i="10"/>
  <c r="G3557" i="10" s="1"/>
  <c r="F3556" i="10"/>
  <c r="G3556" i="10" s="1"/>
  <c r="E3556" i="10"/>
  <c r="F3555" i="10"/>
  <c r="E3555" i="10"/>
  <c r="G3555" i="10" s="1"/>
  <c r="G3554" i="10"/>
  <c r="F3554" i="10"/>
  <c r="E3554" i="10"/>
  <c r="F3553" i="10"/>
  <c r="E3553" i="10"/>
  <c r="G3552" i="10"/>
  <c r="F3552" i="10"/>
  <c r="E3552" i="10"/>
  <c r="F3551" i="10"/>
  <c r="E3551" i="10"/>
  <c r="G3551" i="10" s="1"/>
  <c r="F3550" i="10"/>
  <c r="E3550" i="10"/>
  <c r="G3550" i="10" s="1"/>
  <c r="F3549" i="10"/>
  <c r="E3549" i="10"/>
  <c r="G3549" i="10" s="1"/>
  <c r="F3548" i="10"/>
  <c r="G3548" i="10" s="1"/>
  <c r="E3548" i="10"/>
  <c r="G3547" i="10"/>
  <c r="F3547" i="10"/>
  <c r="E3547" i="10"/>
  <c r="G3546" i="10"/>
  <c r="F3546" i="10"/>
  <c r="E3546" i="10"/>
  <c r="F3545" i="10"/>
  <c r="E3545" i="10"/>
  <c r="G3544" i="10"/>
  <c r="F3544" i="10"/>
  <c r="E3544" i="10"/>
  <c r="F3543" i="10"/>
  <c r="E3543" i="10"/>
  <c r="G3543" i="10" s="1"/>
  <c r="G3542" i="10"/>
  <c r="F3542" i="10"/>
  <c r="E3542" i="10"/>
  <c r="F3541" i="10"/>
  <c r="E3541" i="10"/>
  <c r="G3541" i="10" s="1"/>
  <c r="F3540" i="10"/>
  <c r="G3540" i="10" s="1"/>
  <c r="E3540" i="10"/>
  <c r="F3539" i="10"/>
  <c r="E3539" i="10"/>
  <c r="G3539" i="10" s="1"/>
  <c r="F3538" i="10"/>
  <c r="E3538" i="10"/>
  <c r="G3538" i="10" s="1"/>
  <c r="F3537" i="10"/>
  <c r="E3537" i="10"/>
  <c r="G3536" i="10"/>
  <c r="F3536" i="10"/>
  <c r="E3536" i="10"/>
  <c r="G3535" i="10"/>
  <c r="F3535" i="10"/>
  <c r="E3535" i="10"/>
  <c r="G3534" i="10"/>
  <c r="F3534" i="10"/>
  <c r="E3534" i="10"/>
  <c r="F3533" i="10"/>
  <c r="E3533" i="10"/>
  <c r="G3533" i="10" s="1"/>
  <c r="F3532" i="10"/>
  <c r="G3532" i="10" s="1"/>
  <c r="E3532" i="10"/>
  <c r="F3531" i="10"/>
  <c r="E3531" i="10"/>
  <c r="G3531" i="10" s="1"/>
  <c r="F3530" i="10"/>
  <c r="E3530" i="10"/>
  <c r="G3530" i="10" s="1"/>
  <c r="F3529" i="10"/>
  <c r="E3529" i="10"/>
  <c r="F3528" i="10"/>
  <c r="G3528" i="10" s="1"/>
  <c r="E3528" i="10"/>
  <c r="F3527" i="10"/>
  <c r="E3527" i="10"/>
  <c r="G3527" i="10" s="1"/>
  <c r="F3526" i="10"/>
  <c r="E3526" i="10"/>
  <c r="G3526" i="10" s="1"/>
  <c r="F3525" i="10"/>
  <c r="E3525" i="10"/>
  <c r="G3525" i="10" s="1"/>
  <c r="G3524" i="10"/>
  <c r="F3524" i="10"/>
  <c r="E3524" i="10"/>
  <c r="G3523" i="10"/>
  <c r="F3523" i="10"/>
  <c r="E3523" i="10"/>
  <c r="F3522" i="10"/>
  <c r="G3522" i="10" s="1"/>
  <c r="E3522" i="10"/>
  <c r="F3521" i="10"/>
  <c r="E3521" i="10"/>
  <c r="F3520" i="10"/>
  <c r="G3520" i="10" s="1"/>
  <c r="E3520" i="10"/>
  <c r="G3519" i="10"/>
  <c r="F3519" i="10"/>
  <c r="E3519" i="10"/>
  <c r="G3518" i="10"/>
  <c r="F3518" i="10"/>
  <c r="E3518" i="10"/>
  <c r="F3517" i="10"/>
  <c r="E3517" i="10"/>
  <c r="G3517" i="10" s="1"/>
  <c r="F3516" i="10"/>
  <c r="G3516" i="10" s="1"/>
  <c r="E3516" i="10"/>
  <c r="G3515" i="10"/>
  <c r="F3515" i="10"/>
  <c r="E3515" i="10"/>
  <c r="F3514" i="10"/>
  <c r="E3514" i="10"/>
  <c r="G3514" i="10" s="1"/>
  <c r="F3513" i="10"/>
  <c r="E3513" i="10"/>
  <c r="G3512" i="10"/>
  <c r="F3512" i="10"/>
  <c r="E3512" i="10"/>
  <c r="G3511" i="10"/>
  <c r="F3511" i="10"/>
  <c r="E3511" i="10"/>
  <c r="G3510" i="10"/>
  <c r="F3510" i="10"/>
  <c r="E3510" i="10"/>
  <c r="F3509" i="10"/>
  <c r="E3509" i="10"/>
  <c r="G3509" i="10" s="1"/>
  <c r="F3508" i="10"/>
  <c r="G3508" i="10" s="1"/>
  <c r="E3508" i="10"/>
  <c r="F3507" i="10"/>
  <c r="E3507" i="10"/>
  <c r="G3507" i="10" s="1"/>
  <c r="F3506" i="10"/>
  <c r="G3506" i="10" s="1"/>
  <c r="E3506" i="10"/>
  <c r="F3505" i="10"/>
  <c r="E3505" i="10"/>
  <c r="G3504" i="10"/>
  <c r="F3504" i="10"/>
  <c r="E3504" i="10"/>
  <c r="F3503" i="10"/>
  <c r="E3503" i="10"/>
  <c r="G3503" i="10" s="1"/>
  <c r="F3502" i="10"/>
  <c r="G3502" i="10" s="1"/>
  <c r="E3502" i="10"/>
  <c r="F3501" i="10"/>
  <c r="E3501" i="10"/>
  <c r="G3501" i="10" s="1"/>
  <c r="F3500" i="10"/>
  <c r="G3500" i="10" s="1"/>
  <c r="E3500" i="10"/>
  <c r="G3499" i="10"/>
  <c r="F3499" i="10"/>
  <c r="E3499" i="10"/>
  <c r="F3498" i="10"/>
  <c r="E3498" i="10"/>
  <c r="G3498" i="10" s="1"/>
  <c r="F3497" i="10"/>
  <c r="E3497" i="10"/>
  <c r="G3496" i="10"/>
  <c r="F3496" i="10"/>
  <c r="E3496" i="10"/>
  <c r="F3495" i="10"/>
  <c r="E3495" i="10"/>
  <c r="G3495" i="10" s="1"/>
  <c r="F3494" i="10"/>
  <c r="G3494" i="10" s="1"/>
  <c r="E3494" i="10"/>
  <c r="F3493" i="10"/>
  <c r="E3493" i="10"/>
  <c r="G3493" i="10" s="1"/>
  <c r="F3492" i="10"/>
  <c r="G3492" i="10" s="1"/>
  <c r="E3492" i="10"/>
  <c r="G3491" i="10"/>
  <c r="F3491" i="10"/>
  <c r="E3491" i="10"/>
  <c r="F3490" i="10"/>
  <c r="E3490" i="10"/>
  <c r="G3490" i="10" s="1"/>
  <c r="F3489" i="10"/>
  <c r="E3489" i="10"/>
  <c r="G3489" i="10" s="1"/>
  <c r="G3488" i="10"/>
  <c r="F3488" i="10"/>
  <c r="E3488" i="10"/>
  <c r="G3487" i="10"/>
  <c r="F3487" i="10"/>
  <c r="E3487" i="10"/>
  <c r="G3486" i="10"/>
  <c r="F3486" i="10"/>
  <c r="E3486" i="10"/>
  <c r="F3485" i="10"/>
  <c r="E3485" i="10"/>
  <c r="G3484" i="10"/>
  <c r="F3484" i="10"/>
  <c r="E3484" i="10"/>
  <c r="G3483" i="10"/>
  <c r="F3483" i="10"/>
  <c r="E3483" i="10"/>
  <c r="F3482" i="10"/>
  <c r="E3482" i="10"/>
  <c r="G3482" i="10" s="1"/>
  <c r="F3481" i="10"/>
  <c r="E3481" i="10"/>
  <c r="G3481" i="10" s="1"/>
  <c r="G3480" i="10"/>
  <c r="F3480" i="10"/>
  <c r="E3480" i="10"/>
  <c r="F3479" i="10"/>
  <c r="E3479" i="10"/>
  <c r="G3479" i="10" s="1"/>
  <c r="G3478" i="10"/>
  <c r="F3478" i="10"/>
  <c r="E3478" i="10"/>
  <c r="F3477" i="10"/>
  <c r="E3477" i="10"/>
  <c r="G3477" i="10" s="1"/>
  <c r="F3476" i="10"/>
  <c r="G3476" i="10" s="1"/>
  <c r="E3476" i="10"/>
  <c r="G3475" i="10"/>
  <c r="F3475" i="10"/>
  <c r="E3475" i="10"/>
  <c r="F3474" i="10"/>
  <c r="G3474" i="10" s="1"/>
  <c r="E3474" i="10"/>
  <c r="F3473" i="10"/>
  <c r="E3473" i="10"/>
  <c r="F3472" i="10"/>
  <c r="G3472" i="10" s="1"/>
  <c r="E3472" i="10"/>
  <c r="G3471" i="10"/>
  <c r="F3471" i="10"/>
  <c r="E3471" i="10"/>
  <c r="G3470" i="10"/>
  <c r="F3470" i="10"/>
  <c r="E3470" i="10"/>
  <c r="F3469" i="10"/>
  <c r="E3469" i="10"/>
  <c r="G3469" i="10" s="1"/>
  <c r="F3468" i="10"/>
  <c r="G3468" i="10" s="1"/>
  <c r="E3468" i="10"/>
  <c r="G3467" i="10"/>
  <c r="F3467" i="10"/>
  <c r="E3467" i="10"/>
  <c r="F3466" i="10"/>
  <c r="E3466" i="10"/>
  <c r="F3465" i="10"/>
  <c r="E3465" i="10"/>
  <c r="G3464" i="10"/>
  <c r="F3464" i="10"/>
  <c r="E3464" i="10"/>
  <c r="F3463" i="10"/>
  <c r="E3463" i="10"/>
  <c r="G3463" i="10" s="1"/>
  <c r="F3462" i="10"/>
  <c r="E3462" i="10"/>
  <c r="G3462" i="10" s="1"/>
  <c r="F3461" i="10"/>
  <c r="E3461" i="10"/>
  <c r="G3461" i="10" s="1"/>
  <c r="F3460" i="10"/>
  <c r="G3460" i="10" s="1"/>
  <c r="E3460" i="10"/>
  <c r="G3459" i="10"/>
  <c r="F3459" i="10"/>
  <c r="E3459" i="10"/>
  <c r="F3458" i="10"/>
  <c r="G3458" i="10" s="1"/>
  <c r="E3458" i="10"/>
  <c r="F3457" i="10"/>
  <c r="E3457" i="10"/>
  <c r="G3456" i="10"/>
  <c r="F3456" i="10"/>
  <c r="E3456" i="10"/>
  <c r="F3455" i="10"/>
  <c r="E3455" i="10"/>
  <c r="G3455" i="10" s="1"/>
  <c r="G3454" i="10"/>
  <c r="F3454" i="10"/>
  <c r="E3454" i="10"/>
  <c r="F3453" i="10"/>
  <c r="E3453" i="10"/>
  <c r="G3453" i="10" s="1"/>
  <c r="F3452" i="10"/>
  <c r="G3452" i="10" s="1"/>
  <c r="E3452" i="10"/>
  <c r="G3451" i="10"/>
  <c r="F3451" i="10"/>
  <c r="E3451" i="10"/>
  <c r="F3450" i="10"/>
  <c r="E3450" i="10"/>
  <c r="G3450" i="10" s="1"/>
  <c r="F3449" i="10"/>
  <c r="E3449" i="10"/>
  <c r="G3448" i="10"/>
  <c r="F3448" i="10"/>
  <c r="E3448" i="10"/>
  <c r="F3447" i="10"/>
  <c r="E3447" i="10"/>
  <c r="G3447" i="10" s="1"/>
  <c r="G3446" i="10"/>
  <c r="F3446" i="10"/>
  <c r="E3446" i="10"/>
  <c r="F3445" i="10"/>
  <c r="E3445" i="10"/>
  <c r="F3444" i="10"/>
  <c r="E3444" i="10"/>
  <c r="G3444" i="10" s="1"/>
  <c r="G3443" i="10"/>
  <c r="F3443" i="10"/>
  <c r="E3443" i="10"/>
  <c r="F3442" i="10"/>
  <c r="E3442" i="10"/>
  <c r="F3441" i="10"/>
  <c r="E3441" i="10"/>
  <c r="F3440" i="10"/>
  <c r="E3440" i="10"/>
  <c r="G3440" i="10" s="1"/>
  <c r="F3439" i="10"/>
  <c r="G3439" i="10" s="1"/>
  <c r="E3439" i="10"/>
  <c r="G3438" i="10"/>
  <c r="F3438" i="10"/>
  <c r="E3438" i="10"/>
  <c r="F3437" i="10"/>
  <c r="E3437" i="10"/>
  <c r="G3436" i="10"/>
  <c r="F3436" i="10"/>
  <c r="E3436" i="10"/>
  <c r="G3435" i="10"/>
  <c r="F3435" i="10"/>
  <c r="E3435" i="10"/>
  <c r="F3434" i="10"/>
  <c r="E3434" i="10"/>
  <c r="G3434" i="10" s="1"/>
  <c r="F3433" i="10"/>
  <c r="E3433" i="10"/>
  <c r="G3433" i="10" s="1"/>
  <c r="F3432" i="10"/>
  <c r="E3432" i="10"/>
  <c r="G3432" i="10" s="1"/>
  <c r="F3431" i="10"/>
  <c r="E3431" i="10"/>
  <c r="G3431" i="10" s="1"/>
  <c r="G3430" i="10"/>
  <c r="F3430" i="10"/>
  <c r="E3430" i="10"/>
  <c r="F3429" i="10"/>
  <c r="E3429" i="10"/>
  <c r="G3429" i="10" s="1"/>
  <c r="F3428" i="10"/>
  <c r="E3428" i="10"/>
  <c r="G3428" i="10" s="1"/>
  <c r="G3427" i="10"/>
  <c r="F3427" i="10"/>
  <c r="E3427" i="10"/>
  <c r="F3426" i="10"/>
  <c r="G3426" i="10" s="1"/>
  <c r="E3426" i="10"/>
  <c r="F3425" i="10"/>
  <c r="E3425" i="10"/>
  <c r="F3424" i="10"/>
  <c r="G3424" i="10" s="1"/>
  <c r="E3424" i="10"/>
  <c r="F3423" i="10"/>
  <c r="G3423" i="10" s="1"/>
  <c r="E3423" i="10"/>
  <c r="G3422" i="10"/>
  <c r="F3422" i="10"/>
  <c r="E3422" i="10"/>
  <c r="F3421" i="10"/>
  <c r="E3421" i="10"/>
  <c r="G3421" i="10" s="1"/>
  <c r="F3420" i="10"/>
  <c r="E3420" i="10"/>
  <c r="G3420" i="10" s="1"/>
  <c r="G3419" i="10"/>
  <c r="F3419" i="10"/>
  <c r="E3419" i="10"/>
  <c r="F3418" i="10"/>
  <c r="E3418" i="10"/>
  <c r="F3417" i="10"/>
  <c r="E3417" i="10"/>
  <c r="F3416" i="10"/>
  <c r="E3416" i="10"/>
  <c r="G3416" i="10" s="1"/>
  <c r="F3415" i="10"/>
  <c r="E3415" i="10"/>
  <c r="G3415" i="10" s="1"/>
  <c r="F3414" i="10"/>
  <c r="E3414" i="10"/>
  <c r="G3414" i="10" s="1"/>
  <c r="F3413" i="10"/>
  <c r="E3413" i="10"/>
  <c r="G3413" i="10" s="1"/>
  <c r="F3412" i="10"/>
  <c r="E3412" i="10"/>
  <c r="G3412" i="10" s="1"/>
  <c r="G3411" i="10"/>
  <c r="F3411" i="10"/>
  <c r="E3411" i="10"/>
  <c r="F3410" i="10"/>
  <c r="G3410" i="10" s="1"/>
  <c r="E3410" i="10"/>
  <c r="F3409" i="10"/>
  <c r="E3409" i="10"/>
  <c r="G3408" i="10"/>
  <c r="F3408" i="10"/>
  <c r="E3408" i="10"/>
  <c r="F3407" i="10"/>
  <c r="E3407" i="10"/>
  <c r="G3407" i="10" s="1"/>
  <c r="G3406" i="10"/>
  <c r="F3406" i="10"/>
  <c r="E3406" i="10"/>
  <c r="F3405" i="10"/>
  <c r="E3405" i="10"/>
  <c r="G3405" i="10" s="1"/>
  <c r="F3404" i="10"/>
  <c r="G3404" i="10" s="1"/>
  <c r="E3404" i="10"/>
  <c r="G3403" i="10"/>
  <c r="F3403" i="10"/>
  <c r="E3403" i="10"/>
  <c r="F3402" i="10"/>
  <c r="E3402" i="10"/>
  <c r="G3402" i="10" s="1"/>
  <c r="F3401" i="10"/>
  <c r="E3401" i="10"/>
  <c r="G3400" i="10"/>
  <c r="F3400" i="10"/>
  <c r="E3400" i="10"/>
  <c r="F3399" i="10"/>
  <c r="E3399" i="10"/>
  <c r="G3398" i="10"/>
  <c r="F3398" i="10"/>
  <c r="E3398" i="10"/>
  <c r="F3397" i="10"/>
  <c r="E3397" i="10"/>
  <c r="G3397" i="10" s="1"/>
  <c r="F3396" i="10"/>
  <c r="E3396" i="10"/>
  <c r="G3396" i="10" s="1"/>
  <c r="G3395" i="10"/>
  <c r="F3395" i="10"/>
  <c r="E3395" i="10"/>
  <c r="F3394" i="10"/>
  <c r="E3394" i="10"/>
  <c r="F3393" i="10"/>
  <c r="E3393" i="10"/>
  <c r="F3392" i="10"/>
  <c r="E3392" i="10"/>
  <c r="G3392" i="10" s="1"/>
  <c r="F3391" i="10"/>
  <c r="G3391" i="10" s="1"/>
  <c r="E3391" i="10"/>
  <c r="G3390" i="10"/>
  <c r="F3390" i="10"/>
  <c r="E3390" i="10"/>
  <c r="F3389" i="10"/>
  <c r="E3389" i="10"/>
  <c r="G3388" i="10"/>
  <c r="F3388" i="10"/>
  <c r="E3388" i="10"/>
  <c r="G3387" i="10"/>
  <c r="F3387" i="10"/>
  <c r="E3387" i="10"/>
  <c r="F3386" i="10"/>
  <c r="E3386" i="10"/>
  <c r="G3386" i="10" s="1"/>
  <c r="F3385" i="10"/>
  <c r="E3385" i="10"/>
  <c r="G3385" i="10" s="1"/>
  <c r="F3384" i="10"/>
  <c r="E3384" i="10"/>
  <c r="G3384" i="10" s="1"/>
  <c r="F3383" i="10"/>
  <c r="E3383" i="10"/>
  <c r="G3383" i="10" s="1"/>
  <c r="G3382" i="10"/>
  <c r="F3382" i="10"/>
  <c r="E3382" i="10"/>
  <c r="F3381" i="10"/>
  <c r="E3381" i="10"/>
  <c r="G3381" i="10" s="1"/>
  <c r="F3380" i="10"/>
  <c r="E3380" i="10"/>
  <c r="G3380" i="10" s="1"/>
  <c r="G3379" i="10"/>
  <c r="F3379" i="10"/>
  <c r="E3379" i="10"/>
  <c r="F3378" i="10"/>
  <c r="G3378" i="10" s="1"/>
  <c r="E3378" i="10"/>
  <c r="F3377" i="10"/>
  <c r="E3377" i="10"/>
  <c r="F3376" i="10"/>
  <c r="G3376" i="10" s="1"/>
  <c r="E3376" i="10"/>
  <c r="F3375" i="10"/>
  <c r="G3375" i="10" s="1"/>
  <c r="E3375" i="10"/>
  <c r="G3374" i="10"/>
  <c r="F3374" i="10"/>
  <c r="E3374" i="10"/>
  <c r="F3373" i="10"/>
  <c r="E3373" i="10"/>
  <c r="G3373" i="10" s="1"/>
  <c r="F3372" i="10"/>
  <c r="E3372" i="10"/>
  <c r="G3372" i="10" s="1"/>
  <c r="G3371" i="10"/>
  <c r="F3371" i="10"/>
  <c r="E3371" i="10"/>
  <c r="F3370" i="10"/>
  <c r="E3370" i="10"/>
  <c r="F3369" i="10"/>
  <c r="E3369" i="10"/>
  <c r="F3368" i="10"/>
  <c r="E3368" i="10"/>
  <c r="G3368" i="10" s="1"/>
  <c r="F3367" i="10"/>
  <c r="E3367" i="10"/>
  <c r="G3367" i="10" s="1"/>
  <c r="F3366" i="10"/>
  <c r="E3366" i="10"/>
  <c r="G3366" i="10" s="1"/>
  <c r="F3365" i="10"/>
  <c r="E3365" i="10"/>
  <c r="G3365" i="10" s="1"/>
  <c r="F3364" i="10"/>
  <c r="E3364" i="10"/>
  <c r="G3364" i="10" s="1"/>
  <c r="F3363" i="10"/>
  <c r="G3363" i="10" s="1"/>
  <c r="E3363" i="10"/>
  <c r="F3362" i="10"/>
  <c r="G3362" i="10" s="1"/>
  <c r="E3362" i="10"/>
  <c r="F3361" i="10"/>
  <c r="E3361" i="10"/>
  <c r="G3360" i="10"/>
  <c r="F3360" i="10"/>
  <c r="E3360" i="10"/>
  <c r="F3359" i="10"/>
  <c r="E3359" i="10"/>
  <c r="G3359" i="10" s="1"/>
  <c r="F3358" i="10"/>
  <c r="E3358" i="10"/>
  <c r="G3358" i="10" s="1"/>
  <c r="F3357" i="10"/>
  <c r="E3357" i="10"/>
  <c r="G3357" i="10" s="1"/>
  <c r="F3356" i="10"/>
  <c r="G3356" i="10" s="1"/>
  <c r="E3356" i="10"/>
  <c r="G3355" i="10"/>
  <c r="F3355" i="10"/>
  <c r="E3355" i="10"/>
  <c r="F3354" i="10"/>
  <c r="E3354" i="10"/>
  <c r="G3354" i="10" s="1"/>
  <c r="F3353" i="10"/>
  <c r="E3353" i="10"/>
  <c r="F3352" i="10"/>
  <c r="E3352" i="10"/>
  <c r="G3352" i="10" s="1"/>
  <c r="F3351" i="10"/>
  <c r="E3351" i="10"/>
  <c r="G3350" i="10"/>
  <c r="F3350" i="10"/>
  <c r="E3350" i="10"/>
  <c r="F3349" i="10"/>
  <c r="E3349" i="10"/>
  <c r="G3349" i="10" s="1"/>
  <c r="F3348" i="10"/>
  <c r="E3348" i="10"/>
  <c r="G3348" i="10" s="1"/>
  <c r="F3347" i="10"/>
  <c r="E3347" i="10"/>
  <c r="G3347" i="10" s="1"/>
  <c r="F3346" i="10"/>
  <c r="E3346" i="10"/>
  <c r="F3345" i="10"/>
  <c r="E3345" i="10"/>
  <c r="F3344" i="10"/>
  <c r="E3344" i="10"/>
  <c r="G3344" i="10" s="1"/>
  <c r="F3343" i="10"/>
  <c r="G3343" i="10" s="1"/>
  <c r="E3343" i="10"/>
  <c r="F3342" i="10"/>
  <c r="E3342" i="10"/>
  <c r="G3342" i="10" s="1"/>
  <c r="F3341" i="10"/>
  <c r="E3341" i="10"/>
  <c r="G3340" i="10"/>
  <c r="F3340" i="10"/>
  <c r="E3340" i="10"/>
  <c r="G3339" i="10"/>
  <c r="F3339" i="10"/>
  <c r="E3339" i="10"/>
  <c r="F3338" i="10"/>
  <c r="E3338" i="10"/>
  <c r="G3338" i="10" s="1"/>
  <c r="F3337" i="10"/>
  <c r="E3337" i="10"/>
  <c r="G3337" i="10" s="1"/>
  <c r="G3336" i="10"/>
  <c r="F3336" i="10"/>
  <c r="E3336" i="10"/>
  <c r="F3335" i="10"/>
  <c r="E3335" i="10"/>
  <c r="G3335" i="10" s="1"/>
  <c r="G3334" i="10"/>
  <c r="F3334" i="10"/>
  <c r="E3334" i="10"/>
  <c r="F3333" i="10"/>
  <c r="E3333" i="10"/>
  <c r="G3333" i="10" s="1"/>
  <c r="F3332" i="10"/>
  <c r="E3332" i="10"/>
  <c r="G3332" i="10" s="1"/>
  <c r="G3331" i="10"/>
  <c r="F3331" i="10"/>
  <c r="E3331" i="10"/>
  <c r="F3330" i="10"/>
  <c r="G3330" i="10" s="1"/>
  <c r="E3330" i="10"/>
  <c r="F3329" i="10"/>
  <c r="E3329" i="10"/>
  <c r="G3328" i="10"/>
  <c r="F3328" i="10"/>
  <c r="E3328" i="10"/>
  <c r="F3327" i="10"/>
  <c r="G3327" i="10" s="1"/>
  <c r="E3327" i="10"/>
  <c r="G3326" i="10"/>
  <c r="F3326" i="10"/>
  <c r="E3326" i="10"/>
  <c r="F3325" i="10"/>
  <c r="E3325" i="10"/>
  <c r="G3325" i="10" s="1"/>
  <c r="F3324" i="10"/>
  <c r="E3324" i="10"/>
  <c r="G3324" i="10" s="1"/>
  <c r="F3323" i="10"/>
  <c r="E3323" i="10"/>
  <c r="G3323" i="10" s="1"/>
  <c r="F3322" i="10"/>
  <c r="E3322" i="10"/>
  <c r="G3322" i="10" s="1"/>
  <c r="F3321" i="10"/>
  <c r="E3321" i="10"/>
  <c r="F3320" i="10"/>
  <c r="E3320" i="10"/>
  <c r="G3320" i="10" s="1"/>
  <c r="F3319" i="10"/>
  <c r="E3319" i="10"/>
  <c r="F3318" i="10"/>
  <c r="E3318" i="10"/>
  <c r="G3318" i="10" s="1"/>
  <c r="F3317" i="10"/>
  <c r="E3317" i="10"/>
  <c r="G3317" i="10" s="1"/>
  <c r="F3316" i="10"/>
  <c r="E3316" i="10"/>
  <c r="G3316" i="10" s="1"/>
  <c r="G3315" i="10"/>
  <c r="F3315" i="10"/>
  <c r="E3315" i="10"/>
  <c r="G3314" i="10"/>
  <c r="F3314" i="10"/>
  <c r="E3314" i="10"/>
  <c r="F3313" i="10"/>
  <c r="E3313" i="10"/>
  <c r="G3312" i="10"/>
  <c r="F3312" i="10"/>
  <c r="E3312" i="10"/>
  <c r="F3311" i="10"/>
  <c r="E3311" i="10"/>
  <c r="G3311" i="10" s="1"/>
  <c r="F3310" i="10"/>
  <c r="E3310" i="10"/>
  <c r="G3310" i="10" s="1"/>
  <c r="F3309" i="10"/>
  <c r="E3309" i="10"/>
  <c r="G3309" i="10" s="1"/>
  <c r="F3308" i="10"/>
  <c r="G3308" i="10" s="1"/>
  <c r="E3308" i="10"/>
  <c r="G3307" i="10"/>
  <c r="F3307" i="10"/>
  <c r="E3307" i="10"/>
  <c r="F3306" i="10"/>
  <c r="E3306" i="10"/>
  <c r="F3305" i="10"/>
  <c r="E3305" i="10"/>
  <c r="G3304" i="10"/>
  <c r="F3304" i="10"/>
  <c r="E3304" i="10"/>
  <c r="F3303" i="10"/>
  <c r="E3303" i="10"/>
  <c r="G3302" i="10"/>
  <c r="F3302" i="10"/>
  <c r="E3302" i="10"/>
  <c r="F3301" i="10"/>
  <c r="E3301" i="10"/>
  <c r="F3300" i="10"/>
  <c r="E3300" i="10"/>
  <c r="G3299" i="10"/>
  <c r="F3299" i="10"/>
  <c r="E3299" i="10"/>
  <c r="F3298" i="10"/>
  <c r="E3298" i="10"/>
  <c r="F3297" i="10"/>
  <c r="E3297" i="10"/>
  <c r="F3296" i="10"/>
  <c r="E3296" i="10"/>
  <c r="G3296" i="10" s="1"/>
  <c r="F3295" i="10"/>
  <c r="G3295" i="10" s="1"/>
  <c r="E3295" i="10"/>
  <c r="F3294" i="10"/>
  <c r="E3294" i="10"/>
  <c r="G3294" i="10" s="1"/>
  <c r="F3293" i="10"/>
  <c r="E3293" i="10"/>
  <c r="G3293" i="10" s="1"/>
  <c r="G3292" i="10"/>
  <c r="F3292" i="10"/>
  <c r="E3292" i="10"/>
  <c r="F3291" i="10"/>
  <c r="E3291" i="10"/>
  <c r="G3291" i="10" s="1"/>
  <c r="F3290" i="10"/>
  <c r="E3290" i="10"/>
  <c r="F3289" i="10"/>
  <c r="E3289" i="10"/>
  <c r="G3289" i="10" s="1"/>
  <c r="F3288" i="10"/>
  <c r="E3288" i="10"/>
  <c r="G3288" i="10" s="1"/>
  <c r="F3287" i="10"/>
  <c r="E3287" i="10"/>
  <c r="G3287" i="10" s="1"/>
  <c r="F3286" i="10"/>
  <c r="E3286" i="10"/>
  <c r="G3286" i="10" s="1"/>
  <c r="F3285" i="10"/>
  <c r="E3285" i="10"/>
  <c r="G3285" i="10" s="1"/>
  <c r="F3284" i="10"/>
  <c r="E3284" i="10"/>
  <c r="G3283" i="10"/>
  <c r="F3283" i="10"/>
  <c r="E3283" i="10"/>
  <c r="F3282" i="10"/>
  <c r="G3282" i="10" s="1"/>
  <c r="E3282" i="10"/>
  <c r="F3281" i="10"/>
  <c r="E3281" i="10"/>
  <c r="G3280" i="10"/>
  <c r="F3280" i="10"/>
  <c r="E3280" i="10"/>
  <c r="G3279" i="10"/>
  <c r="F3279" i="10"/>
  <c r="E3279" i="10"/>
  <c r="G3278" i="10"/>
  <c r="F3278" i="10"/>
  <c r="E3278" i="10"/>
  <c r="F3277" i="10"/>
  <c r="E3277" i="10"/>
  <c r="G3277" i="10" s="1"/>
  <c r="G3276" i="10"/>
  <c r="F3276" i="10"/>
  <c r="E3276" i="10"/>
  <c r="F3275" i="10"/>
  <c r="E3275" i="10"/>
  <c r="G3275" i="10" s="1"/>
  <c r="F3274" i="10"/>
  <c r="E3274" i="10"/>
  <c r="F3273" i="10"/>
  <c r="E3273" i="10"/>
  <c r="F3272" i="10"/>
  <c r="E3272" i="10"/>
  <c r="G3272" i="10" s="1"/>
  <c r="G3271" i="10"/>
  <c r="F3271" i="10"/>
  <c r="E3271" i="10"/>
  <c r="F3270" i="10"/>
  <c r="E3270" i="10"/>
  <c r="G3270" i="10" s="1"/>
  <c r="F3269" i="10"/>
  <c r="E3269" i="10"/>
  <c r="G3269" i="10" s="1"/>
  <c r="F3268" i="10"/>
  <c r="E3268" i="10"/>
  <c r="G3268" i="10" s="1"/>
  <c r="F3267" i="10"/>
  <c r="E3267" i="10"/>
  <c r="G3267" i="10" s="1"/>
  <c r="G3266" i="10"/>
  <c r="F3266" i="10"/>
  <c r="E3266" i="10"/>
  <c r="F3265" i="10"/>
  <c r="E3265" i="10"/>
  <c r="G3264" i="10"/>
  <c r="F3264" i="10"/>
  <c r="E3264" i="10"/>
  <c r="F3263" i="10"/>
  <c r="E3263" i="10"/>
  <c r="G3263" i="10" s="1"/>
  <c r="G3262" i="10"/>
  <c r="F3262" i="10"/>
  <c r="E3262" i="10"/>
  <c r="F3261" i="10"/>
  <c r="E3261" i="10"/>
  <c r="G3261" i="10" s="1"/>
  <c r="F3260" i="10"/>
  <c r="G3260" i="10" s="1"/>
  <c r="E3260" i="10"/>
  <c r="F3259" i="10"/>
  <c r="E3259" i="10"/>
  <c r="G3259" i="10" s="1"/>
  <c r="F3258" i="10"/>
  <c r="E3258" i="10"/>
  <c r="G3258" i="10" s="1"/>
  <c r="F3257" i="10"/>
  <c r="E3257" i="10"/>
  <c r="F3256" i="10"/>
  <c r="E3256" i="10"/>
  <c r="G3256" i="10" s="1"/>
  <c r="F3255" i="10"/>
  <c r="E3255" i="10"/>
  <c r="F3254" i="10"/>
  <c r="E3254" i="10"/>
  <c r="G3254" i="10" s="1"/>
  <c r="F3253" i="10"/>
  <c r="E3253" i="10"/>
  <c r="F3252" i="10"/>
  <c r="E3252" i="10"/>
  <c r="G3251" i="10"/>
  <c r="F3251" i="10"/>
  <c r="E3251" i="10"/>
  <c r="G3250" i="10"/>
  <c r="F3250" i="10"/>
  <c r="E3250" i="10"/>
  <c r="F3249" i="10"/>
  <c r="E3249" i="10"/>
  <c r="G3249" i="10" s="1"/>
  <c r="F3248" i="10"/>
  <c r="E3248" i="10"/>
  <c r="G3248" i="10" s="1"/>
  <c r="F3247" i="10"/>
  <c r="G3247" i="10" s="1"/>
  <c r="E3247" i="10"/>
  <c r="F3246" i="10"/>
  <c r="E3246" i="10"/>
  <c r="G3246" i="10" s="1"/>
  <c r="F3245" i="10"/>
  <c r="E3245" i="10"/>
  <c r="G3245" i="10" s="1"/>
  <c r="F3244" i="10"/>
  <c r="G3244" i="10" s="1"/>
  <c r="E3244" i="10"/>
  <c r="G3243" i="10"/>
  <c r="F3243" i="10"/>
  <c r="E3243" i="10"/>
  <c r="F3242" i="10"/>
  <c r="E3242" i="10"/>
  <c r="F3241" i="10"/>
  <c r="E3241" i="10"/>
  <c r="G3241" i="10" s="1"/>
  <c r="F3240" i="10"/>
  <c r="E3240" i="10"/>
  <c r="G3240" i="10" s="1"/>
  <c r="F3239" i="10"/>
  <c r="E3239" i="10"/>
  <c r="G3239" i="10" s="1"/>
  <c r="G3238" i="10"/>
  <c r="F3238" i="10"/>
  <c r="E3238" i="10"/>
  <c r="F3237" i="10"/>
  <c r="E3237" i="10"/>
  <c r="F3236" i="10"/>
  <c r="G3236" i="10" s="1"/>
  <c r="E3236" i="10"/>
  <c r="F3235" i="10"/>
  <c r="E3235" i="10"/>
  <c r="G3235" i="10" s="1"/>
  <c r="F3234" i="10"/>
  <c r="G3234" i="10" s="1"/>
  <c r="E3234" i="10"/>
  <c r="F3233" i="10"/>
  <c r="E3233" i="10"/>
  <c r="G3233" i="10" s="1"/>
  <c r="G3232" i="10"/>
  <c r="F3232" i="10"/>
  <c r="E3232" i="10"/>
  <c r="F3231" i="10"/>
  <c r="G3231" i="10" s="1"/>
  <c r="E3231" i="10"/>
  <c r="F3230" i="10"/>
  <c r="E3230" i="10"/>
  <c r="G3230" i="10" s="1"/>
  <c r="F3229" i="10"/>
  <c r="E3229" i="10"/>
  <c r="G3229" i="10" s="1"/>
  <c r="F3228" i="10"/>
  <c r="E3228" i="10"/>
  <c r="G3228" i="10" s="1"/>
  <c r="G3227" i="10"/>
  <c r="F3227" i="10"/>
  <c r="E3227" i="10"/>
  <c r="F3226" i="10"/>
  <c r="E3226" i="10"/>
  <c r="F3225" i="10"/>
  <c r="E3225" i="10"/>
  <c r="F3224" i="10"/>
  <c r="E3224" i="10"/>
  <c r="G3224" i="10" s="1"/>
  <c r="F3223" i="10"/>
  <c r="E3223" i="10"/>
  <c r="G3223" i="10" s="1"/>
  <c r="F3222" i="10"/>
  <c r="E3222" i="10"/>
  <c r="G3222" i="10" s="1"/>
  <c r="F3221" i="10"/>
  <c r="E3221" i="10"/>
  <c r="F3220" i="10"/>
  <c r="E3220" i="10"/>
  <c r="G3220" i="10" s="1"/>
  <c r="F3219" i="10"/>
  <c r="E3219" i="10"/>
  <c r="G3219" i="10" s="1"/>
  <c r="F3218" i="10"/>
  <c r="G3218" i="10" s="1"/>
  <c r="E3218" i="10"/>
  <c r="F3217" i="10"/>
  <c r="E3217" i="10"/>
  <c r="G3217" i="10" s="1"/>
  <c r="F3216" i="10"/>
  <c r="E3216" i="10"/>
  <c r="G3216" i="10" s="1"/>
  <c r="F3215" i="10"/>
  <c r="E3215" i="10"/>
  <c r="G3215" i="10" s="1"/>
  <c r="F3214" i="10"/>
  <c r="E3214" i="10"/>
  <c r="G3214" i="10" s="1"/>
  <c r="F3213" i="10"/>
  <c r="E3213" i="10"/>
  <c r="G3213" i="10" s="1"/>
  <c r="F3212" i="10"/>
  <c r="G3212" i="10" s="1"/>
  <c r="E3212" i="10"/>
  <c r="F3211" i="10"/>
  <c r="G3211" i="10" s="1"/>
  <c r="E3211" i="10"/>
  <c r="F3210" i="10"/>
  <c r="E3210" i="10"/>
  <c r="G3210" i="10" s="1"/>
  <c r="F3209" i="10"/>
  <c r="E3209" i="10"/>
  <c r="F3208" i="10"/>
  <c r="E3208" i="10"/>
  <c r="F3207" i="10"/>
  <c r="E3207" i="10"/>
  <c r="G3207" i="10" s="1"/>
  <c r="F3206" i="10"/>
  <c r="E3206" i="10"/>
  <c r="G3206" i="10" s="1"/>
  <c r="F3205" i="10"/>
  <c r="E3205" i="10"/>
  <c r="G3205" i="10" s="1"/>
  <c r="F3204" i="10"/>
  <c r="E3204" i="10"/>
  <c r="F3203" i="10"/>
  <c r="E3203" i="10"/>
  <c r="G3203" i="10" s="1"/>
  <c r="F3202" i="10"/>
  <c r="E3202" i="10"/>
  <c r="G3202" i="10" s="1"/>
  <c r="F3201" i="10"/>
  <c r="E3201" i="10"/>
  <c r="G3201" i="10" s="1"/>
  <c r="F3200" i="10"/>
  <c r="E3200" i="10"/>
  <c r="G3200" i="10" s="1"/>
  <c r="F3199" i="10"/>
  <c r="G3199" i="10" s="1"/>
  <c r="E3199" i="10"/>
  <c r="G3198" i="10"/>
  <c r="F3198" i="10"/>
  <c r="E3198" i="10"/>
  <c r="F3197" i="10"/>
  <c r="E3197" i="10"/>
  <c r="F3196" i="10"/>
  <c r="G3196" i="10" s="1"/>
  <c r="E3196" i="10"/>
  <c r="G3195" i="10"/>
  <c r="F3195" i="10"/>
  <c r="E3195" i="10"/>
  <c r="F3194" i="10"/>
  <c r="E3194" i="10"/>
  <c r="G3194" i="10" s="1"/>
  <c r="F3193" i="10"/>
  <c r="E3193" i="10"/>
  <c r="F3192" i="10"/>
  <c r="E3192" i="10"/>
  <c r="G3192" i="10" s="1"/>
  <c r="F3191" i="10"/>
  <c r="E3191" i="10"/>
  <c r="G3191" i="10" s="1"/>
  <c r="G3190" i="10"/>
  <c r="F3190" i="10"/>
  <c r="E3190" i="10"/>
  <c r="F3189" i="10"/>
  <c r="E3189" i="10"/>
  <c r="G3189" i="10" s="1"/>
  <c r="G3188" i="10"/>
  <c r="F3188" i="10"/>
  <c r="E3188" i="10"/>
  <c r="F3187" i="10"/>
  <c r="E3187" i="10"/>
  <c r="G3187" i="10" s="1"/>
  <c r="F3186" i="10"/>
  <c r="G3186" i="10" s="1"/>
  <c r="E3186" i="10"/>
  <c r="F3185" i="10"/>
  <c r="E3185" i="10"/>
  <c r="G3185" i="10" s="1"/>
  <c r="F3184" i="10"/>
  <c r="E3184" i="10"/>
  <c r="G3184" i="10" s="1"/>
  <c r="G3183" i="10"/>
  <c r="F3183" i="10"/>
  <c r="E3183" i="10"/>
  <c r="F3182" i="10"/>
  <c r="E3182" i="10"/>
  <c r="G3182" i="10" s="1"/>
  <c r="F3181" i="10"/>
  <c r="E3181" i="10"/>
  <c r="G3181" i="10" s="1"/>
  <c r="F3180" i="10"/>
  <c r="E3180" i="10"/>
  <c r="G3180" i="10" s="1"/>
  <c r="G3179" i="10"/>
  <c r="F3179" i="10"/>
  <c r="E3179" i="10"/>
  <c r="F3178" i="10"/>
  <c r="E3178" i="10"/>
  <c r="F3177" i="10"/>
  <c r="E3177" i="10"/>
  <c r="F3176" i="10"/>
  <c r="E3176" i="10"/>
  <c r="G3176" i="10" s="1"/>
  <c r="F3175" i="10"/>
  <c r="E3175" i="10"/>
  <c r="G3175" i="10" s="1"/>
  <c r="G3174" i="10"/>
  <c r="F3174" i="10"/>
  <c r="E3174" i="10"/>
  <c r="F3173" i="10"/>
  <c r="E3173" i="10"/>
  <c r="F3172" i="10"/>
  <c r="E3172" i="10"/>
  <c r="F3171" i="10"/>
  <c r="E3171" i="10"/>
  <c r="G3171" i="10" s="1"/>
  <c r="F3170" i="10"/>
  <c r="G3170" i="10" s="1"/>
  <c r="E3170" i="10"/>
  <c r="F3169" i="10"/>
  <c r="E3169" i="10"/>
  <c r="G3169" i="10" s="1"/>
  <c r="F3168" i="10"/>
  <c r="E3168" i="10"/>
  <c r="G3168" i="10" s="1"/>
  <c r="F3167" i="10"/>
  <c r="E3167" i="10"/>
  <c r="G3167" i="10" s="1"/>
  <c r="F3166" i="10"/>
  <c r="E3166" i="10"/>
  <c r="G3166" i="10" s="1"/>
  <c r="F3165" i="10"/>
  <c r="E3165" i="10"/>
  <c r="G3165" i="10" s="1"/>
  <c r="G3164" i="10"/>
  <c r="F3164" i="10"/>
  <c r="E3164" i="10"/>
  <c r="G3163" i="10"/>
  <c r="F3163" i="10"/>
  <c r="E3163" i="10"/>
  <c r="F3162" i="10"/>
  <c r="E3162" i="10"/>
  <c r="G3162" i="10" s="1"/>
  <c r="F3161" i="10"/>
  <c r="E3161" i="10"/>
  <c r="F3160" i="10"/>
  <c r="E3160" i="10"/>
  <c r="F3159" i="10"/>
  <c r="E3159" i="10"/>
  <c r="F3158" i="10"/>
  <c r="E3158" i="10"/>
  <c r="G3158" i="10" s="1"/>
  <c r="F3157" i="10"/>
  <c r="G3157" i="10" s="1"/>
  <c r="E3157" i="10"/>
  <c r="F3156" i="10"/>
  <c r="E3156" i="10"/>
  <c r="G3156" i="10" s="1"/>
  <c r="F3155" i="10"/>
  <c r="E3155" i="10"/>
  <c r="G3154" i="10"/>
  <c r="F3154" i="10"/>
  <c r="E3154" i="10"/>
  <c r="G3153" i="10"/>
  <c r="F3153" i="10"/>
  <c r="E3153" i="10"/>
  <c r="F3152" i="10"/>
  <c r="G3152" i="10" s="1"/>
  <c r="E3152" i="10"/>
  <c r="F3151" i="10"/>
  <c r="E3151" i="10"/>
  <c r="G3151" i="10" s="1"/>
  <c r="G3150" i="10"/>
  <c r="F3150" i="10"/>
  <c r="E3150" i="10"/>
  <c r="F3149" i="10"/>
  <c r="G3149" i="10" s="1"/>
  <c r="E3149" i="10"/>
  <c r="F3148" i="10"/>
  <c r="E3148" i="10"/>
  <c r="G3148" i="10" s="1"/>
  <c r="F3147" i="10"/>
  <c r="E3147" i="10"/>
  <c r="G3147" i="10" s="1"/>
  <c r="F3146" i="10"/>
  <c r="E3146" i="10"/>
  <c r="G3146" i="10" s="1"/>
  <c r="F3145" i="10"/>
  <c r="G3145" i="10" s="1"/>
  <c r="E3145" i="10"/>
  <c r="G3144" i="10"/>
  <c r="F3144" i="10"/>
  <c r="E3144" i="10"/>
  <c r="F3143" i="10"/>
  <c r="E3143" i="10"/>
  <c r="F3142" i="10"/>
  <c r="E3142" i="10"/>
  <c r="G3142" i="10" s="1"/>
  <c r="G3141" i="10"/>
  <c r="F3141" i="10"/>
  <c r="E3141" i="10"/>
  <c r="F3140" i="10"/>
  <c r="E3140" i="10"/>
  <c r="G3140" i="10" s="1"/>
  <c r="F3139" i="10"/>
  <c r="E3139" i="10"/>
  <c r="G3139" i="10" s="1"/>
  <c r="F3138" i="10"/>
  <c r="E3138" i="10"/>
  <c r="G3138" i="10" s="1"/>
  <c r="F3137" i="10"/>
  <c r="G3137" i="10" s="1"/>
  <c r="E3137" i="10"/>
  <c r="F3136" i="10"/>
  <c r="E3136" i="10"/>
  <c r="F3135" i="10"/>
  <c r="E3135" i="10"/>
  <c r="G3135" i="10" s="1"/>
  <c r="F3134" i="10"/>
  <c r="E3134" i="10"/>
  <c r="G3134" i="10" s="1"/>
  <c r="F3133" i="10"/>
  <c r="G3133" i="10" s="1"/>
  <c r="E3133" i="10"/>
  <c r="F3132" i="10"/>
  <c r="E3132" i="10"/>
  <c r="G3132" i="10" s="1"/>
  <c r="F3131" i="10"/>
  <c r="E3131" i="10"/>
  <c r="F3130" i="10"/>
  <c r="G3130" i="10" s="1"/>
  <c r="E3130" i="10"/>
  <c r="F3129" i="10"/>
  <c r="G3129" i="10" s="1"/>
  <c r="E3129" i="10"/>
  <c r="G3128" i="10"/>
  <c r="F3128" i="10"/>
  <c r="E3128" i="10"/>
  <c r="F3127" i="10"/>
  <c r="E3127" i="10"/>
  <c r="F3126" i="10"/>
  <c r="E3126" i="10"/>
  <c r="G3126" i="10" s="1"/>
  <c r="F3125" i="10"/>
  <c r="G3125" i="10" s="1"/>
  <c r="E3125" i="10"/>
  <c r="F3124" i="10"/>
  <c r="G3124" i="10" s="1"/>
  <c r="E3124" i="10"/>
  <c r="F3123" i="10"/>
  <c r="E3123" i="10"/>
  <c r="G3123" i="10" s="1"/>
  <c r="G3122" i="10"/>
  <c r="F3122" i="10"/>
  <c r="E3122" i="10"/>
  <c r="G3121" i="10"/>
  <c r="F3121" i="10"/>
  <c r="E3121" i="10"/>
  <c r="F3120" i="10"/>
  <c r="E3120" i="10"/>
  <c r="G3120" i="10" s="1"/>
  <c r="F3119" i="10"/>
  <c r="E3119" i="10"/>
  <c r="G3119" i="10" s="1"/>
  <c r="F3118" i="10"/>
  <c r="E3118" i="10"/>
  <c r="G3117" i="10"/>
  <c r="F3117" i="10"/>
  <c r="E3117" i="10"/>
  <c r="F3116" i="10"/>
  <c r="E3116" i="10"/>
  <c r="G3116" i="10" s="1"/>
  <c r="F3115" i="10"/>
  <c r="E3115" i="10"/>
  <c r="F3114" i="10"/>
  <c r="E3114" i="10"/>
  <c r="G3114" i="10" s="1"/>
  <c r="G3113" i="10"/>
  <c r="F3113" i="10"/>
  <c r="E3113" i="10"/>
  <c r="F3112" i="10"/>
  <c r="E3112" i="10"/>
  <c r="F3111" i="10"/>
  <c r="E3111" i="10"/>
  <c r="G3111" i="10" s="1"/>
  <c r="F3110" i="10"/>
  <c r="E3110" i="10"/>
  <c r="G3110" i="10" s="1"/>
  <c r="F3109" i="10"/>
  <c r="G3109" i="10" s="1"/>
  <c r="E3109" i="10"/>
  <c r="G3108" i="10"/>
  <c r="F3108" i="10"/>
  <c r="E3108" i="10"/>
  <c r="F3107" i="10"/>
  <c r="E3107" i="10"/>
  <c r="F3106" i="10"/>
  <c r="E3106" i="10"/>
  <c r="G3106" i="10" s="1"/>
  <c r="G3105" i="10"/>
  <c r="F3105" i="10"/>
  <c r="E3105" i="10"/>
  <c r="G3104" i="10"/>
  <c r="F3104" i="10"/>
  <c r="E3104" i="10"/>
  <c r="F3103" i="10"/>
  <c r="E3103" i="10"/>
  <c r="G3103" i="10" s="1"/>
  <c r="G3102" i="10"/>
  <c r="F3102" i="10"/>
  <c r="E3102" i="10"/>
  <c r="F3101" i="10"/>
  <c r="G3101" i="10" s="1"/>
  <c r="E3101" i="10"/>
  <c r="F3100" i="10"/>
  <c r="E3100" i="10"/>
  <c r="G3100" i="10" s="1"/>
  <c r="F3099" i="10"/>
  <c r="E3099" i="10"/>
  <c r="G3099" i="10" s="1"/>
  <c r="G3098" i="10"/>
  <c r="F3098" i="10"/>
  <c r="E3098" i="10"/>
  <c r="F3097" i="10"/>
  <c r="E3097" i="10"/>
  <c r="G3097" i="10" s="1"/>
  <c r="F3096" i="10"/>
  <c r="E3096" i="10"/>
  <c r="G3096" i="10" s="1"/>
  <c r="F3095" i="10"/>
  <c r="E3095" i="10"/>
  <c r="F3094" i="10"/>
  <c r="E3094" i="10"/>
  <c r="G3094" i="10" s="1"/>
  <c r="F3093" i="10"/>
  <c r="E3093" i="10"/>
  <c r="G3093" i="10" s="1"/>
  <c r="F3092" i="10"/>
  <c r="E3092" i="10"/>
  <c r="G3092" i="10" s="1"/>
  <c r="F3091" i="10"/>
  <c r="E3091" i="10"/>
  <c r="G3091" i="10" s="1"/>
  <c r="F3090" i="10"/>
  <c r="E3090" i="10"/>
  <c r="F3089" i="10"/>
  <c r="G3089" i="10" s="1"/>
  <c r="E3089" i="10"/>
  <c r="F3088" i="10"/>
  <c r="E3088" i="10"/>
  <c r="G3088" i="10" s="1"/>
  <c r="F3087" i="10"/>
  <c r="E3087" i="10"/>
  <c r="F3086" i="10"/>
  <c r="E3086" i="10"/>
  <c r="G3086" i="10" s="1"/>
  <c r="F3085" i="10"/>
  <c r="E3085" i="10"/>
  <c r="G3085" i="10" s="1"/>
  <c r="F3084" i="10"/>
  <c r="E3084" i="10"/>
  <c r="F3083" i="10"/>
  <c r="E3083" i="10"/>
  <c r="G3083" i="10" s="1"/>
  <c r="G3082" i="10"/>
  <c r="F3082" i="10"/>
  <c r="E3082" i="10"/>
  <c r="G3081" i="10"/>
  <c r="F3081" i="10"/>
  <c r="E3081" i="10"/>
  <c r="F3080" i="10"/>
  <c r="E3080" i="10"/>
  <c r="G3080" i="10" s="1"/>
  <c r="F3079" i="10"/>
  <c r="E3079" i="10"/>
  <c r="G3079" i="10" s="1"/>
  <c r="F3078" i="10"/>
  <c r="E3078" i="10"/>
  <c r="G3078" i="10" s="1"/>
  <c r="F3077" i="10"/>
  <c r="E3077" i="10"/>
  <c r="G3077" i="10" s="1"/>
  <c r="G3076" i="10"/>
  <c r="F3076" i="10"/>
  <c r="E3076" i="10"/>
  <c r="F3075" i="10"/>
  <c r="E3075" i="10"/>
  <c r="F3074" i="10"/>
  <c r="E3074" i="10"/>
  <c r="G3074" i="10" s="1"/>
  <c r="F3073" i="10"/>
  <c r="E3073" i="10"/>
  <c r="G3073" i="10" s="1"/>
  <c r="G3072" i="10"/>
  <c r="F3072" i="10"/>
  <c r="E3072" i="10"/>
  <c r="F3071" i="10"/>
  <c r="E3071" i="10"/>
  <c r="G3071" i="10" s="1"/>
  <c r="F3070" i="10"/>
  <c r="E3070" i="10"/>
  <c r="G3070" i="10" s="1"/>
  <c r="F3069" i="10"/>
  <c r="G3069" i="10" s="1"/>
  <c r="E3069" i="10"/>
  <c r="F3068" i="10"/>
  <c r="E3068" i="10"/>
  <c r="F3067" i="10"/>
  <c r="E3067" i="10"/>
  <c r="G3066" i="10"/>
  <c r="F3066" i="10"/>
  <c r="E3066" i="10"/>
  <c r="F3065" i="10"/>
  <c r="E3065" i="10"/>
  <c r="G3065" i="10" s="1"/>
  <c r="F3064" i="10"/>
  <c r="E3064" i="10"/>
  <c r="G3064" i="10" s="1"/>
  <c r="F3063" i="10"/>
  <c r="E3063" i="10"/>
  <c r="F3062" i="10"/>
  <c r="E3062" i="10"/>
  <c r="G3061" i="10"/>
  <c r="F3061" i="10"/>
  <c r="E3061" i="10"/>
  <c r="F3060" i="10"/>
  <c r="E3060" i="10"/>
  <c r="G3060" i="10" s="1"/>
  <c r="F3059" i="10"/>
  <c r="E3059" i="10"/>
  <c r="G3059" i="10" s="1"/>
  <c r="G3058" i="10"/>
  <c r="F3058" i="10"/>
  <c r="E3058" i="10"/>
  <c r="F3057" i="10"/>
  <c r="E3057" i="10"/>
  <c r="G3057" i="10" s="1"/>
  <c r="F3056" i="10"/>
  <c r="G3056" i="10" s="1"/>
  <c r="E3056" i="10"/>
  <c r="F3055" i="10"/>
  <c r="E3055" i="10"/>
  <c r="F3054" i="10"/>
  <c r="G3054" i="10" s="1"/>
  <c r="E3054" i="10"/>
  <c r="F3053" i="10"/>
  <c r="E3053" i="10"/>
  <c r="G3053" i="10" s="1"/>
  <c r="F3052" i="10"/>
  <c r="E3052" i="10"/>
  <c r="G3052" i="10" s="1"/>
  <c r="F3051" i="10"/>
  <c r="E3051" i="10"/>
  <c r="G3051" i="10" s="1"/>
  <c r="F3050" i="10"/>
  <c r="G3050" i="10" s="1"/>
  <c r="E3050" i="10"/>
  <c r="G3049" i="10"/>
  <c r="F3049" i="10"/>
  <c r="E3049" i="10"/>
  <c r="G3048" i="10"/>
  <c r="F3048" i="10"/>
  <c r="E3048" i="10"/>
  <c r="F3047" i="10"/>
  <c r="E3047" i="10"/>
  <c r="G3047" i="10" s="1"/>
  <c r="G3046" i="10"/>
  <c r="F3046" i="10"/>
  <c r="E3046" i="10"/>
  <c r="G3045" i="10"/>
  <c r="F3045" i="10"/>
  <c r="E3045" i="10"/>
  <c r="F3044" i="10"/>
  <c r="E3044" i="10"/>
  <c r="G3044" i="10" s="1"/>
  <c r="F3043" i="10"/>
  <c r="E3043" i="10"/>
  <c r="G3043" i="10" s="1"/>
  <c r="F3042" i="10"/>
  <c r="G3042" i="10" s="1"/>
  <c r="E3042" i="10"/>
  <c r="F3041" i="10"/>
  <c r="E3041" i="10"/>
  <c r="G3041" i="10" s="1"/>
  <c r="F3040" i="10"/>
  <c r="E3040" i="10"/>
  <c r="G3040" i="10" s="1"/>
  <c r="F3039" i="10"/>
  <c r="E3039" i="10"/>
  <c r="F3038" i="10"/>
  <c r="G3038" i="10" s="1"/>
  <c r="E3038" i="10"/>
  <c r="F3037" i="10"/>
  <c r="E3037" i="10"/>
  <c r="G3037" i="10" s="1"/>
  <c r="G3036" i="10"/>
  <c r="F3036" i="10"/>
  <c r="E3036" i="10"/>
  <c r="F3035" i="10"/>
  <c r="E3035" i="10"/>
  <c r="F3034" i="10"/>
  <c r="G3034" i="10" s="1"/>
  <c r="E3034" i="10"/>
  <c r="F3033" i="10"/>
  <c r="E3033" i="10"/>
  <c r="G3033" i="10" s="1"/>
  <c r="F3032" i="10"/>
  <c r="G3032" i="10" s="1"/>
  <c r="E3032" i="10"/>
  <c r="F3031" i="10"/>
  <c r="E3031" i="10"/>
  <c r="G3031" i="10" s="1"/>
  <c r="G3030" i="10"/>
  <c r="F3030" i="10"/>
  <c r="E3030" i="10"/>
  <c r="F3029" i="10"/>
  <c r="E3029" i="10"/>
  <c r="G3029" i="10" s="1"/>
  <c r="F3028" i="10"/>
  <c r="E3028" i="10"/>
  <c r="G3028" i="10" s="1"/>
  <c r="F3027" i="10"/>
  <c r="E3027" i="10"/>
  <c r="G3026" i="10"/>
  <c r="F3026" i="10"/>
  <c r="E3026" i="10"/>
  <c r="F3025" i="10"/>
  <c r="E3025" i="10"/>
  <c r="G3025" i="10" s="1"/>
  <c r="F3024" i="10"/>
  <c r="E3024" i="10"/>
  <c r="F3023" i="10"/>
  <c r="E3023" i="10"/>
  <c r="F3022" i="10"/>
  <c r="G3022" i="10" s="1"/>
  <c r="E3022" i="10"/>
  <c r="F3021" i="10"/>
  <c r="E3021" i="10"/>
  <c r="G3021" i="10" s="1"/>
  <c r="F3020" i="10"/>
  <c r="E3020" i="10"/>
  <c r="G3020" i="10" s="1"/>
  <c r="F3019" i="10"/>
  <c r="E3019" i="10"/>
  <c r="G3018" i="10"/>
  <c r="F3018" i="10"/>
  <c r="E3018" i="10"/>
  <c r="F3017" i="10"/>
  <c r="E3017" i="10"/>
  <c r="G3017" i="10" s="1"/>
  <c r="F3016" i="10"/>
  <c r="E3016" i="10"/>
  <c r="G3016" i="10" s="1"/>
  <c r="F3015" i="10"/>
  <c r="E3015" i="10"/>
  <c r="G3015" i="10" s="1"/>
  <c r="G3014" i="10"/>
  <c r="F3014" i="10"/>
  <c r="E3014" i="10"/>
  <c r="G3013" i="10"/>
  <c r="F3013" i="10"/>
  <c r="E3013" i="10"/>
  <c r="F3012" i="10"/>
  <c r="E3012" i="10"/>
  <c r="G3012" i="10" s="1"/>
  <c r="F3011" i="10"/>
  <c r="E3011" i="10"/>
  <c r="G3011" i="10" s="1"/>
  <c r="F3010" i="10"/>
  <c r="G3010" i="10" s="1"/>
  <c r="E3010" i="10"/>
  <c r="F3009" i="10"/>
  <c r="E3009" i="10"/>
  <c r="F3008" i="10"/>
  <c r="E3008" i="10"/>
  <c r="G3008" i="10" s="1"/>
  <c r="F3007" i="10"/>
  <c r="E3007" i="10"/>
  <c r="F3006" i="10"/>
  <c r="G3006" i="10" s="1"/>
  <c r="E3006" i="10"/>
  <c r="F3005" i="10"/>
  <c r="E3005" i="10"/>
  <c r="G3005" i="10" s="1"/>
  <c r="F3004" i="10"/>
  <c r="E3004" i="10"/>
  <c r="G3004" i="10" s="1"/>
  <c r="F3003" i="10"/>
  <c r="E3003" i="10"/>
  <c r="G3003" i="10" s="1"/>
  <c r="F3002" i="10"/>
  <c r="G3002" i="10" s="1"/>
  <c r="E3002" i="10"/>
  <c r="G3001" i="10"/>
  <c r="F3001" i="10"/>
  <c r="E3001" i="10"/>
  <c r="G3000" i="10"/>
  <c r="F3000" i="10"/>
  <c r="E3000" i="10"/>
  <c r="F2999" i="10"/>
  <c r="E2999" i="10"/>
  <c r="G2999" i="10" s="1"/>
  <c r="G2998" i="10"/>
  <c r="F2998" i="10"/>
  <c r="E2998" i="10"/>
  <c r="F2997" i="10"/>
  <c r="G2997" i="10" s="1"/>
  <c r="E2997" i="10"/>
  <c r="F2996" i="10"/>
  <c r="E2996" i="10"/>
  <c r="G2996" i="10" s="1"/>
  <c r="F2995" i="10"/>
  <c r="E2995" i="10"/>
  <c r="G2995" i="10" s="1"/>
  <c r="F2994" i="10"/>
  <c r="G2994" i="10" s="1"/>
  <c r="E2994" i="10"/>
  <c r="G2993" i="10"/>
  <c r="F2993" i="10"/>
  <c r="E2993" i="10"/>
  <c r="F2992" i="10"/>
  <c r="E2992" i="10"/>
  <c r="G2992" i="10" s="1"/>
  <c r="F2991" i="10"/>
  <c r="E2991" i="10"/>
  <c r="F2990" i="10"/>
  <c r="G2990" i="10" s="1"/>
  <c r="E2990" i="10"/>
  <c r="F2989" i="10"/>
  <c r="E2989" i="10"/>
  <c r="G2989" i="10" s="1"/>
  <c r="G2988" i="10"/>
  <c r="F2988" i="10"/>
  <c r="E2988" i="10"/>
  <c r="F2987" i="10"/>
  <c r="E2987" i="10"/>
  <c r="F2986" i="10"/>
  <c r="G2986" i="10" s="1"/>
  <c r="E2986" i="10"/>
  <c r="F2985" i="10"/>
  <c r="E2985" i="10"/>
  <c r="G2985" i="10" s="1"/>
  <c r="F2984" i="10"/>
  <c r="G2984" i="10" s="1"/>
  <c r="E2984" i="10"/>
  <c r="F2983" i="10"/>
  <c r="E2983" i="10"/>
  <c r="G2983" i="10" s="1"/>
  <c r="G2982" i="10"/>
  <c r="F2982" i="10"/>
  <c r="E2982" i="10"/>
  <c r="F2981" i="10"/>
  <c r="E2981" i="10"/>
  <c r="G2981" i="10" s="1"/>
  <c r="F2980" i="10"/>
  <c r="E2980" i="10"/>
  <c r="G2980" i="10" s="1"/>
  <c r="F2979" i="10"/>
  <c r="E2979" i="10"/>
  <c r="G2978" i="10"/>
  <c r="F2978" i="10"/>
  <c r="E2978" i="10"/>
  <c r="F2977" i="10"/>
  <c r="E2977" i="10"/>
  <c r="G2977" i="10" s="1"/>
  <c r="F2976" i="10"/>
  <c r="E2976" i="10"/>
  <c r="G2976" i="10" s="1"/>
  <c r="F2975" i="10"/>
  <c r="E2975" i="10"/>
  <c r="F2974" i="10"/>
  <c r="G2974" i="10" s="1"/>
  <c r="E2974" i="10"/>
  <c r="F2973" i="10"/>
  <c r="E2973" i="10"/>
  <c r="G2973" i="10" s="1"/>
  <c r="F2972" i="10"/>
  <c r="E2972" i="10"/>
  <c r="G2972" i="10" s="1"/>
  <c r="F2971" i="10"/>
  <c r="E2971" i="10"/>
  <c r="G2970" i="10"/>
  <c r="F2970" i="10"/>
  <c r="E2970" i="10"/>
  <c r="F2969" i="10"/>
  <c r="E2969" i="10"/>
  <c r="G2969" i="10" s="1"/>
  <c r="F2968" i="10"/>
  <c r="E2968" i="10"/>
  <c r="F2967" i="10"/>
  <c r="E2967" i="10"/>
  <c r="G2967" i="10" s="1"/>
  <c r="G2966" i="10"/>
  <c r="F2966" i="10"/>
  <c r="E2966" i="10"/>
  <c r="G2965" i="10"/>
  <c r="F2965" i="10"/>
  <c r="E2965" i="10"/>
  <c r="F2964" i="10"/>
  <c r="E2964" i="10"/>
  <c r="G2964" i="10" s="1"/>
  <c r="F2963" i="10"/>
  <c r="E2963" i="10"/>
  <c r="G2963" i="10" s="1"/>
  <c r="F2962" i="10"/>
  <c r="G2962" i="10" s="1"/>
  <c r="E2962" i="10"/>
  <c r="F2961" i="10"/>
  <c r="E2961" i="10"/>
  <c r="F2960" i="10"/>
  <c r="E2960" i="10"/>
  <c r="G2960" i="10" s="1"/>
  <c r="F2959" i="10"/>
  <c r="E2959" i="10"/>
  <c r="F2958" i="10"/>
  <c r="G2958" i="10" s="1"/>
  <c r="E2958" i="10"/>
  <c r="F2957" i="10"/>
  <c r="E2957" i="10"/>
  <c r="G2957" i="10" s="1"/>
  <c r="F2956" i="10"/>
  <c r="E2956" i="10"/>
  <c r="G2956" i="10" s="1"/>
  <c r="F2955" i="10"/>
  <c r="E2955" i="10"/>
  <c r="G2955" i="10" s="1"/>
  <c r="F2954" i="10"/>
  <c r="G2954" i="10" s="1"/>
  <c r="E2954" i="10"/>
  <c r="G2953" i="10"/>
  <c r="F2953" i="10"/>
  <c r="E2953" i="10"/>
  <c r="G2952" i="10"/>
  <c r="F2952" i="10"/>
  <c r="E2952" i="10"/>
  <c r="F2951" i="10"/>
  <c r="E2951" i="10"/>
  <c r="G2951" i="10" s="1"/>
  <c r="G2950" i="10"/>
  <c r="F2950" i="10"/>
  <c r="E2950" i="10"/>
  <c r="F2949" i="10"/>
  <c r="G2949" i="10" s="1"/>
  <c r="E2949" i="10"/>
  <c r="F2948" i="10"/>
  <c r="E2948" i="10"/>
  <c r="F2947" i="10"/>
  <c r="E2947" i="10"/>
  <c r="G2947" i="10" s="1"/>
  <c r="F2946" i="10"/>
  <c r="G2946" i="10" s="1"/>
  <c r="E2946" i="10"/>
  <c r="F2945" i="10"/>
  <c r="E2945" i="10"/>
  <c r="G2945" i="10" s="1"/>
  <c r="F2944" i="10"/>
  <c r="E2944" i="10"/>
  <c r="G2944" i="10" s="1"/>
  <c r="F2943" i="10"/>
  <c r="E2943" i="10"/>
  <c r="F2942" i="10"/>
  <c r="G2942" i="10" s="1"/>
  <c r="E2942" i="10"/>
  <c r="F2941" i="10"/>
  <c r="E2941" i="10"/>
  <c r="G2941" i="10" s="1"/>
  <c r="G2940" i="10"/>
  <c r="F2940" i="10"/>
  <c r="E2940" i="10"/>
  <c r="F2939" i="10"/>
  <c r="E2939" i="10"/>
  <c r="F2938" i="10"/>
  <c r="G2938" i="10" s="1"/>
  <c r="E2938" i="10"/>
  <c r="F2937" i="10"/>
  <c r="E2937" i="10"/>
  <c r="G2937" i="10" s="1"/>
  <c r="G2936" i="10"/>
  <c r="F2936" i="10"/>
  <c r="E2936" i="10"/>
  <c r="F2935" i="10"/>
  <c r="E2935" i="10"/>
  <c r="G2935" i="10" s="1"/>
  <c r="G2934" i="10"/>
  <c r="F2934" i="10"/>
  <c r="E2934" i="10"/>
  <c r="G2933" i="10"/>
  <c r="F2933" i="10"/>
  <c r="E2933" i="10"/>
  <c r="F2932" i="10"/>
  <c r="E2932" i="10"/>
  <c r="G2932" i="10" s="1"/>
  <c r="F2931" i="10"/>
  <c r="E2931" i="10"/>
  <c r="G2930" i="10"/>
  <c r="F2930" i="10"/>
  <c r="E2930" i="10"/>
  <c r="F2929" i="10"/>
  <c r="E2929" i="10"/>
  <c r="F2928" i="10"/>
  <c r="E2928" i="10"/>
  <c r="G2928" i="10" s="1"/>
  <c r="F2927" i="10"/>
  <c r="E2927" i="10"/>
  <c r="F2926" i="10"/>
  <c r="G2926" i="10" s="1"/>
  <c r="E2926" i="10"/>
  <c r="F2925" i="10"/>
  <c r="E2925" i="10"/>
  <c r="G2925" i="10" s="1"/>
  <c r="F2924" i="10"/>
  <c r="G2924" i="10" s="1"/>
  <c r="E2924" i="10"/>
  <c r="F2923" i="10"/>
  <c r="E2923" i="10"/>
  <c r="G2923" i="10" s="1"/>
  <c r="G2922" i="10"/>
  <c r="F2922" i="10"/>
  <c r="E2922" i="10"/>
  <c r="F2921" i="10"/>
  <c r="E2921" i="10"/>
  <c r="G2921" i="10" s="1"/>
  <c r="F2920" i="10"/>
  <c r="E2920" i="10"/>
  <c r="G2920" i="10" s="1"/>
  <c r="F2919" i="10"/>
  <c r="E2919" i="10"/>
  <c r="G2918" i="10"/>
  <c r="F2918" i="10"/>
  <c r="E2918" i="10"/>
  <c r="G2917" i="10"/>
  <c r="F2917" i="10"/>
  <c r="E2917" i="10"/>
  <c r="F2916" i="10"/>
  <c r="E2916" i="10"/>
  <c r="F2915" i="10"/>
  <c r="E2915" i="10"/>
  <c r="G2915" i="10" s="1"/>
  <c r="G2914" i="10"/>
  <c r="F2914" i="10"/>
  <c r="E2914" i="10"/>
  <c r="F2913" i="10"/>
  <c r="E2913" i="10"/>
  <c r="F2912" i="10"/>
  <c r="E2912" i="10"/>
  <c r="G2912" i="10" s="1"/>
  <c r="F2911" i="10"/>
  <c r="E2911" i="10"/>
  <c r="G2911" i="10" s="1"/>
  <c r="F2910" i="10"/>
  <c r="G2910" i="10" s="1"/>
  <c r="E2910" i="10"/>
  <c r="F2909" i="10"/>
  <c r="E2909" i="10"/>
  <c r="G2909" i="10" s="1"/>
  <c r="F2908" i="10"/>
  <c r="E2908" i="10"/>
  <c r="G2908" i="10" s="1"/>
  <c r="F2907" i="10"/>
  <c r="E2907" i="10"/>
  <c r="G2907" i="10" s="1"/>
  <c r="F2906" i="10"/>
  <c r="G2906" i="10" s="1"/>
  <c r="E2906" i="10"/>
  <c r="G2905" i="10"/>
  <c r="F2905" i="10"/>
  <c r="E2905" i="10"/>
  <c r="G2904" i="10"/>
  <c r="F2904" i="10"/>
  <c r="E2904" i="10"/>
  <c r="F2903" i="10"/>
  <c r="E2903" i="10"/>
  <c r="G2903" i="10" s="1"/>
  <c r="G2902" i="10"/>
  <c r="F2902" i="10"/>
  <c r="E2902" i="10"/>
  <c r="G2901" i="10"/>
  <c r="F2901" i="10"/>
  <c r="E2901" i="10"/>
  <c r="F2900" i="10"/>
  <c r="E2900" i="10"/>
  <c r="F2899" i="10"/>
  <c r="E2899" i="10"/>
  <c r="G2899" i="10" s="1"/>
  <c r="F2898" i="10"/>
  <c r="E2898" i="10"/>
  <c r="G2898" i="10" s="1"/>
  <c r="F2897" i="10"/>
  <c r="E2897" i="10"/>
  <c r="G2897" i="10" s="1"/>
  <c r="F2896" i="10"/>
  <c r="E2896" i="10"/>
  <c r="G2896" i="10" s="1"/>
  <c r="F2895" i="10"/>
  <c r="E2895" i="10"/>
  <c r="F2894" i="10"/>
  <c r="E2894" i="10"/>
  <c r="F2893" i="10"/>
  <c r="E2893" i="10"/>
  <c r="G2893" i="10" s="1"/>
  <c r="G2892" i="10"/>
  <c r="F2892" i="10"/>
  <c r="E2892" i="10"/>
  <c r="F2891" i="10"/>
  <c r="E2891" i="10"/>
  <c r="F2890" i="10"/>
  <c r="E2890" i="10"/>
  <c r="G2890" i="10" s="1"/>
  <c r="G2889" i="10"/>
  <c r="F2889" i="10"/>
  <c r="E2889" i="10"/>
  <c r="F2888" i="10"/>
  <c r="G2888" i="10" s="1"/>
  <c r="E2888" i="10"/>
  <c r="F2887" i="10"/>
  <c r="E2887" i="10"/>
  <c r="G2887" i="10" s="1"/>
  <c r="F2886" i="10"/>
  <c r="E2886" i="10"/>
  <c r="G2886" i="10" s="1"/>
  <c r="F2885" i="10"/>
  <c r="G2885" i="10" s="1"/>
  <c r="E2885" i="10"/>
  <c r="F2884" i="10"/>
  <c r="E2884" i="10"/>
  <c r="G2884" i="10" s="1"/>
  <c r="F2883" i="10"/>
  <c r="E2883" i="10"/>
  <c r="G2882" i="10"/>
  <c r="F2882" i="10"/>
  <c r="E2882" i="10"/>
  <c r="F2881" i="10"/>
  <c r="E2881" i="10"/>
  <c r="G2881" i="10" s="1"/>
  <c r="G2880" i="10"/>
  <c r="F2880" i="10"/>
  <c r="E2880" i="10"/>
  <c r="F2879" i="10"/>
  <c r="E2879" i="10"/>
  <c r="F2878" i="10"/>
  <c r="E2878" i="10"/>
  <c r="F2877" i="10"/>
  <c r="E2877" i="10"/>
  <c r="G2877" i="10" s="1"/>
  <c r="F2876" i="10"/>
  <c r="E2876" i="10"/>
  <c r="F2875" i="10"/>
  <c r="E2875" i="10"/>
  <c r="F2874" i="10"/>
  <c r="E2874" i="10"/>
  <c r="G2874" i="10" s="1"/>
  <c r="F2873" i="10"/>
  <c r="E2873" i="10"/>
  <c r="G2873" i="10" s="1"/>
  <c r="F2872" i="10"/>
  <c r="E2872" i="10"/>
  <c r="G2872" i="10" s="1"/>
  <c r="F2871" i="10"/>
  <c r="E2871" i="10"/>
  <c r="G2871" i="10" s="1"/>
  <c r="G2870" i="10"/>
  <c r="F2870" i="10"/>
  <c r="E2870" i="10"/>
  <c r="G2869" i="10"/>
  <c r="F2869" i="10"/>
  <c r="E2869" i="10"/>
  <c r="F2868" i="10"/>
  <c r="E2868" i="10"/>
  <c r="F2867" i="10"/>
  <c r="E2867" i="10"/>
  <c r="G2867" i="10" s="1"/>
  <c r="F2866" i="10"/>
  <c r="G2866" i="10" s="1"/>
  <c r="E2866" i="10"/>
  <c r="F2865" i="10"/>
  <c r="E2865" i="10"/>
  <c r="F2864" i="10"/>
  <c r="E2864" i="10"/>
  <c r="G2864" i="10" s="1"/>
  <c r="F2863" i="10"/>
  <c r="E2863" i="10"/>
  <c r="G2863" i="10" s="1"/>
  <c r="F2862" i="10"/>
  <c r="E2862" i="10"/>
  <c r="G2862" i="10" s="1"/>
  <c r="F2861" i="10"/>
  <c r="E2861" i="10"/>
  <c r="G2861" i="10" s="1"/>
  <c r="F2860" i="10"/>
  <c r="E2860" i="10"/>
  <c r="G2860" i="10" s="1"/>
  <c r="F2859" i="10"/>
  <c r="E2859" i="10"/>
  <c r="F2858" i="10"/>
  <c r="E2858" i="10"/>
  <c r="G2858" i="10" s="1"/>
  <c r="G2857" i="10"/>
  <c r="F2857" i="10"/>
  <c r="E2857" i="10"/>
  <c r="G2856" i="10"/>
  <c r="F2856" i="10"/>
  <c r="E2856" i="10"/>
  <c r="F2855" i="10"/>
  <c r="E2855" i="10"/>
  <c r="G2855" i="10" s="1"/>
  <c r="F2854" i="10"/>
  <c r="E2854" i="10"/>
  <c r="G2854" i="10" s="1"/>
  <c r="G2853" i="10"/>
  <c r="F2853" i="10"/>
  <c r="E2853" i="10"/>
  <c r="F2852" i="10"/>
  <c r="E2852" i="10"/>
  <c r="F2851" i="10"/>
  <c r="E2851" i="10"/>
  <c r="G2851" i="10" s="1"/>
  <c r="G2850" i="10"/>
  <c r="F2850" i="10"/>
  <c r="E2850" i="10"/>
  <c r="F2849" i="10"/>
  <c r="E2849" i="10"/>
  <c r="G2849" i="10" s="1"/>
  <c r="F2848" i="10"/>
  <c r="E2848" i="10"/>
  <c r="G2848" i="10" s="1"/>
  <c r="F2847" i="10"/>
  <c r="E2847" i="10"/>
  <c r="F2846" i="10"/>
  <c r="E2846" i="10"/>
  <c r="G2846" i="10" s="1"/>
  <c r="G2845" i="10"/>
  <c r="F2845" i="10"/>
  <c r="E2845" i="10"/>
  <c r="G2844" i="10"/>
  <c r="F2844" i="10"/>
  <c r="E2844" i="10"/>
  <c r="F2843" i="10"/>
  <c r="E2843" i="10"/>
  <c r="F2842" i="10"/>
  <c r="E2842" i="10"/>
  <c r="G2842" i="10" s="1"/>
  <c r="F2841" i="10"/>
  <c r="G2841" i="10" s="1"/>
  <c r="E2841" i="10"/>
  <c r="G2840" i="10"/>
  <c r="F2840" i="10"/>
  <c r="E2840" i="10"/>
  <c r="F2839" i="10"/>
  <c r="E2839" i="10"/>
  <c r="G2839" i="10" s="1"/>
  <c r="F2838" i="10"/>
  <c r="E2838" i="10"/>
  <c r="G2838" i="10" s="1"/>
  <c r="F2837" i="10"/>
  <c r="E2837" i="10"/>
  <c r="G2837" i="10" s="1"/>
  <c r="G2836" i="10"/>
  <c r="F2836" i="10"/>
  <c r="E2836" i="10"/>
  <c r="F2835" i="10"/>
  <c r="E2835" i="10"/>
  <c r="G2834" i="10"/>
  <c r="F2834" i="10"/>
  <c r="E2834" i="10"/>
  <c r="F2833" i="10"/>
  <c r="E2833" i="10"/>
  <c r="G2833" i="10" s="1"/>
  <c r="F2832" i="10"/>
  <c r="E2832" i="10"/>
  <c r="G2832" i="10" s="1"/>
  <c r="F2831" i="10"/>
  <c r="E2831" i="10"/>
  <c r="F2830" i="10"/>
  <c r="E2830" i="10"/>
  <c r="G2830" i="10" s="1"/>
  <c r="F2829" i="10"/>
  <c r="E2829" i="10"/>
  <c r="G2829" i="10" s="1"/>
  <c r="F2828" i="10"/>
  <c r="E2828" i="10"/>
  <c r="G2828" i="10" s="1"/>
  <c r="F2827" i="10"/>
  <c r="E2827" i="10"/>
  <c r="F2826" i="10"/>
  <c r="E2826" i="10"/>
  <c r="G2826" i="10" s="1"/>
  <c r="F2825" i="10"/>
  <c r="E2825" i="10"/>
  <c r="G2825" i="10" s="1"/>
  <c r="F2824" i="10"/>
  <c r="E2824" i="10"/>
  <c r="G2824" i="10" s="1"/>
  <c r="F2823" i="10"/>
  <c r="E2823" i="10"/>
  <c r="G2823" i="10" s="1"/>
  <c r="G2822" i="10"/>
  <c r="F2822" i="10"/>
  <c r="E2822" i="10"/>
  <c r="G2821" i="10"/>
  <c r="F2821" i="10"/>
  <c r="E2821" i="10"/>
  <c r="F2820" i="10"/>
  <c r="E2820" i="10"/>
  <c r="G2820" i="10" s="1"/>
  <c r="F2819" i="10"/>
  <c r="E2819" i="10"/>
  <c r="G2819" i="10" s="1"/>
  <c r="G2818" i="10"/>
  <c r="F2818" i="10"/>
  <c r="E2818" i="10"/>
  <c r="G2817" i="10"/>
  <c r="F2817" i="10"/>
  <c r="E2817" i="10"/>
  <c r="F2816" i="10"/>
  <c r="E2816" i="10"/>
  <c r="F2815" i="10"/>
  <c r="E2815" i="10"/>
  <c r="G2815" i="10" s="1"/>
  <c r="G2814" i="10"/>
  <c r="F2814" i="10"/>
  <c r="E2814" i="10"/>
  <c r="G2813" i="10"/>
  <c r="F2813" i="10"/>
  <c r="E2813" i="10"/>
  <c r="F2812" i="10"/>
  <c r="E2812" i="10"/>
  <c r="F2811" i="10"/>
  <c r="E2811" i="10"/>
  <c r="G2811" i="10" s="1"/>
  <c r="G2810" i="10"/>
  <c r="F2810" i="10"/>
  <c r="E2810" i="10"/>
  <c r="G2809" i="10"/>
  <c r="F2809" i="10"/>
  <c r="E2809" i="10"/>
  <c r="F2808" i="10"/>
  <c r="E2808" i="10"/>
  <c r="G2808" i="10" s="1"/>
  <c r="G2807" i="10"/>
  <c r="F2807" i="10"/>
  <c r="E2807" i="10"/>
  <c r="G2806" i="10"/>
  <c r="F2806" i="10"/>
  <c r="E2806" i="10"/>
  <c r="G2805" i="10"/>
  <c r="F2805" i="10"/>
  <c r="E2805" i="10"/>
  <c r="F2804" i="10"/>
  <c r="E2804" i="10"/>
  <c r="G2804" i="10" s="1"/>
  <c r="G2803" i="10"/>
  <c r="F2803" i="10"/>
  <c r="E2803" i="10"/>
  <c r="G2802" i="10"/>
  <c r="F2802" i="10"/>
  <c r="E2802" i="10"/>
  <c r="G2801" i="10"/>
  <c r="F2801" i="10"/>
  <c r="E2801" i="10"/>
  <c r="F2800" i="10"/>
  <c r="E2800" i="10"/>
  <c r="F2799" i="10"/>
  <c r="G2799" i="10" s="1"/>
  <c r="E2799" i="10"/>
  <c r="G2798" i="10"/>
  <c r="F2798" i="10"/>
  <c r="E2798" i="10"/>
  <c r="G2797" i="10"/>
  <c r="F2797" i="10"/>
  <c r="E2797" i="10"/>
  <c r="F2796" i="10"/>
  <c r="E2796" i="10"/>
  <c r="G2796" i="10" s="1"/>
  <c r="F2795" i="10"/>
  <c r="E2795" i="10"/>
  <c r="G2795" i="10" s="1"/>
  <c r="G2794" i="10"/>
  <c r="F2794" i="10"/>
  <c r="E2794" i="10"/>
  <c r="G2793" i="10"/>
  <c r="F2793" i="10"/>
  <c r="E2793" i="10"/>
  <c r="F2792" i="10"/>
  <c r="E2792" i="10"/>
  <c r="G2792" i="10" s="1"/>
  <c r="F2791" i="10"/>
  <c r="E2791" i="10"/>
  <c r="G2791" i="10" s="1"/>
  <c r="G2790" i="10"/>
  <c r="F2790" i="10"/>
  <c r="E2790" i="10"/>
  <c r="G2789" i="10"/>
  <c r="F2789" i="10"/>
  <c r="E2789" i="10"/>
  <c r="F2788" i="10"/>
  <c r="E2788" i="10"/>
  <c r="G2788" i="10" s="1"/>
  <c r="F2787" i="10"/>
  <c r="G2787" i="10" s="1"/>
  <c r="E2787" i="10"/>
  <c r="G2786" i="10"/>
  <c r="F2786" i="10"/>
  <c r="E2786" i="10"/>
  <c r="G2785" i="10"/>
  <c r="F2785" i="10"/>
  <c r="E2785" i="10"/>
  <c r="F2784" i="10"/>
  <c r="E2784" i="10"/>
  <c r="F2783" i="10"/>
  <c r="E2783" i="10"/>
  <c r="G2783" i="10" s="1"/>
  <c r="G2782" i="10"/>
  <c r="F2782" i="10"/>
  <c r="E2782" i="10"/>
  <c r="G2781" i="10"/>
  <c r="F2781" i="10"/>
  <c r="E2781" i="10"/>
  <c r="F2780" i="10"/>
  <c r="E2780" i="10"/>
  <c r="G2780" i="10" s="1"/>
  <c r="F2779" i="10"/>
  <c r="E2779" i="10"/>
  <c r="G2779" i="10" s="1"/>
  <c r="G2778" i="10"/>
  <c r="F2778" i="10"/>
  <c r="E2778" i="10"/>
  <c r="G2777" i="10"/>
  <c r="F2777" i="10"/>
  <c r="E2777" i="10"/>
  <c r="F2776" i="10"/>
  <c r="E2776" i="10"/>
  <c r="G2775" i="10"/>
  <c r="F2775" i="10"/>
  <c r="E2775" i="10"/>
  <c r="G2774" i="10"/>
  <c r="F2774" i="10"/>
  <c r="E2774" i="10"/>
  <c r="G2773" i="10"/>
  <c r="F2773" i="10"/>
  <c r="E2773" i="10"/>
  <c r="F2772" i="10"/>
  <c r="E2772" i="10"/>
  <c r="G2772" i="10" s="1"/>
  <c r="F2771" i="10"/>
  <c r="E2771" i="10"/>
  <c r="G2771" i="10" s="1"/>
  <c r="G2770" i="10"/>
  <c r="F2770" i="10"/>
  <c r="E2770" i="10"/>
  <c r="G2769" i="10"/>
  <c r="F2769" i="10"/>
  <c r="E2769" i="10"/>
  <c r="F2768" i="10"/>
  <c r="E2768" i="10"/>
  <c r="F2767" i="10"/>
  <c r="E2767" i="10"/>
  <c r="G2767" i="10" s="1"/>
  <c r="G2766" i="10"/>
  <c r="F2766" i="10"/>
  <c r="E2766" i="10"/>
  <c r="G2765" i="10"/>
  <c r="F2765" i="10"/>
  <c r="E2765" i="10"/>
  <c r="F2764" i="10"/>
  <c r="E2764" i="10"/>
  <c r="F2763" i="10"/>
  <c r="E2763" i="10"/>
  <c r="G2763" i="10" s="1"/>
  <c r="G2762" i="10"/>
  <c r="F2762" i="10"/>
  <c r="E2762" i="10"/>
  <c r="G2761" i="10"/>
  <c r="F2761" i="10"/>
  <c r="E2761" i="10"/>
  <c r="F2760" i="10"/>
  <c r="E2760" i="10"/>
  <c r="G2759" i="10"/>
  <c r="F2759" i="10"/>
  <c r="E2759" i="10"/>
  <c r="G2758" i="10"/>
  <c r="F2758" i="10"/>
  <c r="E2758" i="10"/>
  <c r="G2757" i="10"/>
  <c r="F2757" i="10"/>
  <c r="E2757" i="10"/>
  <c r="F2756" i="10"/>
  <c r="E2756" i="10"/>
  <c r="G2756" i="10" s="1"/>
  <c r="G2755" i="10"/>
  <c r="F2755" i="10"/>
  <c r="E2755" i="10"/>
  <c r="G2754" i="10"/>
  <c r="F2754" i="10"/>
  <c r="E2754" i="10"/>
  <c r="G2753" i="10"/>
  <c r="F2753" i="10"/>
  <c r="E2753" i="10"/>
  <c r="F2752" i="10"/>
  <c r="E2752" i="10"/>
  <c r="G2751" i="10"/>
  <c r="F2751" i="10"/>
  <c r="E2751" i="10"/>
  <c r="G2750" i="10"/>
  <c r="F2750" i="10"/>
  <c r="E2750" i="10"/>
  <c r="G2749" i="10"/>
  <c r="F2749" i="10"/>
  <c r="E2749" i="10"/>
  <c r="F2748" i="10"/>
  <c r="E2748" i="10"/>
  <c r="G2748" i="10" s="1"/>
  <c r="F2747" i="10"/>
  <c r="E2747" i="10"/>
  <c r="G2747" i="10" s="1"/>
  <c r="G2746" i="10"/>
  <c r="F2746" i="10"/>
  <c r="E2746" i="10"/>
  <c r="G2745" i="10"/>
  <c r="F2745" i="10"/>
  <c r="E2745" i="10"/>
  <c r="F2744" i="10"/>
  <c r="E2744" i="10"/>
  <c r="G2744" i="10" s="1"/>
  <c r="G2743" i="10"/>
  <c r="F2743" i="10"/>
  <c r="E2743" i="10"/>
  <c r="G2742" i="10"/>
  <c r="F2742" i="10"/>
  <c r="E2742" i="10"/>
  <c r="G2741" i="10"/>
  <c r="F2741" i="10"/>
  <c r="E2741" i="10"/>
  <c r="F2740" i="10"/>
  <c r="E2740" i="10"/>
  <c r="G2740" i="10" s="1"/>
  <c r="F2739" i="10"/>
  <c r="G2739" i="10" s="1"/>
  <c r="E2739" i="10"/>
  <c r="G2738" i="10"/>
  <c r="F2738" i="10"/>
  <c r="E2738" i="10"/>
  <c r="G2737" i="10"/>
  <c r="F2737" i="10"/>
  <c r="E2737" i="10"/>
  <c r="F2736" i="10"/>
  <c r="E2736" i="10"/>
  <c r="F2735" i="10"/>
  <c r="E2735" i="10"/>
  <c r="G2735" i="10" s="1"/>
  <c r="G2734" i="10"/>
  <c r="F2734" i="10"/>
  <c r="E2734" i="10"/>
  <c r="G2733" i="10"/>
  <c r="F2733" i="10"/>
  <c r="E2733" i="10"/>
  <c r="F2732" i="10"/>
  <c r="E2732" i="10"/>
  <c r="G2732" i="10" s="1"/>
  <c r="F2731" i="10"/>
  <c r="E2731" i="10"/>
  <c r="G2731" i="10" s="1"/>
  <c r="G2730" i="10"/>
  <c r="F2730" i="10"/>
  <c r="E2730" i="10"/>
  <c r="G2729" i="10"/>
  <c r="F2729" i="10"/>
  <c r="E2729" i="10"/>
  <c r="F2728" i="10"/>
  <c r="E2728" i="10"/>
  <c r="F2727" i="10"/>
  <c r="E2727" i="10"/>
  <c r="G2727" i="10" s="1"/>
  <c r="G2726" i="10"/>
  <c r="F2726" i="10"/>
  <c r="E2726" i="10"/>
  <c r="G2725" i="10"/>
  <c r="F2725" i="10"/>
  <c r="E2725" i="10"/>
  <c r="F2724" i="10"/>
  <c r="E2724" i="10"/>
  <c r="G2724" i="10" s="1"/>
  <c r="F2723" i="10"/>
  <c r="E2723" i="10"/>
  <c r="G2723" i="10" s="1"/>
  <c r="G2722" i="10"/>
  <c r="F2722" i="10"/>
  <c r="E2722" i="10"/>
  <c r="G2721" i="10"/>
  <c r="F2721" i="10"/>
  <c r="E2721" i="10"/>
  <c r="F2720" i="10"/>
  <c r="E2720" i="10"/>
  <c r="F2719" i="10"/>
  <c r="E2719" i="10"/>
  <c r="G2719" i="10" s="1"/>
  <c r="G2718" i="10"/>
  <c r="F2718" i="10"/>
  <c r="E2718" i="10"/>
  <c r="G2717" i="10"/>
  <c r="F2717" i="10"/>
  <c r="E2717" i="10"/>
  <c r="F2716" i="10"/>
  <c r="E2716" i="10"/>
  <c r="F2715" i="10"/>
  <c r="E2715" i="10"/>
  <c r="G2715" i="10" s="1"/>
  <c r="G2714" i="10"/>
  <c r="F2714" i="10"/>
  <c r="E2714" i="10"/>
  <c r="G2713" i="10"/>
  <c r="F2713" i="10"/>
  <c r="E2713" i="10"/>
  <c r="F2712" i="10"/>
  <c r="E2712" i="10"/>
  <c r="G2712" i="10" s="1"/>
  <c r="G2711" i="10"/>
  <c r="F2711" i="10"/>
  <c r="E2711" i="10"/>
  <c r="G2710" i="10"/>
  <c r="F2710" i="10"/>
  <c r="E2710" i="10"/>
  <c r="G2709" i="10"/>
  <c r="F2709" i="10"/>
  <c r="E2709" i="10"/>
  <c r="F2708" i="10"/>
  <c r="E2708" i="10"/>
  <c r="G2708" i="10" s="1"/>
  <c r="F2707" i="10"/>
  <c r="G2707" i="10" s="1"/>
  <c r="E2707" i="10"/>
  <c r="G2706" i="10"/>
  <c r="F2706" i="10"/>
  <c r="E2706" i="10"/>
  <c r="G2705" i="10"/>
  <c r="F2705" i="10"/>
  <c r="E2705" i="10"/>
  <c r="F2704" i="10"/>
  <c r="E2704" i="10"/>
  <c r="F2703" i="10"/>
  <c r="E2703" i="10"/>
  <c r="G2703" i="10" s="1"/>
  <c r="G2702" i="10"/>
  <c r="F2702" i="10"/>
  <c r="E2702" i="10"/>
  <c r="G2701" i="10"/>
  <c r="F2701" i="10"/>
  <c r="E2701" i="10"/>
  <c r="F2700" i="10"/>
  <c r="E2700" i="10"/>
  <c r="G2700" i="10" s="1"/>
  <c r="F2699" i="10"/>
  <c r="E2699" i="10"/>
  <c r="G2699" i="10" s="1"/>
  <c r="G2698" i="10"/>
  <c r="F2698" i="10"/>
  <c r="E2698" i="10"/>
  <c r="G2697" i="10"/>
  <c r="F2697" i="10"/>
  <c r="E2697" i="10"/>
  <c r="F2696" i="10"/>
  <c r="E2696" i="10"/>
  <c r="G2696" i="10" s="1"/>
  <c r="G2695" i="10"/>
  <c r="F2695" i="10"/>
  <c r="E2695" i="10"/>
  <c r="G2694" i="10"/>
  <c r="F2694" i="10"/>
  <c r="E2694" i="10"/>
  <c r="G2693" i="10"/>
  <c r="F2693" i="10"/>
  <c r="E2693" i="10"/>
  <c r="F2692" i="10"/>
  <c r="E2692" i="10"/>
  <c r="G2692" i="10" s="1"/>
  <c r="F2691" i="10"/>
  <c r="E2691" i="10"/>
  <c r="G2691" i="10" s="1"/>
  <c r="G2690" i="10"/>
  <c r="F2690" i="10"/>
  <c r="E2690" i="10"/>
  <c r="G2689" i="10"/>
  <c r="F2689" i="10"/>
  <c r="E2689" i="10"/>
  <c r="F2688" i="10"/>
  <c r="E2688" i="10"/>
  <c r="F2687" i="10"/>
  <c r="E2687" i="10"/>
  <c r="G2687" i="10" s="1"/>
  <c r="G2686" i="10"/>
  <c r="F2686" i="10"/>
  <c r="E2686" i="10"/>
  <c r="G2685" i="10"/>
  <c r="F2685" i="10"/>
  <c r="E2685" i="10"/>
  <c r="F2684" i="10"/>
  <c r="E2684" i="10"/>
  <c r="G2684" i="10" s="1"/>
  <c r="F2683" i="10"/>
  <c r="E2683" i="10"/>
  <c r="G2682" i="10"/>
  <c r="F2682" i="10"/>
  <c r="E2682" i="10"/>
  <c r="G2681" i="10"/>
  <c r="F2681" i="10"/>
  <c r="E2681" i="10"/>
  <c r="F2680" i="10"/>
  <c r="E2680" i="10"/>
  <c r="F2679" i="10"/>
  <c r="E2679" i="10"/>
  <c r="G2679" i="10" s="1"/>
  <c r="G2678" i="10"/>
  <c r="F2678" i="10"/>
  <c r="E2678" i="10"/>
  <c r="G2677" i="10"/>
  <c r="F2677" i="10"/>
  <c r="E2677" i="10"/>
  <c r="F2676" i="10"/>
  <c r="E2676" i="10"/>
  <c r="G2676" i="10" s="1"/>
  <c r="F2675" i="10"/>
  <c r="E2675" i="10"/>
  <c r="G2674" i="10"/>
  <c r="F2674" i="10"/>
  <c r="E2674" i="10"/>
  <c r="G2673" i="10"/>
  <c r="F2673" i="10"/>
  <c r="E2673" i="10"/>
  <c r="F2672" i="10"/>
  <c r="E2672" i="10"/>
  <c r="F2671" i="10"/>
  <c r="E2671" i="10"/>
  <c r="G2671" i="10" s="1"/>
  <c r="G2670" i="10"/>
  <c r="F2670" i="10"/>
  <c r="E2670" i="10"/>
  <c r="G2669" i="10"/>
  <c r="F2669" i="10"/>
  <c r="E2669" i="10"/>
  <c r="F2668" i="10"/>
  <c r="E2668" i="10"/>
  <c r="F2667" i="10"/>
  <c r="E2667" i="10"/>
  <c r="G2667" i="10" s="1"/>
  <c r="G2666" i="10"/>
  <c r="F2666" i="10"/>
  <c r="E2666" i="10"/>
  <c r="G2665" i="10"/>
  <c r="F2665" i="10"/>
  <c r="E2665" i="10"/>
  <c r="F2664" i="10"/>
  <c r="E2664" i="10"/>
  <c r="G2664" i="10" s="1"/>
  <c r="G2663" i="10"/>
  <c r="F2663" i="10"/>
  <c r="E2663" i="10"/>
  <c r="G2662" i="10"/>
  <c r="F2662" i="10"/>
  <c r="E2662" i="10"/>
  <c r="G2661" i="10"/>
  <c r="F2661" i="10"/>
  <c r="E2661" i="10"/>
  <c r="F2660" i="10"/>
  <c r="E2660" i="10"/>
  <c r="F2659" i="10"/>
  <c r="G2659" i="10" s="1"/>
  <c r="E2659" i="10"/>
  <c r="G2658" i="10"/>
  <c r="F2658" i="10"/>
  <c r="E2658" i="10"/>
  <c r="G2657" i="10"/>
  <c r="F2657" i="10"/>
  <c r="E2657" i="10"/>
  <c r="F2656" i="10"/>
  <c r="E2656" i="10"/>
  <c r="G2656" i="10" s="1"/>
  <c r="F2655" i="10"/>
  <c r="E2655" i="10"/>
  <c r="G2655" i="10" s="1"/>
  <c r="G2654" i="10"/>
  <c r="F2654" i="10"/>
  <c r="E2654" i="10"/>
  <c r="G2653" i="10"/>
  <c r="F2653" i="10"/>
  <c r="E2653" i="10"/>
  <c r="F2652" i="10"/>
  <c r="E2652" i="10"/>
  <c r="G2652" i="10" s="1"/>
  <c r="F2651" i="10"/>
  <c r="E2651" i="10"/>
  <c r="G2651" i="10" s="1"/>
  <c r="G2650" i="10"/>
  <c r="F2650" i="10"/>
  <c r="E2650" i="10"/>
  <c r="G2649" i="10"/>
  <c r="F2649" i="10"/>
  <c r="E2649" i="10"/>
  <c r="F2648" i="10"/>
  <c r="E2648" i="10"/>
  <c r="F2647" i="10"/>
  <c r="G2647" i="10" s="1"/>
  <c r="E2647" i="10"/>
  <c r="G2646" i="10"/>
  <c r="F2646" i="10"/>
  <c r="E2646" i="10"/>
  <c r="G2645" i="10"/>
  <c r="F2645" i="10"/>
  <c r="E2645" i="10"/>
  <c r="F2644" i="10"/>
  <c r="E2644" i="10"/>
  <c r="G2644" i="10" s="1"/>
  <c r="F2643" i="10"/>
  <c r="E2643" i="10"/>
  <c r="G2643" i="10" s="1"/>
  <c r="G2642" i="10"/>
  <c r="F2642" i="10"/>
  <c r="E2642" i="10"/>
  <c r="G2641" i="10"/>
  <c r="F2641" i="10"/>
  <c r="E2641" i="10"/>
  <c r="F2640" i="10"/>
  <c r="E2640" i="10"/>
  <c r="G2639" i="10"/>
  <c r="F2639" i="10"/>
  <c r="E2639" i="10"/>
  <c r="G2638" i="10"/>
  <c r="F2638" i="10"/>
  <c r="E2638" i="10"/>
  <c r="G2637" i="10"/>
  <c r="F2637" i="10"/>
  <c r="E2637" i="10"/>
  <c r="F2636" i="10"/>
  <c r="E2636" i="10"/>
  <c r="G2636" i="10" s="1"/>
  <c r="F2635" i="10"/>
  <c r="E2635" i="10"/>
  <c r="G2635" i="10" s="1"/>
  <c r="G2634" i="10"/>
  <c r="F2634" i="10"/>
  <c r="E2634" i="10"/>
  <c r="G2633" i="10"/>
  <c r="F2633" i="10"/>
  <c r="E2633" i="10"/>
  <c r="F2632" i="10"/>
  <c r="E2632" i="10"/>
  <c r="G2631" i="10"/>
  <c r="F2631" i="10"/>
  <c r="E2631" i="10"/>
  <c r="G2630" i="10"/>
  <c r="F2630" i="10"/>
  <c r="E2630" i="10"/>
  <c r="G2629" i="10"/>
  <c r="F2629" i="10"/>
  <c r="E2629" i="10"/>
  <c r="F2628" i="10"/>
  <c r="E2628" i="10"/>
  <c r="G2628" i="10" s="1"/>
  <c r="F2627" i="10"/>
  <c r="E2627" i="10"/>
  <c r="G2627" i="10" s="1"/>
  <c r="G2626" i="10"/>
  <c r="F2626" i="10"/>
  <c r="E2626" i="10"/>
  <c r="G2625" i="10"/>
  <c r="F2625" i="10"/>
  <c r="E2625" i="10"/>
  <c r="F2624" i="10"/>
  <c r="E2624" i="10"/>
  <c r="G2623" i="10"/>
  <c r="F2623" i="10"/>
  <c r="E2623" i="10"/>
  <c r="G2622" i="10"/>
  <c r="F2622" i="10"/>
  <c r="E2622" i="10"/>
  <c r="G2621" i="10"/>
  <c r="F2621" i="10"/>
  <c r="E2621" i="10"/>
  <c r="F2620" i="10"/>
  <c r="E2620" i="10"/>
  <c r="F2619" i="10"/>
  <c r="E2619" i="10"/>
  <c r="G2619" i="10" s="1"/>
  <c r="G2618" i="10"/>
  <c r="F2618" i="10"/>
  <c r="E2618" i="10"/>
  <c r="G2617" i="10"/>
  <c r="F2617" i="10"/>
  <c r="E2617" i="10"/>
  <c r="F2616" i="10"/>
  <c r="E2616" i="10"/>
  <c r="G2616" i="10" s="1"/>
  <c r="F2615" i="10"/>
  <c r="E2615" i="10"/>
  <c r="G2615" i="10" s="1"/>
  <c r="G2614" i="10"/>
  <c r="F2614" i="10"/>
  <c r="E2614" i="10"/>
  <c r="G2613" i="10"/>
  <c r="F2613" i="10"/>
  <c r="E2613" i="10"/>
  <c r="F2612" i="10"/>
  <c r="E2612" i="10"/>
  <c r="F2611" i="10"/>
  <c r="G2611" i="10" s="1"/>
  <c r="E2611" i="10"/>
  <c r="G2610" i="10"/>
  <c r="F2610" i="10"/>
  <c r="E2610" i="10"/>
  <c r="G2609" i="10"/>
  <c r="F2609" i="10"/>
  <c r="E2609" i="10"/>
  <c r="F2608" i="10"/>
  <c r="E2608" i="10"/>
  <c r="G2608" i="10" s="1"/>
  <c r="F2607" i="10"/>
  <c r="E2607" i="10"/>
  <c r="G2607" i="10" s="1"/>
  <c r="G2606" i="10"/>
  <c r="F2606" i="10"/>
  <c r="E2606" i="10"/>
  <c r="G2605" i="10"/>
  <c r="F2605" i="10"/>
  <c r="E2605" i="10"/>
  <c r="F2604" i="10"/>
  <c r="E2604" i="10"/>
  <c r="G2603" i="10"/>
  <c r="F2603" i="10"/>
  <c r="E2603" i="10"/>
  <c r="G2602" i="10"/>
  <c r="F2602" i="10"/>
  <c r="E2602" i="10"/>
  <c r="G2601" i="10"/>
  <c r="F2601" i="10"/>
  <c r="E2601" i="10"/>
  <c r="F2600" i="10"/>
  <c r="E2600" i="10"/>
  <c r="F2599" i="10"/>
  <c r="E2599" i="10"/>
  <c r="G2599" i="10" s="1"/>
  <c r="G2598" i="10"/>
  <c r="F2598" i="10"/>
  <c r="E2598" i="10"/>
  <c r="G2597" i="10"/>
  <c r="F2597" i="10"/>
  <c r="E2597" i="10"/>
  <c r="F2596" i="10"/>
  <c r="E2596" i="10"/>
  <c r="G2596" i="10" s="1"/>
  <c r="G2595" i="10"/>
  <c r="F2595" i="10"/>
  <c r="E2595" i="10"/>
  <c r="G2594" i="10"/>
  <c r="F2594" i="10"/>
  <c r="E2594" i="10"/>
  <c r="G2593" i="10"/>
  <c r="F2593" i="10"/>
  <c r="E2593" i="10"/>
  <c r="F2592" i="10"/>
  <c r="E2592" i="10"/>
  <c r="F2591" i="10"/>
  <c r="G2591" i="10" s="1"/>
  <c r="E2591" i="10"/>
  <c r="G2590" i="10"/>
  <c r="F2590" i="10"/>
  <c r="E2590" i="10"/>
  <c r="G2589" i="10"/>
  <c r="F2589" i="10"/>
  <c r="E2589" i="10"/>
  <c r="F2588" i="10"/>
  <c r="E2588" i="10"/>
  <c r="G2588" i="10" s="1"/>
  <c r="F2587" i="10"/>
  <c r="E2587" i="10"/>
  <c r="G2587" i="10" s="1"/>
  <c r="G2586" i="10"/>
  <c r="F2586" i="10"/>
  <c r="E2586" i="10"/>
  <c r="G2585" i="10"/>
  <c r="F2585" i="10"/>
  <c r="E2585" i="10"/>
  <c r="F2584" i="10"/>
  <c r="E2584" i="10"/>
  <c r="F2583" i="10"/>
  <c r="E2583" i="10"/>
  <c r="G2583" i="10" s="1"/>
  <c r="G2582" i="10"/>
  <c r="F2582" i="10"/>
  <c r="E2582" i="10"/>
  <c r="G2581" i="10"/>
  <c r="F2581" i="10"/>
  <c r="E2581" i="10"/>
  <c r="F2580" i="10"/>
  <c r="E2580" i="10"/>
  <c r="G2580" i="10" s="1"/>
  <c r="F2579" i="10"/>
  <c r="E2579" i="10"/>
  <c r="G2578" i="10"/>
  <c r="F2578" i="10"/>
  <c r="E2578" i="10"/>
  <c r="G2577" i="10"/>
  <c r="F2577" i="10"/>
  <c r="E2577" i="10"/>
  <c r="F2576" i="10"/>
  <c r="E2576" i="10"/>
  <c r="F2575" i="10"/>
  <c r="E2575" i="10"/>
  <c r="G2575" i="10" s="1"/>
  <c r="G2574" i="10"/>
  <c r="F2574" i="10"/>
  <c r="E2574" i="10"/>
  <c r="G2573" i="10"/>
  <c r="F2573" i="10"/>
  <c r="E2573" i="10"/>
  <c r="F2572" i="10"/>
  <c r="E2572" i="10"/>
  <c r="G2572" i="10" s="1"/>
  <c r="F2571" i="10"/>
  <c r="E2571" i="10"/>
  <c r="G2570" i="10"/>
  <c r="F2570" i="10"/>
  <c r="E2570" i="10"/>
  <c r="G2569" i="10"/>
  <c r="F2569" i="10"/>
  <c r="E2569" i="10"/>
  <c r="F2568" i="10"/>
  <c r="E2568" i="10"/>
  <c r="G2568" i="10" s="1"/>
  <c r="F2567" i="10"/>
  <c r="E2567" i="10"/>
  <c r="G2567" i="10" s="1"/>
  <c r="G2566" i="10"/>
  <c r="F2566" i="10"/>
  <c r="E2566" i="10"/>
  <c r="G2565" i="10"/>
  <c r="F2565" i="10"/>
  <c r="E2565" i="10"/>
  <c r="G2564" i="10"/>
  <c r="F2564" i="10"/>
  <c r="E2564" i="10"/>
  <c r="F2563" i="10"/>
  <c r="E2563" i="10"/>
  <c r="G2563" i="10" s="1"/>
  <c r="G2562" i="10"/>
  <c r="F2562" i="10"/>
  <c r="E2562" i="10"/>
  <c r="G2561" i="10"/>
  <c r="F2561" i="10"/>
  <c r="E2561" i="10"/>
  <c r="F2560" i="10"/>
  <c r="G2560" i="10" s="1"/>
  <c r="E2560" i="10"/>
  <c r="F2559" i="10"/>
  <c r="E2559" i="10"/>
  <c r="G2558" i="10"/>
  <c r="F2558" i="10"/>
  <c r="E2558" i="10"/>
  <c r="G2557" i="10"/>
  <c r="F2557" i="10"/>
  <c r="E2557" i="10"/>
  <c r="F2556" i="10"/>
  <c r="E2556" i="10"/>
  <c r="G2556" i="10" s="1"/>
  <c r="F2555" i="10"/>
  <c r="E2555" i="10"/>
  <c r="G2555" i="10" s="1"/>
  <c r="G2554" i="10"/>
  <c r="F2554" i="10"/>
  <c r="E2554" i="10"/>
  <c r="G2553" i="10"/>
  <c r="F2553" i="10"/>
  <c r="E2553" i="10"/>
  <c r="F2552" i="10"/>
  <c r="G2552" i="10" s="1"/>
  <c r="E2552" i="10"/>
  <c r="F2551" i="10"/>
  <c r="E2551" i="10"/>
  <c r="G2550" i="10"/>
  <c r="F2550" i="10"/>
  <c r="E2550" i="10"/>
  <c r="G2549" i="10"/>
  <c r="F2549" i="10"/>
  <c r="E2549" i="10"/>
  <c r="F2548" i="10"/>
  <c r="E2548" i="10"/>
  <c r="G2548" i="10" s="1"/>
  <c r="F2547" i="10"/>
  <c r="E2547" i="10"/>
  <c r="G2547" i="10" s="1"/>
  <c r="G2546" i="10"/>
  <c r="F2546" i="10"/>
  <c r="E2546" i="10"/>
  <c r="G2545" i="10"/>
  <c r="F2545" i="10"/>
  <c r="E2545" i="10"/>
  <c r="F2544" i="10"/>
  <c r="E2544" i="10"/>
  <c r="F2543" i="10"/>
  <c r="E2543" i="10"/>
  <c r="G2542" i="10"/>
  <c r="F2542" i="10"/>
  <c r="E2542" i="10"/>
  <c r="G2541" i="10"/>
  <c r="F2541" i="10"/>
  <c r="E2541" i="10"/>
  <c r="F2540" i="10"/>
  <c r="E2540" i="10"/>
  <c r="G2540" i="10" s="1"/>
  <c r="F2539" i="10"/>
  <c r="E2539" i="10"/>
  <c r="G2538" i="10"/>
  <c r="F2538" i="10"/>
  <c r="E2538" i="10"/>
  <c r="G2537" i="10"/>
  <c r="F2537" i="10"/>
  <c r="E2537" i="10"/>
  <c r="F2536" i="10"/>
  <c r="E2536" i="10"/>
  <c r="G2536" i="10" s="1"/>
  <c r="F2535" i="10"/>
  <c r="E2535" i="10"/>
  <c r="G2535" i="10" s="1"/>
  <c r="G2534" i="10"/>
  <c r="F2534" i="10"/>
  <c r="E2534" i="10"/>
  <c r="G2533" i="10"/>
  <c r="F2533" i="10"/>
  <c r="E2533" i="10"/>
  <c r="F2532" i="10"/>
  <c r="G2532" i="10" s="1"/>
  <c r="E2532" i="10"/>
  <c r="F2531" i="10"/>
  <c r="E2531" i="10"/>
  <c r="G2531" i="10" s="1"/>
  <c r="G2530" i="10"/>
  <c r="F2530" i="10"/>
  <c r="E2530" i="10"/>
  <c r="G2529" i="10"/>
  <c r="F2529" i="10"/>
  <c r="E2529" i="10"/>
  <c r="F2528" i="10"/>
  <c r="E2528" i="10"/>
  <c r="G2528" i="10" s="1"/>
  <c r="F2527" i="10"/>
  <c r="E2527" i="10"/>
  <c r="G2527" i="10" s="1"/>
  <c r="G2526" i="10"/>
  <c r="F2526" i="10"/>
  <c r="E2526" i="10"/>
  <c r="G2525" i="10"/>
  <c r="F2525" i="10"/>
  <c r="E2525" i="10"/>
  <c r="G2524" i="10"/>
  <c r="F2524" i="10"/>
  <c r="E2524" i="10"/>
  <c r="F2523" i="10"/>
  <c r="E2523" i="10"/>
  <c r="G2522" i="10"/>
  <c r="F2522" i="10"/>
  <c r="E2522" i="10"/>
  <c r="G2521" i="10"/>
  <c r="F2521" i="10"/>
  <c r="E2521" i="10"/>
  <c r="F2520" i="10"/>
  <c r="E2520" i="10"/>
  <c r="G2520" i="10" s="1"/>
  <c r="F2519" i="10"/>
  <c r="E2519" i="10"/>
  <c r="G2519" i="10" s="1"/>
  <c r="G2518" i="10"/>
  <c r="F2518" i="10"/>
  <c r="E2518" i="10"/>
  <c r="G2517" i="10"/>
  <c r="F2517" i="10"/>
  <c r="E2517" i="10"/>
  <c r="G2516" i="10"/>
  <c r="F2516" i="10"/>
  <c r="E2516" i="10"/>
  <c r="F2515" i="10"/>
  <c r="E2515" i="10"/>
  <c r="G2515" i="10" s="1"/>
  <c r="G2514" i="10"/>
  <c r="F2514" i="10"/>
  <c r="E2514" i="10"/>
  <c r="G2513" i="10"/>
  <c r="F2513" i="10"/>
  <c r="E2513" i="10"/>
  <c r="F2512" i="10"/>
  <c r="G2512" i="10" s="1"/>
  <c r="E2512" i="10"/>
  <c r="F2511" i="10"/>
  <c r="E2511" i="10"/>
  <c r="G2510" i="10"/>
  <c r="F2510" i="10"/>
  <c r="E2510" i="10"/>
  <c r="G2509" i="10"/>
  <c r="F2509" i="10"/>
  <c r="E2509" i="10"/>
  <c r="F2508" i="10"/>
  <c r="E2508" i="10"/>
  <c r="G2508" i="10" s="1"/>
  <c r="F2507" i="10"/>
  <c r="E2507" i="10"/>
  <c r="G2507" i="10" s="1"/>
  <c r="G2506" i="10"/>
  <c r="F2506" i="10"/>
  <c r="E2506" i="10"/>
  <c r="G2505" i="10"/>
  <c r="F2505" i="10"/>
  <c r="E2505" i="10"/>
  <c r="F2504" i="10"/>
  <c r="E2504" i="10"/>
  <c r="G2504" i="10" s="1"/>
  <c r="F2503" i="10"/>
  <c r="E2503" i="10"/>
  <c r="G2502" i="10"/>
  <c r="F2502" i="10"/>
  <c r="E2502" i="10"/>
  <c r="G2501" i="10"/>
  <c r="F2501" i="10"/>
  <c r="E2501" i="10"/>
  <c r="F2500" i="10"/>
  <c r="E2500" i="10"/>
  <c r="G2500" i="10" s="1"/>
  <c r="F2499" i="10"/>
  <c r="E2499" i="10"/>
  <c r="G2499" i="10" s="1"/>
  <c r="G2498" i="10"/>
  <c r="F2498" i="10"/>
  <c r="E2498" i="10"/>
  <c r="G2497" i="10"/>
  <c r="F2497" i="10"/>
  <c r="E2497" i="10"/>
  <c r="F2496" i="10"/>
  <c r="E2496" i="10"/>
  <c r="G2496" i="10" s="1"/>
  <c r="F2495" i="10"/>
  <c r="E2495" i="10"/>
  <c r="G2494" i="10"/>
  <c r="F2494" i="10"/>
  <c r="E2494" i="10"/>
  <c r="G2493" i="10"/>
  <c r="F2493" i="10"/>
  <c r="E2493" i="10"/>
  <c r="F2492" i="10"/>
  <c r="E2492" i="10"/>
  <c r="G2492" i="10" s="1"/>
  <c r="F2491" i="10"/>
  <c r="E2491" i="10"/>
  <c r="G2491" i="10" s="1"/>
  <c r="G2490" i="10"/>
  <c r="F2490" i="10"/>
  <c r="E2490" i="10"/>
  <c r="G2489" i="10"/>
  <c r="F2489" i="10"/>
  <c r="E2489" i="10"/>
  <c r="F2488" i="10"/>
  <c r="E2488" i="10"/>
  <c r="G2488" i="10" s="1"/>
  <c r="F2487" i="10"/>
  <c r="E2487" i="10"/>
  <c r="G2487" i="10" s="1"/>
  <c r="G2486" i="10"/>
  <c r="F2486" i="10"/>
  <c r="E2486" i="10"/>
  <c r="G2485" i="10"/>
  <c r="F2485" i="10"/>
  <c r="E2485" i="10"/>
  <c r="F2484" i="10"/>
  <c r="G2484" i="10" s="1"/>
  <c r="E2484" i="10"/>
  <c r="F2483" i="10"/>
  <c r="E2483" i="10"/>
  <c r="G2483" i="10" s="1"/>
  <c r="G2482" i="10"/>
  <c r="F2482" i="10"/>
  <c r="E2482" i="10"/>
  <c r="G2481" i="10"/>
  <c r="F2481" i="10"/>
  <c r="E2481" i="10"/>
  <c r="F2480" i="10"/>
  <c r="E2480" i="10"/>
  <c r="G2480" i="10" s="1"/>
  <c r="F2479" i="10"/>
  <c r="E2479" i="10"/>
  <c r="G2479" i="10" s="1"/>
  <c r="G2478" i="10"/>
  <c r="F2478" i="10"/>
  <c r="E2478" i="10"/>
  <c r="G2477" i="10"/>
  <c r="F2477" i="10"/>
  <c r="E2477" i="10"/>
  <c r="G2476" i="10"/>
  <c r="F2476" i="10"/>
  <c r="E2476" i="10"/>
  <c r="F2475" i="10"/>
  <c r="E2475" i="10"/>
  <c r="G2474" i="10"/>
  <c r="F2474" i="10"/>
  <c r="E2474" i="10"/>
  <c r="G2473" i="10"/>
  <c r="F2473" i="10"/>
  <c r="E2473" i="10"/>
  <c r="F2472" i="10"/>
  <c r="E2472" i="10"/>
  <c r="G2472" i="10" s="1"/>
  <c r="F2471" i="10"/>
  <c r="E2471" i="10"/>
  <c r="G2471" i="10" s="1"/>
  <c r="G2470" i="10"/>
  <c r="F2470" i="10"/>
  <c r="E2470" i="10"/>
  <c r="G2469" i="10"/>
  <c r="F2469" i="10"/>
  <c r="E2469" i="10"/>
  <c r="G2468" i="10"/>
  <c r="F2468" i="10"/>
  <c r="E2468" i="10"/>
  <c r="F2467" i="10"/>
  <c r="E2467" i="10"/>
  <c r="G2467" i="10" s="1"/>
  <c r="G2466" i="10"/>
  <c r="F2466" i="10"/>
  <c r="E2466" i="10"/>
  <c r="G2465" i="10"/>
  <c r="F2465" i="10"/>
  <c r="E2465" i="10"/>
  <c r="F2464" i="10"/>
  <c r="G2464" i="10" s="1"/>
  <c r="E2464" i="10"/>
  <c r="F2463" i="10"/>
  <c r="E2463" i="10"/>
  <c r="G2462" i="10"/>
  <c r="F2462" i="10"/>
  <c r="E2462" i="10"/>
  <c r="G2461" i="10"/>
  <c r="F2461" i="10"/>
  <c r="E2461" i="10"/>
  <c r="F2460" i="10"/>
  <c r="E2460" i="10"/>
  <c r="G2460" i="10" s="1"/>
  <c r="F2459" i="10"/>
  <c r="E2459" i="10"/>
  <c r="G2459" i="10" s="1"/>
  <c r="G2458" i="10"/>
  <c r="F2458" i="10"/>
  <c r="E2458" i="10"/>
  <c r="G2457" i="10"/>
  <c r="F2457" i="10"/>
  <c r="E2457" i="10"/>
  <c r="G2456" i="10"/>
  <c r="F2456" i="10"/>
  <c r="E2456" i="10"/>
  <c r="F2455" i="10"/>
  <c r="E2455" i="10"/>
  <c r="G2454" i="10"/>
  <c r="F2454" i="10"/>
  <c r="E2454" i="10"/>
  <c r="G2453" i="10"/>
  <c r="F2453" i="10"/>
  <c r="E2453" i="10"/>
  <c r="F2452" i="10"/>
  <c r="E2452" i="10"/>
  <c r="G2452" i="10" s="1"/>
  <c r="F2451" i="10"/>
  <c r="E2451" i="10"/>
  <c r="G2451" i="10" s="1"/>
  <c r="G2450" i="10"/>
  <c r="F2450" i="10"/>
  <c r="E2450" i="10"/>
  <c r="G2449" i="10"/>
  <c r="F2449" i="10"/>
  <c r="E2449" i="10"/>
  <c r="G2448" i="10"/>
  <c r="F2448" i="10"/>
  <c r="E2448" i="10"/>
  <c r="F2447" i="10"/>
  <c r="E2447" i="10"/>
  <c r="G2446" i="10"/>
  <c r="F2446" i="10"/>
  <c r="E2446" i="10"/>
  <c r="F2445" i="10"/>
  <c r="G2445" i="10" s="1"/>
  <c r="E2445" i="10"/>
  <c r="F2444" i="10"/>
  <c r="E2444" i="10"/>
  <c r="G2444" i="10" s="1"/>
  <c r="F2443" i="10"/>
  <c r="E2443" i="10"/>
  <c r="G2442" i="10"/>
  <c r="F2442" i="10"/>
  <c r="E2442" i="10"/>
  <c r="G2441" i="10"/>
  <c r="F2441" i="10"/>
  <c r="E2441" i="10"/>
  <c r="F2440" i="10"/>
  <c r="E2440" i="10"/>
  <c r="G2440" i="10" s="1"/>
  <c r="F2439" i="10"/>
  <c r="E2439" i="10"/>
  <c r="G2439" i="10" s="1"/>
  <c r="G2438" i="10"/>
  <c r="F2438" i="10"/>
  <c r="E2438" i="10"/>
  <c r="F2437" i="10"/>
  <c r="G2437" i="10" s="1"/>
  <c r="E2437" i="10"/>
  <c r="F2436" i="10"/>
  <c r="G2436" i="10" s="1"/>
  <c r="E2436" i="10"/>
  <c r="F2435" i="10"/>
  <c r="E2435" i="10"/>
  <c r="G2435" i="10" s="1"/>
  <c r="G2434" i="10"/>
  <c r="F2434" i="10"/>
  <c r="E2434" i="10"/>
  <c r="G2433" i="10"/>
  <c r="F2433" i="10"/>
  <c r="E2433" i="10"/>
  <c r="F2432" i="10"/>
  <c r="E2432" i="10"/>
  <c r="G2432" i="10" s="1"/>
  <c r="F2431" i="10"/>
  <c r="E2431" i="10"/>
  <c r="G2431" i="10" s="1"/>
  <c r="G2430" i="10"/>
  <c r="F2430" i="10"/>
  <c r="E2430" i="10"/>
  <c r="F2429" i="10"/>
  <c r="G2429" i="10" s="1"/>
  <c r="E2429" i="10"/>
  <c r="G2428" i="10"/>
  <c r="F2428" i="10"/>
  <c r="E2428" i="10"/>
  <c r="F2427" i="10"/>
  <c r="E2427" i="10"/>
  <c r="G2426" i="10"/>
  <c r="F2426" i="10"/>
  <c r="E2426" i="10"/>
  <c r="F2425" i="10"/>
  <c r="G2425" i="10" s="1"/>
  <c r="E2425" i="10"/>
  <c r="F2424" i="10"/>
  <c r="E2424" i="10"/>
  <c r="F2423" i="10"/>
  <c r="E2423" i="10"/>
  <c r="G2423" i="10" s="1"/>
  <c r="G2422" i="10"/>
  <c r="F2422" i="10"/>
  <c r="E2422" i="10"/>
  <c r="F2421" i="10"/>
  <c r="G2421" i="10" s="1"/>
  <c r="E2421" i="10"/>
  <c r="F2420" i="10"/>
  <c r="E2420" i="10"/>
  <c r="G2420" i="10" s="1"/>
  <c r="F2419" i="10"/>
  <c r="E2419" i="10"/>
  <c r="G2419" i="10" s="1"/>
  <c r="G2418" i="10"/>
  <c r="F2418" i="10"/>
  <c r="E2418" i="10"/>
  <c r="F2417" i="10"/>
  <c r="G2417" i="10" s="1"/>
  <c r="E2417" i="10"/>
  <c r="F2416" i="10"/>
  <c r="G2416" i="10" s="1"/>
  <c r="E2416" i="10"/>
  <c r="F2415" i="10"/>
  <c r="E2415" i="10"/>
  <c r="G2414" i="10"/>
  <c r="F2414" i="10"/>
  <c r="E2414" i="10"/>
  <c r="G2413" i="10"/>
  <c r="F2413" i="10"/>
  <c r="E2413" i="10"/>
  <c r="F2412" i="10"/>
  <c r="E2412" i="10"/>
  <c r="G2412" i="10" s="1"/>
  <c r="F2411" i="10"/>
  <c r="E2411" i="10"/>
  <c r="G2411" i="10" s="1"/>
  <c r="G2410" i="10"/>
  <c r="F2410" i="10"/>
  <c r="E2410" i="10"/>
  <c r="F2409" i="10"/>
  <c r="G2409" i="10" s="1"/>
  <c r="E2409" i="10"/>
  <c r="F2408" i="10"/>
  <c r="E2408" i="10"/>
  <c r="G2408" i="10" s="1"/>
  <c r="F2407" i="10"/>
  <c r="E2407" i="10"/>
  <c r="G2406" i="10"/>
  <c r="F2406" i="10"/>
  <c r="E2406" i="10"/>
  <c r="G2405" i="10"/>
  <c r="F2405" i="10"/>
  <c r="E2405" i="10"/>
  <c r="F2404" i="10"/>
  <c r="E2404" i="10"/>
  <c r="G2404" i="10" s="1"/>
  <c r="F2403" i="10"/>
  <c r="E2403" i="10"/>
  <c r="G2402" i="10"/>
  <c r="F2402" i="10"/>
  <c r="E2402" i="10"/>
  <c r="F2401" i="10"/>
  <c r="G2401" i="10" s="1"/>
  <c r="E2401" i="10"/>
  <c r="F2400" i="10"/>
  <c r="E2400" i="10"/>
  <c r="G2400" i="10" s="1"/>
  <c r="F2399" i="10"/>
  <c r="E2399" i="10"/>
  <c r="G2399" i="10" s="1"/>
  <c r="G2398" i="10"/>
  <c r="F2398" i="10"/>
  <c r="E2398" i="10"/>
  <c r="F2397" i="10"/>
  <c r="G2397" i="10" s="1"/>
  <c r="E2397" i="10"/>
  <c r="F2396" i="10"/>
  <c r="E2396" i="10"/>
  <c r="G2396" i="10" s="1"/>
  <c r="F2395" i="10"/>
  <c r="E2395" i="10"/>
  <c r="G2394" i="10"/>
  <c r="F2394" i="10"/>
  <c r="E2394" i="10"/>
  <c r="G2393" i="10"/>
  <c r="F2393" i="10"/>
  <c r="E2393" i="10"/>
  <c r="F2392" i="10"/>
  <c r="E2392" i="10"/>
  <c r="G2392" i="10" s="1"/>
  <c r="F2391" i="10"/>
  <c r="E2391" i="10"/>
  <c r="G2391" i="10" s="1"/>
  <c r="G2390" i="10"/>
  <c r="F2390" i="10"/>
  <c r="E2390" i="10"/>
  <c r="F2389" i="10"/>
  <c r="E2389" i="10"/>
  <c r="G2389" i="10" s="1"/>
  <c r="F2388" i="10"/>
  <c r="G2388" i="10" s="1"/>
  <c r="E2388" i="10"/>
  <c r="F2387" i="10"/>
  <c r="E2387" i="10"/>
  <c r="G2387" i="10" s="1"/>
  <c r="G2386" i="10"/>
  <c r="F2386" i="10"/>
  <c r="E2386" i="10"/>
  <c r="F2385" i="10"/>
  <c r="E2385" i="10"/>
  <c r="G2385" i="10" s="1"/>
  <c r="F2384" i="10"/>
  <c r="E2384" i="10"/>
  <c r="G2384" i="10" s="1"/>
  <c r="F2383" i="10"/>
  <c r="E2383" i="10"/>
  <c r="G2383" i="10" s="1"/>
  <c r="G2382" i="10"/>
  <c r="F2382" i="10"/>
  <c r="E2382" i="10"/>
  <c r="F2381" i="10"/>
  <c r="G2381" i="10" s="1"/>
  <c r="E2381" i="10"/>
  <c r="G2380" i="10"/>
  <c r="F2380" i="10"/>
  <c r="E2380" i="10"/>
  <c r="F2379" i="10"/>
  <c r="E2379" i="10"/>
  <c r="G2378" i="10"/>
  <c r="F2378" i="10"/>
  <c r="E2378" i="10"/>
  <c r="G2377" i="10"/>
  <c r="F2377" i="10"/>
  <c r="E2377" i="10"/>
  <c r="F2376" i="10"/>
  <c r="E2376" i="10"/>
  <c r="F2375" i="10"/>
  <c r="E2375" i="10"/>
  <c r="G2375" i="10" s="1"/>
  <c r="G2374" i="10"/>
  <c r="F2374" i="10"/>
  <c r="E2374" i="10"/>
  <c r="F2373" i="10"/>
  <c r="E2373" i="10"/>
  <c r="F2372" i="10"/>
  <c r="E2372" i="10"/>
  <c r="G2372" i="10" s="1"/>
  <c r="F2371" i="10"/>
  <c r="E2371" i="10"/>
  <c r="G2371" i="10" s="1"/>
  <c r="G2370" i="10"/>
  <c r="F2370" i="10"/>
  <c r="E2370" i="10"/>
  <c r="F2369" i="10"/>
  <c r="E2369" i="10"/>
  <c r="G2369" i="10" s="1"/>
  <c r="G2368" i="10"/>
  <c r="F2368" i="10"/>
  <c r="E2368" i="10"/>
  <c r="F2367" i="10"/>
  <c r="E2367" i="10"/>
  <c r="G2366" i="10"/>
  <c r="F2366" i="10"/>
  <c r="E2366" i="10"/>
  <c r="F2365" i="10"/>
  <c r="E2365" i="10"/>
  <c r="G2365" i="10" s="1"/>
  <c r="F2364" i="10"/>
  <c r="G2364" i="10" s="1"/>
  <c r="E2364" i="10"/>
  <c r="F2363" i="10"/>
  <c r="E2363" i="10"/>
  <c r="G2363" i="10" s="1"/>
  <c r="G2362" i="10"/>
  <c r="F2362" i="10"/>
  <c r="E2362" i="10"/>
  <c r="F2361" i="10"/>
  <c r="E2361" i="10"/>
  <c r="G2361" i="10" s="1"/>
  <c r="F2360" i="10"/>
  <c r="E2360" i="10"/>
  <c r="G2360" i="10" s="1"/>
  <c r="F2359" i="10"/>
  <c r="E2359" i="10"/>
  <c r="G2358" i="10"/>
  <c r="F2358" i="10"/>
  <c r="E2358" i="10"/>
  <c r="F2357" i="10"/>
  <c r="E2357" i="10"/>
  <c r="G2357" i="10" s="1"/>
  <c r="G2356" i="10"/>
  <c r="F2356" i="10"/>
  <c r="E2356" i="10"/>
  <c r="F2355" i="10"/>
  <c r="E2355" i="10"/>
  <c r="G2355" i="10" s="1"/>
  <c r="G2354" i="10"/>
  <c r="F2354" i="10"/>
  <c r="E2354" i="10"/>
  <c r="F2353" i="10"/>
  <c r="G2353" i="10" s="1"/>
  <c r="E2353" i="10"/>
  <c r="F2352" i="10"/>
  <c r="E2352" i="10"/>
  <c r="G2352" i="10" s="1"/>
  <c r="F2351" i="10"/>
  <c r="E2351" i="10"/>
  <c r="G2351" i="10" s="1"/>
  <c r="G2350" i="10"/>
  <c r="F2350" i="10"/>
  <c r="E2350" i="10"/>
  <c r="F2349" i="10"/>
  <c r="E2349" i="10"/>
  <c r="G2349" i="10" s="1"/>
  <c r="F2348" i="10"/>
  <c r="E2348" i="10"/>
  <c r="G2348" i="10" s="1"/>
  <c r="F2347" i="10"/>
  <c r="E2347" i="10"/>
  <c r="G2347" i="10" s="1"/>
  <c r="G2346" i="10"/>
  <c r="F2346" i="10"/>
  <c r="E2346" i="10"/>
  <c r="G2345" i="10"/>
  <c r="F2345" i="10"/>
  <c r="E2345" i="10"/>
  <c r="G2344" i="10"/>
  <c r="F2344" i="10"/>
  <c r="E2344" i="10"/>
  <c r="F2343" i="10"/>
  <c r="E2343" i="10"/>
  <c r="F2342" i="10"/>
  <c r="G2342" i="10" s="1"/>
  <c r="E2342" i="10"/>
  <c r="F2341" i="10"/>
  <c r="E2341" i="10"/>
  <c r="G2340" i="10"/>
  <c r="F2340" i="10"/>
  <c r="E2340" i="10"/>
  <c r="F2339" i="10"/>
  <c r="E2339" i="10"/>
  <c r="G2338" i="10"/>
  <c r="F2338" i="10"/>
  <c r="E2338" i="10"/>
  <c r="F2337" i="10"/>
  <c r="E2337" i="10"/>
  <c r="G2337" i="10" s="1"/>
  <c r="F2336" i="10"/>
  <c r="E2336" i="10"/>
  <c r="G2336" i="10" s="1"/>
  <c r="F2335" i="10"/>
  <c r="E2335" i="10"/>
  <c r="G2335" i="10" s="1"/>
  <c r="G2334" i="10"/>
  <c r="F2334" i="10"/>
  <c r="E2334" i="10"/>
  <c r="F2333" i="10"/>
  <c r="G2333" i="10" s="1"/>
  <c r="E2333" i="10"/>
  <c r="F2332" i="10"/>
  <c r="E2332" i="10"/>
  <c r="G2332" i="10" s="1"/>
  <c r="F2331" i="10"/>
  <c r="E2331" i="10"/>
  <c r="G2330" i="10"/>
  <c r="F2330" i="10"/>
  <c r="E2330" i="10"/>
  <c r="F2329" i="10"/>
  <c r="E2329" i="10"/>
  <c r="G2329" i="10" s="1"/>
  <c r="F2328" i="10"/>
  <c r="E2328" i="10"/>
  <c r="F2327" i="10"/>
  <c r="E2327" i="10"/>
  <c r="G2327" i="10" s="1"/>
  <c r="F2326" i="10"/>
  <c r="G2326" i="10" s="1"/>
  <c r="E2326" i="10"/>
  <c r="G2325" i="10"/>
  <c r="F2325" i="10"/>
  <c r="E2325" i="10"/>
  <c r="F2324" i="10"/>
  <c r="E2324" i="10"/>
  <c r="G2324" i="10" s="1"/>
  <c r="F2323" i="10"/>
  <c r="E2323" i="10"/>
  <c r="G2323" i="10" s="1"/>
  <c r="G2322" i="10"/>
  <c r="F2322" i="10"/>
  <c r="E2322" i="10"/>
  <c r="F2321" i="10"/>
  <c r="E2321" i="10"/>
  <c r="G2321" i="10" s="1"/>
  <c r="F2320" i="10"/>
  <c r="G2320" i="10" s="1"/>
  <c r="E2320" i="10"/>
  <c r="F2319" i="10"/>
  <c r="E2319" i="10"/>
  <c r="F2318" i="10"/>
  <c r="G2318" i="10" s="1"/>
  <c r="E2318" i="10"/>
  <c r="G2317" i="10"/>
  <c r="F2317" i="10"/>
  <c r="E2317" i="10"/>
  <c r="F2316" i="10"/>
  <c r="E2316" i="10"/>
  <c r="G2316" i="10" s="1"/>
  <c r="F2315" i="10"/>
  <c r="E2315" i="10"/>
  <c r="G2315" i="10" s="1"/>
  <c r="F2314" i="10"/>
  <c r="E2314" i="10"/>
  <c r="G2314" i="10" s="1"/>
  <c r="F2313" i="10"/>
  <c r="E2313" i="10"/>
  <c r="G2313" i="10" s="1"/>
  <c r="G2312" i="10"/>
  <c r="F2312" i="10"/>
  <c r="E2312" i="10"/>
  <c r="F2311" i="10"/>
  <c r="E2311" i="10"/>
  <c r="G2311" i="10" s="1"/>
  <c r="F2310" i="10"/>
  <c r="E2310" i="10"/>
  <c r="G2310" i="10" s="1"/>
  <c r="F2309" i="10"/>
  <c r="E2309" i="10"/>
  <c r="G2308" i="10"/>
  <c r="F2308" i="10"/>
  <c r="E2308" i="10"/>
  <c r="F2307" i="10"/>
  <c r="E2307" i="10"/>
  <c r="G2307" i="10" s="1"/>
  <c r="F2306" i="10"/>
  <c r="E2306" i="10"/>
  <c r="G2306" i="10" s="1"/>
  <c r="F2305" i="10"/>
  <c r="E2305" i="10"/>
  <c r="G2305" i="10" s="1"/>
  <c r="F2304" i="10"/>
  <c r="E2304" i="10"/>
  <c r="G2304" i="10" s="1"/>
  <c r="G2303" i="10"/>
  <c r="F2303" i="10"/>
  <c r="E2303" i="10"/>
  <c r="F2302" i="10"/>
  <c r="E2302" i="10"/>
  <c r="F2301" i="10"/>
  <c r="E2301" i="10"/>
  <c r="G2301" i="10" s="1"/>
  <c r="F2300" i="10"/>
  <c r="E2300" i="10"/>
  <c r="G2300" i="10" s="1"/>
  <c r="F2299" i="10"/>
  <c r="E2299" i="10"/>
  <c r="G2299" i="10" s="1"/>
  <c r="F2298" i="10"/>
  <c r="E2298" i="10"/>
  <c r="F2297" i="10"/>
  <c r="E2297" i="10"/>
  <c r="F2296" i="10"/>
  <c r="E2296" i="10"/>
  <c r="G2296" i="10" s="1"/>
  <c r="F2295" i="10"/>
  <c r="E2295" i="10"/>
  <c r="G2295" i="10" s="1"/>
  <c r="F2294" i="10"/>
  <c r="E2294" i="10"/>
  <c r="F2293" i="10"/>
  <c r="E2293" i="10"/>
  <c r="G2292" i="10"/>
  <c r="F2292" i="10"/>
  <c r="E2292" i="10"/>
  <c r="F2291" i="10"/>
  <c r="E2291" i="10"/>
  <c r="G2291" i="10" s="1"/>
  <c r="F2290" i="10"/>
  <c r="E2290" i="10"/>
  <c r="G2290" i="10" s="1"/>
  <c r="F2289" i="10"/>
  <c r="E2289" i="10"/>
  <c r="G2289" i="10" s="1"/>
  <c r="G2288" i="10"/>
  <c r="F2288" i="10"/>
  <c r="E2288" i="10"/>
  <c r="F2287" i="10"/>
  <c r="E2287" i="10"/>
  <c r="G2287" i="10" s="1"/>
  <c r="F2286" i="10"/>
  <c r="E2286" i="10"/>
  <c r="G2286" i="10" s="1"/>
  <c r="F2285" i="10"/>
  <c r="E2285" i="10"/>
  <c r="F2284" i="10"/>
  <c r="E2284" i="10"/>
  <c r="F2283" i="10"/>
  <c r="E2283" i="10"/>
  <c r="G2283" i="10" s="1"/>
  <c r="F2282" i="10"/>
  <c r="E2282" i="10"/>
  <c r="G2282" i="10" s="1"/>
  <c r="F2281" i="10"/>
  <c r="E2281" i="10"/>
  <c r="G2281" i="10" s="1"/>
  <c r="F2280" i="10"/>
  <c r="E2280" i="10"/>
  <c r="G2280" i="10" s="1"/>
  <c r="G2279" i="10"/>
  <c r="F2279" i="10"/>
  <c r="E2279" i="10"/>
  <c r="F2278" i="10"/>
  <c r="E2278" i="10"/>
  <c r="F2277" i="10"/>
  <c r="E2277" i="10"/>
  <c r="G2277" i="10" s="1"/>
  <c r="F2276" i="10"/>
  <c r="E2276" i="10"/>
  <c r="G2276" i="10" s="1"/>
  <c r="F2275" i="10"/>
  <c r="E2275" i="10"/>
  <c r="G2275" i="10" s="1"/>
  <c r="F2274" i="10"/>
  <c r="E2274" i="10"/>
  <c r="F2273" i="10"/>
  <c r="E2273" i="10"/>
  <c r="F2272" i="10"/>
  <c r="E2272" i="10"/>
  <c r="G2272" i="10" s="1"/>
  <c r="F2271" i="10"/>
  <c r="E2271" i="10"/>
  <c r="G2271" i="10" s="1"/>
  <c r="F2270" i="10"/>
  <c r="E2270" i="10"/>
  <c r="G2270" i="10" s="1"/>
  <c r="F2269" i="10"/>
  <c r="E2269" i="10"/>
  <c r="G2268" i="10"/>
  <c r="F2268" i="10"/>
  <c r="E2268" i="10"/>
  <c r="F2267" i="10"/>
  <c r="E2267" i="10"/>
  <c r="G2267" i="10" s="1"/>
  <c r="F2266" i="10"/>
  <c r="E2266" i="10"/>
  <c r="G2266" i="10" s="1"/>
  <c r="F2265" i="10"/>
  <c r="E2265" i="10"/>
  <c r="G2265" i="10" s="1"/>
  <c r="G2264" i="10"/>
  <c r="F2264" i="10"/>
  <c r="E2264" i="10"/>
  <c r="F2263" i="10"/>
  <c r="E2263" i="10"/>
  <c r="G2263" i="10" s="1"/>
  <c r="F2262" i="10"/>
  <c r="E2262" i="10"/>
  <c r="G2262" i="10" s="1"/>
  <c r="F2261" i="10"/>
  <c r="E2261" i="10"/>
  <c r="G2260" i="10"/>
  <c r="F2260" i="10"/>
  <c r="E2260" i="10"/>
  <c r="F2259" i="10"/>
  <c r="E2259" i="10"/>
  <c r="G2259" i="10" s="1"/>
  <c r="F2258" i="10"/>
  <c r="E2258" i="10"/>
  <c r="G2258" i="10" s="1"/>
  <c r="F2257" i="10"/>
  <c r="E2257" i="10"/>
  <c r="G2257" i="10" s="1"/>
  <c r="F2256" i="10"/>
  <c r="E2256" i="10"/>
  <c r="G2256" i="10" s="1"/>
  <c r="G2255" i="10"/>
  <c r="F2255" i="10"/>
  <c r="E2255" i="10"/>
  <c r="F2254" i="10"/>
  <c r="E2254" i="10"/>
  <c r="F2253" i="10"/>
  <c r="E2253" i="10"/>
  <c r="G2253" i="10" s="1"/>
  <c r="F2252" i="10"/>
  <c r="E2252" i="10"/>
  <c r="G2252" i="10" s="1"/>
  <c r="F2251" i="10"/>
  <c r="E2251" i="10"/>
  <c r="G2251" i="10" s="1"/>
  <c r="F2250" i="10"/>
  <c r="E2250" i="10"/>
  <c r="F2249" i="10"/>
  <c r="E2249" i="10"/>
  <c r="F2248" i="10"/>
  <c r="E2248" i="10"/>
  <c r="G2248" i="10" s="1"/>
  <c r="F2247" i="10"/>
  <c r="E2247" i="10"/>
  <c r="G2247" i="10" s="1"/>
  <c r="F2246" i="10"/>
  <c r="E2246" i="10"/>
  <c r="F2245" i="10"/>
  <c r="E2245" i="10"/>
  <c r="G2244" i="10"/>
  <c r="F2244" i="10"/>
  <c r="E2244" i="10"/>
  <c r="F2243" i="10"/>
  <c r="E2243" i="10"/>
  <c r="G2243" i="10" s="1"/>
  <c r="F2242" i="10"/>
  <c r="E2242" i="10"/>
  <c r="G2242" i="10" s="1"/>
  <c r="F2241" i="10"/>
  <c r="E2241" i="10"/>
  <c r="G2240" i="10"/>
  <c r="F2240" i="10"/>
  <c r="E2240" i="10"/>
  <c r="F2239" i="10"/>
  <c r="E2239" i="10"/>
  <c r="G2239" i="10" s="1"/>
  <c r="F2238" i="10"/>
  <c r="E2238" i="10"/>
  <c r="G2238" i="10" s="1"/>
  <c r="F2237" i="10"/>
  <c r="E2237" i="10"/>
  <c r="F2236" i="10"/>
  <c r="E2236" i="10"/>
  <c r="G2236" i="10" s="1"/>
  <c r="F2235" i="10"/>
  <c r="E2235" i="10"/>
  <c r="G2235" i="10" s="1"/>
  <c r="F2234" i="10"/>
  <c r="E2234" i="10"/>
  <c r="G2234" i="10" s="1"/>
  <c r="F2233" i="10"/>
  <c r="E2233" i="10"/>
  <c r="G2233" i="10" s="1"/>
  <c r="F2232" i="10"/>
  <c r="E2232" i="10"/>
  <c r="G2232" i="10" s="1"/>
  <c r="G2231" i="10"/>
  <c r="F2231" i="10"/>
  <c r="E2231" i="10"/>
  <c r="F2230" i="10"/>
  <c r="E2230" i="10"/>
  <c r="F2229" i="10"/>
  <c r="E2229" i="10"/>
  <c r="G2229" i="10" s="1"/>
  <c r="F2228" i="10"/>
  <c r="E2228" i="10"/>
  <c r="G2228" i="10" s="1"/>
  <c r="F2227" i="10"/>
  <c r="E2227" i="10"/>
  <c r="G2227" i="10" s="1"/>
  <c r="F2226" i="10"/>
  <c r="E2226" i="10"/>
  <c r="F2225" i="10"/>
  <c r="E2225" i="10"/>
  <c r="F2224" i="10"/>
  <c r="E2224" i="10"/>
  <c r="G2224" i="10" s="1"/>
  <c r="G2223" i="10"/>
  <c r="F2223" i="10"/>
  <c r="E2223" i="10"/>
  <c r="F2222" i="10"/>
  <c r="E2222" i="10"/>
  <c r="G2222" i="10" s="1"/>
  <c r="F2221" i="10"/>
  <c r="E2221" i="10"/>
  <c r="G2220" i="10"/>
  <c r="F2220" i="10"/>
  <c r="E2220" i="10"/>
  <c r="F2219" i="10"/>
  <c r="E2219" i="10"/>
  <c r="G2219" i="10" s="1"/>
  <c r="F2218" i="10"/>
  <c r="E2218" i="10"/>
  <c r="F2217" i="10"/>
  <c r="E2217" i="10"/>
  <c r="G2217" i="10" s="1"/>
  <c r="G2216" i="10"/>
  <c r="F2216" i="10"/>
  <c r="E2216" i="10"/>
  <c r="F2215" i="10"/>
  <c r="E2215" i="10"/>
  <c r="G2215" i="10" s="1"/>
  <c r="F2214" i="10"/>
  <c r="E2214" i="10"/>
  <c r="G2214" i="10" s="1"/>
  <c r="F2213" i="10"/>
  <c r="E2213" i="10"/>
  <c r="G2213" i="10" s="1"/>
  <c r="F2212" i="10"/>
  <c r="E2212" i="10"/>
  <c r="G2212" i="10" s="1"/>
  <c r="F2211" i="10"/>
  <c r="E2211" i="10"/>
  <c r="G2211" i="10" s="1"/>
  <c r="F2210" i="10"/>
  <c r="E2210" i="10"/>
  <c r="G2210" i="10" s="1"/>
  <c r="F2209" i="10"/>
  <c r="E2209" i="10"/>
  <c r="G2209" i="10" s="1"/>
  <c r="F2208" i="10"/>
  <c r="E2208" i="10"/>
  <c r="G2208" i="10" s="1"/>
  <c r="G2207" i="10"/>
  <c r="F2207" i="10"/>
  <c r="E2207" i="10"/>
  <c r="F2206" i="10"/>
  <c r="E2206" i="10"/>
  <c r="F2205" i="10"/>
  <c r="E2205" i="10"/>
  <c r="G2205" i="10" s="1"/>
  <c r="F2204" i="10"/>
  <c r="E2204" i="10"/>
  <c r="F2203" i="10"/>
  <c r="E2203" i="10"/>
  <c r="G2203" i="10" s="1"/>
  <c r="F2202" i="10"/>
  <c r="E2202" i="10"/>
  <c r="F2201" i="10"/>
  <c r="E2201" i="10"/>
  <c r="F2200" i="10"/>
  <c r="E2200" i="10"/>
  <c r="G2200" i="10" s="1"/>
  <c r="G2199" i="10"/>
  <c r="F2199" i="10"/>
  <c r="E2199" i="10"/>
  <c r="F2198" i="10"/>
  <c r="E2198" i="10"/>
  <c r="F2197" i="10"/>
  <c r="E2197" i="10"/>
  <c r="G2196" i="10"/>
  <c r="F2196" i="10"/>
  <c r="E2196" i="10"/>
  <c r="F2195" i="10"/>
  <c r="E2195" i="10"/>
  <c r="G2195" i="10" s="1"/>
  <c r="F2194" i="10"/>
  <c r="E2194" i="10"/>
  <c r="G2194" i="10" s="1"/>
  <c r="F2193" i="10"/>
  <c r="E2193" i="10"/>
  <c r="G2193" i="10" s="1"/>
  <c r="G2192" i="10"/>
  <c r="F2192" i="10"/>
  <c r="E2192" i="10"/>
  <c r="F2191" i="10"/>
  <c r="E2191" i="10"/>
  <c r="G2191" i="10" s="1"/>
  <c r="F2190" i="10"/>
  <c r="E2190" i="10"/>
  <c r="G2190" i="10" s="1"/>
  <c r="F2189" i="10"/>
  <c r="E2189" i="10"/>
  <c r="G2189" i="10" s="1"/>
  <c r="G2188" i="10"/>
  <c r="F2188" i="10"/>
  <c r="E2188" i="10"/>
  <c r="F2187" i="10"/>
  <c r="E2187" i="10"/>
  <c r="G2187" i="10" s="1"/>
  <c r="F2186" i="10"/>
  <c r="E2186" i="10"/>
  <c r="G2186" i="10" s="1"/>
  <c r="F2185" i="10"/>
  <c r="E2185" i="10"/>
  <c r="G2185" i="10" s="1"/>
  <c r="F2184" i="10"/>
  <c r="E2184" i="10"/>
  <c r="G2184" i="10" s="1"/>
  <c r="G2183" i="10"/>
  <c r="F2183" i="10"/>
  <c r="E2183" i="10"/>
  <c r="F2182" i="10"/>
  <c r="E2182" i="10"/>
  <c r="F2181" i="10"/>
  <c r="E2181" i="10"/>
  <c r="G2181" i="10" s="1"/>
  <c r="F2180" i="10"/>
  <c r="E2180" i="10"/>
  <c r="G2180" i="10" s="1"/>
  <c r="F2179" i="10"/>
  <c r="E2179" i="10"/>
  <c r="G2179" i="10" s="1"/>
  <c r="F2178" i="10"/>
  <c r="E2178" i="10"/>
  <c r="F2177" i="10"/>
  <c r="E2177" i="10"/>
  <c r="F2176" i="10"/>
  <c r="E2176" i="10"/>
  <c r="F2175" i="10"/>
  <c r="E2175" i="10"/>
  <c r="G2175" i="10" s="1"/>
  <c r="F2174" i="10"/>
  <c r="E2174" i="10"/>
  <c r="G2174" i="10" s="1"/>
  <c r="F2173" i="10"/>
  <c r="E2173" i="10"/>
  <c r="G2172" i="10"/>
  <c r="F2172" i="10"/>
  <c r="E2172" i="10"/>
  <c r="G2171" i="10"/>
  <c r="F2171" i="10"/>
  <c r="E2171" i="10"/>
  <c r="F2170" i="10"/>
  <c r="E2170" i="10"/>
  <c r="G2170" i="10" s="1"/>
  <c r="F2169" i="10"/>
  <c r="E2169" i="10"/>
  <c r="G2169" i="10" s="1"/>
  <c r="G2168" i="10"/>
  <c r="F2168" i="10"/>
  <c r="E2168" i="10"/>
  <c r="F2167" i="10"/>
  <c r="E2167" i="10"/>
  <c r="G2167" i="10" s="1"/>
  <c r="F2166" i="10"/>
  <c r="E2166" i="10"/>
  <c r="G2166" i="10" s="1"/>
  <c r="F2165" i="10"/>
  <c r="E2165" i="10"/>
  <c r="G2165" i="10" s="1"/>
  <c r="G2164" i="10"/>
  <c r="F2164" i="10"/>
  <c r="E2164" i="10"/>
  <c r="F2163" i="10"/>
  <c r="E2163" i="10"/>
  <c r="G2163" i="10" s="1"/>
  <c r="F2162" i="10"/>
  <c r="E2162" i="10"/>
  <c r="G2162" i="10" s="1"/>
  <c r="F2161" i="10"/>
  <c r="E2161" i="10"/>
  <c r="G2161" i="10" s="1"/>
  <c r="F2160" i="10"/>
  <c r="E2160" i="10"/>
  <c r="G2160" i="10" s="1"/>
  <c r="G2159" i="10"/>
  <c r="F2159" i="10"/>
  <c r="E2159" i="10"/>
  <c r="F2158" i="10"/>
  <c r="E2158" i="10"/>
  <c r="F2157" i="10"/>
  <c r="E2157" i="10"/>
  <c r="G2157" i="10" s="1"/>
  <c r="F2156" i="10"/>
  <c r="E2156" i="10"/>
  <c r="G2156" i="10" s="1"/>
  <c r="F2155" i="10"/>
  <c r="E2155" i="10"/>
  <c r="G2155" i="10" s="1"/>
  <c r="F2154" i="10"/>
  <c r="E2154" i="10"/>
  <c r="F2153" i="10"/>
  <c r="E2153" i="10"/>
  <c r="F2152" i="10"/>
  <c r="E2152" i="10"/>
  <c r="F2151" i="10"/>
  <c r="E2151" i="10"/>
  <c r="G2151" i="10" s="1"/>
  <c r="F2150" i="10"/>
  <c r="E2150" i="10"/>
  <c r="G2150" i="10" s="1"/>
  <c r="F2149" i="10"/>
  <c r="E2149" i="10"/>
  <c r="G2148" i="10"/>
  <c r="F2148" i="10"/>
  <c r="E2148" i="10"/>
  <c r="G2147" i="10"/>
  <c r="F2147" i="10"/>
  <c r="E2147" i="10"/>
  <c r="F2146" i="10"/>
  <c r="E2146" i="10"/>
  <c r="G2146" i="10" s="1"/>
  <c r="F2145" i="10"/>
  <c r="E2145" i="10"/>
  <c r="G2145" i="10" s="1"/>
  <c r="G2144" i="10"/>
  <c r="F2144" i="10"/>
  <c r="E2144" i="10"/>
  <c r="F2143" i="10"/>
  <c r="E2143" i="10"/>
  <c r="G2143" i="10" s="1"/>
  <c r="F2142" i="10"/>
  <c r="E2142" i="10"/>
  <c r="G2142" i="10" s="1"/>
  <c r="F2141" i="10"/>
  <c r="E2141" i="10"/>
  <c r="G2140" i="10"/>
  <c r="F2140" i="10"/>
  <c r="E2140" i="10"/>
  <c r="F2139" i="10"/>
  <c r="E2139" i="10"/>
  <c r="G2139" i="10" s="1"/>
  <c r="F2138" i="10"/>
  <c r="E2138" i="10"/>
  <c r="G2138" i="10" s="1"/>
  <c r="F2137" i="10"/>
  <c r="E2137" i="10"/>
  <c r="G2137" i="10" s="1"/>
  <c r="F2136" i="10"/>
  <c r="E2136" i="10"/>
  <c r="G2136" i="10" s="1"/>
  <c r="G2135" i="10"/>
  <c r="F2135" i="10"/>
  <c r="E2135" i="10"/>
  <c r="F2134" i="10"/>
  <c r="E2134" i="10"/>
  <c r="F2133" i="10"/>
  <c r="E2133" i="10"/>
  <c r="G2133" i="10" s="1"/>
  <c r="F2132" i="10"/>
  <c r="E2132" i="10"/>
  <c r="G2132" i="10" s="1"/>
  <c r="F2131" i="10"/>
  <c r="E2131" i="10"/>
  <c r="G2131" i="10" s="1"/>
  <c r="F2130" i="10"/>
  <c r="E2130" i="10"/>
  <c r="F2129" i="10"/>
  <c r="E2129" i="10"/>
  <c r="F2128" i="10"/>
  <c r="E2128" i="10"/>
  <c r="F2127" i="10"/>
  <c r="G2127" i="10" s="1"/>
  <c r="E2127" i="10"/>
  <c r="F2126" i="10"/>
  <c r="E2126" i="10"/>
  <c r="G2126" i="10" s="1"/>
  <c r="F2125" i="10"/>
  <c r="E2125" i="10"/>
  <c r="G2124" i="10"/>
  <c r="F2124" i="10"/>
  <c r="E2124" i="10"/>
  <c r="F2123" i="10"/>
  <c r="E2123" i="10"/>
  <c r="G2123" i="10" s="1"/>
  <c r="F2122" i="10"/>
  <c r="E2122" i="10"/>
  <c r="F2121" i="10"/>
  <c r="E2121" i="10"/>
  <c r="G2121" i="10" s="1"/>
  <c r="G2120" i="10"/>
  <c r="F2120" i="10"/>
  <c r="E2120" i="10"/>
  <c r="F2119" i="10"/>
  <c r="E2119" i="10"/>
  <c r="G2119" i="10" s="1"/>
  <c r="F2118" i="10"/>
  <c r="E2118" i="10"/>
  <c r="G2118" i="10" s="1"/>
  <c r="F2117" i="10"/>
  <c r="E2117" i="10"/>
  <c r="G2117" i="10" s="1"/>
  <c r="G2116" i="10"/>
  <c r="F2116" i="10"/>
  <c r="E2116" i="10"/>
  <c r="F2115" i="10"/>
  <c r="E2115" i="10"/>
  <c r="G2115" i="10" s="1"/>
  <c r="F2114" i="10"/>
  <c r="E2114" i="10"/>
  <c r="G2114" i="10" s="1"/>
  <c r="F2113" i="10"/>
  <c r="E2113" i="10"/>
  <c r="G2113" i="10" s="1"/>
  <c r="F2112" i="10"/>
  <c r="E2112" i="10"/>
  <c r="G2112" i="10" s="1"/>
  <c r="G2111" i="10"/>
  <c r="F2111" i="10"/>
  <c r="E2111" i="10"/>
  <c r="F2110" i="10"/>
  <c r="E2110" i="10"/>
  <c r="F2109" i="10"/>
  <c r="E2109" i="10"/>
  <c r="G2109" i="10" s="1"/>
  <c r="F2108" i="10"/>
  <c r="E2108" i="10"/>
  <c r="G2108" i="10" s="1"/>
  <c r="F2107" i="10"/>
  <c r="E2107" i="10"/>
  <c r="G2107" i="10" s="1"/>
  <c r="F2106" i="10"/>
  <c r="E2106" i="10"/>
  <c r="G2105" i="10"/>
  <c r="F2105" i="10"/>
  <c r="E2105" i="10"/>
  <c r="F2104" i="10"/>
  <c r="E2104" i="10"/>
  <c r="G2104" i="10" s="1"/>
  <c r="F2103" i="10"/>
  <c r="E2103" i="10"/>
  <c r="G2103" i="10" s="1"/>
  <c r="F2102" i="10"/>
  <c r="E2102" i="10"/>
  <c r="G2102" i="10" s="1"/>
  <c r="F2101" i="10"/>
  <c r="E2101" i="10"/>
  <c r="G2101" i="10" s="1"/>
  <c r="F2100" i="10"/>
  <c r="E2100" i="10"/>
  <c r="G2100" i="10" s="1"/>
  <c r="F2099" i="10"/>
  <c r="E2099" i="10"/>
  <c r="G2099" i="10" s="1"/>
  <c r="F2098" i="10"/>
  <c r="E2098" i="10"/>
  <c r="G2098" i="10" s="1"/>
  <c r="F2097" i="10"/>
  <c r="E2097" i="10"/>
  <c r="G2097" i="10" s="1"/>
  <c r="F2096" i="10"/>
  <c r="E2096" i="10"/>
  <c r="G2096" i="10" s="1"/>
  <c r="F2095" i="10"/>
  <c r="E2095" i="10"/>
  <c r="G2095" i="10" s="1"/>
  <c r="F2094" i="10"/>
  <c r="E2094" i="10"/>
  <c r="G2094" i="10" s="1"/>
  <c r="F2093" i="10"/>
  <c r="G2093" i="10" s="1"/>
  <c r="E2093" i="10"/>
  <c r="G2092" i="10"/>
  <c r="F2092" i="10"/>
  <c r="E2092" i="10"/>
  <c r="F2091" i="10"/>
  <c r="E2091" i="10"/>
  <c r="G2091" i="10" s="1"/>
  <c r="F2090" i="10"/>
  <c r="E2090" i="10"/>
  <c r="F2089" i="10"/>
  <c r="E2089" i="10"/>
  <c r="G2089" i="10" s="1"/>
  <c r="F2088" i="10"/>
  <c r="E2088" i="10"/>
  <c r="G2088" i="10" s="1"/>
  <c r="F2087" i="10"/>
  <c r="E2087" i="10"/>
  <c r="G2087" i="10" s="1"/>
  <c r="F2086" i="10"/>
  <c r="E2086" i="10"/>
  <c r="G2086" i="10" s="1"/>
  <c r="F2085" i="10"/>
  <c r="E2085" i="10"/>
  <c r="G2085" i="10" s="1"/>
  <c r="F2084" i="10"/>
  <c r="E2084" i="10"/>
  <c r="G2084" i="10" s="1"/>
  <c r="F2083" i="10"/>
  <c r="E2083" i="10"/>
  <c r="G2083" i="10" s="1"/>
  <c r="F2082" i="10"/>
  <c r="E2082" i="10"/>
  <c r="G2082" i="10" s="1"/>
  <c r="F2081" i="10"/>
  <c r="E2081" i="10"/>
  <c r="G2081" i="10" s="1"/>
  <c r="G2080" i="10"/>
  <c r="F2080" i="10"/>
  <c r="E2080" i="10"/>
  <c r="G2079" i="10"/>
  <c r="F2079" i="10"/>
  <c r="E2079" i="10"/>
  <c r="F2078" i="10"/>
  <c r="E2078" i="10"/>
  <c r="G2077" i="10"/>
  <c r="F2077" i="10"/>
  <c r="E2077" i="10"/>
  <c r="F2076" i="10"/>
  <c r="E2076" i="10"/>
  <c r="G2076" i="10" s="1"/>
  <c r="F2075" i="10"/>
  <c r="E2075" i="10"/>
  <c r="G2075" i="10" s="1"/>
  <c r="F2074" i="10"/>
  <c r="E2074" i="10"/>
  <c r="G2074" i="10" s="1"/>
  <c r="F2073" i="10"/>
  <c r="E2073" i="10"/>
  <c r="G2072" i="10"/>
  <c r="F2072" i="10"/>
  <c r="E2072" i="10"/>
  <c r="F2071" i="10"/>
  <c r="E2071" i="10"/>
  <c r="G2071" i="10" s="1"/>
  <c r="F2070" i="10"/>
  <c r="E2070" i="10"/>
  <c r="G2069" i="10"/>
  <c r="F2069" i="10"/>
  <c r="E2069" i="10"/>
  <c r="G2068" i="10"/>
  <c r="F2068" i="10"/>
  <c r="E2068" i="10"/>
  <c r="G2067" i="10"/>
  <c r="F2067" i="10"/>
  <c r="E2067" i="10"/>
  <c r="F2066" i="10"/>
  <c r="E2066" i="10"/>
  <c r="F2065" i="10"/>
  <c r="E2065" i="10"/>
  <c r="G2065" i="10" s="1"/>
  <c r="G2064" i="10"/>
  <c r="F2064" i="10"/>
  <c r="E2064" i="10"/>
  <c r="G2063" i="10"/>
  <c r="F2063" i="10"/>
  <c r="E2063" i="10"/>
  <c r="F2062" i="10"/>
  <c r="E2062" i="10"/>
  <c r="G2062" i="10" s="1"/>
  <c r="F2061" i="10"/>
  <c r="E2061" i="10"/>
  <c r="G2061" i="10" s="1"/>
  <c r="F2060" i="10"/>
  <c r="E2060" i="10"/>
  <c r="G2060" i="10" s="1"/>
  <c r="F2059" i="10"/>
  <c r="G2059" i="10" s="1"/>
  <c r="E2059" i="10"/>
  <c r="F2058" i="10"/>
  <c r="E2058" i="10"/>
  <c r="G2058" i="10" s="1"/>
  <c r="F2057" i="10"/>
  <c r="E2057" i="10"/>
  <c r="G2057" i="10" s="1"/>
  <c r="F2056" i="10"/>
  <c r="E2056" i="10"/>
  <c r="G2056" i="10" s="1"/>
  <c r="F2055" i="10"/>
  <c r="E2055" i="10"/>
  <c r="G2055" i="10" s="1"/>
  <c r="F2054" i="10"/>
  <c r="E2054" i="10"/>
  <c r="G2054" i="10" s="1"/>
  <c r="F2053" i="10"/>
  <c r="E2053" i="10"/>
  <c r="G2053" i="10" s="1"/>
  <c r="F2052" i="10"/>
  <c r="E2052" i="10"/>
  <c r="G2052" i="10" s="1"/>
  <c r="F2051" i="10"/>
  <c r="E2051" i="10"/>
  <c r="G2051" i="10" s="1"/>
  <c r="F2050" i="10"/>
  <c r="E2050" i="10"/>
  <c r="F2049" i="10"/>
  <c r="E2049" i="10"/>
  <c r="G2049" i="10" s="1"/>
  <c r="F2048" i="10"/>
  <c r="E2048" i="10"/>
  <c r="G2048" i="10" s="1"/>
  <c r="G2047" i="10"/>
  <c r="F2047" i="10"/>
  <c r="E2047" i="10"/>
  <c r="F2046" i="10"/>
  <c r="E2046" i="10"/>
  <c r="F2045" i="10"/>
  <c r="E2045" i="10"/>
  <c r="G2045" i="10" s="1"/>
  <c r="F2044" i="10"/>
  <c r="G2044" i="10" s="1"/>
  <c r="E2044" i="10"/>
  <c r="F2043" i="10"/>
  <c r="E2043" i="10"/>
  <c r="G2043" i="10" s="1"/>
  <c r="F2042" i="10"/>
  <c r="E2042" i="10"/>
  <c r="G2042" i="10" s="1"/>
  <c r="F2041" i="10"/>
  <c r="E2041" i="10"/>
  <c r="G2041" i="10" s="1"/>
  <c r="F2040" i="10"/>
  <c r="E2040" i="10"/>
  <c r="G2040" i="10" s="1"/>
  <c r="G2039" i="10"/>
  <c r="F2039" i="10"/>
  <c r="E2039" i="10"/>
  <c r="F2038" i="10"/>
  <c r="E2038" i="10"/>
  <c r="G2038" i="10" s="1"/>
  <c r="F2037" i="10"/>
  <c r="E2037" i="10"/>
  <c r="G2037" i="10" s="1"/>
  <c r="F2036" i="10"/>
  <c r="E2036" i="10"/>
  <c r="G2036" i="10" s="1"/>
  <c r="F2035" i="10"/>
  <c r="G2035" i="10" s="1"/>
  <c r="E2035" i="10"/>
  <c r="F2034" i="10"/>
  <c r="E2034" i="10"/>
  <c r="G2034" i="10" s="1"/>
  <c r="F2033" i="10"/>
  <c r="E2033" i="10"/>
  <c r="G2033" i="10" s="1"/>
  <c r="F2032" i="10"/>
  <c r="E2032" i="10"/>
  <c r="G2032" i="10" s="1"/>
  <c r="F2031" i="10"/>
  <c r="E2031" i="10"/>
  <c r="G2031" i="10" s="1"/>
  <c r="F2030" i="10"/>
  <c r="E2030" i="10"/>
  <c r="G2030" i="10" s="1"/>
  <c r="F2029" i="10"/>
  <c r="E2029" i="10"/>
  <c r="G2029" i="10" s="1"/>
  <c r="F2028" i="10"/>
  <c r="E2028" i="10"/>
  <c r="F2027" i="10"/>
  <c r="E2027" i="10"/>
  <c r="F2026" i="10"/>
  <c r="E2026" i="10"/>
  <c r="F2025" i="10"/>
  <c r="E2025" i="10"/>
  <c r="F2024" i="10"/>
  <c r="E2024" i="10"/>
  <c r="G2024" i="10" s="1"/>
  <c r="G2023" i="10"/>
  <c r="F2023" i="10"/>
  <c r="E2023" i="10"/>
  <c r="F2022" i="10"/>
  <c r="E2022" i="10"/>
  <c r="G2022" i="10" s="1"/>
  <c r="F2021" i="10"/>
  <c r="E2021" i="10"/>
  <c r="G2021" i="10" s="1"/>
  <c r="F2020" i="10"/>
  <c r="G2020" i="10" s="1"/>
  <c r="E2020" i="10"/>
  <c r="F2019" i="10"/>
  <c r="E2019" i="10"/>
  <c r="G2019" i="10" s="1"/>
  <c r="F2018" i="10"/>
  <c r="E2018" i="10"/>
  <c r="G2018" i="10" s="1"/>
  <c r="F2017" i="10"/>
  <c r="E2017" i="10"/>
  <c r="G2016" i="10"/>
  <c r="F2016" i="10"/>
  <c r="E2016" i="10"/>
  <c r="G2015" i="10"/>
  <c r="F2015" i="10"/>
  <c r="E2015" i="10"/>
  <c r="F2014" i="10"/>
  <c r="E2014" i="10"/>
  <c r="G2014" i="10" s="1"/>
  <c r="F2013" i="10"/>
  <c r="E2013" i="10"/>
  <c r="G2013" i="10" s="1"/>
  <c r="G2012" i="10"/>
  <c r="F2012" i="10"/>
  <c r="E2012" i="10"/>
  <c r="F2011" i="10"/>
  <c r="E2011" i="10"/>
  <c r="G2011" i="10" s="1"/>
  <c r="F2010" i="10"/>
  <c r="E2010" i="10"/>
  <c r="G2010" i="10" s="1"/>
  <c r="F2009" i="10"/>
  <c r="E2009" i="10"/>
  <c r="G2009" i="10" s="1"/>
  <c r="F2008" i="10"/>
  <c r="E2008" i="10"/>
  <c r="G2008" i="10" s="1"/>
  <c r="G2007" i="10"/>
  <c r="F2007" i="10"/>
  <c r="E2007" i="10"/>
  <c r="F2006" i="10"/>
  <c r="E2006" i="10"/>
  <c r="G2006" i="10" s="1"/>
  <c r="F2005" i="10"/>
  <c r="E2005" i="10"/>
  <c r="G2005" i="10" s="1"/>
  <c r="F2004" i="10"/>
  <c r="E2004" i="10"/>
  <c r="G2004" i="10" s="1"/>
  <c r="F2003" i="10"/>
  <c r="E2003" i="10"/>
  <c r="F2002" i="10"/>
  <c r="E2002" i="10"/>
  <c r="G2002" i="10" s="1"/>
  <c r="F2001" i="10"/>
  <c r="E2001" i="10"/>
  <c r="G2001" i="10" s="1"/>
  <c r="F2000" i="10"/>
  <c r="E2000" i="10"/>
  <c r="G2000" i="10" s="1"/>
  <c r="G1999" i="10"/>
  <c r="F1999" i="10"/>
  <c r="E1999" i="10"/>
  <c r="F1998" i="10"/>
  <c r="E1998" i="10"/>
  <c r="G1998" i="10" s="1"/>
  <c r="F1997" i="10"/>
  <c r="E1997" i="10"/>
  <c r="G1997" i="10" s="1"/>
  <c r="G1996" i="10"/>
  <c r="F1996" i="10"/>
  <c r="E1996" i="10"/>
  <c r="F1995" i="10"/>
  <c r="E1995" i="10"/>
  <c r="G1995" i="10" s="1"/>
  <c r="F1994" i="10"/>
  <c r="E1994" i="10"/>
  <c r="G1994" i="10" s="1"/>
  <c r="F1993" i="10"/>
  <c r="E1993" i="10"/>
  <c r="G1993" i="10" s="1"/>
  <c r="G1992" i="10"/>
  <c r="F1992" i="10"/>
  <c r="E1992" i="10"/>
  <c r="G1991" i="10"/>
  <c r="F1991" i="10"/>
  <c r="E1991" i="10"/>
  <c r="F1990" i="10"/>
  <c r="E1990" i="10"/>
  <c r="G1990" i="10" s="1"/>
  <c r="F1989" i="10"/>
  <c r="E1989" i="10"/>
  <c r="G1989" i="10" s="1"/>
  <c r="F1988" i="10"/>
  <c r="E1988" i="10"/>
  <c r="G1988" i="10" s="1"/>
  <c r="F1987" i="10"/>
  <c r="E1987" i="10"/>
  <c r="G1987" i="10" s="1"/>
  <c r="F1986" i="10"/>
  <c r="E1986" i="10"/>
  <c r="G1986" i="10" s="1"/>
  <c r="F1985" i="10"/>
  <c r="E1985" i="10"/>
  <c r="G1985" i="10" s="1"/>
  <c r="F1984" i="10"/>
  <c r="E1984" i="10"/>
  <c r="G1984" i="10" s="1"/>
  <c r="F1983" i="10"/>
  <c r="E1983" i="10"/>
  <c r="G1983" i="10" s="1"/>
  <c r="F1982" i="10"/>
  <c r="E1982" i="10"/>
  <c r="G1982" i="10" s="1"/>
  <c r="F1981" i="10"/>
  <c r="E1981" i="10"/>
  <c r="G1981" i="10" s="1"/>
  <c r="F1980" i="10"/>
  <c r="E1980" i="10"/>
  <c r="F1979" i="10"/>
  <c r="E1979" i="10"/>
  <c r="F1978" i="10"/>
  <c r="E1978" i="10"/>
  <c r="F1977" i="10"/>
  <c r="E1977" i="10"/>
  <c r="G1977" i="10" s="1"/>
  <c r="F1976" i="10"/>
  <c r="E1976" i="10"/>
  <c r="G1976" i="10" s="1"/>
  <c r="G1975" i="10"/>
  <c r="F1975" i="10"/>
  <c r="E1975" i="10"/>
  <c r="F1974" i="10"/>
  <c r="E1974" i="10"/>
  <c r="G1974" i="10" s="1"/>
  <c r="F1973" i="10"/>
  <c r="E1973" i="10"/>
  <c r="G1973" i="10" s="1"/>
  <c r="F1972" i="10"/>
  <c r="G1972" i="10" s="1"/>
  <c r="E1972" i="10"/>
  <c r="F1971" i="10"/>
  <c r="E1971" i="10"/>
  <c r="G1971" i="10" s="1"/>
  <c r="F1970" i="10"/>
  <c r="E1970" i="10"/>
  <c r="G1970" i="10" s="1"/>
  <c r="F1969" i="10"/>
  <c r="E1969" i="10"/>
  <c r="G1968" i="10"/>
  <c r="F1968" i="10"/>
  <c r="E1968" i="10"/>
  <c r="G1967" i="10"/>
  <c r="F1967" i="10"/>
  <c r="E1967" i="10"/>
  <c r="F1966" i="10"/>
  <c r="E1966" i="10"/>
  <c r="G1966" i="10" s="1"/>
  <c r="F1965" i="10"/>
  <c r="E1965" i="10"/>
  <c r="G1965" i="10" s="1"/>
  <c r="G1964" i="10"/>
  <c r="F1964" i="10"/>
  <c r="E1964" i="10"/>
  <c r="F1963" i="10"/>
  <c r="E1963" i="10"/>
  <c r="G1963" i="10" s="1"/>
  <c r="F1962" i="10"/>
  <c r="E1962" i="10"/>
  <c r="G1962" i="10" s="1"/>
  <c r="F1961" i="10"/>
  <c r="E1961" i="10"/>
  <c r="G1961" i="10" s="1"/>
  <c r="F1960" i="10"/>
  <c r="E1960" i="10"/>
  <c r="G1960" i="10" s="1"/>
  <c r="G1959" i="10"/>
  <c r="F1959" i="10"/>
  <c r="E1959" i="10"/>
  <c r="F1958" i="10"/>
  <c r="E1958" i="10"/>
  <c r="G1958" i="10" s="1"/>
  <c r="F1957" i="10"/>
  <c r="E1957" i="10"/>
  <c r="G1957" i="10" s="1"/>
  <c r="F1956" i="10"/>
  <c r="E1956" i="10"/>
  <c r="F1955" i="10"/>
  <c r="E1955" i="10"/>
  <c r="G1955" i="10" s="1"/>
  <c r="F1954" i="10"/>
  <c r="E1954" i="10"/>
  <c r="G1954" i="10" s="1"/>
  <c r="F1953" i="10"/>
  <c r="E1953" i="10"/>
  <c r="G1953" i="10" s="1"/>
  <c r="F1952" i="10"/>
  <c r="E1952" i="10"/>
  <c r="G1952" i="10" s="1"/>
  <c r="G1951" i="10"/>
  <c r="F1951" i="10"/>
  <c r="E1951" i="10"/>
  <c r="F1950" i="10"/>
  <c r="E1950" i="10"/>
  <c r="G1950" i="10" s="1"/>
  <c r="F1949" i="10"/>
  <c r="E1949" i="10"/>
  <c r="G1948" i="10"/>
  <c r="F1948" i="10"/>
  <c r="E1948" i="10"/>
  <c r="F1947" i="10"/>
  <c r="E1947" i="10"/>
  <c r="G1947" i="10" s="1"/>
  <c r="F1946" i="10"/>
  <c r="E1946" i="10"/>
  <c r="G1946" i="10" s="1"/>
  <c r="F1945" i="10"/>
  <c r="E1945" i="10"/>
  <c r="F1944" i="10"/>
  <c r="G1944" i="10" s="1"/>
  <c r="E1944" i="10"/>
  <c r="G1943" i="10"/>
  <c r="F1943" i="10"/>
  <c r="E1943" i="10"/>
  <c r="F1942" i="10"/>
  <c r="E1942" i="10"/>
  <c r="G1942" i="10" s="1"/>
  <c r="F1941" i="10"/>
  <c r="E1941" i="10"/>
  <c r="G1941" i="10" s="1"/>
  <c r="F1940" i="10"/>
  <c r="E1940" i="10"/>
  <c r="G1940" i="10" s="1"/>
  <c r="G1939" i="10"/>
  <c r="F1939" i="10"/>
  <c r="E1939" i="10"/>
  <c r="F1938" i="10"/>
  <c r="E1938" i="10"/>
  <c r="G1938" i="10" s="1"/>
  <c r="F1937" i="10"/>
  <c r="E1937" i="10"/>
  <c r="G1937" i="10" s="1"/>
  <c r="F1936" i="10"/>
  <c r="E1936" i="10"/>
  <c r="G1936" i="10" s="1"/>
  <c r="F1935" i="10"/>
  <c r="E1935" i="10"/>
  <c r="G1935" i="10" s="1"/>
  <c r="F1934" i="10"/>
  <c r="E1934" i="10"/>
  <c r="F1933" i="10"/>
  <c r="E1933" i="10"/>
  <c r="G1933" i="10" s="1"/>
  <c r="F1932" i="10"/>
  <c r="E1932" i="10"/>
  <c r="G1931" i="10"/>
  <c r="F1931" i="10"/>
  <c r="E1931" i="10"/>
  <c r="F1930" i="10"/>
  <c r="E1930" i="10"/>
  <c r="F1929" i="10"/>
  <c r="E1929" i="10"/>
  <c r="G1929" i="10" s="1"/>
  <c r="F1928" i="10"/>
  <c r="E1928" i="10"/>
  <c r="G1928" i="10" s="1"/>
  <c r="F1927" i="10"/>
  <c r="E1927" i="10"/>
  <c r="G1927" i="10" s="1"/>
  <c r="F1926" i="10"/>
  <c r="E1926" i="10"/>
  <c r="F1925" i="10"/>
  <c r="E1925" i="10"/>
  <c r="G1925" i="10" s="1"/>
  <c r="F1924" i="10"/>
  <c r="G1924" i="10" s="1"/>
  <c r="E1924" i="10"/>
  <c r="F1923" i="10"/>
  <c r="E1923" i="10"/>
  <c r="G1923" i="10" s="1"/>
  <c r="F1922" i="10"/>
  <c r="E1922" i="10"/>
  <c r="G1922" i="10" s="1"/>
  <c r="F1921" i="10"/>
  <c r="E1921" i="10"/>
  <c r="G1921" i="10" s="1"/>
  <c r="F1920" i="10"/>
  <c r="E1920" i="10"/>
  <c r="G1920" i="10" s="1"/>
  <c r="G1919" i="10"/>
  <c r="F1919" i="10"/>
  <c r="E1919" i="10"/>
  <c r="F1918" i="10"/>
  <c r="E1918" i="10"/>
  <c r="G1918" i="10" s="1"/>
  <c r="F1917" i="10"/>
  <c r="E1917" i="10"/>
  <c r="G1917" i="10" s="1"/>
  <c r="F1916" i="10"/>
  <c r="E1916" i="10"/>
  <c r="G1916" i="10" s="1"/>
  <c r="F1915" i="10"/>
  <c r="G1915" i="10" s="1"/>
  <c r="E1915" i="10"/>
  <c r="F1914" i="10"/>
  <c r="E1914" i="10"/>
  <c r="G1914" i="10" s="1"/>
  <c r="F1913" i="10"/>
  <c r="E1913" i="10"/>
  <c r="G1913" i="10" s="1"/>
  <c r="F1912" i="10"/>
  <c r="E1912" i="10"/>
  <c r="G1912" i="10" s="1"/>
  <c r="F1911" i="10"/>
  <c r="E1911" i="10"/>
  <c r="G1911" i="10" s="1"/>
  <c r="F1910" i="10"/>
  <c r="E1910" i="10"/>
  <c r="G1910" i="10" s="1"/>
  <c r="F1909" i="10"/>
  <c r="E1909" i="10"/>
  <c r="G1909" i="10" s="1"/>
  <c r="F1908" i="10"/>
  <c r="E1908" i="10"/>
  <c r="G1907" i="10"/>
  <c r="F1907" i="10"/>
  <c r="E1907" i="10"/>
  <c r="F1906" i="10"/>
  <c r="E1906" i="10"/>
  <c r="G1906" i="10" s="1"/>
  <c r="F1905" i="10"/>
  <c r="E1905" i="10"/>
  <c r="G1905" i="10" s="1"/>
  <c r="F1904" i="10"/>
  <c r="E1904" i="10"/>
  <c r="G1904" i="10" s="1"/>
  <c r="G1903" i="10"/>
  <c r="F1903" i="10"/>
  <c r="E1903" i="10"/>
  <c r="F1902" i="10"/>
  <c r="E1902" i="10"/>
  <c r="F1901" i="10"/>
  <c r="E1901" i="10"/>
  <c r="G1900" i="10"/>
  <c r="F1900" i="10"/>
  <c r="E1900" i="10"/>
  <c r="F1899" i="10"/>
  <c r="E1899" i="10"/>
  <c r="G1899" i="10" s="1"/>
  <c r="F1898" i="10"/>
  <c r="E1898" i="10"/>
  <c r="G1898" i="10" s="1"/>
  <c r="F1897" i="10"/>
  <c r="E1897" i="10"/>
  <c r="G1897" i="10" s="1"/>
  <c r="F1896" i="10"/>
  <c r="E1896" i="10"/>
  <c r="G1896" i="10" s="1"/>
  <c r="G1895" i="10"/>
  <c r="F1895" i="10"/>
  <c r="E1895" i="10"/>
  <c r="F1894" i="10"/>
  <c r="E1894" i="10"/>
  <c r="G1894" i="10" s="1"/>
  <c r="F1893" i="10"/>
  <c r="E1893" i="10"/>
  <c r="G1893" i="10" s="1"/>
  <c r="F1892" i="10"/>
  <c r="G1892" i="10" s="1"/>
  <c r="E1892" i="10"/>
  <c r="G1891" i="10"/>
  <c r="F1891" i="10"/>
  <c r="E1891" i="10"/>
  <c r="F1890" i="10"/>
  <c r="E1890" i="10"/>
  <c r="G1890" i="10" s="1"/>
  <c r="F1889" i="10"/>
  <c r="E1889" i="10"/>
  <c r="G1889" i="10" s="1"/>
  <c r="F1888" i="10"/>
  <c r="E1888" i="10"/>
  <c r="G1888" i="10" s="1"/>
  <c r="F1887" i="10"/>
  <c r="G1887" i="10" s="1"/>
  <c r="E1887" i="10"/>
  <c r="F1886" i="10"/>
  <c r="E1886" i="10"/>
  <c r="F1885" i="10"/>
  <c r="E1885" i="10"/>
  <c r="G1885" i="10" s="1"/>
  <c r="F1884" i="10"/>
  <c r="E1884" i="10"/>
  <c r="G1884" i="10" s="1"/>
  <c r="F1883" i="10"/>
  <c r="E1883" i="10"/>
  <c r="G1883" i="10" s="1"/>
  <c r="F1882" i="10"/>
  <c r="E1882" i="10"/>
  <c r="G1882" i="10" s="1"/>
  <c r="F1881" i="10"/>
  <c r="E1881" i="10"/>
  <c r="G1881" i="10" s="1"/>
  <c r="F1880" i="10"/>
  <c r="E1880" i="10"/>
  <c r="G1880" i="10" s="1"/>
  <c r="F1879" i="10"/>
  <c r="E1879" i="10"/>
  <c r="G1879" i="10" s="1"/>
  <c r="F1878" i="10"/>
  <c r="E1878" i="10"/>
  <c r="G1878" i="10" s="1"/>
  <c r="F1877" i="10"/>
  <c r="E1877" i="10"/>
  <c r="G1876" i="10"/>
  <c r="F1876" i="10"/>
  <c r="E1876" i="10"/>
  <c r="F1875" i="10"/>
  <c r="E1875" i="10"/>
  <c r="G1875" i="10" s="1"/>
  <c r="F1874" i="10"/>
  <c r="E1874" i="10"/>
  <c r="G1874" i="10" s="1"/>
  <c r="F1873" i="10"/>
  <c r="E1873" i="10"/>
  <c r="G1873" i="10" s="1"/>
  <c r="G1872" i="10"/>
  <c r="F1872" i="10"/>
  <c r="E1872" i="10"/>
  <c r="F1871" i="10"/>
  <c r="E1871" i="10"/>
  <c r="G1871" i="10" s="1"/>
  <c r="F1870" i="10"/>
  <c r="E1870" i="10"/>
  <c r="G1870" i="10" s="1"/>
  <c r="F1869" i="10"/>
  <c r="E1869" i="10"/>
  <c r="G1869" i="10" s="1"/>
  <c r="F1868" i="10"/>
  <c r="E1868" i="10"/>
  <c r="G1868" i="10" s="1"/>
  <c r="F1867" i="10"/>
  <c r="G1867" i="10" s="1"/>
  <c r="E1867" i="10"/>
  <c r="F1866" i="10"/>
  <c r="E1866" i="10"/>
  <c r="G1866" i="10" s="1"/>
  <c r="F1865" i="10"/>
  <c r="E1865" i="10"/>
  <c r="G1865" i="10" s="1"/>
  <c r="F1864" i="10"/>
  <c r="E1864" i="10"/>
  <c r="G1864" i="10" s="1"/>
  <c r="F1863" i="10"/>
  <c r="E1863" i="10"/>
  <c r="G1863" i="10" s="1"/>
  <c r="F1862" i="10"/>
  <c r="E1862" i="10"/>
  <c r="G1862" i="10" s="1"/>
  <c r="F1861" i="10"/>
  <c r="E1861" i="10"/>
  <c r="G1861" i="10" s="1"/>
  <c r="F1860" i="10"/>
  <c r="E1860" i="10"/>
  <c r="G1860" i="10" s="1"/>
  <c r="F1859" i="10"/>
  <c r="E1859" i="10"/>
  <c r="G1859" i="10" s="1"/>
  <c r="F1858" i="10"/>
  <c r="E1858" i="10"/>
  <c r="G1858" i="10" s="1"/>
  <c r="F1857" i="10"/>
  <c r="E1857" i="10"/>
  <c r="F1856" i="10"/>
  <c r="E1856" i="10"/>
  <c r="G1855" i="10"/>
  <c r="F1855" i="10"/>
  <c r="E1855" i="10"/>
  <c r="F1854" i="10"/>
  <c r="E1854" i="10"/>
  <c r="G1854" i="10" s="1"/>
  <c r="F1853" i="10"/>
  <c r="E1853" i="10"/>
  <c r="F1852" i="10"/>
  <c r="G1852" i="10" s="1"/>
  <c r="E1852" i="10"/>
  <c r="G1851" i="10"/>
  <c r="F1851" i="10"/>
  <c r="E1851" i="10"/>
  <c r="F1850" i="10"/>
  <c r="E1850" i="10"/>
  <c r="G1850" i="10" s="1"/>
  <c r="F1849" i="10"/>
  <c r="E1849" i="10"/>
  <c r="G1849" i="10" s="1"/>
  <c r="F1848" i="10"/>
  <c r="E1848" i="10"/>
  <c r="G1848" i="10" s="1"/>
  <c r="F1847" i="10"/>
  <c r="E1847" i="10"/>
  <c r="G1847" i="10" s="1"/>
  <c r="F1846" i="10"/>
  <c r="E1846" i="10"/>
  <c r="G1846" i="10" s="1"/>
  <c r="F1845" i="10"/>
  <c r="E1845" i="10"/>
  <c r="G1845" i="10" s="1"/>
  <c r="F1844" i="10"/>
  <c r="E1844" i="10"/>
  <c r="G1844" i="10" s="1"/>
  <c r="F1843" i="10"/>
  <c r="E1843" i="10"/>
  <c r="G1843" i="10" s="1"/>
  <c r="F1842" i="10"/>
  <c r="E1842" i="10"/>
  <c r="G1842" i="10" s="1"/>
  <c r="F1841" i="10"/>
  <c r="E1841" i="10"/>
  <c r="G1841" i="10" s="1"/>
  <c r="F1840" i="10"/>
  <c r="E1840" i="10"/>
  <c r="G1840" i="10" s="1"/>
  <c r="F1839" i="10"/>
  <c r="E1839" i="10"/>
  <c r="G1839" i="10" s="1"/>
  <c r="F1838" i="10"/>
  <c r="E1838" i="10"/>
  <c r="G1838" i="10" s="1"/>
  <c r="F1837" i="10"/>
  <c r="E1837" i="10"/>
  <c r="G1837" i="10" s="1"/>
  <c r="F1836" i="10"/>
  <c r="E1836" i="10"/>
  <c r="G1835" i="10"/>
  <c r="F1835" i="10"/>
  <c r="E1835" i="10"/>
  <c r="F1834" i="10"/>
  <c r="E1834" i="10"/>
  <c r="G1834" i="10" s="1"/>
  <c r="F1833" i="10"/>
  <c r="E1833" i="10"/>
  <c r="F1832" i="10"/>
  <c r="E1832" i="10"/>
  <c r="G1832" i="10" s="1"/>
  <c r="G1831" i="10"/>
  <c r="F1831" i="10"/>
  <c r="E1831" i="10"/>
  <c r="F1830" i="10"/>
  <c r="E1830" i="10"/>
  <c r="F1829" i="10"/>
  <c r="E1829" i="10"/>
  <c r="F1828" i="10"/>
  <c r="G1828" i="10" s="1"/>
  <c r="E1828" i="10"/>
  <c r="G1827" i="10"/>
  <c r="F1827" i="10"/>
  <c r="E1827" i="10"/>
  <c r="F1826" i="10"/>
  <c r="E1826" i="10"/>
  <c r="G1826" i="10" s="1"/>
  <c r="F1825" i="10"/>
  <c r="E1825" i="10"/>
  <c r="G1824" i="10"/>
  <c r="F1824" i="10"/>
  <c r="E1824" i="10"/>
  <c r="F1823" i="10"/>
  <c r="E1823" i="10"/>
  <c r="G1823" i="10" s="1"/>
  <c r="F1822" i="10"/>
  <c r="E1822" i="10"/>
  <c r="G1822" i="10" s="1"/>
  <c r="F1821" i="10"/>
  <c r="E1821" i="10"/>
  <c r="G1821" i="10" s="1"/>
  <c r="G1820" i="10"/>
  <c r="F1820" i="10"/>
  <c r="E1820" i="10"/>
  <c r="F1819" i="10"/>
  <c r="E1819" i="10"/>
  <c r="G1819" i="10" s="1"/>
  <c r="F1818" i="10"/>
  <c r="E1818" i="10"/>
  <c r="G1818" i="10" s="1"/>
  <c r="F1817" i="10"/>
  <c r="E1817" i="10"/>
  <c r="G1817" i="10" s="1"/>
  <c r="F1816" i="10"/>
  <c r="E1816" i="10"/>
  <c r="G1815" i="10"/>
  <c r="F1815" i="10"/>
  <c r="E1815" i="10"/>
  <c r="F1814" i="10"/>
  <c r="E1814" i="10"/>
  <c r="G1814" i="10" s="1"/>
  <c r="F1813" i="10"/>
  <c r="E1813" i="10"/>
  <c r="G1813" i="10" s="1"/>
  <c r="F1812" i="10"/>
  <c r="E1812" i="10"/>
  <c r="G1812" i="10" s="1"/>
  <c r="F1811" i="10"/>
  <c r="G1811" i="10" s="1"/>
  <c r="E1811" i="10"/>
  <c r="F1810" i="10"/>
  <c r="E1810" i="10"/>
  <c r="F1809" i="10"/>
  <c r="E1809" i="10"/>
  <c r="F1808" i="10"/>
  <c r="E1808" i="10"/>
  <c r="G1808" i="10" s="1"/>
  <c r="F1807" i="10"/>
  <c r="E1807" i="10"/>
  <c r="G1807" i="10" s="1"/>
  <c r="F1806" i="10"/>
  <c r="E1806" i="10"/>
  <c r="G1806" i="10" s="1"/>
  <c r="F1805" i="10"/>
  <c r="E1805" i="10"/>
  <c r="G1804" i="10"/>
  <c r="F1804" i="10"/>
  <c r="E1804" i="10"/>
  <c r="F1803" i="10"/>
  <c r="E1803" i="10"/>
  <c r="F1802" i="10"/>
  <c r="G1802" i="10" s="1"/>
  <c r="E1802" i="10"/>
  <c r="F1801" i="10"/>
  <c r="E1801" i="10"/>
  <c r="G1801" i="10" s="1"/>
  <c r="F1800" i="10"/>
  <c r="E1800" i="10"/>
  <c r="G1800" i="10" s="1"/>
  <c r="F1799" i="10"/>
  <c r="E1799" i="10"/>
  <c r="G1799" i="10" s="1"/>
  <c r="F1798" i="10"/>
  <c r="E1798" i="10"/>
  <c r="G1798" i="10" s="1"/>
  <c r="F1797" i="10"/>
  <c r="G1797" i="10" s="1"/>
  <c r="E1797" i="10"/>
  <c r="G1796" i="10"/>
  <c r="F1796" i="10"/>
  <c r="E1796" i="10"/>
  <c r="F1795" i="10"/>
  <c r="E1795" i="10"/>
  <c r="G1795" i="10" s="1"/>
  <c r="F1794" i="10"/>
  <c r="E1794" i="10"/>
  <c r="G1794" i="10" s="1"/>
  <c r="F1793" i="10"/>
  <c r="E1793" i="10"/>
  <c r="G1793" i="10" s="1"/>
  <c r="F1792" i="10"/>
  <c r="E1792" i="10"/>
  <c r="G1792" i="10" s="1"/>
  <c r="F1791" i="10"/>
  <c r="E1791" i="10"/>
  <c r="F1790" i="10"/>
  <c r="G1790" i="10" s="1"/>
  <c r="E1790" i="10"/>
  <c r="G1789" i="10"/>
  <c r="F1789" i="10"/>
  <c r="E1789" i="10"/>
  <c r="F1788" i="10"/>
  <c r="E1788" i="10"/>
  <c r="G1788" i="10" s="1"/>
  <c r="F1787" i="10"/>
  <c r="E1787" i="10"/>
  <c r="G1787" i="10" s="1"/>
  <c r="F1786" i="10"/>
  <c r="E1786" i="10"/>
  <c r="G1786" i="10" s="1"/>
  <c r="F1785" i="10"/>
  <c r="E1785" i="10"/>
  <c r="G1784" i="10"/>
  <c r="F1784" i="10"/>
  <c r="E1784" i="10"/>
  <c r="F1783" i="10"/>
  <c r="E1783" i="10"/>
  <c r="F1782" i="10"/>
  <c r="E1782" i="10"/>
  <c r="G1782" i="10" s="1"/>
  <c r="F1781" i="10"/>
  <c r="E1781" i="10"/>
  <c r="G1781" i="10" s="1"/>
  <c r="F1780" i="10"/>
  <c r="E1780" i="10"/>
  <c r="G1780" i="10" s="1"/>
  <c r="F1779" i="10"/>
  <c r="E1779" i="10"/>
  <c r="G1779" i="10" s="1"/>
  <c r="F1778" i="10"/>
  <c r="E1778" i="10"/>
  <c r="G1778" i="10" s="1"/>
  <c r="F1777" i="10"/>
  <c r="G1777" i="10" s="1"/>
  <c r="E1777" i="10"/>
  <c r="G1776" i="10"/>
  <c r="F1776" i="10"/>
  <c r="E1776" i="10"/>
  <c r="F1775" i="10"/>
  <c r="E1775" i="10"/>
  <c r="G1774" i="10"/>
  <c r="F1774" i="10"/>
  <c r="E1774" i="10"/>
  <c r="F1773" i="10"/>
  <c r="E1773" i="10"/>
  <c r="G1773" i="10" s="1"/>
  <c r="F1772" i="10"/>
  <c r="E1772" i="10"/>
  <c r="G1772" i="10" s="1"/>
  <c r="F1771" i="10"/>
  <c r="E1771" i="10"/>
  <c r="G1771" i="10" s="1"/>
  <c r="F1770" i="10"/>
  <c r="E1770" i="10"/>
  <c r="F1769" i="10"/>
  <c r="E1769" i="10"/>
  <c r="G1769" i="10" s="1"/>
  <c r="F1768" i="10"/>
  <c r="E1768" i="10"/>
  <c r="G1768" i="10" s="1"/>
  <c r="F1767" i="10"/>
  <c r="E1767" i="10"/>
  <c r="G1766" i="10"/>
  <c r="F1766" i="10"/>
  <c r="E1766" i="10"/>
  <c r="F1765" i="10"/>
  <c r="E1765" i="10"/>
  <c r="G1765" i="10" s="1"/>
  <c r="G1764" i="10"/>
  <c r="F1764" i="10"/>
  <c r="E1764" i="10"/>
  <c r="F1763" i="10"/>
  <c r="E1763" i="10"/>
  <c r="F1762" i="10"/>
  <c r="G1762" i="10" s="1"/>
  <c r="E1762" i="10"/>
  <c r="G1761" i="10"/>
  <c r="F1761" i="10"/>
  <c r="E1761" i="10"/>
  <c r="F1760" i="10"/>
  <c r="E1760" i="10"/>
  <c r="G1760" i="10" s="1"/>
  <c r="F1759" i="10"/>
  <c r="E1759" i="10"/>
  <c r="G1759" i="10" s="1"/>
  <c r="F1758" i="10"/>
  <c r="E1758" i="10"/>
  <c r="G1758" i="10" s="1"/>
  <c r="F1757" i="10"/>
  <c r="E1757" i="10"/>
  <c r="G1757" i="10" s="1"/>
  <c r="F1756" i="10"/>
  <c r="E1756" i="10"/>
  <c r="G1756" i="10" s="1"/>
  <c r="F1755" i="10"/>
  <c r="E1755" i="10"/>
  <c r="G1754" i="10"/>
  <c r="F1754" i="10"/>
  <c r="E1754" i="10"/>
  <c r="F1753" i="10"/>
  <c r="E1753" i="10"/>
  <c r="G1753" i="10" s="1"/>
  <c r="F1752" i="10"/>
  <c r="E1752" i="10"/>
  <c r="G1752" i="10" s="1"/>
  <c r="F1751" i="10"/>
  <c r="E1751" i="10"/>
  <c r="G1751" i="10" s="1"/>
  <c r="F1750" i="10"/>
  <c r="E1750" i="10"/>
  <c r="F1749" i="10"/>
  <c r="G1749" i="10" s="1"/>
  <c r="E1749" i="10"/>
  <c r="G1748" i="10"/>
  <c r="F1748" i="10"/>
  <c r="E1748" i="10"/>
  <c r="F1747" i="10"/>
  <c r="E1747" i="10"/>
  <c r="G1747" i="10" s="1"/>
  <c r="G1746" i="10"/>
  <c r="F1746" i="10"/>
  <c r="E1746" i="10"/>
  <c r="F1745" i="10"/>
  <c r="E1745" i="10"/>
  <c r="G1745" i="10" s="1"/>
  <c r="F1744" i="10"/>
  <c r="E1744" i="10"/>
  <c r="G1744" i="10" s="1"/>
  <c r="F1743" i="10"/>
  <c r="E1743" i="10"/>
  <c r="F1742" i="10"/>
  <c r="G1742" i="10" s="1"/>
  <c r="E1742" i="10"/>
  <c r="F1741" i="10"/>
  <c r="G1741" i="10" s="1"/>
  <c r="E1741" i="10"/>
  <c r="F1740" i="10"/>
  <c r="E1740" i="10"/>
  <c r="G1740" i="10" s="1"/>
  <c r="F1739" i="10"/>
  <c r="E1739" i="10"/>
  <c r="G1739" i="10" s="1"/>
  <c r="F1738" i="10"/>
  <c r="E1738" i="10"/>
  <c r="G1738" i="10" s="1"/>
  <c r="F1737" i="10"/>
  <c r="E1737" i="10"/>
  <c r="G1736" i="10"/>
  <c r="F1736" i="10"/>
  <c r="E1736" i="10"/>
  <c r="F1735" i="10"/>
  <c r="E1735" i="10"/>
  <c r="F1734" i="10"/>
  <c r="E1734" i="10"/>
  <c r="G1734" i="10" s="1"/>
  <c r="F1733" i="10"/>
  <c r="E1733" i="10"/>
  <c r="G1733" i="10" s="1"/>
  <c r="G1732" i="10"/>
  <c r="F1732" i="10"/>
  <c r="E1732" i="10"/>
  <c r="F1731" i="10"/>
  <c r="E1731" i="10"/>
  <c r="G1731" i="10" s="1"/>
  <c r="F1730" i="10"/>
  <c r="E1730" i="10"/>
  <c r="G1730" i="10" s="1"/>
  <c r="F1729" i="10"/>
  <c r="G1729" i="10" s="1"/>
  <c r="E1729" i="10"/>
  <c r="G1728" i="10"/>
  <c r="F1728" i="10"/>
  <c r="E1728" i="10"/>
  <c r="F1727" i="10"/>
  <c r="E1727" i="10"/>
  <c r="G1726" i="10"/>
  <c r="F1726" i="10"/>
  <c r="E1726" i="10"/>
  <c r="F1725" i="10"/>
  <c r="E1725" i="10"/>
  <c r="G1725" i="10" s="1"/>
  <c r="F1724" i="10"/>
  <c r="E1724" i="10"/>
  <c r="G1724" i="10" s="1"/>
  <c r="F1723" i="10"/>
  <c r="E1723" i="10"/>
  <c r="G1723" i="10" s="1"/>
  <c r="F1722" i="10"/>
  <c r="E1722" i="10"/>
  <c r="F1721" i="10"/>
  <c r="E1721" i="10"/>
  <c r="G1721" i="10" s="1"/>
  <c r="G1720" i="10"/>
  <c r="F1720" i="10"/>
  <c r="E1720" i="10"/>
  <c r="F1719" i="10"/>
  <c r="E1719" i="10"/>
  <c r="F1718" i="10"/>
  <c r="E1718" i="10"/>
  <c r="G1718" i="10" s="1"/>
  <c r="F1717" i="10"/>
  <c r="E1717" i="10"/>
  <c r="G1717" i="10" s="1"/>
  <c r="G1716" i="10"/>
  <c r="F1716" i="10"/>
  <c r="E1716" i="10"/>
  <c r="F1715" i="10"/>
  <c r="E1715" i="10"/>
  <c r="G1715" i="10" s="1"/>
  <c r="F1714" i="10"/>
  <c r="G1714" i="10" s="1"/>
  <c r="E1714" i="10"/>
  <c r="G1713" i="10"/>
  <c r="F1713" i="10"/>
  <c r="E1713" i="10"/>
  <c r="F1712" i="10"/>
  <c r="E1712" i="10"/>
  <c r="G1712" i="10" s="1"/>
  <c r="F1711" i="10"/>
  <c r="E1711" i="10"/>
  <c r="G1711" i="10" s="1"/>
  <c r="G1710" i="10"/>
  <c r="F1710" i="10"/>
  <c r="E1710" i="10"/>
  <c r="F1709" i="10"/>
  <c r="E1709" i="10"/>
  <c r="G1709" i="10" s="1"/>
  <c r="F1708" i="10"/>
  <c r="E1708" i="10"/>
  <c r="G1708" i="10" s="1"/>
  <c r="F1707" i="10"/>
  <c r="E1707" i="10"/>
  <c r="G1706" i="10"/>
  <c r="F1706" i="10"/>
  <c r="E1706" i="10"/>
  <c r="G1705" i="10"/>
  <c r="F1705" i="10"/>
  <c r="E1705" i="10"/>
  <c r="F1704" i="10"/>
  <c r="E1704" i="10"/>
  <c r="G1704" i="10" s="1"/>
  <c r="F1703" i="10"/>
  <c r="E1703" i="10"/>
  <c r="G1703" i="10" s="1"/>
  <c r="F1702" i="10"/>
  <c r="E1702" i="10"/>
  <c r="G1702" i="10" s="1"/>
  <c r="F1701" i="10"/>
  <c r="G1701" i="10" s="1"/>
  <c r="E1701" i="10"/>
  <c r="G1700" i="10"/>
  <c r="F1700" i="10"/>
  <c r="E1700" i="10"/>
  <c r="F1699" i="10"/>
  <c r="E1699" i="10"/>
  <c r="G1699" i="10" s="1"/>
  <c r="G1698" i="10"/>
  <c r="F1698" i="10"/>
  <c r="E1698" i="10"/>
  <c r="F1697" i="10"/>
  <c r="E1697" i="10"/>
  <c r="G1697" i="10" s="1"/>
  <c r="F1696" i="10"/>
  <c r="E1696" i="10"/>
  <c r="G1696" i="10" s="1"/>
  <c r="F1695" i="10"/>
  <c r="E1695" i="10"/>
  <c r="F1694" i="10"/>
  <c r="G1694" i="10" s="1"/>
  <c r="E1694" i="10"/>
  <c r="G1693" i="10"/>
  <c r="F1693" i="10"/>
  <c r="E1693" i="10"/>
  <c r="F1692" i="10"/>
  <c r="E1692" i="10"/>
  <c r="G1692" i="10" s="1"/>
  <c r="F1691" i="10"/>
  <c r="E1691" i="10"/>
  <c r="G1691" i="10" s="1"/>
  <c r="F1690" i="10"/>
  <c r="E1690" i="10"/>
  <c r="F1689" i="10"/>
  <c r="E1689" i="10"/>
  <c r="G1688" i="10"/>
  <c r="F1688" i="10"/>
  <c r="E1688" i="10"/>
  <c r="F1687" i="10"/>
  <c r="E1687" i="10"/>
  <c r="F1686" i="10"/>
  <c r="E1686" i="10"/>
  <c r="G1686" i="10" s="1"/>
  <c r="G1685" i="10"/>
  <c r="F1685" i="10"/>
  <c r="E1685" i="10"/>
  <c r="F1684" i="10"/>
  <c r="E1684" i="10"/>
  <c r="G1684" i="10" s="1"/>
  <c r="F1683" i="10"/>
  <c r="E1683" i="10"/>
  <c r="G1683" i="10" s="1"/>
  <c r="F1682" i="10"/>
  <c r="E1682" i="10"/>
  <c r="G1682" i="10" s="1"/>
  <c r="G1681" i="10"/>
  <c r="F1681" i="10"/>
  <c r="E1681" i="10"/>
  <c r="G1680" i="10"/>
  <c r="F1680" i="10"/>
  <c r="E1680" i="10"/>
  <c r="F1679" i="10"/>
  <c r="E1679" i="10"/>
  <c r="G1678" i="10"/>
  <c r="F1678" i="10"/>
  <c r="E1678" i="10"/>
  <c r="F1677" i="10"/>
  <c r="E1677" i="10"/>
  <c r="F1676" i="10"/>
  <c r="E1676" i="10"/>
  <c r="G1676" i="10" s="1"/>
  <c r="F1675" i="10"/>
  <c r="E1675" i="10"/>
  <c r="G1675" i="10" s="1"/>
  <c r="F1674" i="10"/>
  <c r="E1674" i="10"/>
  <c r="F1673" i="10"/>
  <c r="E1673" i="10"/>
  <c r="G1673" i="10" s="1"/>
  <c r="F1672" i="10"/>
  <c r="E1672" i="10"/>
  <c r="G1672" i="10" s="1"/>
  <c r="F1671" i="10"/>
  <c r="E1671" i="10"/>
  <c r="G1670" i="10"/>
  <c r="F1670" i="10"/>
  <c r="E1670" i="10"/>
  <c r="F1669" i="10"/>
  <c r="E1669" i="10"/>
  <c r="G1669" i="10" s="1"/>
  <c r="G1668" i="10"/>
  <c r="F1668" i="10"/>
  <c r="E1668" i="10"/>
  <c r="F1667" i="10"/>
  <c r="E1667" i="10"/>
  <c r="G1667" i="10" s="1"/>
  <c r="F1666" i="10"/>
  <c r="G1666" i="10" s="1"/>
  <c r="E1666" i="10"/>
  <c r="G1665" i="10"/>
  <c r="F1665" i="10"/>
  <c r="E1665" i="10"/>
  <c r="F1664" i="10"/>
  <c r="E1664" i="10"/>
  <c r="G1664" i="10" s="1"/>
  <c r="F1663" i="10"/>
  <c r="E1663" i="10"/>
  <c r="G1663" i="10" s="1"/>
  <c r="F1662" i="10"/>
  <c r="E1662" i="10"/>
  <c r="G1662" i="10" s="1"/>
  <c r="F1661" i="10"/>
  <c r="E1661" i="10"/>
  <c r="F1660" i="10"/>
  <c r="E1660" i="10"/>
  <c r="G1660" i="10" s="1"/>
  <c r="F1659" i="10"/>
  <c r="E1659" i="10"/>
  <c r="F1658" i="10"/>
  <c r="G1658" i="10" s="1"/>
  <c r="E1658" i="10"/>
  <c r="F1657" i="10"/>
  <c r="E1657" i="10"/>
  <c r="G1657" i="10" s="1"/>
  <c r="F1656" i="10"/>
  <c r="E1656" i="10"/>
  <c r="G1656" i="10" s="1"/>
  <c r="F1655" i="10"/>
  <c r="E1655" i="10"/>
  <c r="G1655" i="10" s="1"/>
  <c r="F1654" i="10"/>
  <c r="E1654" i="10"/>
  <c r="G1654" i="10" s="1"/>
  <c r="F1653" i="10"/>
  <c r="G1653" i="10" s="1"/>
  <c r="E1653" i="10"/>
  <c r="G1652" i="10"/>
  <c r="F1652" i="10"/>
  <c r="E1652" i="10"/>
  <c r="F1651" i="10"/>
  <c r="E1651" i="10"/>
  <c r="G1651" i="10" s="1"/>
  <c r="F1650" i="10"/>
  <c r="E1650" i="10"/>
  <c r="G1650" i="10" s="1"/>
  <c r="F1649" i="10"/>
  <c r="E1649" i="10"/>
  <c r="G1649" i="10" s="1"/>
  <c r="F1648" i="10"/>
  <c r="E1648" i="10"/>
  <c r="G1648" i="10" s="1"/>
  <c r="F1647" i="10"/>
  <c r="E1647" i="10"/>
  <c r="G1646" i="10"/>
  <c r="F1646" i="10"/>
  <c r="E1646" i="10"/>
  <c r="F1645" i="10"/>
  <c r="G1645" i="10" s="1"/>
  <c r="E1645" i="10"/>
  <c r="F1644" i="10"/>
  <c r="E1644" i="10"/>
  <c r="G1644" i="10" s="1"/>
  <c r="F1643" i="10"/>
  <c r="E1643" i="10"/>
  <c r="G1643" i="10" s="1"/>
  <c r="F1642" i="10"/>
  <c r="E1642" i="10"/>
  <c r="G1642" i="10" s="1"/>
  <c r="F1641" i="10"/>
  <c r="E1641" i="10"/>
  <c r="G1640" i="10"/>
  <c r="F1640" i="10"/>
  <c r="E1640" i="10"/>
  <c r="F1639" i="10"/>
  <c r="E1639" i="10"/>
  <c r="F1638" i="10"/>
  <c r="E1638" i="10"/>
  <c r="G1638" i="10" s="1"/>
  <c r="F1637" i="10"/>
  <c r="E1637" i="10"/>
  <c r="G1637" i="10" s="1"/>
  <c r="G1636" i="10"/>
  <c r="F1636" i="10"/>
  <c r="E1636" i="10"/>
  <c r="F1635" i="10"/>
  <c r="E1635" i="10"/>
  <c r="G1635" i="10" s="1"/>
  <c r="F1634" i="10"/>
  <c r="E1634" i="10"/>
  <c r="G1634" i="10" s="1"/>
  <c r="G1633" i="10"/>
  <c r="F1633" i="10"/>
  <c r="E1633" i="10"/>
  <c r="G1632" i="10"/>
  <c r="F1632" i="10"/>
  <c r="E1632" i="10"/>
  <c r="F1631" i="10"/>
  <c r="E1631" i="10"/>
  <c r="G1630" i="10"/>
  <c r="F1630" i="10"/>
  <c r="E1630" i="10"/>
  <c r="F1629" i="10"/>
  <c r="E1629" i="10"/>
  <c r="G1629" i="10" s="1"/>
  <c r="F1628" i="10"/>
  <c r="E1628" i="10"/>
  <c r="G1628" i="10" s="1"/>
  <c r="F1627" i="10"/>
  <c r="E1627" i="10"/>
  <c r="G1627" i="10" s="1"/>
  <c r="F1626" i="10"/>
  <c r="E1626" i="10"/>
  <c r="F1625" i="10"/>
  <c r="E1625" i="10"/>
  <c r="G1625" i="10" s="1"/>
  <c r="F1624" i="10"/>
  <c r="E1624" i="10"/>
  <c r="G1624" i="10" s="1"/>
  <c r="F1623" i="10"/>
  <c r="E1623" i="10"/>
  <c r="F1622" i="10"/>
  <c r="E1622" i="10"/>
  <c r="G1622" i="10" s="1"/>
  <c r="F1621" i="10"/>
  <c r="E1621" i="10"/>
  <c r="G1621" i="10" s="1"/>
  <c r="G1620" i="10"/>
  <c r="F1620" i="10"/>
  <c r="E1620" i="10"/>
  <c r="F1619" i="10"/>
  <c r="E1619" i="10"/>
  <c r="G1619" i="10" s="1"/>
  <c r="F1618" i="10"/>
  <c r="G1618" i="10" s="1"/>
  <c r="E1618" i="10"/>
  <c r="G1617" i="10"/>
  <c r="F1617" i="10"/>
  <c r="E1617" i="10"/>
  <c r="F1616" i="10"/>
  <c r="E1616" i="10"/>
  <c r="G1616" i="10" s="1"/>
  <c r="F1615" i="10"/>
  <c r="E1615" i="10"/>
  <c r="G1615" i="10" s="1"/>
  <c r="F1614" i="10"/>
  <c r="E1614" i="10"/>
  <c r="G1614" i="10" s="1"/>
  <c r="F1613" i="10"/>
  <c r="E1613" i="10"/>
  <c r="F1612" i="10"/>
  <c r="E1612" i="10"/>
  <c r="G1612" i="10" s="1"/>
  <c r="F1611" i="10"/>
  <c r="E1611" i="10"/>
  <c r="F1610" i="10"/>
  <c r="G1610" i="10" s="1"/>
  <c r="E1610" i="10"/>
  <c r="F1609" i="10"/>
  <c r="E1609" i="10"/>
  <c r="G1609" i="10" s="1"/>
  <c r="F1608" i="10"/>
  <c r="E1608" i="10"/>
  <c r="G1608" i="10" s="1"/>
  <c r="F1607" i="10"/>
  <c r="E1607" i="10"/>
  <c r="F1606" i="10"/>
  <c r="E1606" i="10"/>
  <c r="F1605" i="10"/>
  <c r="G1605" i="10" s="1"/>
  <c r="E1605" i="10"/>
  <c r="G1604" i="10"/>
  <c r="F1604" i="10"/>
  <c r="E1604" i="10"/>
  <c r="F1603" i="10"/>
  <c r="E1603" i="10"/>
  <c r="G1603" i="10" s="1"/>
  <c r="F1602" i="10"/>
  <c r="E1602" i="10"/>
  <c r="G1602" i="10" s="1"/>
  <c r="G1601" i="10"/>
  <c r="F1601" i="10"/>
  <c r="E1601" i="10"/>
  <c r="F1600" i="10"/>
  <c r="E1600" i="10"/>
  <c r="G1600" i="10" s="1"/>
  <c r="F1599" i="10"/>
  <c r="E1599" i="10"/>
  <c r="F1598" i="10"/>
  <c r="E1598" i="10"/>
  <c r="G1598" i="10" s="1"/>
  <c r="G1597" i="10"/>
  <c r="F1597" i="10"/>
  <c r="E1597" i="10"/>
  <c r="G1596" i="10"/>
  <c r="F1596" i="10"/>
  <c r="E1596" i="10"/>
  <c r="F1595" i="10"/>
  <c r="E1595" i="10"/>
  <c r="G1595" i="10" s="1"/>
  <c r="F1594" i="10"/>
  <c r="E1594" i="10"/>
  <c r="G1594" i="10" s="1"/>
  <c r="G1593" i="10"/>
  <c r="F1593" i="10"/>
  <c r="E1593" i="10"/>
  <c r="G1592" i="10"/>
  <c r="F1592" i="10"/>
  <c r="E1592" i="10"/>
  <c r="F1591" i="10"/>
  <c r="E1591" i="10"/>
  <c r="G1590" i="10"/>
  <c r="F1590" i="10"/>
  <c r="E1590" i="10"/>
  <c r="F1589" i="10"/>
  <c r="E1589" i="10"/>
  <c r="G1589" i="10" s="1"/>
  <c r="F1588" i="10"/>
  <c r="E1588" i="10"/>
  <c r="G1588" i="10" s="1"/>
  <c r="F1587" i="10"/>
  <c r="E1587" i="10"/>
  <c r="G1587" i="10" s="1"/>
  <c r="F1586" i="10"/>
  <c r="E1586" i="10"/>
  <c r="G1586" i="10" s="1"/>
  <c r="F1585" i="10"/>
  <c r="E1585" i="10"/>
  <c r="G1585" i="10" s="1"/>
  <c r="G1584" i="10"/>
  <c r="F1584" i="10"/>
  <c r="E1584" i="10"/>
  <c r="F1583" i="10"/>
  <c r="E1583" i="10"/>
  <c r="G1582" i="10"/>
  <c r="F1582" i="10"/>
  <c r="E1582" i="10"/>
  <c r="F1581" i="10"/>
  <c r="E1581" i="10"/>
  <c r="F1580" i="10"/>
  <c r="E1580" i="10"/>
  <c r="G1580" i="10" s="1"/>
  <c r="F1579" i="10"/>
  <c r="E1579" i="10"/>
  <c r="G1579" i="10" s="1"/>
  <c r="F1578" i="10"/>
  <c r="E1578" i="10"/>
  <c r="G1578" i="10" s="1"/>
  <c r="G1577" i="10"/>
  <c r="F1577" i="10"/>
  <c r="E1577" i="10"/>
  <c r="G1576" i="10"/>
  <c r="F1576" i="10"/>
  <c r="E1576" i="10"/>
  <c r="F1575" i="10"/>
  <c r="E1575" i="10"/>
  <c r="F1574" i="10"/>
  <c r="E1574" i="10"/>
  <c r="G1574" i="10" s="1"/>
  <c r="F1573" i="10"/>
  <c r="E1573" i="10"/>
  <c r="F1572" i="10"/>
  <c r="E1572" i="10"/>
  <c r="G1572" i="10" s="1"/>
  <c r="F1571" i="10"/>
  <c r="E1571" i="10"/>
  <c r="G1571" i="10" s="1"/>
  <c r="F1570" i="10"/>
  <c r="G1570" i="10" s="1"/>
  <c r="E1570" i="10"/>
  <c r="F1569" i="10"/>
  <c r="E1569" i="10"/>
  <c r="G1569" i="10" s="1"/>
  <c r="F1568" i="10"/>
  <c r="E1568" i="10"/>
  <c r="G1568" i="10" s="1"/>
  <c r="F1567" i="10"/>
  <c r="E1567" i="10"/>
  <c r="G1567" i="10" s="1"/>
  <c r="G1566" i="10"/>
  <c r="F1566" i="10"/>
  <c r="E1566" i="10"/>
  <c r="F1565" i="10"/>
  <c r="E1565" i="10"/>
  <c r="G1565" i="10" s="1"/>
  <c r="F1564" i="10"/>
  <c r="E1564" i="10"/>
  <c r="G1564" i="10" s="1"/>
  <c r="F1563" i="10"/>
  <c r="E1563" i="10"/>
  <c r="F1562" i="10"/>
  <c r="G1562" i="10" s="1"/>
  <c r="E1562" i="10"/>
  <c r="F1561" i="10"/>
  <c r="E1561" i="10"/>
  <c r="G1561" i="10" s="1"/>
  <c r="F1560" i="10"/>
  <c r="E1560" i="10"/>
  <c r="G1560" i="10" s="1"/>
  <c r="F1559" i="10"/>
  <c r="E1559" i="10"/>
  <c r="G1558" i="10"/>
  <c r="F1558" i="10"/>
  <c r="E1558" i="10"/>
  <c r="F1557" i="10"/>
  <c r="G1557" i="10" s="1"/>
  <c r="E1557" i="10"/>
  <c r="F1556" i="10"/>
  <c r="E1556" i="10"/>
  <c r="G1556" i="10" s="1"/>
  <c r="F1555" i="10"/>
  <c r="E1555" i="10"/>
  <c r="G1555" i="10" s="1"/>
  <c r="F1554" i="10"/>
  <c r="E1554" i="10"/>
  <c r="G1554" i="10" s="1"/>
  <c r="G1553" i="10"/>
  <c r="F1553" i="10"/>
  <c r="E1553" i="10"/>
  <c r="F1552" i="10"/>
  <c r="E1552" i="10"/>
  <c r="G1552" i="10" s="1"/>
  <c r="F1551" i="10"/>
  <c r="E1551" i="10"/>
  <c r="G1550" i="10"/>
  <c r="F1550" i="10"/>
  <c r="E1550" i="10"/>
  <c r="F1549" i="10"/>
  <c r="G1549" i="10" s="1"/>
  <c r="E1549" i="10"/>
  <c r="F1548" i="10"/>
  <c r="E1548" i="10"/>
  <c r="G1548" i="10" s="1"/>
  <c r="F1547" i="10"/>
  <c r="E1547" i="10"/>
  <c r="G1547" i="10" s="1"/>
  <c r="F1546" i="10"/>
  <c r="E1546" i="10"/>
  <c r="G1546" i="10" s="1"/>
  <c r="F1545" i="10"/>
  <c r="E1545" i="10"/>
  <c r="G1545" i="10" s="1"/>
  <c r="G1544" i="10"/>
  <c r="F1544" i="10"/>
  <c r="E1544" i="10"/>
  <c r="F1543" i="10"/>
  <c r="E1543" i="10"/>
  <c r="F1542" i="10"/>
  <c r="E1542" i="10"/>
  <c r="G1542" i="10" s="1"/>
  <c r="G1541" i="10"/>
  <c r="F1541" i="10"/>
  <c r="E1541" i="10"/>
  <c r="F1540" i="10"/>
  <c r="E1540" i="10"/>
  <c r="G1540" i="10" s="1"/>
  <c r="F1539" i="10"/>
  <c r="E1539" i="10"/>
  <c r="G1539" i="10" s="1"/>
  <c r="F1538" i="10"/>
  <c r="E1538" i="10"/>
  <c r="F1537" i="10"/>
  <c r="E1537" i="10"/>
  <c r="G1537" i="10" s="1"/>
  <c r="G1536" i="10"/>
  <c r="F1536" i="10"/>
  <c r="E1536" i="10"/>
  <c r="F1535" i="10"/>
  <c r="E1535" i="10"/>
  <c r="F1534" i="10"/>
  <c r="E1534" i="10"/>
  <c r="G1534" i="10" s="1"/>
  <c r="F1533" i="10"/>
  <c r="E1533" i="10"/>
  <c r="G1533" i="10" s="1"/>
  <c r="F1532" i="10"/>
  <c r="E1532" i="10"/>
  <c r="G1532" i="10" s="1"/>
  <c r="F1531" i="10"/>
  <c r="E1531" i="10"/>
  <c r="G1531" i="10" s="1"/>
  <c r="F1530" i="10"/>
  <c r="E1530" i="10"/>
  <c r="F1529" i="10"/>
  <c r="E1529" i="10"/>
  <c r="G1529" i="10" s="1"/>
  <c r="F1528" i="10"/>
  <c r="E1528" i="10"/>
  <c r="G1528" i="10" s="1"/>
  <c r="F1527" i="10"/>
  <c r="E1527" i="10"/>
  <c r="F1526" i="10"/>
  <c r="E1526" i="10"/>
  <c r="G1526" i="10" s="1"/>
  <c r="F1525" i="10"/>
  <c r="E1525" i="10"/>
  <c r="G1524" i="10"/>
  <c r="F1524" i="10"/>
  <c r="E1524" i="10"/>
  <c r="F1523" i="10"/>
  <c r="E1523" i="10"/>
  <c r="G1523" i="10" s="1"/>
  <c r="F1522" i="10"/>
  <c r="G1522" i="10" s="1"/>
  <c r="E1522" i="10"/>
  <c r="F1521" i="10"/>
  <c r="E1521" i="10"/>
  <c r="G1521" i="10" s="1"/>
  <c r="F1520" i="10"/>
  <c r="E1520" i="10"/>
  <c r="G1520" i="10" s="1"/>
  <c r="F1519" i="10"/>
  <c r="E1519" i="10"/>
  <c r="G1519" i="10" s="1"/>
  <c r="F1518" i="10"/>
  <c r="E1518" i="10"/>
  <c r="G1518" i="10" s="1"/>
  <c r="F1517" i="10"/>
  <c r="E1517" i="10"/>
  <c r="F1516" i="10"/>
  <c r="E1516" i="10"/>
  <c r="G1516" i="10" s="1"/>
  <c r="F1515" i="10"/>
  <c r="E1515" i="10"/>
  <c r="F1514" i="10"/>
  <c r="G1514" i="10" s="1"/>
  <c r="E1514" i="10"/>
  <c r="F1513" i="10"/>
  <c r="E1513" i="10"/>
  <c r="G1513" i="10" s="1"/>
  <c r="F1512" i="10"/>
  <c r="E1512" i="10"/>
  <c r="G1512" i="10" s="1"/>
  <c r="F1511" i="10"/>
  <c r="E1511" i="10"/>
  <c r="G1511" i="10" s="1"/>
  <c r="G1510" i="10"/>
  <c r="F1510" i="10"/>
  <c r="E1510" i="10"/>
  <c r="F1509" i="10"/>
  <c r="G1509" i="10" s="1"/>
  <c r="E1509" i="10"/>
  <c r="F1508" i="10"/>
  <c r="E1508" i="10"/>
  <c r="G1508" i="10" s="1"/>
  <c r="F1507" i="10"/>
  <c r="E1507" i="10"/>
  <c r="G1507" i="10" s="1"/>
  <c r="F1506" i="10"/>
  <c r="E1506" i="10"/>
  <c r="G1506" i="10" s="1"/>
  <c r="F1505" i="10"/>
  <c r="E1505" i="10"/>
  <c r="G1505" i="10" s="1"/>
  <c r="F1504" i="10"/>
  <c r="E1504" i="10"/>
  <c r="G1504" i="10" s="1"/>
  <c r="F1503" i="10"/>
  <c r="E1503" i="10"/>
  <c r="F1502" i="10"/>
  <c r="E1502" i="10"/>
  <c r="G1502" i="10" s="1"/>
  <c r="G1501" i="10"/>
  <c r="F1501" i="10"/>
  <c r="E1501" i="10"/>
  <c r="G1500" i="10"/>
  <c r="F1500" i="10"/>
  <c r="E1500" i="10"/>
  <c r="F1499" i="10"/>
  <c r="E1499" i="10"/>
  <c r="G1499" i="10" s="1"/>
  <c r="F1498" i="10"/>
  <c r="E1498" i="10"/>
  <c r="F1497" i="10"/>
  <c r="E1497" i="10"/>
  <c r="G1497" i="10" s="1"/>
  <c r="G1496" i="10"/>
  <c r="F1496" i="10"/>
  <c r="E1496" i="10"/>
  <c r="F1495" i="10"/>
  <c r="E1495" i="10"/>
  <c r="F1494" i="10"/>
  <c r="E1494" i="10"/>
  <c r="G1494" i="10" s="1"/>
  <c r="F1493" i="10"/>
  <c r="E1493" i="10"/>
  <c r="G1493" i="10" s="1"/>
  <c r="G1492" i="10"/>
  <c r="F1492" i="10"/>
  <c r="E1492" i="10"/>
  <c r="F1491" i="10"/>
  <c r="E1491" i="10"/>
  <c r="G1491" i="10" s="1"/>
  <c r="F1490" i="10"/>
  <c r="E1490" i="10"/>
  <c r="G1490" i="10" s="1"/>
  <c r="F1489" i="10"/>
  <c r="E1489" i="10"/>
  <c r="G1488" i="10"/>
  <c r="F1488" i="10"/>
  <c r="E1488" i="10"/>
  <c r="F1487" i="10"/>
  <c r="E1487" i="10"/>
  <c r="G1486" i="10"/>
  <c r="F1486" i="10"/>
  <c r="E1486" i="10"/>
  <c r="F1485" i="10"/>
  <c r="E1485" i="10"/>
  <c r="G1485" i="10" s="1"/>
  <c r="G1484" i="10"/>
  <c r="F1484" i="10"/>
  <c r="E1484" i="10"/>
  <c r="F1483" i="10"/>
  <c r="E1483" i="10"/>
  <c r="G1483" i="10" s="1"/>
  <c r="F1482" i="10"/>
  <c r="E1482" i="10"/>
  <c r="G1481" i="10"/>
  <c r="F1481" i="10"/>
  <c r="E1481" i="10"/>
  <c r="F1480" i="10"/>
  <c r="E1480" i="10"/>
  <c r="G1480" i="10" s="1"/>
  <c r="F1479" i="10"/>
  <c r="E1479" i="10"/>
  <c r="F1478" i="10"/>
  <c r="E1478" i="10"/>
  <c r="G1478" i="10" s="1"/>
  <c r="F1477" i="10"/>
  <c r="E1477" i="10"/>
  <c r="G1477" i="10" s="1"/>
  <c r="G1476" i="10"/>
  <c r="F1476" i="10"/>
  <c r="E1476" i="10"/>
  <c r="F1475" i="10"/>
  <c r="E1475" i="10"/>
  <c r="G1475" i="10" s="1"/>
  <c r="F1474" i="10"/>
  <c r="G1474" i="10" s="1"/>
  <c r="E1474" i="10"/>
  <c r="F1473" i="10"/>
  <c r="E1473" i="10"/>
  <c r="G1473" i="10" s="1"/>
  <c r="F1472" i="10"/>
  <c r="E1472" i="10"/>
  <c r="G1472" i="10" s="1"/>
  <c r="F1471" i="10"/>
  <c r="E1471" i="10"/>
  <c r="F1470" i="10"/>
  <c r="E1470" i="10"/>
  <c r="G1470" i="10" s="1"/>
  <c r="F1469" i="10"/>
  <c r="E1469" i="10"/>
  <c r="G1469" i="10" s="1"/>
  <c r="F1468" i="10"/>
  <c r="E1468" i="10"/>
  <c r="G1468" i="10" s="1"/>
  <c r="F1467" i="10"/>
  <c r="E1467" i="10"/>
  <c r="G1467" i="10" s="1"/>
  <c r="G1466" i="10"/>
  <c r="F1466" i="10"/>
  <c r="E1466" i="10"/>
  <c r="F1465" i="10"/>
  <c r="E1465" i="10"/>
  <c r="G1465" i="10" s="1"/>
  <c r="F1464" i="10"/>
  <c r="E1464" i="10"/>
  <c r="F1463" i="10"/>
  <c r="E1463" i="10"/>
  <c r="F1462" i="10"/>
  <c r="E1462" i="10"/>
  <c r="G1462" i="10" s="1"/>
  <c r="F1461" i="10"/>
  <c r="G1461" i="10" s="1"/>
  <c r="E1461" i="10"/>
  <c r="F1460" i="10"/>
  <c r="E1460" i="10"/>
  <c r="G1460" i="10" s="1"/>
  <c r="F1459" i="10"/>
  <c r="E1459" i="10"/>
  <c r="G1459" i="10" s="1"/>
  <c r="G1458" i="10"/>
  <c r="F1458" i="10"/>
  <c r="E1458" i="10"/>
  <c r="G1457" i="10"/>
  <c r="F1457" i="10"/>
  <c r="E1457" i="10"/>
  <c r="F1456" i="10"/>
  <c r="E1456" i="10"/>
  <c r="G1456" i="10" s="1"/>
  <c r="F1455" i="10"/>
  <c r="E1455" i="10"/>
  <c r="F1454" i="10"/>
  <c r="E1454" i="10"/>
  <c r="G1454" i="10" s="1"/>
  <c r="G1453" i="10"/>
  <c r="F1453" i="10"/>
  <c r="E1453" i="10"/>
  <c r="G1452" i="10"/>
  <c r="F1452" i="10"/>
  <c r="E1452" i="10"/>
  <c r="F1451" i="10"/>
  <c r="E1451" i="10"/>
  <c r="G1451" i="10" s="1"/>
  <c r="F1450" i="10"/>
  <c r="E1450" i="10"/>
  <c r="G1450" i="10" s="1"/>
  <c r="F1449" i="10"/>
  <c r="E1449" i="10"/>
  <c r="G1449" i="10" s="1"/>
  <c r="F1448" i="10"/>
  <c r="G1448" i="10" s="1"/>
  <c r="E1448" i="10"/>
  <c r="F1447" i="10"/>
  <c r="E1447" i="10"/>
  <c r="F1446" i="10"/>
  <c r="E1446" i="10"/>
  <c r="G1446" i="10" s="1"/>
  <c r="F1445" i="10"/>
  <c r="E1445" i="10"/>
  <c r="G1445" i="10" s="1"/>
  <c r="G1444" i="10"/>
  <c r="F1444" i="10"/>
  <c r="E1444" i="10"/>
  <c r="F1443" i="10"/>
  <c r="E1443" i="10"/>
  <c r="G1443" i="10" s="1"/>
  <c r="F1442" i="10"/>
  <c r="E1442" i="10"/>
  <c r="G1442" i="10" s="1"/>
  <c r="F1441" i="10"/>
  <c r="E1441" i="10"/>
  <c r="G1440" i="10"/>
  <c r="F1440" i="10"/>
  <c r="E1440" i="10"/>
  <c r="F1439" i="10"/>
  <c r="E1439" i="10"/>
  <c r="G1438" i="10"/>
  <c r="F1438" i="10"/>
  <c r="E1438" i="10"/>
  <c r="F1437" i="10"/>
  <c r="E1437" i="10"/>
  <c r="G1437" i="10" s="1"/>
  <c r="G1436" i="10"/>
  <c r="F1436" i="10"/>
  <c r="E1436" i="10"/>
  <c r="F1435" i="10"/>
  <c r="E1435" i="10"/>
  <c r="G1435" i="10" s="1"/>
  <c r="F1434" i="10"/>
  <c r="E1434" i="10"/>
  <c r="G1433" i="10"/>
  <c r="F1433" i="10"/>
  <c r="E1433" i="10"/>
  <c r="F1432" i="10"/>
  <c r="E1432" i="10"/>
  <c r="G1432" i="10" s="1"/>
  <c r="F1431" i="10"/>
  <c r="E1431" i="10"/>
  <c r="F1430" i="10"/>
  <c r="E1430" i="10"/>
  <c r="G1430" i="10" s="1"/>
  <c r="F1429" i="10"/>
  <c r="E1429" i="10"/>
  <c r="G1429" i="10" s="1"/>
  <c r="G1428" i="10"/>
  <c r="F1428" i="10"/>
  <c r="E1428" i="10"/>
  <c r="F1427" i="10"/>
  <c r="E1427" i="10"/>
  <c r="G1427" i="10" s="1"/>
  <c r="F1426" i="10"/>
  <c r="G1426" i="10" s="1"/>
  <c r="E1426" i="10"/>
  <c r="F1425" i="10"/>
  <c r="E1425" i="10"/>
  <c r="G1425" i="10" s="1"/>
  <c r="F1424" i="10"/>
  <c r="E1424" i="10"/>
  <c r="G1424" i="10" s="1"/>
  <c r="F1423" i="10"/>
  <c r="E1423" i="10"/>
  <c r="F1422" i="10"/>
  <c r="E1422" i="10"/>
  <c r="G1422" i="10" s="1"/>
  <c r="F1421" i="10"/>
  <c r="E1421" i="10"/>
  <c r="G1421" i="10" s="1"/>
  <c r="F1420" i="10"/>
  <c r="E1420" i="10"/>
  <c r="G1420" i="10" s="1"/>
  <c r="F1419" i="10"/>
  <c r="E1419" i="10"/>
  <c r="G1419" i="10" s="1"/>
  <c r="G1418" i="10"/>
  <c r="F1418" i="10"/>
  <c r="E1418" i="10"/>
  <c r="F1417" i="10"/>
  <c r="E1417" i="10"/>
  <c r="G1417" i="10" s="1"/>
  <c r="F1416" i="10"/>
  <c r="E1416" i="10"/>
  <c r="F1415" i="10"/>
  <c r="E1415" i="10"/>
  <c r="G1415" i="10" s="1"/>
  <c r="F1414" i="10"/>
  <c r="E1414" i="10"/>
  <c r="G1414" i="10" s="1"/>
  <c r="F1413" i="10"/>
  <c r="G1413" i="10" s="1"/>
  <c r="E1413" i="10"/>
  <c r="F1412" i="10"/>
  <c r="E1412" i="10"/>
  <c r="G1412" i="10" s="1"/>
  <c r="F1411" i="10"/>
  <c r="E1411" i="10"/>
  <c r="G1411" i="10" s="1"/>
  <c r="F1410" i="10"/>
  <c r="G1410" i="10" s="1"/>
  <c r="E1410" i="10"/>
  <c r="G1409" i="10"/>
  <c r="F1409" i="10"/>
  <c r="E1409" i="10"/>
  <c r="F1408" i="10"/>
  <c r="E1408" i="10"/>
  <c r="G1408" i="10" s="1"/>
  <c r="F1407" i="10"/>
  <c r="E1407" i="10"/>
  <c r="F1406" i="10"/>
  <c r="E1406" i="10"/>
  <c r="G1406" i="10" s="1"/>
  <c r="G1405" i="10"/>
  <c r="F1405" i="10"/>
  <c r="E1405" i="10"/>
  <c r="G1404" i="10"/>
  <c r="F1404" i="10"/>
  <c r="E1404" i="10"/>
  <c r="F1403" i="10"/>
  <c r="E1403" i="10"/>
  <c r="G1403" i="10" s="1"/>
  <c r="F1402" i="10"/>
  <c r="E1402" i="10"/>
  <c r="G1402" i="10" s="1"/>
  <c r="F1401" i="10"/>
  <c r="E1401" i="10"/>
  <c r="G1401" i="10" s="1"/>
  <c r="F1400" i="10"/>
  <c r="G1400" i="10" s="1"/>
  <c r="E1400" i="10"/>
  <c r="F1399" i="10"/>
  <c r="E1399" i="10"/>
  <c r="F1398" i="10"/>
  <c r="E1398" i="10"/>
  <c r="G1398" i="10" s="1"/>
  <c r="F1397" i="10"/>
  <c r="G1397" i="10" s="1"/>
  <c r="E1397" i="10"/>
  <c r="G1396" i="10"/>
  <c r="F1396" i="10"/>
  <c r="E1396" i="10"/>
  <c r="F1395" i="10"/>
  <c r="E1395" i="10"/>
  <c r="G1395" i="10" s="1"/>
  <c r="F1394" i="10"/>
  <c r="E1394" i="10"/>
  <c r="G1394" i="10" s="1"/>
  <c r="F1393" i="10"/>
  <c r="E1393" i="10"/>
  <c r="G1393" i="10" s="1"/>
  <c r="G1392" i="10"/>
  <c r="F1392" i="10"/>
  <c r="E1392" i="10"/>
  <c r="F1391" i="10"/>
  <c r="E1391" i="10"/>
  <c r="G1390" i="10"/>
  <c r="F1390" i="10"/>
  <c r="E1390" i="10"/>
  <c r="F1389" i="10"/>
  <c r="E1389" i="10"/>
  <c r="G1389" i="10" s="1"/>
  <c r="F1388" i="10"/>
  <c r="E1388" i="10"/>
  <c r="G1388" i="10" s="1"/>
  <c r="F1387" i="10"/>
  <c r="E1387" i="10"/>
  <c r="G1387" i="10" s="1"/>
  <c r="F1386" i="10"/>
  <c r="E1386" i="10"/>
  <c r="G1385" i="10"/>
  <c r="F1385" i="10"/>
  <c r="E1385" i="10"/>
  <c r="F1384" i="10"/>
  <c r="E1384" i="10"/>
  <c r="G1384" i="10" s="1"/>
  <c r="F1383" i="10"/>
  <c r="E1383" i="10"/>
  <c r="G1383" i="10" s="1"/>
  <c r="F1382" i="10"/>
  <c r="E1382" i="10"/>
  <c r="G1382" i="10" s="1"/>
  <c r="F1381" i="10"/>
  <c r="E1381" i="10"/>
  <c r="G1381" i="10" s="1"/>
  <c r="G1380" i="10"/>
  <c r="F1380" i="10"/>
  <c r="E1380" i="10"/>
  <c r="F1379" i="10"/>
  <c r="E1379" i="10"/>
  <c r="G1379" i="10" s="1"/>
  <c r="F1378" i="10"/>
  <c r="G1378" i="10" s="1"/>
  <c r="E1378" i="10"/>
  <c r="G1377" i="10"/>
  <c r="F1377" i="10"/>
  <c r="E1377" i="10"/>
  <c r="F1376" i="10"/>
  <c r="E1376" i="10"/>
  <c r="G1376" i="10" s="1"/>
  <c r="F1375" i="10"/>
  <c r="E1375" i="10"/>
  <c r="G1375" i="10" s="1"/>
  <c r="F1374" i="10"/>
  <c r="E1374" i="10"/>
  <c r="G1374" i="10" s="1"/>
  <c r="F1373" i="10"/>
  <c r="E1373" i="10"/>
  <c r="G1372" i="10"/>
  <c r="F1372" i="10"/>
  <c r="E1372" i="10"/>
  <c r="F1371" i="10"/>
  <c r="E1371" i="10"/>
  <c r="G1371" i="10" s="1"/>
  <c r="F1370" i="10"/>
  <c r="E1370" i="10"/>
  <c r="G1370" i="10" s="1"/>
  <c r="F1369" i="10"/>
  <c r="E1369" i="10"/>
  <c r="G1369" i="10" s="1"/>
  <c r="F1368" i="10"/>
  <c r="E1368" i="10"/>
  <c r="G1368" i="10" s="1"/>
  <c r="F1367" i="10"/>
  <c r="E1367" i="10"/>
  <c r="F1366" i="10"/>
  <c r="G1366" i="10" s="1"/>
  <c r="E1366" i="10"/>
  <c r="F1365" i="10"/>
  <c r="G1365" i="10" s="1"/>
  <c r="E1365" i="10"/>
  <c r="G1364" i="10"/>
  <c r="F1364" i="10"/>
  <c r="E1364" i="10"/>
  <c r="F1363" i="10"/>
  <c r="E1363" i="10"/>
  <c r="G1363" i="10" s="1"/>
  <c r="F1362" i="10"/>
  <c r="E1362" i="10"/>
  <c r="G1362" i="10" s="1"/>
  <c r="F1361" i="10"/>
  <c r="E1361" i="10"/>
  <c r="G1361" i="10" s="1"/>
  <c r="F1360" i="10"/>
  <c r="E1360" i="10"/>
  <c r="F1359" i="10"/>
  <c r="E1359" i="10"/>
  <c r="F1358" i="10"/>
  <c r="G1358" i="10" s="1"/>
  <c r="E1358" i="10"/>
  <c r="F1357" i="10"/>
  <c r="G1357" i="10" s="1"/>
  <c r="E1357" i="10"/>
  <c r="F1356" i="10"/>
  <c r="E1356" i="10"/>
  <c r="G1356" i="10" s="1"/>
  <c r="F1355" i="10"/>
  <c r="E1355" i="10"/>
  <c r="G1355" i="10" s="1"/>
  <c r="F1354" i="10"/>
  <c r="E1354" i="10"/>
  <c r="G1354" i="10" s="1"/>
  <c r="G1353" i="10"/>
  <c r="F1353" i="10"/>
  <c r="E1353" i="10"/>
  <c r="G1352" i="10"/>
  <c r="F1352" i="10"/>
  <c r="E1352" i="10"/>
  <c r="F1351" i="10"/>
  <c r="E1351" i="10"/>
  <c r="G1350" i="10"/>
  <c r="F1350" i="10"/>
  <c r="E1350" i="10"/>
  <c r="F1349" i="10"/>
  <c r="G1349" i="10" s="1"/>
  <c r="E1349" i="10"/>
  <c r="F1348" i="10"/>
  <c r="G1348" i="10" s="1"/>
  <c r="E1348" i="10"/>
  <c r="F1347" i="10"/>
  <c r="E1347" i="10"/>
  <c r="G1347" i="10" s="1"/>
  <c r="F1346" i="10"/>
  <c r="E1346" i="10"/>
  <c r="G1346" i="10" s="1"/>
  <c r="G1345" i="10"/>
  <c r="F1345" i="10"/>
  <c r="E1345" i="10"/>
  <c r="G1344" i="10"/>
  <c r="F1344" i="10"/>
  <c r="E1344" i="10"/>
  <c r="F1343" i="10"/>
  <c r="E1343" i="10"/>
  <c r="F1342" i="10"/>
  <c r="E1342" i="10"/>
  <c r="G1342" i="10" s="1"/>
  <c r="F1341" i="10"/>
  <c r="E1341" i="10"/>
  <c r="G1341" i="10" s="1"/>
  <c r="G1340" i="10"/>
  <c r="F1340" i="10"/>
  <c r="E1340" i="10"/>
  <c r="F1339" i="10"/>
  <c r="E1339" i="10"/>
  <c r="G1339" i="10" s="1"/>
  <c r="F1338" i="10"/>
  <c r="E1338" i="10"/>
  <c r="F1337" i="10"/>
  <c r="E1337" i="10"/>
  <c r="G1337" i="10" s="1"/>
  <c r="F1336" i="10"/>
  <c r="E1336" i="10"/>
  <c r="G1336" i="10" s="1"/>
  <c r="F1335" i="10"/>
  <c r="E1335" i="10"/>
  <c r="F1334" i="10"/>
  <c r="E1334" i="10"/>
  <c r="G1334" i="10" s="1"/>
  <c r="F1333" i="10"/>
  <c r="E1333" i="10"/>
  <c r="G1333" i="10" s="1"/>
  <c r="F1332" i="10"/>
  <c r="E1332" i="10"/>
  <c r="G1332" i="10" s="1"/>
  <c r="F1331" i="10"/>
  <c r="E1331" i="10"/>
  <c r="F1330" i="10"/>
  <c r="G1330" i="10" s="1"/>
  <c r="E1330" i="10"/>
  <c r="G1329" i="10"/>
  <c r="F1329" i="10"/>
  <c r="E1329" i="10"/>
  <c r="F1328" i="10"/>
  <c r="E1328" i="10"/>
  <c r="G1328" i="10" s="1"/>
  <c r="F1327" i="10"/>
  <c r="E1327" i="10"/>
  <c r="G1327" i="10" s="1"/>
  <c r="F1326" i="10"/>
  <c r="E1326" i="10"/>
  <c r="G1326" i="10" s="1"/>
  <c r="F1325" i="10"/>
  <c r="E1325" i="10"/>
  <c r="G1324" i="10"/>
  <c r="F1324" i="10"/>
  <c r="E1324" i="10"/>
  <c r="F1323" i="10"/>
  <c r="E1323" i="10"/>
  <c r="G1323" i="10" s="1"/>
  <c r="F1322" i="10"/>
  <c r="E1322" i="10"/>
  <c r="G1322" i="10" s="1"/>
  <c r="F1321" i="10"/>
  <c r="E1321" i="10"/>
  <c r="G1321" i="10" s="1"/>
  <c r="F1320" i="10"/>
  <c r="E1320" i="10"/>
  <c r="G1320" i="10" s="1"/>
  <c r="F1319" i="10"/>
  <c r="E1319" i="10"/>
  <c r="F1318" i="10"/>
  <c r="E1318" i="10"/>
  <c r="G1318" i="10" s="1"/>
  <c r="F1317" i="10"/>
  <c r="G1317" i="10" s="1"/>
  <c r="E1317" i="10"/>
  <c r="G1316" i="10"/>
  <c r="F1316" i="10"/>
  <c r="E1316" i="10"/>
  <c r="F1315" i="10"/>
  <c r="E1315" i="10"/>
  <c r="G1315" i="10" s="1"/>
  <c r="F1314" i="10"/>
  <c r="E1314" i="10"/>
  <c r="G1314" i="10" s="1"/>
  <c r="G1313" i="10"/>
  <c r="F1313" i="10"/>
  <c r="E1313" i="10"/>
  <c r="F1312" i="10"/>
  <c r="E1312" i="10"/>
  <c r="G1312" i="10" s="1"/>
  <c r="F1311" i="10"/>
  <c r="E1311" i="10"/>
  <c r="F1310" i="10"/>
  <c r="G1310" i="10" s="1"/>
  <c r="E1310" i="10"/>
  <c r="F1309" i="10"/>
  <c r="E1309" i="10"/>
  <c r="G1309" i="10" s="1"/>
  <c r="F1308" i="10"/>
  <c r="E1308" i="10"/>
  <c r="G1308" i="10" s="1"/>
  <c r="F1307" i="10"/>
  <c r="E1307" i="10"/>
  <c r="G1307" i="10" s="1"/>
  <c r="F1306" i="10"/>
  <c r="E1306" i="10"/>
  <c r="G1306" i="10" s="1"/>
  <c r="G1305" i="10"/>
  <c r="F1305" i="10"/>
  <c r="E1305" i="10"/>
  <c r="F1304" i="10"/>
  <c r="G1304" i="10" s="1"/>
  <c r="E1304" i="10"/>
  <c r="F1303" i="10"/>
  <c r="E1303" i="10"/>
  <c r="G1302" i="10"/>
  <c r="F1302" i="10"/>
  <c r="E1302" i="10"/>
  <c r="F1301" i="10"/>
  <c r="G1301" i="10" s="1"/>
  <c r="E1301" i="10"/>
  <c r="F1300" i="10"/>
  <c r="E1300" i="10"/>
  <c r="G1300" i="10" s="1"/>
  <c r="F1299" i="10"/>
  <c r="E1299" i="10"/>
  <c r="G1299" i="10" s="1"/>
  <c r="F1298" i="10"/>
  <c r="E1298" i="10"/>
  <c r="G1297" i="10"/>
  <c r="F1297" i="10"/>
  <c r="E1297" i="10"/>
  <c r="G1296" i="10"/>
  <c r="F1296" i="10"/>
  <c r="E1296" i="10"/>
  <c r="F1295" i="10"/>
  <c r="E1295" i="10"/>
  <c r="G1294" i="10"/>
  <c r="F1294" i="10"/>
  <c r="E1294" i="10"/>
  <c r="F1293" i="10"/>
  <c r="E1293" i="10"/>
  <c r="G1293" i="10" s="1"/>
  <c r="F1292" i="10"/>
  <c r="E1292" i="10"/>
  <c r="G1292" i="10" s="1"/>
  <c r="F1291" i="10"/>
  <c r="E1291" i="10"/>
  <c r="G1291" i="10" s="1"/>
  <c r="F1290" i="10"/>
  <c r="E1290" i="10"/>
  <c r="G1290" i="10" s="1"/>
  <c r="G1289" i="10"/>
  <c r="F1289" i="10"/>
  <c r="E1289" i="10"/>
  <c r="F1288" i="10"/>
  <c r="G1288" i="10" s="1"/>
  <c r="E1288" i="10"/>
  <c r="F1287" i="10"/>
  <c r="E1287" i="10"/>
  <c r="G1287" i="10" s="1"/>
  <c r="F1286" i="10"/>
  <c r="E1286" i="10"/>
  <c r="G1286" i="10" s="1"/>
  <c r="F1285" i="10"/>
  <c r="E1285" i="10"/>
  <c r="G1285" i="10" s="1"/>
  <c r="G1284" i="10"/>
  <c r="F1284" i="10"/>
  <c r="E1284" i="10"/>
  <c r="F1283" i="10"/>
  <c r="E1283" i="10"/>
  <c r="F1282" i="10"/>
  <c r="G1282" i="10" s="1"/>
  <c r="E1282" i="10"/>
  <c r="F1281" i="10"/>
  <c r="E1281" i="10"/>
  <c r="G1281" i="10" s="1"/>
  <c r="F1280" i="10"/>
  <c r="E1280" i="10"/>
  <c r="F1279" i="10"/>
  <c r="E1279" i="10"/>
  <c r="G1279" i="10" s="1"/>
  <c r="G1278" i="10"/>
  <c r="F1278" i="10"/>
  <c r="E1278" i="10"/>
  <c r="F1277" i="10"/>
  <c r="E1277" i="10"/>
  <c r="F1276" i="10"/>
  <c r="E1276" i="10"/>
  <c r="G1276" i="10" s="1"/>
  <c r="F1275" i="10"/>
  <c r="E1275" i="10"/>
  <c r="G1275" i="10" s="1"/>
  <c r="F1274" i="10"/>
  <c r="E1274" i="10"/>
  <c r="G1274" i="10" s="1"/>
  <c r="F1273" i="10"/>
  <c r="E1273" i="10"/>
  <c r="G1273" i="10" s="1"/>
  <c r="F1272" i="10"/>
  <c r="E1272" i="10"/>
  <c r="G1272" i="10" s="1"/>
  <c r="F1271" i="10"/>
  <c r="E1271" i="10"/>
  <c r="G1271" i="10" s="1"/>
  <c r="F1270" i="10"/>
  <c r="E1270" i="10"/>
  <c r="G1270" i="10" s="1"/>
  <c r="F1269" i="10"/>
  <c r="G1269" i="10" s="1"/>
  <c r="E1269" i="10"/>
  <c r="G1268" i="10"/>
  <c r="F1268" i="10"/>
  <c r="E1268" i="10"/>
  <c r="F1267" i="10"/>
  <c r="E1267" i="10"/>
  <c r="G1267" i="10" s="1"/>
  <c r="F1266" i="10"/>
  <c r="E1266" i="10"/>
  <c r="G1266" i="10" s="1"/>
  <c r="G1265" i="10"/>
  <c r="F1265" i="10"/>
  <c r="E1265" i="10"/>
  <c r="F1264" i="10"/>
  <c r="E1264" i="10"/>
  <c r="G1264" i="10" s="1"/>
  <c r="F1263" i="10"/>
  <c r="E1263" i="10"/>
  <c r="F1262" i="10"/>
  <c r="E1262" i="10"/>
  <c r="G1262" i="10" s="1"/>
  <c r="F1261" i="10"/>
  <c r="E1261" i="10"/>
  <c r="G1261" i="10" s="1"/>
  <c r="G1260" i="10"/>
  <c r="F1260" i="10"/>
  <c r="E1260" i="10"/>
  <c r="F1259" i="10"/>
  <c r="E1259" i="10"/>
  <c r="G1259" i="10" s="1"/>
  <c r="F1258" i="10"/>
  <c r="E1258" i="10"/>
  <c r="G1258" i="10" s="1"/>
  <c r="F1257" i="10"/>
  <c r="E1257" i="10"/>
  <c r="G1257" i="10" s="1"/>
  <c r="F1256" i="10"/>
  <c r="G1256" i="10" s="1"/>
  <c r="E1256" i="10"/>
  <c r="F1255" i="10"/>
  <c r="E1255" i="10"/>
  <c r="G1254" i="10"/>
  <c r="F1254" i="10"/>
  <c r="E1254" i="10"/>
  <c r="F1253" i="10"/>
  <c r="E1253" i="10"/>
  <c r="G1253" i="10" s="1"/>
  <c r="F1252" i="10"/>
  <c r="E1252" i="10"/>
  <c r="G1252" i="10" s="1"/>
  <c r="F1251" i="10"/>
  <c r="E1251" i="10"/>
  <c r="G1251" i="10" s="1"/>
  <c r="F1250" i="10"/>
  <c r="E1250" i="10"/>
  <c r="G1250" i="10" s="1"/>
  <c r="G1249" i="10"/>
  <c r="F1249" i="10"/>
  <c r="E1249" i="10"/>
  <c r="F1248" i="10"/>
  <c r="E1248" i="10"/>
  <c r="F1247" i="10"/>
  <c r="E1247" i="10"/>
  <c r="G1246" i="10"/>
  <c r="F1246" i="10"/>
  <c r="E1246" i="10"/>
  <c r="F1245" i="10"/>
  <c r="E1245" i="10"/>
  <c r="G1245" i="10" s="1"/>
  <c r="F1244" i="10"/>
  <c r="E1244" i="10"/>
  <c r="G1244" i="10" s="1"/>
  <c r="F1243" i="10"/>
  <c r="E1243" i="10"/>
  <c r="F1242" i="10"/>
  <c r="E1242" i="10"/>
  <c r="G1241" i="10"/>
  <c r="F1241" i="10"/>
  <c r="E1241" i="10"/>
  <c r="F1240" i="10"/>
  <c r="G1240" i="10" s="1"/>
  <c r="E1240" i="10"/>
  <c r="F1239" i="10"/>
  <c r="E1239" i="10"/>
  <c r="G1239" i="10" s="1"/>
  <c r="G1238" i="10"/>
  <c r="F1238" i="10"/>
  <c r="E1238" i="10"/>
  <c r="F1237" i="10"/>
  <c r="E1237" i="10"/>
  <c r="G1236" i="10"/>
  <c r="F1236" i="10"/>
  <c r="E1236" i="10"/>
  <c r="F1235" i="10"/>
  <c r="E1235" i="10"/>
  <c r="F1234" i="10"/>
  <c r="G1234" i="10" s="1"/>
  <c r="E1234" i="10"/>
  <c r="G1233" i="10"/>
  <c r="F1233" i="10"/>
  <c r="E1233" i="10"/>
  <c r="F1232" i="10"/>
  <c r="E1232" i="10"/>
  <c r="F1231" i="10"/>
  <c r="E1231" i="10"/>
  <c r="G1231" i="10" s="1"/>
  <c r="G1230" i="10"/>
  <c r="F1230" i="10"/>
  <c r="E1230" i="10"/>
  <c r="F1229" i="10"/>
  <c r="E1229" i="10"/>
  <c r="G1229" i="10" s="1"/>
  <c r="G1228" i="10"/>
  <c r="F1228" i="10"/>
  <c r="E1228" i="10"/>
  <c r="F1227" i="10"/>
  <c r="E1227" i="10"/>
  <c r="F1226" i="10"/>
  <c r="E1226" i="10"/>
  <c r="G1226" i="10" s="1"/>
  <c r="F1225" i="10"/>
  <c r="E1225" i="10"/>
  <c r="G1225" i="10" s="1"/>
  <c r="F1224" i="10"/>
  <c r="E1224" i="10"/>
  <c r="F1223" i="10"/>
  <c r="E1223" i="10"/>
  <c r="G1223" i="10" s="1"/>
  <c r="G1222" i="10"/>
  <c r="F1222" i="10"/>
  <c r="E1222" i="10"/>
  <c r="F1221" i="10"/>
  <c r="G1221" i="10" s="1"/>
  <c r="E1221" i="10"/>
  <c r="F1220" i="10"/>
  <c r="E1220" i="10"/>
  <c r="G1220" i="10" s="1"/>
  <c r="F1219" i="10"/>
  <c r="E1219" i="10"/>
  <c r="G1219" i="10" s="1"/>
  <c r="F1218" i="10"/>
  <c r="E1218" i="10"/>
  <c r="G1218" i="10" s="1"/>
  <c r="F1217" i="10"/>
  <c r="E1217" i="10"/>
  <c r="G1217" i="10" s="1"/>
  <c r="F1216" i="10"/>
  <c r="E1216" i="10"/>
  <c r="G1216" i="10" s="1"/>
  <c r="F1215" i="10"/>
  <c r="E1215" i="10"/>
  <c r="F1214" i="10"/>
  <c r="E1214" i="10"/>
  <c r="G1214" i="10" s="1"/>
  <c r="F1213" i="10"/>
  <c r="G1213" i="10" s="1"/>
  <c r="E1213" i="10"/>
  <c r="G1212" i="10"/>
  <c r="F1212" i="10"/>
  <c r="E1212" i="10"/>
  <c r="F1211" i="10"/>
  <c r="E1211" i="10"/>
  <c r="G1211" i="10" s="1"/>
  <c r="F1210" i="10"/>
  <c r="E1210" i="10"/>
  <c r="G1210" i="10" s="1"/>
  <c r="F1209" i="10"/>
  <c r="G1209" i="10" s="1"/>
  <c r="E1209" i="10"/>
  <c r="G1208" i="10"/>
  <c r="F1208" i="10"/>
  <c r="E1208" i="10"/>
  <c r="F1207" i="10"/>
  <c r="E1207" i="10"/>
  <c r="F1206" i="10"/>
  <c r="E1206" i="10"/>
  <c r="G1206" i="10" s="1"/>
  <c r="F1205" i="10"/>
  <c r="E1205" i="10"/>
  <c r="G1205" i="10" s="1"/>
  <c r="G1204" i="10"/>
  <c r="F1204" i="10"/>
  <c r="E1204" i="10"/>
  <c r="F1203" i="10"/>
  <c r="E1203" i="10"/>
  <c r="G1203" i="10" s="1"/>
  <c r="F1202" i="10"/>
  <c r="E1202" i="10"/>
  <c r="G1202" i="10" s="1"/>
  <c r="F1201" i="10"/>
  <c r="E1201" i="10"/>
  <c r="G1201" i="10" s="1"/>
  <c r="F1200" i="10"/>
  <c r="E1200" i="10"/>
  <c r="G1200" i="10" s="1"/>
  <c r="F1199" i="10"/>
  <c r="E1199" i="10"/>
  <c r="G1198" i="10"/>
  <c r="F1198" i="10"/>
  <c r="E1198" i="10"/>
  <c r="F1197" i="10"/>
  <c r="E1197" i="10"/>
  <c r="G1197" i="10" s="1"/>
  <c r="F1196" i="10"/>
  <c r="E1196" i="10"/>
  <c r="G1196" i="10" s="1"/>
  <c r="F1195" i="10"/>
  <c r="G1195" i="10" s="1"/>
  <c r="E1195" i="10"/>
  <c r="F1194" i="10"/>
  <c r="E1194" i="10"/>
  <c r="G1194" i="10" s="1"/>
  <c r="F1193" i="10"/>
  <c r="E1193" i="10"/>
  <c r="G1193" i="10" s="1"/>
  <c r="F1192" i="10"/>
  <c r="E1192" i="10"/>
  <c r="F1191" i="10"/>
  <c r="G1191" i="10" s="1"/>
  <c r="E1191" i="10"/>
  <c r="G1190" i="10"/>
  <c r="F1190" i="10"/>
  <c r="E1190" i="10"/>
  <c r="F1189" i="10"/>
  <c r="E1189" i="10"/>
  <c r="F1188" i="10"/>
  <c r="E1188" i="10"/>
  <c r="G1188" i="10" s="1"/>
  <c r="G1187" i="10"/>
  <c r="F1187" i="10"/>
  <c r="E1187" i="10"/>
  <c r="G1186" i="10"/>
  <c r="F1186" i="10"/>
  <c r="E1186" i="10"/>
  <c r="F1185" i="10"/>
  <c r="E1185" i="10"/>
  <c r="G1185" i="10" s="1"/>
  <c r="F1184" i="10"/>
  <c r="E1184" i="10"/>
  <c r="G1184" i="10" s="1"/>
  <c r="G1183" i="10"/>
  <c r="F1183" i="10"/>
  <c r="E1183" i="10"/>
  <c r="F1182" i="10"/>
  <c r="E1182" i="10"/>
  <c r="G1182" i="10" s="1"/>
  <c r="F1181" i="10"/>
  <c r="E1181" i="10"/>
  <c r="G1181" i="10" s="1"/>
  <c r="G1180" i="10"/>
  <c r="F1180" i="10"/>
  <c r="E1180" i="10"/>
  <c r="F1179" i="10"/>
  <c r="G1179" i="10" s="1"/>
  <c r="E1179" i="10"/>
  <c r="G1178" i="10"/>
  <c r="F1178" i="10"/>
  <c r="E1178" i="10"/>
  <c r="F1177" i="10"/>
  <c r="E1177" i="10"/>
  <c r="F1176" i="10"/>
  <c r="G1176" i="10" s="1"/>
  <c r="E1176" i="10"/>
  <c r="F1175" i="10"/>
  <c r="G1175" i="10" s="1"/>
  <c r="E1175" i="10"/>
  <c r="F1174" i="10"/>
  <c r="E1174" i="10"/>
  <c r="G1174" i="10" s="1"/>
  <c r="F1173" i="10"/>
  <c r="E1173" i="10"/>
  <c r="F1172" i="10"/>
  <c r="E1172" i="10"/>
  <c r="G1172" i="10" s="1"/>
  <c r="F1171" i="10"/>
  <c r="G1171" i="10" s="1"/>
  <c r="E1171" i="10"/>
  <c r="F1170" i="10"/>
  <c r="E1170" i="10"/>
  <c r="G1170" i="10" s="1"/>
  <c r="F1169" i="10"/>
  <c r="E1169" i="10"/>
  <c r="G1169" i="10" s="1"/>
  <c r="G1168" i="10"/>
  <c r="F1168" i="10"/>
  <c r="E1168" i="10"/>
  <c r="G1167" i="10"/>
  <c r="F1167" i="10"/>
  <c r="E1167" i="10"/>
  <c r="F1166" i="10"/>
  <c r="E1166" i="10"/>
  <c r="G1166" i="10" s="1"/>
  <c r="F1165" i="10"/>
  <c r="E1165" i="10"/>
  <c r="G1165" i="10" s="1"/>
  <c r="F1164" i="10"/>
  <c r="G1164" i="10" s="1"/>
  <c r="E1164" i="10"/>
  <c r="F1163" i="10"/>
  <c r="G1163" i="10" s="1"/>
  <c r="E1163" i="10"/>
  <c r="F1162" i="10"/>
  <c r="E1162" i="10"/>
  <c r="G1162" i="10" s="1"/>
  <c r="F1161" i="10"/>
  <c r="E1161" i="10"/>
  <c r="F1160" i="10"/>
  <c r="E1160" i="10"/>
  <c r="G1160" i="10" s="1"/>
  <c r="F1159" i="10"/>
  <c r="G1159" i="10" s="1"/>
  <c r="E1159" i="10"/>
  <c r="F1158" i="10"/>
  <c r="E1158" i="10"/>
  <c r="G1158" i="10" s="1"/>
  <c r="F1157" i="10"/>
  <c r="E1157" i="10"/>
  <c r="F1156" i="10"/>
  <c r="E1156" i="10"/>
  <c r="G1156" i="10" s="1"/>
  <c r="G1155" i="10"/>
  <c r="F1155" i="10"/>
  <c r="E1155" i="10"/>
  <c r="G1154" i="10"/>
  <c r="F1154" i="10"/>
  <c r="E1154" i="10"/>
  <c r="F1153" i="10"/>
  <c r="E1153" i="10"/>
  <c r="G1153" i="10" s="1"/>
  <c r="F1152" i="10"/>
  <c r="E1152" i="10"/>
  <c r="G1152" i="10" s="1"/>
  <c r="F1151" i="10"/>
  <c r="G1151" i="10" s="1"/>
  <c r="E1151" i="10"/>
  <c r="G1150" i="10"/>
  <c r="F1150" i="10"/>
  <c r="E1150" i="10"/>
  <c r="F1149" i="10"/>
  <c r="E1149" i="10"/>
  <c r="G1149" i="10" s="1"/>
  <c r="G1148" i="10"/>
  <c r="F1148" i="10"/>
  <c r="E1148" i="10"/>
  <c r="G1147" i="10"/>
  <c r="F1147" i="10"/>
  <c r="E1147" i="10"/>
  <c r="F1146" i="10"/>
  <c r="E1146" i="10"/>
  <c r="G1146" i="10" s="1"/>
  <c r="F1145" i="10"/>
  <c r="E1145" i="10"/>
  <c r="G1145" i="10" s="1"/>
  <c r="F1144" i="10"/>
  <c r="E1144" i="10"/>
  <c r="G1143" i="10"/>
  <c r="F1143" i="10"/>
  <c r="E1143" i="10"/>
  <c r="G1142" i="10"/>
  <c r="F1142" i="10"/>
  <c r="E1142" i="10"/>
  <c r="F1141" i="10"/>
  <c r="E1141" i="10"/>
  <c r="F1140" i="10"/>
  <c r="E1140" i="10"/>
  <c r="G1140" i="10" s="1"/>
  <c r="G1139" i="10"/>
  <c r="F1139" i="10"/>
  <c r="E1139" i="10"/>
  <c r="G1138" i="10"/>
  <c r="F1138" i="10"/>
  <c r="E1138" i="10"/>
  <c r="F1137" i="10"/>
  <c r="E1137" i="10"/>
  <c r="G1137" i="10" s="1"/>
  <c r="F1136" i="10"/>
  <c r="E1136" i="10"/>
  <c r="G1136" i="10" s="1"/>
  <c r="F1135" i="10"/>
  <c r="G1135" i="10" s="1"/>
  <c r="E1135" i="10"/>
  <c r="G1134" i="10"/>
  <c r="F1134" i="10"/>
  <c r="E1134" i="10"/>
  <c r="F1133" i="10"/>
  <c r="E1133" i="10"/>
  <c r="G1133" i="10" s="1"/>
  <c r="G1132" i="10"/>
  <c r="F1132" i="10"/>
  <c r="E1132" i="10"/>
  <c r="F1131" i="10"/>
  <c r="G1131" i="10" s="1"/>
  <c r="E1131" i="10"/>
  <c r="G1130" i="10"/>
  <c r="F1130" i="10"/>
  <c r="E1130" i="10"/>
  <c r="F1129" i="10"/>
  <c r="E1129" i="10"/>
  <c r="F1128" i="10"/>
  <c r="G1128" i="10" s="1"/>
  <c r="E1128" i="10"/>
  <c r="F1127" i="10"/>
  <c r="G1127" i="10" s="1"/>
  <c r="E1127" i="10"/>
  <c r="G1126" i="10"/>
  <c r="F1126" i="10"/>
  <c r="E1126" i="10"/>
  <c r="F1125" i="10"/>
  <c r="E1125" i="10"/>
  <c r="F1124" i="10"/>
  <c r="E1124" i="10"/>
  <c r="F1123" i="10"/>
  <c r="G1123" i="10" s="1"/>
  <c r="E1123" i="10"/>
  <c r="F1122" i="10"/>
  <c r="E1122" i="10"/>
  <c r="G1122" i="10" s="1"/>
  <c r="F1121" i="10"/>
  <c r="E1121" i="10"/>
  <c r="G1120" i="10"/>
  <c r="F1120" i="10"/>
  <c r="E1120" i="10"/>
  <c r="G1119" i="10"/>
  <c r="F1119" i="10"/>
  <c r="E1119" i="10"/>
  <c r="F1118" i="10"/>
  <c r="E1118" i="10"/>
  <c r="G1118" i="10" s="1"/>
  <c r="F1117" i="10"/>
  <c r="E1117" i="10"/>
  <c r="G1117" i="10" s="1"/>
  <c r="G1116" i="10"/>
  <c r="F1116" i="10"/>
  <c r="E1116" i="10"/>
  <c r="G1115" i="10"/>
  <c r="F1115" i="10"/>
  <c r="E1115" i="10"/>
  <c r="F1114" i="10"/>
  <c r="E1114" i="10"/>
  <c r="G1114" i="10" s="1"/>
  <c r="F1113" i="10"/>
  <c r="E1113" i="10"/>
  <c r="F1112" i="10"/>
  <c r="E1112" i="10"/>
  <c r="G1112" i="10" s="1"/>
  <c r="F1111" i="10"/>
  <c r="G1111" i="10" s="1"/>
  <c r="E1111" i="10"/>
  <c r="F1110" i="10"/>
  <c r="E1110" i="10"/>
  <c r="G1110" i="10" s="1"/>
  <c r="F1109" i="10"/>
  <c r="E1109" i="10"/>
  <c r="F1108" i="10"/>
  <c r="E1108" i="10"/>
  <c r="G1108" i="10" s="1"/>
  <c r="G1107" i="10"/>
  <c r="F1107" i="10"/>
  <c r="E1107" i="10"/>
  <c r="G1106" i="10"/>
  <c r="F1106" i="10"/>
  <c r="E1106" i="10"/>
  <c r="F1105" i="10"/>
  <c r="E1105" i="10"/>
  <c r="G1105" i="10" s="1"/>
  <c r="F1104" i="10"/>
  <c r="E1104" i="10"/>
  <c r="G1104" i="10" s="1"/>
  <c r="F1103" i="10"/>
  <c r="G1103" i="10" s="1"/>
  <c r="E1103" i="10"/>
  <c r="G1102" i="10"/>
  <c r="F1102" i="10"/>
  <c r="E1102" i="10"/>
  <c r="F1101" i="10"/>
  <c r="E1101" i="10"/>
  <c r="G1101" i="10" s="1"/>
  <c r="G1100" i="10"/>
  <c r="F1100" i="10"/>
  <c r="E1100" i="10"/>
  <c r="G1099" i="10"/>
  <c r="F1099" i="10"/>
  <c r="E1099" i="10"/>
  <c r="F1098" i="10"/>
  <c r="E1098" i="10"/>
  <c r="G1098" i="10" s="1"/>
  <c r="F1097" i="10"/>
  <c r="E1097" i="10"/>
  <c r="G1097" i="10" s="1"/>
  <c r="F1096" i="10"/>
  <c r="E1096" i="10"/>
  <c r="G1095" i="10"/>
  <c r="F1095" i="10"/>
  <c r="E1095" i="10"/>
  <c r="G1094" i="10"/>
  <c r="F1094" i="10"/>
  <c r="E1094" i="10"/>
  <c r="F1093" i="10"/>
  <c r="E1093" i="10"/>
  <c r="F1092" i="10"/>
  <c r="E1092" i="10"/>
  <c r="G1092" i="10" s="1"/>
  <c r="G1091" i="10"/>
  <c r="F1091" i="10"/>
  <c r="E1091" i="10"/>
  <c r="G1090" i="10"/>
  <c r="F1090" i="10"/>
  <c r="E1090" i="10"/>
  <c r="F1089" i="10"/>
  <c r="E1089" i="10"/>
  <c r="G1089" i="10" s="1"/>
  <c r="F1088" i="10"/>
  <c r="E1088" i="10"/>
  <c r="G1088" i="10" s="1"/>
  <c r="F1087" i="10"/>
  <c r="G1087" i="10" s="1"/>
  <c r="E1087" i="10"/>
  <c r="G1086" i="10"/>
  <c r="F1086" i="10"/>
  <c r="E1086" i="10"/>
  <c r="F1085" i="10"/>
  <c r="E1085" i="10"/>
  <c r="G1085" i="10" s="1"/>
  <c r="G1084" i="10"/>
  <c r="F1084" i="10"/>
  <c r="E1084" i="10"/>
  <c r="F1083" i="10"/>
  <c r="G1083" i="10" s="1"/>
  <c r="E1083" i="10"/>
  <c r="G1082" i="10"/>
  <c r="F1082" i="10"/>
  <c r="E1082" i="10"/>
  <c r="F1081" i="10"/>
  <c r="E1081" i="10"/>
  <c r="F1080" i="10"/>
  <c r="G1080" i="10" s="1"/>
  <c r="E1080" i="10"/>
  <c r="F1079" i="10"/>
  <c r="G1079" i="10" s="1"/>
  <c r="E1079" i="10"/>
  <c r="G1078" i="10"/>
  <c r="F1078" i="10"/>
  <c r="E1078" i="10"/>
  <c r="F1077" i="10"/>
  <c r="E1077" i="10"/>
  <c r="F1076" i="10"/>
  <c r="E1076" i="10"/>
  <c r="F1075" i="10"/>
  <c r="G1075" i="10" s="1"/>
  <c r="E1075" i="10"/>
  <c r="F1074" i="10"/>
  <c r="E1074" i="10"/>
  <c r="G1074" i="10" s="1"/>
  <c r="F1073" i="10"/>
  <c r="E1073" i="10"/>
  <c r="G1072" i="10"/>
  <c r="F1072" i="10"/>
  <c r="E1072" i="10"/>
  <c r="G1071" i="10"/>
  <c r="F1071" i="10"/>
  <c r="E1071" i="10"/>
  <c r="F1070" i="10"/>
  <c r="E1070" i="10"/>
  <c r="G1070" i="10" s="1"/>
  <c r="F1069" i="10"/>
  <c r="E1069" i="10"/>
  <c r="G1069" i="10" s="1"/>
  <c r="G1068" i="10"/>
  <c r="F1068" i="10"/>
  <c r="E1068" i="10"/>
  <c r="G1067" i="10"/>
  <c r="F1067" i="10"/>
  <c r="E1067" i="10"/>
  <c r="F1066" i="10"/>
  <c r="E1066" i="10"/>
  <c r="G1066" i="10" s="1"/>
  <c r="F1065" i="10"/>
  <c r="E1065" i="10"/>
  <c r="F1064" i="10"/>
  <c r="E1064" i="10"/>
  <c r="G1064" i="10" s="1"/>
  <c r="F1063" i="10"/>
  <c r="G1063" i="10" s="1"/>
  <c r="E1063" i="10"/>
  <c r="F1062" i="10"/>
  <c r="E1062" i="10"/>
  <c r="G1062" i="10" s="1"/>
  <c r="F1061" i="10"/>
  <c r="E1061" i="10"/>
  <c r="F1060" i="10"/>
  <c r="E1060" i="10"/>
  <c r="G1060" i="10" s="1"/>
  <c r="G1059" i="10"/>
  <c r="F1059" i="10"/>
  <c r="E1059" i="10"/>
  <c r="G1058" i="10"/>
  <c r="F1058" i="10"/>
  <c r="E1058" i="10"/>
  <c r="F1057" i="10"/>
  <c r="E1057" i="10"/>
  <c r="G1057" i="10" s="1"/>
  <c r="F1056" i="10"/>
  <c r="E1056" i="10"/>
  <c r="G1056" i="10" s="1"/>
  <c r="F1055" i="10"/>
  <c r="G1055" i="10" s="1"/>
  <c r="E1055" i="10"/>
  <c r="G1054" i="10"/>
  <c r="F1054" i="10"/>
  <c r="E1054" i="10"/>
  <c r="F1053" i="10"/>
  <c r="E1053" i="10"/>
  <c r="G1053" i="10" s="1"/>
  <c r="G1052" i="10"/>
  <c r="F1052" i="10"/>
  <c r="E1052" i="10"/>
  <c r="G1051" i="10"/>
  <c r="F1051" i="10"/>
  <c r="E1051" i="10"/>
  <c r="F1050" i="10"/>
  <c r="E1050" i="10"/>
  <c r="G1050" i="10" s="1"/>
  <c r="F1049" i="10"/>
  <c r="E1049" i="10"/>
  <c r="G1049" i="10" s="1"/>
  <c r="F1048" i="10"/>
  <c r="E1048" i="10"/>
  <c r="G1047" i="10"/>
  <c r="F1047" i="10"/>
  <c r="E1047" i="10"/>
  <c r="G1046" i="10"/>
  <c r="F1046" i="10"/>
  <c r="E1046" i="10"/>
  <c r="F1045" i="10"/>
  <c r="E1045" i="10"/>
  <c r="F1044" i="10"/>
  <c r="E1044" i="10"/>
  <c r="G1044" i="10" s="1"/>
  <c r="G1043" i="10"/>
  <c r="F1043" i="10"/>
  <c r="E1043" i="10"/>
  <c r="G1042" i="10"/>
  <c r="F1042" i="10"/>
  <c r="E1042" i="10"/>
  <c r="F1041" i="10"/>
  <c r="E1041" i="10"/>
  <c r="G1041" i="10" s="1"/>
  <c r="F1040" i="10"/>
  <c r="E1040" i="10"/>
  <c r="G1040" i="10" s="1"/>
  <c r="F1039" i="10"/>
  <c r="G1039" i="10" s="1"/>
  <c r="E1039" i="10"/>
  <c r="G1038" i="10"/>
  <c r="F1038" i="10"/>
  <c r="E1038" i="10"/>
  <c r="F1037" i="10"/>
  <c r="E1037" i="10"/>
  <c r="G1037" i="10" s="1"/>
  <c r="G1036" i="10"/>
  <c r="F1036" i="10"/>
  <c r="E1036" i="10"/>
  <c r="F1035" i="10"/>
  <c r="G1035" i="10" s="1"/>
  <c r="E1035" i="10"/>
  <c r="G1034" i="10"/>
  <c r="F1034" i="10"/>
  <c r="E1034" i="10"/>
  <c r="F1033" i="10"/>
  <c r="E1033" i="10"/>
  <c r="F1032" i="10"/>
  <c r="G1032" i="10" s="1"/>
  <c r="E1032" i="10"/>
  <c r="F1031" i="10"/>
  <c r="G1031" i="10" s="1"/>
  <c r="E1031" i="10"/>
  <c r="G1030" i="10"/>
  <c r="F1030" i="10"/>
  <c r="E1030" i="10"/>
  <c r="F1029" i="10"/>
  <c r="E1029" i="10"/>
  <c r="F1028" i="10"/>
  <c r="E1028" i="10"/>
  <c r="F1027" i="10"/>
  <c r="G1027" i="10" s="1"/>
  <c r="E1027" i="10"/>
  <c r="F1026" i="10"/>
  <c r="E1026" i="10"/>
  <c r="G1026" i="10" s="1"/>
  <c r="F1025" i="10"/>
  <c r="E1025" i="10"/>
  <c r="G1024" i="10"/>
  <c r="F1024" i="10"/>
  <c r="E1024" i="10"/>
  <c r="G1023" i="10"/>
  <c r="F1023" i="10"/>
  <c r="E1023" i="10"/>
  <c r="F1022" i="10"/>
  <c r="E1022" i="10"/>
  <c r="G1022" i="10" s="1"/>
  <c r="F1021" i="10"/>
  <c r="E1021" i="10"/>
  <c r="G1021" i="10" s="1"/>
  <c r="G1020" i="10"/>
  <c r="F1020" i="10"/>
  <c r="E1020" i="10"/>
  <c r="G1019" i="10"/>
  <c r="F1019" i="10"/>
  <c r="E1019" i="10"/>
  <c r="F1018" i="10"/>
  <c r="E1018" i="10"/>
  <c r="G1018" i="10" s="1"/>
  <c r="F1017" i="10"/>
  <c r="E1017" i="10"/>
  <c r="F1016" i="10"/>
  <c r="E1016" i="10"/>
  <c r="G1016" i="10" s="1"/>
  <c r="F1015" i="10"/>
  <c r="G1015" i="10" s="1"/>
  <c r="E1015" i="10"/>
  <c r="F1014" i="10"/>
  <c r="E1014" i="10"/>
  <c r="G1014" i="10" s="1"/>
  <c r="F1013" i="10"/>
  <c r="E1013" i="10"/>
  <c r="F1012" i="10"/>
  <c r="E1012" i="10"/>
  <c r="G1012" i="10" s="1"/>
  <c r="G1011" i="10"/>
  <c r="F1011" i="10"/>
  <c r="E1011" i="10"/>
  <c r="G1010" i="10"/>
  <c r="F1010" i="10"/>
  <c r="E1010" i="10"/>
  <c r="F1009" i="10"/>
  <c r="E1009" i="10"/>
  <c r="G1009" i="10" s="1"/>
  <c r="F1008" i="10"/>
  <c r="E1008" i="10"/>
  <c r="G1008" i="10" s="1"/>
  <c r="F1007" i="10"/>
  <c r="G1007" i="10" s="1"/>
  <c r="E1007" i="10"/>
  <c r="G1006" i="10"/>
  <c r="F1006" i="10"/>
  <c r="E1006" i="10"/>
  <c r="F1005" i="10"/>
  <c r="E1005" i="10"/>
  <c r="G1005" i="10" s="1"/>
  <c r="G1004" i="10"/>
  <c r="F1004" i="10"/>
  <c r="E1004" i="10"/>
  <c r="G1003" i="10"/>
  <c r="F1003" i="10"/>
  <c r="E1003" i="10"/>
  <c r="F1002" i="10"/>
  <c r="E1002" i="10"/>
  <c r="G1002" i="10" s="1"/>
  <c r="F1001" i="10"/>
  <c r="E1001" i="10"/>
  <c r="G1001" i="10" s="1"/>
  <c r="G1000" i="10"/>
  <c r="F1000" i="10"/>
  <c r="E1000" i="10"/>
  <c r="F999" i="10"/>
  <c r="G999" i="10" s="1"/>
  <c r="E999" i="10"/>
  <c r="F998" i="10"/>
  <c r="E998" i="10"/>
  <c r="G998" i="10" s="1"/>
  <c r="F997" i="10"/>
  <c r="E997" i="10"/>
  <c r="F996" i="10"/>
  <c r="E996" i="10"/>
  <c r="G996" i="10" s="1"/>
  <c r="G995" i="10"/>
  <c r="F995" i="10"/>
  <c r="E995" i="10"/>
  <c r="G994" i="10"/>
  <c r="F994" i="10"/>
  <c r="E994" i="10"/>
  <c r="F993" i="10"/>
  <c r="E993" i="10"/>
  <c r="G993" i="10" s="1"/>
  <c r="F992" i="10"/>
  <c r="E992" i="10"/>
  <c r="G992" i="10" s="1"/>
  <c r="F991" i="10"/>
  <c r="G991" i="10" s="1"/>
  <c r="E991" i="10"/>
  <c r="G990" i="10"/>
  <c r="F990" i="10"/>
  <c r="E990" i="10"/>
  <c r="F989" i="10"/>
  <c r="E989" i="10"/>
  <c r="G989" i="10" s="1"/>
  <c r="G988" i="10"/>
  <c r="F988" i="10"/>
  <c r="E988" i="10"/>
  <c r="F987" i="10"/>
  <c r="G987" i="10" s="1"/>
  <c r="E987" i="10"/>
  <c r="G986" i="10"/>
  <c r="F986" i="10"/>
  <c r="E986" i="10"/>
  <c r="F985" i="10"/>
  <c r="E985" i="10"/>
  <c r="F984" i="10"/>
  <c r="G984" i="10" s="1"/>
  <c r="E984" i="10"/>
  <c r="F983" i="10"/>
  <c r="G983" i="10" s="1"/>
  <c r="E983" i="10"/>
  <c r="G982" i="10"/>
  <c r="F982" i="10"/>
  <c r="E982" i="10"/>
  <c r="F981" i="10"/>
  <c r="E981" i="10"/>
  <c r="F980" i="10"/>
  <c r="E980" i="10"/>
  <c r="G980" i="10" s="1"/>
  <c r="F979" i="10"/>
  <c r="G979" i="10" s="1"/>
  <c r="E979" i="10"/>
  <c r="G978" i="10"/>
  <c r="F978" i="10"/>
  <c r="E978" i="10"/>
  <c r="F977" i="10"/>
  <c r="E977" i="10"/>
  <c r="G977" i="10" s="1"/>
  <c r="G976" i="10"/>
  <c r="F976" i="10"/>
  <c r="E976" i="10"/>
  <c r="G975" i="10"/>
  <c r="F975" i="10"/>
  <c r="E975" i="10"/>
  <c r="F974" i="10"/>
  <c r="E974" i="10"/>
  <c r="G974" i="10" s="1"/>
  <c r="F973" i="10"/>
  <c r="E973" i="10"/>
  <c r="G973" i="10" s="1"/>
  <c r="G972" i="10"/>
  <c r="F972" i="10"/>
  <c r="E972" i="10"/>
  <c r="F971" i="10"/>
  <c r="G971" i="10" s="1"/>
  <c r="E971" i="10"/>
  <c r="F970" i="10"/>
  <c r="E970" i="10"/>
  <c r="G970" i="10" s="1"/>
  <c r="F969" i="10"/>
  <c r="E969" i="10"/>
  <c r="G969" i="10" s="1"/>
  <c r="F968" i="10"/>
  <c r="E968" i="10"/>
  <c r="G968" i="10" s="1"/>
  <c r="F967" i="10"/>
  <c r="G967" i="10" s="1"/>
  <c r="E967" i="10"/>
  <c r="F966" i="10"/>
  <c r="E966" i="10"/>
  <c r="G966" i="10" s="1"/>
  <c r="F965" i="10"/>
  <c r="E965" i="10"/>
  <c r="F964" i="10"/>
  <c r="E964" i="10"/>
  <c r="G964" i="10" s="1"/>
  <c r="G963" i="10"/>
  <c r="F963" i="10"/>
  <c r="E963" i="10"/>
  <c r="G962" i="10"/>
  <c r="F962" i="10"/>
  <c r="E962" i="10"/>
  <c r="F961" i="10"/>
  <c r="E961" i="10"/>
  <c r="G961" i="10" s="1"/>
  <c r="F960" i="10"/>
  <c r="E960" i="10"/>
  <c r="G960" i="10" s="1"/>
  <c r="G959" i="10"/>
  <c r="F959" i="10"/>
  <c r="E959" i="10"/>
  <c r="G958" i="10"/>
  <c r="F958" i="10"/>
  <c r="E958" i="10"/>
  <c r="F957" i="10"/>
  <c r="E957" i="10"/>
  <c r="G957" i="10" s="1"/>
  <c r="G956" i="10"/>
  <c r="F956" i="10"/>
  <c r="E956" i="10"/>
  <c r="F955" i="10"/>
  <c r="G955" i="10" s="1"/>
  <c r="E955" i="10"/>
  <c r="F954" i="10"/>
  <c r="E954" i="10"/>
  <c r="G954" i="10" s="1"/>
  <c r="F953" i="10"/>
  <c r="E953" i="10"/>
  <c r="G953" i="10" s="1"/>
  <c r="F952" i="10"/>
  <c r="E952" i="10"/>
  <c r="G952" i="10" s="1"/>
  <c r="F951" i="10"/>
  <c r="G951" i="10" s="1"/>
  <c r="E951" i="10"/>
  <c r="G950" i="10"/>
  <c r="F950" i="10"/>
  <c r="E950" i="10"/>
  <c r="F949" i="10"/>
  <c r="E949" i="10"/>
  <c r="F948" i="10"/>
  <c r="E948" i="10"/>
  <c r="F947" i="10"/>
  <c r="G947" i="10" s="1"/>
  <c r="E947" i="10"/>
  <c r="G946" i="10"/>
  <c r="F946" i="10"/>
  <c r="E946" i="10"/>
  <c r="F945" i="10"/>
  <c r="E945" i="10"/>
  <c r="G945" i="10" s="1"/>
  <c r="F944" i="10"/>
  <c r="E944" i="10"/>
  <c r="G944" i="10" s="1"/>
  <c r="G943" i="10"/>
  <c r="F943" i="10"/>
  <c r="E943" i="10"/>
  <c r="G942" i="10"/>
  <c r="F942" i="10"/>
  <c r="E942" i="10"/>
  <c r="F941" i="10"/>
  <c r="E941" i="10"/>
  <c r="G941" i="10" s="1"/>
  <c r="G940" i="10"/>
  <c r="F940" i="10"/>
  <c r="E940" i="10"/>
  <c r="G939" i="10"/>
  <c r="F939" i="10"/>
  <c r="E939" i="10"/>
  <c r="F938" i="10"/>
  <c r="E938" i="10"/>
  <c r="G938" i="10" s="1"/>
  <c r="F937" i="10"/>
  <c r="E937" i="10"/>
  <c r="G936" i="10"/>
  <c r="F936" i="10"/>
  <c r="E936" i="10"/>
  <c r="F935" i="10"/>
  <c r="G935" i="10" s="1"/>
  <c r="E935" i="10"/>
  <c r="G934" i="10"/>
  <c r="F934" i="10"/>
  <c r="E934" i="10"/>
  <c r="F933" i="10"/>
  <c r="E933" i="10"/>
  <c r="F932" i="10"/>
  <c r="E932" i="10"/>
  <c r="G932" i="10" s="1"/>
  <c r="F931" i="10"/>
  <c r="G931" i="10" s="1"/>
  <c r="E931" i="10"/>
  <c r="G930" i="10"/>
  <c r="F930" i="10"/>
  <c r="E930" i="10"/>
  <c r="F929" i="10"/>
  <c r="E929" i="10"/>
  <c r="F928" i="10"/>
  <c r="E928" i="10"/>
  <c r="G928" i="10" s="1"/>
  <c r="G927" i="10"/>
  <c r="F927" i="10"/>
  <c r="E927" i="10"/>
  <c r="F926" i="10"/>
  <c r="E926" i="10"/>
  <c r="G926" i="10" s="1"/>
  <c r="F925" i="10"/>
  <c r="E925" i="10"/>
  <c r="F924" i="10"/>
  <c r="G924" i="10" s="1"/>
  <c r="E924" i="10"/>
  <c r="F923" i="10"/>
  <c r="G923" i="10" s="1"/>
  <c r="E923" i="10"/>
  <c r="F922" i="10"/>
  <c r="E922" i="10"/>
  <c r="G922" i="10" s="1"/>
  <c r="F921" i="10"/>
  <c r="E921" i="10"/>
  <c r="G921" i="10" s="1"/>
  <c r="G920" i="10"/>
  <c r="F920" i="10"/>
  <c r="E920" i="10"/>
  <c r="F919" i="10"/>
  <c r="G919" i="10" s="1"/>
  <c r="E919" i="10"/>
  <c r="F918" i="10"/>
  <c r="E918" i="10"/>
  <c r="G918" i="10" s="1"/>
  <c r="F917" i="10"/>
  <c r="E917" i="10"/>
  <c r="G917" i="10" s="1"/>
  <c r="F916" i="10"/>
  <c r="E916" i="10"/>
  <c r="G916" i="10" s="1"/>
  <c r="G915" i="10"/>
  <c r="F915" i="10"/>
  <c r="E915" i="10"/>
  <c r="F914" i="10"/>
  <c r="E914" i="10"/>
  <c r="G914" i="10" s="1"/>
  <c r="F913" i="10"/>
  <c r="E913" i="10"/>
  <c r="G913" i="10" s="1"/>
  <c r="G912" i="10"/>
  <c r="F912" i="10"/>
  <c r="E912" i="10"/>
  <c r="G911" i="10"/>
  <c r="F911" i="10"/>
  <c r="E911" i="10"/>
  <c r="G910" i="10"/>
  <c r="F910" i="10"/>
  <c r="E910" i="10"/>
  <c r="F909" i="10"/>
  <c r="E909" i="10"/>
  <c r="G909" i="10" s="1"/>
  <c r="F908" i="10"/>
  <c r="G908" i="10" s="1"/>
  <c r="E908" i="10"/>
  <c r="F907" i="10"/>
  <c r="G907" i="10" s="1"/>
  <c r="E907" i="10"/>
  <c r="F906" i="10"/>
  <c r="E906" i="10"/>
  <c r="G906" i="10" s="1"/>
  <c r="F905" i="10"/>
  <c r="E905" i="10"/>
  <c r="G905" i="10" s="1"/>
  <c r="F904" i="10"/>
  <c r="E904" i="10"/>
  <c r="G904" i="10" s="1"/>
  <c r="G903" i="10"/>
  <c r="F903" i="10"/>
  <c r="E903" i="10"/>
  <c r="G902" i="10"/>
  <c r="F902" i="10"/>
  <c r="E902" i="10"/>
  <c r="F901" i="10"/>
  <c r="E901" i="10"/>
  <c r="G900" i="10"/>
  <c r="F900" i="10"/>
  <c r="E900" i="10"/>
  <c r="F899" i="10"/>
  <c r="G899" i="10" s="1"/>
  <c r="E899" i="10"/>
  <c r="G898" i="10"/>
  <c r="F898" i="10"/>
  <c r="E898" i="10"/>
  <c r="F897" i="10"/>
  <c r="E897" i="10"/>
  <c r="F896" i="10"/>
  <c r="E896" i="10"/>
  <c r="G896" i="10" s="1"/>
  <c r="F895" i="10"/>
  <c r="G895" i="10" s="1"/>
  <c r="E895" i="10"/>
  <c r="G894" i="10"/>
  <c r="F894" i="10"/>
  <c r="E894" i="10"/>
  <c r="F893" i="10"/>
  <c r="E893" i="10"/>
  <c r="G893" i="10" s="1"/>
  <c r="G892" i="10"/>
  <c r="F892" i="10"/>
  <c r="E892" i="10"/>
  <c r="G891" i="10"/>
  <c r="F891" i="10"/>
  <c r="E891" i="10"/>
  <c r="G890" i="10"/>
  <c r="F890" i="10"/>
  <c r="E890" i="10"/>
  <c r="F889" i="10"/>
  <c r="E889" i="10"/>
  <c r="G888" i="10"/>
  <c r="F888" i="10"/>
  <c r="E888" i="10"/>
  <c r="F887" i="10"/>
  <c r="G887" i="10" s="1"/>
  <c r="E887" i="10"/>
  <c r="F886" i="10"/>
  <c r="E886" i="10"/>
  <c r="G886" i="10" s="1"/>
  <c r="F885" i="10"/>
  <c r="E885" i="10"/>
  <c r="G885" i="10" s="1"/>
  <c r="F884" i="10"/>
  <c r="E884" i="10"/>
  <c r="F883" i="10"/>
  <c r="G883" i="10" s="1"/>
  <c r="E883" i="10"/>
  <c r="F882" i="10"/>
  <c r="E882" i="10"/>
  <c r="G882" i="10" s="1"/>
  <c r="F881" i="10"/>
  <c r="E881" i="10"/>
  <c r="G881" i="10" s="1"/>
  <c r="G880" i="10"/>
  <c r="F880" i="10"/>
  <c r="E880" i="10"/>
  <c r="G879" i="10"/>
  <c r="F879" i="10"/>
  <c r="E879" i="10"/>
  <c r="F878" i="10"/>
  <c r="E878" i="10"/>
  <c r="G878" i="10" s="1"/>
  <c r="F877" i="10"/>
  <c r="E877" i="10"/>
  <c r="G877" i="10" s="1"/>
  <c r="F876" i="10"/>
  <c r="G876" i="10" s="1"/>
  <c r="E876" i="10"/>
  <c r="F875" i="10"/>
  <c r="G875" i="10" s="1"/>
  <c r="E875" i="10"/>
  <c r="G874" i="10"/>
  <c r="F874" i="10"/>
  <c r="E874" i="10"/>
  <c r="F873" i="10"/>
  <c r="E873" i="10"/>
  <c r="F872" i="10"/>
  <c r="E872" i="10"/>
  <c r="G872" i="10" s="1"/>
  <c r="F871" i="10"/>
  <c r="G871" i="10" s="1"/>
  <c r="E871" i="10"/>
  <c r="F870" i="10"/>
  <c r="E870" i="10"/>
  <c r="G870" i="10" s="1"/>
  <c r="F869" i="10"/>
  <c r="E869" i="10"/>
  <c r="F868" i="10"/>
  <c r="E868" i="10"/>
  <c r="G868" i="10" s="1"/>
  <c r="G867" i="10"/>
  <c r="F867" i="10"/>
  <c r="E867" i="10"/>
  <c r="F866" i="10"/>
  <c r="E866" i="10"/>
  <c r="G866" i="10" s="1"/>
  <c r="F865" i="10"/>
  <c r="E865" i="10"/>
  <c r="F864" i="10"/>
  <c r="E864" i="10"/>
  <c r="G864" i="10" s="1"/>
  <c r="F863" i="10"/>
  <c r="G863" i="10" s="1"/>
  <c r="E863" i="10"/>
  <c r="G862" i="10"/>
  <c r="F862" i="10"/>
  <c r="E862" i="10"/>
  <c r="F861" i="10"/>
  <c r="E861" i="10"/>
  <c r="G860" i="10"/>
  <c r="F860" i="10"/>
  <c r="E860" i="10"/>
  <c r="G859" i="10"/>
  <c r="F859" i="10"/>
  <c r="E859" i="10"/>
  <c r="F858" i="10"/>
  <c r="E858" i="10"/>
  <c r="G858" i="10" s="1"/>
  <c r="F857" i="10"/>
  <c r="E857" i="10"/>
  <c r="G857" i="10" s="1"/>
  <c r="G856" i="10"/>
  <c r="F856" i="10"/>
  <c r="E856" i="10"/>
  <c r="F855" i="10"/>
  <c r="G855" i="10" s="1"/>
  <c r="E855" i="10"/>
  <c r="F854" i="10"/>
  <c r="E854" i="10"/>
  <c r="G854" i="10" s="1"/>
  <c r="F853" i="10"/>
  <c r="E853" i="10"/>
  <c r="F852" i="10"/>
  <c r="G852" i="10" s="1"/>
  <c r="E852" i="10"/>
  <c r="G851" i="10"/>
  <c r="F851" i="10"/>
  <c r="E851" i="10"/>
  <c r="G850" i="10"/>
  <c r="F850" i="10"/>
  <c r="E850" i="10"/>
  <c r="F849" i="10"/>
  <c r="E849" i="10"/>
  <c r="G849" i="10" s="1"/>
  <c r="F848" i="10"/>
  <c r="E848" i="10"/>
  <c r="G848" i="10" s="1"/>
  <c r="G847" i="10"/>
  <c r="F847" i="10"/>
  <c r="E847" i="10"/>
  <c r="F846" i="10"/>
  <c r="E846" i="10"/>
  <c r="G846" i="10" s="1"/>
  <c r="F845" i="10"/>
  <c r="E845" i="10"/>
  <c r="G845" i="10" s="1"/>
  <c r="G844" i="10"/>
  <c r="F844" i="10"/>
  <c r="E844" i="10"/>
  <c r="F843" i="10"/>
  <c r="G843" i="10" s="1"/>
  <c r="E843" i="10"/>
  <c r="G842" i="10"/>
  <c r="F842" i="10"/>
  <c r="E842" i="10"/>
  <c r="F841" i="10"/>
  <c r="E841" i="10"/>
  <c r="F840" i="10"/>
  <c r="G840" i="10" s="1"/>
  <c r="E840" i="10"/>
  <c r="F839" i="10"/>
  <c r="G839" i="10" s="1"/>
  <c r="E839" i="10"/>
  <c r="G838" i="10"/>
  <c r="F838" i="10"/>
  <c r="E838" i="10"/>
  <c r="F837" i="10"/>
  <c r="E837" i="10"/>
  <c r="G837" i="10" s="1"/>
  <c r="F836" i="10"/>
  <c r="E836" i="10"/>
  <c r="G836" i="10" s="1"/>
  <c r="F835" i="10"/>
  <c r="G835" i="10" s="1"/>
  <c r="E835" i="10"/>
  <c r="F834" i="10"/>
  <c r="E834" i="10"/>
  <c r="G834" i="10" s="1"/>
  <c r="F833" i="10"/>
  <c r="E833" i="10"/>
  <c r="F832" i="10"/>
  <c r="E832" i="10"/>
  <c r="G832" i="10" s="1"/>
  <c r="G831" i="10"/>
  <c r="F831" i="10"/>
  <c r="E831" i="10"/>
  <c r="G830" i="10"/>
  <c r="F830" i="10"/>
  <c r="E830" i="10"/>
  <c r="F829" i="10"/>
  <c r="E829" i="10"/>
  <c r="G828" i="10"/>
  <c r="F828" i="10"/>
  <c r="E828" i="10"/>
  <c r="G827" i="10"/>
  <c r="F827" i="10"/>
  <c r="E827" i="10"/>
  <c r="F826" i="10"/>
  <c r="G826" i="10" s="1"/>
  <c r="E826" i="10"/>
  <c r="F825" i="10"/>
  <c r="E825" i="10"/>
  <c r="G825" i="10" s="1"/>
  <c r="G824" i="10"/>
  <c r="F824" i="10"/>
  <c r="E824" i="10"/>
  <c r="F823" i="10"/>
  <c r="G823" i="10" s="1"/>
  <c r="E823" i="10"/>
  <c r="F822" i="10"/>
  <c r="E822" i="10"/>
  <c r="G822" i="10" s="1"/>
  <c r="F821" i="10"/>
  <c r="E821" i="10"/>
  <c r="G821" i="10" s="1"/>
  <c r="F820" i="10"/>
  <c r="E820" i="10"/>
  <c r="G820" i="10" s="1"/>
  <c r="G819" i="10"/>
  <c r="F819" i="10"/>
  <c r="E819" i="10"/>
  <c r="F818" i="10"/>
  <c r="E818" i="10"/>
  <c r="G818" i="10" s="1"/>
  <c r="F817" i="10"/>
  <c r="E817" i="10"/>
  <c r="G817" i="10" s="1"/>
  <c r="G816" i="10"/>
  <c r="F816" i="10"/>
  <c r="E816" i="10"/>
  <c r="G815" i="10"/>
  <c r="F815" i="10"/>
  <c r="E815" i="10"/>
  <c r="F814" i="10"/>
  <c r="G814" i="10" s="1"/>
  <c r="E814" i="10"/>
  <c r="F813" i="10"/>
  <c r="E813" i="10"/>
  <c r="G813" i="10" s="1"/>
  <c r="F812" i="10"/>
  <c r="G812" i="10" s="1"/>
  <c r="E812" i="10"/>
  <c r="G811" i="10"/>
  <c r="F811" i="10"/>
  <c r="E811" i="10"/>
  <c r="F810" i="10"/>
  <c r="E810" i="10"/>
  <c r="F809" i="10"/>
  <c r="E809" i="10"/>
  <c r="G809" i="10" s="1"/>
  <c r="F808" i="10"/>
  <c r="E808" i="10"/>
  <c r="G808" i="10" s="1"/>
  <c r="G807" i="10"/>
  <c r="F807" i="10"/>
  <c r="E807" i="10"/>
  <c r="G806" i="10"/>
  <c r="F806" i="10"/>
  <c r="E806" i="10"/>
  <c r="F805" i="10"/>
  <c r="E805" i="10"/>
  <c r="G804" i="10"/>
  <c r="F804" i="10"/>
  <c r="E804" i="10"/>
  <c r="F803" i="10"/>
  <c r="G803" i="10" s="1"/>
  <c r="E803" i="10"/>
  <c r="F802" i="10"/>
  <c r="G802" i="10" s="1"/>
  <c r="E802" i="10"/>
  <c r="F801" i="10"/>
  <c r="E801" i="10"/>
  <c r="F800" i="10"/>
  <c r="E800" i="10"/>
  <c r="G800" i="10" s="1"/>
  <c r="F799" i="10"/>
  <c r="G799" i="10" s="1"/>
  <c r="E799" i="10"/>
  <c r="G798" i="10"/>
  <c r="F798" i="10"/>
  <c r="E798" i="10"/>
  <c r="F797" i="10"/>
  <c r="E797" i="10"/>
  <c r="G797" i="10" s="1"/>
  <c r="G796" i="10"/>
  <c r="F796" i="10"/>
  <c r="E796" i="10"/>
  <c r="G795" i="10"/>
  <c r="F795" i="10"/>
  <c r="E795" i="10"/>
  <c r="F794" i="10"/>
  <c r="G794" i="10" s="1"/>
  <c r="E794" i="10"/>
  <c r="F793" i="10"/>
  <c r="E793" i="10"/>
  <c r="G792" i="10"/>
  <c r="F792" i="10"/>
  <c r="E792" i="10"/>
  <c r="F791" i="10"/>
  <c r="G791" i="10" s="1"/>
  <c r="E791" i="10"/>
  <c r="F790" i="10"/>
  <c r="E790" i="10"/>
  <c r="G790" i="10" s="1"/>
  <c r="F789" i="10"/>
  <c r="E789" i="10"/>
  <c r="G789" i="10" s="1"/>
  <c r="F788" i="10"/>
  <c r="E788" i="10"/>
  <c r="F787" i="10"/>
  <c r="G787" i="10" s="1"/>
  <c r="E787" i="10"/>
  <c r="F786" i="10"/>
  <c r="E786" i="10"/>
  <c r="G786" i="10" s="1"/>
  <c r="F785" i="10"/>
  <c r="E785" i="10"/>
  <c r="G785" i="10" s="1"/>
  <c r="F784" i="10"/>
  <c r="E784" i="10"/>
  <c r="G784" i="10" s="1"/>
  <c r="F783" i="10"/>
  <c r="G783" i="10" s="1"/>
  <c r="E783" i="10"/>
  <c r="G782" i="10"/>
  <c r="F782" i="10"/>
  <c r="E782" i="10"/>
  <c r="G781" i="10"/>
  <c r="F781" i="10"/>
  <c r="E781" i="10"/>
  <c r="F780" i="10"/>
  <c r="E780" i="10"/>
  <c r="G780" i="10" s="1"/>
  <c r="F779" i="10"/>
  <c r="G779" i="10" s="1"/>
  <c r="E779" i="10"/>
  <c r="G778" i="10"/>
  <c r="F778" i="10"/>
  <c r="E778" i="10"/>
  <c r="F777" i="10"/>
  <c r="E777" i="10"/>
  <c r="G777" i="10" s="1"/>
  <c r="F776" i="10"/>
  <c r="E776" i="10"/>
  <c r="G776" i="10" s="1"/>
  <c r="F775" i="10"/>
  <c r="G775" i="10" s="1"/>
  <c r="E775" i="10"/>
  <c r="F774" i="10"/>
  <c r="E774" i="10"/>
  <c r="G773" i="10"/>
  <c r="F773" i="10"/>
  <c r="E773" i="10"/>
  <c r="F772" i="10"/>
  <c r="E772" i="10"/>
  <c r="G772" i="10" s="1"/>
  <c r="F771" i="10"/>
  <c r="E771" i="10"/>
  <c r="G771" i="10" s="1"/>
  <c r="F770" i="10"/>
  <c r="G770" i="10" s="1"/>
  <c r="E770" i="10"/>
  <c r="G769" i="10"/>
  <c r="F769" i="10"/>
  <c r="E769" i="10"/>
  <c r="F768" i="10"/>
  <c r="E768" i="10"/>
  <c r="F767" i="10"/>
  <c r="E767" i="10"/>
  <c r="G767" i="10" s="1"/>
  <c r="F766" i="10"/>
  <c r="E766" i="10"/>
  <c r="G766" i="10" s="1"/>
  <c r="F765" i="10"/>
  <c r="E765" i="10"/>
  <c r="G765" i="10" s="1"/>
  <c r="F764" i="10"/>
  <c r="E764" i="10"/>
  <c r="F763" i="10"/>
  <c r="E763" i="10"/>
  <c r="F762" i="10"/>
  <c r="E762" i="10"/>
  <c r="G762" i="10" s="1"/>
  <c r="F761" i="10"/>
  <c r="E761" i="10"/>
  <c r="G761" i="10" s="1"/>
  <c r="F760" i="10"/>
  <c r="E760" i="10"/>
  <c r="G760" i="10" s="1"/>
  <c r="F759" i="10"/>
  <c r="E759" i="10"/>
  <c r="G758" i="10"/>
  <c r="F758" i="10"/>
  <c r="E758" i="10"/>
  <c r="G757" i="10"/>
  <c r="F757" i="10"/>
  <c r="E757" i="10"/>
  <c r="F756" i="10"/>
  <c r="E756" i="10"/>
  <c r="G756" i="10" s="1"/>
  <c r="F755" i="10"/>
  <c r="E755" i="10"/>
  <c r="G755" i="10" s="1"/>
  <c r="G754" i="10"/>
  <c r="F754" i="10"/>
  <c r="E754" i="10"/>
  <c r="F753" i="10"/>
  <c r="E753" i="10"/>
  <c r="G753" i="10" s="1"/>
  <c r="F752" i="10"/>
  <c r="E752" i="10"/>
  <c r="G752" i="10" s="1"/>
  <c r="F751" i="10"/>
  <c r="E751" i="10"/>
  <c r="F750" i="10"/>
  <c r="E750" i="10"/>
  <c r="G750" i="10" s="1"/>
  <c r="G749" i="10"/>
  <c r="F749" i="10"/>
  <c r="E749" i="10"/>
  <c r="F748" i="10"/>
  <c r="E748" i="10"/>
  <c r="G748" i="10" s="1"/>
  <c r="F747" i="10"/>
  <c r="E747" i="10"/>
  <c r="G747" i="10" s="1"/>
  <c r="G746" i="10"/>
  <c r="F746" i="10"/>
  <c r="E746" i="10"/>
  <c r="F745" i="10"/>
  <c r="E745" i="10"/>
  <c r="G745" i="10" s="1"/>
  <c r="F744" i="10"/>
  <c r="E744" i="10"/>
  <c r="F743" i="10"/>
  <c r="E743" i="10"/>
  <c r="G743" i="10" s="1"/>
  <c r="F742" i="10"/>
  <c r="E742" i="10"/>
  <c r="G742" i="10" s="1"/>
  <c r="G741" i="10"/>
  <c r="F741" i="10"/>
  <c r="E741" i="10"/>
  <c r="F740" i="10"/>
  <c r="E740" i="10"/>
  <c r="G740" i="10" s="1"/>
  <c r="F739" i="10"/>
  <c r="E739" i="10"/>
  <c r="F738" i="10"/>
  <c r="E738" i="10"/>
  <c r="G738" i="10" s="1"/>
  <c r="F737" i="10"/>
  <c r="E737" i="10"/>
  <c r="G737" i="10" s="1"/>
  <c r="F736" i="10"/>
  <c r="E736" i="10"/>
  <c r="G736" i="10" s="1"/>
  <c r="F735" i="10"/>
  <c r="E735" i="10"/>
  <c r="G734" i="10"/>
  <c r="F734" i="10"/>
  <c r="E734" i="10"/>
  <c r="G733" i="10"/>
  <c r="F733" i="10"/>
  <c r="E733" i="10"/>
  <c r="F732" i="10"/>
  <c r="E732" i="10"/>
  <c r="G732" i="10" s="1"/>
  <c r="F731" i="10"/>
  <c r="E731" i="10"/>
  <c r="G731" i="10" s="1"/>
  <c r="G730" i="10"/>
  <c r="F730" i="10"/>
  <c r="E730" i="10"/>
  <c r="F729" i="10"/>
  <c r="E729" i="10"/>
  <c r="G729" i="10" s="1"/>
  <c r="F728" i="10"/>
  <c r="E728" i="10"/>
  <c r="G728" i="10" s="1"/>
  <c r="F727" i="10"/>
  <c r="E727" i="10"/>
  <c r="F726" i="10"/>
  <c r="E726" i="10"/>
  <c r="G725" i="10"/>
  <c r="F725" i="10"/>
  <c r="E725" i="10"/>
  <c r="F724" i="10"/>
  <c r="E724" i="10"/>
  <c r="G724" i="10" s="1"/>
  <c r="F723" i="10"/>
  <c r="E723" i="10"/>
  <c r="G723" i="10" s="1"/>
  <c r="F722" i="10"/>
  <c r="G722" i="10" s="1"/>
  <c r="E722" i="10"/>
  <c r="F721" i="10"/>
  <c r="E721" i="10"/>
  <c r="G721" i="10" s="1"/>
  <c r="F720" i="10"/>
  <c r="E720" i="10"/>
  <c r="F719" i="10"/>
  <c r="E719" i="10"/>
  <c r="G719" i="10" s="1"/>
  <c r="F718" i="10"/>
  <c r="E718" i="10"/>
  <c r="G718" i="10" s="1"/>
  <c r="G717" i="10"/>
  <c r="F717" i="10"/>
  <c r="E717" i="10"/>
  <c r="F716" i="10"/>
  <c r="E716" i="10"/>
  <c r="F715" i="10"/>
  <c r="E715" i="10"/>
  <c r="F714" i="10"/>
  <c r="E714" i="10"/>
  <c r="G714" i="10" s="1"/>
  <c r="F713" i="10"/>
  <c r="E713" i="10"/>
  <c r="G713" i="10" s="1"/>
  <c r="F712" i="10"/>
  <c r="E712" i="10"/>
  <c r="G712" i="10" s="1"/>
  <c r="F711" i="10"/>
  <c r="E711" i="10"/>
  <c r="G710" i="10"/>
  <c r="F710" i="10"/>
  <c r="E710" i="10"/>
  <c r="G709" i="10"/>
  <c r="F709" i="10"/>
  <c r="E709" i="10"/>
  <c r="F708" i="10"/>
  <c r="E708" i="10"/>
  <c r="G708" i="10" s="1"/>
  <c r="F707" i="10"/>
  <c r="E707" i="10"/>
  <c r="G707" i="10" s="1"/>
  <c r="G706" i="10"/>
  <c r="F706" i="10"/>
  <c r="E706" i="10"/>
  <c r="F705" i="10"/>
  <c r="E705" i="10"/>
  <c r="G705" i="10" s="1"/>
  <c r="F704" i="10"/>
  <c r="E704" i="10"/>
  <c r="G704" i="10" s="1"/>
  <c r="F703" i="10"/>
  <c r="E703" i="10"/>
  <c r="G703" i="10" s="1"/>
  <c r="F702" i="10"/>
  <c r="E702" i="10"/>
  <c r="G701" i="10"/>
  <c r="F701" i="10"/>
  <c r="E701" i="10"/>
  <c r="F700" i="10"/>
  <c r="E700" i="10"/>
  <c r="G700" i="10" s="1"/>
  <c r="F699" i="10"/>
  <c r="E699" i="10"/>
  <c r="G699" i="10" s="1"/>
  <c r="F698" i="10"/>
  <c r="G698" i="10" s="1"/>
  <c r="E698" i="10"/>
  <c r="F697" i="10"/>
  <c r="G697" i="10" s="1"/>
  <c r="E697" i="10"/>
  <c r="F696" i="10"/>
  <c r="E696" i="10"/>
  <c r="F695" i="10"/>
  <c r="E695" i="10"/>
  <c r="G695" i="10" s="1"/>
  <c r="F694" i="10"/>
  <c r="E694" i="10"/>
  <c r="G694" i="10" s="1"/>
  <c r="F693" i="10"/>
  <c r="E693" i="10"/>
  <c r="G693" i="10" s="1"/>
  <c r="F692" i="10"/>
  <c r="E692" i="10"/>
  <c r="G692" i="10" s="1"/>
  <c r="F691" i="10"/>
  <c r="E691" i="10"/>
  <c r="F690" i="10"/>
  <c r="E690" i="10"/>
  <c r="G690" i="10" s="1"/>
  <c r="F689" i="10"/>
  <c r="E689" i="10"/>
  <c r="G689" i="10" s="1"/>
  <c r="F688" i="10"/>
  <c r="E688" i="10"/>
  <c r="G688" i="10" s="1"/>
  <c r="F687" i="10"/>
  <c r="E687" i="10"/>
  <c r="G687" i="10" s="1"/>
  <c r="G686" i="10"/>
  <c r="F686" i="10"/>
  <c r="E686" i="10"/>
  <c r="G685" i="10"/>
  <c r="F685" i="10"/>
  <c r="E685" i="10"/>
  <c r="F684" i="10"/>
  <c r="E684" i="10"/>
  <c r="G684" i="10" s="1"/>
  <c r="F683" i="10"/>
  <c r="E683" i="10"/>
  <c r="G683" i="10" s="1"/>
  <c r="F682" i="10"/>
  <c r="G682" i="10" s="1"/>
  <c r="E682" i="10"/>
  <c r="F681" i="10"/>
  <c r="E681" i="10"/>
  <c r="G681" i="10" s="1"/>
  <c r="F680" i="10"/>
  <c r="E680" i="10"/>
  <c r="G680" i="10" s="1"/>
  <c r="F679" i="10"/>
  <c r="E679" i="10"/>
  <c r="F678" i="10"/>
  <c r="E678" i="10"/>
  <c r="G677" i="10"/>
  <c r="F677" i="10"/>
  <c r="E677" i="10"/>
  <c r="F676" i="10"/>
  <c r="E676" i="10"/>
  <c r="G676" i="10" s="1"/>
  <c r="F675" i="10"/>
  <c r="E675" i="10"/>
  <c r="G675" i="10" s="1"/>
  <c r="F674" i="10"/>
  <c r="G674" i="10" s="1"/>
  <c r="E674" i="10"/>
  <c r="G673" i="10"/>
  <c r="F673" i="10"/>
  <c r="E673" i="10"/>
  <c r="F672" i="10"/>
  <c r="E672" i="10"/>
  <c r="F671" i="10"/>
  <c r="E671" i="10"/>
  <c r="G671" i="10" s="1"/>
  <c r="F670" i="10"/>
  <c r="E670" i="10"/>
  <c r="G670" i="10" s="1"/>
  <c r="G669" i="10"/>
  <c r="F669" i="10"/>
  <c r="E669" i="10"/>
  <c r="F668" i="10"/>
  <c r="E668" i="10"/>
  <c r="F667" i="10"/>
  <c r="E667" i="10"/>
  <c r="F666" i="10"/>
  <c r="E666" i="10"/>
  <c r="F665" i="10"/>
  <c r="E665" i="10"/>
  <c r="F664" i="10"/>
  <c r="E664" i="10"/>
  <c r="G664" i="10" s="1"/>
  <c r="F663" i="10"/>
  <c r="E663" i="10"/>
  <c r="G662" i="10"/>
  <c r="F662" i="10"/>
  <c r="E662" i="10"/>
  <c r="G661" i="10"/>
  <c r="F661" i="10"/>
  <c r="E661" i="10"/>
  <c r="F660" i="10"/>
  <c r="E660" i="10"/>
  <c r="F659" i="10"/>
  <c r="E659" i="10"/>
  <c r="G659" i="10" s="1"/>
  <c r="G658" i="10"/>
  <c r="F658" i="10"/>
  <c r="E658" i="10"/>
  <c r="F657" i="10"/>
  <c r="E657" i="10"/>
  <c r="G657" i="10" s="1"/>
  <c r="F656" i="10"/>
  <c r="E656" i="10"/>
  <c r="G656" i="10" s="1"/>
  <c r="F655" i="10"/>
  <c r="E655" i="10"/>
  <c r="G655" i="10" s="1"/>
  <c r="F654" i="10"/>
  <c r="E654" i="10"/>
  <c r="G654" i="10" s="1"/>
  <c r="G653" i="10"/>
  <c r="F653" i="10"/>
  <c r="E653" i="10"/>
  <c r="F652" i="10"/>
  <c r="E652" i="10"/>
  <c r="G652" i="10" s="1"/>
  <c r="F651" i="10"/>
  <c r="E651" i="10"/>
  <c r="G651" i="10" s="1"/>
  <c r="F650" i="10"/>
  <c r="G650" i="10" s="1"/>
  <c r="E650" i="10"/>
  <c r="F649" i="10"/>
  <c r="G649" i="10" s="1"/>
  <c r="E649" i="10"/>
  <c r="F648" i="10"/>
  <c r="E648" i="10"/>
  <c r="F647" i="10"/>
  <c r="E647" i="10"/>
  <c r="G647" i="10" s="1"/>
  <c r="F646" i="10"/>
  <c r="E646" i="10"/>
  <c r="G646" i="10" s="1"/>
  <c r="F645" i="10"/>
  <c r="E645" i="10"/>
  <c r="G645" i="10" s="1"/>
  <c r="F644" i="10"/>
  <c r="E644" i="10"/>
  <c r="G644" i="10" s="1"/>
  <c r="F643" i="10"/>
  <c r="E643" i="10"/>
  <c r="F642" i="10"/>
  <c r="E642" i="10"/>
  <c r="G642" i="10" s="1"/>
  <c r="F641" i="10"/>
  <c r="E641" i="10"/>
  <c r="F640" i="10"/>
  <c r="E640" i="10"/>
  <c r="G640" i="10" s="1"/>
  <c r="F639" i="10"/>
  <c r="E639" i="10"/>
  <c r="G639" i="10" s="1"/>
  <c r="G638" i="10"/>
  <c r="F638" i="10"/>
  <c r="E638" i="10"/>
  <c r="G637" i="10"/>
  <c r="F637" i="10"/>
  <c r="E637" i="10"/>
  <c r="F636" i="10"/>
  <c r="E636" i="10"/>
  <c r="F635" i="10"/>
  <c r="E635" i="10"/>
  <c r="G635" i="10" s="1"/>
  <c r="F634" i="10"/>
  <c r="G634" i="10" s="1"/>
  <c r="E634" i="10"/>
  <c r="F633" i="10"/>
  <c r="E633" i="10"/>
  <c r="G633" i="10" s="1"/>
  <c r="F632" i="10"/>
  <c r="E632" i="10"/>
  <c r="G632" i="10" s="1"/>
  <c r="F631" i="10"/>
  <c r="E631" i="10"/>
  <c r="F630" i="10"/>
  <c r="E630" i="10"/>
  <c r="G630" i="10" s="1"/>
  <c r="G629" i="10"/>
  <c r="F629" i="10"/>
  <c r="E629" i="10"/>
  <c r="F628" i="10"/>
  <c r="E628" i="10"/>
  <c r="G628" i="10" s="1"/>
  <c r="F627" i="10"/>
  <c r="E627" i="10"/>
  <c r="G627" i="10" s="1"/>
  <c r="F626" i="10"/>
  <c r="G626" i="10" s="1"/>
  <c r="E626" i="10"/>
  <c r="F625" i="10"/>
  <c r="E625" i="10"/>
  <c r="G625" i="10" s="1"/>
  <c r="F624" i="10"/>
  <c r="E624" i="10"/>
  <c r="F623" i="10"/>
  <c r="E623" i="10"/>
  <c r="G623" i="10" s="1"/>
  <c r="F622" i="10"/>
  <c r="E622" i="10"/>
  <c r="G622" i="10" s="1"/>
  <c r="F621" i="10"/>
  <c r="E621" i="10"/>
  <c r="G621" i="10" s="1"/>
  <c r="F620" i="10"/>
  <c r="E620" i="10"/>
  <c r="G620" i="10" s="1"/>
  <c r="F619" i="10"/>
  <c r="E619" i="10"/>
  <c r="F618" i="10"/>
  <c r="E618" i="10"/>
  <c r="F617" i="10"/>
  <c r="E617" i="10"/>
  <c r="F616" i="10"/>
  <c r="E616" i="10"/>
  <c r="F615" i="10"/>
  <c r="E615" i="10"/>
  <c r="G614" i="10"/>
  <c r="F614" i="10"/>
  <c r="E614" i="10"/>
  <c r="G613" i="10"/>
  <c r="F613" i="10"/>
  <c r="E613" i="10"/>
  <c r="F612" i="10"/>
  <c r="E612" i="10"/>
  <c r="F611" i="10"/>
  <c r="E611" i="10"/>
  <c r="G610" i="10"/>
  <c r="F610" i="10"/>
  <c r="E610" i="10"/>
  <c r="F609" i="10"/>
  <c r="E609" i="10"/>
  <c r="G609" i="10" s="1"/>
  <c r="F608" i="10"/>
  <c r="E608" i="10"/>
  <c r="G608" i="10" s="1"/>
  <c r="F607" i="10"/>
  <c r="E607" i="10"/>
  <c r="G607" i="10" s="1"/>
  <c r="F606" i="10"/>
  <c r="G606" i="10" s="1"/>
  <c r="E606" i="10"/>
  <c r="G605" i="10"/>
  <c r="F605" i="10"/>
  <c r="E605" i="10"/>
  <c r="F604" i="10"/>
  <c r="E604" i="10"/>
  <c r="G604" i="10" s="1"/>
  <c r="F603" i="10"/>
  <c r="E603" i="10"/>
  <c r="G603" i="10" s="1"/>
  <c r="F602" i="10"/>
  <c r="G602" i="10" s="1"/>
  <c r="E602" i="10"/>
  <c r="F601" i="10"/>
  <c r="E601" i="10"/>
  <c r="G601" i="10" s="1"/>
  <c r="F600" i="10"/>
  <c r="E600" i="10"/>
  <c r="F599" i="10"/>
  <c r="E599" i="10"/>
  <c r="G599" i="10" s="1"/>
  <c r="F598" i="10"/>
  <c r="E598" i="10"/>
  <c r="G598" i="10" s="1"/>
  <c r="F597" i="10"/>
  <c r="G597" i="10" s="1"/>
  <c r="E597" i="10"/>
  <c r="F596" i="10"/>
  <c r="E596" i="10"/>
  <c r="F595" i="10"/>
  <c r="E595" i="10"/>
  <c r="F594" i="10"/>
  <c r="E594" i="10"/>
  <c r="G594" i="10" s="1"/>
  <c r="F593" i="10"/>
  <c r="E593" i="10"/>
  <c r="F592" i="10"/>
  <c r="E592" i="10"/>
  <c r="F591" i="10"/>
  <c r="E591" i="10"/>
  <c r="G590" i="10"/>
  <c r="F590" i="10"/>
  <c r="E590" i="10"/>
  <c r="G589" i="10"/>
  <c r="F589" i="10"/>
  <c r="E589" i="10"/>
  <c r="F588" i="10"/>
  <c r="E588" i="10"/>
  <c r="F587" i="10"/>
  <c r="E587" i="10"/>
  <c r="G586" i="10"/>
  <c r="F586" i="10"/>
  <c r="E586" i="10"/>
  <c r="F585" i="10"/>
  <c r="E585" i="10"/>
  <c r="G585" i="10" s="1"/>
  <c r="F584" i="10"/>
  <c r="E584" i="10"/>
  <c r="G584" i="10" s="1"/>
  <c r="F583" i="10"/>
  <c r="E583" i="10"/>
  <c r="G583" i="10" s="1"/>
  <c r="F582" i="10"/>
  <c r="E582" i="10"/>
  <c r="G582" i="10" s="1"/>
  <c r="G581" i="10"/>
  <c r="F581" i="10"/>
  <c r="E581" i="10"/>
  <c r="F580" i="10"/>
  <c r="E580" i="10"/>
  <c r="G580" i="10" s="1"/>
  <c r="F579" i="10"/>
  <c r="E579" i="10"/>
  <c r="G579" i="10" s="1"/>
  <c r="F578" i="10"/>
  <c r="E578" i="10"/>
  <c r="G578" i="10" s="1"/>
  <c r="F577" i="10"/>
  <c r="E577" i="10"/>
  <c r="G577" i="10" s="1"/>
  <c r="F576" i="10"/>
  <c r="E576" i="10"/>
  <c r="F575" i="10"/>
  <c r="E575" i="10"/>
  <c r="G575" i="10" s="1"/>
  <c r="F574" i="10"/>
  <c r="E574" i="10"/>
  <c r="G574" i="10" s="1"/>
  <c r="F573" i="10"/>
  <c r="E573" i="10"/>
  <c r="G573" i="10" s="1"/>
  <c r="F572" i="10"/>
  <c r="E572" i="10"/>
  <c r="F571" i="10"/>
  <c r="E571" i="10"/>
  <c r="F570" i="10"/>
  <c r="E570" i="10"/>
  <c r="F569" i="10"/>
  <c r="E569" i="10"/>
  <c r="F568" i="10"/>
  <c r="E568" i="10"/>
  <c r="G568" i="10" s="1"/>
  <c r="F567" i="10"/>
  <c r="E567" i="10"/>
  <c r="G566" i="10"/>
  <c r="F566" i="10"/>
  <c r="E566" i="10"/>
  <c r="G565" i="10"/>
  <c r="F565" i="10"/>
  <c r="E565" i="10"/>
  <c r="F564" i="10"/>
  <c r="E564" i="10"/>
  <c r="F563" i="10"/>
  <c r="E563" i="10"/>
  <c r="G563" i="10" s="1"/>
  <c r="G562" i="10"/>
  <c r="F562" i="10"/>
  <c r="E562" i="10"/>
  <c r="F561" i="10"/>
  <c r="E561" i="10"/>
  <c r="G561" i="10" s="1"/>
  <c r="F560" i="10"/>
  <c r="E560" i="10"/>
  <c r="G560" i="10" s="1"/>
  <c r="F559" i="10"/>
  <c r="E559" i="10"/>
  <c r="G559" i="10" s="1"/>
  <c r="G558" i="10"/>
  <c r="F558" i="10"/>
  <c r="E558" i="10"/>
  <c r="G557" i="10"/>
  <c r="F557" i="10"/>
  <c r="E557" i="10"/>
  <c r="F556" i="10"/>
  <c r="E556" i="10"/>
  <c r="G556" i="10" s="1"/>
  <c r="F555" i="10"/>
  <c r="E555" i="10"/>
  <c r="G555" i="10" s="1"/>
  <c r="F554" i="10"/>
  <c r="E554" i="10"/>
  <c r="G554" i="10" s="1"/>
  <c r="F553" i="10"/>
  <c r="E553" i="10"/>
  <c r="G553" i="10" s="1"/>
  <c r="F552" i="10"/>
  <c r="E552" i="10"/>
  <c r="F551" i="10"/>
  <c r="E551" i="10"/>
  <c r="G551" i="10" s="1"/>
  <c r="F550" i="10"/>
  <c r="E550" i="10"/>
  <c r="G550" i="10" s="1"/>
  <c r="F549" i="10"/>
  <c r="E549" i="10"/>
  <c r="G549" i="10" s="1"/>
  <c r="F548" i="10"/>
  <c r="E548" i="10"/>
  <c r="G548" i="10" s="1"/>
  <c r="F547" i="10"/>
  <c r="E547" i="10"/>
  <c r="F546" i="10"/>
  <c r="E546" i="10"/>
  <c r="F545" i="10"/>
  <c r="E545" i="10"/>
  <c r="F544" i="10"/>
  <c r="E544" i="10"/>
  <c r="F543" i="10"/>
  <c r="E543" i="10"/>
  <c r="G542" i="10"/>
  <c r="F542" i="10"/>
  <c r="E542" i="10"/>
  <c r="G541" i="10"/>
  <c r="F541" i="10"/>
  <c r="E541" i="10"/>
  <c r="F540" i="10"/>
  <c r="E540" i="10"/>
  <c r="F539" i="10"/>
  <c r="E539" i="10"/>
  <c r="G538" i="10"/>
  <c r="F538" i="10"/>
  <c r="E538" i="10"/>
  <c r="F537" i="10"/>
  <c r="E537" i="10"/>
  <c r="G537" i="10" s="1"/>
  <c r="F536" i="10"/>
  <c r="E536" i="10"/>
  <c r="G536" i="10" s="1"/>
  <c r="F535" i="10"/>
  <c r="E535" i="10"/>
  <c r="G535" i="10" s="1"/>
  <c r="F534" i="10"/>
  <c r="G534" i="10" s="1"/>
  <c r="E534" i="10"/>
  <c r="G533" i="10"/>
  <c r="F533" i="10"/>
  <c r="E533" i="10"/>
  <c r="F532" i="10"/>
  <c r="E532" i="10"/>
  <c r="G532" i="10" s="1"/>
  <c r="F531" i="10"/>
  <c r="E531" i="10"/>
  <c r="G531" i="10" s="1"/>
  <c r="F530" i="10"/>
  <c r="G530" i="10" s="1"/>
  <c r="E530" i="10"/>
  <c r="F529" i="10"/>
  <c r="E529" i="10"/>
  <c r="G529" i="10" s="1"/>
  <c r="F528" i="10"/>
  <c r="E528" i="10"/>
  <c r="F527" i="10"/>
  <c r="E527" i="10"/>
  <c r="G527" i="10" s="1"/>
  <c r="F526" i="10"/>
  <c r="E526" i="10"/>
  <c r="G526" i="10" s="1"/>
  <c r="F525" i="10"/>
  <c r="G525" i="10" s="1"/>
  <c r="E525" i="10"/>
  <c r="F524" i="10"/>
  <c r="E524" i="10"/>
  <c r="F523" i="10"/>
  <c r="E523" i="10"/>
  <c r="F522" i="10"/>
  <c r="E522" i="10"/>
  <c r="G522" i="10" s="1"/>
  <c r="F521" i="10"/>
  <c r="E521" i="10"/>
  <c r="F520" i="10"/>
  <c r="E520" i="10"/>
  <c r="G519" i="10"/>
  <c r="F519" i="10"/>
  <c r="E519" i="10"/>
  <c r="F518" i="10"/>
  <c r="E518" i="10"/>
  <c r="G518" i="10" s="1"/>
  <c r="F517" i="10"/>
  <c r="E517" i="10"/>
  <c r="G517" i="10" s="1"/>
  <c r="F516" i="10"/>
  <c r="E516" i="10"/>
  <c r="G516" i="10" s="1"/>
  <c r="F515" i="10"/>
  <c r="E515" i="10"/>
  <c r="G515" i="10" s="1"/>
  <c r="G514" i="10"/>
  <c r="F514" i="10"/>
  <c r="E514" i="10"/>
  <c r="G513" i="10"/>
  <c r="F513" i="10"/>
  <c r="E513" i="10"/>
  <c r="F512" i="10"/>
  <c r="E512" i="10"/>
  <c r="G512" i="10" s="1"/>
  <c r="G511" i="10"/>
  <c r="F511" i="10"/>
  <c r="E511" i="10"/>
  <c r="G510" i="10"/>
  <c r="F510" i="10"/>
  <c r="E510" i="10"/>
  <c r="F509" i="10"/>
  <c r="E509" i="10"/>
  <c r="F508" i="10"/>
  <c r="E508" i="10"/>
  <c r="G508" i="10" s="1"/>
  <c r="F507" i="10"/>
  <c r="E507" i="10"/>
  <c r="G507" i="10" s="1"/>
  <c r="F506" i="10"/>
  <c r="G506" i="10" s="1"/>
  <c r="E506" i="10"/>
  <c r="F505" i="10"/>
  <c r="E505" i="10"/>
  <c r="G505" i="10" s="1"/>
  <c r="F504" i="10"/>
  <c r="E504" i="10"/>
  <c r="G504" i="10" s="1"/>
  <c r="G503" i="10"/>
  <c r="F503" i="10"/>
  <c r="E503" i="10"/>
  <c r="F502" i="10"/>
  <c r="E502" i="10"/>
  <c r="G502" i="10" s="1"/>
  <c r="G501" i="10"/>
  <c r="F501" i="10"/>
  <c r="E501" i="10"/>
  <c r="F500" i="10"/>
  <c r="E500" i="10"/>
  <c r="F499" i="10"/>
  <c r="E499" i="10"/>
  <c r="G499" i="10" s="1"/>
  <c r="G498" i="10"/>
  <c r="F498" i="10"/>
  <c r="E498" i="10"/>
  <c r="G497" i="10"/>
  <c r="F497" i="10"/>
  <c r="E497" i="10"/>
  <c r="F496" i="10"/>
  <c r="E496" i="10"/>
  <c r="G496" i="10" s="1"/>
  <c r="F495" i="10"/>
  <c r="E495" i="10"/>
  <c r="G495" i="10" s="1"/>
  <c r="F494" i="10"/>
  <c r="E494" i="10"/>
  <c r="G494" i="10" s="1"/>
  <c r="F493" i="10"/>
  <c r="G493" i="10" s="1"/>
  <c r="E493" i="10"/>
  <c r="F492" i="10"/>
  <c r="E492" i="10"/>
  <c r="G492" i="10" s="1"/>
  <c r="G491" i="10"/>
  <c r="F491" i="10"/>
  <c r="E491" i="10"/>
  <c r="F490" i="10"/>
  <c r="E490" i="10"/>
  <c r="G490" i="10" s="1"/>
  <c r="G489" i="10"/>
  <c r="F489" i="10"/>
  <c r="E489" i="10"/>
  <c r="F488" i="10"/>
  <c r="E488" i="10"/>
  <c r="F487" i="10"/>
  <c r="E487" i="10"/>
  <c r="F486" i="10"/>
  <c r="E486" i="10"/>
  <c r="F485" i="10"/>
  <c r="E485" i="10"/>
  <c r="G485" i="10" s="1"/>
  <c r="F484" i="10"/>
  <c r="E484" i="10"/>
  <c r="F483" i="10"/>
  <c r="E483" i="10"/>
  <c r="G483" i="10" s="1"/>
  <c r="F482" i="10"/>
  <c r="E482" i="10"/>
  <c r="G482" i="10" s="1"/>
  <c r="F481" i="10"/>
  <c r="G481" i="10" s="1"/>
  <c r="E481" i="10"/>
  <c r="F480" i="10"/>
  <c r="E480" i="10"/>
  <c r="G479" i="10"/>
  <c r="F479" i="10"/>
  <c r="E479" i="10"/>
  <c r="G478" i="10"/>
  <c r="F478" i="10"/>
  <c r="E478" i="10"/>
  <c r="F477" i="10"/>
  <c r="E477" i="10"/>
  <c r="G477" i="10" s="1"/>
  <c r="F476" i="10"/>
  <c r="E476" i="10"/>
  <c r="G476" i="10" s="1"/>
  <c r="G475" i="10"/>
  <c r="F475" i="10"/>
  <c r="E475" i="10"/>
  <c r="F474" i="10"/>
  <c r="E474" i="10"/>
  <c r="G474" i="10" s="1"/>
  <c r="F473" i="10"/>
  <c r="E473" i="10"/>
  <c r="F472" i="10"/>
  <c r="E472" i="10"/>
  <c r="G471" i="10"/>
  <c r="F471" i="10"/>
  <c r="E471" i="10"/>
  <c r="F470" i="10"/>
  <c r="E470" i="10"/>
  <c r="G470" i="10" s="1"/>
  <c r="F469" i="10"/>
  <c r="E469" i="10"/>
  <c r="G469" i="10" s="1"/>
  <c r="F468" i="10"/>
  <c r="E468" i="10"/>
  <c r="G468" i="10" s="1"/>
  <c r="F467" i="10"/>
  <c r="E467" i="10"/>
  <c r="G467" i="10" s="1"/>
  <c r="G466" i="10"/>
  <c r="F466" i="10"/>
  <c r="E466" i="10"/>
  <c r="G465" i="10"/>
  <c r="F465" i="10"/>
  <c r="E465" i="10"/>
  <c r="F464" i="10"/>
  <c r="E464" i="10"/>
  <c r="G464" i="10" s="1"/>
  <c r="G463" i="10"/>
  <c r="F463" i="10"/>
  <c r="E463" i="10"/>
  <c r="G462" i="10"/>
  <c r="F462" i="10"/>
  <c r="E462" i="10"/>
  <c r="F461" i="10"/>
  <c r="E461" i="10"/>
  <c r="F460" i="10"/>
  <c r="E460" i="10"/>
  <c r="G460" i="10" s="1"/>
  <c r="F459" i="10"/>
  <c r="E459" i="10"/>
  <c r="G459" i="10" s="1"/>
  <c r="F458" i="10"/>
  <c r="G458" i="10" s="1"/>
  <c r="E458" i="10"/>
  <c r="F457" i="10"/>
  <c r="E457" i="10"/>
  <c r="G457" i="10" s="1"/>
  <c r="F456" i="10"/>
  <c r="E456" i="10"/>
  <c r="G456" i="10" s="1"/>
  <c r="G455" i="10"/>
  <c r="F455" i="10"/>
  <c r="E455" i="10"/>
  <c r="F454" i="10"/>
  <c r="E454" i="10"/>
  <c r="G454" i="10" s="1"/>
  <c r="G453" i="10"/>
  <c r="F453" i="10"/>
  <c r="E453" i="10"/>
  <c r="F452" i="10"/>
  <c r="E452" i="10"/>
  <c r="F451" i="10"/>
  <c r="E451" i="10"/>
  <c r="G451" i="10" s="1"/>
  <c r="G450" i="10"/>
  <c r="F450" i="10"/>
  <c r="E450" i="10"/>
  <c r="G449" i="10"/>
  <c r="F449" i="10"/>
  <c r="E449" i="10"/>
  <c r="F448" i="10"/>
  <c r="E448" i="10"/>
  <c r="G448" i="10" s="1"/>
  <c r="F447" i="10"/>
  <c r="E447" i="10"/>
  <c r="G447" i="10" s="1"/>
  <c r="F446" i="10"/>
  <c r="E446" i="10"/>
  <c r="G446" i="10" s="1"/>
  <c r="F445" i="10"/>
  <c r="G445" i="10" s="1"/>
  <c r="E445" i="10"/>
  <c r="F444" i="10"/>
  <c r="E444" i="10"/>
  <c r="G444" i="10" s="1"/>
  <c r="G443" i="10"/>
  <c r="F443" i="10"/>
  <c r="E443" i="10"/>
  <c r="F442" i="10"/>
  <c r="E442" i="10"/>
  <c r="G442" i="10" s="1"/>
  <c r="G441" i="10"/>
  <c r="F441" i="10"/>
  <c r="E441" i="10"/>
  <c r="F440" i="10"/>
  <c r="E440" i="10"/>
  <c r="F439" i="10"/>
  <c r="E439" i="10"/>
  <c r="F438" i="10"/>
  <c r="E438" i="10"/>
  <c r="F437" i="10"/>
  <c r="E437" i="10"/>
  <c r="G437" i="10" s="1"/>
  <c r="F436" i="10"/>
  <c r="E436" i="10"/>
  <c r="F435" i="10"/>
  <c r="E435" i="10"/>
  <c r="G435" i="10" s="1"/>
  <c r="F434" i="10"/>
  <c r="E434" i="10"/>
  <c r="G434" i="10" s="1"/>
  <c r="F433" i="10"/>
  <c r="G433" i="10" s="1"/>
  <c r="E433" i="10"/>
  <c r="F432" i="10"/>
  <c r="E432" i="10"/>
  <c r="G431" i="10"/>
  <c r="F431" i="10"/>
  <c r="E431" i="10"/>
  <c r="G430" i="10"/>
  <c r="F430" i="10"/>
  <c r="E430" i="10"/>
  <c r="F429" i="10"/>
  <c r="E429" i="10"/>
  <c r="G429" i="10" s="1"/>
  <c r="F428" i="10"/>
  <c r="E428" i="10"/>
  <c r="G428" i="10" s="1"/>
  <c r="G427" i="10"/>
  <c r="F427" i="10"/>
  <c r="E427" i="10"/>
  <c r="F426" i="10"/>
  <c r="E426" i="10"/>
  <c r="G426" i="10" s="1"/>
  <c r="F425" i="10"/>
  <c r="E425" i="10"/>
  <c r="F424" i="10"/>
  <c r="E424" i="10"/>
  <c r="G423" i="10"/>
  <c r="F423" i="10"/>
  <c r="E423" i="10"/>
  <c r="F422" i="10"/>
  <c r="E422" i="10"/>
  <c r="G422" i="10" s="1"/>
  <c r="F421" i="10"/>
  <c r="E421" i="10"/>
  <c r="G421" i="10" s="1"/>
  <c r="F420" i="10"/>
  <c r="E420" i="10"/>
  <c r="G420" i="10" s="1"/>
  <c r="F419" i="10"/>
  <c r="E419" i="10"/>
  <c r="G419" i="10" s="1"/>
  <c r="G418" i="10"/>
  <c r="F418" i="10"/>
  <c r="E418" i="10"/>
  <c r="G417" i="10"/>
  <c r="F417" i="10"/>
  <c r="E417" i="10"/>
  <c r="F416" i="10"/>
  <c r="E416" i="10"/>
  <c r="G416" i="10" s="1"/>
  <c r="G415" i="10"/>
  <c r="F415" i="10"/>
  <c r="E415" i="10"/>
  <c r="G414" i="10"/>
  <c r="F414" i="10"/>
  <c r="E414" i="10"/>
  <c r="F413" i="10"/>
  <c r="E413" i="10"/>
  <c r="F412" i="10"/>
  <c r="E412" i="10"/>
  <c r="G412" i="10" s="1"/>
  <c r="F411" i="10"/>
  <c r="E411" i="10"/>
  <c r="G411" i="10" s="1"/>
  <c r="F410" i="10"/>
  <c r="G410" i="10" s="1"/>
  <c r="E410" i="10"/>
  <c r="F409" i="10"/>
  <c r="E409" i="10"/>
  <c r="G409" i="10" s="1"/>
  <c r="F408" i="10"/>
  <c r="E408" i="10"/>
  <c r="G408" i="10" s="1"/>
  <c r="G407" i="10"/>
  <c r="F407" i="10"/>
  <c r="E407" i="10"/>
  <c r="F406" i="10"/>
  <c r="E406" i="10"/>
  <c r="G406" i="10" s="1"/>
  <c r="G405" i="10"/>
  <c r="F405" i="10"/>
  <c r="E405" i="10"/>
  <c r="F404" i="10"/>
  <c r="E404" i="10"/>
  <c r="F403" i="10"/>
  <c r="E403" i="10"/>
  <c r="G403" i="10" s="1"/>
  <c r="G402" i="10"/>
  <c r="F402" i="10"/>
  <c r="E402" i="10"/>
  <c r="G401" i="10"/>
  <c r="F401" i="10"/>
  <c r="E401" i="10"/>
  <c r="F400" i="10"/>
  <c r="E400" i="10"/>
  <c r="G400" i="10" s="1"/>
  <c r="F399" i="10"/>
  <c r="E399" i="10"/>
  <c r="G399" i="10" s="1"/>
  <c r="F398" i="10"/>
  <c r="E398" i="10"/>
  <c r="G398" i="10" s="1"/>
  <c r="F397" i="10"/>
  <c r="G397" i="10" s="1"/>
  <c r="E397" i="10"/>
  <c r="F396" i="10"/>
  <c r="E396" i="10"/>
  <c r="G396" i="10" s="1"/>
  <c r="G395" i="10"/>
  <c r="F395" i="10"/>
  <c r="E395" i="10"/>
  <c r="F394" i="10"/>
  <c r="E394" i="10"/>
  <c r="G394" i="10" s="1"/>
  <c r="G393" i="10"/>
  <c r="F393" i="10"/>
  <c r="E393" i="10"/>
  <c r="F392" i="10"/>
  <c r="E392" i="10"/>
  <c r="F391" i="10"/>
  <c r="E391" i="10"/>
  <c r="F390" i="10"/>
  <c r="E390" i="10"/>
  <c r="F389" i="10"/>
  <c r="E389" i="10"/>
  <c r="G389" i="10" s="1"/>
  <c r="F388" i="10"/>
  <c r="E388" i="10"/>
  <c r="F387" i="10"/>
  <c r="E387" i="10"/>
  <c r="G387" i="10" s="1"/>
  <c r="F386" i="10"/>
  <c r="E386" i="10"/>
  <c r="G386" i="10" s="1"/>
  <c r="F385" i="10"/>
  <c r="G385" i="10" s="1"/>
  <c r="E385" i="10"/>
  <c r="F384" i="10"/>
  <c r="E384" i="10"/>
  <c r="G383" i="10"/>
  <c r="F383" i="10"/>
  <c r="E383" i="10"/>
  <c r="G382" i="10"/>
  <c r="F382" i="10"/>
  <c r="E382" i="10"/>
  <c r="F381" i="10"/>
  <c r="E381" i="10"/>
  <c r="G381" i="10" s="1"/>
  <c r="F380" i="10"/>
  <c r="E380" i="10"/>
  <c r="G380" i="10" s="1"/>
  <c r="G379" i="10"/>
  <c r="F379" i="10"/>
  <c r="E379" i="10"/>
  <c r="F378" i="10"/>
  <c r="E378" i="10"/>
  <c r="G378" i="10" s="1"/>
  <c r="F377" i="10"/>
  <c r="E377" i="10"/>
  <c r="F376" i="10"/>
  <c r="E376" i="10"/>
  <c r="G375" i="10"/>
  <c r="F375" i="10"/>
  <c r="E375" i="10"/>
  <c r="F374" i="10"/>
  <c r="E374" i="10"/>
  <c r="G374" i="10" s="1"/>
  <c r="F373" i="10"/>
  <c r="E373" i="10"/>
  <c r="G373" i="10" s="1"/>
  <c r="F372" i="10"/>
  <c r="E372" i="10"/>
  <c r="G372" i="10" s="1"/>
  <c r="F371" i="10"/>
  <c r="E371" i="10"/>
  <c r="G371" i="10" s="1"/>
  <c r="G370" i="10"/>
  <c r="F370" i="10"/>
  <c r="E370" i="10"/>
  <c r="G369" i="10"/>
  <c r="F369" i="10"/>
  <c r="E369" i="10"/>
  <c r="F368" i="10"/>
  <c r="E368" i="10"/>
  <c r="G368" i="10" s="1"/>
  <c r="G367" i="10"/>
  <c r="F367" i="10"/>
  <c r="E367" i="10"/>
  <c r="G366" i="10"/>
  <c r="F366" i="10"/>
  <c r="E366" i="10"/>
  <c r="F365" i="10"/>
  <c r="E365" i="10"/>
  <c r="F364" i="10"/>
  <c r="E364" i="10"/>
  <c r="F363" i="10"/>
  <c r="E363" i="10"/>
  <c r="G363" i="10" s="1"/>
  <c r="F362" i="10"/>
  <c r="G362" i="10" s="1"/>
  <c r="E362" i="10"/>
  <c r="F361" i="10"/>
  <c r="E361" i="10"/>
  <c r="G361" i="10" s="1"/>
  <c r="F360" i="10"/>
  <c r="E360" i="10"/>
  <c r="G360" i="10" s="1"/>
  <c r="G359" i="10"/>
  <c r="F359" i="10"/>
  <c r="E359" i="10"/>
  <c r="F358" i="10"/>
  <c r="E358" i="10"/>
  <c r="G358" i="10" s="1"/>
  <c r="G357" i="10"/>
  <c r="F357" i="10"/>
  <c r="E357" i="10"/>
  <c r="G356" i="10"/>
  <c r="F356" i="10"/>
  <c r="E356" i="10"/>
  <c r="G355" i="10"/>
  <c r="F355" i="10"/>
  <c r="E355" i="10"/>
  <c r="F354" i="10"/>
  <c r="E354" i="10"/>
  <c r="G354" i="10" s="1"/>
  <c r="G353" i="10"/>
  <c r="F353" i="10"/>
  <c r="E353" i="10"/>
  <c r="G352" i="10"/>
  <c r="F352" i="10"/>
  <c r="E352" i="10"/>
  <c r="G351" i="10"/>
  <c r="F351" i="10"/>
  <c r="E351" i="10"/>
  <c r="F350" i="10"/>
  <c r="E350" i="10"/>
  <c r="G350" i="10" s="1"/>
  <c r="G349" i="10"/>
  <c r="F349" i="10"/>
  <c r="E349" i="10"/>
  <c r="G348" i="10"/>
  <c r="F348" i="10"/>
  <c r="E348" i="10"/>
  <c r="G347" i="10"/>
  <c r="F347" i="10"/>
  <c r="E347" i="10"/>
  <c r="F346" i="10"/>
  <c r="E346" i="10"/>
  <c r="G346" i="10" s="1"/>
  <c r="G345" i="10"/>
  <c r="F345" i="10"/>
  <c r="E345" i="10"/>
  <c r="G344" i="10"/>
  <c r="F344" i="10"/>
  <c r="E344" i="10"/>
  <c r="G343" i="10"/>
  <c r="F343" i="10"/>
  <c r="E343" i="10"/>
  <c r="F342" i="10"/>
  <c r="E342" i="10"/>
  <c r="G342" i="10" s="1"/>
  <c r="G341" i="10"/>
  <c r="F341" i="10"/>
  <c r="E341" i="10"/>
  <c r="G340" i="10"/>
  <c r="F340" i="10"/>
  <c r="E340" i="10"/>
  <c r="G339" i="10"/>
  <c r="F339" i="10"/>
  <c r="E339" i="10"/>
  <c r="F338" i="10"/>
  <c r="E338" i="10"/>
  <c r="G338" i="10" s="1"/>
  <c r="G337" i="10"/>
  <c r="F337" i="10"/>
  <c r="E337" i="10"/>
  <c r="G336" i="10"/>
  <c r="F336" i="10"/>
  <c r="E336" i="10"/>
  <c r="G335" i="10"/>
  <c r="F335" i="10"/>
  <c r="E335" i="10"/>
  <c r="F334" i="10"/>
  <c r="E334" i="10"/>
  <c r="G334" i="10" s="1"/>
  <c r="G333" i="10"/>
  <c r="F333" i="10"/>
  <c r="E333" i="10"/>
  <c r="G332" i="10"/>
  <c r="F332" i="10"/>
  <c r="E332" i="10"/>
  <c r="G331" i="10"/>
  <c r="F331" i="10"/>
  <c r="E331" i="10"/>
  <c r="F330" i="10"/>
  <c r="E330" i="10"/>
  <c r="G330" i="10" s="1"/>
  <c r="G329" i="10"/>
  <c r="F329" i="10"/>
  <c r="E329" i="10"/>
  <c r="G328" i="10"/>
  <c r="F328" i="10"/>
  <c r="E328" i="10"/>
  <c r="G327" i="10"/>
  <c r="F327" i="10"/>
  <c r="E327" i="10"/>
  <c r="F326" i="10"/>
  <c r="E326" i="10"/>
  <c r="G326" i="10" s="1"/>
  <c r="G325" i="10"/>
  <c r="F325" i="10"/>
  <c r="E325" i="10"/>
  <c r="G324" i="10"/>
  <c r="F324" i="10"/>
  <c r="E324" i="10"/>
  <c r="G323" i="10"/>
  <c r="F323" i="10"/>
  <c r="E323" i="10"/>
  <c r="F322" i="10"/>
  <c r="E322" i="10"/>
  <c r="G322" i="10" s="1"/>
  <c r="G321" i="10"/>
  <c r="F321" i="10"/>
  <c r="E321" i="10"/>
  <c r="G320" i="10"/>
  <c r="F320" i="10"/>
  <c r="E320" i="10"/>
  <c r="G319" i="10"/>
  <c r="F319" i="10"/>
  <c r="E319" i="10"/>
  <c r="F318" i="10"/>
  <c r="E318" i="10"/>
  <c r="G318" i="10" s="1"/>
  <c r="G317" i="10"/>
  <c r="F317" i="10"/>
  <c r="E317" i="10"/>
  <c r="G316" i="10"/>
  <c r="F316" i="10"/>
  <c r="E316" i="10"/>
  <c r="G315" i="10"/>
  <c r="F315" i="10"/>
  <c r="E315" i="10"/>
  <c r="F314" i="10"/>
  <c r="E314" i="10"/>
  <c r="G314" i="10" s="1"/>
  <c r="G313" i="10"/>
  <c r="F313" i="10"/>
  <c r="E313" i="10"/>
  <c r="G312" i="10"/>
  <c r="F312" i="10"/>
  <c r="E312" i="10"/>
  <c r="G311" i="10"/>
  <c r="F311" i="10"/>
  <c r="E311" i="10"/>
  <c r="F310" i="10"/>
  <c r="E310" i="10"/>
  <c r="G310" i="10" s="1"/>
  <c r="G309" i="10"/>
  <c r="F309" i="10"/>
  <c r="E309" i="10"/>
  <c r="G308" i="10"/>
  <c r="F308" i="10"/>
  <c r="E308" i="10"/>
  <c r="G307" i="10"/>
  <c r="F307" i="10"/>
  <c r="E307" i="10"/>
  <c r="F306" i="10"/>
  <c r="E306" i="10"/>
  <c r="G306" i="10" s="1"/>
  <c r="G305" i="10"/>
  <c r="F305" i="10"/>
  <c r="E305" i="10"/>
  <c r="G304" i="10"/>
  <c r="F304" i="10"/>
  <c r="E304" i="10"/>
  <c r="G303" i="10"/>
  <c r="F303" i="10"/>
  <c r="E303" i="10"/>
  <c r="F302" i="10"/>
  <c r="E302" i="10"/>
  <c r="G302" i="10" s="1"/>
  <c r="G301" i="10"/>
  <c r="F301" i="10"/>
  <c r="E301" i="10"/>
  <c r="G300" i="10"/>
  <c r="F300" i="10"/>
  <c r="E300" i="10"/>
  <c r="G299" i="10"/>
  <c r="F299" i="10"/>
  <c r="E299" i="10"/>
  <c r="F298" i="10"/>
  <c r="E298" i="10"/>
  <c r="G298" i="10" s="1"/>
  <c r="G297" i="10"/>
  <c r="F297" i="10"/>
  <c r="E297" i="10"/>
  <c r="G296" i="10"/>
  <c r="F296" i="10"/>
  <c r="E296" i="10"/>
  <c r="G295" i="10"/>
  <c r="F295" i="10"/>
  <c r="E295" i="10"/>
  <c r="F294" i="10"/>
  <c r="E294" i="10"/>
  <c r="G294" i="10" s="1"/>
  <c r="G293" i="10"/>
  <c r="F293" i="10"/>
  <c r="E293" i="10"/>
  <c r="G292" i="10"/>
  <c r="F292" i="10"/>
  <c r="E292" i="10"/>
  <c r="G291" i="10"/>
  <c r="F291" i="10"/>
  <c r="E291" i="10"/>
  <c r="F290" i="10"/>
  <c r="E290" i="10"/>
  <c r="G290" i="10" s="1"/>
  <c r="G289" i="10"/>
  <c r="F289" i="10"/>
  <c r="E289" i="10"/>
  <c r="G288" i="10"/>
  <c r="F288" i="10"/>
  <c r="E288" i="10"/>
  <c r="G287" i="10"/>
  <c r="F287" i="10"/>
  <c r="E287" i="10"/>
  <c r="F286" i="10"/>
  <c r="E286" i="10"/>
  <c r="G286" i="10" s="1"/>
  <c r="G285" i="10"/>
  <c r="F285" i="10"/>
  <c r="E285" i="10"/>
  <c r="G284" i="10"/>
  <c r="F284" i="10"/>
  <c r="E284" i="10"/>
  <c r="G283" i="10"/>
  <c r="F283" i="10"/>
  <c r="E283" i="10"/>
  <c r="F282" i="10"/>
  <c r="E282" i="10"/>
  <c r="G282" i="10" s="1"/>
  <c r="G281" i="10"/>
  <c r="F281" i="10"/>
  <c r="E281" i="10"/>
  <c r="G280" i="10"/>
  <c r="F280" i="10"/>
  <c r="E280" i="10"/>
  <c r="G279" i="10"/>
  <c r="F279" i="10"/>
  <c r="E279" i="10"/>
  <c r="F278" i="10"/>
  <c r="E278" i="10"/>
  <c r="G278" i="10" s="1"/>
  <c r="G277" i="10"/>
  <c r="F277" i="10"/>
  <c r="E277" i="10"/>
  <c r="G276" i="10"/>
  <c r="F276" i="10"/>
  <c r="E276" i="10"/>
  <c r="G275" i="10"/>
  <c r="F275" i="10"/>
  <c r="E275" i="10"/>
  <c r="F274" i="10"/>
  <c r="E274" i="10"/>
  <c r="G274" i="10" s="1"/>
  <c r="G273" i="10"/>
  <c r="F273" i="10"/>
  <c r="E273" i="10"/>
  <c r="G272" i="10"/>
  <c r="F272" i="10"/>
  <c r="E272" i="10"/>
  <c r="G271" i="10"/>
  <c r="F271" i="10"/>
  <c r="E271" i="10"/>
  <c r="F270" i="10"/>
  <c r="E270" i="10"/>
  <c r="G270" i="10" s="1"/>
  <c r="G269" i="10"/>
  <c r="F269" i="10"/>
  <c r="E269" i="10"/>
  <c r="G268" i="10"/>
  <c r="F268" i="10"/>
  <c r="E268" i="10"/>
  <c r="G267" i="10"/>
  <c r="F267" i="10"/>
  <c r="E267" i="10"/>
  <c r="F266" i="10"/>
  <c r="E266" i="10"/>
  <c r="G266" i="10" s="1"/>
  <c r="G265" i="10"/>
  <c r="F265" i="10"/>
  <c r="E265" i="10"/>
  <c r="G264" i="10"/>
  <c r="F264" i="10"/>
  <c r="E264" i="10"/>
  <c r="G263" i="10"/>
  <c r="F263" i="10"/>
  <c r="E263" i="10"/>
  <c r="F262" i="10"/>
  <c r="E262" i="10"/>
  <c r="G262" i="10" s="1"/>
  <c r="G261" i="10"/>
  <c r="F261" i="10"/>
  <c r="E261" i="10"/>
  <c r="G260" i="10"/>
  <c r="F260" i="10"/>
  <c r="E260" i="10"/>
  <c r="G259" i="10"/>
  <c r="F259" i="10"/>
  <c r="E259" i="10"/>
  <c r="F258" i="10"/>
  <c r="E258" i="10"/>
  <c r="G258" i="10" s="1"/>
  <c r="G257" i="10"/>
  <c r="F257" i="10"/>
  <c r="E257" i="10"/>
  <c r="G256" i="10"/>
  <c r="F256" i="10"/>
  <c r="E256" i="10"/>
  <c r="G255" i="10"/>
  <c r="F255" i="10"/>
  <c r="E255" i="10"/>
  <c r="F254" i="10"/>
  <c r="E254" i="10"/>
  <c r="G254" i="10" s="1"/>
  <c r="G253" i="10"/>
  <c r="F253" i="10"/>
  <c r="E253" i="10"/>
  <c r="G252" i="10"/>
  <c r="F252" i="10"/>
  <c r="E252" i="10"/>
  <c r="G251" i="10"/>
  <c r="F251" i="10"/>
  <c r="E251" i="10"/>
  <c r="F250" i="10"/>
  <c r="E250" i="10"/>
  <c r="G250" i="10" s="1"/>
  <c r="G249" i="10"/>
  <c r="F249" i="10"/>
  <c r="E249" i="10"/>
  <c r="G248" i="10"/>
  <c r="F248" i="10"/>
  <c r="E248" i="10"/>
  <c r="G247" i="10"/>
  <c r="F247" i="10"/>
  <c r="E247" i="10"/>
  <c r="F246" i="10"/>
  <c r="E246" i="10"/>
  <c r="G246" i="10" s="1"/>
  <c r="G245" i="10"/>
  <c r="F245" i="10"/>
  <c r="E245" i="10"/>
  <c r="G244" i="10"/>
  <c r="F244" i="10"/>
  <c r="E244" i="10"/>
  <c r="G243" i="10"/>
  <c r="F243" i="10"/>
  <c r="E243" i="10"/>
  <c r="F242" i="10"/>
  <c r="E242" i="10"/>
  <c r="G242" i="10" s="1"/>
  <c r="G241" i="10"/>
  <c r="F241" i="10"/>
  <c r="E241" i="10"/>
  <c r="G240" i="10"/>
  <c r="F240" i="10"/>
  <c r="E240" i="10"/>
  <c r="G239" i="10"/>
  <c r="F239" i="10"/>
  <c r="E239" i="10"/>
  <c r="F238" i="10"/>
  <c r="E238" i="10"/>
  <c r="G238" i="10" s="1"/>
  <c r="G237" i="10"/>
  <c r="F237" i="10"/>
  <c r="E237" i="10"/>
  <c r="G236" i="10"/>
  <c r="F236" i="10"/>
  <c r="E236" i="10"/>
  <c r="G235" i="10"/>
  <c r="F235" i="10"/>
  <c r="E235" i="10"/>
  <c r="F234" i="10"/>
  <c r="E234" i="10"/>
  <c r="G234" i="10" s="1"/>
  <c r="G233" i="10"/>
  <c r="F233" i="10"/>
  <c r="E233" i="10"/>
  <c r="G232" i="10"/>
  <c r="F232" i="10"/>
  <c r="E232" i="10"/>
  <c r="G231" i="10"/>
  <c r="F231" i="10"/>
  <c r="E231" i="10"/>
  <c r="F230" i="10"/>
  <c r="E230" i="10"/>
  <c r="G230" i="10" s="1"/>
  <c r="G229" i="10"/>
  <c r="F229" i="10"/>
  <c r="E229" i="10"/>
  <c r="G228" i="10"/>
  <c r="F228" i="10"/>
  <c r="E228" i="10"/>
  <c r="G227" i="10"/>
  <c r="F227" i="10"/>
  <c r="E227" i="10"/>
  <c r="F226" i="10"/>
  <c r="E226" i="10"/>
  <c r="G226" i="10" s="1"/>
  <c r="G225" i="10"/>
  <c r="F225" i="10"/>
  <c r="E225" i="10"/>
  <c r="G224" i="10"/>
  <c r="F224" i="10"/>
  <c r="E224" i="10"/>
  <c r="G223" i="10"/>
  <c r="F223" i="10"/>
  <c r="E223" i="10"/>
  <c r="F222" i="10"/>
  <c r="E222" i="10"/>
  <c r="G222" i="10" s="1"/>
  <c r="G221" i="10"/>
  <c r="F221" i="10"/>
  <c r="E221" i="10"/>
  <c r="G220" i="10"/>
  <c r="F220" i="10"/>
  <c r="E220" i="10"/>
  <c r="G219" i="10"/>
  <c r="F219" i="10"/>
  <c r="E219" i="10"/>
  <c r="F218" i="10"/>
  <c r="E218" i="10"/>
  <c r="G218" i="10" s="1"/>
  <c r="G217" i="10"/>
  <c r="F217" i="10"/>
  <c r="E217" i="10"/>
  <c r="G216" i="10"/>
  <c r="F216" i="10"/>
  <c r="E216" i="10"/>
  <c r="G215" i="10"/>
  <c r="F215" i="10"/>
  <c r="E215" i="10"/>
  <c r="F214" i="10"/>
  <c r="E214" i="10"/>
  <c r="G214" i="10" s="1"/>
  <c r="G213" i="10"/>
  <c r="F213" i="10"/>
  <c r="E213" i="10"/>
  <c r="G212" i="10"/>
  <c r="F212" i="10"/>
  <c r="E212" i="10"/>
  <c r="G211" i="10"/>
  <c r="F211" i="10"/>
  <c r="E211" i="10"/>
  <c r="F210" i="10"/>
  <c r="E210" i="10"/>
  <c r="G210" i="10" s="1"/>
  <c r="G209" i="10"/>
  <c r="F209" i="10"/>
  <c r="E209" i="10"/>
  <c r="G208" i="10"/>
  <c r="F208" i="10"/>
  <c r="E208" i="10"/>
  <c r="G207" i="10"/>
  <c r="F207" i="10"/>
  <c r="E207" i="10"/>
  <c r="F206" i="10"/>
  <c r="E206" i="10"/>
  <c r="G206" i="10" s="1"/>
  <c r="G205" i="10"/>
  <c r="F205" i="10"/>
  <c r="E205" i="10"/>
  <c r="G204" i="10"/>
  <c r="F204" i="10"/>
  <c r="E204" i="10"/>
  <c r="G203" i="10"/>
  <c r="F203" i="10"/>
  <c r="E203" i="10"/>
  <c r="F202" i="10"/>
  <c r="E202" i="10"/>
  <c r="G202" i="10" s="1"/>
  <c r="G201" i="10"/>
  <c r="F201" i="10"/>
  <c r="E201" i="10"/>
  <c r="G200" i="10"/>
  <c r="F200" i="10"/>
  <c r="E200" i="10"/>
  <c r="G199" i="10"/>
  <c r="F199" i="10"/>
  <c r="E199" i="10"/>
  <c r="F198" i="10"/>
  <c r="E198" i="10"/>
  <c r="G198" i="10" s="1"/>
  <c r="G197" i="10"/>
  <c r="F197" i="10"/>
  <c r="E197" i="10"/>
  <c r="G196" i="10"/>
  <c r="F196" i="10"/>
  <c r="E196" i="10"/>
  <c r="G195" i="10"/>
  <c r="F195" i="10"/>
  <c r="E195" i="10"/>
  <c r="F194" i="10"/>
  <c r="E194" i="10"/>
  <c r="G194" i="10" s="1"/>
  <c r="G193" i="10"/>
  <c r="F193" i="10"/>
  <c r="E193" i="10"/>
  <c r="G192" i="10"/>
  <c r="F192" i="10"/>
  <c r="E192" i="10"/>
  <c r="G191" i="10"/>
  <c r="F191" i="10"/>
  <c r="E191" i="10"/>
  <c r="F190" i="10"/>
  <c r="E190" i="10"/>
  <c r="G190" i="10" s="1"/>
  <c r="G189" i="10"/>
  <c r="F189" i="10"/>
  <c r="E189" i="10"/>
  <c r="G188" i="10"/>
  <c r="F188" i="10"/>
  <c r="E188" i="10"/>
  <c r="G187" i="10"/>
  <c r="F187" i="10"/>
  <c r="E187" i="10"/>
  <c r="F186" i="10"/>
  <c r="E186" i="10"/>
  <c r="G186" i="10" s="1"/>
  <c r="G185" i="10"/>
  <c r="F185" i="10"/>
  <c r="E185" i="10"/>
  <c r="G184" i="10"/>
  <c r="F184" i="10"/>
  <c r="E184" i="10"/>
  <c r="G183" i="10"/>
  <c r="F183" i="10"/>
  <c r="E183" i="10"/>
  <c r="F182" i="10"/>
  <c r="E182" i="10"/>
  <c r="G182" i="10" s="1"/>
  <c r="G181" i="10"/>
  <c r="F181" i="10"/>
  <c r="E181" i="10"/>
  <c r="G180" i="10"/>
  <c r="F180" i="10"/>
  <c r="E180" i="10"/>
  <c r="G179" i="10"/>
  <c r="F179" i="10"/>
  <c r="E179" i="10"/>
  <c r="F178" i="10"/>
  <c r="E178" i="10"/>
  <c r="G178" i="10" s="1"/>
  <c r="G177" i="10"/>
  <c r="F177" i="10"/>
  <c r="E177" i="10"/>
  <c r="G176" i="10"/>
  <c r="F176" i="10"/>
  <c r="E176" i="10"/>
  <c r="G175" i="10"/>
  <c r="F175" i="10"/>
  <c r="E175" i="10"/>
  <c r="F174" i="10"/>
  <c r="E174" i="10"/>
  <c r="G174" i="10" s="1"/>
  <c r="G173" i="10"/>
  <c r="F173" i="10"/>
  <c r="E173" i="10"/>
  <c r="G172" i="10"/>
  <c r="F172" i="10"/>
  <c r="E172" i="10"/>
  <c r="G171" i="10"/>
  <c r="F171" i="10"/>
  <c r="E171" i="10"/>
  <c r="F170" i="10"/>
  <c r="E170" i="10"/>
  <c r="G170" i="10" s="1"/>
  <c r="G169" i="10"/>
  <c r="F169" i="10"/>
  <c r="E169" i="10"/>
  <c r="G168" i="10"/>
  <c r="F168" i="10"/>
  <c r="E168" i="10"/>
  <c r="G167" i="10"/>
  <c r="F167" i="10"/>
  <c r="E167" i="10"/>
  <c r="F166" i="10"/>
  <c r="E166" i="10"/>
  <c r="G166" i="10" s="1"/>
  <c r="G165" i="10"/>
  <c r="F165" i="10"/>
  <c r="E165" i="10"/>
  <c r="G164" i="10"/>
  <c r="F164" i="10"/>
  <c r="E164" i="10"/>
  <c r="G163" i="10"/>
  <c r="F163" i="10"/>
  <c r="E163" i="10"/>
  <c r="F162" i="10"/>
  <c r="E162" i="10"/>
  <c r="G162" i="10" s="1"/>
  <c r="G161" i="10"/>
  <c r="F161" i="10"/>
  <c r="E161" i="10"/>
  <c r="G160" i="10"/>
  <c r="F160" i="10"/>
  <c r="E160" i="10"/>
  <c r="G159" i="10"/>
  <c r="F159" i="10"/>
  <c r="E159" i="10"/>
  <c r="F158" i="10"/>
  <c r="E158" i="10"/>
  <c r="G158" i="10" s="1"/>
  <c r="G157" i="10"/>
  <c r="F157" i="10"/>
  <c r="E157" i="10"/>
  <c r="G156" i="10"/>
  <c r="F156" i="10"/>
  <c r="E156" i="10"/>
  <c r="G155" i="10"/>
  <c r="F155" i="10"/>
  <c r="E155" i="10"/>
  <c r="F154" i="10"/>
  <c r="E154" i="10"/>
  <c r="G154" i="10" s="1"/>
  <c r="G153" i="10"/>
  <c r="F153" i="10"/>
  <c r="E153" i="10"/>
  <c r="G152" i="10"/>
  <c r="F152" i="10"/>
  <c r="E152" i="10"/>
  <c r="G151" i="10"/>
  <c r="F151" i="10"/>
  <c r="E151" i="10"/>
  <c r="F150" i="10"/>
  <c r="E150" i="10"/>
  <c r="G150" i="10" s="1"/>
  <c r="G149" i="10"/>
  <c r="F149" i="10"/>
  <c r="E149" i="10"/>
  <c r="G148" i="10"/>
  <c r="F148" i="10"/>
  <c r="E148" i="10"/>
  <c r="G147" i="10"/>
  <c r="F147" i="10"/>
  <c r="E147" i="10"/>
  <c r="F146" i="10"/>
  <c r="E146" i="10"/>
  <c r="G146" i="10" s="1"/>
  <c r="G145" i="10"/>
  <c r="F145" i="10"/>
  <c r="E145" i="10"/>
  <c r="G144" i="10"/>
  <c r="F144" i="10"/>
  <c r="E144" i="10"/>
  <c r="G143" i="10"/>
  <c r="F143" i="10"/>
  <c r="E143" i="10"/>
  <c r="F142" i="10"/>
  <c r="E142" i="10"/>
  <c r="G142" i="10" s="1"/>
  <c r="G141" i="10"/>
  <c r="F141" i="10"/>
  <c r="E141" i="10"/>
  <c r="G140" i="10"/>
  <c r="F140" i="10"/>
  <c r="E140" i="10"/>
  <c r="G139" i="10"/>
  <c r="F139" i="10"/>
  <c r="E139" i="10"/>
  <c r="F138" i="10"/>
  <c r="E138" i="10"/>
  <c r="G138" i="10" s="1"/>
  <c r="G137" i="10"/>
  <c r="F137" i="10"/>
  <c r="E137" i="10"/>
  <c r="G136" i="10"/>
  <c r="F136" i="10"/>
  <c r="E136" i="10"/>
  <c r="G135" i="10"/>
  <c r="F135" i="10"/>
  <c r="E135" i="10"/>
  <c r="F134" i="10"/>
  <c r="E134" i="10"/>
  <c r="G134" i="10" s="1"/>
  <c r="G133" i="10"/>
  <c r="F133" i="10"/>
  <c r="E133" i="10"/>
  <c r="G132" i="10"/>
  <c r="F132" i="10"/>
  <c r="E132" i="10"/>
  <c r="G131" i="10"/>
  <c r="F131" i="10"/>
  <c r="E131" i="10"/>
  <c r="F130" i="10"/>
  <c r="E130" i="10"/>
  <c r="G130" i="10" s="1"/>
  <c r="G129" i="10"/>
  <c r="F129" i="10"/>
  <c r="E129" i="10"/>
  <c r="G128" i="10"/>
  <c r="F128" i="10"/>
  <c r="E128" i="10"/>
  <c r="G127" i="10"/>
  <c r="F127" i="10"/>
  <c r="E127" i="10"/>
  <c r="F126" i="10"/>
  <c r="E126" i="10"/>
  <c r="G126" i="10" s="1"/>
  <c r="G125" i="10"/>
  <c r="F125" i="10"/>
  <c r="E125" i="10"/>
  <c r="G124" i="10"/>
  <c r="F124" i="10"/>
  <c r="E124" i="10"/>
  <c r="G123" i="10"/>
  <c r="F123" i="10"/>
  <c r="E123" i="10"/>
  <c r="F122" i="10"/>
  <c r="E122" i="10"/>
  <c r="G122" i="10" s="1"/>
  <c r="G121" i="10"/>
  <c r="F121" i="10"/>
  <c r="E121" i="10"/>
  <c r="G120" i="10"/>
  <c r="F120" i="10"/>
  <c r="E120" i="10"/>
  <c r="G119" i="10"/>
  <c r="F119" i="10"/>
  <c r="E119" i="10"/>
  <c r="F118" i="10"/>
  <c r="E118" i="10"/>
  <c r="G118" i="10" s="1"/>
  <c r="G117" i="10"/>
  <c r="F117" i="10"/>
  <c r="E117" i="10"/>
  <c r="G116" i="10"/>
  <c r="F116" i="10"/>
  <c r="E116" i="10"/>
  <c r="G115" i="10"/>
  <c r="F115" i="10"/>
  <c r="E115" i="10"/>
  <c r="F114" i="10"/>
  <c r="E114" i="10"/>
  <c r="G114" i="10" s="1"/>
  <c r="G113" i="10"/>
  <c r="F113" i="10"/>
  <c r="E113" i="10"/>
  <c r="G112" i="10"/>
  <c r="F112" i="10"/>
  <c r="E112" i="10"/>
  <c r="G111" i="10"/>
  <c r="F111" i="10"/>
  <c r="E111" i="10"/>
  <c r="F110" i="10"/>
  <c r="E110" i="10"/>
  <c r="G110" i="10" s="1"/>
  <c r="G109" i="10"/>
  <c r="F109" i="10"/>
  <c r="E109" i="10"/>
  <c r="G108" i="10"/>
  <c r="F108" i="10"/>
  <c r="E108" i="10"/>
  <c r="G107" i="10"/>
  <c r="F107" i="10"/>
  <c r="E107" i="10"/>
  <c r="F106" i="10"/>
  <c r="E106" i="10"/>
  <c r="G106" i="10" s="1"/>
  <c r="G105" i="10"/>
  <c r="F105" i="10"/>
  <c r="E105" i="10"/>
  <c r="G104" i="10"/>
  <c r="F104" i="10"/>
  <c r="E104" i="10"/>
  <c r="G103" i="10"/>
  <c r="F103" i="10"/>
  <c r="E103" i="10"/>
  <c r="F102" i="10"/>
  <c r="E102" i="10"/>
  <c r="G102" i="10" s="1"/>
  <c r="G101" i="10"/>
  <c r="F101" i="10"/>
  <c r="E101" i="10"/>
  <c r="G100" i="10"/>
  <c r="F100" i="10"/>
  <c r="E100" i="10"/>
  <c r="G99" i="10"/>
  <c r="F99" i="10"/>
  <c r="E99" i="10"/>
  <c r="F98" i="10"/>
  <c r="E98" i="10"/>
  <c r="G98" i="10" s="1"/>
  <c r="G97" i="10"/>
  <c r="F97" i="10"/>
  <c r="E97" i="10"/>
  <c r="G96" i="10"/>
  <c r="F96" i="10"/>
  <c r="E96" i="10"/>
  <c r="G95" i="10"/>
  <c r="F95" i="10"/>
  <c r="E95" i="10"/>
  <c r="F94" i="10"/>
  <c r="E94" i="10"/>
  <c r="G94" i="10" s="1"/>
  <c r="G93" i="10"/>
  <c r="F93" i="10"/>
  <c r="E93" i="10"/>
  <c r="G92" i="10"/>
  <c r="F92" i="10"/>
  <c r="E92" i="10"/>
  <c r="G91" i="10"/>
  <c r="F91" i="10"/>
  <c r="E91" i="10"/>
  <c r="F90" i="10"/>
  <c r="E90" i="10"/>
  <c r="G90" i="10" s="1"/>
  <c r="G89" i="10"/>
  <c r="F89" i="10"/>
  <c r="E89" i="10"/>
  <c r="G88" i="10"/>
  <c r="F88" i="10"/>
  <c r="E88" i="10"/>
  <c r="G87" i="10"/>
  <c r="F87" i="10"/>
  <c r="E87" i="10"/>
  <c r="F86" i="10"/>
  <c r="E86" i="10"/>
  <c r="G86" i="10" s="1"/>
  <c r="G85" i="10"/>
  <c r="F85" i="10"/>
  <c r="E85" i="10"/>
  <c r="G84" i="10"/>
  <c r="F84" i="10"/>
  <c r="E84" i="10"/>
  <c r="G83" i="10"/>
  <c r="F83" i="10"/>
  <c r="E83" i="10"/>
  <c r="F82" i="10"/>
  <c r="E82" i="10"/>
  <c r="G82" i="10" s="1"/>
  <c r="G81" i="10"/>
  <c r="F81" i="10"/>
  <c r="E81" i="10"/>
  <c r="G80" i="10"/>
  <c r="F80" i="10"/>
  <c r="E80" i="10"/>
  <c r="G79" i="10"/>
  <c r="F79" i="10"/>
  <c r="E79" i="10"/>
  <c r="F78" i="10"/>
  <c r="E78" i="10"/>
  <c r="G78" i="10" s="1"/>
  <c r="G77" i="10"/>
  <c r="F77" i="10"/>
  <c r="E77" i="10"/>
  <c r="G76" i="10"/>
  <c r="F76" i="10"/>
  <c r="E76" i="10"/>
  <c r="G75" i="10"/>
  <c r="F75" i="10"/>
  <c r="E75" i="10"/>
  <c r="F74" i="10"/>
  <c r="E74" i="10"/>
  <c r="G74" i="10" s="1"/>
  <c r="G73" i="10"/>
  <c r="F73" i="10"/>
  <c r="E73" i="10"/>
  <c r="G72" i="10"/>
  <c r="F72" i="10"/>
  <c r="E72" i="10"/>
  <c r="G71" i="10"/>
  <c r="F71" i="10"/>
  <c r="E71" i="10"/>
  <c r="F70" i="10"/>
  <c r="E70" i="10"/>
  <c r="G70" i="10" s="1"/>
  <c r="G69" i="10"/>
  <c r="F69" i="10"/>
  <c r="E69" i="10"/>
  <c r="G68" i="10"/>
  <c r="F68" i="10"/>
  <c r="E68" i="10"/>
  <c r="G67" i="10"/>
  <c r="F67" i="10"/>
  <c r="E67" i="10"/>
  <c r="F66" i="10"/>
  <c r="E66" i="10"/>
  <c r="G66" i="10" s="1"/>
  <c r="G65" i="10"/>
  <c r="F65" i="10"/>
  <c r="E65" i="10"/>
  <c r="G64" i="10"/>
  <c r="F64" i="10"/>
  <c r="E64" i="10"/>
  <c r="G63" i="10"/>
  <c r="F63" i="10"/>
  <c r="E63" i="10"/>
  <c r="F62" i="10"/>
  <c r="E62" i="10"/>
  <c r="G62" i="10" s="1"/>
  <c r="G61" i="10"/>
  <c r="F61" i="10"/>
  <c r="E61" i="10"/>
  <c r="G60" i="10"/>
  <c r="F60" i="10"/>
  <c r="E60" i="10"/>
  <c r="G59" i="10"/>
  <c r="F59" i="10"/>
  <c r="E59" i="10"/>
  <c r="F58" i="10"/>
  <c r="E58" i="10"/>
  <c r="G58" i="10" s="1"/>
  <c r="G57" i="10"/>
  <c r="F57" i="10"/>
  <c r="E57" i="10"/>
  <c r="G56" i="10"/>
  <c r="F56" i="10"/>
  <c r="E56" i="10"/>
  <c r="G55" i="10"/>
  <c r="F55" i="10"/>
  <c r="E55" i="10"/>
  <c r="F54" i="10"/>
  <c r="E54" i="10"/>
  <c r="G54" i="10" s="1"/>
  <c r="G53" i="10"/>
  <c r="F53" i="10"/>
  <c r="E53" i="10"/>
  <c r="G52" i="10"/>
  <c r="F52" i="10"/>
  <c r="E52" i="10"/>
  <c r="G51" i="10"/>
  <c r="F51" i="10"/>
  <c r="E51" i="10"/>
  <c r="F50" i="10"/>
  <c r="E50" i="10"/>
  <c r="G49" i="10"/>
  <c r="F49" i="10"/>
  <c r="E49" i="10"/>
  <c r="G48" i="10"/>
  <c r="F48" i="10"/>
  <c r="E48" i="10"/>
  <c r="G47" i="10"/>
  <c r="F47" i="10"/>
  <c r="E47" i="10"/>
  <c r="F46" i="10"/>
  <c r="E46" i="10"/>
  <c r="G46" i="10" s="1"/>
  <c r="G45" i="10"/>
  <c r="F45" i="10"/>
  <c r="E45" i="10"/>
  <c r="G44" i="10"/>
  <c r="F44" i="10"/>
  <c r="E44" i="10"/>
  <c r="G43" i="10"/>
  <c r="F43" i="10"/>
  <c r="E43" i="10"/>
  <c r="F42" i="10"/>
  <c r="E42" i="10"/>
  <c r="G42" i="10" s="1"/>
  <c r="G41" i="10"/>
  <c r="F41" i="10"/>
  <c r="E41" i="10"/>
  <c r="G40" i="10"/>
  <c r="F40" i="10"/>
  <c r="E40" i="10"/>
  <c r="G39" i="10"/>
  <c r="F39" i="10"/>
  <c r="E39" i="10"/>
  <c r="F38" i="10"/>
  <c r="E38" i="10"/>
  <c r="G38" i="10" s="1"/>
  <c r="G37" i="10"/>
  <c r="F37" i="10"/>
  <c r="E37" i="10"/>
  <c r="G36" i="10"/>
  <c r="F36" i="10"/>
  <c r="E36" i="10"/>
  <c r="G35" i="10"/>
  <c r="F35" i="10"/>
  <c r="E35" i="10"/>
  <c r="F34" i="10"/>
  <c r="E34" i="10"/>
  <c r="G33" i="10"/>
  <c r="F33" i="10"/>
  <c r="E33" i="10"/>
  <c r="G32" i="10"/>
  <c r="F32" i="10"/>
  <c r="E32" i="10"/>
  <c r="G31" i="10"/>
  <c r="F31" i="10"/>
  <c r="E31" i="10"/>
  <c r="F30" i="10"/>
  <c r="E30" i="10"/>
  <c r="G30" i="10" s="1"/>
  <c r="G29" i="10"/>
  <c r="F29" i="10"/>
  <c r="E29" i="10"/>
  <c r="G28" i="10"/>
  <c r="F28" i="10"/>
  <c r="E28" i="10"/>
  <c r="G27" i="10"/>
  <c r="F27" i="10"/>
  <c r="E27" i="10"/>
  <c r="F26" i="10"/>
  <c r="E26" i="10"/>
  <c r="G26" i="10" s="1"/>
  <c r="G25" i="10"/>
  <c r="F25" i="10"/>
  <c r="E25" i="10"/>
  <c r="G24" i="10"/>
  <c r="F24" i="10"/>
  <c r="E24" i="10"/>
  <c r="G23" i="10"/>
  <c r="F23" i="10"/>
  <c r="E23" i="10"/>
  <c r="F22" i="10"/>
  <c r="E22" i="10"/>
  <c r="G21" i="10"/>
  <c r="F21" i="10"/>
  <c r="E21" i="10"/>
  <c r="G20" i="10"/>
  <c r="F20" i="10"/>
  <c r="E20" i="10"/>
  <c r="G19" i="10"/>
  <c r="F19" i="10"/>
  <c r="E19" i="10"/>
  <c r="F18" i="10"/>
  <c r="E18" i="10"/>
  <c r="G17" i="10"/>
  <c r="F17" i="10"/>
  <c r="E17" i="10"/>
  <c r="G16" i="10"/>
  <c r="F16" i="10"/>
  <c r="E16" i="10"/>
  <c r="G15" i="10"/>
  <c r="F15" i="10"/>
  <c r="E15" i="10"/>
  <c r="F14" i="10"/>
  <c r="E14" i="10"/>
  <c r="G14" i="10" s="1"/>
  <c r="G13" i="10"/>
  <c r="F13" i="10"/>
  <c r="E13" i="10"/>
  <c r="G12" i="10"/>
  <c r="F12" i="10"/>
  <c r="E12" i="10"/>
  <c r="G11" i="10"/>
  <c r="F11" i="10"/>
  <c r="E11" i="10"/>
  <c r="F10" i="10"/>
  <c r="E10" i="10"/>
  <c r="G10" i="10" s="1"/>
  <c r="G9" i="10"/>
  <c r="F9" i="10"/>
  <c r="E9" i="10"/>
  <c r="G8" i="10"/>
  <c r="F8" i="10"/>
  <c r="E8" i="10"/>
  <c r="G7" i="10"/>
  <c r="F7" i="10"/>
  <c r="E7" i="10"/>
  <c r="F6" i="10"/>
  <c r="E6" i="10"/>
  <c r="G6" i="10" s="1"/>
  <c r="G5" i="10"/>
  <c r="F5" i="10"/>
  <c r="E5" i="10"/>
  <c r="G4" i="10"/>
  <c r="F4" i="10"/>
  <c r="E4" i="10"/>
  <c r="G3" i="10"/>
  <c r="F3" i="10"/>
  <c r="E3" i="10"/>
  <c r="F2" i="10"/>
  <c r="E2" i="10"/>
  <c r="AF4135" i="9"/>
  <c r="AF4134" i="9"/>
  <c r="AF4128" i="9"/>
  <c r="AF4127" i="9"/>
  <c r="AF4129" i="9" s="1"/>
  <c r="B4119" i="9" s="1"/>
  <c r="AF4122" i="9"/>
  <c r="B4118" i="9" s="1"/>
  <c r="AF4121" i="9"/>
  <c r="AF4120" i="9"/>
  <c r="B4120" i="9"/>
  <c r="B4116" i="9"/>
  <c r="AF4114" i="9"/>
  <c r="AF4115" i="9" s="1"/>
  <c r="B4117" i="9" s="1"/>
  <c r="B4114" i="9"/>
  <c r="AF4113" i="9"/>
  <c r="G4106" i="9"/>
  <c r="F4106" i="9"/>
  <c r="E4106" i="9"/>
  <c r="F4105" i="9"/>
  <c r="E4105" i="9"/>
  <c r="G4105" i="9" s="1"/>
  <c r="F4104" i="9"/>
  <c r="G4104" i="9" s="1"/>
  <c r="E4104" i="9"/>
  <c r="G4103" i="9"/>
  <c r="F4103" i="9"/>
  <c r="E4103" i="9"/>
  <c r="F4102" i="9"/>
  <c r="E4102" i="9"/>
  <c r="F4101" i="9"/>
  <c r="E4101" i="9"/>
  <c r="G4101" i="9" s="1"/>
  <c r="F4100" i="9"/>
  <c r="E4100" i="9"/>
  <c r="G4100" i="9" s="1"/>
  <c r="F4099" i="9"/>
  <c r="E4099" i="9"/>
  <c r="G4099" i="9" s="1"/>
  <c r="F4098" i="9"/>
  <c r="E4098" i="9"/>
  <c r="G4098" i="9" s="1"/>
  <c r="F4097" i="9"/>
  <c r="E4097" i="9"/>
  <c r="G4097" i="9" s="1"/>
  <c r="F4096" i="9"/>
  <c r="E4096" i="9"/>
  <c r="G4096" i="9" s="1"/>
  <c r="G4095" i="9"/>
  <c r="F4095" i="9"/>
  <c r="E4095" i="9"/>
  <c r="G4094" i="9"/>
  <c r="F4094" i="9"/>
  <c r="E4094" i="9"/>
  <c r="F4093" i="9"/>
  <c r="E4093" i="9"/>
  <c r="G4093" i="9" s="1"/>
  <c r="F4092" i="9"/>
  <c r="E4092" i="9"/>
  <c r="G4092" i="9" s="1"/>
  <c r="F4091" i="9"/>
  <c r="G4091" i="9" s="1"/>
  <c r="E4091" i="9"/>
  <c r="G4090" i="9"/>
  <c r="F4090" i="9"/>
  <c r="E4090" i="9"/>
  <c r="F4089" i="9"/>
  <c r="E4089" i="9"/>
  <c r="G4089" i="9" s="1"/>
  <c r="G4088" i="9"/>
  <c r="F4088" i="9"/>
  <c r="E4088" i="9"/>
  <c r="F4087" i="9"/>
  <c r="E4087" i="9"/>
  <c r="G4087" i="9" s="1"/>
  <c r="F4086" i="9"/>
  <c r="E4086" i="9"/>
  <c r="F4085" i="9"/>
  <c r="E4085" i="9"/>
  <c r="G4085" i="9" s="1"/>
  <c r="G4084" i="9"/>
  <c r="F4084" i="9"/>
  <c r="E4084" i="9"/>
  <c r="F4083" i="9"/>
  <c r="E4083" i="9"/>
  <c r="G4083" i="9" s="1"/>
  <c r="F4082" i="9"/>
  <c r="E4082" i="9"/>
  <c r="G4082" i="9" s="1"/>
  <c r="F4081" i="9"/>
  <c r="E4081" i="9"/>
  <c r="G4081" i="9" s="1"/>
  <c r="F4080" i="9"/>
  <c r="E4080" i="9"/>
  <c r="G4080" i="9" s="1"/>
  <c r="F4079" i="9"/>
  <c r="E4079" i="9"/>
  <c r="G4079" i="9" s="1"/>
  <c r="F4078" i="9"/>
  <c r="G4078" i="9" s="1"/>
  <c r="E4078" i="9"/>
  <c r="F4077" i="9"/>
  <c r="E4077" i="9"/>
  <c r="G4077" i="9" s="1"/>
  <c r="F4076" i="9"/>
  <c r="E4076" i="9"/>
  <c r="G4076" i="9" s="1"/>
  <c r="G4075" i="9"/>
  <c r="F4075" i="9"/>
  <c r="E4075" i="9"/>
  <c r="G4074" i="9"/>
  <c r="F4074" i="9"/>
  <c r="E4074" i="9"/>
  <c r="F4073" i="9"/>
  <c r="E4073" i="9"/>
  <c r="G4073" i="9" s="1"/>
  <c r="G4072" i="9"/>
  <c r="F4072" i="9"/>
  <c r="E4072" i="9"/>
  <c r="G4071" i="9"/>
  <c r="F4071" i="9"/>
  <c r="E4071" i="9"/>
  <c r="F4070" i="9"/>
  <c r="E4070" i="9"/>
  <c r="G4070" i="9" s="1"/>
  <c r="F4069" i="9"/>
  <c r="E4069" i="9"/>
  <c r="G4069" i="9" s="1"/>
  <c r="G4068" i="9"/>
  <c r="F4068" i="9"/>
  <c r="E4068" i="9"/>
  <c r="F4067" i="9"/>
  <c r="E4067" i="9"/>
  <c r="G4067" i="9" s="1"/>
  <c r="F4066" i="9"/>
  <c r="E4066" i="9"/>
  <c r="G4066" i="9" s="1"/>
  <c r="F4065" i="9"/>
  <c r="E4065" i="9"/>
  <c r="G4065" i="9" s="1"/>
  <c r="F4064" i="9"/>
  <c r="E4064" i="9"/>
  <c r="G4064" i="9" s="1"/>
  <c r="F4063" i="9"/>
  <c r="E4063" i="9"/>
  <c r="G4063" i="9" s="1"/>
  <c r="G4062" i="9"/>
  <c r="F4062" i="9"/>
  <c r="E4062" i="9"/>
  <c r="F4061" i="9"/>
  <c r="E4061" i="9"/>
  <c r="G4061" i="9" s="1"/>
  <c r="G4060" i="9"/>
  <c r="F4060" i="9"/>
  <c r="E4060" i="9"/>
  <c r="G4059" i="9"/>
  <c r="F4059" i="9"/>
  <c r="E4059" i="9"/>
  <c r="G4058" i="9"/>
  <c r="F4058" i="9"/>
  <c r="E4058" i="9"/>
  <c r="F4057" i="9"/>
  <c r="E4057" i="9"/>
  <c r="G4057" i="9" s="1"/>
  <c r="F4056" i="9"/>
  <c r="G4056" i="9" s="1"/>
  <c r="E4056" i="9"/>
  <c r="G4055" i="9"/>
  <c r="F4055" i="9"/>
  <c r="E4055" i="9"/>
  <c r="F4054" i="9"/>
  <c r="E4054" i="9"/>
  <c r="F4053" i="9"/>
  <c r="E4053" i="9"/>
  <c r="G4053" i="9" s="1"/>
  <c r="F4052" i="9"/>
  <c r="E4052" i="9"/>
  <c r="G4052" i="9" s="1"/>
  <c r="F4051" i="9"/>
  <c r="E4051" i="9"/>
  <c r="G4051" i="9" s="1"/>
  <c r="F4050" i="9"/>
  <c r="E4050" i="9"/>
  <c r="G4050" i="9" s="1"/>
  <c r="F4049" i="9"/>
  <c r="E4049" i="9"/>
  <c r="G4049" i="9" s="1"/>
  <c r="F4048" i="9"/>
  <c r="E4048" i="9"/>
  <c r="G4048" i="9" s="1"/>
  <c r="F4047" i="9"/>
  <c r="E4047" i="9"/>
  <c r="G4047" i="9" s="1"/>
  <c r="G4046" i="9"/>
  <c r="F4046" i="9"/>
  <c r="E4046" i="9"/>
  <c r="F4045" i="9"/>
  <c r="E4045" i="9"/>
  <c r="G4045" i="9" s="1"/>
  <c r="F4044" i="9"/>
  <c r="E4044" i="9"/>
  <c r="G4044" i="9" s="1"/>
  <c r="F4043" i="9"/>
  <c r="G4043" i="9" s="1"/>
  <c r="E4043" i="9"/>
  <c r="G4042" i="9"/>
  <c r="F4042" i="9"/>
  <c r="E4042" i="9"/>
  <c r="F4041" i="9"/>
  <c r="E4041" i="9"/>
  <c r="G4041" i="9" s="1"/>
  <c r="G4040" i="9"/>
  <c r="F4040" i="9"/>
  <c r="E4040" i="9"/>
  <c r="G4039" i="9"/>
  <c r="F4039" i="9"/>
  <c r="E4039" i="9"/>
  <c r="F4038" i="9"/>
  <c r="E4038" i="9"/>
  <c r="G4038" i="9" s="1"/>
  <c r="F4037" i="9"/>
  <c r="E4037" i="9"/>
  <c r="G4037" i="9" s="1"/>
  <c r="G4036" i="9"/>
  <c r="F4036" i="9"/>
  <c r="E4036" i="9"/>
  <c r="F4035" i="9"/>
  <c r="E4035" i="9"/>
  <c r="G4034" i="9"/>
  <c r="F4034" i="9"/>
  <c r="E4034" i="9"/>
  <c r="F4033" i="9"/>
  <c r="E4033" i="9"/>
  <c r="G4033" i="9" s="1"/>
  <c r="F4032" i="9"/>
  <c r="E4032" i="9"/>
  <c r="F4031" i="9"/>
  <c r="E4031" i="9"/>
  <c r="G4031" i="9" s="1"/>
  <c r="F4030" i="9"/>
  <c r="G4030" i="9" s="1"/>
  <c r="E4030" i="9"/>
  <c r="F4029" i="9"/>
  <c r="E4029" i="9"/>
  <c r="G4029" i="9" s="1"/>
  <c r="F4028" i="9"/>
  <c r="E4028" i="9"/>
  <c r="G4028" i="9" s="1"/>
  <c r="G4027" i="9"/>
  <c r="F4027" i="9"/>
  <c r="E4027" i="9"/>
  <c r="F4026" i="9"/>
  <c r="E4026" i="9"/>
  <c r="G4026" i="9" s="1"/>
  <c r="F4025" i="9"/>
  <c r="E4025" i="9"/>
  <c r="G4025" i="9" s="1"/>
  <c r="G4024" i="9"/>
  <c r="F4024" i="9"/>
  <c r="E4024" i="9"/>
  <c r="G4023" i="9"/>
  <c r="F4023" i="9"/>
  <c r="E4023" i="9"/>
  <c r="F4022" i="9"/>
  <c r="E4022" i="9"/>
  <c r="F4021" i="9"/>
  <c r="E4021" i="9"/>
  <c r="G4021" i="9" s="1"/>
  <c r="G4020" i="9"/>
  <c r="F4020" i="9"/>
  <c r="E4020" i="9"/>
  <c r="F4019" i="9"/>
  <c r="E4019" i="9"/>
  <c r="G4019" i="9" s="1"/>
  <c r="F4018" i="9"/>
  <c r="E4018" i="9"/>
  <c r="G4018" i="9" s="1"/>
  <c r="F4017" i="9"/>
  <c r="E4017" i="9"/>
  <c r="G4017" i="9" s="1"/>
  <c r="F4016" i="9"/>
  <c r="E4016" i="9"/>
  <c r="G4016" i="9" s="1"/>
  <c r="F4015" i="9"/>
  <c r="E4015" i="9"/>
  <c r="G4015" i="9" s="1"/>
  <c r="G4014" i="9"/>
  <c r="F4014" i="9"/>
  <c r="E4014" i="9"/>
  <c r="F4013" i="9"/>
  <c r="E4013" i="9"/>
  <c r="G4013" i="9" s="1"/>
  <c r="F4012" i="9"/>
  <c r="E4012" i="9"/>
  <c r="G4012" i="9" s="1"/>
  <c r="G4011" i="9"/>
  <c r="F4011" i="9"/>
  <c r="E4011" i="9"/>
  <c r="G4010" i="9"/>
  <c r="F4010" i="9"/>
  <c r="E4010" i="9"/>
  <c r="F4009" i="9"/>
  <c r="E4009" i="9"/>
  <c r="G4009" i="9" s="1"/>
  <c r="F4008" i="9"/>
  <c r="G4008" i="9" s="1"/>
  <c r="E4008" i="9"/>
  <c r="G4007" i="9"/>
  <c r="F4007" i="9"/>
  <c r="E4007" i="9"/>
  <c r="F4006" i="9"/>
  <c r="E4006" i="9"/>
  <c r="G4006" i="9" s="1"/>
  <c r="F4005" i="9"/>
  <c r="E4005" i="9"/>
  <c r="G4005" i="9" s="1"/>
  <c r="F4004" i="9"/>
  <c r="E4004" i="9"/>
  <c r="G4004" i="9" s="1"/>
  <c r="F4003" i="9"/>
  <c r="E4003" i="9"/>
  <c r="G4003" i="9" s="1"/>
  <c r="F4002" i="9"/>
  <c r="E4002" i="9"/>
  <c r="G4002" i="9" s="1"/>
  <c r="F4001" i="9"/>
  <c r="E4001" i="9"/>
  <c r="F4000" i="9"/>
  <c r="E4000" i="9"/>
  <c r="G4000" i="9" s="1"/>
  <c r="G3999" i="9"/>
  <c r="F3999" i="9"/>
  <c r="E3999" i="9"/>
  <c r="G3998" i="9"/>
  <c r="F3998" i="9"/>
  <c r="E3998" i="9"/>
  <c r="F3997" i="9"/>
  <c r="E3997" i="9"/>
  <c r="F3996" i="9"/>
  <c r="E3996" i="9"/>
  <c r="G3996" i="9" s="1"/>
  <c r="F3995" i="9"/>
  <c r="G3995" i="9" s="1"/>
  <c r="E3995" i="9"/>
  <c r="G3994" i="9"/>
  <c r="F3994" i="9"/>
  <c r="E3994" i="9"/>
  <c r="F3993" i="9"/>
  <c r="E3993" i="9"/>
  <c r="G3993" i="9" s="1"/>
  <c r="G3992" i="9"/>
  <c r="F3992" i="9"/>
  <c r="E3992" i="9"/>
  <c r="F3991" i="9"/>
  <c r="E3991" i="9"/>
  <c r="G3991" i="9" s="1"/>
  <c r="F3990" i="9"/>
  <c r="E3990" i="9"/>
  <c r="F3989" i="9"/>
  <c r="E3989" i="9"/>
  <c r="G3988" i="9"/>
  <c r="F3988" i="9"/>
  <c r="E3988" i="9"/>
  <c r="F3987" i="9"/>
  <c r="E3987" i="9"/>
  <c r="G3987" i="9" s="1"/>
  <c r="F3986" i="9"/>
  <c r="E3986" i="9"/>
  <c r="G3986" i="9" s="1"/>
  <c r="F3985" i="9"/>
  <c r="E3985" i="9"/>
  <c r="F3984" i="9"/>
  <c r="E3984" i="9"/>
  <c r="G3984" i="9" s="1"/>
  <c r="F3983" i="9"/>
  <c r="E3983" i="9"/>
  <c r="G3983" i="9" s="1"/>
  <c r="F3982" i="9"/>
  <c r="G3982" i="9" s="1"/>
  <c r="E3982" i="9"/>
  <c r="F3981" i="9"/>
  <c r="E3981" i="9"/>
  <c r="F3980" i="9"/>
  <c r="E3980" i="9"/>
  <c r="G3980" i="9" s="1"/>
  <c r="G3979" i="9"/>
  <c r="F3979" i="9"/>
  <c r="E3979" i="9"/>
  <c r="G3978" i="9"/>
  <c r="F3978" i="9"/>
  <c r="E3978" i="9"/>
  <c r="F3977" i="9"/>
  <c r="E3977" i="9"/>
  <c r="G3977" i="9" s="1"/>
  <c r="G3976" i="9"/>
  <c r="F3976" i="9"/>
  <c r="E3976" i="9"/>
  <c r="G3975" i="9"/>
  <c r="F3975" i="9"/>
  <c r="E3975" i="9"/>
  <c r="F3974" i="9"/>
  <c r="E3974" i="9"/>
  <c r="G3974" i="9" s="1"/>
  <c r="F3973" i="9"/>
  <c r="E3973" i="9"/>
  <c r="F3972" i="9"/>
  <c r="G3972" i="9" s="1"/>
  <c r="E3972" i="9"/>
  <c r="F3971" i="9"/>
  <c r="E3971" i="9"/>
  <c r="G3971" i="9" s="1"/>
  <c r="F3970" i="9"/>
  <c r="E3970" i="9"/>
  <c r="G3970" i="9" s="1"/>
  <c r="F3969" i="9"/>
  <c r="E3969" i="9"/>
  <c r="G3969" i="9" s="1"/>
  <c r="F3968" i="9"/>
  <c r="E3968" i="9"/>
  <c r="F3967" i="9"/>
  <c r="E3967" i="9"/>
  <c r="G3967" i="9" s="1"/>
  <c r="G3966" i="9"/>
  <c r="F3966" i="9"/>
  <c r="E3966" i="9"/>
  <c r="F3965" i="9"/>
  <c r="E3965" i="9"/>
  <c r="G3965" i="9" s="1"/>
  <c r="G3964" i="9"/>
  <c r="F3964" i="9"/>
  <c r="E3964" i="9"/>
  <c r="G3963" i="9"/>
  <c r="F3963" i="9"/>
  <c r="E3963" i="9"/>
  <c r="G3962" i="9"/>
  <c r="F3962" i="9"/>
  <c r="E3962" i="9"/>
  <c r="F3961" i="9"/>
  <c r="E3961" i="9"/>
  <c r="G3961" i="9" s="1"/>
  <c r="G3960" i="9"/>
  <c r="F3960" i="9"/>
  <c r="E3960" i="9"/>
  <c r="F3959" i="9"/>
  <c r="G3959" i="9" s="1"/>
  <c r="E3959" i="9"/>
  <c r="F3958" i="9"/>
  <c r="E3958" i="9"/>
  <c r="G3958" i="9" s="1"/>
  <c r="F3957" i="9"/>
  <c r="E3957" i="9"/>
  <c r="G3957" i="9" s="1"/>
  <c r="F3956" i="9"/>
  <c r="E3956" i="9"/>
  <c r="G3956" i="9" s="1"/>
  <c r="F3955" i="9"/>
  <c r="E3955" i="9"/>
  <c r="F3954" i="9"/>
  <c r="E3954" i="9"/>
  <c r="G3954" i="9" s="1"/>
  <c r="F3953" i="9"/>
  <c r="E3953" i="9"/>
  <c r="F3952" i="9"/>
  <c r="E3952" i="9"/>
  <c r="G3952" i="9" s="1"/>
  <c r="F3951" i="9"/>
  <c r="E3951" i="9"/>
  <c r="G3951" i="9" s="1"/>
  <c r="G3950" i="9"/>
  <c r="F3950" i="9"/>
  <c r="E3950" i="9"/>
  <c r="F3949" i="9"/>
  <c r="E3949" i="9"/>
  <c r="F3948" i="9"/>
  <c r="E3948" i="9"/>
  <c r="G3948" i="9" s="1"/>
  <c r="F3947" i="9"/>
  <c r="G3947" i="9" s="1"/>
  <c r="E3947" i="9"/>
  <c r="F3946" i="9"/>
  <c r="G3946" i="9" s="1"/>
  <c r="E3946" i="9"/>
  <c r="F3945" i="9"/>
  <c r="E3945" i="9"/>
  <c r="G3945" i="9" s="1"/>
  <c r="G3944" i="9"/>
  <c r="F3944" i="9"/>
  <c r="E3944" i="9"/>
  <c r="F3943" i="9"/>
  <c r="E3943" i="9"/>
  <c r="G3943" i="9" s="1"/>
  <c r="F3942" i="9"/>
  <c r="E3942" i="9"/>
  <c r="G3942" i="9" s="1"/>
  <c r="F3941" i="9"/>
  <c r="E3941" i="9"/>
  <c r="G3940" i="9"/>
  <c r="F3940" i="9"/>
  <c r="E3940" i="9"/>
  <c r="F3939" i="9"/>
  <c r="E3939" i="9"/>
  <c r="F3938" i="9"/>
  <c r="E3938" i="9"/>
  <c r="G3938" i="9" s="1"/>
  <c r="F3937" i="9"/>
  <c r="E3937" i="9"/>
  <c r="F3936" i="9"/>
  <c r="E3936" i="9"/>
  <c r="G3936" i="9" s="1"/>
  <c r="F3935" i="9"/>
  <c r="E3935" i="9"/>
  <c r="G3935" i="9" s="1"/>
  <c r="F3934" i="9"/>
  <c r="G3934" i="9" s="1"/>
  <c r="E3934" i="9"/>
  <c r="F3933" i="9"/>
  <c r="E3933" i="9"/>
  <c r="G3933" i="9" s="1"/>
  <c r="F3932" i="9"/>
  <c r="E3932" i="9"/>
  <c r="G3932" i="9" s="1"/>
  <c r="G3931" i="9"/>
  <c r="F3931" i="9"/>
  <c r="E3931" i="9"/>
  <c r="G3930" i="9"/>
  <c r="F3930" i="9"/>
  <c r="E3930" i="9"/>
  <c r="F3929" i="9"/>
  <c r="E3929" i="9"/>
  <c r="G3929" i="9" s="1"/>
  <c r="G3928" i="9"/>
  <c r="F3928" i="9"/>
  <c r="E3928" i="9"/>
  <c r="G3927" i="9"/>
  <c r="F3927" i="9"/>
  <c r="E3927" i="9"/>
  <c r="F3926" i="9"/>
  <c r="E3926" i="9"/>
  <c r="F3925" i="9"/>
  <c r="E3925" i="9"/>
  <c r="G3924" i="9"/>
  <c r="F3924" i="9"/>
  <c r="E3924" i="9"/>
  <c r="F3923" i="9"/>
  <c r="E3923" i="9"/>
  <c r="G3923" i="9" s="1"/>
  <c r="F3922" i="9"/>
  <c r="E3922" i="9"/>
  <c r="G3922" i="9" s="1"/>
  <c r="F3921" i="9"/>
  <c r="E3921" i="9"/>
  <c r="G3921" i="9" s="1"/>
  <c r="F3920" i="9"/>
  <c r="E3920" i="9"/>
  <c r="F3919" i="9"/>
  <c r="E3919" i="9"/>
  <c r="G3919" i="9" s="1"/>
  <c r="G3918" i="9"/>
  <c r="F3918" i="9"/>
  <c r="E3918" i="9"/>
  <c r="F3917" i="9"/>
  <c r="E3917" i="9"/>
  <c r="F3916" i="9"/>
  <c r="E3916" i="9"/>
  <c r="G3916" i="9" s="1"/>
  <c r="G3915" i="9"/>
  <c r="F3915" i="9"/>
  <c r="E3915" i="9"/>
  <c r="G3914" i="9"/>
  <c r="F3914" i="9"/>
  <c r="E3914" i="9"/>
  <c r="F3913" i="9"/>
  <c r="E3913" i="9"/>
  <c r="G3913" i="9" s="1"/>
  <c r="F3912" i="9"/>
  <c r="G3912" i="9" s="1"/>
  <c r="E3912" i="9"/>
  <c r="G3911" i="9"/>
  <c r="F3911" i="9"/>
  <c r="E3911" i="9"/>
  <c r="F3910" i="9"/>
  <c r="E3910" i="9"/>
  <c r="G3910" i="9" s="1"/>
  <c r="F3909" i="9"/>
  <c r="E3909" i="9"/>
  <c r="G3909" i="9" s="1"/>
  <c r="F3908" i="9"/>
  <c r="E3908" i="9"/>
  <c r="G3908" i="9" s="1"/>
  <c r="F3907" i="9"/>
  <c r="E3907" i="9"/>
  <c r="G3907" i="9" s="1"/>
  <c r="F3906" i="9"/>
  <c r="E3906" i="9"/>
  <c r="G3906" i="9" s="1"/>
  <c r="F3905" i="9"/>
  <c r="E3905" i="9"/>
  <c r="F3904" i="9"/>
  <c r="E3904" i="9"/>
  <c r="F3903" i="9"/>
  <c r="E3903" i="9"/>
  <c r="G3903" i="9" s="1"/>
  <c r="G3902" i="9"/>
  <c r="F3902" i="9"/>
  <c r="E3902" i="9"/>
  <c r="F3901" i="9"/>
  <c r="E3901" i="9"/>
  <c r="F3900" i="9"/>
  <c r="E3900" i="9"/>
  <c r="G3900" i="9" s="1"/>
  <c r="G3899" i="9"/>
  <c r="F3899" i="9"/>
  <c r="E3899" i="9"/>
  <c r="F3898" i="9"/>
  <c r="G3898" i="9" s="1"/>
  <c r="E3898" i="9"/>
  <c r="F3897" i="9"/>
  <c r="E3897" i="9"/>
  <c r="G3897" i="9" s="1"/>
  <c r="G3896" i="9"/>
  <c r="F3896" i="9"/>
  <c r="E3896" i="9"/>
  <c r="F3895" i="9"/>
  <c r="G3895" i="9" s="1"/>
  <c r="E3895" i="9"/>
  <c r="F3894" i="9"/>
  <c r="E3894" i="9"/>
  <c r="G3894" i="9" s="1"/>
  <c r="F3893" i="9"/>
  <c r="E3893" i="9"/>
  <c r="G3892" i="9"/>
  <c r="F3892" i="9"/>
  <c r="E3892" i="9"/>
  <c r="F3891" i="9"/>
  <c r="E3891" i="9"/>
  <c r="G3890" i="9"/>
  <c r="F3890" i="9"/>
  <c r="E3890" i="9"/>
  <c r="F3889" i="9"/>
  <c r="E3889" i="9"/>
  <c r="F3888" i="9"/>
  <c r="E3888" i="9"/>
  <c r="F3887" i="9"/>
  <c r="E3887" i="9"/>
  <c r="G3887" i="9" s="1"/>
  <c r="G3886" i="9"/>
  <c r="F3886" i="9"/>
  <c r="E3886" i="9"/>
  <c r="F3885" i="9"/>
  <c r="E3885" i="9"/>
  <c r="G3885" i="9" s="1"/>
  <c r="F3884" i="9"/>
  <c r="E3884" i="9"/>
  <c r="G3884" i="9" s="1"/>
  <c r="G3883" i="9"/>
  <c r="F3883" i="9"/>
  <c r="E3883" i="9"/>
  <c r="F3882" i="9"/>
  <c r="E3882" i="9"/>
  <c r="G3882" i="9" s="1"/>
  <c r="F3881" i="9"/>
  <c r="E3881" i="9"/>
  <c r="G3881" i="9" s="1"/>
  <c r="G3880" i="9"/>
  <c r="F3880" i="9"/>
  <c r="E3880" i="9"/>
  <c r="G3879" i="9"/>
  <c r="F3879" i="9"/>
  <c r="E3879" i="9"/>
  <c r="F3878" i="9"/>
  <c r="E3878" i="9"/>
  <c r="G3878" i="9" s="1"/>
  <c r="F3877" i="9"/>
  <c r="E3877" i="9"/>
  <c r="G3876" i="9"/>
  <c r="F3876" i="9"/>
  <c r="E3876" i="9"/>
  <c r="F3875" i="9"/>
  <c r="E3875" i="9"/>
  <c r="F3874" i="9"/>
  <c r="E3874" i="9"/>
  <c r="G3874" i="9" s="1"/>
  <c r="F3873" i="9"/>
  <c r="E3873" i="9"/>
  <c r="F3872" i="9"/>
  <c r="E3872" i="9"/>
  <c r="G3872" i="9" s="1"/>
  <c r="F3871" i="9"/>
  <c r="E3871" i="9"/>
  <c r="G3871" i="9" s="1"/>
  <c r="G3870" i="9"/>
  <c r="F3870" i="9"/>
  <c r="E3870" i="9"/>
  <c r="F3869" i="9"/>
  <c r="E3869" i="9"/>
  <c r="G3869" i="9" s="1"/>
  <c r="F3868" i="9"/>
  <c r="E3868" i="9"/>
  <c r="G3868" i="9" s="1"/>
  <c r="G3867" i="9"/>
  <c r="F3867" i="9"/>
  <c r="E3867" i="9"/>
  <c r="G3866" i="9"/>
  <c r="F3866" i="9"/>
  <c r="E3866" i="9"/>
  <c r="F3865" i="9"/>
  <c r="E3865" i="9"/>
  <c r="G3865" i="9" s="1"/>
  <c r="F3864" i="9"/>
  <c r="G3864" i="9" s="1"/>
  <c r="E3864" i="9"/>
  <c r="F3863" i="9"/>
  <c r="G3863" i="9" s="1"/>
  <c r="E3863" i="9"/>
  <c r="F3862" i="9"/>
  <c r="E3862" i="9"/>
  <c r="F3861" i="9"/>
  <c r="E3861" i="9"/>
  <c r="G3861" i="9" s="1"/>
  <c r="G3860" i="9"/>
  <c r="F3860" i="9"/>
  <c r="E3860" i="9"/>
  <c r="F3859" i="9"/>
  <c r="E3859" i="9"/>
  <c r="G3859" i="9" s="1"/>
  <c r="F3858" i="9"/>
  <c r="E3858" i="9"/>
  <c r="G3858" i="9" s="1"/>
  <c r="F3857" i="9"/>
  <c r="E3857" i="9"/>
  <c r="F3856" i="9"/>
  <c r="E3856" i="9"/>
  <c r="G3855" i="9"/>
  <c r="F3855" i="9"/>
  <c r="E3855" i="9"/>
  <c r="G3854" i="9"/>
  <c r="F3854" i="9"/>
  <c r="E3854" i="9"/>
  <c r="F3853" i="9"/>
  <c r="E3853" i="9"/>
  <c r="F3852" i="9"/>
  <c r="E3852" i="9"/>
  <c r="G3852" i="9" s="1"/>
  <c r="G3851" i="9"/>
  <c r="F3851" i="9"/>
  <c r="E3851" i="9"/>
  <c r="G3850" i="9"/>
  <c r="F3850" i="9"/>
  <c r="E3850" i="9"/>
  <c r="F3849" i="9"/>
  <c r="E3849" i="9"/>
  <c r="G3849" i="9" s="1"/>
  <c r="G3848" i="9"/>
  <c r="F3848" i="9"/>
  <c r="E3848" i="9"/>
  <c r="G3847" i="9"/>
  <c r="F3847" i="9"/>
  <c r="E3847" i="9"/>
  <c r="F3846" i="9"/>
  <c r="E3846" i="9"/>
  <c r="G3846" i="9" s="1"/>
  <c r="F3845" i="9"/>
  <c r="E3845" i="9"/>
  <c r="G3844" i="9"/>
  <c r="F3844" i="9"/>
  <c r="E3844" i="9"/>
  <c r="F3843" i="9"/>
  <c r="E3843" i="9"/>
  <c r="G3843" i="9" s="1"/>
  <c r="G3842" i="9"/>
  <c r="F3842" i="9"/>
  <c r="E3842" i="9"/>
  <c r="F3841" i="9"/>
  <c r="E3841" i="9"/>
  <c r="F3840" i="9"/>
  <c r="E3840" i="9"/>
  <c r="G3840" i="9" s="1"/>
  <c r="F3839" i="9"/>
  <c r="E3839" i="9"/>
  <c r="G3839" i="9" s="1"/>
  <c r="F3838" i="9"/>
  <c r="G3838" i="9" s="1"/>
  <c r="E3838" i="9"/>
  <c r="F3837" i="9"/>
  <c r="E3837" i="9"/>
  <c r="F3836" i="9"/>
  <c r="E3836" i="9"/>
  <c r="G3836" i="9" s="1"/>
  <c r="G3835" i="9"/>
  <c r="F3835" i="9"/>
  <c r="E3835" i="9"/>
  <c r="F3834" i="9"/>
  <c r="E3834" i="9"/>
  <c r="G3834" i="9" s="1"/>
  <c r="F3833" i="9"/>
  <c r="E3833" i="9"/>
  <c r="G3833" i="9" s="1"/>
  <c r="G3832" i="9"/>
  <c r="F3832" i="9"/>
  <c r="E3832" i="9"/>
  <c r="G3831" i="9"/>
  <c r="F3831" i="9"/>
  <c r="E3831" i="9"/>
  <c r="F3830" i="9"/>
  <c r="E3830" i="9"/>
  <c r="G3830" i="9" s="1"/>
  <c r="F3829" i="9"/>
  <c r="E3829" i="9"/>
  <c r="F3828" i="9"/>
  <c r="G3828" i="9" s="1"/>
  <c r="E3828" i="9"/>
  <c r="F3827" i="9"/>
  <c r="E3827" i="9"/>
  <c r="F3826" i="9"/>
  <c r="E3826" i="9"/>
  <c r="G3826" i="9" s="1"/>
  <c r="F3825" i="9"/>
  <c r="E3825" i="9"/>
  <c r="G3825" i="9" s="1"/>
  <c r="F3824" i="9"/>
  <c r="E3824" i="9"/>
  <c r="G3824" i="9" s="1"/>
  <c r="F3823" i="9"/>
  <c r="E3823" i="9"/>
  <c r="G3823" i="9" s="1"/>
  <c r="G3822" i="9"/>
  <c r="F3822" i="9"/>
  <c r="E3822" i="9"/>
  <c r="F3821" i="9"/>
  <c r="E3821" i="9"/>
  <c r="G3821" i="9" s="1"/>
  <c r="G3820" i="9"/>
  <c r="F3820" i="9"/>
  <c r="E3820" i="9"/>
  <c r="G3819" i="9"/>
  <c r="F3819" i="9"/>
  <c r="E3819" i="9"/>
  <c r="G3818" i="9"/>
  <c r="F3818" i="9"/>
  <c r="E3818" i="9"/>
  <c r="F3817" i="9"/>
  <c r="E3817" i="9"/>
  <c r="G3817" i="9" s="1"/>
  <c r="F3816" i="9"/>
  <c r="G3816" i="9" s="1"/>
  <c r="E3816" i="9"/>
  <c r="F3815" i="9"/>
  <c r="G3815" i="9" s="1"/>
  <c r="E3815" i="9"/>
  <c r="F3814" i="9"/>
  <c r="E3814" i="9"/>
  <c r="G3814" i="9" s="1"/>
  <c r="F3813" i="9"/>
  <c r="E3813" i="9"/>
  <c r="G3813" i="9" s="1"/>
  <c r="G3812" i="9"/>
  <c r="F3812" i="9"/>
  <c r="E3812" i="9"/>
  <c r="F3811" i="9"/>
  <c r="E3811" i="9"/>
  <c r="F3810" i="9"/>
  <c r="E3810" i="9"/>
  <c r="G3810" i="9" s="1"/>
  <c r="F3809" i="9"/>
  <c r="E3809" i="9"/>
  <c r="F3808" i="9"/>
  <c r="E3808" i="9"/>
  <c r="G3808" i="9" s="1"/>
  <c r="G3807" i="9"/>
  <c r="F3807" i="9"/>
  <c r="E3807" i="9"/>
  <c r="G3806" i="9"/>
  <c r="F3806" i="9"/>
  <c r="E3806" i="9"/>
  <c r="F3805" i="9"/>
  <c r="E3805" i="9"/>
  <c r="F3804" i="9"/>
  <c r="E3804" i="9"/>
  <c r="G3804" i="9" s="1"/>
  <c r="F3803" i="9"/>
  <c r="G3803" i="9" s="1"/>
  <c r="E3803" i="9"/>
  <c r="G3802" i="9"/>
  <c r="F3802" i="9"/>
  <c r="E3802" i="9"/>
  <c r="F3801" i="9"/>
  <c r="E3801" i="9"/>
  <c r="G3801" i="9" s="1"/>
  <c r="G3800" i="9"/>
  <c r="F3800" i="9"/>
  <c r="E3800" i="9"/>
  <c r="F3799" i="9"/>
  <c r="E3799" i="9"/>
  <c r="G3799" i="9" s="1"/>
  <c r="F3798" i="9"/>
  <c r="E3798" i="9"/>
  <c r="F3797" i="9"/>
  <c r="E3797" i="9"/>
  <c r="G3796" i="9"/>
  <c r="F3796" i="9"/>
  <c r="E3796" i="9"/>
  <c r="F3795" i="9"/>
  <c r="E3795" i="9"/>
  <c r="G3795" i="9" s="1"/>
  <c r="F3794" i="9"/>
  <c r="E3794" i="9"/>
  <c r="G3794" i="9" s="1"/>
  <c r="F3793" i="9"/>
  <c r="E3793" i="9"/>
  <c r="F3792" i="9"/>
  <c r="E3792" i="9"/>
  <c r="G3792" i="9" s="1"/>
  <c r="F3791" i="9"/>
  <c r="E3791" i="9"/>
  <c r="G3791" i="9" s="1"/>
  <c r="F3790" i="9"/>
  <c r="G3790" i="9" s="1"/>
  <c r="E3790" i="9"/>
  <c r="F3789" i="9"/>
  <c r="E3789" i="9"/>
  <c r="G3789" i="9" s="1"/>
  <c r="F3788" i="9"/>
  <c r="E3788" i="9"/>
  <c r="G3788" i="9" s="1"/>
  <c r="G3787" i="9"/>
  <c r="F3787" i="9"/>
  <c r="E3787" i="9"/>
  <c r="G3786" i="9"/>
  <c r="F3786" i="9"/>
  <c r="E3786" i="9"/>
  <c r="F3785" i="9"/>
  <c r="E3785" i="9"/>
  <c r="G3785" i="9" s="1"/>
  <c r="G3784" i="9"/>
  <c r="F3784" i="9"/>
  <c r="E3784" i="9"/>
  <c r="G3783" i="9"/>
  <c r="F3783" i="9"/>
  <c r="E3783" i="9"/>
  <c r="F3782" i="9"/>
  <c r="E3782" i="9"/>
  <c r="G3782" i="9" s="1"/>
  <c r="F3781" i="9"/>
  <c r="E3781" i="9"/>
  <c r="F3780" i="9"/>
  <c r="G3780" i="9" s="1"/>
  <c r="E3780" i="9"/>
  <c r="F3779" i="9"/>
  <c r="E3779" i="9"/>
  <c r="G3779" i="9" s="1"/>
  <c r="F3778" i="9"/>
  <c r="E3778" i="9"/>
  <c r="G3778" i="9" s="1"/>
  <c r="F3777" i="9"/>
  <c r="E3777" i="9"/>
  <c r="G3777" i="9" s="1"/>
  <c r="F3776" i="9"/>
  <c r="E3776" i="9"/>
  <c r="F3775" i="9"/>
  <c r="E3775" i="9"/>
  <c r="G3775" i="9" s="1"/>
  <c r="G3774" i="9"/>
  <c r="F3774" i="9"/>
  <c r="E3774" i="9"/>
  <c r="F3773" i="9"/>
  <c r="E3773" i="9"/>
  <c r="G3773" i="9" s="1"/>
  <c r="G3772" i="9"/>
  <c r="F3772" i="9"/>
  <c r="E3772" i="9"/>
  <c r="G3771" i="9"/>
  <c r="F3771" i="9"/>
  <c r="E3771" i="9"/>
  <c r="G3770" i="9"/>
  <c r="F3770" i="9"/>
  <c r="E3770" i="9"/>
  <c r="F3769" i="9"/>
  <c r="E3769" i="9"/>
  <c r="G3769" i="9" s="1"/>
  <c r="G3768" i="9"/>
  <c r="F3768" i="9"/>
  <c r="E3768" i="9"/>
  <c r="F3767" i="9"/>
  <c r="G3767" i="9" s="1"/>
  <c r="E3767" i="9"/>
  <c r="F3766" i="9"/>
  <c r="E3766" i="9"/>
  <c r="G3766" i="9" s="1"/>
  <c r="F3765" i="9"/>
  <c r="E3765" i="9"/>
  <c r="G3765" i="9" s="1"/>
  <c r="F3764" i="9"/>
  <c r="E3764" i="9"/>
  <c r="G3764" i="9" s="1"/>
  <c r="F3763" i="9"/>
  <c r="E3763" i="9"/>
  <c r="F3762" i="9"/>
  <c r="E3762" i="9"/>
  <c r="G3762" i="9" s="1"/>
  <c r="F3761" i="9"/>
  <c r="E3761" i="9"/>
  <c r="F3760" i="9"/>
  <c r="E3760" i="9"/>
  <c r="G3760" i="9" s="1"/>
  <c r="F3759" i="9"/>
  <c r="E3759" i="9"/>
  <c r="G3759" i="9" s="1"/>
  <c r="G3758" i="9"/>
  <c r="F3758" i="9"/>
  <c r="E3758" i="9"/>
  <c r="F3757" i="9"/>
  <c r="E3757" i="9"/>
  <c r="F3756" i="9"/>
  <c r="E3756" i="9"/>
  <c r="G3756" i="9" s="1"/>
  <c r="F3755" i="9"/>
  <c r="G3755" i="9" s="1"/>
  <c r="E3755" i="9"/>
  <c r="F3754" i="9"/>
  <c r="G3754" i="9" s="1"/>
  <c r="E3754" i="9"/>
  <c r="F3753" i="9"/>
  <c r="E3753" i="9"/>
  <c r="G3753" i="9" s="1"/>
  <c r="G3752" i="9"/>
  <c r="F3752" i="9"/>
  <c r="E3752" i="9"/>
  <c r="F3751" i="9"/>
  <c r="E3751" i="9"/>
  <c r="G3751" i="9" s="1"/>
  <c r="F3750" i="9"/>
  <c r="E3750" i="9"/>
  <c r="G3750" i="9" s="1"/>
  <c r="F3749" i="9"/>
  <c r="E3749" i="9"/>
  <c r="G3748" i="9"/>
  <c r="F3748" i="9"/>
  <c r="E3748" i="9"/>
  <c r="F3747" i="9"/>
  <c r="E3747" i="9"/>
  <c r="F3746" i="9"/>
  <c r="E3746" i="9"/>
  <c r="G3746" i="9" s="1"/>
  <c r="G3745" i="9"/>
  <c r="F3745" i="9"/>
  <c r="E3745" i="9"/>
  <c r="G3744" i="9"/>
  <c r="F3744" i="9"/>
  <c r="E3744" i="9"/>
  <c r="F3743" i="9"/>
  <c r="E3743" i="9"/>
  <c r="G3743" i="9" s="1"/>
  <c r="F3742" i="9"/>
  <c r="E3742" i="9"/>
  <c r="G3742" i="9" s="1"/>
  <c r="G3741" i="9"/>
  <c r="F3741" i="9"/>
  <c r="E3741" i="9"/>
  <c r="G3740" i="9"/>
  <c r="F3740" i="9"/>
  <c r="E3740" i="9"/>
  <c r="F3739" i="9"/>
  <c r="E3739" i="9"/>
  <c r="G3739" i="9" s="1"/>
  <c r="G3738" i="9"/>
  <c r="F3738" i="9"/>
  <c r="E3738" i="9"/>
  <c r="G3737" i="9"/>
  <c r="F3737" i="9"/>
  <c r="E3737" i="9"/>
  <c r="G3736" i="9"/>
  <c r="F3736" i="9"/>
  <c r="E3736" i="9"/>
  <c r="F3735" i="9"/>
  <c r="E3735" i="9"/>
  <c r="G3734" i="9"/>
  <c r="F3734" i="9"/>
  <c r="E3734" i="9"/>
  <c r="G3733" i="9"/>
  <c r="F3733" i="9"/>
  <c r="E3733" i="9"/>
  <c r="G3732" i="9"/>
  <c r="F3732" i="9"/>
  <c r="E3732" i="9"/>
  <c r="F3731" i="9"/>
  <c r="E3731" i="9"/>
  <c r="F3730" i="9"/>
  <c r="E3730" i="9"/>
  <c r="G3730" i="9" s="1"/>
  <c r="G3729" i="9"/>
  <c r="F3729" i="9"/>
  <c r="E3729" i="9"/>
  <c r="G3728" i="9"/>
  <c r="F3728" i="9"/>
  <c r="E3728" i="9"/>
  <c r="F3727" i="9"/>
  <c r="E3727" i="9"/>
  <c r="G3727" i="9" s="1"/>
  <c r="G3726" i="9"/>
  <c r="F3726" i="9"/>
  <c r="E3726" i="9"/>
  <c r="G3725" i="9"/>
  <c r="F3725" i="9"/>
  <c r="E3725" i="9"/>
  <c r="G3724" i="9"/>
  <c r="F3724" i="9"/>
  <c r="E3724" i="9"/>
  <c r="F3723" i="9"/>
  <c r="E3723" i="9"/>
  <c r="G3723" i="9" s="1"/>
  <c r="G3722" i="9"/>
  <c r="F3722" i="9"/>
  <c r="E3722" i="9"/>
  <c r="G3721" i="9"/>
  <c r="F3721" i="9"/>
  <c r="E3721" i="9"/>
  <c r="G3720" i="9"/>
  <c r="F3720" i="9"/>
  <c r="E3720" i="9"/>
  <c r="F3719" i="9"/>
  <c r="E3719" i="9"/>
  <c r="G3719" i="9" s="1"/>
  <c r="G3718" i="9"/>
  <c r="F3718" i="9"/>
  <c r="E3718" i="9"/>
  <c r="G3717" i="9"/>
  <c r="F3717" i="9"/>
  <c r="E3717" i="9"/>
  <c r="G3716" i="9"/>
  <c r="F3716" i="9"/>
  <c r="E3716" i="9"/>
  <c r="F3715" i="9"/>
  <c r="E3715" i="9"/>
  <c r="F3714" i="9"/>
  <c r="E3714" i="9"/>
  <c r="G3714" i="9" s="1"/>
  <c r="G3713" i="9"/>
  <c r="F3713" i="9"/>
  <c r="E3713" i="9"/>
  <c r="G3712" i="9"/>
  <c r="F3712" i="9"/>
  <c r="E3712" i="9"/>
  <c r="F3711" i="9"/>
  <c r="E3711" i="9"/>
  <c r="G3711" i="9" s="1"/>
  <c r="F3710" i="9"/>
  <c r="E3710" i="9"/>
  <c r="G3710" i="9" s="1"/>
  <c r="G3709" i="9"/>
  <c r="F3709" i="9"/>
  <c r="E3709" i="9"/>
  <c r="G3708" i="9"/>
  <c r="F3708" i="9"/>
  <c r="E3708" i="9"/>
  <c r="F3707" i="9"/>
  <c r="E3707" i="9"/>
  <c r="G3707" i="9" s="1"/>
  <c r="G3706" i="9"/>
  <c r="F3706" i="9"/>
  <c r="E3706" i="9"/>
  <c r="G3705" i="9"/>
  <c r="F3705" i="9"/>
  <c r="E3705" i="9"/>
  <c r="G3704" i="9"/>
  <c r="F3704" i="9"/>
  <c r="E3704" i="9"/>
  <c r="F3703" i="9"/>
  <c r="E3703" i="9"/>
  <c r="G3703" i="9" s="1"/>
  <c r="F3702" i="9"/>
  <c r="E3702" i="9"/>
  <c r="G3702" i="9" s="1"/>
  <c r="G3701" i="9"/>
  <c r="F3701" i="9"/>
  <c r="E3701" i="9"/>
  <c r="G3700" i="9"/>
  <c r="F3700" i="9"/>
  <c r="E3700" i="9"/>
  <c r="F3699" i="9"/>
  <c r="E3699" i="9"/>
  <c r="F3698" i="9"/>
  <c r="E3698" i="9"/>
  <c r="G3698" i="9" s="1"/>
  <c r="G3697" i="9"/>
  <c r="F3697" i="9"/>
  <c r="E3697" i="9"/>
  <c r="G3696" i="9"/>
  <c r="F3696" i="9"/>
  <c r="E3696" i="9"/>
  <c r="F3695" i="9"/>
  <c r="E3695" i="9"/>
  <c r="G3695" i="9" s="1"/>
  <c r="F3694" i="9"/>
  <c r="E3694" i="9"/>
  <c r="G3694" i="9" s="1"/>
  <c r="G3693" i="9"/>
  <c r="F3693" i="9"/>
  <c r="E3693" i="9"/>
  <c r="G3692" i="9"/>
  <c r="F3692" i="9"/>
  <c r="E3692" i="9"/>
  <c r="F3691" i="9"/>
  <c r="E3691" i="9"/>
  <c r="G3691" i="9" s="1"/>
  <c r="G3690" i="9"/>
  <c r="F3690" i="9"/>
  <c r="E3690" i="9"/>
  <c r="G3689" i="9"/>
  <c r="F3689" i="9"/>
  <c r="E3689" i="9"/>
  <c r="G3688" i="9"/>
  <c r="F3688" i="9"/>
  <c r="E3688" i="9"/>
  <c r="F3687" i="9"/>
  <c r="E3687" i="9"/>
  <c r="G3686" i="9"/>
  <c r="F3686" i="9"/>
  <c r="E3686" i="9"/>
  <c r="G3685" i="9"/>
  <c r="F3685" i="9"/>
  <c r="E3685" i="9"/>
  <c r="G3684" i="9"/>
  <c r="F3684" i="9"/>
  <c r="E3684" i="9"/>
  <c r="F3683" i="9"/>
  <c r="E3683" i="9"/>
  <c r="F3682" i="9"/>
  <c r="E3682" i="9"/>
  <c r="G3682" i="9" s="1"/>
  <c r="G3681" i="9"/>
  <c r="F3681" i="9"/>
  <c r="E3681" i="9"/>
  <c r="G3680" i="9"/>
  <c r="F3680" i="9"/>
  <c r="E3680" i="9"/>
  <c r="F3679" i="9"/>
  <c r="E3679" i="9"/>
  <c r="G3679" i="9" s="1"/>
  <c r="G3678" i="9"/>
  <c r="F3678" i="9"/>
  <c r="E3678" i="9"/>
  <c r="G3677" i="9"/>
  <c r="F3677" i="9"/>
  <c r="E3677" i="9"/>
  <c r="G3676" i="9"/>
  <c r="F3676" i="9"/>
  <c r="E3676" i="9"/>
  <c r="F3675" i="9"/>
  <c r="E3675" i="9"/>
  <c r="G3675" i="9" s="1"/>
  <c r="G3674" i="9"/>
  <c r="F3674" i="9"/>
  <c r="E3674" i="9"/>
  <c r="G3673" i="9"/>
  <c r="F3673" i="9"/>
  <c r="E3673" i="9"/>
  <c r="G3672" i="9"/>
  <c r="F3672" i="9"/>
  <c r="E3672" i="9"/>
  <c r="F3671" i="9"/>
  <c r="E3671" i="9"/>
  <c r="G3671" i="9" s="1"/>
  <c r="G3670" i="9"/>
  <c r="F3670" i="9"/>
  <c r="E3670" i="9"/>
  <c r="G3669" i="9"/>
  <c r="F3669" i="9"/>
  <c r="E3669" i="9"/>
  <c r="G3668" i="9"/>
  <c r="F3668" i="9"/>
  <c r="E3668" i="9"/>
  <c r="F3667" i="9"/>
  <c r="E3667" i="9"/>
  <c r="F3666" i="9"/>
  <c r="E3666" i="9"/>
  <c r="G3666" i="9" s="1"/>
  <c r="G3665" i="9"/>
  <c r="F3665" i="9"/>
  <c r="E3665" i="9"/>
  <c r="G3664" i="9"/>
  <c r="F3664" i="9"/>
  <c r="E3664" i="9"/>
  <c r="F3663" i="9"/>
  <c r="E3663" i="9"/>
  <c r="G3663" i="9" s="1"/>
  <c r="F3662" i="9"/>
  <c r="E3662" i="9"/>
  <c r="G3662" i="9" s="1"/>
  <c r="G3661" i="9"/>
  <c r="F3661" i="9"/>
  <c r="E3661" i="9"/>
  <c r="G3660" i="9"/>
  <c r="F3660" i="9"/>
  <c r="E3660" i="9"/>
  <c r="F3659" i="9"/>
  <c r="E3659" i="9"/>
  <c r="G3659" i="9" s="1"/>
  <c r="G3658" i="9"/>
  <c r="F3658" i="9"/>
  <c r="E3658" i="9"/>
  <c r="G3657" i="9"/>
  <c r="F3657" i="9"/>
  <c r="E3657" i="9"/>
  <c r="G3656" i="9"/>
  <c r="F3656" i="9"/>
  <c r="E3656" i="9"/>
  <c r="F3655" i="9"/>
  <c r="E3655" i="9"/>
  <c r="G3655" i="9" s="1"/>
  <c r="F3654" i="9"/>
  <c r="E3654" i="9"/>
  <c r="G3654" i="9" s="1"/>
  <c r="G3653" i="9"/>
  <c r="F3653" i="9"/>
  <c r="E3653" i="9"/>
  <c r="G3652" i="9"/>
  <c r="F3652" i="9"/>
  <c r="E3652" i="9"/>
  <c r="F3651" i="9"/>
  <c r="E3651" i="9"/>
  <c r="F3650" i="9"/>
  <c r="E3650" i="9"/>
  <c r="G3650" i="9" s="1"/>
  <c r="G3649" i="9"/>
  <c r="F3649" i="9"/>
  <c r="E3649" i="9"/>
  <c r="G3648" i="9"/>
  <c r="F3648" i="9"/>
  <c r="E3648" i="9"/>
  <c r="F3647" i="9"/>
  <c r="E3647" i="9"/>
  <c r="G3647" i="9" s="1"/>
  <c r="F3646" i="9"/>
  <c r="E3646" i="9"/>
  <c r="G3646" i="9" s="1"/>
  <c r="G3645" i="9"/>
  <c r="F3645" i="9"/>
  <c r="E3645" i="9"/>
  <c r="G3644" i="9"/>
  <c r="F3644" i="9"/>
  <c r="E3644" i="9"/>
  <c r="F3643" i="9"/>
  <c r="E3643" i="9"/>
  <c r="G3643" i="9" s="1"/>
  <c r="G3642" i="9"/>
  <c r="F3642" i="9"/>
  <c r="E3642" i="9"/>
  <c r="G3641" i="9"/>
  <c r="F3641" i="9"/>
  <c r="E3641" i="9"/>
  <c r="G3640" i="9"/>
  <c r="F3640" i="9"/>
  <c r="E3640" i="9"/>
  <c r="F3639" i="9"/>
  <c r="E3639" i="9"/>
  <c r="F3638" i="9"/>
  <c r="G3638" i="9" s="1"/>
  <c r="E3638" i="9"/>
  <c r="G3637" i="9"/>
  <c r="F3637" i="9"/>
  <c r="E3637" i="9"/>
  <c r="G3636" i="9"/>
  <c r="F3636" i="9"/>
  <c r="E3636" i="9"/>
  <c r="F3635" i="9"/>
  <c r="E3635" i="9"/>
  <c r="F3634" i="9"/>
  <c r="E3634" i="9"/>
  <c r="G3634" i="9" s="1"/>
  <c r="G3633" i="9"/>
  <c r="F3633" i="9"/>
  <c r="E3633" i="9"/>
  <c r="G3632" i="9"/>
  <c r="F3632" i="9"/>
  <c r="E3632" i="9"/>
  <c r="F3631" i="9"/>
  <c r="E3631" i="9"/>
  <c r="G3631" i="9" s="1"/>
  <c r="G3630" i="9"/>
  <c r="F3630" i="9"/>
  <c r="E3630" i="9"/>
  <c r="G3629" i="9"/>
  <c r="F3629" i="9"/>
  <c r="E3629" i="9"/>
  <c r="G3628" i="9"/>
  <c r="F3628" i="9"/>
  <c r="E3628" i="9"/>
  <c r="F3627" i="9"/>
  <c r="E3627" i="9"/>
  <c r="G3627" i="9" s="1"/>
  <c r="G3626" i="9"/>
  <c r="F3626" i="9"/>
  <c r="E3626" i="9"/>
  <c r="G3625" i="9"/>
  <c r="F3625" i="9"/>
  <c r="E3625" i="9"/>
  <c r="G3624" i="9"/>
  <c r="F3624" i="9"/>
  <c r="E3624" i="9"/>
  <c r="F3623" i="9"/>
  <c r="E3623" i="9"/>
  <c r="G3623" i="9" s="1"/>
  <c r="F3622" i="9"/>
  <c r="G3622" i="9" s="1"/>
  <c r="E3622" i="9"/>
  <c r="G3621" i="9"/>
  <c r="F3621" i="9"/>
  <c r="E3621" i="9"/>
  <c r="G3620" i="9"/>
  <c r="F3620" i="9"/>
  <c r="E3620" i="9"/>
  <c r="F3619" i="9"/>
  <c r="E3619" i="9"/>
  <c r="F3618" i="9"/>
  <c r="E3618" i="9"/>
  <c r="G3618" i="9" s="1"/>
  <c r="G3617" i="9"/>
  <c r="F3617" i="9"/>
  <c r="E3617" i="9"/>
  <c r="G3616" i="9"/>
  <c r="F3616" i="9"/>
  <c r="E3616" i="9"/>
  <c r="F3615" i="9"/>
  <c r="E3615" i="9"/>
  <c r="G3615" i="9" s="1"/>
  <c r="F3614" i="9"/>
  <c r="E3614" i="9"/>
  <c r="G3614" i="9" s="1"/>
  <c r="G3613" i="9"/>
  <c r="F3613" i="9"/>
  <c r="E3613" i="9"/>
  <c r="G3612" i="9"/>
  <c r="F3612" i="9"/>
  <c r="E3612" i="9"/>
  <c r="F3611" i="9"/>
  <c r="E3611" i="9"/>
  <c r="G3611" i="9" s="1"/>
  <c r="G3610" i="9"/>
  <c r="F3610" i="9"/>
  <c r="E3610" i="9"/>
  <c r="G3609" i="9"/>
  <c r="F3609" i="9"/>
  <c r="E3609" i="9"/>
  <c r="G3608" i="9"/>
  <c r="F3608" i="9"/>
  <c r="E3608" i="9"/>
  <c r="F3607" i="9"/>
  <c r="E3607" i="9"/>
  <c r="G3607" i="9" s="1"/>
  <c r="F3606" i="9"/>
  <c r="E3606" i="9"/>
  <c r="G3606" i="9" s="1"/>
  <c r="G3605" i="9"/>
  <c r="F3605" i="9"/>
  <c r="E3605" i="9"/>
  <c r="G3604" i="9"/>
  <c r="F3604" i="9"/>
  <c r="E3604" i="9"/>
  <c r="F3603" i="9"/>
  <c r="E3603" i="9"/>
  <c r="F3602" i="9"/>
  <c r="E3602" i="9"/>
  <c r="G3602" i="9" s="1"/>
  <c r="G3601" i="9"/>
  <c r="F3601" i="9"/>
  <c r="E3601" i="9"/>
  <c r="G3600" i="9"/>
  <c r="F3600" i="9"/>
  <c r="E3600" i="9"/>
  <c r="F3599" i="9"/>
  <c r="E3599" i="9"/>
  <c r="G3599" i="9" s="1"/>
  <c r="F3598" i="9"/>
  <c r="E3598" i="9"/>
  <c r="G3598" i="9" s="1"/>
  <c r="G3597" i="9"/>
  <c r="F3597" i="9"/>
  <c r="E3597" i="9"/>
  <c r="G3596" i="9"/>
  <c r="F3596" i="9"/>
  <c r="E3596" i="9"/>
  <c r="F3595" i="9"/>
  <c r="E3595" i="9"/>
  <c r="G3595" i="9" s="1"/>
  <c r="G3594" i="9"/>
  <c r="F3594" i="9"/>
  <c r="E3594" i="9"/>
  <c r="G3593" i="9"/>
  <c r="F3593" i="9"/>
  <c r="E3593" i="9"/>
  <c r="G3592" i="9"/>
  <c r="F3592" i="9"/>
  <c r="E3592" i="9"/>
  <c r="F3591" i="9"/>
  <c r="E3591" i="9"/>
  <c r="F3590" i="9"/>
  <c r="G3590" i="9" s="1"/>
  <c r="E3590" i="9"/>
  <c r="G3589" i="9"/>
  <c r="F3589" i="9"/>
  <c r="E3589" i="9"/>
  <c r="G3588" i="9"/>
  <c r="F3588" i="9"/>
  <c r="E3588" i="9"/>
  <c r="F3587" i="9"/>
  <c r="E3587" i="9"/>
  <c r="F3586" i="9"/>
  <c r="E3586" i="9"/>
  <c r="G3586" i="9" s="1"/>
  <c r="G3585" i="9"/>
  <c r="F3585" i="9"/>
  <c r="E3585" i="9"/>
  <c r="G3584" i="9"/>
  <c r="F3584" i="9"/>
  <c r="E3584" i="9"/>
  <c r="F3583" i="9"/>
  <c r="E3583" i="9"/>
  <c r="G3583" i="9" s="1"/>
  <c r="G3582" i="9"/>
  <c r="F3582" i="9"/>
  <c r="E3582" i="9"/>
  <c r="G3581" i="9"/>
  <c r="F3581" i="9"/>
  <c r="E3581" i="9"/>
  <c r="G3580" i="9"/>
  <c r="F3580" i="9"/>
  <c r="E3580" i="9"/>
  <c r="F3579" i="9"/>
  <c r="E3579" i="9"/>
  <c r="G3579" i="9" s="1"/>
  <c r="G3578" i="9"/>
  <c r="F3578" i="9"/>
  <c r="E3578" i="9"/>
  <c r="G3577" i="9"/>
  <c r="F3577" i="9"/>
  <c r="E3577" i="9"/>
  <c r="G3576" i="9"/>
  <c r="F3576" i="9"/>
  <c r="E3576" i="9"/>
  <c r="F3575" i="9"/>
  <c r="E3575" i="9"/>
  <c r="G3575" i="9" s="1"/>
  <c r="F3574" i="9"/>
  <c r="G3574" i="9" s="1"/>
  <c r="E3574" i="9"/>
  <c r="G3573" i="9"/>
  <c r="F3573" i="9"/>
  <c r="E3573" i="9"/>
  <c r="G3572" i="9"/>
  <c r="F3572" i="9"/>
  <c r="E3572" i="9"/>
  <c r="F3571" i="9"/>
  <c r="E3571" i="9"/>
  <c r="F3570" i="9"/>
  <c r="E3570" i="9"/>
  <c r="G3570" i="9" s="1"/>
  <c r="G3569" i="9"/>
  <c r="F3569" i="9"/>
  <c r="E3569" i="9"/>
  <c r="G3568" i="9"/>
  <c r="F3568" i="9"/>
  <c r="E3568" i="9"/>
  <c r="F3567" i="9"/>
  <c r="E3567" i="9"/>
  <c r="G3567" i="9" s="1"/>
  <c r="F3566" i="9"/>
  <c r="E3566" i="9"/>
  <c r="G3566" i="9" s="1"/>
  <c r="G3565" i="9"/>
  <c r="F3565" i="9"/>
  <c r="E3565" i="9"/>
  <c r="G3564" i="9"/>
  <c r="F3564" i="9"/>
  <c r="E3564" i="9"/>
  <c r="F3563" i="9"/>
  <c r="E3563" i="9"/>
  <c r="G3563" i="9" s="1"/>
  <c r="G3562" i="9"/>
  <c r="F3562" i="9"/>
  <c r="E3562" i="9"/>
  <c r="G3561" i="9"/>
  <c r="F3561" i="9"/>
  <c r="E3561" i="9"/>
  <c r="G3560" i="9"/>
  <c r="F3560" i="9"/>
  <c r="E3560" i="9"/>
  <c r="F3559" i="9"/>
  <c r="E3559" i="9"/>
  <c r="G3559" i="9" s="1"/>
  <c r="F3558" i="9"/>
  <c r="E3558" i="9"/>
  <c r="G3558" i="9" s="1"/>
  <c r="G3557" i="9"/>
  <c r="F3557" i="9"/>
  <c r="E3557" i="9"/>
  <c r="G3556" i="9"/>
  <c r="F3556" i="9"/>
  <c r="E3556" i="9"/>
  <c r="F3555" i="9"/>
  <c r="E3555" i="9"/>
  <c r="F3554" i="9"/>
  <c r="E3554" i="9"/>
  <c r="G3554" i="9" s="1"/>
  <c r="G3553" i="9"/>
  <c r="F3553" i="9"/>
  <c r="E3553" i="9"/>
  <c r="G3552" i="9"/>
  <c r="F3552" i="9"/>
  <c r="E3552" i="9"/>
  <c r="F3551" i="9"/>
  <c r="E3551" i="9"/>
  <c r="G3551" i="9" s="1"/>
  <c r="F3550" i="9"/>
  <c r="E3550" i="9"/>
  <c r="G3550" i="9" s="1"/>
  <c r="G3549" i="9"/>
  <c r="F3549" i="9"/>
  <c r="E3549" i="9"/>
  <c r="G3548" i="9"/>
  <c r="F3548" i="9"/>
  <c r="E3548" i="9"/>
  <c r="F3547" i="9"/>
  <c r="E3547" i="9"/>
  <c r="G3547" i="9" s="1"/>
  <c r="G3546" i="9"/>
  <c r="F3546" i="9"/>
  <c r="E3546" i="9"/>
  <c r="G3545" i="9"/>
  <c r="F3545" i="9"/>
  <c r="E3545" i="9"/>
  <c r="G3544" i="9"/>
  <c r="F3544" i="9"/>
  <c r="E3544" i="9"/>
  <c r="F3543" i="9"/>
  <c r="E3543" i="9"/>
  <c r="F3542" i="9"/>
  <c r="G3542" i="9" s="1"/>
  <c r="E3542" i="9"/>
  <c r="G3541" i="9"/>
  <c r="F3541" i="9"/>
  <c r="E3541" i="9"/>
  <c r="G3540" i="9"/>
  <c r="F3540" i="9"/>
  <c r="E3540" i="9"/>
  <c r="F3539" i="9"/>
  <c r="E3539" i="9"/>
  <c r="F3538" i="9"/>
  <c r="E3538" i="9"/>
  <c r="G3538" i="9" s="1"/>
  <c r="G3537" i="9"/>
  <c r="F3537" i="9"/>
  <c r="E3537" i="9"/>
  <c r="G3536" i="9"/>
  <c r="F3536" i="9"/>
  <c r="E3536" i="9"/>
  <c r="F3535" i="9"/>
  <c r="E3535" i="9"/>
  <c r="G3535" i="9" s="1"/>
  <c r="G3534" i="9"/>
  <c r="F3534" i="9"/>
  <c r="E3534" i="9"/>
  <c r="G3533" i="9"/>
  <c r="F3533" i="9"/>
  <c r="E3533" i="9"/>
  <c r="G3532" i="9"/>
  <c r="F3532" i="9"/>
  <c r="E3532" i="9"/>
  <c r="F3531" i="9"/>
  <c r="E3531" i="9"/>
  <c r="G3531" i="9" s="1"/>
  <c r="G3530" i="9"/>
  <c r="F3530" i="9"/>
  <c r="E3530" i="9"/>
  <c r="G3529" i="9"/>
  <c r="F3529" i="9"/>
  <c r="E3529" i="9"/>
  <c r="G3528" i="9"/>
  <c r="F3528" i="9"/>
  <c r="E3528" i="9"/>
  <c r="F3527" i="9"/>
  <c r="E3527" i="9"/>
  <c r="G3527" i="9" s="1"/>
  <c r="F3526" i="9"/>
  <c r="G3526" i="9" s="1"/>
  <c r="E3526" i="9"/>
  <c r="G3525" i="9"/>
  <c r="F3525" i="9"/>
  <c r="E3525" i="9"/>
  <c r="F3524" i="9"/>
  <c r="G3524" i="9" s="1"/>
  <c r="E3524" i="9"/>
  <c r="F3523" i="9"/>
  <c r="E3523" i="9"/>
  <c r="F3522" i="9"/>
  <c r="E3522" i="9"/>
  <c r="G3522" i="9" s="1"/>
  <c r="G3521" i="9"/>
  <c r="F3521" i="9"/>
  <c r="E3521" i="9"/>
  <c r="G3520" i="9"/>
  <c r="F3520" i="9"/>
  <c r="E3520" i="9"/>
  <c r="F3519" i="9"/>
  <c r="E3519" i="9"/>
  <c r="G3519" i="9" s="1"/>
  <c r="F3518" i="9"/>
  <c r="E3518" i="9"/>
  <c r="G3518" i="9" s="1"/>
  <c r="G3517" i="9"/>
  <c r="F3517" i="9"/>
  <c r="E3517" i="9"/>
  <c r="F3516" i="9"/>
  <c r="G3516" i="9" s="1"/>
  <c r="E3516" i="9"/>
  <c r="F3515" i="9"/>
  <c r="E3515" i="9"/>
  <c r="G3515" i="9" s="1"/>
  <c r="G3514" i="9"/>
  <c r="F3514" i="9"/>
  <c r="E3514" i="9"/>
  <c r="G3513" i="9"/>
  <c r="F3513" i="9"/>
  <c r="E3513" i="9"/>
  <c r="F3512" i="9"/>
  <c r="G3512" i="9" s="1"/>
  <c r="E3512" i="9"/>
  <c r="F3511" i="9"/>
  <c r="E3511" i="9"/>
  <c r="G3511" i="9" s="1"/>
  <c r="F3510" i="9"/>
  <c r="E3510" i="9"/>
  <c r="G3510" i="9" s="1"/>
  <c r="G3509" i="9"/>
  <c r="F3509" i="9"/>
  <c r="E3509" i="9"/>
  <c r="G3508" i="9"/>
  <c r="F3508" i="9"/>
  <c r="E3508" i="9"/>
  <c r="F3507" i="9"/>
  <c r="E3507" i="9"/>
  <c r="F3506" i="9"/>
  <c r="E3506" i="9"/>
  <c r="G3506" i="9" s="1"/>
  <c r="G3505" i="9"/>
  <c r="F3505" i="9"/>
  <c r="E3505" i="9"/>
  <c r="G3504" i="9"/>
  <c r="F3504" i="9"/>
  <c r="E3504" i="9"/>
  <c r="F3503" i="9"/>
  <c r="E3503" i="9"/>
  <c r="G3503" i="9" s="1"/>
  <c r="F3502" i="9"/>
  <c r="E3502" i="9"/>
  <c r="G3502" i="9" s="1"/>
  <c r="G3501" i="9"/>
  <c r="F3501" i="9"/>
  <c r="E3501" i="9"/>
  <c r="F3500" i="9"/>
  <c r="G3500" i="9" s="1"/>
  <c r="E3500" i="9"/>
  <c r="F3499" i="9"/>
  <c r="E3499" i="9"/>
  <c r="G3499" i="9" s="1"/>
  <c r="G3498" i="9"/>
  <c r="F3498" i="9"/>
  <c r="E3498" i="9"/>
  <c r="G3497" i="9"/>
  <c r="F3497" i="9"/>
  <c r="E3497" i="9"/>
  <c r="F3496" i="9"/>
  <c r="G3496" i="9" s="1"/>
  <c r="E3496" i="9"/>
  <c r="F3495" i="9"/>
  <c r="E3495" i="9"/>
  <c r="F3494" i="9"/>
  <c r="G3494" i="9" s="1"/>
  <c r="E3494" i="9"/>
  <c r="G3493" i="9"/>
  <c r="F3493" i="9"/>
  <c r="E3493" i="9"/>
  <c r="F3492" i="9"/>
  <c r="G3492" i="9" s="1"/>
  <c r="E3492" i="9"/>
  <c r="F3491" i="9"/>
  <c r="E3491" i="9"/>
  <c r="F3490" i="9"/>
  <c r="E3490" i="9"/>
  <c r="G3490" i="9" s="1"/>
  <c r="G3489" i="9"/>
  <c r="F3489" i="9"/>
  <c r="E3489" i="9"/>
  <c r="G3488" i="9"/>
  <c r="F3488" i="9"/>
  <c r="E3488" i="9"/>
  <c r="G3487" i="9"/>
  <c r="F3487" i="9"/>
  <c r="E3487" i="9"/>
  <c r="G3486" i="9"/>
  <c r="F3486" i="9"/>
  <c r="E3486" i="9"/>
  <c r="G3485" i="9"/>
  <c r="F3485" i="9"/>
  <c r="E3485" i="9"/>
  <c r="G3484" i="9"/>
  <c r="F3484" i="9"/>
  <c r="E3484" i="9"/>
  <c r="G3483" i="9"/>
  <c r="F3483" i="9"/>
  <c r="E3483" i="9"/>
  <c r="G3482" i="9"/>
  <c r="F3482" i="9"/>
  <c r="E3482" i="9"/>
  <c r="G3481" i="9"/>
  <c r="F3481" i="9"/>
  <c r="E3481" i="9"/>
  <c r="G3480" i="9"/>
  <c r="F3480" i="9"/>
  <c r="E3480" i="9"/>
  <c r="G3479" i="9"/>
  <c r="F3479" i="9"/>
  <c r="E3479" i="9"/>
  <c r="G3478" i="9"/>
  <c r="F3478" i="9"/>
  <c r="E3478" i="9"/>
  <c r="G3477" i="9"/>
  <c r="F3477" i="9"/>
  <c r="E3477" i="9"/>
  <c r="G3476" i="9"/>
  <c r="F3476" i="9"/>
  <c r="E3476" i="9"/>
  <c r="G3475" i="9"/>
  <c r="F3475" i="9"/>
  <c r="E3475" i="9"/>
  <c r="G3474" i="9"/>
  <c r="F3474" i="9"/>
  <c r="E3474" i="9"/>
  <c r="G3473" i="9"/>
  <c r="F3473" i="9"/>
  <c r="E3473" i="9"/>
  <c r="G3472" i="9"/>
  <c r="F3472" i="9"/>
  <c r="E3472" i="9"/>
  <c r="G3471" i="9"/>
  <c r="F3471" i="9"/>
  <c r="E3471" i="9"/>
  <c r="G3470" i="9"/>
  <c r="F3470" i="9"/>
  <c r="E3470" i="9"/>
  <c r="G3469" i="9"/>
  <c r="F3469" i="9"/>
  <c r="E3469" i="9"/>
  <c r="G3468" i="9"/>
  <c r="F3468" i="9"/>
  <c r="E3468" i="9"/>
  <c r="G3467" i="9"/>
  <c r="F3467" i="9"/>
  <c r="E3467" i="9"/>
  <c r="G3466" i="9"/>
  <c r="F3466" i="9"/>
  <c r="E3466" i="9"/>
  <c r="G3465" i="9"/>
  <c r="F3465" i="9"/>
  <c r="E3465" i="9"/>
  <c r="G3464" i="9"/>
  <c r="F3464" i="9"/>
  <c r="E3464" i="9"/>
  <c r="G3463" i="9"/>
  <c r="F3463" i="9"/>
  <c r="E3463" i="9"/>
  <c r="G3462" i="9"/>
  <c r="F3462" i="9"/>
  <c r="E3462" i="9"/>
  <c r="G3461" i="9"/>
  <c r="F3461" i="9"/>
  <c r="E3461" i="9"/>
  <c r="G3460" i="9"/>
  <c r="F3460" i="9"/>
  <c r="E3460" i="9"/>
  <c r="G3459" i="9"/>
  <c r="F3459" i="9"/>
  <c r="E3459" i="9"/>
  <c r="G3458" i="9"/>
  <c r="F3458" i="9"/>
  <c r="E3458" i="9"/>
  <c r="G3457" i="9"/>
  <c r="F3457" i="9"/>
  <c r="E3457" i="9"/>
  <c r="G3456" i="9"/>
  <c r="F3456" i="9"/>
  <c r="E3456" i="9"/>
  <c r="G3455" i="9"/>
  <c r="F3455" i="9"/>
  <c r="E3455" i="9"/>
  <c r="G3454" i="9"/>
  <c r="F3454" i="9"/>
  <c r="E3454" i="9"/>
  <c r="G3453" i="9"/>
  <c r="F3453" i="9"/>
  <c r="E3453" i="9"/>
  <c r="G3452" i="9"/>
  <c r="F3452" i="9"/>
  <c r="E3452" i="9"/>
  <c r="G3451" i="9"/>
  <c r="F3451" i="9"/>
  <c r="E3451" i="9"/>
  <c r="G3450" i="9"/>
  <c r="F3450" i="9"/>
  <c r="E3450" i="9"/>
  <c r="G3449" i="9"/>
  <c r="F3449" i="9"/>
  <c r="E3449" i="9"/>
  <c r="G3448" i="9"/>
  <c r="F3448" i="9"/>
  <c r="E3448" i="9"/>
  <c r="G3447" i="9"/>
  <c r="F3447" i="9"/>
  <c r="E3447" i="9"/>
  <c r="G3446" i="9"/>
  <c r="F3446" i="9"/>
  <c r="E3446" i="9"/>
  <c r="G3445" i="9"/>
  <c r="F3445" i="9"/>
  <c r="E3445" i="9"/>
  <c r="G3444" i="9"/>
  <c r="F3444" i="9"/>
  <c r="E3444" i="9"/>
  <c r="G3443" i="9"/>
  <c r="F3443" i="9"/>
  <c r="E3443" i="9"/>
  <c r="G3442" i="9"/>
  <c r="F3442" i="9"/>
  <c r="E3442" i="9"/>
  <c r="G3441" i="9"/>
  <c r="F3441" i="9"/>
  <c r="E3441" i="9"/>
  <c r="G3440" i="9"/>
  <c r="F3440" i="9"/>
  <c r="E3440" i="9"/>
  <c r="G3439" i="9"/>
  <c r="F3439" i="9"/>
  <c r="E3439" i="9"/>
  <c r="G3438" i="9"/>
  <c r="F3438" i="9"/>
  <c r="E3438" i="9"/>
  <c r="G3437" i="9"/>
  <c r="F3437" i="9"/>
  <c r="E3437" i="9"/>
  <c r="G3436" i="9"/>
  <c r="F3436" i="9"/>
  <c r="E3436" i="9"/>
  <c r="G3435" i="9"/>
  <c r="F3435" i="9"/>
  <c r="E3435" i="9"/>
  <c r="G3434" i="9"/>
  <c r="F3434" i="9"/>
  <c r="E3434" i="9"/>
  <c r="G3433" i="9"/>
  <c r="F3433" i="9"/>
  <c r="E3433" i="9"/>
  <c r="G3432" i="9"/>
  <c r="F3432" i="9"/>
  <c r="E3432" i="9"/>
  <c r="G3431" i="9"/>
  <c r="F3431" i="9"/>
  <c r="E3431" i="9"/>
  <c r="G3430" i="9"/>
  <c r="F3430" i="9"/>
  <c r="E3430" i="9"/>
  <c r="G3429" i="9"/>
  <c r="F3429" i="9"/>
  <c r="E3429" i="9"/>
  <c r="G3428" i="9"/>
  <c r="F3428" i="9"/>
  <c r="E3428" i="9"/>
  <c r="G3427" i="9"/>
  <c r="F3427" i="9"/>
  <c r="E3427" i="9"/>
  <c r="G3426" i="9"/>
  <c r="F3426" i="9"/>
  <c r="E3426" i="9"/>
  <c r="G3425" i="9"/>
  <c r="F3425" i="9"/>
  <c r="E3425" i="9"/>
  <c r="G3424" i="9"/>
  <c r="F3424" i="9"/>
  <c r="E3424" i="9"/>
  <c r="G3423" i="9"/>
  <c r="F3423" i="9"/>
  <c r="E3423" i="9"/>
  <c r="G3422" i="9"/>
  <c r="F3422" i="9"/>
  <c r="E3422" i="9"/>
  <c r="G3421" i="9"/>
  <c r="F3421" i="9"/>
  <c r="E3421" i="9"/>
  <c r="G3420" i="9"/>
  <c r="F3420" i="9"/>
  <c r="E3420" i="9"/>
  <c r="G3419" i="9"/>
  <c r="F3419" i="9"/>
  <c r="E3419" i="9"/>
  <c r="G3418" i="9"/>
  <c r="F3418" i="9"/>
  <c r="E3418" i="9"/>
  <c r="G3417" i="9"/>
  <c r="F3417" i="9"/>
  <c r="E3417" i="9"/>
  <c r="G3416" i="9"/>
  <c r="F3416" i="9"/>
  <c r="E3416" i="9"/>
  <c r="G3415" i="9"/>
  <c r="F3415" i="9"/>
  <c r="E3415" i="9"/>
  <c r="G3414" i="9"/>
  <c r="F3414" i="9"/>
  <c r="E3414" i="9"/>
  <c r="G3413" i="9"/>
  <c r="F3413" i="9"/>
  <c r="E3413" i="9"/>
  <c r="G3412" i="9"/>
  <c r="F3412" i="9"/>
  <c r="E3412" i="9"/>
  <c r="G3411" i="9"/>
  <c r="F3411" i="9"/>
  <c r="E3411" i="9"/>
  <c r="G3410" i="9"/>
  <c r="F3410" i="9"/>
  <c r="E3410" i="9"/>
  <c r="G3409" i="9"/>
  <c r="F3409" i="9"/>
  <c r="E3409" i="9"/>
  <c r="G3408" i="9"/>
  <c r="F3408" i="9"/>
  <c r="E3408" i="9"/>
  <c r="G3407" i="9"/>
  <c r="F3407" i="9"/>
  <c r="E3407" i="9"/>
  <c r="G3406" i="9"/>
  <c r="F3406" i="9"/>
  <c r="E3406" i="9"/>
  <c r="G3405" i="9"/>
  <c r="F3405" i="9"/>
  <c r="E3405" i="9"/>
  <c r="G3404" i="9"/>
  <c r="F3404" i="9"/>
  <c r="E3404" i="9"/>
  <c r="G3403" i="9"/>
  <c r="F3403" i="9"/>
  <c r="E3403" i="9"/>
  <c r="G3402" i="9"/>
  <c r="F3402" i="9"/>
  <c r="E3402" i="9"/>
  <c r="G3401" i="9"/>
  <c r="F3401" i="9"/>
  <c r="E3401" i="9"/>
  <c r="G3400" i="9"/>
  <c r="F3400" i="9"/>
  <c r="E3400" i="9"/>
  <c r="G3399" i="9"/>
  <c r="F3399" i="9"/>
  <c r="E3399" i="9"/>
  <c r="G3398" i="9"/>
  <c r="F3398" i="9"/>
  <c r="E3398" i="9"/>
  <c r="G3397" i="9"/>
  <c r="F3397" i="9"/>
  <c r="E3397" i="9"/>
  <c r="G3396" i="9"/>
  <c r="F3396" i="9"/>
  <c r="E3396" i="9"/>
  <c r="G3395" i="9"/>
  <c r="F3395" i="9"/>
  <c r="E3395" i="9"/>
  <c r="G3394" i="9"/>
  <c r="F3394" i="9"/>
  <c r="E3394" i="9"/>
  <c r="G3393" i="9"/>
  <c r="F3393" i="9"/>
  <c r="E3393" i="9"/>
  <c r="G3392" i="9"/>
  <c r="F3392" i="9"/>
  <c r="E3392" i="9"/>
  <c r="G3391" i="9"/>
  <c r="F3391" i="9"/>
  <c r="E3391" i="9"/>
  <c r="G3390" i="9"/>
  <c r="F3390" i="9"/>
  <c r="E3390" i="9"/>
  <c r="G3389" i="9"/>
  <c r="F3389" i="9"/>
  <c r="E3389" i="9"/>
  <c r="G3388" i="9"/>
  <c r="F3388" i="9"/>
  <c r="E3388" i="9"/>
  <c r="G3387" i="9"/>
  <c r="F3387" i="9"/>
  <c r="E3387" i="9"/>
  <c r="G3386" i="9"/>
  <c r="F3386" i="9"/>
  <c r="E3386" i="9"/>
  <c r="G3385" i="9"/>
  <c r="F3385" i="9"/>
  <c r="E3385" i="9"/>
  <c r="G3384" i="9"/>
  <c r="F3384" i="9"/>
  <c r="E3384" i="9"/>
  <c r="G3383" i="9"/>
  <c r="F3383" i="9"/>
  <c r="E3383" i="9"/>
  <c r="G3382" i="9"/>
  <c r="F3382" i="9"/>
  <c r="E3382" i="9"/>
  <c r="G3381" i="9"/>
  <c r="F3381" i="9"/>
  <c r="E3381" i="9"/>
  <c r="G3380" i="9"/>
  <c r="F3380" i="9"/>
  <c r="E3380" i="9"/>
  <c r="G3379" i="9"/>
  <c r="F3379" i="9"/>
  <c r="E3379" i="9"/>
  <c r="G3378" i="9"/>
  <c r="F3378" i="9"/>
  <c r="E3378" i="9"/>
  <c r="G3377" i="9"/>
  <c r="F3377" i="9"/>
  <c r="E3377" i="9"/>
  <c r="G3376" i="9"/>
  <c r="F3376" i="9"/>
  <c r="E3376" i="9"/>
  <c r="G3375" i="9"/>
  <c r="F3375" i="9"/>
  <c r="E3375" i="9"/>
  <c r="G3374" i="9"/>
  <c r="F3374" i="9"/>
  <c r="E3374" i="9"/>
  <c r="G3373" i="9"/>
  <c r="F3373" i="9"/>
  <c r="E3373" i="9"/>
  <c r="G3372" i="9"/>
  <c r="F3372" i="9"/>
  <c r="E3372" i="9"/>
  <c r="G3371" i="9"/>
  <c r="F3371" i="9"/>
  <c r="E3371" i="9"/>
  <c r="G3370" i="9"/>
  <c r="F3370" i="9"/>
  <c r="E3370" i="9"/>
  <c r="G3369" i="9"/>
  <c r="F3369" i="9"/>
  <c r="E3369" i="9"/>
  <c r="G3368" i="9"/>
  <c r="F3368" i="9"/>
  <c r="E3368" i="9"/>
  <c r="G3367" i="9"/>
  <c r="F3367" i="9"/>
  <c r="E3367" i="9"/>
  <c r="G3366" i="9"/>
  <c r="F3366" i="9"/>
  <c r="E3366" i="9"/>
  <c r="G3365" i="9"/>
  <c r="F3365" i="9"/>
  <c r="E3365" i="9"/>
  <c r="G3364" i="9"/>
  <c r="F3364" i="9"/>
  <c r="E3364" i="9"/>
  <c r="G3363" i="9"/>
  <c r="F3363" i="9"/>
  <c r="E3363" i="9"/>
  <c r="G3362" i="9"/>
  <c r="F3362" i="9"/>
  <c r="E3362" i="9"/>
  <c r="G3361" i="9"/>
  <c r="F3361" i="9"/>
  <c r="E3361" i="9"/>
  <c r="G3360" i="9"/>
  <c r="F3360" i="9"/>
  <c r="E3360" i="9"/>
  <c r="G3359" i="9"/>
  <c r="F3359" i="9"/>
  <c r="E3359" i="9"/>
  <c r="G3358" i="9"/>
  <c r="F3358" i="9"/>
  <c r="E3358" i="9"/>
  <c r="G3357" i="9"/>
  <c r="F3357" i="9"/>
  <c r="E3357" i="9"/>
  <c r="G3356" i="9"/>
  <c r="F3356" i="9"/>
  <c r="E3356" i="9"/>
  <c r="G3355" i="9"/>
  <c r="F3355" i="9"/>
  <c r="E3355" i="9"/>
  <c r="G3354" i="9"/>
  <c r="F3354" i="9"/>
  <c r="E3354" i="9"/>
  <c r="G3353" i="9"/>
  <c r="F3353" i="9"/>
  <c r="E3353" i="9"/>
  <c r="G3352" i="9"/>
  <c r="F3352" i="9"/>
  <c r="E3352" i="9"/>
  <c r="G3351" i="9"/>
  <c r="F3351" i="9"/>
  <c r="E3351" i="9"/>
  <c r="G3350" i="9"/>
  <c r="F3350" i="9"/>
  <c r="E3350" i="9"/>
  <c r="G3349" i="9"/>
  <c r="F3349" i="9"/>
  <c r="E3349" i="9"/>
  <c r="G3348" i="9"/>
  <c r="F3348" i="9"/>
  <c r="E3348" i="9"/>
  <c r="G3347" i="9"/>
  <c r="F3347" i="9"/>
  <c r="E3347" i="9"/>
  <c r="G3346" i="9"/>
  <c r="F3346" i="9"/>
  <c r="E3346" i="9"/>
  <c r="G3345" i="9"/>
  <c r="F3345" i="9"/>
  <c r="E3345" i="9"/>
  <c r="G3344" i="9"/>
  <c r="F3344" i="9"/>
  <c r="E3344" i="9"/>
  <c r="G3343" i="9"/>
  <c r="F3343" i="9"/>
  <c r="E3343" i="9"/>
  <c r="G3342" i="9"/>
  <c r="F3342" i="9"/>
  <c r="E3342" i="9"/>
  <c r="G3341" i="9"/>
  <c r="F3341" i="9"/>
  <c r="E3341" i="9"/>
  <c r="G3340" i="9"/>
  <c r="F3340" i="9"/>
  <c r="E3340" i="9"/>
  <c r="G3339" i="9"/>
  <c r="F3339" i="9"/>
  <c r="E3339" i="9"/>
  <c r="G3338" i="9"/>
  <c r="F3338" i="9"/>
  <c r="E3338" i="9"/>
  <c r="G3337" i="9"/>
  <c r="F3337" i="9"/>
  <c r="E3337" i="9"/>
  <c r="G3336" i="9"/>
  <c r="F3336" i="9"/>
  <c r="E3336" i="9"/>
  <c r="G3335" i="9"/>
  <c r="F3335" i="9"/>
  <c r="E3335" i="9"/>
  <c r="G3334" i="9"/>
  <c r="F3334" i="9"/>
  <c r="E3334" i="9"/>
  <c r="G3333" i="9"/>
  <c r="F3333" i="9"/>
  <c r="E3333" i="9"/>
  <c r="G3332" i="9"/>
  <c r="F3332" i="9"/>
  <c r="E3332" i="9"/>
  <c r="G3331" i="9"/>
  <c r="F3331" i="9"/>
  <c r="E3331" i="9"/>
  <c r="G3330" i="9"/>
  <c r="F3330" i="9"/>
  <c r="E3330" i="9"/>
  <c r="G3329" i="9"/>
  <c r="F3329" i="9"/>
  <c r="E3329" i="9"/>
  <c r="G3328" i="9"/>
  <c r="F3328" i="9"/>
  <c r="E3328" i="9"/>
  <c r="G3327" i="9"/>
  <c r="F3327" i="9"/>
  <c r="E3327" i="9"/>
  <c r="G3326" i="9"/>
  <c r="F3326" i="9"/>
  <c r="E3326" i="9"/>
  <c r="G3325" i="9"/>
  <c r="F3325" i="9"/>
  <c r="E3325" i="9"/>
  <c r="G3324" i="9"/>
  <c r="F3324" i="9"/>
  <c r="E3324" i="9"/>
  <c r="G3323" i="9"/>
  <c r="F3323" i="9"/>
  <c r="E3323" i="9"/>
  <c r="G3322" i="9"/>
  <c r="F3322" i="9"/>
  <c r="E3322" i="9"/>
  <c r="G3321" i="9"/>
  <c r="F3321" i="9"/>
  <c r="E3321" i="9"/>
  <c r="G3320" i="9"/>
  <c r="F3320" i="9"/>
  <c r="E3320" i="9"/>
  <c r="G3319" i="9"/>
  <c r="F3319" i="9"/>
  <c r="E3319" i="9"/>
  <c r="G3318" i="9"/>
  <c r="F3318" i="9"/>
  <c r="E3318" i="9"/>
  <c r="G3317" i="9"/>
  <c r="F3317" i="9"/>
  <c r="E3317" i="9"/>
  <c r="G3316" i="9"/>
  <c r="F3316" i="9"/>
  <c r="E3316" i="9"/>
  <c r="G3315" i="9"/>
  <c r="F3315" i="9"/>
  <c r="E3315" i="9"/>
  <c r="G3314" i="9"/>
  <c r="F3314" i="9"/>
  <c r="E3314" i="9"/>
  <c r="G3313" i="9"/>
  <c r="F3313" i="9"/>
  <c r="E3313" i="9"/>
  <c r="G3312" i="9"/>
  <c r="F3312" i="9"/>
  <c r="E3312" i="9"/>
  <c r="G3311" i="9"/>
  <c r="F3311" i="9"/>
  <c r="E3311" i="9"/>
  <c r="G3310" i="9"/>
  <c r="F3310" i="9"/>
  <c r="E3310" i="9"/>
  <c r="G3309" i="9"/>
  <c r="F3309" i="9"/>
  <c r="E3309" i="9"/>
  <c r="G3308" i="9"/>
  <c r="F3308" i="9"/>
  <c r="E3308" i="9"/>
  <c r="G3307" i="9"/>
  <c r="F3307" i="9"/>
  <c r="E3307" i="9"/>
  <c r="G3306" i="9"/>
  <c r="F3306" i="9"/>
  <c r="E3306" i="9"/>
  <c r="G3305" i="9"/>
  <c r="F3305" i="9"/>
  <c r="E3305" i="9"/>
  <c r="G3304" i="9"/>
  <c r="F3304" i="9"/>
  <c r="E3304" i="9"/>
  <c r="G3303" i="9"/>
  <c r="F3303" i="9"/>
  <c r="E3303" i="9"/>
  <c r="G3302" i="9"/>
  <c r="F3302" i="9"/>
  <c r="E3302" i="9"/>
  <c r="G3301" i="9"/>
  <c r="F3301" i="9"/>
  <c r="E3301" i="9"/>
  <c r="G3300" i="9"/>
  <c r="F3300" i="9"/>
  <c r="E3300" i="9"/>
  <c r="G3299" i="9"/>
  <c r="F3299" i="9"/>
  <c r="E3299" i="9"/>
  <c r="G3298" i="9"/>
  <c r="F3298" i="9"/>
  <c r="E3298" i="9"/>
  <c r="G3297" i="9"/>
  <c r="F3297" i="9"/>
  <c r="E3297" i="9"/>
  <c r="G3296" i="9"/>
  <c r="F3296" i="9"/>
  <c r="E3296" i="9"/>
  <c r="G3295" i="9"/>
  <c r="F3295" i="9"/>
  <c r="E3295" i="9"/>
  <c r="G3294" i="9"/>
  <c r="F3294" i="9"/>
  <c r="E3294" i="9"/>
  <c r="G3293" i="9"/>
  <c r="F3293" i="9"/>
  <c r="E3293" i="9"/>
  <c r="G3292" i="9"/>
  <c r="F3292" i="9"/>
  <c r="E3292" i="9"/>
  <c r="G3291" i="9"/>
  <c r="F3291" i="9"/>
  <c r="E3291" i="9"/>
  <c r="G3290" i="9"/>
  <c r="F3290" i="9"/>
  <c r="E3290" i="9"/>
  <c r="G3289" i="9"/>
  <c r="F3289" i="9"/>
  <c r="E3289" i="9"/>
  <c r="G3288" i="9"/>
  <c r="F3288" i="9"/>
  <c r="E3288" i="9"/>
  <c r="G3287" i="9"/>
  <c r="F3287" i="9"/>
  <c r="E3287" i="9"/>
  <c r="G3286" i="9"/>
  <c r="F3286" i="9"/>
  <c r="E3286" i="9"/>
  <c r="G3285" i="9"/>
  <c r="F3285" i="9"/>
  <c r="E3285" i="9"/>
  <c r="G3284" i="9"/>
  <c r="F3284" i="9"/>
  <c r="E3284" i="9"/>
  <c r="G3283" i="9"/>
  <c r="F3283" i="9"/>
  <c r="E3283" i="9"/>
  <c r="G3282" i="9"/>
  <c r="F3282" i="9"/>
  <c r="E3282" i="9"/>
  <c r="G3281" i="9"/>
  <c r="F3281" i="9"/>
  <c r="E3281" i="9"/>
  <c r="G3280" i="9"/>
  <c r="F3280" i="9"/>
  <c r="E3280" i="9"/>
  <c r="G3279" i="9"/>
  <c r="F3279" i="9"/>
  <c r="E3279" i="9"/>
  <c r="G3278" i="9"/>
  <c r="F3278" i="9"/>
  <c r="E3278" i="9"/>
  <c r="G3277" i="9"/>
  <c r="F3277" i="9"/>
  <c r="E3277" i="9"/>
  <c r="G3276" i="9"/>
  <c r="F3276" i="9"/>
  <c r="E3276" i="9"/>
  <c r="G3275" i="9"/>
  <c r="F3275" i="9"/>
  <c r="E3275" i="9"/>
  <c r="G3274" i="9"/>
  <c r="F3274" i="9"/>
  <c r="E3274" i="9"/>
  <c r="G3273" i="9"/>
  <c r="F3273" i="9"/>
  <c r="E3273" i="9"/>
  <c r="G3272" i="9"/>
  <c r="F3272" i="9"/>
  <c r="E3272" i="9"/>
  <c r="G3271" i="9"/>
  <c r="F3271" i="9"/>
  <c r="E3271" i="9"/>
  <c r="G3270" i="9"/>
  <c r="F3270" i="9"/>
  <c r="E3270" i="9"/>
  <c r="G3269" i="9"/>
  <c r="F3269" i="9"/>
  <c r="E3269" i="9"/>
  <c r="G3268" i="9"/>
  <c r="F3268" i="9"/>
  <c r="E3268" i="9"/>
  <c r="G3267" i="9"/>
  <c r="F3267" i="9"/>
  <c r="E3267" i="9"/>
  <c r="G3266" i="9"/>
  <c r="F3266" i="9"/>
  <c r="E3266" i="9"/>
  <c r="G3265" i="9"/>
  <c r="F3265" i="9"/>
  <c r="E3265" i="9"/>
  <c r="G3264" i="9"/>
  <c r="F3264" i="9"/>
  <c r="E3264" i="9"/>
  <c r="G3263" i="9"/>
  <c r="F3263" i="9"/>
  <c r="E3263" i="9"/>
  <c r="G3262" i="9"/>
  <c r="F3262" i="9"/>
  <c r="E3262" i="9"/>
  <c r="G3261" i="9"/>
  <c r="F3261" i="9"/>
  <c r="E3261" i="9"/>
  <c r="G3260" i="9"/>
  <c r="F3260" i="9"/>
  <c r="E3260" i="9"/>
  <c r="G3259" i="9"/>
  <c r="F3259" i="9"/>
  <c r="E3259" i="9"/>
  <c r="G3258" i="9"/>
  <c r="F3258" i="9"/>
  <c r="E3258" i="9"/>
  <c r="G3257" i="9"/>
  <c r="F3257" i="9"/>
  <c r="E3257" i="9"/>
  <c r="G3256" i="9"/>
  <c r="F3256" i="9"/>
  <c r="E3256" i="9"/>
  <c r="G3255" i="9"/>
  <c r="F3255" i="9"/>
  <c r="E3255" i="9"/>
  <c r="G3254" i="9"/>
  <c r="F3254" i="9"/>
  <c r="E3254" i="9"/>
  <c r="G3253" i="9"/>
  <c r="F3253" i="9"/>
  <c r="E3253" i="9"/>
  <c r="G3252" i="9"/>
  <c r="F3252" i="9"/>
  <c r="E3252" i="9"/>
  <c r="G3251" i="9"/>
  <c r="F3251" i="9"/>
  <c r="E3251" i="9"/>
  <c r="G3250" i="9"/>
  <c r="F3250" i="9"/>
  <c r="E3250" i="9"/>
  <c r="G3249" i="9"/>
  <c r="F3249" i="9"/>
  <c r="E3249" i="9"/>
  <c r="G3248" i="9"/>
  <c r="F3248" i="9"/>
  <c r="E3248" i="9"/>
  <c r="G3247" i="9"/>
  <c r="F3247" i="9"/>
  <c r="E3247" i="9"/>
  <c r="G3246" i="9"/>
  <c r="F3246" i="9"/>
  <c r="E3246" i="9"/>
  <c r="G3245" i="9"/>
  <c r="F3245" i="9"/>
  <c r="E3245" i="9"/>
  <c r="G3244" i="9"/>
  <c r="F3244" i="9"/>
  <c r="E3244" i="9"/>
  <c r="G3243" i="9"/>
  <c r="F3243" i="9"/>
  <c r="E3243" i="9"/>
  <c r="G3242" i="9"/>
  <c r="F3242" i="9"/>
  <c r="E3242" i="9"/>
  <c r="G3241" i="9"/>
  <c r="F3241" i="9"/>
  <c r="E3241" i="9"/>
  <c r="G3240" i="9"/>
  <c r="F3240" i="9"/>
  <c r="E3240" i="9"/>
  <c r="G3239" i="9"/>
  <c r="F3239" i="9"/>
  <c r="E3239" i="9"/>
  <c r="G3238" i="9"/>
  <c r="F3238" i="9"/>
  <c r="E3238" i="9"/>
  <c r="G3237" i="9"/>
  <c r="F3237" i="9"/>
  <c r="E3237" i="9"/>
  <c r="G3236" i="9"/>
  <c r="F3236" i="9"/>
  <c r="E3236" i="9"/>
  <c r="G3235" i="9"/>
  <c r="F3235" i="9"/>
  <c r="E3235" i="9"/>
  <c r="G3234" i="9"/>
  <c r="F3234" i="9"/>
  <c r="E3234" i="9"/>
  <c r="G3233" i="9"/>
  <c r="F3233" i="9"/>
  <c r="E3233" i="9"/>
  <c r="P3232" i="9"/>
  <c r="P3233" i="9" s="1"/>
  <c r="P3234" i="9" s="1"/>
  <c r="P3235" i="9" s="1"/>
  <c r="P3236" i="9" s="1"/>
  <c r="P3237" i="9" s="1"/>
  <c r="P3238" i="9" s="1"/>
  <c r="P3239" i="9" s="1"/>
  <c r="P3240" i="9" s="1"/>
  <c r="P3241" i="9" s="1"/>
  <c r="P3242" i="9" s="1"/>
  <c r="P3243" i="9" s="1"/>
  <c r="P3244" i="9" s="1"/>
  <c r="P3245" i="9" s="1"/>
  <c r="P3246" i="9" s="1"/>
  <c r="P3247" i="9" s="1"/>
  <c r="P3248" i="9" s="1"/>
  <c r="P3249" i="9" s="1"/>
  <c r="P3250" i="9" s="1"/>
  <c r="P3251" i="9" s="1"/>
  <c r="P3252" i="9" s="1"/>
  <c r="P3253" i="9" s="1"/>
  <c r="P3254" i="9" s="1"/>
  <c r="P3255" i="9" s="1"/>
  <c r="P3256" i="9" s="1"/>
  <c r="P3257" i="9" s="1"/>
  <c r="P3258" i="9" s="1"/>
  <c r="P3259" i="9" s="1"/>
  <c r="P3260" i="9" s="1"/>
  <c r="P3261" i="9" s="1"/>
  <c r="P3262" i="9" s="1"/>
  <c r="P3263" i="9" s="1"/>
  <c r="P3264" i="9" s="1"/>
  <c r="P3265" i="9" s="1"/>
  <c r="P3266" i="9" s="1"/>
  <c r="P3267" i="9" s="1"/>
  <c r="P3268" i="9" s="1"/>
  <c r="P3269" i="9" s="1"/>
  <c r="P3270" i="9" s="1"/>
  <c r="P3271" i="9" s="1"/>
  <c r="P3272" i="9" s="1"/>
  <c r="P3273" i="9" s="1"/>
  <c r="P3274" i="9" s="1"/>
  <c r="P3275" i="9" s="1"/>
  <c r="P3276" i="9" s="1"/>
  <c r="P3277" i="9" s="1"/>
  <c r="P3278" i="9" s="1"/>
  <c r="P3279" i="9" s="1"/>
  <c r="P3280" i="9" s="1"/>
  <c r="P3281" i="9" s="1"/>
  <c r="P3282" i="9" s="1"/>
  <c r="P3283" i="9" s="1"/>
  <c r="P3284" i="9" s="1"/>
  <c r="P3285" i="9" s="1"/>
  <c r="P3286" i="9" s="1"/>
  <c r="P3287" i="9" s="1"/>
  <c r="P3288" i="9" s="1"/>
  <c r="P3289" i="9" s="1"/>
  <c r="P3290" i="9" s="1"/>
  <c r="P3291" i="9" s="1"/>
  <c r="P3292" i="9" s="1"/>
  <c r="P3293" i="9" s="1"/>
  <c r="P3294" i="9" s="1"/>
  <c r="P3295" i="9" s="1"/>
  <c r="P3296" i="9" s="1"/>
  <c r="P3297" i="9" s="1"/>
  <c r="P3298" i="9" s="1"/>
  <c r="P3299" i="9" s="1"/>
  <c r="P3300" i="9" s="1"/>
  <c r="P3301" i="9" s="1"/>
  <c r="P3302" i="9" s="1"/>
  <c r="P3303" i="9" s="1"/>
  <c r="P3304" i="9" s="1"/>
  <c r="P3305" i="9" s="1"/>
  <c r="P3306" i="9" s="1"/>
  <c r="P3307" i="9" s="1"/>
  <c r="P3308" i="9" s="1"/>
  <c r="P3309" i="9" s="1"/>
  <c r="P3310" i="9" s="1"/>
  <c r="P3311" i="9" s="1"/>
  <c r="P3312" i="9" s="1"/>
  <c r="P3313" i="9" s="1"/>
  <c r="P3314" i="9" s="1"/>
  <c r="P3315" i="9" s="1"/>
  <c r="P3316" i="9" s="1"/>
  <c r="P3317" i="9" s="1"/>
  <c r="P3318" i="9" s="1"/>
  <c r="P3319" i="9" s="1"/>
  <c r="P3320" i="9" s="1"/>
  <c r="P3321" i="9" s="1"/>
  <c r="P3322" i="9" s="1"/>
  <c r="P3323" i="9" s="1"/>
  <c r="P3324" i="9" s="1"/>
  <c r="P3325" i="9" s="1"/>
  <c r="P3326" i="9" s="1"/>
  <c r="P3327" i="9" s="1"/>
  <c r="P3328" i="9" s="1"/>
  <c r="P3329" i="9" s="1"/>
  <c r="P3330" i="9" s="1"/>
  <c r="P3331" i="9" s="1"/>
  <c r="P3332" i="9" s="1"/>
  <c r="P3333" i="9" s="1"/>
  <c r="P3334" i="9" s="1"/>
  <c r="P3335" i="9" s="1"/>
  <c r="P3336" i="9" s="1"/>
  <c r="P3337" i="9" s="1"/>
  <c r="P3338" i="9" s="1"/>
  <c r="P3339" i="9" s="1"/>
  <c r="P3340" i="9" s="1"/>
  <c r="P3341" i="9" s="1"/>
  <c r="P3342" i="9" s="1"/>
  <c r="P3343" i="9" s="1"/>
  <c r="P3344" i="9" s="1"/>
  <c r="P3345" i="9" s="1"/>
  <c r="P3346" i="9" s="1"/>
  <c r="P3347" i="9" s="1"/>
  <c r="P3348" i="9" s="1"/>
  <c r="P3349" i="9" s="1"/>
  <c r="P3350" i="9" s="1"/>
  <c r="P3351" i="9" s="1"/>
  <c r="P3352" i="9" s="1"/>
  <c r="P3353" i="9" s="1"/>
  <c r="P3354" i="9" s="1"/>
  <c r="P3355" i="9" s="1"/>
  <c r="P3356" i="9" s="1"/>
  <c r="P3357" i="9" s="1"/>
  <c r="P3358" i="9" s="1"/>
  <c r="P3359" i="9" s="1"/>
  <c r="P3360" i="9" s="1"/>
  <c r="P3361" i="9" s="1"/>
  <c r="P3362" i="9" s="1"/>
  <c r="P3363" i="9" s="1"/>
  <c r="P3364" i="9" s="1"/>
  <c r="P3365" i="9" s="1"/>
  <c r="P3366" i="9" s="1"/>
  <c r="P3367" i="9" s="1"/>
  <c r="P3368" i="9" s="1"/>
  <c r="P3369" i="9" s="1"/>
  <c r="P3370" i="9" s="1"/>
  <c r="P3371" i="9" s="1"/>
  <c r="P3372" i="9" s="1"/>
  <c r="P3373" i="9" s="1"/>
  <c r="P3374" i="9" s="1"/>
  <c r="P3375" i="9" s="1"/>
  <c r="P3376" i="9" s="1"/>
  <c r="P3377" i="9" s="1"/>
  <c r="P3378" i="9" s="1"/>
  <c r="P3379" i="9" s="1"/>
  <c r="P3380" i="9" s="1"/>
  <c r="P3381" i="9" s="1"/>
  <c r="P3382" i="9" s="1"/>
  <c r="P3383" i="9" s="1"/>
  <c r="P3384" i="9" s="1"/>
  <c r="P3385" i="9" s="1"/>
  <c r="P3386" i="9" s="1"/>
  <c r="P3387" i="9" s="1"/>
  <c r="P3388" i="9" s="1"/>
  <c r="P3389" i="9" s="1"/>
  <c r="P3390" i="9" s="1"/>
  <c r="P3391" i="9" s="1"/>
  <c r="P3392" i="9" s="1"/>
  <c r="P3393" i="9" s="1"/>
  <c r="P3394" i="9" s="1"/>
  <c r="P3395" i="9" s="1"/>
  <c r="P3396" i="9" s="1"/>
  <c r="P3397" i="9" s="1"/>
  <c r="P3398" i="9" s="1"/>
  <c r="P3399" i="9" s="1"/>
  <c r="P3400" i="9" s="1"/>
  <c r="P3401" i="9" s="1"/>
  <c r="P3402" i="9" s="1"/>
  <c r="P3403" i="9" s="1"/>
  <c r="P3404" i="9" s="1"/>
  <c r="P3405" i="9" s="1"/>
  <c r="P3406" i="9" s="1"/>
  <c r="P3407" i="9" s="1"/>
  <c r="P3408" i="9" s="1"/>
  <c r="P3409" i="9" s="1"/>
  <c r="P3410" i="9" s="1"/>
  <c r="P3411" i="9" s="1"/>
  <c r="P3412" i="9" s="1"/>
  <c r="P3413" i="9" s="1"/>
  <c r="P3414" i="9" s="1"/>
  <c r="P3415" i="9" s="1"/>
  <c r="P3416" i="9" s="1"/>
  <c r="P3417" i="9" s="1"/>
  <c r="P3418" i="9" s="1"/>
  <c r="P3419" i="9" s="1"/>
  <c r="P3420" i="9" s="1"/>
  <c r="P3421" i="9" s="1"/>
  <c r="P3422" i="9" s="1"/>
  <c r="P3423" i="9" s="1"/>
  <c r="P3424" i="9" s="1"/>
  <c r="P3425" i="9" s="1"/>
  <c r="P3426" i="9" s="1"/>
  <c r="P3427" i="9" s="1"/>
  <c r="P3428" i="9" s="1"/>
  <c r="P3429" i="9" s="1"/>
  <c r="P3430" i="9" s="1"/>
  <c r="P3431" i="9" s="1"/>
  <c r="P3432" i="9" s="1"/>
  <c r="P3433" i="9" s="1"/>
  <c r="P3434" i="9" s="1"/>
  <c r="P3435" i="9" s="1"/>
  <c r="P3436" i="9" s="1"/>
  <c r="P3437" i="9" s="1"/>
  <c r="P3438" i="9" s="1"/>
  <c r="P3439" i="9" s="1"/>
  <c r="P3440" i="9" s="1"/>
  <c r="P3441" i="9" s="1"/>
  <c r="P3442" i="9" s="1"/>
  <c r="P3443" i="9" s="1"/>
  <c r="P3444" i="9" s="1"/>
  <c r="P3445" i="9" s="1"/>
  <c r="P3446" i="9" s="1"/>
  <c r="P3447" i="9" s="1"/>
  <c r="P3448" i="9" s="1"/>
  <c r="P3449" i="9" s="1"/>
  <c r="P3450" i="9" s="1"/>
  <c r="P3451" i="9" s="1"/>
  <c r="P3452" i="9" s="1"/>
  <c r="P3453" i="9" s="1"/>
  <c r="P3454" i="9" s="1"/>
  <c r="P3455" i="9" s="1"/>
  <c r="P3456" i="9" s="1"/>
  <c r="P3457" i="9" s="1"/>
  <c r="P3458" i="9" s="1"/>
  <c r="P3459" i="9" s="1"/>
  <c r="P3460" i="9" s="1"/>
  <c r="P3461" i="9" s="1"/>
  <c r="P3462" i="9" s="1"/>
  <c r="P3463" i="9" s="1"/>
  <c r="P3464" i="9" s="1"/>
  <c r="P3465" i="9" s="1"/>
  <c r="P3466" i="9" s="1"/>
  <c r="P3467" i="9" s="1"/>
  <c r="P3468" i="9" s="1"/>
  <c r="P3469" i="9" s="1"/>
  <c r="P3470" i="9" s="1"/>
  <c r="P3471" i="9" s="1"/>
  <c r="P3472" i="9" s="1"/>
  <c r="P3473" i="9" s="1"/>
  <c r="P3474" i="9" s="1"/>
  <c r="P3475" i="9" s="1"/>
  <c r="P3476" i="9" s="1"/>
  <c r="P3477" i="9" s="1"/>
  <c r="P3478" i="9" s="1"/>
  <c r="P3479" i="9" s="1"/>
  <c r="P3480" i="9" s="1"/>
  <c r="P3481" i="9" s="1"/>
  <c r="P3482" i="9" s="1"/>
  <c r="P3483" i="9" s="1"/>
  <c r="P3484" i="9" s="1"/>
  <c r="P3485" i="9" s="1"/>
  <c r="P3486" i="9" s="1"/>
  <c r="P3487" i="9" s="1"/>
  <c r="P3488" i="9" s="1"/>
  <c r="G3232" i="9"/>
  <c r="F3232" i="9"/>
  <c r="E3232" i="9"/>
  <c r="G3231" i="9"/>
  <c r="F3231" i="9"/>
  <c r="E3231" i="9"/>
  <c r="G3230" i="9"/>
  <c r="F3230" i="9"/>
  <c r="E3230" i="9"/>
  <c r="P3229" i="9"/>
  <c r="P3230" i="9" s="1"/>
  <c r="P3231" i="9" s="1"/>
  <c r="G3229" i="9"/>
  <c r="F3229" i="9"/>
  <c r="E3229" i="9"/>
  <c r="G3228" i="9"/>
  <c r="F3228" i="9"/>
  <c r="E3228" i="9"/>
  <c r="P3227" i="9"/>
  <c r="P3228" i="9" s="1"/>
  <c r="G3227" i="9"/>
  <c r="F3227" i="9"/>
  <c r="E3227" i="9"/>
  <c r="G3226" i="9"/>
  <c r="F3226" i="9"/>
  <c r="E3226" i="9"/>
  <c r="F3225" i="9"/>
  <c r="G3225" i="9" s="1"/>
  <c r="E3225" i="9"/>
  <c r="F3224" i="9"/>
  <c r="G3224" i="9" s="1"/>
  <c r="E3224" i="9"/>
  <c r="F3223" i="9"/>
  <c r="E3223" i="9"/>
  <c r="G3223" i="9" s="1"/>
  <c r="F3222" i="9"/>
  <c r="E3222" i="9"/>
  <c r="G3222" i="9" s="1"/>
  <c r="G3221" i="9"/>
  <c r="F3221" i="9"/>
  <c r="E3221" i="9"/>
  <c r="F3220" i="9"/>
  <c r="G3220" i="9" s="1"/>
  <c r="E3220" i="9"/>
  <c r="F3219" i="9"/>
  <c r="G3219" i="9" s="1"/>
  <c r="E3219" i="9"/>
  <c r="F3218" i="9"/>
  <c r="G3218" i="9" s="1"/>
  <c r="E3218" i="9"/>
  <c r="F3217" i="9"/>
  <c r="E3217" i="9"/>
  <c r="G3217" i="9" s="1"/>
  <c r="F3216" i="9"/>
  <c r="E3216" i="9"/>
  <c r="G3216" i="9" s="1"/>
  <c r="G3215" i="9"/>
  <c r="F3215" i="9"/>
  <c r="E3215" i="9"/>
  <c r="F3214" i="9"/>
  <c r="G3214" i="9" s="1"/>
  <c r="E3214" i="9"/>
  <c r="F3213" i="9"/>
  <c r="G3213" i="9" s="1"/>
  <c r="E3213" i="9"/>
  <c r="F3212" i="9"/>
  <c r="G3212" i="9" s="1"/>
  <c r="E3212" i="9"/>
  <c r="F3211" i="9"/>
  <c r="E3211" i="9"/>
  <c r="G3211" i="9" s="1"/>
  <c r="F3210" i="9"/>
  <c r="E3210" i="9"/>
  <c r="G3210" i="9" s="1"/>
  <c r="G3209" i="9"/>
  <c r="F3209" i="9"/>
  <c r="E3209" i="9"/>
  <c r="G3208" i="9"/>
  <c r="F3208" i="9"/>
  <c r="E3208" i="9"/>
  <c r="F3207" i="9"/>
  <c r="G3207" i="9" s="1"/>
  <c r="E3207" i="9"/>
  <c r="F3206" i="9"/>
  <c r="G3206" i="9" s="1"/>
  <c r="E3206" i="9"/>
  <c r="F3205" i="9"/>
  <c r="E3205" i="9"/>
  <c r="G3205" i="9" s="1"/>
  <c r="F3204" i="9"/>
  <c r="E3204" i="9"/>
  <c r="G3204" i="9" s="1"/>
  <c r="G3203" i="9"/>
  <c r="F3203" i="9"/>
  <c r="E3203" i="9"/>
  <c r="F3202" i="9"/>
  <c r="G3202" i="9" s="1"/>
  <c r="E3202" i="9"/>
  <c r="F3201" i="9"/>
  <c r="G3201" i="9" s="1"/>
  <c r="E3201" i="9"/>
  <c r="F3200" i="9"/>
  <c r="G3200" i="9" s="1"/>
  <c r="E3200" i="9"/>
  <c r="F3199" i="9"/>
  <c r="E3199" i="9"/>
  <c r="G3199" i="9" s="1"/>
  <c r="F3198" i="9"/>
  <c r="E3198" i="9"/>
  <c r="G3198" i="9" s="1"/>
  <c r="G3197" i="9"/>
  <c r="F3197" i="9"/>
  <c r="E3197" i="9"/>
  <c r="F3196" i="9"/>
  <c r="G3196" i="9" s="1"/>
  <c r="E3196" i="9"/>
  <c r="G3195" i="9"/>
  <c r="F3195" i="9"/>
  <c r="E3195" i="9"/>
  <c r="F3194" i="9"/>
  <c r="G3194" i="9" s="1"/>
  <c r="E3194" i="9"/>
  <c r="F3193" i="9"/>
  <c r="E3193" i="9"/>
  <c r="G3193" i="9" s="1"/>
  <c r="F3192" i="9"/>
  <c r="E3192" i="9"/>
  <c r="G3192" i="9" s="1"/>
  <c r="G3191" i="9"/>
  <c r="F3191" i="9"/>
  <c r="E3191" i="9"/>
  <c r="G3190" i="9"/>
  <c r="F3190" i="9"/>
  <c r="E3190" i="9"/>
  <c r="F3189" i="9"/>
  <c r="G3189" i="9" s="1"/>
  <c r="E3189" i="9"/>
  <c r="F3188" i="9"/>
  <c r="G3188" i="9" s="1"/>
  <c r="E3188" i="9"/>
  <c r="F3187" i="9"/>
  <c r="E3187" i="9"/>
  <c r="G3187" i="9" s="1"/>
  <c r="F3186" i="9"/>
  <c r="E3186" i="9"/>
  <c r="G3186" i="9" s="1"/>
  <c r="G3185" i="9"/>
  <c r="F3185" i="9"/>
  <c r="E3185" i="9"/>
  <c r="G3184" i="9"/>
  <c r="F3184" i="9"/>
  <c r="E3184" i="9"/>
  <c r="F3183" i="9"/>
  <c r="G3183" i="9" s="1"/>
  <c r="E3183" i="9"/>
  <c r="F3182" i="9"/>
  <c r="G3182" i="9" s="1"/>
  <c r="E3182" i="9"/>
  <c r="F3181" i="9"/>
  <c r="E3181" i="9"/>
  <c r="G3181" i="9" s="1"/>
  <c r="F3180" i="9"/>
  <c r="E3180" i="9"/>
  <c r="G3180" i="9" s="1"/>
  <c r="G3179" i="9"/>
  <c r="F3179" i="9"/>
  <c r="E3179" i="9"/>
  <c r="F3178" i="9"/>
  <c r="G3178" i="9" s="1"/>
  <c r="E3178" i="9"/>
  <c r="F3177" i="9"/>
  <c r="G3177" i="9" s="1"/>
  <c r="E3177" i="9"/>
  <c r="F3176" i="9"/>
  <c r="G3176" i="9" s="1"/>
  <c r="E3176" i="9"/>
  <c r="F3175" i="9"/>
  <c r="E3175" i="9"/>
  <c r="G3175" i="9" s="1"/>
  <c r="F3174" i="9"/>
  <c r="E3174" i="9"/>
  <c r="G3174" i="9" s="1"/>
  <c r="G3173" i="9"/>
  <c r="F3173" i="9"/>
  <c r="E3173" i="9"/>
  <c r="F3172" i="9"/>
  <c r="G3172" i="9" s="1"/>
  <c r="E3172" i="9"/>
  <c r="F3171" i="9"/>
  <c r="G3171" i="9" s="1"/>
  <c r="E3171" i="9"/>
  <c r="F3170" i="9"/>
  <c r="G3170" i="9" s="1"/>
  <c r="E3170" i="9"/>
  <c r="F3169" i="9"/>
  <c r="E3169" i="9"/>
  <c r="G3169" i="9" s="1"/>
  <c r="F3168" i="9"/>
  <c r="E3168" i="9"/>
  <c r="G3168" i="9" s="1"/>
  <c r="G3167" i="9"/>
  <c r="F3167" i="9"/>
  <c r="E3167" i="9"/>
  <c r="G3166" i="9"/>
  <c r="F3166" i="9"/>
  <c r="E3166" i="9"/>
  <c r="G3165" i="9"/>
  <c r="F3165" i="9"/>
  <c r="E3165" i="9"/>
  <c r="F3164" i="9"/>
  <c r="G3164" i="9" s="1"/>
  <c r="E3164" i="9"/>
  <c r="F3163" i="9"/>
  <c r="E3163" i="9"/>
  <c r="G3163" i="9" s="1"/>
  <c r="F3162" i="9"/>
  <c r="E3162" i="9"/>
  <c r="G3162" i="9" s="1"/>
  <c r="G3161" i="9"/>
  <c r="F3161" i="9"/>
  <c r="E3161" i="9"/>
  <c r="F3160" i="9"/>
  <c r="G3160" i="9" s="1"/>
  <c r="E3160" i="9"/>
  <c r="F3159" i="9"/>
  <c r="G3159" i="9" s="1"/>
  <c r="E3159" i="9"/>
  <c r="F3158" i="9"/>
  <c r="G3158" i="9" s="1"/>
  <c r="E3158" i="9"/>
  <c r="F3157" i="9"/>
  <c r="E3157" i="9"/>
  <c r="G3157" i="9" s="1"/>
  <c r="F3156" i="9"/>
  <c r="E3156" i="9"/>
  <c r="G3156" i="9" s="1"/>
  <c r="G3155" i="9"/>
  <c r="F3155" i="9"/>
  <c r="E3155" i="9"/>
  <c r="F3154" i="9"/>
  <c r="G3154" i="9" s="1"/>
  <c r="E3154" i="9"/>
  <c r="F3153" i="9"/>
  <c r="G3153" i="9" s="1"/>
  <c r="E3153" i="9"/>
  <c r="F3152" i="9"/>
  <c r="G3152" i="9" s="1"/>
  <c r="E3152" i="9"/>
  <c r="F3151" i="9"/>
  <c r="E3151" i="9"/>
  <c r="G3151" i="9" s="1"/>
  <c r="F3150" i="9"/>
  <c r="E3150" i="9"/>
  <c r="G3150" i="9" s="1"/>
  <c r="G3149" i="9"/>
  <c r="F3149" i="9"/>
  <c r="E3149" i="9"/>
  <c r="F3148" i="9"/>
  <c r="G3148" i="9" s="1"/>
  <c r="E3148" i="9"/>
  <c r="G3147" i="9"/>
  <c r="F3147" i="9"/>
  <c r="E3147" i="9"/>
  <c r="F3146" i="9"/>
  <c r="G3146" i="9" s="1"/>
  <c r="E3146" i="9"/>
  <c r="F3145" i="9"/>
  <c r="E3145" i="9"/>
  <c r="G3145" i="9" s="1"/>
  <c r="F3144" i="9"/>
  <c r="E3144" i="9"/>
  <c r="G3144" i="9" s="1"/>
  <c r="G3143" i="9"/>
  <c r="F3143" i="9"/>
  <c r="E3143" i="9"/>
  <c r="F3142" i="9"/>
  <c r="G3142" i="9" s="1"/>
  <c r="E3142" i="9"/>
  <c r="G3141" i="9"/>
  <c r="F3141" i="9"/>
  <c r="E3141" i="9"/>
  <c r="F3140" i="9"/>
  <c r="G3140" i="9" s="1"/>
  <c r="E3140" i="9"/>
  <c r="F3139" i="9"/>
  <c r="E3139" i="9"/>
  <c r="G3139" i="9" s="1"/>
  <c r="F3138" i="9"/>
  <c r="E3138" i="9"/>
  <c r="G3138" i="9" s="1"/>
  <c r="G3137" i="9"/>
  <c r="F3137" i="9"/>
  <c r="E3137" i="9"/>
  <c r="G3136" i="9"/>
  <c r="F3136" i="9"/>
  <c r="E3136" i="9"/>
  <c r="F3135" i="9"/>
  <c r="G3135" i="9" s="1"/>
  <c r="E3135" i="9"/>
  <c r="F3134" i="9"/>
  <c r="G3134" i="9" s="1"/>
  <c r="E3134" i="9"/>
  <c r="F3133" i="9"/>
  <c r="E3133" i="9"/>
  <c r="G3133" i="9" s="1"/>
  <c r="P3132" i="9"/>
  <c r="P3133" i="9" s="1"/>
  <c r="P3134" i="9" s="1"/>
  <c r="P3135" i="9" s="1"/>
  <c r="P3136" i="9" s="1"/>
  <c r="P3137" i="9" s="1"/>
  <c r="P3138" i="9" s="1"/>
  <c r="P3139" i="9" s="1"/>
  <c r="P3140" i="9" s="1"/>
  <c r="P3141" i="9" s="1"/>
  <c r="P3142" i="9" s="1"/>
  <c r="P3143" i="9" s="1"/>
  <c r="P3144" i="9" s="1"/>
  <c r="P3145" i="9" s="1"/>
  <c r="P3146" i="9" s="1"/>
  <c r="P3147" i="9" s="1"/>
  <c r="P3148" i="9" s="1"/>
  <c r="P3149" i="9" s="1"/>
  <c r="P3150" i="9" s="1"/>
  <c r="P3151" i="9" s="1"/>
  <c r="P3152" i="9" s="1"/>
  <c r="P3153" i="9" s="1"/>
  <c r="P3154" i="9" s="1"/>
  <c r="P3155" i="9" s="1"/>
  <c r="P3156" i="9" s="1"/>
  <c r="P3157" i="9" s="1"/>
  <c r="P3158" i="9" s="1"/>
  <c r="P3159" i="9" s="1"/>
  <c r="P3160" i="9" s="1"/>
  <c r="P3161" i="9" s="1"/>
  <c r="P3162" i="9" s="1"/>
  <c r="P3163" i="9" s="1"/>
  <c r="P3164" i="9" s="1"/>
  <c r="P3165" i="9" s="1"/>
  <c r="P3166" i="9" s="1"/>
  <c r="P3167" i="9" s="1"/>
  <c r="P3168" i="9" s="1"/>
  <c r="P3169" i="9" s="1"/>
  <c r="P3170" i="9" s="1"/>
  <c r="P3171" i="9" s="1"/>
  <c r="P3172" i="9" s="1"/>
  <c r="P3173" i="9" s="1"/>
  <c r="P3174" i="9" s="1"/>
  <c r="P3175" i="9" s="1"/>
  <c r="P3176" i="9" s="1"/>
  <c r="P3177" i="9" s="1"/>
  <c r="P3178" i="9" s="1"/>
  <c r="P3179" i="9" s="1"/>
  <c r="P3180" i="9" s="1"/>
  <c r="P3181" i="9" s="1"/>
  <c r="P3182" i="9" s="1"/>
  <c r="P3183" i="9" s="1"/>
  <c r="P3184" i="9" s="1"/>
  <c r="P3185" i="9" s="1"/>
  <c r="P3186" i="9" s="1"/>
  <c r="P3187" i="9" s="1"/>
  <c r="P3188" i="9" s="1"/>
  <c r="P3189" i="9" s="1"/>
  <c r="P3190" i="9" s="1"/>
  <c r="P3191" i="9" s="1"/>
  <c r="P3192" i="9" s="1"/>
  <c r="P3193" i="9" s="1"/>
  <c r="P3194" i="9" s="1"/>
  <c r="P3195" i="9" s="1"/>
  <c r="P3196" i="9" s="1"/>
  <c r="P3197" i="9" s="1"/>
  <c r="P3198" i="9" s="1"/>
  <c r="P3199" i="9" s="1"/>
  <c r="P3200" i="9" s="1"/>
  <c r="P3201" i="9" s="1"/>
  <c r="P3202" i="9" s="1"/>
  <c r="P3203" i="9" s="1"/>
  <c r="P3204" i="9" s="1"/>
  <c r="P3205" i="9" s="1"/>
  <c r="P3206" i="9" s="1"/>
  <c r="P3207" i="9" s="1"/>
  <c r="P3208" i="9" s="1"/>
  <c r="P3209" i="9" s="1"/>
  <c r="P3210" i="9" s="1"/>
  <c r="P3211" i="9" s="1"/>
  <c r="P3212" i="9" s="1"/>
  <c r="P3213" i="9" s="1"/>
  <c r="P3214" i="9" s="1"/>
  <c r="P3215" i="9" s="1"/>
  <c r="P3216" i="9" s="1"/>
  <c r="P3217" i="9" s="1"/>
  <c r="P3218" i="9" s="1"/>
  <c r="P3219" i="9" s="1"/>
  <c r="P3220" i="9" s="1"/>
  <c r="P3221" i="9" s="1"/>
  <c r="P3222" i="9" s="1"/>
  <c r="P3223" i="9" s="1"/>
  <c r="P3224" i="9" s="1"/>
  <c r="P3225" i="9" s="1"/>
  <c r="F3132" i="9"/>
  <c r="E3132" i="9"/>
  <c r="G3132" i="9" s="1"/>
  <c r="F3131" i="9"/>
  <c r="E3131" i="9"/>
  <c r="F3130" i="9"/>
  <c r="E3130" i="9"/>
  <c r="G3130" i="9" s="1"/>
  <c r="F3129" i="9"/>
  <c r="E3129" i="9"/>
  <c r="G3129" i="9" s="1"/>
  <c r="F3128" i="9"/>
  <c r="E3128" i="9"/>
  <c r="G3128" i="9" s="1"/>
  <c r="F3127" i="9"/>
  <c r="E3127" i="9"/>
  <c r="G3127" i="9" s="1"/>
  <c r="F3126" i="9"/>
  <c r="E3126" i="9"/>
  <c r="F3125" i="9"/>
  <c r="E3125" i="9"/>
  <c r="G3125" i="9" s="1"/>
  <c r="F3124" i="9"/>
  <c r="E3124" i="9"/>
  <c r="F3123" i="9"/>
  <c r="G3123" i="9" s="1"/>
  <c r="E3123" i="9"/>
  <c r="F3122" i="9"/>
  <c r="E3122" i="9"/>
  <c r="F3121" i="9"/>
  <c r="E3121" i="9"/>
  <c r="G3121" i="9" s="1"/>
  <c r="G3120" i="9"/>
  <c r="F3120" i="9"/>
  <c r="E3120" i="9"/>
  <c r="F3119" i="9"/>
  <c r="E3119" i="9"/>
  <c r="F3118" i="9"/>
  <c r="E3118" i="9"/>
  <c r="G3118" i="9" s="1"/>
  <c r="F3117" i="9"/>
  <c r="E3117" i="9"/>
  <c r="F3116" i="9"/>
  <c r="E3116" i="9"/>
  <c r="G3116" i="9" s="1"/>
  <c r="F3115" i="9"/>
  <c r="E3115" i="9"/>
  <c r="G3115" i="9" s="1"/>
  <c r="F3114" i="9"/>
  <c r="E3114" i="9"/>
  <c r="G3114" i="9" s="1"/>
  <c r="F3113" i="9"/>
  <c r="E3113" i="9"/>
  <c r="F3112" i="9"/>
  <c r="E3112" i="9"/>
  <c r="F3111" i="9"/>
  <c r="G3111" i="9" s="1"/>
  <c r="E3111" i="9"/>
  <c r="F3110" i="9"/>
  <c r="E3110" i="9"/>
  <c r="F3109" i="9"/>
  <c r="E3109" i="9"/>
  <c r="G3109" i="9" s="1"/>
  <c r="G3108" i="9"/>
  <c r="F3108" i="9"/>
  <c r="E3108" i="9"/>
  <c r="F3107" i="9"/>
  <c r="E3107" i="9"/>
  <c r="F3106" i="9"/>
  <c r="E3106" i="9"/>
  <c r="G3106" i="9" s="1"/>
  <c r="F3105" i="9"/>
  <c r="E3105" i="9"/>
  <c r="F3104" i="9"/>
  <c r="E3104" i="9"/>
  <c r="G3104" i="9" s="1"/>
  <c r="F3103" i="9"/>
  <c r="E3103" i="9"/>
  <c r="G3103" i="9" s="1"/>
  <c r="F3102" i="9"/>
  <c r="E3102" i="9"/>
  <c r="F3101" i="9"/>
  <c r="E3101" i="9"/>
  <c r="G3101" i="9" s="1"/>
  <c r="F3100" i="9"/>
  <c r="E3100" i="9"/>
  <c r="F3099" i="9"/>
  <c r="G3099" i="9" s="1"/>
  <c r="E3099" i="9"/>
  <c r="F3098" i="9"/>
  <c r="E3098" i="9"/>
  <c r="G3098" i="9" s="1"/>
  <c r="F3097" i="9"/>
  <c r="E3097" i="9"/>
  <c r="G3097" i="9" s="1"/>
  <c r="G3096" i="9"/>
  <c r="F3096" i="9"/>
  <c r="E3096" i="9"/>
  <c r="F3095" i="9"/>
  <c r="E3095" i="9"/>
  <c r="F3094" i="9"/>
  <c r="E3094" i="9"/>
  <c r="G3094" i="9" s="1"/>
  <c r="F3093" i="9"/>
  <c r="E3093" i="9"/>
  <c r="F3092" i="9"/>
  <c r="E3092" i="9"/>
  <c r="G3092" i="9" s="1"/>
  <c r="F3091" i="9"/>
  <c r="E3091" i="9"/>
  <c r="G3091" i="9" s="1"/>
  <c r="F3090" i="9"/>
  <c r="E3090" i="9"/>
  <c r="F3089" i="9"/>
  <c r="E3089" i="9"/>
  <c r="G3089" i="9" s="1"/>
  <c r="F3088" i="9"/>
  <c r="E3088" i="9"/>
  <c r="F3087" i="9"/>
  <c r="G3087" i="9" s="1"/>
  <c r="E3087" i="9"/>
  <c r="F3086" i="9"/>
  <c r="E3086" i="9"/>
  <c r="F3085" i="9"/>
  <c r="E3085" i="9"/>
  <c r="G3085" i="9" s="1"/>
  <c r="G3084" i="9"/>
  <c r="F3084" i="9"/>
  <c r="E3084" i="9"/>
  <c r="F3083" i="9"/>
  <c r="E3083" i="9"/>
  <c r="F3082" i="9"/>
  <c r="E3082" i="9"/>
  <c r="G3082" i="9" s="1"/>
  <c r="F3081" i="9"/>
  <c r="E3081" i="9"/>
  <c r="F3080" i="9"/>
  <c r="E3080" i="9"/>
  <c r="G3080" i="9" s="1"/>
  <c r="F3079" i="9"/>
  <c r="E3079" i="9"/>
  <c r="G3079" i="9" s="1"/>
  <c r="F3078" i="9"/>
  <c r="E3078" i="9"/>
  <c r="G3078" i="9" s="1"/>
  <c r="F3077" i="9"/>
  <c r="E3077" i="9"/>
  <c r="G3077" i="9" s="1"/>
  <c r="F3076" i="9"/>
  <c r="E3076" i="9"/>
  <c r="F3075" i="9"/>
  <c r="G3075" i="9" s="1"/>
  <c r="E3075" i="9"/>
  <c r="F3074" i="9"/>
  <c r="E3074" i="9"/>
  <c r="F3073" i="9"/>
  <c r="E3073" i="9"/>
  <c r="G3073" i="9" s="1"/>
  <c r="G3072" i="9"/>
  <c r="F3072" i="9"/>
  <c r="E3072" i="9"/>
  <c r="F3071" i="9"/>
  <c r="E3071" i="9"/>
  <c r="F3070" i="9"/>
  <c r="E3070" i="9"/>
  <c r="G3070" i="9" s="1"/>
  <c r="F3069" i="9"/>
  <c r="E3069" i="9"/>
  <c r="F3068" i="9"/>
  <c r="E3068" i="9"/>
  <c r="G3068" i="9" s="1"/>
  <c r="F3067" i="9"/>
  <c r="E3067" i="9"/>
  <c r="G3067" i="9" s="1"/>
  <c r="F3066" i="9"/>
  <c r="E3066" i="9"/>
  <c r="F3065" i="9"/>
  <c r="E3065" i="9"/>
  <c r="G3065" i="9" s="1"/>
  <c r="F3064" i="9"/>
  <c r="E3064" i="9"/>
  <c r="F3063" i="9"/>
  <c r="G3063" i="9" s="1"/>
  <c r="E3063" i="9"/>
  <c r="F3062" i="9"/>
  <c r="E3062" i="9"/>
  <c r="G3062" i="9" s="1"/>
  <c r="F3061" i="9"/>
  <c r="E3061" i="9"/>
  <c r="G3061" i="9" s="1"/>
  <c r="G3060" i="9"/>
  <c r="F3060" i="9"/>
  <c r="E3060" i="9"/>
  <c r="F3059" i="9"/>
  <c r="E3059" i="9"/>
  <c r="F3058" i="9"/>
  <c r="E3058" i="9"/>
  <c r="G3058" i="9" s="1"/>
  <c r="F3057" i="9"/>
  <c r="E3057" i="9"/>
  <c r="F3056" i="9"/>
  <c r="E3056" i="9"/>
  <c r="G3056" i="9" s="1"/>
  <c r="F3055" i="9"/>
  <c r="E3055" i="9"/>
  <c r="G3055" i="9" s="1"/>
  <c r="F3054" i="9"/>
  <c r="E3054" i="9"/>
  <c r="F3053" i="9"/>
  <c r="E3053" i="9"/>
  <c r="G3053" i="9" s="1"/>
  <c r="F3052" i="9"/>
  <c r="E3052" i="9"/>
  <c r="F3051" i="9"/>
  <c r="G3051" i="9" s="1"/>
  <c r="E3051" i="9"/>
  <c r="F3050" i="9"/>
  <c r="E3050" i="9"/>
  <c r="F3049" i="9"/>
  <c r="E3049" i="9"/>
  <c r="G3049" i="9" s="1"/>
  <c r="G3048" i="9"/>
  <c r="F3048" i="9"/>
  <c r="E3048" i="9"/>
  <c r="F3047" i="9"/>
  <c r="E3047" i="9"/>
  <c r="F3046" i="9"/>
  <c r="E3046" i="9"/>
  <c r="G3046" i="9" s="1"/>
  <c r="F3045" i="9"/>
  <c r="E3045" i="9"/>
  <c r="F3044" i="9"/>
  <c r="E3044" i="9"/>
  <c r="G3044" i="9" s="1"/>
  <c r="F3043" i="9"/>
  <c r="E3043" i="9"/>
  <c r="G3043" i="9" s="1"/>
  <c r="F3042" i="9"/>
  <c r="E3042" i="9"/>
  <c r="G3042" i="9" s="1"/>
  <c r="F3041" i="9"/>
  <c r="E3041" i="9"/>
  <c r="G3041" i="9" s="1"/>
  <c r="F3040" i="9"/>
  <c r="E3040" i="9"/>
  <c r="F3039" i="9"/>
  <c r="G3039" i="9" s="1"/>
  <c r="E3039" i="9"/>
  <c r="F3038" i="9"/>
  <c r="E3038" i="9"/>
  <c r="F3037" i="9"/>
  <c r="E3037" i="9"/>
  <c r="G3037" i="9" s="1"/>
  <c r="G3036" i="9"/>
  <c r="F3036" i="9"/>
  <c r="E3036" i="9"/>
  <c r="F3035" i="9"/>
  <c r="E3035" i="9"/>
  <c r="F3034" i="9"/>
  <c r="E3034" i="9"/>
  <c r="G3034" i="9" s="1"/>
  <c r="F3033" i="9"/>
  <c r="E3033" i="9"/>
  <c r="G3033" i="9" s="1"/>
  <c r="F3032" i="9"/>
  <c r="E3032" i="9"/>
  <c r="G3032" i="9" s="1"/>
  <c r="F3031" i="9"/>
  <c r="E3031" i="9"/>
  <c r="G3031" i="9" s="1"/>
  <c r="F3030" i="9"/>
  <c r="E3030" i="9"/>
  <c r="G3030" i="9" s="1"/>
  <c r="F3029" i="9"/>
  <c r="E3029" i="9"/>
  <c r="F3028" i="9"/>
  <c r="E3028" i="9"/>
  <c r="F3027" i="9"/>
  <c r="G3027" i="9" s="1"/>
  <c r="E3027" i="9"/>
  <c r="F3026" i="9"/>
  <c r="E3026" i="9"/>
  <c r="G3026" i="9" s="1"/>
  <c r="F3025" i="9"/>
  <c r="E3025" i="9"/>
  <c r="G3024" i="9"/>
  <c r="F3024" i="9"/>
  <c r="E3024" i="9"/>
  <c r="F3023" i="9"/>
  <c r="E3023" i="9"/>
  <c r="F3022" i="9"/>
  <c r="E3022" i="9"/>
  <c r="G3022" i="9" s="1"/>
  <c r="G3021" i="9"/>
  <c r="F3021" i="9"/>
  <c r="E3021" i="9"/>
  <c r="F3020" i="9"/>
  <c r="E3020" i="9"/>
  <c r="G3020" i="9" s="1"/>
  <c r="F3019" i="9"/>
  <c r="E3019" i="9"/>
  <c r="G3019" i="9" s="1"/>
  <c r="F3018" i="9"/>
  <c r="E3018" i="9"/>
  <c r="G3018" i="9" s="1"/>
  <c r="F3017" i="9"/>
  <c r="E3017" i="9"/>
  <c r="G3017" i="9" s="1"/>
  <c r="F3016" i="9"/>
  <c r="E3016" i="9"/>
  <c r="F3015" i="9"/>
  <c r="G3015" i="9" s="1"/>
  <c r="E3015" i="9"/>
  <c r="F3014" i="9"/>
  <c r="E3014" i="9"/>
  <c r="F3013" i="9"/>
  <c r="E3013" i="9"/>
  <c r="G3013" i="9" s="1"/>
  <c r="G3012" i="9"/>
  <c r="F3012" i="9"/>
  <c r="E3012" i="9"/>
  <c r="F3011" i="9"/>
  <c r="E3011" i="9"/>
  <c r="F3010" i="9"/>
  <c r="E3010" i="9"/>
  <c r="G3010" i="9" s="1"/>
  <c r="F3009" i="9"/>
  <c r="E3009" i="9"/>
  <c r="G3009" i="9" s="1"/>
  <c r="F3008" i="9"/>
  <c r="E3008" i="9"/>
  <c r="G3008" i="9" s="1"/>
  <c r="F3007" i="9"/>
  <c r="E3007" i="9"/>
  <c r="G3007" i="9" s="1"/>
  <c r="F3006" i="9"/>
  <c r="E3006" i="9"/>
  <c r="G3006" i="9" s="1"/>
  <c r="F3005" i="9"/>
  <c r="E3005" i="9"/>
  <c r="F3004" i="9"/>
  <c r="E3004" i="9"/>
  <c r="G3004" i="9" s="1"/>
  <c r="G3003" i="9"/>
  <c r="F3003" i="9"/>
  <c r="E3003" i="9"/>
  <c r="F3002" i="9"/>
  <c r="E3002" i="9"/>
  <c r="G3002" i="9" s="1"/>
  <c r="F3001" i="9"/>
  <c r="E3001" i="9"/>
  <c r="F3000" i="9"/>
  <c r="E3000" i="9"/>
  <c r="G3000" i="9" s="1"/>
  <c r="F2999" i="9"/>
  <c r="E2999" i="9"/>
  <c r="G2999" i="9" s="1"/>
  <c r="F2998" i="9"/>
  <c r="E2998" i="9"/>
  <c r="G2997" i="9"/>
  <c r="F2997" i="9"/>
  <c r="E2997" i="9"/>
  <c r="F2996" i="9"/>
  <c r="E2996" i="9"/>
  <c r="F2995" i="9"/>
  <c r="E2995" i="9"/>
  <c r="G2995" i="9" s="1"/>
  <c r="F2994" i="9"/>
  <c r="G2994" i="9" s="1"/>
  <c r="E2994" i="9"/>
  <c r="F2993" i="9"/>
  <c r="E2993" i="9"/>
  <c r="G2993" i="9" s="1"/>
  <c r="F2992" i="9"/>
  <c r="E2992" i="9"/>
  <c r="F2991" i="9"/>
  <c r="E2991" i="9"/>
  <c r="G2991" i="9" s="1"/>
  <c r="F2990" i="9"/>
  <c r="E2990" i="9"/>
  <c r="F2989" i="9"/>
  <c r="E2989" i="9"/>
  <c r="G2989" i="9" s="1"/>
  <c r="F2988" i="9"/>
  <c r="E2988" i="9"/>
  <c r="F2987" i="9"/>
  <c r="E2987" i="9"/>
  <c r="G2987" i="9" s="1"/>
  <c r="F2986" i="9"/>
  <c r="E2986" i="9"/>
  <c r="G2986" i="9" s="1"/>
  <c r="G2985" i="9"/>
  <c r="F2985" i="9"/>
  <c r="E2985" i="9"/>
  <c r="F2984" i="9"/>
  <c r="E2984" i="9"/>
  <c r="F2983" i="9"/>
  <c r="E2983" i="9"/>
  <c r="G2983" i="9" s="1"/>
  <c r="F2982" i="9"/>
  <c r="E2982" i="9"/>
  <c r="G2982" i="9" s="1"/>
  <c r="F2981" i="9"/>
  <c r="E2981" i="9"/>
  <c r="G2981" i="9" s="1"/>
  <c r="F2980" i="9"/>
  <c r="E2980" i="9"/>
  <c r="G2980" i="9" s="1"/>
  <c r="G2979" i="9"/>
  <c r="F2979" i="9"/>
  <c r="E2979" i="9"/>
  <c r="F2978" i="9"/>
  <c r="E2978" i="9"/>
  <c r="F2977" i="9"/>
  <c r="E2977" i="9"/>
  <c r="G2976" i="9"/>
  <c r="F2976" i="9"/>
  <c r="E2976" i="9"/>
  <c r="F2975" i="9"/>
  <c r="E2975" i="9"/>
  <c r="G2975" i="9" s="1"/>
  <c r="F2974" i="9"/>
  <c r="E2974" i="9"/>
  <c r="F2973" i="9"/>
  <c r="E2973" i="9"/>
  <c r="G2973" i="9" s="1"/>
  <c r="F2972" i="9"/>
  <c r="E2972" i="9"/>
  <c r="F2971" i="9"/>
  <c r="E2971" i="9"/>
  <c r="G2971" i="9" s="1"/>
  <c r="F2970" i="9"/>
  <c r="E2970" i="9"/>
  <c r="G2970" i="9" s="1"/>
  <c r="F2969" i="9"/>
  <c r="E2969" i="9"/>
  <c r="F2968" i="9"/>
  <c r="E2968" i="9"/>
  <c r="G2968" i="9" s="1"/>
  <c r="G2967" i="9"/>
  <c r="F2967" i="9"/>
  <c r="E2967" i="9"/>
  <c r="F2966" i="9"/>
  <c r="E2966" i="9"/>
  <c r="G2966" i="9" s="1"/>
  <c r="F2965" i="9"/>
  <c r="E2965" i="9"/>
  <c r="F2964" i="9"/>
  <c r="E2964" i="9"/>
  <c r="G2964" i="9" s="1"/>
  <c r="F2963" i="9"/>
  <c r="E2963" i="9"/>
  <c r="G2963" i="9" s="1"/>
  <c r="F2962" i="9"/>
  <c r="E2962" i="9"/>
  <c r="G2961" i="9"/>
  <c r="F2961" i="9"/>
  <c r="E2961" i="9"/>
  <c r="F2960" i="9"/>
  <c r="E2960" i="9"/>
  <c r="F2959" i="9"/>
  <c r="E2959" i="9"/>
  <c r="F2958" i="9"/>
  <c r="G2958" i="9" s="1"/>
  <c r="E2958" i="9"/>
  <c r="F2957" i="9"/>
  <c r="E2957" i="9"/>
  <c r="G2957" i="9" s="1"/>
  <c r="F2956" i="9"/>
  <c r="E2956" i="9"/>
  <c r="G2955" i="9"/>
  <c r="F2955" i="9"/>
  <c r="E2955" i="9"/>
  <c r="F2954" i="9"/>
  <c r="E2954" i="9"/>
  <c r="F2953" i="9"/>
  <c r="E2953" i="9"/>
  <c r="G2953" i="9" s="1"/>
  <c r="F2952" i="9"/>
  <c r="E2952" i="9"/>
  <c r="G2952" i="9" s="1"/>
  <c r="F2951" i="9"/>
  <c r="E2951" i="9"/>
  <c r="G2951" i="9" s="1"/>
  <c r="F2950" i="9"/>
  <c r="E2950" i="9"/>
  <c r="G2950" i="9" s="1"/>
  <c r="G2949" i="9"/>
  <c r="F2949" i="9"/>
  <c r="E2949" i="9"/>
  <c r="F2948" i="9"/>
  <c r="E2948" i="9"/>
  <c r="G2948" i="9" s="1"/>
  <c r="F2947" i="9"/>
  <c r="E2947" i="9"/>
  <c r="G2947" i="9" s="1"/>
  <c r="F2946" i="9"/>
  <c r="E2946" i="9"/>
  <c r="G2946" i="9" s="1"/>
  <c r="F2945" i="9"/>
  <c r="E2945" i="9"/>
  <c r="G2945" i="9" s="1"/>
  <c r="F2944" i="9"/>
  <c r="E2944" i="9"/>
  <c r="G2944" i="9" s="1"/>
  <c r="G2943" i="9"/>
  <c r="F2943" i="9"/>
  <c r="E2943" i="9"/>
  <c r="F2942" i="9"/>
  <c r="E2942" i="9"/>
  <c r="F2941" i="9"/>
  <c r="E2941" i="9"/>
  <c r="G2941" i="9" s="1"/>
  <c r="F2940" i="9"/>
  <c r="E2940" i="9"/>
  <c r="G2940" i="9" s="1"/>
  <c r="F2939" i="9"/>
  <c r="E2939" i="9"/>
  <c r="G2939" i="9" s="1"/>
  <c r="F2938" i="9"/>
  <c r="E2938" i="9"/>
  <c r="F2937" i="9"/>
  <c r="E2937" i="9"/>
  <c r="G2937" i="9" s="1"/>
  <c r="F2936" i="9"/>
  <c r="E2936" i="9"/>
  <c r="F2935" i="9"/>
  <c r="E2935" i="9"/>
  <c r="G2935" i="9" s="1"/>
  <c r="F2934" i="9"/>
  <c r="E2934" i="9"/>
  <c r="F2933" i="9"/>
  <c r="E2933" i="9"/>
  <c r="F2932" i="9"/>
  <c r="E2932" i="9"/>
  <c r="G2932" i="9" s="1"/>
  <c r="G2931" i="9"/>
  <c r="F2931" i="9"/>
  <c r="E2931" i="9"/>
  <c r="F2930" i="9"/>
  <c r="E2930" i="9"/>
  <c r="F2929" i="9"/>
  <c r="E2929" i="9"/>
  <c r="F2928" i="9"/>
  <c r="E2928" i="9"/>
  <c r="G2928" i="9" s="1"/>
  <c r="F2927" i="9"/>
  <c r="E2927" i="9"/>
  <c r="G2927" i="9" s="1"/>
  <c r="F2926" i="9"/>
  <c r="E2926" i="9"/>
  <c r="G2926" i="9" s="1"/>
  <c r="G2925" i="9"/>
  <c r="F2925" i="9"/>
  <c r="E2925" i="9"/>
  <c r="F2924" i="9"/>
  <c r="E2924" i="9"/>
  <c r="F2923" i="9"/>
  <c r="E2923" i="9"/>
  <c r="F2922" i="9"/>
  <c r="E2922" i="9"/>
  <c r="G2922" i="9" s="1"/>
  <c r="F2921" i="9"/>
  <c r="E2921" i="9"/>
  <c r="G2921" i="9" s="1"/>
  <c r="F2920" i="9"/>
  <c r="E2920" i="9"/>
  <c r="G2919" i="9"/>
  <c r="F2919" i="9"/>
  <c r="E2919" i="9"/>
  <c r="F2918" i="9"/>
  <c r="E2918" i="9"/>
  <c r="F2917" i="9"/>
  <c r="E2917" i="9"/>
  <c r="G2917" i="9" s="1"/>
  <c r="F2916" i="9"/>
  <c r="E2916" i="9"/>
  <c r="F2915" i="9"/>
  <c r="E2915" i="9"/>
  <c r="G2915" i="9" s="1"/>
  <c r="F2914" i="9"/>
  <c r="E2914" i="9"/>
  <c r="G2914" i="9" s="1"/>
  <c r="G2913" i="9"/>
  <c r="F2913" i="9"/>
  <c r="E2913" i="9"/>
  <c r="F2912" i="9"/>
  <c r="E2912" i="9"/>
  <c r="F2911" i="9"/>
  <c r="E2911" i="9"/>
  <c r="G2911" i="9" s="1"/>
  <c r="F2910" i="9"/>
  <c r="E2910" i="9"/>
  <c r="G2910" i="9" s="1"/>
  <c r="F2909" i="9"/>
  <c r="E2909" i="9"/>
  <c r="G2909" i="9" s="1"/>
  <c r="F2908" i="9"/>
  <c r="E2908" i="9"/>
  <c r="G2907" i="9"/>
  <c r="F2907" i="9"/>
  <c r="E2907" i="9"/>
  <c r="F2906" i="9"/>
  <c r="E2906" i="9"/>
  <c r="F2905" i="9"/>
  <c r="E2905" i="9"/>
  <c r="G2905" i="9" s="1"/>
  <c r="G2904" i="9"/>
  <c r="F2904" i="9"/>
  <c r="E2904" i="9"/>
  <c r="F2903" i="9"/>
  <c r="E2903" i="9"/>
  <c r="G2903" i="9" s="1"/>
  <c r="F2902" i="9"/>
  <c r="E2902" i="9"/>
  <c r="F2901" i="9"/>
  <c r="E2901" i="9"/>
  <c r="G2901" i="9" s="1"/>
  <c r="F2900" i="9"/>
  <c r="E2900" i="9"/>
  <c r="F2899" i="9"/>
  <c r="E2899" i="9"/>
  <c r="G2899" i="9" s="1"/>
  <c r="F2898" i="9"/>
  <c r="E2898" i="9"/>
  <c r="G2898" i="9" s="1"/>
  <c r="F2897" i="9"/>
  <c r="E2897" i="9"/>
  <c r="F2896" i="9"/>
  <c r="E2896" i="9"/>
  <c r="G2896" i="9" s="1"/>
  <c r="G2895" i="9"/>
  <c r="F2895" i="9"/>
  <c r="E2895" i="9"/>
  <c r="F2894" i="9"/>
  <c r="E2894" i="9"/>
  <c r="G2894" i="9" s="1"/>
  <c r="F2893" i="9"/>
  <c r="E2893" i="9"/>
  <c r="F2892" i="9"/>
  <c r="E2892" i="9"/>
  <c r="G2892" i="9" s="1"/>
  <c r="F2891" i="9"/>
  <c r="E2891" i="9"/>
  <c r="G2891" i="9" s="1"/>
  <c r="F2890" i="9"/>
  <c r="E2890" i="9"/>
  <c r="G2889" i="9"/>
  <c r="F2889" i="9"/>
  <c r="E2889" i="9"/>
  <c r="F2888" i="9"/>
  <c r="E2888" i="9"/>
  <c r="F2887" i="9"/>
  <c r="E2887" i="9"/>
  <c r="G2887" i="9" s="1"/>
  <c r="F2886" i="9"/>
  <c r="G2886" i="9" s="1"/>
  <c r="E2886" i="9"/>
  <c r="F2885" i="9"/>
  <c r="E2885" i="9"/>
  <c r="G2885" i="9" s="1"/>
  <c r="F2884" i="9"/>
  <c r="E2884" i="9"/>
  <c r="F2883" i="9"/>
  <c r="E2883" i="9"/>
  <c r="G2883" i="9" s="1"/>
  <c r="F2882" i="9"/>
  <c r="E2882" i="9"/>
  <c r="F2881" i="9"/>
  <c r="E2881" i="9"/>
  <c r="G2881" i="9" s="1"/>
  <c r="F2880" i="9"/>
  <c r="E2880" i="9"/>
  <c r="F2879" i="9"/>
  <c r="E2879" i="9"/>
  <c r="G2879" i="9" s="1"/>
  <c r="F2878" i="9"/>
  <c r="E2878" i="9"/>
  <c r="G2878" i="9" s="1"/>
  <c r="G2877" i="9"/>
  <c r="F2877" i="9"/>
  <c r="E2877" i="9"/>
  <c r="F2876" i="9"/>
  <c r="E2876" i="9"/>
  <c r="F2875" i="9"/>
  <c r="E2875" i="9"/>
  <c r="G2875" i="9" s="1"/>
  <c r="F2874" i="9"/>
  <c r="E2874" i="9"/>
  <c r="G2874" i="9" s="1"/>
  <c r="F2873" i="9"/>
  <c r="E2873" i="9"/>
  <c r="G2873" i="9" s="1"/>
  <c r="F2872" i="9"/>
  <c r="E2872" i="9"/>
  <c r="G2872" i="9" s="1"/>
  <c r="G2871" i="9"/>
  <c r="F2871" i="9"/>
  <c r="E2871" i="9"/>
  <c r="F2870" i="9"/>
  <c r="E2870" i="9"/>
  <c r="F2869" i="9"/>
  <c r="E2869" i="9"/>
  <c r="G2868" i="9"/>
  <c r="F2868" i="9"/>
  <c r="E2868" i="9"/>
  <c r="F2867" i="9"/>
  <c r="E2867" i="9"/>
  <c r="G2867" i="9" s="1"/>
  <c r="F2866" i="9"/>
  <c r="E2866" i="9"/>
  <c r="F2865" i="9"/>
  <c r="E2865" i="9"/>
  <c r="G2865" i="9" s="1"/>
  <c r="F2864" i="9"/>
  <c r="E2864" i="9"/>
  <c r="F2863" i="9"/>
  <c r="E2863" i="9"/>
  <c r="G2863" i="9" s="1"/>
  <c r="F2862" i="9"/>
  <c r="E2862" i="9"/>
  <c r="G2862" i="9" s="1"/>
  <c r="F2861" i="9"/>
  <c r="E2861" i="9"/>
  <c r="F2860" i="9"/>
  <c r="E2860" i="9"/>
  <c r="G2860" i="9" s="1"/>
  <c r="G2859" i="9"/>
  <c r="F2859" i="9"/>
  <c r="E2859" i="9"/>
  <c r="F2858" i="9"/>
  <c r="E2858" i="9"/>
  <c r="G2858" i="9" s="1"/>
  <c r="F2857" i="9"/>
  <c r="E2857" i="9"/>
  <c r="F2856" i="9"/>
  <c r="E2856" i="9"/>
  <c r="G2856" i="9" s="1"/>
  <c r="F2855" i="9"/>
  <c r="E2855" i="9"/>
  <c r="G2855" i="9" s="1"/>
  <c r="F2854" i="9"/>
  <c r="E2854" i="9"/>
  <c r="G2853" i="9"/>
  <c r="F2853" i="9"/>
  <c r="E2853" i="9"/>
  <c r="F2852" i="9"/>
  <c r="E2852" i="9"/>
  <c r="F2851" i="9"/>
  <c r="E2851" i="9"/>
  <c r="F2850" i="9"/>
  <c r="G2850" i="9" s="1"/>
  <c r="E2850" i="9"/>
  <c r="F2849" i="9"/>
  <c r="E2849" i="9"/>
  <c r="G2849" i="9" s="1"/>
  <c r="F2848" i="9"/>
  <c r="E2848" i="9"/>
  <c r="G2847" i="9"/>
  <c r="F2847" i="9"/>
  <c r="E2847" i="9"/>
  <c r="F2846" i="9"/>
  <c r="E2846" i="9"/>
  <c r="F2845" i="9"/>
  <c r="E2845" i="9"/>
  <c r="G2845" i="9" s="1"/>
  <c r="F2844" i="9"/>
  <c r="E2844" i="9"/>
  <c r="G2844" i="9" s="1"/>
  <c r="F2843" i="9"/>
  <c r="E2843" i="9"/>
  <c r="G2843" i="9" s="1"/>
  <c r="F2842" i="9"/>
  <c r="E2842" i="9"/>
  <c r="G2842" i="9" s="1"/>
  <c r="G2841" i="9"/>
  <c r="F2841" i="9"/>
  <c r="E2841" i="9"/>
  <c r="F2840" i="9"/>
  <c r="E2840" i="9"/>
  <c r="G2840" i="9" s="1"/>
  <c r="F2839" i="9"/>
  <c r="E2839" i="9"/>
  <c r="G2839" i="9" s="1"/>
  <c r="F2838" i="9"/>
  <c r="E2838" i="9"/>
  <c r="G2838" i="9" s="1"/>
  <c r="F2837" i="9"/>
  <c r="E2837" i="9"/>
  <c r="G2837" i="9" s="1"/>
  <c r="F2836" i="9"/>
  <c r="E2836" i="9"/>
  <c r="G2836" i="9" s="1"/>
  <c r="G2835" i="9"/>
  <c r="F2835" i="9"/>
  <c r="E2835" i="9"/>
  <c r="F2834" i="9"/>
  <c r="E2834" i="9"/>
  <c r="F2833" i="9"/>
  <c r="E2833" i="9"/>
  <c r="G2833" i="9" s="1"/>
  <c r="F2832" i="9"/>
  <c r="E2832" i="9"/>
  <c r="G2832" i="9" s="1"/>
  <c r="F2831" i="9"/>
  <c r="E2831" i="9"/>
  <c r="G2831" i="9" s="1"/>
  <c r="F2830" i="9"/>
  <c r="E2830" i="9"/>
  <c r="F2829" i="9"/>
  <c r="E2829" i="9"/>
  <c r="G2829" i="9" s="1"/>
  <c r="F2828" i="9"/>
  <c r="E2828" i="9"/>
  <c r="F2827" i="9"/>
  <c r="E2827" i="9"/>
  <c r="G2827" i="9" s="1"/>
  <c r="F2826" i="9"/>
  <c r="E2826" i="9"/>
  <c r="F2825" i="9"/>
  <c r="E2825" i="9"/>
  <c r="F2824" i="9"/>
  <c r="E2824" i="9"/>
  <c r="G2824" i="9" s="1"/>
  <c r="G2823" i="9"/>
  <c r="F2823" i="9"/>
  <c r="E2823" i="9"/>
  <c r="F2822" i="9"/>
  <c r="E2822" i="9"/>
  <c r="F2821" i="9"/>
  <c r="E2821" i="9"/>
  <c r="F2820" i="9"/>
  <c r="E2820" i="9"/>
  <c r="G2820" i="9" s="1"/>
  <c r="F2819" i="9"/>
  <c r="E2819" i="9"/>
  <c r="G2819" i="9" s="1"/>
  <c r="F2818" i="9"/>
  <c r="E2818" i="9"/>
  <c r="G2818" i="9" s="1"/>
  <c r="G2817" i="9"/>
  <c r="F2817" i="9"/>
  <c r="E2817" i="9"/>
  <c r="F2816" i="9"/>
  <c r="E2816" i="9"/>
  <c r="F2815" i="9"/>
  <c r="E2815" i="9"/>
  <c r="F2814" i="9"/>
  <c r="E2814" i="9"/>
  <c r="G2814" i="9" s="1"/>
  <c r="F2813" i="9"/>
  <c r="E2813" i="9"/>
  <c r="G2813" i="9" s="1"/>
  <c r="F2812" i="9"/>
  <c r="E2812" i="9"/>
  <c r="G2811" i="9"/>
  <c r="F2811" i="9"/>
  <c r="E2811" i="9"/>
  <c r="F2810" i="9"/>
  <c r="E2810" i="9"/>
  <c r="F2809" i="9"/>
  <c r="E2809" i="9"/>
  <c r="G2809" i="9" s="1"/>
  <c r="F2808" i="9"/>
  <c r="E2808" i="9"/>
  <c r="F2807" i="9"/>
  <c r="E2807" i="9"/>
  <c r="G2807" i="9" s="1"/>
  <c r="F2806" i="9"/>
  <c r="E2806" i="9"/>
  <c r="G2806" i="9" s="1"/>
  <c r="G2805" i="9"/>
  <c r="F2805" i="9"/>
  <c r="E2805" i="9"/>
  <c r="F2804" i="9"/>
  <c r="E2804" i="9"/>
  <c r="F2803" i="9"/>
  <c r="E2803" i="9"/>
  <c r="G2803" i="9" s="1"/>
  <c r="F2802" i="9"/>
  <c r="E2802" i="9"/>
  <c r="G2802" i="9" s="1"/>
  <c r="F2801" i="9"/>
  <c r="E2801" i="9"/>
  <c r="G2801" i="9" s="1"/>
  <c r="F2800" i="9"/>
  <c r="E2800" i="9"/>
  <c r="G2799" i="9"/>
  <c r="F2799" i="9"/>
  <c r="E2799" i="9"/>
  <c r="F2798" i="9"/>
  <c r="E2798" i="9"/>
  <c r="F2797" i="9"/>
  <c r="E2797" i="9"/>
  <c r="G2797" i="9" s="1"/>
  <c r="G2796" i="9"/>
  <c r="F2796" i="9"/>
  <c r="E2796" i="9"/>
  <c r="F2795" i="9"/>
  <c r="E2795" i="9"/>
  <c r="G2795" i="9" s="1"/>
  <c r="F2794" i="9"/>
  <c r="E2794" i="9"/>
  <c r="F2793" i="9"/>
  <c r="E2793" i="9"/>
  <c r="G2793" i="9" s="1"/>
  <c r="F2792" i="9"/>
  <c r="E2792" i="9"/>
  <c r="F2791" i="9"/>
  <c r="E2791" i="9"/>
  <c r="G2791" i="9" s="1"/>
  <c r="F2790" i="9"/>
  <c r="E2790" i="9"/>
  <c r="G2790" i="9" s="1"/>
  <c r="F2789" i="9"/>
  <c r="E2789" i="9"/>
  <c r="F2788" i="9"/>
  <c r="E2788" i="9"/>
  <c r="G2788" i="9" s="1"/>
  <c r="G2787" i="9"/>
  <c r="F2787" i="9"/>
  <c r="E2787" i="9"/>
  <c r="F2786" i="9"/>
  <c r="E2786" i="9"/>
  <c r="G2786" i="9" s="1"/>
  <c r="F2785" i="9"/>
  <c r="E2785" i="9"/>
  <c r="F2784" i="9"/>
  <c r="E2784" i="9"/>
  <c r="G2784" i="9" s="1"/>
  <c r="F2783" i="9"/>
  <c r="E2783" i="9"/>
  <c r="G2783" i="9" s="1"/>
  <c r="F2782" i="9"/>
  <c r="E2782" i="9"/>
  <c r="G2781" i="9"/>
  <c r="F2781" i="9"/>
  <c r="E2781" i="9"/>
  <c r="F2780" i="9"/>
  <c r="E2780" i="9"/>
  <c r="F2779" i="9"/>
  <c r="E2779" i="9"/>
  <c r="G2779" i="9" s="1"/>
  <c r="F2778" i="9"/>
  <c r="G2778" i="9" s="1"/>
  <c r="E2778" i="9"/>
  <c r="F2777" i="9"/>
  <c r="E2777" i="9"/>
  <c r="G2777" i="9" s="1"/>
  <c r="F2776" i="9"/>
  <c r="E2776" i="9"/>
  <c r="F2775" i="9"/>
  <c r="E2775" i="9"/>
  <c r="G2775" i="9" s="1"/>
  <c r="F2774" i="9"/>
  <c r="E2774" i="9"/>
  <c r="F2773" i="9"/>
  <c r="E2773" i="9"/>
  <c r="G2773" i="9" s="1"/>
  <c r="F2772" i="9"/>
  <c r="E2772" i="9"/>
  <c r="F2771" i="9"/>
  <c r="E2771" i="9"/>
  <c r="G2771" i="9" s="1"/>
  <c r="F2770" i="9"/>
  <c r="E2770" i="9"/>
  <c r="G2770" i="9" s="1"/>
  <c r="G2769" i="9"/>
  <c r="F2769" i="9"/>
  <c r="E2769" i="9"/>
  <c r="F2768" i="9"/>
  <c r="E2768" i="9"/>
  <c r="F2767" i="9"/>
  <c r="G2767" i="9" s="1"/>
  <c r="E2767" i="9"/>
  <c r="F2766" i="9"/>
  <c r="G2766" i="9" s="1"/>
  <c r="E2766" i="9"/>
  <c r="F2765" i="9"/>
  <c r="E2765" i="9"/>
  <c r="G2765" i="9" s="1"/>
  <c r="F2764" i="9"/>
  <c r="E2764" i="9"/>
  <c r="G2764" i="9" s="1"/>
  <c r="F2763" i="9"/>
  <c r="E2763" i="9"/>
  <c r="G2763" i="9" s="1"/>
  <c r="F2762" i="9"/>
  <c r="E2762" i="9"/>
  <c r="G2762" i="9" s="1"/>
  <c r="G2761" i="9"/>
  <c r="F2761" i="9"/>
  <c r="E2761" i="9"/>
  <c r="F2760" i="9"/>
  <c r="E2760" i="9"/>
  <c r="G2760" i="9" s="1"/>
  <c r="F2759" i="9"/>
  <c r="E2759" i="9"/>
  <c r="F2758" i="9"/>
  <c r="G2758" i="9" s="1"/>
  <c r="E2758" i="9"/>
  <c r="G2757" i="9"/>
  <c r="F2757" i="9"/>
  <c r="E2757" i="9"/>
  <c r="F2756" i="9"/>
  <c r="E2756" i="9"/>
  <c r="G2755" i="9"/>
  <c r="F2755" i="9"/>
  <c r="E2755" i="9"/>
  <c r="G2754" i="9"/>
  <c r="F2754" i="9"/>
  <c r="E2754" i="9"/>
  <c r="F2753" i="9"/>
  <c r="E2753" i="9"/>
  <c r="F2752" i="9"/>
  <c r="E2752" i="9"/>
  <c r="G2752" i="9" s="1"/>
  <c r="G2751" i="9"/>
  <c r="F2751" i="9"/>
  <c r="E2751" i="9"/>
  <c r="F2750" i="9"/>
  <c r="E2750" i="9"/>
  <c r="G2750" i="9" s="1"/>
  <c r="F2749" i="9"/>
  <c r="E2749" i="9"/>
  <c r="G2749" i="9" s="1"/>
  <c r="F2748" i="9"/>
  <c r="E2748" i="9"/>
  <c r="G2748" i="9" s="1"/>
  <c r="F2747" i="9"/>
  <c r="E2747" i="9"/>
  <c r="G2747" i="9" s="1"/>
  <c r="G2746" i="9"/>
  <c r="F2746" i="9"/>
  <c r="E2746" i="9"/>
  <c r="F2745" i="9"/>
  <c r="E2745" i="9"/>
  <c r="G2745" i="9" s="1"/>
  <c r="F2744" i="9"/>
  <c r="E2744" i="9"/>
  <c r="G2743" i="9"/>
  <c r="F2743" i="9"/>
  <c r="E2743" i="9"/>
  <c r="F2742" i="9"/>
  <c r="G2742" i="9" s="1"/>
  <c r="E2742" i="9"/>
  <c r="F2741" i="9"/>
  <c r="E2741" i="9"/>
  <c r="G2741" i="9" s="1"/>
  <c r="G2740" i="9"/>
  <c r="F2740" i="9"/>
  <c r="E2740" i="9"/>
  <c r="F2739" i="9"/>
  <c r="E2739" i="9"/>
  <c r="F2738" i="9"/>
  <c r="E2738" i="9"/>
  <c r="G2738" i="9" s="1"/>
  <c r="F2737" i="9"/>
  <c r="E2737" i="9"/>
  <c r="G2737" i="9" s="1"/>
  <c r="F2736" i="9"/>
  <c r="E2736" i="9"/>
  <c r="G2736" i="9" s="1"/>
  <c r="F2735" i="9"/>
  <c r="E2735" i="9"/>
  <c r="G2734" i="9"/>
  <c r="F2734" i="9"/>
  <c r="E2734" i="9"/>
  <c r="G2733" i="9"/>
  <c r="F2733" i="9"/>
  <c r="E2733" i="9"/>
  <c r="F2732" i="9"/>
  <c r="E2732" i="9"/>
  <c r="F2731" i="9"/>
  <c r="G2731" i="9" s="1"/>
  <c r="E2731" i="9"/>
  <c r="F2730" i="9"/>
  <c r="G2730" i="9" s="1"/>
  <c r="E2730" i="9"/>
  <c r="F2729" i="9"/>
  <c r="E2729" i="9"/>
  <c r="G2728" i="9"/>
  <c r="F2728" i="9"/>
  <c r="E2728" i="9"/>
  <c r="F2727" i="9"/>
  <c r="G2727" i="9" s="1"/>
  <c r="E2727" i="9"/>
  <c r="F2726" i="9"/>
  <c r="E2726" i="9"/>
  <c r="G2726" i="9" s="1"/>
  <c r="F2725" i="9"/>
  <c r="E2725" i="9"/>
  <c r="G2725" i="9" s="1"/>
  <c r="F2724" i="9"/>
  <c r="E2724" i="9"/>
  <c r="F2723" i="9"/>
  <c r="E2723" i="9"/>
  <c r="F2722" i="9"/>
  <c r="E2722" i="9"/>
  <c r="G2722" i="9" s="1"/>
  <c r="G2721" i="9"/>
  <c r="F2721" i="9"/>
  <c r="E2721" i="9"/>
  <c r="F2720" i="9"/>
  <c r="E2720" i="9"/>
  <c r="F2719" i="9"/>
  <c r="E2719" i="9"/>
  <c r="G2719" i="9" s="1"/>
  <c r="G2718" i="9"/>
  <c r="F2718" i="9"/>
  <c r="E2718" i="9"/>
  <c r="F2717" i="9"/>
  <c r="E2717" i="9"/>
  <c r="F2716" i="9"/>
  <c r="E2716" i="9"/>
  <c r="G2716" i="9" s="1"/>
  <c r="F2715" i="9"/>
  <c r="E2715" i="9"/>
  <c r="G2715" i="9" s="1"/>
  <c r="F2714" i="9"/>
  <c r="E2714" i="9"/>
  <c r="F2713" i="9"/>
  <c r="E2713" i="9"/>
  <c r="G2713" i="9" s="1"/>
  <c r="F2712" i="9"/>
  <c r="G2712" i="9" s="1"/>
  <c r="E2712" i="9"/>
  <c r="F2711" i="9"/>
  <c r="E2711" i="9"/>
  <c r="G2711" i="9" s="1"/>
  <c r="G2710" i="9"/>
  <c r="F2710" i="9"/>
  <c r="E2710" i="9"/>
  <c r="F2709" i="9"/>
  <c r="E2709" i="9"/>
  <c r="G2709" i="9" s="1"/>
  <c r="F2708" i="9"/>
  <c r="E2708" i="9"/>
  <c r="F2707" i="9"/>
  <c r="G2707" i="9" s="1"/>
  <c r="E2707" i="9"/>
  <c r="G2706" i="9"/>
  <c r="F2706" i="9"/>
  <c r="E2706" i="9"/>
  <c r="F2705" i="9"/>
  <c r="E2705" i="9"/>
  <c r="F2704" i="9"/>
  <c r="E2704" i="9"/>
  <c r="G2704" i="9" s="1"/>
  <c r="F2703" i="9"/>
  <c r="E2703" i="9"/>
  <c r="P2702" i="9"/>
  <c r="P2703" i="9" s="1"/>
  <c r="P2704" i="9" s="1"/>
  <c r="P2705" i="9" s="1"/>
  <c r="P2706" i="9" s="1"/>
  <c r="P2707" i="9" s="1"/>
  <c r="P2708" i="9" s="1"/>
  <c r="P2709" i="9" s="1"/>
  <c r="P2710" i="9" s="1"/>
  <c r="P2711" i="9" s="1"/>
  <c r="P2712" i="9" s="1"/>
  <c r="P2713" i="9" s="1"/>
  <c r="P2714" i="9" s="1"/>
  <c r="P2715" i="9" s="1"/>
  <c r="P2716" i="9" s="1"/>
  <c r="P2717" i="9" s="1"/>
  <c r="P2718" i="9" s="1"/>
  <c r="P2719" i="9" s="1"/>
  <c r="P2720" i="9" s="1"/>
  <c r="P2721" i="9" s="1"/>
  <c r="P2722" i="9" s="1"/>
  <c r="P2723" i="9" s="1"/>
  <c r="P2724" i="9" s="1"/>
  <c r="P2725" i="9" s="1"/>
  <c r="P2726" i="9" s="1"/>
  <c r="P2727" i="9" s="1"/>
  <c r="P2728" i="9" s="1"/>
  <c r="P2729" i="9" s="1"/>
  <c r="P2730" i="9" s="1"/>
  <c r="P2731" i="9" s="1"/>
  <c r="P2732" i="9" s="1"/>
  <c r="P2733" i="9" s="1"/>
  <c r="P2734" i="9" s="1"/>
  <c r="P2735" i="9" s="1"/>
  <c r="P2736" i="9" s="1"/>
  <c r="P2737" i="9" s="1"/>
  <c r="P2738" i="9" s="1"/>
  <c r="P2739" i="9" s="1"/>
  <c r="P2740" i="9" s="1"/>
  <c r="P2741" i="9" s="1"/>
  <c r="P2742" i="9" s="1"/>
  <c r="P2743" i="9" s="1"/>
  <c r="P2744" i="9" s="1"/>
  <c r="P2745" i="9" s="1"/>
  <c r="P2746" i="9" s="1"/>
  <c r="P2747" i="9" s="1"/>
  <c r="P2748" i="9" s="1"/>
  <c r="P2749" i="9" s="1"/>
  <c r="P2750" i="9" s="1"/>
  <c r="P2751" i="9" s="1"/>
  <c r="P2752" i="9" s="1"/>
  <c r="P2753" i="9" s="1"/>
  <c r="P2754" i="9" s="1"/>
  <c r="P2755" i="9" s="1"/>
  <c r="P2756" i="9" s="1"/>
  <c r="P2757" i="9" s="1"/>
  <c r="P2758" i="9" s="1"/>
  <c r="P2759" i="9" s="1"/>
  <c r="P2760" i="9" s="1"/>
  <c r="P2761" i="9" s="1"/>
  <c r="P2762" i="9" s="1"/>
  <c r="P2763" i="9" s="1"/>
  <c r="P2764" i="9" s="1"/>
  <c r="P2765" i="9" s="1"/>
  <c r="P2766" i="9" s="1"/>
  <c r="P2767" i="9" s="1"/>
  <c r="P2768" i="9" s="1"/>
  <c r="P2769" i="9" s="1"/>
  <c r="P2770" i="9" s="1"/>
  <c r="P2771" i="9" s="1"/>
  <c r="P2772" i="9" s="1"/>
  <c r="P2773" i="9" s="1"/>
  <c r="P2774" i="9" s="1"/>
  <c r="P2775" i="9" s="1"/>
  <c r="P2776" i="9" s="1"/>
  <c r="P2777" i="9" s="1"/>
  <c r="P2778" i="9" s="1"/>
  <c r="P2779" i="9" s="1"/>
  <c r="P2780" i="9" s="1"/>
  <c r="P2781" i="9" s="1"/>
  <c r="P2782" i="9" s="1"/>
  <c r="P2783" i="9" s="1"/>
  <c r="P2784" i="9" s="1"/>
  <c r="P2785" i="9" s="1"/>
  <c r="P2786" i="9" s="1"/>
  <c r="P2787" i="9" s="1"/>
  <c r="P2788" i="9" s="1"/>
  <c r="P2789" i="9" s="1"/>
  <c r="P2790" i="9" s="1"/>
  <c r="P2791" i="9" s="1"/>
  <c r="P2792" i="9" s="1"/>
  <c r="P2793" i="9" s="1"/>
  <c r="P2794" i="9" s="1"/>
  <c r="P2795" i="9" s="1"/>
  <c r="P2796" i="9" s="1"/>
  <c r="P2797" i="9" s="1"/>
  <c r="P2798" i="9" s="1"/>
  <c r="P2799" i="9" s="1"/>
  <c r="P2800" i="9" s="1"/>
  <c r="P2801" i="9" s="1"/>
  <c r="P2802" i="9" s="1"/>
  <c r="P2803" i="9" s="1"/>
  <c r="P2804" i="9" s="1"/>
  <c r="P2805" i="9" s="1"/>
  <c r="P2806" i="9" s="1"/>
  <c r="P2807" i="9" s="1"/>
  <c r="P2808" i="9" s="1"/>
  <c r="P2809" i="9" s="1"/>
  <c r="P2810" i="9" s="1"/>
  <c r="P2811" i="9" s="1"/>
  <c r="P2812" i="9" s="1"/>
  <c r="P2813" i="9" s="1"/>
  <c r="P2814" i="9" s="1"/>
  <c r="P2815" i="9" s="1"/>
  <c r="P2816" i="9" s="1"/>
  <c r="P2817" i="9" s="1"/>
  <c r="P2818" i="9" s="1"/>
  <c r="P2819" i="9" s="1"/>
  <c r="P2820" i="9" s="1"/>
  <c r="P2821" i="9" s="1"/>
  <c r="P2822" i="9" s="1"/>
  <c r="P2823" i="9" s="1"/>
  <c r="P2824" i="9" s="1"/>
  <c r="P2825" i="9" s="1"/>
  <c r="P2826" i="9" s="1"/>
  <c r="P2827" i="9" s="1"/>
  <c r="P2828" i="9" s="1"/>
  <c r="P2829" i="9" s="1"/>
  <c r="P2830" i="9" s="1"/>
  <c r="P2831" i="9" s="1"/>
  <c r="P2832" i="9" s="1"/>
  <c r="P2833" i="9" s="1"/>
  <c r="P2834" i="9" s="1"/>
  <c r="P2835" i="9" s="1"/>
  <c r="P2836" i="9" s="1"/>
  <c r="P2837" i="9" s="1"/>
  <c r="P2838" i="9" s="1"/>
  <c r="P2839" i="9" s="1"/>
  <c r="P2840" i="9" s="1"/>
  <c r="P2841" i="9" s="1"/>
  <c r="P2842" i="9" s="1"/>
  <c r="P2843" i="9" s="1"/>
  <c r="P2844" i="9" s="1"/>
  <c r="P2845" i="9" s="1"/>
  <c r="P2846" i="9" s="1"/>
  <c r="P2847" i="9" s="1"/>
  <c r="P2848" i="9" s="1"/>
  <c r="P2849" i="9" s="1"/>
  <c r="P2850" i="9" s="1"/>
  <c r="P2851" i="9" s="1"/>
  <c r="P2852" i="9" s="1"/>
  <c r="P2853" i="9" s="1"/>
  <c r="P2854" i="9" s="1"/>
  <c r="P2855" i="9" s="1"/>
  <c r="P2856" i="9" s="1"/>
  <c r="P2857" i="9" s="1"/>
  <c r="P2858" i="9" s="1"/>
  <c r="P2859" i="9" s="1"/>
  <c r="P2860" i="9" s="1"/>
  <c r="P2861" i="9" s="1"/>
  <c r="P2862" i="9" s="1"/>
  <c r="P2863" i="9" s="1"/>
  <c r="P2864" i="9" s="1"/>
  <c r="P2865" i="9" s="1"/>
  <c r="P2866" i="9" s="1"/>
  <c r="P2867" i="9" s="1"/>
  <c r="P2868" i="9" s="1"/>
  <c r="P2869" i="9" s="1"/>
  <c r="P2870" i="9" s="1"/>
  <c r="P2871" i="9" s="1"/>
  <c r="P2872" i="9" s="1"/>
  <c r="P2873" i="9" s="1"/>
  <c r="P2874" i="9" s="1"/>
  <c r="P2875" i="9" s="1"/>
  <c r="P2876" i="9" s="1"/>
  <c r="P2877" i="9" s="1"/>
  <c r="P2878" i="9" s="1"/>
  <c r="P2879" i="9" s="1"/>
  <c r="P2880" i="9" s="1"/>
  <c r="P2881" i="9" s="1"/>
  <c r="P2882" i="9" s="1"/>
  <c r="P2883" i="9" s="1"/>
  <c r="P2884" i="9" s="1"/>
  <c r="P2885" i="9" s="1"/>
  <c r="P2886" i="9" s="1"/>
  <c r="P2887" i="9" s="1"/>
  <c r="P2888" i="9" s="1"/>
  <c r="P2889" i="9" s="1"/>
  <c r="P2890" i="9" s="1"/>
  <c r="P2891" i="9" s="1"/>
  <c r="P2892" i="9" s="1"/>
  <c r="P2893" i="9" s="1"/>
  <c r="P2894" i="9" s="1"/>
  <c r="P2895" i="9" s="1"/>
  <c r="P2896" i="9" s="1"/>
  <c r="P2897" i="9" s="1"/>
  <c r="P2898" i="9" s="1"/>
  <c r="P2899" i="9" s="1"/>
  <c r="P2900" i="9" s="1"/>
  <c r="P2901" i="9" s="1"/>
  <c r="P2902" i="9" s="1"/>
  <c r="P2903" i="9" s="1"/>
  <c r="P2904" i="9" s="1"/>
  <c r="P2905" i="9" s="1"/>
  <c r="P2906" i="9" s="1"/>
  <c r="P2907" i="9" s="1"/>
  <c r="P2908" i="9" s="1"/>
  <c r="P2909" i="9" s="1"/>
  <c r="P2910" i="9" s="1"/>
  <c r="P2911" i="9" s="1"/>
  <c r="P2912" i="9" s="1"/>
  <c r="P2913" i="9" s="1"/>
  <c r="P2914" i="9" s="1"/>
  <c r="P2915" i="9" s="1"/>
  <c r="P2916" i="9" s="1"/>
  <c r="P2917" i="9" s="1"/>
  <c r="P2918" i="9" s="1"/>
  <c r="P2919" i="9" s="1"/>
  <c r="P2920" i="9" s="1"/>
  <c r="P2921" i="9" s="1"/>
  <c r="P2922" i="9" s="1"/>
  <c r="P2923" i="9" s="1"/>
  <c r="P2924" i="9" s="1"/>
  <c r="P2925" i="9" s="1"/>
  <c r="P2926" i="9" s="1"/>
  <c r="P2927" i="9" s="1"/>
  <c r="P2928" i="9" s="1"/>
  <c r="P2929" i="9" s="1"/>
  <c r="P2930" i="9" s="1"/>
  <c r="P2931" i="9" s="1"/>
  <c r="P2932" i="9" s="1"/>
  <c r="P2933" i="9" s="1"/>
  <c r="P2934" i="9" s="1"/>
  <c r="P2935" i="9" s="1"/>
  <c r="P2936" i="9" s="1"/>
  <c r="P2937" i="9" s="1"/>
  <c r="P2938" i="9" s="1"/>
  <c r="P2939" i="9" s="1"/>
  <c r="P2940" i="9" s="1"/>
  <c r="P2941" i="9" s="1"/>
  <c r="P2942" i="9" s="1"/>
  <c r="P2943" i="9" s="1"/>
  <c r="P2944" i="9" s="1"/>
  <c r="P2945" i="9" s="1"/>
  <c r="P2946" i="9" s="1"/>
  <c r="P2947" i="9" s="1"/>
  <c r="P2948" i="9" s="1"/>
  <c r="P2949" i="9" s="1"/>
  <c r="P2950" i="9" s="1"/>
  <c r="P2951" i="9" s="1"/>
  <c r="P2952" i="9" s="1"/>
  <c r="P2953" i="9" s="1"/>
  <c r="P2954" i="9" s="1"/>
  <c r="P2955" i="9" s="1"/>
  <c r="P2956" i="9" s="1"/>
  <c r="P2957" i="9" s="1"/>
  <c r="P2958" i="9" s="1"/>
  <c r="P2959" i="9" s="1"/>
  <c r="P2960" i="9" s="1"/>
  <c r="P2961" i="9" s="1"/>
  <c r="P2962" i="9" s="1"/>
  <c r="P2963" i="9" s="1"/>
  <c r="P2964" i="9" s="1"/>
  <c r="P2965" i="9" s="1"/>
  <c r="P2966" i="9" s="1"/>
  <c r="P2967" i="9" s="1"/>
  <c r="P2968" i="9" s="1"/>
  <c r="P2969" i="9" s="1"/>
  <c r="P2970" i="9" s="1"/>
  <c r="P2971" i="9" s="1"/>
  <c r="P2972" i="9" s="1"/>
  <c r="P2973" i="9" s="1"/>
  <c r="P2974" i="9" s="1"/>
  <c r="P2975" i="9" s="1"/>
  <c r="P2976" i="9" s="1"/>
  <c r="P2977" i="9" s="1"/>
  <c r="P2978" i="9" s="1"/>
  <c r="P2979" i="9" s="1"/>
  <c r="P2980" i="9" s="1"/>
  <c r="P2981" i="9" s="1"/>
  <c r="P2982" i="9" s="1"/>
  <c r="P2983" i="9" s="1"/>
  <c r="P2984" i="9" s="1"/>
  <c r="P2985" i="9" s="1"/>
  <c r="P2986" i="9" s="1"/>
  <c r="P2987" i="9" s="1"/>
  <c r="P2988" i="9" s="1"/>
  <c r="P2989" i="9" s="1"/>
  <c r="P2990" i="9" s="1"/>
  <c r="P2991" i="9" s="1"/>
  <c r="P2992" i="9" s="1"/>
  <c r="P2993" i="9" s="1"/>
  <c r="P2994" i="9" s="1"/>
  <c r="P2995" i="9" s="1"/>
  <c r="P2996" i="9" s="1"/>
  <c r="P2997" i="9" s="1"/>
  <c r="P2998" i="9" s="1"/>
  <c r="P2999" i="9" s="1"/>
  <c r="P3000" i="9" s="1"/>
  <c r="P3001" i="9" s="1"/>
  <c r="P3002" i="9" s="1"/>
  <c r="P3003" i="9" s="1"/>
  <c r="P3004" i="9" s="1"/>
  <c r="P3005" i="9" s="1"/>
  <c r="P3006" i="9" s="1"/>
  <c r="P3007" i="9" s="1"/>
  <c r="P3008" i="9" s="1"/>
  <c r="P3009" i="9" s="1"/>
  <c r="P3010" i="9" s="1"/>
  <c r="P3011" i="9" s="1"/>
  <c r="P3012" i="9" s="1"/>
  <c r="P3013" i="9" s="1"/>
  <c r="P3014" i="9" s="1"/>
  <c r="P3015" i="9" s="1"/>
  <c r="P3016" i="9" s="1"/>
  <c r="P3017" i="9" s="1"/>
  <c r="P3018" i="9" s="1"/>
  <c r="P3019" i="9" s="1"/>
  <c r="P3020" i="9" s="1"/>
  <c r="P3021" i="9" s="1"/>
  <c r="P3022" i="9" s="1"/>
  <c r="P3023" i="9" s="1"/>
  <c r="P3024" i="9" s="1"/>
  <c r="P3025" i="9" s="1"/>
  <c r="P3026" i="9" s="1"/>
  <c r="P3027" i="9" s="1"/>
  <c r="P3028" i="9" s="1"/>
  <c r="P3029" i="9" s="1"/>
  <c r="P3030" i="9" s="1"/>
  <c r="P3031" i="9" s="1"/>
  <c r="P3032" i="9" s="1"/>
  <c r="P3033" i="9" s="1"/>
  <c r="P3034" i="9" s="1"/>
  <c r="P3035" i="9" s="1"/>
  <c r="P3036" i="9" s="1"/>
  <c r="P3037" i="9" s="1"/>
  <c r="P3038" i="9" s="1"/>
  <c r="P3039" i="9" s="1"/>
  <c r="P3040" i="9" s="1"/>
  <c r="P3041" i="9" s="1"/>
  <c r="P3042" i="9" s="1"/>
  <c r="P3043" i="9" s="1"/>
  <c r="P3044" i="9" s="1"/>
  <c r="P3045" i="9" s="1"/>
  <c r="P3046" i="9" s="1"/>
  <c r="P3047" i="9" s="1"/>
  <c r="P3048" i="9" s="1"/>
  <c r="P3049" i="9" s="1"/>
  <c r="P3050" i="9" s="1"/>
  <c r="P3051" i="9" s="1"/>
  <c r="P3052" i="9" s="1"/>
  <c r="P3053" i="9" s="1"/>
  <c r="P3054" i="9" s="1"/>
  <c r="P3055" i="9" s="1"/>
  <c r="P3056" i="9" s="1"/>
  <c r="P3057" i="9" s="1"/>
  <c r="P3058" i="9" s="1"/>
  <c r="P3059" i="9" s="1"/>
  <c r="P3060" i="9" s="1"/>
  <c r="P3061" i="9" s="1"/>
  <c r="P3062" i="9" s="1"/>
  <c r="P3063" i="9" s="1"/>
  <c r="P3064" i="9" s="1"/>
  <c r="P3065" i="9" s="1"/>
  <c r="P3066" i="9" s="1"/>
  <c r="P3067" i="9" s="1"/>
  <c r="P3068" i="9" s="1"/>
  <c r="P3069" i="9" s="1"/>
  <c r="P3070" i="9" s="1"/>
  <c r="P3071" i="9" s="1"/>
  <c r="P3072" i="9" s="1"/>
  <c r="P3073" i="9" s="1"/>
  <c r="P3074" i="9" s="1"/>
  <c r="P3075" i="9" s="1"/>
  <c r="P3076" i="9" s="1"/>
  <c r="P3077" i="9" s="1"/>
  <c r="P3078" i="9" s="1"/>
  <c r="P3079" i="9" s="1"/>
  <c r="P3080" i="9" s="1"/>
  <c r="P3081" i="9" s="1"/>
  <c r="P3082" i="9" s="1"/>
  <c r="P3083" i="9" s="1"/>
  <c r="P3084" i="9" s="1"/>
  <c r="P3085" i="9" s="1"/>
  <c r="P3086" i="9" s="1"/>
  <c r="P3087" i="9" s="1"/>
  <c r="P3088" i="9" s="1"/>
  <c r="P3089" i="9" s="1"/>
  <c r="P3090" i="9" s="1"/>
  <c r="P3091" i="9" s="1"/>
  <c r="P3092" i="9" s="1"/>
  <c r="P3093" i="9" s="1"/>
  <c r="P3094" i="9" s="1"/>
  <c r="P3095" i="9" s="1"/>
  <c r="P3096" i="9" s="1"/>
  <c r="P3097" i="9" s="1"/>
  <c r="P3098" i="9" s="1"/>
  <c r="P3099" i="9" s="1"/>
  <c r="P3100" i="9" s="1"/>
  <c r="P3101" i="9" s="1"/>
  <c r="P3102" i="9" s="1"/>
  <c r="P3103" i="9" s="1"/>
  <c r="P3104" i="9" s="1"/>
  <c r="P3105" i="9" s="1"/>
  <c r="P3106" i="9" s="1"/>
  <c r="P3107" i="9" s="1"/>
  <c r="P3108" i="9" s="1"/>
  <c r="P3109" i="9" s="1"/>
  <c r="P3110" i="9" s="1"/>
  <c r="P3111" i="9" s="1"/>
  <c r="P3112" i="9" s="1"/>
  <c r="P3113" i="9" s="1"/>
  <c r="P3114" i="9" s="1"/>
  <c r="P3115" i="9" s="1"/>
  <c r="P3116" i="9" s="1"/>
  <c r="P3117" i="9" s="1"/>
  <c r="P3118" i="9" s="1"/>
  <c r="P3119" i="9" s="1"/>
  <c r="P3120" i="9" s="1"/>
  <c r="P3121" i="9" s="1"/>
  <c r="P3122" i="9" s="1"/>
  <c r="P3123" i="9" s="1"/>
  <c r="P3124" i="9" s="1"/>
  <c r="P3125" i="9" s="1"/>
  <c r="P3126" i="9" s="1"/>
  <c r="P3127" i="9" s="1"/>
  <c r="P3128" i="9" s="1"/>
  <c r="P3129" i="9" s="1"/>
  <c r="P3130" i="9" s="1"/>
  <c r="F2702" i="9"/>
  <c r="E2702" i="9"/>
  <c r="F2701" i="9"/>
  <c r="E2701" i="9"/>
  <c r="G2701" i="9" s="1"/>
  <c r="G2700" i="9"/>
  <c r="F2700" i="9"/>
  <c r="E2700" i="9"/>
  <c r="F2699" i="9"/>
  <c r="E2699" i="9"/>
  <c r="G2699" i="9" s="1"/>
  <c r="F2698" i="9"/>
  <c r="E2698" i="9"/>
  <c r="G2698" i="9" s="1"/>
  <c r="G2697" i="9"/>
  <c r="F2697" i="9"/>
  <c r="E2697" i="9"/>
  <c r="G2696" i="9"/>
  <c r="F2696" i="9"/>
  <c r="E2696" i="9"/>
  <c r="F2695" i="9"/>
  <c r="E2695" i="9"/>
  <c r="G2695" i="9" s="1"/>
  <c r="G2694" i="9"/>
  <c r="F2694" i="9"/>
  <c r="E2694" i="9"/>
  <c r="F2693" i="9"/>
  <c r="E2693" i="9"/>
  <c r="G2693" i="9" s="1"/>
  <c r="F2692" i="9"/>
  <c r="E2692" i="9"/>
  <c r="G2692" i="9" s="1"/>
  <c r="G2691" i="9"/>
  <c r="F2691" i="9"/>
  <c r="E2691" i="9"/>
  <c r="F2690" i="9"/>
  <c r="E2690" i="9"/>
  <c r="G2690" i="9" s="1"/>
  <c r="F2689" i="9"/>
  <c r="E2689" i="9"/>
  <c r="G2689" i="9" s="1"/>
  <c r="G2688" i="9"/>
  <c r="F2688" i="9"/>
  <c r="E2688" i="9"/>
  <c r="F2687" i="9"/>
  <c r="E2687" i="9"/>
  <c r="G2687" i="9" s="1"/>
  <c r="F2686" i="9"/>
  <c r="E2686" i="9"/>
  <c r="G2686" i="9" s="1"/>
  <c r="G2685" i="9"/>
  <c r="F2685" i="9"/>
  <c r="E2685" i="9"/>
  <c r="G2684" i="9"/>
  <c r="F2684" i="9"/>
  <c r="E2684" i="9"/>
  <c r="F2683" i="9"/>
  <c r="E2683" i="9"/>
  <c r="G2683" i="9" s="1"/>
  <c r="G2682" i="9"/>
  <c r="F2682" i="9"/>
  <c r="E2682" i="9"/>
  <c r="F2681" i="9"/>
  <c r="E2681" i="9"/>
  <c r="G2681" i="9" s="1"/>
  <c r="F2680" i="9"/>
  <c r="E2680" i="9"/>
  <c r="G2680" i="9" s="1"/>
  <c r="G2679" i="9"/>
  <c r="F2679" i="9"/>
  <c r="E2679" i="9"/>
  <c r="F2678" i="9"/>
  <c r="E2678" i="9"/>
  <c r="G2678" i="9" s="1"/>
  <c r="F2677" i="9"/>
  <c r="E2677" i="9"/>
  <c r="G2677" i="9" s="1"/>
  <c r="G2676" i="9"/>
  <c r="F2676" i="9"/>
  <c r="E2676" i="9"/>
  <c r="F2675" i="9"/>
  <c r="E2675" i="9"/>
  <c r="G2675" i="9" s="1"/>
  <c r="F2674" i="9"/>
  <c r="E2674" i="9"/>
  <c r="G2674" i="9" s="1"/>
  <c r="G2673" i="9"/>
  <c r="F2673" i="9"/>
  <c r="E2673" i="9"/>
  <c r="G2672" i="9"/>
  <c r="F2672" i="9"/>
  <c r="E2672" i="9"/>
  <c r="F2671" i="9"/>
  <c r="E2671" i="9"/>
  <c r="G2671" i="9" s="1"/>
  <c r="G2670" i="9"/>
  <c r="F2670" i="9"/>
  <c r="E2670" i="9"/>
  <c r="F2669" i="9"/>
  <c r="E2669" i="9"/>
  <c r="G2669" i="9" s="1"/>
  <c r="F2668" i="9"/>
  <c r="E2668" i="9"/>
  <c r="G2668" i="9" s="1"/>
  <c r="G2667" i="9"/>
  <c r="F2667" i="9"/>
  <c r="E2667" i="9"/>
  <c r="F2666" i="9"/>
  <c r="E2666" i="9"/>
  <c r="G2666" i="9" s="1"/>
  <c r="F2665" i="9"/>
  <c r="E2665" i="9"/>
  <c r="G2665" i="9" s="1"/>
  <c r="G2664" i="9"/>
  <c r="F2664" i="9"/>
  <c r="E2664" i="9"/>
  <c r="F2663" i="9"/>
  <c r="E2663" i="9"/>
  <c r="G2663" i="9" s="1"/>
  <c r="F2662" i="9"/>
  <c r="E2662" i="9"/>
  <c r="G2662" i="9" s="1"/>
  <c r="G2661" i="9"/>
  <c r="F2661" i="9"/>
  <c r="E2661" i="9"/>
  <c r="G2660" i="9"/>
  <c r="F2660" i="9"/>
  <c r="E2660" i="9"/>
  <c r="F2659" i="9"/>
  <c r="E2659" i="9"/>
  <c r="G2659" i="9" s="1"/>
  <c r="G2658" i="9"/>
  <c r="F2658" i="9"/>
  <c r="E2658" i="9"/>
  <c r="F2657" i="9"/>
  <c r="E2657" i="9"/>
  <c r="G2657" i="9" s="1"/>
  <c r="F2656" i="9"/>
  <c r="E2656" i="9"/>
  <c r="G2656" i="9" s="1"/>
  <c r="G2655" i="9"/>
  <c r="F2655" i="9"/>
  <c r="E2655" i="9"/>
  <c r="F2654" i="9"/>
  <c r="E2654" i="9"/>
  <c r="G2654" i="9" s="1"/>
  <c r="F2653" i="9"/>
  <c r="E2653" i="9"/>
  <c r="G2653" i="9" s="1"/>
  <c r="G2652" i="9"/>
  <c r="F2652" i="9"/>
  <c r="E2652" i="9"/>
  <c r="F2651" i="9"/>
  <c r="E2651" i="9"/>
  <c r="G2651" i="9" s="1"/>
  <c r="F2650" i="9"/>
  <c r="E2650" i="9"/>
  <c r="G2650" i="9" s="1"/>
  <c r="G2649" i="9"/>
  <c r="F2649" i="9"/>
  <c r="E2649" i="9"/>
  <c r="G2648" i="9"/>
  <c r="F2648" i="9"/>
  <c r="E2648" i="9"/>
  <c r="F2647" i="9"/>
  <c r="E2647" i="9"/>
  <c r="G2647" i="9" s="1"/>
  <c r="G2646" i="9"/>
  <c r="F2646" i="9"/>
  <c r="E2646" i="9"/>
  <c r="F2645" i="9"/>
  <c r="E2645" i="9"/>
  <c r="G2645" i="9" s="1"/>
  <c r="F2644" i="9"/>
  <c r="E2644" i="9"/>
  <c r="G2644" i="9" s="1"/>
  <c r="G2643" i="9"/>
  <c r="F2643" i="9"/>
  <c r="E2643" i="9"/>
  <c r="F2642" i="9"/>
  <c r="E2642" i="9"/>
  <c r="G2642" i="9" s="1"/>
  <c r="F2641" i="9"/>
  <c r="E2641" i="9"/>
  <c r="G2641" i="9" s="1"/>
  <c r="G2640" i="9"/>
  <c r="F2640" i="9"/>
  <c r="E2640" i="9"/>
  <c r="F2639" i="9"/>
  <c r="E2639" i="9"/>
  <c r="G2639" i="9" s="1"/>
  <c r="F2638" i="9"/>
  <c r="E2638" i="9"/>
  <c r="G2638" i="9" s="1"/>
  <c r="G2637" i="9"/>
  <c r="F2637" i="9"/>
  <c r="E2637" i="9"/>
  <c r="G2636" i="9"/>
  <c r="F2636" i="9"/>
  <c r="E2636" i="9"/>
  <c r="F2635" i="9"/>
  <c r="E2635" i="9"/>
  <c r="G2635" i="9" s="1"/>
  <c r="G2634" i="9"/>
  <c r="F2634" i="9"/>
  <c r="E2634" i="9"/>
  <c r="F2633" i="9"/>
  <c r="E2633" i="9"/>
  <c r="G2633" i="9" s="1"/>
  <c r="F2632" i="9"/>
  <c r="E2632" i="9"/>
  <c r="G2632" i="9" s="1"/>
  <c r="G2631" i="9"/>
  <c r="F2631" i="9"/>
  <c r="E2631" i="9"/>
  <c r="F2630" i="9"/>
  <c r="E2630" i="9"/>
  <c r="G2630" i="9" s="1"/>
  <c r="F2629" i="9"/>
  <c r="E2629" i="9"/>
  <c r="G2629" i="9" s="1"/>
  <c r="G2628" i="9"/>
  <c r="F2628" i="9"/>
  <c r="E2628" i="9"/>
  <c r="F2627" i="9"/>
  <c r="E2627" i="9"/>
  <c r="G2627" i="9" s="1"/>
  <c r="F2626" i="9"/>
  <c r="E2626" i="9"/>
  <c r="G2626" i="9" s="1"/>
  <c r="G2625" i="9"/>
  <c r="F2625" i="9"/>
  <c r="E2625" i="9"/>
  <c r="G2624" i="9"/>
  <c r="F2624" i="9"/>
  <c r="E2624" i="9"/>
  <c r="F2623" i="9"/>
  <c r="E2623" i="9"/>
  <c r="G2623" i="9" s="1"/>
  <c r="G2622" i="9"/>
  <c r="F2622" i="9"/>
  <c r="E2622" i="9"/>
  <c r="F2621" i="9"/>
  <c r="E2621" i="9"/>
  <c r="G2621" i="9" s="1"/>
  <c r="F2620" i="9"/>
  <c r="E2620" i="9"/>
  <c r="G2620" i="9" s="1"/>
  <c r="G2619" i="9"/>
  <c r="F2619" i="9"/>
  <c r="E2619" i="9"/>
  <c r="F2618" i="9"/>
  <c r="E2618" i="9"/>
  <c r="G2618" i="9" s="1"/>
  <c r="F2617" i="9"/>
  <c r="E2617" i="9"/>
  <c r="G2617" i="9" s="1"/>
  <c r="G2616" i="9"/>
  <c r="F2616" i="9"/>
  <c r="E2616" i="9"/>
  <c r="F2615" i="9"/>
  <c r="E2615" i="9"/>
  <c r="G2615" i="9" s="1"/>
  <c r="F2614" i="9"/>
  <c r="E2614" i="9"/>
  <c r="G2614" i="9" s="1"/>
  <c r="G2613" i="9"/>
  <c r="F2613" i="9"/>
  <c r="E2613" i="9"/>
  <c r="G2612" i="9"/>
  <c r="F2612" i="9"/>
  <c r="E2612" i="9"/>
  <c r="F2611" i="9"/>
  <c r="E2611" i="9"/>
  <c r="G2611" i="9" s="1"/>
  <c r="G2610" i="9"/>
  <c r="F2610" i="9"/>
  <c r="E2610" i="9"/>
  <c r="F2609" i="9"/>
  <c r="E2609" i="9"/>
  <c r="G2609" i="9" s="1"/>
  <c r="F2608" i="9"/>
  <c r="E2608" i="9"/>
  <c r="G2608" i="9" s="1"/>
  <c r="G2607" i="9"/>
  <c r="F2607" i="9"/>
  <c r="E2607" i="9"/>
  <c r="F2606" i="9"/>
  <c r="E2606" i="9"/>
  <c r="G2606" i="9" s="1"/>
  <c r="F2605" i="9"/>
  <c r="E2605" i="9"/>
  <c r="G2605" i="9" s="1"/>
  <c r="G2604" i="9"/>
  <c r="F2604" i="9"/>
  <c r="E2604" i="9"/>
  <c r="F2603" i="9"/>
  <c r="E2603" i="9"/>
  <c r="G2603" i="9" s="1"/>
  <c r="F2602" i="9"/>
  <c r="E2602" i="9"/>
  <c r="G2602" i="9" s="1"/>
  <c r="G2601" i="9"/>
  <c r="F2601" i="9"/>
  <c r="E2601" i="9"/>
  <c r="G2600" i="9"/>
  <c r="F2600" i="9"/>
  <c r="E2600" i="9"/>
  <c r="F2599" i="9"/>
  <c r="E2599" i="9"/>
  <c r="G2599" i="9" s="1"/>
  <c r="G2598" i="9"/>
  <c r="F2598" i="9"/>
  <c r="E2598" i="9"/>
  <c r="F2597" i="9"/>
  <c r="E2597" i="9"/>
  <c r="G2597" i="9" s="1"/>
  <c r="F2596" i="9"/>
  <c r="E2596" i="9"/>
  <c r="G2596" i="9" s="1"/>
  <c r="G2595" i="9"/>
  <c r="F2595" i="9"/>
  <c r="E2595" i="9"/>
  <c r="F2594" i="9"/>
  <c r="E2594" i="9"/>
  <c r="G2594" i="9" s="1"/>
  <c r="F2593" i="9"/>
  <c r="E2593" i="9"/>
  <c r="G2593" i="9" s="1"/>
  <c r="G2592" i="9"/>
  <c r="F2592" i="9"/>
  <c r="E2592" i="9"/>
  <c r="F2591" i="9"/>
  <c r="E2591" i="9"/>
  <c r="G2591" i="9" s="1"/>
  <c r="F2590" i="9"/>
  <c r="E2590" i="9"/>
  <c r="G2590" i="9" s="1"/>
  <c r="G2589" i="9"/>
  <c r="F2589" i="9"/>
  <c r="E2589" i="9"/>
  <c r="G2588" i="9"/>
  <c r="F2588" i="9"/>
  <c r="E2588" i="9"/>
  <c r="F2587" i="9"/>
  <c r="E2587" i="9"/>
  <c r="G2587" i="9" s="1"/>
  <c r="G2586" i="9"/>
  <c r="F2586" i="9"/>
  <c r="E2586" i="9"/>
  <c r="F2585" i="9"/>
  <c r="E2585" i="9"/>
  <c r="G2585" i="9" s="1"/>
  <c r="F2584" i="9"/>
  <c r="E2584" i="9"/>
  <c r="G2584" i="9" s="1"/>
  <c r="G2583" i="9"/>
  <c r="F2583" i="9"/>
  <c r="E2583" i="9"/>
  <c r="F2582" i="9"/>
  <c r="E2582" i="9"/>
  <c r="G2582" i="9" s="1"/>
  <c r="F2581" i="9"/>
  <c r="E2581" i="9"/>
  <c r="G2581" i="9" s="1"/>
  <c r="G2580" i="9"/>
  <c r="F2580" i="9"/>
  <c r="E2580" i="9"/>
  <c r="F2579" i="9"/>
  <c r="E2579" i="9"/>
  <c r="G2579" i="9" s="1"/>
  <c r="F2578" i="9"/>
  <c r="E2578" i="9"/>
  <c r="G2578" i="9" s="1"/>
  <c r="G2577" i="9"/>
  <c r="F2577" i="9"/>
  <c r="E2577" i="9"/>
  <c r="P2576" i="9"/>
  <c r="P2577" i="9" s="1"/>
  <c r="P2578" i="9" s="1"/>
  <c r="P2579" i="9" s="1"/>
  <c r="P2580" i="9" s="1"/>
  <c r="P2581" i="9" s="1"/>
  <c r="P2582" i="9" s="1"/>
  <c r="P2583" i="9" s="1"/>
  <c r="P2584" i="9" s="1"/>
  <c r="P2585" i="9" s="1"/>
  <c r="P2586" i="9" s="1"/>
  <c r="P2587" i="9" s="1"/>
  <c r="P2588" i="9" s="1"/>
  <c r="P2589" i="9" s="1"/>
  <c r="P2590" i="9" s="1"/>
  <c r="P2591" i="9" s="1"/>
  <c r="P2592" i="9" s="1"/>
  <c r="P2593" i="9" s="1"/>
  <c r="P2594" i="9" s="1"/>
  <c r="P2595" i="9" s="1"/>
  <c r="P2596" i="9" s="1"/>
  <c r="P2597" i="9" s="1"/>
  <c r="P2598" i="9" s="1"/>
  <c r="P2599" i="9" s="1"/>
  <c r="P2600" i="9" s="1"/>
  <c r="P2601" i="9" s="1"/>
  <c r="P2602" i="9" s="1"/>
  <c r="P2603" i="9" s="1"/>
  <c r="P2604" i="9" s="1"/>
  <c r="P2605" i="9" s="1"/>
  <c r="P2606" i="9" s="1"/>
  <c r="P2607" i="9" s="1"/>
  <c r="P2608" i="9" s="1"/>
  <c r="P2609" i="9" s="1"/>
  <c r="P2610" i="9" s="1"/>
  <c r="P2611" i="9" s="1"/>
  <c r="P2612" i="9" s="1"/>
  <c r="P2613" i="9" s="1"/>
  <c r="P2614" i="9" s="1"/>
  <c r="P2615" i="9" s="1"/>
  <c r="P2616" i="9" s="1"/>
  <c r="P2617" i="9" s="1"/>
  <c r="P2618" i="9" s="1"/>
  <c r="P2619" i="9" s="1"/>
  <c r="P2620" i="9" s="1"/>
  <c r="P2621" i="9" s="1"/>
  <c r="P2622" i="9" s="1"/>
  <c r="P2623" i="9" s="1"/>
  <c r="P2624" i="9" s="1"/>
  <c r="P2625" i="9" s="1"/>
  <c r="P2626" i="9" s="1"/>
  <c r="P2627" i="9" s="1"/>
  <c r="P2628" i="9" s="1"/>
  <c r="P2629" i="9" s="1"/>
  <c r="P2630" i="9" s="1"/>
  <c r="P2631" i="9" s="1"/>
  <c r="P2632" i="9" s="1"/>
  <c r="P2633" i="9" s="1"/>
  <c r="P2634" i="9" s="1"/>
  <c r="P2635" i="9" s="1"/>
  <c r="P2636" i="9" s="1"/>
  <c r="P2637" i="9" s="1"/>
  <c r="P2638" i="9" s="1"/>
  <c r="P2639" i="9" s="1"/>
  <c r="P2640" i="9" s="1"/>
  <c r="P2641" i="9" s="1"/>
  <c r="P2642" i="9" s="1"/>
  <c r="P2643" i="9" s="1"/>
  <c r="P2644" i="9" s="1"/>
  <c r="P2645" i="9" s="1"/>
  <c r="P2646" i="9" s="1"/>
  <c r="P2647" i="9" s="1"/>
  <c r="P2648" i="9" s="1"/>
  <c r="P2649" i="9" s="1"/>
  <c r="P2650" i="9" s="1"/>
  <c r="P2651" i="9" s="1"/>
  <c r="P2652" i="9" s="1"/>
  <c r="P2653" i="9" s="1"/>
  <c r="P2654" i="9" s="1"/>
  <c r="P2655" i="9" s="1"/>
  <c r="P2656" i="9" s="1"/>
  <c r="P2657" i="9" s="1"/>
  <c r="P2658" i="9" s="1"/>
  <c r="P2659" i="9" s="1"/>
  <c r="P2660" i="9" s="1"/>
  <c r="P2661" i="9" s="1"/>
  <c r="P2662" i="9" s="1"/>
  <c r="P2663" i="9" s="1"/>
  <c r="P2664" i="9" s="1"/>
  <c r="P2665" i="9" s="1"/>
  <c r="P2666" i="9" s="1"/>
  <c r="P2667" i="9" s="1"/>
  <c r="P2668" i="9" s="1"/>
  <c r="P2669" i="9" s="1"/>
  <c r="P2670" i="9" s="1"/>
  <c r="P2671" i="9" s="1"/>
  <c r="P2672" i="9" s="1"/>
  <c r="P2673" i="9" s="1"/>
  <c r="P2674" i="9" s="1"/>
  <c r="P2675" i="9" s="1"/>
  <c r="P2676" i="9" s="1"/>
  <c r="P2677" i="9" s="1"/>
  <c r="P2678" i="9" s="1"/>
  <c r="P2679" i="9" s="1"/>
  <c r="P2680" i="9" s="1"/>
  <c r="P2681" i="9" s="1"/>
  <c r="P2682" i="9" s="1"/>
  <c r="P2683" i="9" s="1"/>
  <c r="P2684" i="9" s="1"/>
  <c r="P2685" i="9" s="1"/>
  <c r="P2686" i="9" s="1"/>
  <c r="P2687" i="9" s="1"/>
  <c r="P2688" i="9" s="1"/>
  <c r="P2689" i="9" s="1"/>
  <c r="P2690" i="9" s="1"/>
  <c r="P2691" i="9" s="1"/>
  <c r="P2692" i="9" s="1"/>
  <c r="P2693" i="9" s="1"/>
  <c r="P2694" i="9" s="1"/>
  <c r="P2695" i="9" s="1"/>
  <c r="P2696" i="9" s="1"/>
  <c r="P2697" i="9" s="1"/>
  <c r="P2698" i="9" s="1"/>
  <c r="P2699" i="9" s="1"/>
  <c r="P2700" i="9" s="1"/>
  <c r="G2576" i="9"/>
  <c r="F2576" i="9"/>
  <c r="E2576" i="9"/>
  <c r="P2575" i="9"/>
  <c r="F2575" i="9"/>
  <c r="E2575" i="9"/>
  <c r="G2575" i="9" s="1"/>
  <c r="F2574" i="9"/>
  <c r="G2574" i="9" s="1"/>
  <c r="E2574" i="9"/>
  <c r="F2573" i="9"/>
  <c r="E2573" i="9"/>
  <c r="G2573" i="9" s="1"/>
  <c r="G2572" i="9"/>
  <c r="F2572" i="9"/>
  <c r="E2572" i="9"/>
  <c r="G2571" i="9"/>
  <c r="F2571" i="9"/>
  <c r="E2571" i="9"/>
  <c r="F2570" i="9"/>
  <c r="E2570" i="9"/>
  <c r="G2570" i="9" s="1"/>
  <c r="F2569" i="9"/>
  <c r="G2569" i="9" s="1"/>
  <c r="E2569" i="9"/>
  <c r="F2568" i="9"/>
  <c r="G2568" i="9" s="1"/>
  <c r="E2568" i="9"/>
  <c r="F2567" i="9"/>
  <c r="E2567" i="9"/>
  <c r="G2567" i="9" s="1"/>
  <c r="F2566" i="9"/>
  <c r="G2566" i="9" s="1"/>
  <c r="E2566" i="9"/>
  <c r="F2565" i="9"/>
  <c r="G2565" i="9" s="1"/>
  <c r="E2565" i="9"/>
  <c r="F2564" i="9"/>
  <c r="E2564" i="9"/>
  <c r="G2564" i="9" s="1"/>
  <c r="G2563" i="9"/>
  <c r="F2563" i="9"/>
  <c r="E2563" i="9"/>
  <c r="G2562" i="9"/>
  <c r="F2562" i="9"/>
  <c r="E2562" i="9"/>
  <c r="G2561" i="9"/>
  <c r="F2561" i="9"/>
  <c r="E2561" i="9"/>
  <c r="G2560" i="9"/>
  <c r="F2560" i="9"/>
  <c r="E2560" i="9"/>
  <c r="G2559" i="9"/>
  <c r="F2559" i="9"/>
  <c r="E2559" i="9"/>
  <c r="F2558" i="9"/>
  <c r="G2558" i="9" s="1"/>
  <c r="E2558" i="9"/>
  <c r="F2557" i="9"/>
  <c r="G2557" i="9" s="1"/>
  <c r="E2557" i="9"/>
  <c r="G2556" i="9"/>
  <c r="F2556" i="9"/>
  <c r="E2556" i="9"/>
  <c r="F2555" i="9"/>
  <c r="E2555" i="9"/>
  <c r="G2555" i="9" s="1"/>
  <c r="F2554" i="9"/>
  <c r="G2554" i="9" s="1"/>
  <c r="E2554" i="9"/>
  <c r="G2553" i="9"/>
  <c r="F2553" i="9"/>
  <c r="E2553" i="9"/>
  <c r="G2552" i="9"/>
  <c r="F2552" i="9"/>
  <c r="E2552" i="9"/>
  <c r="F2551" i="9"/>
  <c r="G2551" i="9" s="1"/>
  <c r="E2551" i="9"/>
  <c r="G2550" i="9"/>
  <c r="F2550" i="9"/>
  <c r="E2550" i="9"/>
  <c r="G2549" i="9"/>
  <c r="F2549" i="9"/>
  <c r="E2549" i="9"/>
  <c r="G2548" i="9"/>
  <c r="F2548" i="9"/>
  <c r="E2548" i="9"/>
  <c r="G2547" i="9"/>
  <c r="F2547" i="9"/>
  <c r="E2547" i="9"/>
  <c r="G2546" i="9"/>
  <c r="F2546" i="9"/>
  <c r="E2546" i="9"/>
  <c r="F2545" i="9"/>
  <c r="G2545" i="9" s="1"/>
  <c r="E2545" i="9"/>
  <c r="F2544" i="9"/>
  <c r="G2544" i="9" s="1"/>
  <c r="E2544" i="9"/>
  <c r="G2543" i="9"/>
  <c r="F2543" i="9"/>
  <c r="E2543" i="9"/>
  <c r="F2542" i="9"/>
  <c r="G2542" i="9" s="1"/>
  <c r="E2542" i="9"/>
  <c r="F2541" i="9"/>
  <c r="G2541" i="9" s="1"/>
  <c r="E2541" i="9"/>
  <c r="F2540" i="9"/>
  <c r="E2540" i="9"/>
  <c r="G2540" i="9" s="1"/>
  <c r="G2539" i="9"/>
  <c r="F2539" i="9"/>
  <c r="E2539" i="9"/>
  <c r="F2538" i="9"/>
  <c r="G2538" i="9" s="1"/>
  <c r="E2538" i="9"/>
  <c r="F2537" i="9"/>
  <c r="E2537" i="9"/>
  <c r="G2537" i="9" s="1"/>
  <c r="G2536" i="9"/>
  <c r="F2536" i="9"/>
  <c r="E2536" i="9"/>
  <c r="G2535" i="9"/>
  <c r="F2535" i="9"/>
  <c r="E2535" i="9"/>
  <c r="F2534" i="9"/>
  <c r="E2534" i="9"/>
  <c r="G2533" i="9"/>
  <c r="F2533" i="9"/>
  <c r="E2533" i="9"/>
  <c r="F2532" i="9"/>
  <c r="G2532" i="9" s="1"/>
  <c r="E2532" i="9"/>
  <c r="F2531" i="9"/>
  <c r="E2531" i="9"/>
  <c r="G2531" i="9" s="1"/>
  <c r="G2530" i="9"/>
  <c r="F2530" i="9"/>
  <c r="E2530" i="9"/>
  <c r="F2529" i="9"/>
  <c r="G2529" i="9" s="1"/>
  <c r="E2529" i="9"/>
  <c r="F2528" i="9"/>
  <c r="E2528" i="9"/>
  <c r="G2528" i="9" s="1"/>
  <c r="G2527" i="9"/>
  <c r="F2527" i="9"/>
  <c r="E2527" i="9"/>
  <c r="G2526" i="9"/>
  <c r="F2526" i="9"/>
  <c r="E2526" i="9"/>
  <c r="G2525" i="9"/>
  <c r="F2525" i="9"/>
  <c r="E2525" i="9"/>
  <c r="F2524" i="9"/>
  <c r="G2524" i="9" s="1"/>
  <c r="E2524" i="9"/>
  <c r="G2523" i="9"/>
  <c r="F2523" i="9"/>
  <c r="E2523" i="9"/>
  <c r="F2522" i="9"/>
  <c r="G2522" i="9" s="1"/>
  <c r="E2522" i="9"/>
  <c r="F2521" i="9"/>
  <c r="G2521" i="9" s="1"/>
  <c r="E2521" i="9"/>
  <c r="F2520" i="9"/>
  <c r="G2520" i="9" s="1"/>
  <c r="E2520" i="9"/>
  <c r="F2519" i="9"/>
  <c r="E2519" i="9"/>
  <c r="G2519" i="9" s="1"/>
  <c r="F2518" i="9"/>
  <c r="G2518" i="9" s="1"/>
  <c r="E2518" i="9"/>
  <c r="G2517" i="9"/>
  <c r="F2517" i="9"/>
  <c r="E2517" i="9"/>
  <c r="G2516" i="9"/>
  <c r="F2516" i="9"/>
  <c r="E2516" i="9"/>
  <c r="F2515" i="9"/>
  <c r="G2515" i="9" s="1"/>
  <c r="E2515" i="9"/>
  <c r="G2514" i="9"/>
  <c r="F2514" i="9"/>
  <c r="E2514" i="9"/>
  <c r="G2513" i="9"/>
  <c r="F2513" i="9"/>
  <c r="E2513" i="9"/>
  <c r="G2512" i="9"/>
  <c r="F2512" i="9"/>
  <c r="E2512" i="9"/>
  <c r="G2511" i="9"/>
  <c r="F2511" i="9"/>
  <c r="E2511" i="9"/>
  <c r="G2510" i="9"/>
  <c r="F2510" i="9"/>
  <c r="E2510" i="9"/>
  <c r="F2509" i="9"/>
  <c r="G2509" i="9" s="1"/>
  <c r="E2509" i="9"/>
  <c r="F2508" i="9"/>
  <c r="G2508" i="9" s="1"/>
  <c r="E2508" i="9"/>
  <c r="F2507" i="9"/>
  <c r="E2507" i="9"/>
  <c r="G2507" i="9" s="1"/>
  <c r="F2506" i="9"/>
  <c r="G2506" i="9" s="1"/>
  <c r="E2506" i="9"/>
  <c r="F2505" i="9"/>
  <c r="G2505" i="9" s="1"/>
  <c r="E2505" i="9"/>
  <c r="F2504" i="9"/>
  <c r="E2504" i="9"/>
  <c r="G2504" i="9" s="1"/>
  <c r="G2503" i="9"/>
  <c r="F2503" i="9"/>
  <c r="E2503" i="9"/>
  <c r="F2502" i="9"/>
  <c r="G2502" i="9" s="1"/>
  <c r="E2502" i="9"/>
  <c r="G2501" i="9"/>
  <c r="F2501" i="9"/>
  <c r="E2501" i="9"/>
  <c r="F2500" i="9"/>
  <c r="G2500" i="9" s="1"/>
  <c r="E2500" i="9"/>
  <c r="G2499" i="9"/>
  <c r="F2499" i="9"/>
  <c r="E2499" i="9"/>
  <c r="F2498" i="9"/>
  <c r="E2498" i="9"/>
  <c r="G2498" i="9" s="1"/>
  <c r="G2497" i="9"/>
  <c r="F2497" i="9"/>
  <c r="E2497" i="9"/>
  <c r="F2496" i="9"/>
  <c r="G2496" i="9" s="1"/>
  <c r="E2496" i="9"/>
  <c r="F2495" i="9"/>
  <c r="E2495" i="9"/>
  <c r="G2495" i="9" s="1"/>
  <c r="G2494" i="9"/>
  <c r="F2494" i="9"/>
  <c r="E2494" i="9"/>
  <c r="F2493" i="9"/>
  <c r="G2493" i="9" s="1"/>
  <c r="E2493" i="9"/>
  <c r="F2492" i="9"/>
  <c r="E2492" i="9"/>
  <c r="G2492" i="9" s="1"/>
  <c r="F2491" i="9"/>
  <c r="G2491" i="9" s="1"/>
  <c r="E2491" i="9"/>
  <c r="G2490" i="9"/>
  <c r="F2490" i="9"/>
  <c r="E2490" i="9"/>
  <c r="G2489" i="9"/>
  <c r="F2489" i="9"/>
  <c r="E2489" i="9"/>
  <c r="F2488" i="9"/>
  <c r="G2488" i="9" s="1"/>
  <c r="E2488" i="9"/>
  <c r="G2487" i="9"/>
  <c r="F2487" i="9"/>
  <c r="E2487" i="9"/>
  <c r="F2486" i="9"/>
  <c r="G2486" i="9" s="1"/>
  <c r="E2486" i="9"/>
  <c r="F2485" i="9"/>
  <c r="G2485" i="9" s="1"/>
  <c r="E2485" i="9"/>
  <c r="F2484" i="9"/>
  <c r="G2484" i="9" s="1"/>
  <c r="E2484" i="9"/>
  <c r="F2483" i="9"/>
  <c r="E2483" i="9"/>
  <c r="G2483" i="9" s="1"/>
  <c r="F2482" i="9"/>
  <c r="G2482" i="9" s="1"/>
  <c r="E2482" i="9"/>
  <c r="G2481" i="9"/>
  <c r="F2481" i="9"/>
  <c r="E2481" i="9"/>
  <c r="G2480" i="9"/>
  <c r="F2480" i="9"/>
  <c r="E2480" i="9"/>
  <c r="F2479" i="9"/>
  <c r="G2479" i="9" s="1"/>
  <c r="E2479" i="9"/>
  <c r="F2478" i="9"/>
  <c r="G2478" i="9" s="1"/>
  <c r="E2478" i="9"/>
  <c r="G2477" i="9"/>
  <c r="F2477" i="9"/>
  <c r="E2477" i="9"/>
  <c r="G2476" i="9"/>
  <c r="F2476" i="9"/>
  <c r="E2476" i="9"/>
  <c r="F2475" i="9"/>
  <c r="G2475" i="9" s="1"/>
  <c r="E2475" i="9"/>
  <c r="F2474" i="9"/>
  <c r="E2474" i="9"/>
  <c r="G2474" i="9" s="1"/>
  <c r="F2473" i="9"/>
  <c r="G2473" i="9" s="1"/>
  <c r="E2473" i="9"/>
  <c r="F2472" i="9"/>
  <c r="G2472" i="9" s="1"/>
  <c r="E2472" i="9"/>
  <c r="G2471" i="9"/>
  <c r="F2471" i="9"/>
  <c r="E2471" i="9"/>
  <c r="F2470" i="9"/>
  <c r="G2470" i="9" s="1"/>
  <c r="E2470" i="9"/>
  <c r="F2469" i="9"/>
  <c r="G2469" i="9" s="1"/>
  <c r="E2469" i="9"/>
  <c r="G2468" i="9"/>
  <c r="F2468" i="9"/>
  <c r="E2468" i="9"/>
  <c r="G2467" i="9"/>
  <c r="F2467" i="9"/>
  <c r="E2467" i="9"/>
  <c r="F2466" i="9"/>
  <c r="G2466" i="9" s="1"/>
  <c r="E2466" i="9"/>
  <c r="F2465" i="9"/>
  <c r="G2465" i="9" s="1"/>
  <c r="E2465" i="9"/>
  <c r="G2464" i="9"/>
  <c r="F2464" i="9"/>
  <c r="E2464" i="9"/>
  <c r="G2463" i="9"/>
  <c r="F2463" i="9"/>
  <c r="E2463" i="9"/>
  <c r="F2462" i="9"/>
  <c r="E2462" i="9"/>
  <c r="G2461" i="9"/>
  <c r="F2461" i="9"/>
  <c r="E2461" i="9"/>
  <c r="F2460" i="9"/>
  <c r="G2460" i="9" s="1"/>
  <c r="E2460" i="9"/>
  <c r="F2459" i="9"/>
  <c r="E2459" i="9"/>
  <c r="G2459" i="9" s="1"/>
  <c r="G2458" i="9"/>
  <c r="F2458" i="9"/>
  <c r="E2458" i="9"/>
  <c r="F2457" i="9"/>
  <c r="G2457" i="9" s="1"/>
  <c r="E2457" i="9"/>
  <c r="F2456" i="9"/>
  <c r="E2456" i="9"/>
  <c r="G2456" i="9" s="1"/>
  <c r="G2455" i="9"/>
  <c r="F2455" i="9"/>
  <c r="E2455" i="9"/>
  <c r="G2454" i="9"/>
  <c r="F2454" i="9"/>
  <c r="E2454" i="9"/>
  <c r="G2453" i="9"/>
  <c r="F2453" i="9"/>
  <c r="E2453" i="9"/>
  <c r="G2452" i="9"/>
  <c r="F2452" i="9"/>
  <c r="E2452" i="9"/>
  <c r="F2451" i="9"/>
  <c r="G2451" i="9" s="1"/>
  <c r="E2451" i="9"/>
  <c r="F2450" i="9"/>
  <c r="G2450" i="9" s="1"/>
  <c r="E2450" i="9"/>
  <c r="F2449" i="9"/>
  <c r="G2449" i="9" s="1"/>
  <c r="E2449" i="9"/>
  <c r="G2448" i="9"/>
  <c r="F2448" i="9"/>
  <c r="E2448" i="9"/>
  <c r="F2447" i="9"/>
  <c r="E2447" i="9"/>
  <c r="G2447" i="9" s="1"/>
  <c r="F2446" i="9"/>
  <c r="G2446" i="9" s="1"/>
  <c r="E2446" i="9"/>
  <c r="F2445" i="9"/>
  <c r="G2445" i="9" s="1"/>
  <c r="E2445" i="9"/>
  <c r="G2444" i="9"/>
  <c r="F2444" i="9"/>
  <c r="E2444" i="9"/>
  <c r="F2443" i="9"/>
  <c r="G2443" i="9" s="1"/>
  <c r="E2443" i="9"/>
  <c r="G2442" i="9"/>
  <c r="F2442" i="9"/>
  <c r="E2442" i="9"/>
  <c r="G2441" i="9"/>
  <c r="F2441" i="9"/>
  <c r="E2441" i="9"/>
  <c r="G2440" i="9"/>
  <c r="F2440" i="9"/>
  <c r="E2440" i="9"/>
  <c r="F2439" i="9"/>
  <c r="G2439" i="9" s="1"/>
  <c r="E2439" i="9"/>
  <c r="F2438" i="9"/>
  <c r="E2438" i="9"/>
  <c r="G2438" i="9" s="1"/>
  <c r="F2437" i="9"/>
  <c r="G2437" i="9" s="1"/>
  <c r="E2437" i="9"/>
  <c r="F2436" i="9"/>
  <c r="G2436" i="9" s="1"/>
  <c r="E2436" i="9"/>
  <c r="F2435" i="9"/>
  <c r="E2435" i="9"/>
  <c r="G2435" i="9" s="1"/>
  <c r="F2434" i="9"/>
  <c r="G2434" i="9" s="1"/>
  <c r="E2434" i="9"/>
  <c r="F2433" i="9"/>
  <c r="G2433" i="9" s="1"/>
  <c r="E2433" i="9"/>
  <c r="G2432" i="9"/>
  <c r="F2432" i="9"/>
  <c r="E2432" i="9"/>
  <c r="G2431" i="9"/>
  <c r="F2431" i="9"/>
  <c r="E2431" i="9"/>
  <c r="F2430" i="9"/>
  <c r="G2430" i="9" s="1"/>
  <c r="E2430" i="9"/>
  <c r="F2429" i="9"/>
  <c r="E2429" i="9"/>
  <c r="G2429" i="9" s="1"/>
  <c r="F2428" i="9"/>
  <c r="G2428" i="9" s="1"/>
  <c r="E2428" i="9"/>
  <c r="G2427" i="9"/>
  <c r="F2427" i="9"/>
  <c r="E2427" i="9"/>
  <c r="F2426" i="9"/>
  <c r="E2426" i="9"/>
  <c r="F2425" i="9"/>
  <c r="G2425" i="9" s="1"/>
  <c r="E2425" i="9"/>
  <c r="F2424" i="9"/>
  <c r="G2424" i="9" s="1"/>
  <c r="E2424" i="9"/>
  <c r="F2423" i="9"/>
  <c r="E2423" i="9"/>
  <c r="G2423" i="9" s="1"/>
  <c r="F2422" i="9"/>
  <c r="G2422" i="9" s="1"/>
  <c r="E2422" i="9"/>
  <c r="F2421" i="9"/>
  <c r="G2421" i="9" s="1"/>
  <c r="E2421" i="9"/>
  <c r="F2420" i="9"/>
  <c r="E2420" i="9"/>
  <c r="G2420" i="9" s="1"/>
  <c r="F2419" i="9"/>
  <c r="G2419" i="9" s="1"/>
  <c r="E2419" i="9"/>
  <c r="G2418" i="9"/>
  <c r="F2418" i="9"/>
  <c r="E2418" i="9"/>
  <c r="G2417" i="9"/>
  <c r="F2417" i="9"/>
  <c r="E2417" i="9"/>
  <c r="G2416" i="9"/>
  <c r="F2416" i="9"/>
  <c r="E2416" i="9"/>
  <c r="F2415" i="9"/>
  <c r="G2415" i="9" s="1"/>
  <c r="E2415" i="9"/>
  <c r="F2414" i="9"/>
  <c r="G2414" i="9" s="1"/>
  <c r="E2414" i="9"/>
  <c r="F2413" i="9"/>
  <c r="G2413" i="9" s="1"/>
  <c r="E2413" i="9"/>
  <c r="G2412" i="9"/>
  <c r="F2412" i="9"/>
  <c r="E2412" i="9"/>
  <c r="F2411" i="9"/>
  <c r="E2411" i="9"/>
  <c r="G2411" i="9" s="1"/>
  <c r="F2410" i="9"/>
  <c r="G2410" i="9" s="1"/>
  <c r="E2410" i="9"/>
  <c r="F2409" i="9"/>
  <c r="G2409" i="9" s="1"/>
  <c r="E2409" i="9"/>
  <c r="G2408" i="9"/>
  <c r="F2408" i="9"/>
  <c r="E2408" i="9"/>
  <c r="F2407" i="9"/>
  <c r="G2407" i="9" s="1"/>
  <c r="E2407" i="9"/>
  <c r="G2406" i="9"/>
  <c r="F2406" i="9"/>
  <c r="E2406" i="9"/>
  <c r="F2405" i="9"/>
  <c r="G2405" i="9" s="1"/>
  <c r="E2405" i="9"/>
  <c r="G2404" i="9"/>
  <c r="F2404" i="9"/>
  <c r="E2404" i="9"/>
  <c r="G2403" i="9"/>
  <c r="F2403" i="9"/>
  <c r="E2403" i="9"/>
  <c r="G2402" i="9"/>
  <c r="F2402" i="9"/>
  <c r="E2402" i="9"/>
  <c r="F2401" i="9"/>
  <c r="G2401" i="9" s="1"/>
  <c r="E2401" i="9"/>
  <c r="F2400" i="9"/>
  <c r="E2400" i="9"/>
  <c r="F2399" i="9"/>
  <c r="E2399" i="9"/>
  <c r="G2399" i="9" s="1"/>
  <c r="F2398" i="9"/>
  <c r="G2398" i="9" s="1"/>
  <c r="E2398" i="9"/>
  <c r="F2397" i="9"/>
  <c r="E2397" i="9"/>
  <c r="G2397" i="9" s="1"/>
  <c r="F2396" i="9"/>
  <c r="G2396" i="9" s="1"/>
  <c r="E2396" i="9"/>
  <c r="G2395" i="9"/>
  <c r="F2395" i="9"/>
  <c r="E2395" i="9"/>
  <c r="F2394" i="9"/>
  <c r="E2394" i="9"/>
  <c r="G2394" i="9" s="1"/>
  <c r="F2393" i="9"/>
  <c r="E2393" i="9"/>
  <c r="G2393" i="9" s="1"/>
  <c r="G2392" i="9"/>
  <c r="F2392" i="9"/>
  <c r="E2392" i="9"/>
  <c r="G2391" i="9"/>
  <c r="F2391" i="9"/>
  <c r="E2391" i="9"/>
  <c r="F2390" i="9"/>
  <c r="E2390" i="9"/>
  <c r="G2390" i="9" s="1"/>
  <c r="F2389" i="9"/>
  <c r="G2389" i="9" s="1"/>
  <c r="E2389" i="9"/>
  <c r="F2388" i="9"/>
  <c r="G2388" i="9" s="1"/>
  <c r="E2388" i="9"/>
  <c r="F2387" i="9"/>
  <c r="E2387" i="9"/>
  <c r="G2387" i="9" s="1"/>
  <c r="F2386" i="9"/>
  <c r="G2386" i="9" s="1"/>
  <c r="E2386" i="9"/>
  <c r="F2385" i="9"/>
  <c r="E2385" i="9"/>
  <c r="G2385" i="9" s="1"/>
  <c r="F2384" i="9"/>
  <c r="E2384" i="9"/>
  <c r="G2384" i="9" s="1"/>
  <c r="G2383" i="9"/>
  <c r="F2383" i="9"/>
  <c r="E2383" i="9"/>
  <c r="G2382" i="9"/>
  <c r="F2382" i="9"/>
  <c r="E2382" i="9"/>
  <c r="G2381" i="9"/>
  <c r="F2381" i="9"/>
  <c r="E2381" i="9"/>
  <c r="G2380" i="9"/>
  <c r="F2380" i="9"/>
  <c r="E2380" i="9"/>
  <c r="G2379" i="9"/>
  <c r="F2379" i="9"/>
  <c r="E2379" i="9"/>
  <c r="F2378" i="9"/>
  <c r="G2378" i="9" s="1"/>
  <c r="E2378" i="9"/>
  <c r="F2377" i="9"/>
  <c r="G2377" i="9" s="1"/>
  <c r="E2377" i="9"/>
  <c r="G2376" i="9"/>
  <c r="F2376" i="9"/>
  <c r="E2376" i="9"/>
  <c r="F2375" i="9"/>
  <c r="E2375" i="9"/>
  <c r="G2375" i="9" s="1"/>
  <c r="F2374" i="9"/>
  <c r="G2374" i="9" s="1"/>
  <c r="E2374" i="9"/>
  <c r="F2373" i="9"/>
  <c r="E2373" i="9"/>
  <c r="G2373" i="9" s="1"/>
  <c r="G2372" i="9"/>
  <c r="F2372" i="9"/>
  <c r="E2372" i="9"/>
  <c r="F2371" i="9"/>
  <c r="G2371" i="9" s="1"/>
  <c r="E2371" i="9"/>
  <c r="F2370" i="9"/>
  <c r="E2370" i="9"/>
  <c r="G2370" i="9" s="1"/>
  <c r="F2369" i="9"/>
  <c r="G2369" i="9" s="1"/>
  <c r="E2369" i="9"/>
  <c r="G2368" i="9"/>
  <c r="F2368" i="9"/>
  <c r="E2368" i="9"/>
  <c r="F2367" i="9"/>
  <c r="E2367" i="9"/>
  <c r="G2367" i="9" s="1"/>
  <c r="F2366" i="9"/>
  <c r="E2366" i="9"/>
  <c r="G2366" i="9" s="1"/>
  <c r="F2365" i="9"/>
  <c r="G2365" i="9" s="1"/>
  <c r="E2365" i="9"/>
  <c r="F2364" i="9"/>
  <c r="E2364" i="9"/>
  <c r="G2363" i="9"/>
  <c r="F2363" i="9"/>
  <c r="E2363" i="9"/>
  <c r="F2362" i="9"/>
  <c r="G2362" i="9" s="1"/>
  <c r="E2362" i="9"/>
  <c r="F2361" i="9"/>
  <c r="E2361" i="9"/>
  <c r="G2361" i="9" s="1"/>
  <c r="F2360" i="9"/>
  <c r="E2360" i="9"/>
  <c r="G2360" i="9" s="1"/>
  <c r="G2359" i="9"/>
  <c r="F2359" i="9"/>
  <c r="E2359" i="9"/>
  <c r="F2358" i="9"/>
  <c r="E2358" i="9"/>
  <c r="G2358" i="9" s="1"/>
  <c r="G2357" i="9"/>
  <c r="F2357" i="9"/>
  <c r="E2357" i="9"/>
  <c r="G2356" i="9"/>
  <c r="F2356" i="9"/>
  <c r="E2356" i="9"/>
  <c r="G2355" i="9"/>
  <c r="F2355" i="9"/>
  <c r="E2355" i="9"/>
  <c r="F2354" i="9"/>
  <c r="E2354" i="9"/>
  <c r="G2354" i="9" s="1"/>
  <c r="G2353" i="9"/>
  <c r="F2353" i="9"/>
  <c r="E2353" i="9"/>
  <c r="F2352" i="9"/>
  <c r="G2352" i="9" s="1"/>
  <c r="E2352" i="9"/>
  <c r="F2351" i="9"/>
  <c r="E2351" i="9"/>
  <c r="G2351" i="9" s="1"/>
  <c r="G2350" i="9"/>
  <c r="F2350" i="9"/>
  <c r="E2350" i="9"/>
  <c r="F2349" i="9"/>
  <c r="E2349" i="9"/>
  <c r="G2349" i="9" s="1"/>
  <c r="F2348" i="9"/>
  <c r="E2348" i="9"/>
  <c r="G2348" i="9" s="1"/>
  <c r="G2347" i="9"/>
  <c r="F2347" i="9"/>
  <c r="E2347" i="9"/>
  <c r="G2346" i="9"/>
  <c r="F2346" i="9"/>
  <c r="E2346" i="9"/>
  <c r="G2345" i="9"/>
  <c r="F2345" i="9"/>
  <c r="E2345" i="9"/>
  <c r="G2344" i="9"/>
  <c r="F2344" i="9"/>
  <c r="E2344" i="9"/>
  <c r="F2343" i="9"/>
  <c r="G2343" i="9" s="1"/>
  <c r="E2343" i="9"/>
  <c r="F2342" i="9"/>
  <c r="G2342" i="9" s="1"/>
  <c r="E2342" i="9"/>
  <c r="F2341" i="9"/>
  <c r="G2341" i="9" s="1"/>
  <c r="E2341" i="9"/>
  <c r="G2340" i="9"/>
  <c r="F2340" i="9"/>
  <c r="E2340" i="9"/>
  <c r="F2339" i="9"/>
  <c r="E2339" i="9"/>
  <c r="G2339" i="9" s="1"/>
  <c r="F2338" i="9"/>
  <c r="G2338" i="9" s="1"/>
  <c r="E2338" i="9"/>
  <c r="G2337" i="9"/>
  <c r="F2337" i="9"/>
  <c r="E2337" i="9"/>
  <c r="G2336" i="9"/>
  <c r="F2336" i="9"/>
  <c r="E2336" i="9"/>
  <c r="F2335" i="9"/>
  <c r="G2335" i="9" s="1"/>
  <c r="E2335" i="9"/>
  <c r="F2334" i="9"/>
  <c r="E2334" i="9"/>
  <c r="G2334" i="9" s="1"/>
  <c r="G2333" i="9"/>
  <c r="F2333" i="9"/>
  <c r="E2333" i="9"/>
  <c r="G2332" i="9"/>
  <c r="F2332" i="9"/>
  <c r="E2332" i="9"/>
  <c r="F2331" i="9"/>
  <c r="E2331" i="9"/>
  <c r="G2331" i="9" s="1"/>
  <c r="F2330" i="9"/>
  <c r="E2330" i="9"/>
  <c r="G2330" i="9" s="1"/>
  <c r="F2329" i="9"/>
  <c r="G2329" i="9" s="1"/>
  <c r="E2329" i="9"/>
  <c r="F2328" i="9"/>
  <c r="E2328" i="9"/>
  <c r="G2328" i="9" s="1"/>
  <c r="G2327" i="9"/>
  <c r="F2327" i="9"/>
  <c r="E2327" i="9"/>
  <c r="F2326" i="9"/>
  <c r="G2326" i="9" s="1"/>
  <c r="E2326" i="9"/>
  <c r="F2325" i="9"/>
  <c r="E2325" i="9"/>
  <c r="G2325" i="9" s="1"/>
  <c r="G2324" i="9"/>
  <c r="F2324" i="9"/>
  <c r="E2324" i="9"/>
  <c r="G2323" i="9"/>
  <c r="F2323" i="9"/>
  <c r="E2323" i="9"/>
  <c r="F2322" i="9"/>
  <c r="E2322" i="9"/>
  <c r="G2322" i="9" s="1"/>
  <c r="F2321" i="9"/>
  <c r="E2321" i="9"/>
  <c r="F2320" i="9"/>
  <c r="G2320" i="9" s="1"/>
  <c r="E2320" i="9"/>
  <c r="G2319" i="9"/>
  <c r="F2319" i="9"/>
  <c r="E2319" i="9"/>
  <c r="F2318" i="9"/>
  <c r="E2318" i="9"/>
  <c r="F2317" i="9"/>
  <c r="G2317" i="9" s="1"/>
  <c r="E2317" i="9"/>
  <c r="F2316" i="9"/>
  <c r="G2316" i="9" s="1"/>
  <c r="E2316" i="9"/>
  <c r="F2315" i="9"/>
  <c r="E2315" i="9"/>
  <c r="G2315" i="9" s="1"/>
  <c r="F2314" i="9"/>
  <c r="E2314" i="9"/>
  <c r="G2314" i="9" s="1"/>
  <c r="F2313" i="9"/>
  <c r="E2313" i="9"/>
  <c r="G2313" i="9" s="1"/>
  <c r="F2312" i="9"/>
  <c r="E2312" i="9"/>
  <c r="G2312" i="9" s="1"/>
  <c r="G2311" i="9"/>
  <c r="F2311" i="9"/>
  <c r="E2311" i="9"/>
  <c r="G2310" i="9"/>
  <c r="F2310" i="9"/>
  <c r="E2310" i="9"/>
  <c r="G2309" i="9"/>
  <c r="F2309" i="9"/>
  <c r="E2309" i="9"/>
  <c r="G2308" i="9"/>
  <c r="F2308" i="9"/>
  <c r="E2308" i="9"/>
  <c r="G2307" i="9"/>
  <c r="F2307" i="9"/>
  <c r="E2307" i="9"/>
  <c r="F2306" i="9"/>
  <c r="G2306" i="9" s="1"/>
  <c r="E2306" i="9"/>
  <c r="F2305" i="9"/>
  <c r="E2305" i="9"/>
  <c r="F2304" i="9"/>
  <c r="G2304" i="9" s="1"/>
  <c r="E2304" i="9"/>
  <c r="F2303" i="9"/>
  <c r="E2303" i="9"/>
  <c r="G2303" i="9" s="1"/>
  <c r="F2302" i="9"/>
  <c r="E2302" i="9"/>
  <c r="G2302" i="9" s="1"/>
  <c r="F2301" i="9"/>
  <c r="E2301" i="9"/>
  <c r="G2301" i="9" s="1"/>
  <c r="G2300" i="9"/>
  <c r="F2300" i="9"/>
  <c r="E2300" i="9"/>
  <c r="F2299" i="9"/>
  <c r="E2299" i="9"/>
  <c r="G2299" i="9" s="1"/>
  <c r="G2298" i="9"/>
  <c r="F2298" i="9"/>
  <c r="E2298" i="9"/>
  <c r="F2297" i="9"/>
  <c r="G2297" i="9" s="1"/>
  <c r="E2297" i="9"/>
  <c r="G2296" i="9"/>
  <c r="F2296" i="9"/>
  <c r="E2296" i="9"/>
  <c r="G2295" i="9"/>
  <c r="F2295" i="9"/>
  <c r="E2295" i="9"/>
  <c r="G2294" i="9"/>
  <c r="F2294" i="9"/>
  <c r="E2294" i="9"/>
  <c r="F2293" i="9"/>
  <c r="G2293" i="9" s="1"/>
  <c r="E2293" i="9"/>
  <c r="F2292" i="9"/>
  <c r="E2292" i="9"/>
  <c r="G2292" i="9" s="1"/>
  <c r="G2291" i="9"/>
  <c r="F2291" i="9"/>
  <c r="E2291" i="9"/>
  <c r="F2290" i="9"/>
  <c r="E2290" i="9"/>
  <c r="G2290" i="9" s="1"/>
  <c r="F2289" i="9"/>
  <c r="E2289" i="9"/>
  <c r="G2289" i="9" s="1"/>
  <c r="F2288" i="9"/>
  <c r="G2288" i="9" s="1"/>
  <c r="E2288" i="9"/>
  <c r="G2287" i="9"/>
  <c r="F2287" i="9"/>
  <c r="E2287" i="9"/>
  <c r="F2286" i="9"/>
  <c r="E2286" i="9"/>
  <c r="G2286" i="9" s="1"/>
  <c r="F2285" i="9"/>
  <c r="E2285" i="9"/>
  <c r="G2285" i="9" s="1"/>
  <c r="F2284" i="9"/>
  <c r="G2284" i="9" s="1"/>
  <c r="E2284" i="9"/>
  <c r="G2283" i="9"/>
  <c r="F2283" i="9"/>
  <c r="E2283" i="9"/>
  <c r="F2282" i="9"/>
  <c r="E2282" i="9"/>
  <c r="G2282" i="9" s="1"/>
  <c r="F2281" i="9"/>
  <c r="E2281" i="9"/>
  <c r="F2280" i="9"/>
  <c r="G2280" i="9" s="1"/>
  <c r="E2280" i="9"/>
  <c r="F2279" i="9"/>
  <c r="E2279" i="9"/>
  <c r="G2279" i="9" s="1"/>
  <c r="F2278" i="9"/>
  <c r="E2278" i="9"/>
  <c r="G2278" i="9" s="1"/>
  <c r="F2277" i="9"/>
  <c r="E2277" i="9"/>
  <c r="G2277" i="9" s="1"/>
  <c r="F2276" i="9"/>
  <c r="E2276" i="9"/>
  <c r="G2276" i="9" s="1"/>
  <c r="G2275" i="9"/>
  <c r="F2275" i="9"/>
  <c r="E2275" i="9"/>
  <c r="G2274" i="9"/>
  <c r="F2274" i="9"/>
  <c r="E2274" i="9"/>
  <c r="G2273" i="9"/>
  <c r="F2273" i="9"/>
  <c r="E2273" i="9"/>
  <c r="F2272" i="9"/>
  <c r="E2272" i="9"/>
  <c r="G2271" i="9"/>
  <c r="F2271" i="9"/>
  <c r="E2271" i="9"/>
  <c r="F2270" i="9"/>
  <c r="G2270" i="9" s="1"/>
  <c r="E2270" i="9"/>
  <c r="F2269" i="9"/>
  <c r="E2269" i="9"/>
  <c r="G2269" i="9" s="1"/>
  <c r="F2268" i="9"/>
  <c r="E2268" i="9"/>
  <c r="G2268" i="9" s="1"/>
  <c r="F2267" i="9"/>
  <c r="E2267" i="9"/>
  <c r="G2267" i="9" s="1"/>
  <c r="F2266" i="9"/>
  <c r="E2266" i="9"/>
  <c r="G2266" i="9" s="1"/>
  <c r="F2265" i="9"/>
  <c r="E2265" i="9"/>
  <c r="G2265" i="9" s="1"/>
  <c r="G2264" i="9"/>
  <c r="F2264" i="9"/>
  <c r="E2264" i="9"/>
  <c r="F2263" i="9"/>
  <c r="E2263" i="9"/>
  <c r="G2263" i="9" s="1"/>
  <c r="F2262" i="9"/>
  <c r="E2262" i="9"/>
  <c r="G2262" i="9" s="1"/>
  <c r="F2261" i="9"/>
  <c r="G2261" i="9" s="1"/>
  <c r="E2261" i="9"/>
  <c r="G2260" i="9"/>
  <c r="F2260" i="9"/>
  <c r="E2260" i="9"/>
  <c r="G2259" i="9"/>
  <c r="F2259" i="9"/>
  <c r="E2259" i="9"/>
  <c r="F2258" i="9"/>
  <c r="E2258" i="9"/>
  <c r="G2258" i="9" s="1"/>
  <c r="F2257" i="9"/>
  <c r="G2257" i="9" s="1"/>
  <c r="E2257" i="9"/>
  <c r="F2256" i="9"/>
  <c r="E2256" i="9"/>
  <c r="G2255" i="9"/>
  <c r="F2255" i="9"/>
  <c r="E2255" i="9"/>
  <c r="F2254" i="9"/>
  <c r="E2254" i="9"/>
  <c r="G2254" i="9" s="1"/>
  <c r="F2253" i="9"/>
  <c r="E2253" i="9"/>
  <c r="G2253" i="9" s="1"/>
  <c r="F2252" i="9"/>
  <c r="E2252" i="9"/>
  <c r="G2252" i="9" s="1"/>
  <c r="G2251" i="9"/>
  <c r="F2251" i="9"/>
  <c r="E2251" i="9"/>
  <c r="F2250" i="9"/>
  <c r="E2250" i="9"/>
  <c r="G2250" i="9" s="1"/>
  <c r="G2249" i="9"/>
  <c r="F2249" i="9"/>
  <c r="E2249" i="9"/>
  <c r="G2248" i="9"/>
  <c r="F2248" i="9"/>
  <c r="E2248" i="9"/>
  <c r="G2247" i="9"/>
  <c r="F2247" i="9"/>
  <c r="E2247" i="9"/>
  <c r="F2246" i="9"/>
  <c r="E2246" i="9"/>
  <c r="F2245" i="9"/>
  <c r="E2245" i="9"/>
  <c r="G2245" i="9" s="1"/>
  <c r="F2244" i="9"/>
  <c r="G2244" i="9" s="1"/>
  <c r="E2244" i="9"/>
  <c r="F2243" i="9"/>
  <c r="E2243" i="9"/>
  <c r="G2243" i="9" s="1"/>
  <c r="G2242" i="9"/>
  <c r="F2242" i="9"/>
  <c r="E2242" i="9"/>
  <c r="F2241" i="9"/>
  <c r="E2241" i="9"/>
  <c r="G2241" i="9" s="1"/>
  <c r="F2240" i="9"/>
  <c r="E2240" i="9"/>
  <c r="G2240" i="9" s="1"/>
  <c r="F2239" i="9"/>
  <c r="G2239" i="9" s="1"/>
  <c r="E2239" i="9"/>
  <c r="G2238" i="9"/>
  <c r="F2238" i="9"/>
  <c r="E2238" i="9"/>
  <c r="G2237" i="9"/>
  <c r="F2237" i="9"/>
  <c r="E2237" i="9"/>
  <c r="G2236" i="9"/>
  <c r="F2236" i="9"/>
  <c r="E2236" i="9"/>
  <c r="G2235" i="9"/>
  <c r="F2235" i="9"/>
  <c r="E2235" i="9"/>
  <c r="F2234" i="9"/>
  <c r="G2234" i="9" s="1"/>
  <c r="E2234" i="9"/>
  <c r="F2233" i="9"/>
  <c r="E2233" i="9"/>
  <c r="G2233" i="9" s="1"/>
  <c r="G2232" i="9"/>
  <c r="F2232" i="9"/>
  <c r="E2232" i="9"/>
  <c r="F2231" i="9"/>
  <c r="E2231" i="9"/>
  <c r="G2231" i="9" s="1"/>
  <c r="F2230" i="9"/>
  <c r="E2230" i="9"/>
  <c r="G2230" i="9" s="1"/>
  <c r="G2229" i="9"/>
  <c r="F2229" i="9"/>
  <c r="E2229" i="9"/>
  <c r="G2228" i="9"/>
  <c r="F2228" i="9"/>
  <c r="E2228" i="9"/>
  <c r="F2227" i="9"/>
  <c r="E2227" i="9"/>
  <c r="G2227" i="9" s="1"/>
  <c r="F2226" i="9"/>
  <c r="E2226" i="9"/>
  <c r="G2226" i="9" s="1"/>
  <c r="F2225" i="9"/>
  <c r="G2225" i="9" s="1"/>
  <c r="E2225" i="9"/>
  <c r="G2224" i="9"/>
  <c r="F2224" i="9"/>
  <c r="E2224" i="9"/>
  <c r="G2223" i="9"/>
  <c r="F2223" i="9"/>
  <c r="E2223" i="9"/>
  <c r="F2222" i="9"/>
  <c r="E2222" i="9"/>
  <c r="G2222" i="9" s="1"/>
  <c r="F2221" i="9"/>
  <c r="G2221" i="9" s="1"/>
  <c r="E2221" i="9"/>
  <c r="F2220" i="9"/>
  <c r="E2220" i="9"/>
  <c r="G2220" i="9" s="1"/>
  <c r="F2219" i="9"/>
  <c r="E2219" i="9"/>
  <c r="F2218" i="9"/>
  <c r="E2218" i="9"/>
  <c r="G2218" i="9" s="1"/>
  <c r="F2217" i="9"/>
  <c r="E2217" i="9"/>
  <c r="G2217" i="9" s="1"/>
  <c r="F2216" i="9"/>
  <c r="E2216" i="9"/>
  <c r="G2216" i="9" s="1"/>
  <c r="G2215" i="9"/>
  <c r="F2215" i="9"/>
  <c r="E2215" i="9"/>
  <c r="F2214" i="9"/>
  <c r="E2214" i="9"/>
  <c r="G2214" i="9" s="1"/>
  <c r="F2213" i="9"/>
  <c r="E2213" i="9"/>
  <c r="G2213" i="9" s="1"/>
  <c r="G2212" i="9"/>
  <c r="F2212" i="9"/>
  <c r="E2212" i="9"/>
  <c r="G2211" i="9"/>
  <c r="F2211" i="9"/>
  <c r="E2211" i="9"/>
  <c r="F2210" i="9"/>
  <c r="E2210" i="9"/>
  <c r="G2209" i="9"/>
  <c r="F2209" i="9"/>
  <c r="E2209" i="9"/>
  <c r="F2208" i="9"/>
  <c r="G2208" i="9" s="1"/>
  <c r="E2208" i="9"/>
  <c r="F2207" i="9"/>
  <c r="E2207" i="9"/>
  <c r="G2207" i="9" s="1"/>
  <c r="G2206" i="9"/>
  <c r="F2206" i="9"/>
  <c r="E2206" i="9"/>
  <c r="F2205" i="9"/>
  <c r="E2205" i="9"/>
  <c r="G2205" i="9" s="1"/>
  <c r="F2204" i="9"/>
  <c r="E2204" i="9"/>
  <c r="G2204" i="9" s="1"/>
  <c r="F2203" i="9"/>
  <c r="E2203" i="9"/>
  <c r="G2202" i="9"/>
  <c r="F2202" i="9"/>
  <c r="E2202" i="9"/>
  <c r="G2201" i="9"/>
  <c r="F2201" i="9"/>
  <c r="E2201" i="9"/>
  <c r="G2200" i="9"/>
  <c r="F2200" i="9"/>
  <c r="E2200" i="9"/>
  <c r="G2199" i="9"/>
  <c r="F2199" i="9"/>
  <c r="E2199" i="9"/>
  <c r="F2198" i="9"/>
  <c r="G2198" i="9" s="1"/>
  <c r="E2198" i="9"/>
  <c r="F2197" i="9"/>
  <c r="E2197" i="9"/>
  <c r="F2196" i="9"/>
  <c r="G2196" i="9" s="1"/>
  <c r="E2196" i="9"/>
  <c r="F2195" i="9"/>
  <c r="E2195" i="9"/>
  <c r="G2195" i="9" s="1"/>
  <c r="F2194" i="9"/>
  <c r="E2194" i="9"/>
  <c r="G2194" i="9" s="1"/>
  <c r="F2193" i="9"/>
  <c r="E2193" i="9"/>
  <c r="G2193" i="9" s="1"/>
  <c r="G2192" i="9"/>
  <c r="F2192" i="9"/>
  <c r="E2192" i="9"/>
  <c r="F2191" i="9"/>
  <c r="E2191" i="9"/>
  <c r="G2191" i="9" s="1"/>
  <c r="G2190" i="9"/>
  <c r="F2190" i="9"/>
  <c r="E2190" i="9"/>
  <c r="G2189" i="9"/>
  <c r="F2189" i="9"/>
  <c r="E2189" i="9"/>
  <c r="G2188" i="9"/>
  <c r="F2188" i="9"/>
  <c r="E2188" i="9"/>
  <c r="F2187" i="9"/>
  <c r="G2187" i="9" s="1"/>
  <c r="E2187" i="9"/>
  <c r="G2186" i="9"/>
  <c r="F2186" i="9"/>
  <c r="E2186" i="9"/>
  <c r="F2185" i="9"/>
  <c r="G2185" i="9" s="1"/>
  <c r="E2185" i="9"/>
  <c r="F2184" i="9"/>
  <c r="E2184" i="9"/>
  <c r="G2184" i="9" s="1"/>
  <c r="F2183" i="9"/>
  <c r="E2183" i="9"/>
  <c r="G2183" i="9" s="1"/>
  <c r="F2182" i="9"/>
  <c r="E2182" i="9"/>
  <c r="G2182" i="9" s="1"/>
  <c r="F2181" i="9"/>
  <c r="E2181" i="9"/>
  <c r="G2181" i="9" s="1"/>
  <c r="G2180" i="9"/>
  <c r="F2180" i="9"/>
  <c r="E2180" i="9"/>
  <c r="G2179" i="9"/>
  <c r="F2179" i="9"/>
  <c r="E2179" i="9"/>
  <c r="F2178" i="9"/>
  <c r="E2178" i="9"/>
  <c r="G2178" i="9" s="1"/>
  <c r="F2177" i="9"/>
  <c r="E2177" i="9"/>
  <c r="G2177" i="9" s="1"/>
  <c r="F2176" i="9"/>
  <c r="G2176" i="9" s="1"/>
  <c r="E2176" i="9"/>
  <c r="G2175" i="9"/>
  <c r="F2175" i="9"/>
  <c r="E2175" i="9"/>
  <c r="F2174" i="9"/>
  <c r="E2174" i="9"/>
  <c r="F2173" i="9"/>
  <c r="E2173" i="9"/>
  <c r="F2172" i="9"/>
  <c r="G2172" i="9" s="1"/>
  <c r="E2172" i="9"/>
  <c r="F2171" i="9"/>
  <c r="E2171" i="9"/>
  <c r="G2171" i="9" s="1"/>
  <c r="G2170" i="9"/>
  <c r="F2170" i="9"/>
  <c r="E2170" i="9"/>
  <c r="F2169" i="9"/>
  <c r="E2169" i="9"/>
  <c r="G2169" i="9" s="1"/>
  <c r="F2168" i="9"/>
  <c r="E2168" i="9"/>
  <c r="G2168" i="9" s="1"/>
  <c r="F2167" i="9"/>
  <c r="E2167" i="9"/>
  <c r="G2167" i="9" s="1"/>
  <c r="G2166" i="9"/>
  <c r="F2166" i="9"/>
  <c r="E2166" i="9"/>
  <c r="G2165" i="9"/>
  <c r="F2165" i="9"/>
  <c r="E2165" i="9"/>
  <c r="F2164" i="9"/>
  <c r="E2164" i="9"/>
  <c r="G2163" i="9"/>
  <c r="F2163" i="9"/>
  <c r="E2163" i="9"/>
  <c r="F2162" i="9"/>
  <c r="G2162" i="9" s="1"/>
  <c r="E2162" i="9"/>
  <c r="F2161" i="9"/>
  <c r="E2161" i="9"/>
  <c r="G2161" i="9" s="1"/>
  <c r="F2160" i="9"/>
  <c r="E2160" i="9"/>
  <c r="G2160" i="9" s="1"/>
  <c r="F2159" i="9"/>
  <c r="E2159" i="9"/>
  <c r="G2159" i="9" s="1"/>
  <c r="F2158" i="9"/>
  <c r="E2158" i="9"/>
  <c r="G2158" i="9" s="1"/>
  <c r="F2157" i="9"/>
  <c r="E2157" i="9"/>
  <c r="G2157" i="9" s="1"/>
  <c r="G2156" i="9"/>
  <c r="F2156" i="9"/>
  <c r="E2156" i="9"/>
  <c r="F2155" i="9"/>
  <c r="E2155" i="9"/>
  <c r="G2155" i="9" s="1"/>
  <c r="G2154" i="9"/>
  <c r="F2154" i="9"/>
  <c r="E2154" i="9"/>
  <c r="F2153" i="9"/>
  <c r="G2153" i="9" s="1"/>
  <c r="E2153" i="9"/>
  <c r="G2152" i="9"/>
  <c r="F2152" i="9"/>
  <c r="E2152" i="9"/>
  <c r="F2151" i="9"/>
  <c r="E2151" i="9"/>
  <c r="G2151" i="9" s="1"/>
  <c r="G2150" i="9"/>
  <c r="F2150" i="9"/>
  <c r="E2150" i="9"/>
  <c r="F2149" i="9"/>
  <c r="G2149" i="9" s="1"/>
  <c r="E2149" i="9"/>
  <c r="F2148" i="9"/>
  <c r="E2148" i="9"/>
  <c r="G2148" i="9" s="1"/>
  <c r="G2147" i="9"/>
  <c r="F2147" i="9"/>
  <c r="E2147" i="9"/>
  <c r="F2146" i="9"/>
  <c r="E2146" i="9"/>
  <c r="G2146" i="9" s="1"/>
  <c r="F2145" i="9"/>
  <c r="E2145" i="9"/>
  <c r="G2145" i="9" s="1"/>
  <c r="F2144" i="9"/>
  <c r="E2144" i="9"/>
  <c r="G2143" i="9"/>
  <c r="F2143" i="9"/>
  <c r="E2143" i="9"/>
  <c r="F2142" i="9"/>
  <c r="E2142" i="9"/>
  <c r="G2142" i="9" s="1"/>
  <c r="G2141" i="9"/>
  <c r="F2141" i="9"/>
  <c r="E2141" i="9"/>
  <c r="F2140" i="9"/>
  <c r="G2140" i="9" s="1"/>
  <c r="E2140" i="9"/>
  <c r="G2139" i="9"/>
  <c r="F2139" i="9"/>
  <c r="E2139" i="9"/>
  <c r="F2138" i="9"/>
  <c r="E2138" i="9"/>
  <c r="F2137" i="9"/>
  <c r="E2137" i="9"/>
  <c r="G2137" i="9" s="1"/>
  <c r="F2136" i="9"/>
  <c r="G2136" i="9" s="1"/>
  <c r="E2136" i="9"/>
  <c r="F2135" i="9"/>
  <c r="E2135" i="9"/>
  <c r="G2135" i="9" s="1"/>
  <c r="F2134" i="9"/>
  <c r="E2134" i="9"/>
  <c r="G2134" i="9" s="1"/>
  <c r="F2133" i="9"/>
  <c r="E2133" i="9"/>
  <c r="G2133" i="9" s="1"/>
  <c r="F2132" i="9"/>
  <c r="E2132" i="9"/>
  <c r="G2132" i="9" s="1"/>
  <c r="G2131" i="9"/>
  <c r="F2131" i="9"/>
  <c r="E2131" i="9"/>
  <c r="G2130" i="9"/>
  <c r="F2130" i="9"/>
  <c r="E2130" i="9"/>
  <c r="G2129" i="9"/>
  <c r="F2129" i="9"/>
  <c r="E2129" i="9"/>
  <c r="F2128" i="9"/>
  <c r="E2128" i="9"/>
  <c r="G2128" i="9" s="1"/>
  <c r="G2127" i="9"/>
  <c r="F2127" i="9"/>
  <c r="E2127" i="9"/>
  <c r="F2126" i="9"/>
  <c r="G2126" i="9" s="1"/>
  <c r="E2126" i="9"/>
  <c r="F2125" i="9"/>
  <c r="E2125" i="9"/>
  <c r="F2124" i="9"/>
  <c r="E2124" i="9"/>
  <c r="G2124" i="9" s="1"/>
  <c r="F2123" i="9"/>
  <c r="E2123" i="9"/>
  <c r="G2123" i="9" s="1"/>
  <c r="F2122" i="9"/>
  <c r="E2122" i="9"/>
  <c r="G2122" i="9" s="1"/>
  <c r="G2121" i="9"/>
  <c r="F2121" i="9"/>
  <c r="E2121" i="9"/>
  <c r="G2120" i="9"/>
  <c r="F2120" i="9"/>
  <c r="E2120" i="9"/>
  <c r="F2119" i="9"/>
  <c r="E2119" i="9"/>
  <c r="G2119" i="9" s="1"/>
  <c r="F2118" i="9"/>
  <c r="G2118" i="9" s="1"/>
  <c r="E2118" i="9"/>
  <c r="G2117" i="9"/>
  <c r="F2117" i="9"/>
  <c r="E2117" i="9"/>
  <c r="G2116" i="9"/>
  <c r="F2116" i="9"/>
  <c r="E2116" i="9"/>
  <c r="G2115" i="9"/>
  <c r="F2115" i="9"/>
  <c r="E2115" i="9"/>
  <c r="F2114" i="9"/>
  <c r="G2114" i="9" s="1"/>
  <c r="E2114" i="9"/>
  <c r="F2113" i="9"/>
  <c r="G2113" i="9" s="1"/>
  <c r="E2113" i="9"/>
  <c r="F2112" i="9"/>
  <c r="E2112" i="9"/>
  <c r="F2111" i="9"/>
  <c r="E2111" i="9"/>
  <c r="G2111" i="9" s="1"/>
  <c r="F2110" i="9"/>
  <c r="E2110" i="9"/>
  <c r="G2110" i="9" s="1"/>
  <c r="F2109" i="9"/>
  <c r="E2109" i="9"/>
  <c r="G2109" i="9" s="1"/>
  <c r="F2108" i="9"/>
  <c r="E2108" i="9"/>
  <c r="G2108" i="9" s="1"/>
  <c r="G2107" i="9"/>
  <c r="F2107" i="9"/>
  <c r="E2107" i="9"/>
  <c r="F2106" i="9"/>
  <c r="E2106" i="9"/>
  <c r="G2106" i="9" s="1"/>
  <c r="G2105" i="9"/>
  <c r="F2105" i="9"/>
  <c r="E2105" i="9"/>
  <c r="G2104" i="9"/>
  <c r="F2104" i="9"/>
  <c r="E2104" i="9"/>
  <c r="G2103" i="9"/>
  <c r="F2103" i="9"/>
  <c r="E2103" i="9"/>
  <c r="F2102" i="9"/>
  <c r="E2102" i="9"/>
  <c r="G2102" i="9" s="1"/>
  <c r="F2101" i="9"/>
  <c r="E2101" i="9"/>
  <c r="G2101" i="9" s="1"/>
  <c r="F2100" i="9"/>
  <c r="G2100" i="9" s="1"/>
  <c r="E2100" i="9"/>
  <c r="F2099" i="9"/>
  <c r="E2099" i="9"/>
  <c r="G2098" i="9"/>
  <c r="F2098" i="9"/>
  <c r="E2098" i="9"/>
  <c r="F2097" i="9"/>
  <c r="E2097" i="9"/>
  <c r="G2097" i="9" s="1"/>
  <c r="F2096" i="9"/>
  <c r="E2096" i="9"/>
  <c r="G2096" i="9" s="1"/>
  <c r="F2095" i="9"/>
  <c r="E2095" i="9"/>
  <c r="G2095" i="9" s="1"/>
  <c r="G2094" i="9"/>
  <c r="F2094" i="9"/>
  <c r="E2094" i="9"/>
  <c r="G2093" i="9"/>
  <c r="F2093" i="9"/>
  <c r="E2093" i="9"/>
  <c r="F2092" i="9"/>
  <c r="E2092" i="9"/>
  <c r="G2091" i="9"/>
  <c r="F2091" i="9"/>
  <c r="E2091" i="9"/>
  <c r="G2090" i="9"/>
  <c r="F2090" i="9"/>
  <c r="E2090" i="9"/>
  <c r="F2089" i="9"/>
  <c r="E2089" i="9"/>
  <c r="G2089" i="9" s="1"/>
  <c r="F2088" i="9"/>
  <c r="E2088" i="9"/>
  <c r="G2088" i="9" s="1"/>
  <c r="F2087" i="9"/>
  <c r="E2087" i="9"/>
  <c r="F2086" i="9"/>
  <c r="E2086" i="9"/>
  <c r="G2086" i="9" s="1"/>
  <c r="F2085" i="9"/>
  <c r="E2085" i="9"/>
  <c r="G2085" i="9" s="1"/>
  <c r="G2084" i="9"/>
  <c r="F2084" i="9"/>
  <c r="E2084" i="9"/>
  <c r="F2083" i="9"/>
  <c r="E2083" i="9"/>
  <c r="G2082" i="9"/>
  <c r="F2082" i="9"/>
  <c r="E2082" i="9"/>
  <c r="G2081" i="9"/>
  <c r="F2081" i="9"/>
  <c r="E2081" i="9"/>
  <c r="G2080" i="9"/>
  <c r="F2080" i="9"/>
  <c r="E2080" i="9"/>
  <c r="F2079" i="9"/>
  <c r="E2079" i="9"/>
  <c r="G2079" i="9" s="1"/>
  <c r="F2078" i="9"/>
  <c r="E2078" i="9"/>
  <c r="F2077" i="9"/>
  <c r="G2077" i="9" s="1"/>
  <c r="E2077" i="9"/>
  <c r="G2076" i="9"/>
  <c r="F2076" i="9"/>
  <c r="E2076" i="9"/>
  <c r="G2075" i="9"/>
  <c r="F2075" i="9"/>
  <c r="E2075" i="9"/>
  <c r="F2074" i="9"/>
  <c r="E2074" i="9"/>
  <c r="G2074" i="9" s="1"/>
  <c r="G2073" i="9"/>
  <c r="F2073" i="9"/>
  <c r="E2073" i="9"/>
  <c r="G2072" i="9"/>
  <c r="F2072" i="9"/>
  <c r="E2072" i="9"/>
  <c r="F2071" i="9"/>
  <c r="E2071" i="9"/>
  <c r="G2071" i="9" s="1"/>
  <c r="F2070" i="9"/>
  <c r="E2070" i="9"/>
  <c r="G2070" i="9" s="1"/>
  <c r="G2069" i="9"/>
  <c r="F2069" i="9"/>
  <c r="E2069" i="9"/>
  <c r="F2068" i="9"/>
  <c r="G2068" i="9" s="1"/>
  <c r="E2068" i="9"/>
  <c r="G2067" i="9"/>
  <c r="F2067" i="9"/>
  <c r="E2067" i="9"/>
  <c r="G2066" i="9"/>
  <c r="F2066" i="9"/>
  <c r="E2066" i="9"/>
  <c r="F2065" i="9"/>
  <c r="E2065" i="9"/>
  <c r="G2065" i="9" s="1"/>
  <c r="F2064" i="9"/>
  <c r="G2064" i="9" s="1"/>
  <c r="E2064" i="9"/>
  <c r="F2063" i="9"/>
  <c r="G2063" i="9" s="1"/>
  <c r="E2063" i="9"/>
  <c r="G2062" i="9"/>
  <c r="F2062" i="9"/>
  <c r="E2062" i="9"/>
  <c r="F2061" i="9"/>
  <c r="E2061" i="9"/>
  <c r="F2060" i="9"/>
  <c r="E2060" i="9"/>
  <c r="G2060" i="9" s="1"/>
  <c r="F2059" i="9"/>
  <c r="G2059" i="9" s="1"/>
  <c r="E2059" i="9"/>
  <c r="G2058" i="9"/>
  <c r="F2058" i="9"/>
  <c r="E2058" i="9"/>
  <c r="G2057" i="9"/>
  <c r="F2057" i="9"/>
  <c r="E2057" i="9"/>
  <c r="F2056" i="9"/>
  <c r="E2056" i="9"/>
  <c r="G2056" i="9" s="1"/>
  <c r="G2055" i="9"/>
  <c r="F2055" i="9"/>
  <c r="E2055" i="9"/>
  <c r="F2054" i="9"/>
  <c r="G2054" i="9" s="1"/>
  <c r="E2054" i="9"/>
  <c r="F2053" i="9"/>
  <c r="E2053" i="9"/>
  <c r="G2053" i="9" s="1"/>
  <c r="F2052" i="9"/>
  <c r="G2052" i="9" s="1"/>
  <c r="E2052" i="9"/>
  <c r="F2051" i="9"/>
  <c r="E2051" i="9"/>
  <c r="G2050" i="9"/>
  <c r="F2050" i="9"/>
  <c r="E2050" i="9"/>
  <c r="G2049" i="9"/>
  <c r="F2049" i="9"/>
  <c r="E2049" i="9"/>
  <c r="G2048" i="9"/>
  <c r="F2048" i="9"/>
  <c r="E2048" i="9"/>
  <c r="F2047" i="9"/>
  <c r="E2047" i="9"/>
  <c r="G2047" i="9" s="1"/>
  <c r="F2046" i="9"/>
  <c r="E2046" i="9"/>
  <c r="F2045" i="9"/>
  <c r="G2045" i="9" s="1"/>
  <c r="E2045" i="9"/>
  <c r="G2044" i="9"/>
  <c r="F2044" i="9"/>
  <c r="E2044" i="9"/>
  <c r="F2043" i="9"/>
  <c r="E2043" i="9"/>
  <c r="G2043" i="9" s="1"/>
  <c r="G2042" i="9"/>
  <c r="F2042" i="9"/>
  <c r="E2042" i="9"/>
  <c r="F2041" i="9"/>
  <c r="G2041" i="9" s="1"/>
  <c r="E2041" i="9"/>
  <c r="F2040" i="9"/>
  <c r="E2040" i="9"/>
  <c r="G2040" i="9" s="1"/>
  <c r="F2039" i="9"/>
  <c r="E2039" i="9"/>
  <c r="F2038" i="9"/>
  <c r="E2038" i="9"/>
  <c r="G2038" i="9" s="1"/>
  <c r="G2037" i="9"/>
  <c r="F2037" i="9"/>
  <c r="E2037" i="9"/>
  <c r="F2036" i="9"/>
  <c r="E2036" i="9"/>
  <c r="F2035" i="9"/>
  <c r="E2035" i="9"/>
  <c r="G2035" i="9" s="1"/>
  <c r="F2034" i="9"/>
  <c r="E2034" i="9"/>
  <c r="G2033" i="9"/>
  <c r="F2033" i="9"/>
  <c r="E2033" i="9"/>
  <c r="F2032" i="9"/>
  <c r="G2032" i="9" s="1"/>
  <c r="E2032" i="9"/>
  <c r="G2031" i="9"/>
  <c r="F2031" i="9"/>
  <c r="E2031" i="9"/>
  <c r="G2030" i="9"/>
  <c r="F2030" i="9"/>
  <c r="E2030" i="9"/>
  <c r="G2029" i="9"/>
  <c r="F2029" i="9"/>
  <c r="E2029" i="9"/>
  <c r="G2028" i="9"/>
  <c r="F2028" i="9"/>
  <c r="E2028" i="9"/>
  <c r="F2027" i="9"/>
  <c r="G2027" i="9" s="1"/>
  <c r="E2027" i="9"/>
  <c r="F2026" i="9"/>
  <c r="E2026" i="9"/>
  <c r="G2026" i="9" s="1"/>
  <c r="F2025" i="9"/>
  <c r="E2025" i="9"/>
  <c r="G2025" i="9" s="1"/>
  <c r="F2024" i="9"/>
  <c r="E2024" i="9"/>
  <c r="G2024" i="9" s="1"/>
  <c r="G2023" i="9"/>
  <c r="F2023" i="9"/>
  <c r="E2023" i="9"/>
  <c r="F2022" i="9"/>
  <c r="E2022" i="9"/>
  <c r="G2022" i="9" s="1"/>
  <c r="F2021" i="9"/>
  <c r="E2021" i="9"/>
  <c r="G2021" i="9" s="1"/>
  <c r="G2020" i="9"/>
  <c r="F2020" i="9"/>
  <c r="E2020" i="9"/>
  <c r="G2019" i="9"/>
  <c r="F2019" i="9"/>
  <c r="E2019" i="9"/>
  <c r="F2018" i="9"/>
  <c r="G2018" i="9" s="1"/>
  <c r="E2018" i="9"/>
  <c r="F2017" i="9"/>
  <c r="E2017" i="9"/>
  <c r="G2017" i="9" s="1"/>
  <c r="G2016" i="9"/>
  <c r="F2016" i="9"/>
  <c r="E2016" i="9"/>
  <c r="F2015" i="9"/>
  <c r="E2015" i="9"/>
  <c r="F2014" i="9"/>
  <c r="E2014" i="9"/>
  <c r="G2014" i="9" s="1"/>
  <c r="F2013" i="9"/>
  <c r="E2013" i="9"/>
  <c r="G2013" i="9" s="1"/>
  <c r="G2012" i="9"/>
  <c r="F2012" i="9"/>
  <c r="E2012" i="9"/>
  <c r="F2011" i="9"/>
  <c r="E2011" i="9"/>
  <c r="G2011" i="9" s="1"/>
  <c r="G2010" i="9"/>
  <c r="F2010" i="9"/>
  <c r="E2010" i="9"/>
  <c r="F2009" i="9"/>
  <c r="G2009" i="9" s="1"/>
  <c r="E2009" i="9"/>
  <c r="F2008" i="9"/>
  <c r="E2008" i="9"/>
  <c r="G2008" i="9" s="1"/>
  <c r="G2007" i="9"/>
  <c r="F2007" i="9"/>
  <c r="E2007" i="9"/>
  <c r="F2006" i="9"/>
  <c r="G2006" i="9" s="1"/>
  <c r="E2006" i="9"/>
  <c r="G2005" i="9"/>
  <c r="F2005" i="9"/>
  <c r="E2005" i="9"/>
  <c r="F2004" i="9"/>
  <c r="E2004" i="9"/>
  <c r="G2004" i="9" s="1"/>
  <c r="G2003" i="9"/>
  <c r="F2003" i="9"/>
  <c r="E2003" i="9"/>
  <c r="F2002" i="9"/>
  <c r="E2002" i="9"/>
  <c r="F2001" i="9"/>
  <c r="E2001" i="9"/>
  <c r="G2001" i="9" s="1"/>
  <c r="F2000" i="9"/>
  <c r="E2000" i="9"/>
  <c r="G2000" i="9" s="1"/>
  <c r="F1999" i="9"/>
  <c r="E1999" i="9"/>
  <c r="G1999" i="9" s="1"/>
  <c r="F1998" i="9"/>
  <c r="E1998" i="9"/>
  <c r="F1997" i="9"/>
  <c r="E1997" i="9"/>
  <c r="F1996" i="9"/>
  <c r="G1996" i="9" s="1"/>
  <c r="E1996" i="9"/>
  <c r="G1995" i="9"/>
  <c r="F1995" i="9"/>
  <c r="E1995" i="9"/>
  <c r="F1994" i="9"/>
  <c r="E1994" i="9"/>
  <c r="G1994" i="9" s="1"/>
  <c r="F1993" i="9"/>
  <c r="E1993" i="9"/>
  <c r="F1992" i="9"/>
  <c r="G1992" i="9" s="1"/>
  <c r="E1992" i="9"/>
  <c r="G1991" i="9"/>
  <c r="F1991" i="9"/>
  <c r="E1991" i="9"/>
  <c r="G1990" i="9"/>
  <c r="F1990" i="9"/>
  <c r="E1990" i="9"/>
  <c r="F1989" i="9"/>
  <c r="E1989" i="9"/>
  <c r="F1988" i="9"/>
  <c r="E1988" i="9"/>
  <c r="G1988" i="9" s="1"/>
  <c r="G1987" i="9"/>
  <c r="F1987" i="9"/>
  <c r="E1987" i="9"/>
  <c r="F1986" i="9"/>
  <c r="E1986" i="9"/>
  <c r="G1986" i="9" s="1"/>
  <c r="G1985" i="9"/>
  <c r="F1985" i="9"/>
  <c r="E1985" i="9"/>
  <c r="G1984" i="9"/>
  <c r="F1984" i="9"/>
  <c r="E1984" i="9"/>
  <c r="G1983" i="9"/>
  <c r="F1983" i="9"/>
  <c r="E1983" i="9"/>
  <c r="G1982" i="9"/>
  <c r="F1982" i="9"/>
  <c r="E1982" i="9"/>
  <c r="G1981" i="9"/>
  <c r="F1981" i="9"/>
  <c r="E1981" i="9"/>
  <c r="F1980" i="9"/>
  <c r="E1980" i="9"/>
  <c r="F1979" i="9"/>
  <c r="E1979" i="9"/>
  <c r="G1979" i="9" s="1"/>
  <c r="G1978" i="9"/>
  <c r="F1978" i="9"/>
  <c r="E1978" i="9"/>
  <c r="G1977" i="9"/>
  <c r="F1977" i="9"/>
  <c r="E1977" i="9"/>
  <c r="F1976" i="9"/>
  <c r="E1976" i="9"/>
  <c r="G1976" i="9" s="1"/>
  <c r="F1975" i="9"/>
  <c r="E1975" i="9"/>
  <c r="G1974" i="9"/>
  <c r="F1974" i="9"/>
  <c r="E1974" i="9"/>
  <c r="G1973" i="9"/>
  <c r="F1973" i="9"/>
  <c r="E1973" i="9"/>
  <c r="F1972" i="9"/>
  <c r="E1972" i="9"/>
  <c r="G1972" i="9" s="1"/>
  <c r="F1971" i="9"/>
  <c r="E1971" i="9"/>
  <c r="G1971" i="9" s="1"/>
  <c r="G1970" i="9"/>
  <c r="F1970" i="9"/>
  <c r="E1970" i="9"/>
  <c r="F1969" i="9"/>
  <c r="G1969" i="9" s="1"/>
  <c r="E1969" i="9"/>
  <c r="F1968" i="9"/>
  <c r="E1968" i="9"/>
  <c r="G1968" i="9" s="1"/>
  <c r="G1967" i="9"/>
  <c r="F1967" i="9"/>
  <c r="E1967" i="9"/>
  <c r="F1966" i="9"/>
  <c r="E1966" i="9"/>
  <c r="G1965" i="9"/>
  <c r="F1965" i="9"/>
  <c r="E1965" i="9"/>
  <c r="G1964" i="9"/>
  <c r="F1964" i="9"/>
  <c r="E1964" i="9"/>
  <c r="G1963" i="9"/>
  <c r="F1963" i="9"/>
  <c r="E1963" i="9"/>
  <c r="F1962" i="9"/>
  <c r="E1962" i="9"/>
  <c r="G1962" i="9" s="1"/>
  <c r="F1961" i="9"/>
  <c r="E1961" i="9"/>
  <c r="G1961" i="9" s="1"/>
  <c r="G1960" i="9"/>
  <c r="F1960" i="9"/>
  <c r="E1960" i="9"/>
  <c r="G1959" i="9"/>
  <c r="F1959" i="9"/>
  <c r="E1959" i="9"/>
  <c r="G1958" i="9"/>
  <c r="F1958" i="9"/>
  <c r="E1958" i="9"/>
  <c r="G1957" i="9"/>
  <c r="F1957" i="9"/>
  <c r="E1957" i="9"/>
  <c r="F1956" i="9"/>
  <c r="G1956" i="9" s="1"/>
  <c r="E1956" i="9"/>
  <c r="F1955" i="9"/>
  <c r="E1955" i="9"/>
  <c r="G1955" i="9" s="1"/>
  <c r="F1954" i="9"/>
  <c r="E1954" i="9"/>
  <c r="F1953" i="9"/>
  <c r="E1953" i="9"/>
  <c r="G1953" i="9" s="1"/>
  <c r="F1952" i="9"/>
  <c r="E1952" i="9"/>
  <c r="F1951" i="9"/>
  <c r="E1951" i="9"/>
  <c r="G1951" i="9" s="1"/>
  <c r="G1950" i="9"/>
  <c r="F1950" i="9"/>
  <c r="E1950" i="9"/>
  <c r="G1949" i="9"/>
  <c r="F1949" i="9"/>
  <c r="E1949" i="9"/>
  <c r="F1948" i="9"/>
  <c r="E1948" i="9"/>
  <c r="G1948" i="9" s="1"/>
  <c r="F1947" i="9"/>
  <c r="G1947" i="9" s="1"/>
  <c r="E1947" i="9"/>
  <c r="F1946" i="9"/>
  <c r="G1946" i="9" s="1"/>
  <c r="E1946" i="9"/>
  <c r="G1945" i="9"/>
  <c r="F1945" i="9"/>
  <c r="E1945" i="9"/>
  <c r="F1944" i="9"/>
  <c r="E1944" i="9"/>
  <c r="G1944" i="9" s="1"/>
  <c r="F1943" i="9"/>
  <c r="E1943" i="9"/>
  <c r="F1942" i="9"/>
  <c r="E1942" i="9"/>
  <c r="G1942" i="9" s="1"/>
  <c r="F1941" i="9"/>
  <c r="E1941" i="9"/>
  <c r="G1941" i="9" s="1"/>
  <c r="F1940" i="9"/>
  <c r="E1940" i="9"/>
  <c r="G1940" i="9" s="1"/>
  <c r="F1939" i="9"/>
  <c r="E1939" i="9"/>
  <c r="G1939" i="9" s="1"/>
  <c r="G1938" i="9"/>
  <c r="F1938" i="9"/>
  <c r="E1938" i="9"/>
  <c r="F1937" i="9"/>
  <c r="G1937" i="9" s="1"/>
  <c r="E1937" i="9"/>
  <c r="F1936" i="9"/>
  <c r="E1936" i="9"/>
  <c r="G1936" i="9" s="1"/>
  <c r="F1935" i="9"/>
  <c r="G1935" i="9" s="1"/>
  <c r="E1935" i="9"/>
  <c r="F1934" i="9"/>
  <c r="E1934" i="9"/>
  <c r="G1934" i="9" s="1"/>
  <c r="F1933" i="9"/>
  <c r="E1933" i="9"/>
  <c r="G1933" i="9" s="1"/>
  <c r="F1932" i="9"/>
  <c r="E1932" i="9"/>
  <c r="G1932" i="9" s="1"/>
  <c r="G1931" i="9"/>
  <c r="F1931" i="9"/>
  <c r="E1931" i="9"/>
  <c r="F1930" i="9"/>
  <c r="E1930" i="9"/>
  <c r="F1929" i="9"/>
  <c r="E1929" i="9"/>
  <c r="G1929" i="9" s="1"/>
  <c r="F1928" i="9"/>
  <c r="E1928" i="9"/>
  <c r="G1928" i="9" s="1"/>
  <c r="F1927" i="9"/>
  <c r="E1927" i="9"/>
  <c r="G1927" i="9" s="1"/>
  <c r="F1926" i="9"/>
  <c r="E1926" i="9"/>
  <c r="G1926" i="9" s="1"/>
  <c r="G1925" i="9"/>
  <c r="F1925" i="9"/>
  <c r="E1925" i="9"/>
  <c r="G1924" i="9"/>
  <c r="F1924" i="9"/>
  <c r="E1924" i="9"/>
  <c r="F1923" i="9"/>
  <c r="E1923" i="9"/>
  <c r="G1923" i="9" s="1"/>
  <c r="F1922" i="9"/>
  <c r="G1922" i="9" s="1"/>
  <c r="E1922" i="9"/>
  <c r="G1921" i="9"/>
  <c r="F1921" i="9"/>
  <c r="E1921" i="9"/>
  <c r="F1920" i="9"/>
  <c r="E1920" i="9"/>
  <c r="G1920" i="9" s="1"/>
  <c r="F1919" i="9"/>
  <c r="E1919" i="9"/>
  <c r="F1918" i="9"/>
  <c r="G1918" i="9" s="1"/>
  <c r="E1918" i="9"/>
  <c r="F1917" i="9"/>
  <c r="E1917" i="9"/>
  <c r="G1916" i="9"/>
  <c r="F1916" i="9"/>
  <c r="E1916" i="9"/>
  <c r="G1915" i="9"/>
  <c r="F1915" i="9"/>
  <c r="E1915" i="9"/>
  <c r="G1914" i="9"/>
  <c r="F1914" i="9"/>
  <c r="E1914" i="9"/>
  <c r="F1913" i="9"/>
  <c r="E1913" i="9"/>
  <c r="G1913" i="9" s="1"/>
  <c r="G1912" i="9"/>
  <c r="F1912" i="9"/>
  <c r="E1912" i="9"/>
  <c r="G1911" i="9"/>
  <c r="F1911" i="9"/>
  <c r="E1911" i="9"/>
  <c r="F1910" i="9"/>
  <c r="E1910" i="9"/>
  <c r="G1910" i="9" s="1"/>
  <c r="F1909" i="9"/>
  <c r="E1909" i="9"/>
  <c r="G1909" i="9" s="1"/>
  <c r="G1908" i="9"/>
  <c r="F1908" i="9"/>
  <c r="E1908" i="9"/>
  <c r="F1907" i="9"/>
  <c r="E1907" i="9"/>
  <c r="G1906" i="9"/>
  <c r="F1906" i="9"/>
  <c r="E1906" i="9"/>
  <c r="F1905" i="9"/>
  <c r="E1905" i="9"/>
  <c r="G1905" i="9" s="1"/>
  <c r="G1904" i="9"/>
  <c r="F1904" i="9"/>
  <c r="E1904" i="9"/>
  <c r="F1903" i="9"/>
  <c r="E1903" i="9"/>
  <c r="F1902" i="9"/>
  <c r="E1902" i="9"/>
  <c r="G1902" i="9" s="1"/>
  <c r="G1901" i="9"/>
  <c r="F1901" i="9"/>
  <c r="E1901" i="9"/>
  <c r="F1900" i="9"/>
  <c r="E1900" i="9"/>
  <c r="G1900" i="9" s="1"/>
  <c r="F1899" i="9"/>
  <c r="E1899" i="9"/>
  <c r="G1899" i="9" s="1"/>
  <c r="G1898" i="9"/>
  <c r="F1898" i="9"/>
  <c r="E1898" i="9"/>
  <c r="G1897" i="9"/>
  <c r="F1897" i="9"/>
  <c r="E1897" i="9"/>
  <c r="G1896" i="9"/>
  <c r="F1896" i="9"/>
  <c r="E1896" i="9"/>
  <c r="G1895" i="9"/>
  <c r="F1895" i="9"/>
  <c r="E1895" i="9"/>
  <c r="F1894" i="9"/>
  <c r="E1894" i="9"/>
  <c r="F1893" i="9"/>
  <c r="E1893" i="9"/>
  <c r="G1893" i="9" s="1"/>
  <c r="F1892" i="9"/>
  <c r="E1892" i="9"/>
  <c r="G1892" i="9" s="1"/>
  <c r="G1891" i="9"/>
  <c r="F1891" i="9"/>
  <c r="E1891" i="9"/>
  <c r="G1890" i="9"/>
  <c r="F1890" i="9"/>
  <c r="E1890" i="9"/>
  <c r="G1889" i="9"/>
  <c r="F1889" i="9"/>
  <c r="E1889" i="9"/>
  <c r="F1888" i="9"/>
  <c r="G1888" i="9" s="1"/>
  <c r="E1888" i="9"/>
  <c r="G1887" i="9"/>
  <c r="F1887" i="9"/>
  <c r="E1887" i="9"/>
  <c r="F1886" i="9"/>
  <c r="E1886" i="9"/>
  <c r="G1886" i="9" s="1"/>
  <c r="G1885" i="9"/>
  <c r="F1885" i="9"/>
  <c r="E1885" i="9"/>
  <c r="F1884" i="9"/>
  <c r="E1884" i="9"/>
  <c r="G1884" i="9" s="1"/>
  <c r="G1883" i="9"/>
  <c r="F1883" i="9"/>
  <c r="E1883" i="9"/>
  <c r="F1882" i="9"/>
  <c r="E1882" i="9"/>
  <c r="G1882" i="9" s="1"/>
  <c r="F1881" i="9"/>
  <c r="E1881" i="9"/>
  <c r="F1880" i="9"/>
  <c r="G1880" i="9" s="1"/>
  <c r="E1880" i="9"/>
  <c r="F1879" i="9"/>
  <c r="E1879" i="9"/>
  <c r="G1879" i="9" s="1"/>
  <c r="G1878" i="9"/>
  <c r="F1878" i="9"/>
  <c r="E1878" i="9"/>
  <c r="F1877" i="9"/>
  <c r="G1877" i="9" s="1"/>
  <c r="E1877" i="9"/>
  <c r="F1876" i="9"/>
  <c r="E1876" i="9"/>
  <c r="G1876" i="9" s="1"/>
  <c r="F1875" i="9"/>
  <c r="G1875" i="9" s="1"/>
  <c r="E1875" i="9"/>
  <c r="F1874" i="9"/>
  <c r="E1874" i="9"/>
  <c r="G1874" i="9" s="1"/>
  <c r="G1873" i="9"/>
  <c r="F1873" i="9"/>
  <c r="E1873" i="9"/>
  <c r="F1872" i="9"/>
  <c r="E1872" i="9"/>
  <c r="G1872" i="9" s="1"/>
  <c r="F1871" i="9"/>
  <c r="E1871" i="9"/>
  <c r="F1870" i="9"/>
  <c r="G1870" i="9" s="1"/>
  <c r="E1870" i="9"/>
  <c r="F1869" i="9"/>
  <c r="E1869" i="9"/>
  <c r="G1869" i="9" s="1"/>
  <c r="F1868" i="9"/>
  <c r="E1868" i="9"/>
  <c r="G1868" i="9" s="1"/>
  <c r="F1867" i="9"/>
  <c r="E1867" i="9"/>
  <c r="G1867" i="9" s="1"/>
  <c r="F1866" i="9"/>
  <c r="E1866" i="9"/>
  <c r="G1866" i="9" s="1"/>
  <c r="F1865" i="9"/>
  <c r="G1865" i="9" s="1"/>
  <c r="E1865" i="9"/>
  <c r="F1864" i="9"/>
  <c r="G1864" i="9" s="1"/>
  <c r="E1864" i="9"/>
  <c r="G1863" i="9"/>
  <c r="F1863" i="9"/>
  <c r="E1863" i="9"/>
  <c r="G1862" i="9"/>
  <c r="F1862" i="9"/>
  <c r="E1862" i="9"/>
  <c r="F1861" i="9"/>
  <c r="E1861" i="9"/>
  <c r="G1861" i="9" s="1"/>
  <c r="G1860" i="9"/>
  <c r="F1860" i="9"/>
  <c r="E1860" i="9"/>
  <c r="F1859" i="9"/>
  <c r="E1859" i="9"/>
  <c r="G1859" i="9" s="1"/>
  <c r="F1858" i="9"/>
  <c r="E1858" i="9"/>
  <c r="G1858" i="9" s="1"/>
  <c r="F1857" i="9"/>
  <c r="E1857" i="9"/>
  <c r="G1857" i="9" s="1"/>
  <c r="G1856" i="9"/>
  <c r="F1856" i="9"/>
  <c r="E1856" i="9"/>
  <c r="G1855" i="9"/>
  <c r="F1855" i="9"/>
  <c r="E1855" i="9"/>
  <c r="F1854" i="9"/>
  <c r="E1854" i="9"/>
  <c r="G1854" i="9" s="1"/>
  <c r="F1853" i="9"/>
  <c r="E1853" i="9"/>
  <c r="G1853" i="9" s="1"/>
  <c r="F1852" i="9"/>
  <c r="G1852" i="9" s="1"/>
  <c r="E1852" i="9"/>
  <c r="F1851" i="9"/>
  <c r="E1851" i="9"/>
  <c r="G1851" i="9" s="1"/>
  <c r="F1850" i="9"/>
  <c r="E1850" i="9"/>
  <c r="G1850" i="9" s="1"/>
  <c r="F1849" i="9"/>
  <c r="E1849" i="9"/>
  <c r="G1849" i="9" s="1"/>
  <c r="F1848" i="9"/>
  <c r="E1848" i="9"/>
  <c r="G1848" i="9" s="1"/>
  <c r="F1847" i="9"/>
  <c r="E1847" i="9"/>
  <c r="G1847" i="9" s="1"/>
  <c r="F1846" i="9"/>
  <c r="G1846" i="9" s="1"/>
  <c r="E1846" i="9"/>
  <c r="F1845" i="9"/>
  <c r="E1845" i="9"/>
  <c r="F1844" i="9"/>
  <c r="E1844" i="9"/>
  <c r="G1844" i="9" s="1"/>
  <c r="F1843" i="9"/>
  <c r="E1843" i="9"/>
  <c r="G1843" i="9" s="1"/>
  <c r="F1842" i="9"/>
  <c r="E1842" i="9"/>
  <c r="G1842" i="9" s="1"/>
  <c r="F1841" i="9"/>
  <c r="E1841" i="9"/>
  <c r="F1840" i="9"/>
  <c r="G1840" i="9" s="1"/>
  <c r="E1840" i="9"/>
  <c r="F1839" i="9"/>
  <c r="E1839" i="9"/>
  <c r="G1839" i="9" s="1"/>
  <c r="F1838" i="9"/>
  <c r="E1838" i="9"/>
  <c r="G1837" i="9"/>
  <c r="F1837" i="9"/>
  <c r="E1837" i="9"/>
  <c r="F1836" i="9"/>
  <c r="E1836" i="9"/>
  <c r="G1836" i="9" s="1"/>
  <c r="F1835" i="9"/>
  <c r="E1835" i="9"/>
  <c r="G1835" i="9" s="1"/>
  <c r="G1834" i="9"/>
  <c r="F1834" i="9"/>
  <c r="E1834" i="9"/>
  <c r="P1833" i="9"/>
  <c r="P1834" i="9" s="1"/>
  <c r="P1835" i="9" s="1"/>
  <c r="P1836" i="9" s="1"/>
  <c r="P1837" i="9" s="1"/>
  <c r="P1838" i="9" s="1"/>
  <c r="P1839" i="9" s="1"/>
  <c r="P1840" i="9" s="1"/>
  <c r="P1841" i="9" s="1"/>
  <c r="P1842" i="9" s="1"/>
  <c r="P1843" i="9" s="1"/>
  <c r="P1844" i="9" s="1"/>
  <c r="P1845" i="9" s="1"/>
  <c r="P1846" i="9" s="1"/>
  <c r="P1847" i="9" s="1"/>
  <c r="P1848" i="9" s="1"/>
  <c r="P1849" i="9" s="1"/>
  <c r="P1850" i="9" s="1"/>
  <c r="P1851" i="9" s="1"/>
  <c r="P1852" i="9" s="1"/>
  <c r="P1853" i="9" s="1"/>
  <c r="P1854" i="9" s="1"/>
  <c r="P1855" i="9" s="1"/>
  <c r="P1856" i="9" s="1"/>
  <c r="P1857" i="9" s="1"/>
  <c r="P1858" i="9" s="1"/>
  <c r="P1859" i="9" s="1"/>
  <c r="P1860" i="9" s="1"/>
  <c r="P1861" i="9" s="1"/>
  <c r="P1862" i="9" s="1"/>
  <c r="P1863" i="9" s="1"/>
  <c r="P1864" i="9" s="1"/>
  <c r="P1865" i="9" s="1"/>
  <c r="P1866" i="9" s="1"/>
  <c r="P1867" i="9" s="1"/>
  <c r="P1868" i="9" s="1"/>
  <c r="P1869" i="9" s="1"/>
  <c r="P1870" i="9" s="1"/>
  <c r="P1871" i="9" s="1"/>
  <c r="P1872" i="9" s="1"/>
  <c r="P1873" i="9" s="1"/>
  <c r="P1874" i="9" s="1"/>
  <c r="P1875" i="9" s="1"/>
  <c r="P1876" i="9" s="1"/>
  <c r="P1877" i="9" s="1"/>
  <c r="P1878" i="9" s="1"/>
  <c r="P1879" i="9" s="1"/>
  <c r="P1880" i="9" s="1"/>
  <c r="P1881" i="9" s="1"/>
  <c r="P1882" i="9" s="1"/>
  <c r="P1883" i="9" s="1"/>
  <c r="P1884" i="9" s="1"/>
  <c r="P1885" i="9" s="1"/>
  <c r="P1886" i="9" s="1"/>
  <c r="P1887" i="9" s="1"/>
  <c r="P1888" i="9" s="1"/>
  <c r="P1889" i="9" s="1"/>
  <c r="P1890" i="9" s="1"/>
  <c r="P1891" i="9" s="1"/>
  <c r="P1892" i="9" s="1"/>
  <c r="P1893" i="9" s="1"/>
  <c r="P1894" i="9" s="1"/>
  <c r="P1895" i="9" s="1"/>
  <c r="P1896" i="9" s="1"/>
  <c r="P1897" i="9" s="1"/>
  <c r="P1898" i="9" s="1"/>
  <c r="P1899" i="9" s="1"/>
  <c r="P1900" i="9" s="1"/>
  <c r="P1901" i="9" s="1"/>
  <c r="P1902" i="9" s="1"/>
  <c r="P1903" i="9" s="1"/>
  <c r="P1904" i="9" s="1"/>
  <c r="P1905" i="9" s="1"/>
  <c r="P1906" i="9" s="1"/>
  <c r="P1907" i="9" s="1"/>
  <c r="P1908" i="9" s="1"/>
  <c r="P1909" i="9" s="1"/>
  <c r="P1910" i="9" s="1"/>
  <c r="P1911" i="9" s="1"/>
  <c r="P1912" i="9" s="1"/>
  <c r="P1913" i="9" s="1"/>
  <c r="P1914" i="9" s="1"/>
  <c r="P1915" i="9" s="1"/>
  <c r="P1916" i="9" s="1"/>
  <c r="P1917" i="9" s="1"/>
  <c r="P1918" i="9" s="1"/>
  <c r="P1919" i="9" s="1"/>
  <c r="P1920" i="9" s="1"/>
  <c r="P1921" i="9" s="1"/>
  <c r="P1922" i="9" s="1"/>
  <c r="P1923" i="9" s="1"/>
  <c r="P1924" i="9" s="1"/>
  <c r="P1925" i="9" s="1"/>
  <c r="P1926" i="9" s="1"/>
  <c r="P1927" i="9" s="1"/>
  <c r="P1928" i="9" s="1"/>
  <c r="P1929" i="9" s="1"/>
  <c r="P1930" i="9" s="1"/>
  <c r="P1931" i="9" s="1"/>
  <c r="P1932" i="9" s="1"/>
  <c r="P1933" i="9" s="1"/>
  <c r="P1934" i="9" s="1"/>
  <c r="P1935" i="9" s="1"/>
  <c r="P1936" i="9" s="1"/>
  <c r="P1937" i="9" s="1"/>
  <c r="P1938" i="9" s="1"/>
  <c r="P1939" i="9" s="1"/>
  <c r="P1940" i="9" s="1"/>
  <c r="P1941" i="9" s="1"/>
  <c r="P1942" i="9" s="1"/>
  <c r="P1943" i="9" s="1"/>
  <c r="P1944" i="9" s="1"/>
  <c r="P1945" i="9" s="1"/>
  <c r="P1946" i="9" s="1"/>
  <c r="P1947" i="9" s="1"/>
  <c r="P1948" i="9" s="1"/>
  <c r="P1949" i="9" s="1"/>
  <c r="P1950" i="9" s="1"/>
  <c r="P1951" i="9" s="1"/>
  <c r="P1952" i="9" s="1"/>
  <c r="P1953" i="9" s="1"/>
  <c r="P1954" i="9" s="1"/>
  <c r="P1955" i="9" s="1"/>
  <c r="P1956" i="9" s="1"/>
  <c r="P1957" i="9" s="1"/>
  <c r="P1958" i="9" s="1"/>
  <c r="P1959" i="9" s="1"/>
  <c r="P1960" i="9" s="1"/>
  <c r="P1961" i="9" s="1"/>
  <c r="P1962" i="9" s="1"/>
  <c r="P1963" i="9" s="1"/>
  <c r="P1964" i="9" s="1"/>
  <c r="P1965" i="9" s="1"/>
  <c r="P1966" i="9" s="1"/>
  <c r="P1967" i="9" s="1"/>
  <c r="P1968" i="9" s="1"/>
  <c r="P1969" i="9" s="1"/>
  <c r="P1970" i="9" s="1"/>
  <c r="P1971" i="9" s="1"/>
  <c r="P1972" i="9" s="1"/>
  <c r="P1973" i="9" s="1"/>
  <c r="P1974" i="9" s="1"/>
  <c r="P1975" i="9" s="1"/>
  <c r="P1976" i="9" s="1"/>
  <c r="P1977" i="9" s="1"/>
  <c r="P1978" i="9" s="1"/>
  <c r="P1979" i="9" s="1"/>
  <c r="P1980" i="9" s="1"/>
  <c r="P1981" i="9" s="1"/>
  <c r="P1982" i="9" s="1"/>
  <c r="P1983" i="9" s="1"/>
  <c r="P1984" i="9" s="1"/>
  <c r="P1985" i="9" s="1"/>
  <c r="P1986" i="9" s="1"/>
  <c r="P1987" i="9" s="1"/>
  <c r="P1988" i="9" s="1"/>
  <c r="P1989" i="9" s="1"/>
  <c r="P1990" i="9" s="1"/>
  <c r="P1991" i="9" s="1"/>
  <c r="P1992" i="9" s="1"/>
  <c r="P1993" i="9" s="1"/>
  <c r="P1994" i="9" s="1"/>
  <c r="P1995" i="9" s="1"/>
  <c r="P1996" i="9" s="1"/>
  <c r="P1997" i="9" s="1"/>
  <c r="P1998" i="9" s="1"/>
  <c r="P1999" i="9" s="1"/>
  <c r="P2000" i="9" s="1"/>
  <c r="P2001" i="9" s="1"/>
  <c r="P2002" i="9" s="1"/>
  <c r="P2003" i="9" s="1"/>
  <c r="P2004" i="9" s="1"/>
  <c r="P2005" i="9" s="1"/>
  <c r="P2006" i="9" s="1"/>
  <c r="P2007" i="9" s="1"/>
  <c r="P2008" i="9" s="1"/>
  <c r="P2009" i="9" s="1"/>
  <c r="P2010" i="9" s="1"/>
  <c r="P2011" i="9" s="1"/>
  <c r="P2012" i="9" s="1"/>
  <c r="P2013" i="9" s="1"/>
  <c r="P2014" i="9" s="1"/>
  <c r="P2015" i="9" s="1"/>
  <c r="P2016" i="9" s="1"/>
  <c r="P2017" i="9" s="1"/>
  <c r="P2018" i="9" s="1"/>
  <c r="P2019" i="9" s="1"/>
  <c r="P2020" i="9" s="1"/>
  <c r="P2021" i="9" s="1"/>
  <c r="P2022" i="9" s="1"/>
  <c r="P2023" i="9" s="1"/>
  <c r="P2024" i="9" s="1"/>
  <c r="P2025" i="9" s="1"/>
  <c r="P2026" i="9" s="1"/>
  <c r="P2027" i="9" s="1"/>
  <c r="P2028" i="9" s="1"/>
  <c r="P2029" i="9" s="1"/>
  <c r="P2030" i="9" s="1"/>
  <c r="P2031" i="9" s="1"/>
  <c r="P2032" i="9" s="1"/>
  <c r="P2033" i="9" s="1"/>
  <c r="P2034" i="9" s="1"/>
  <c r="P2035" i="9" s="1"/>
  <c r="P2036" i="9" s="1"/>
  <c r="P2037" i="9" s="1"/>
  <c r="P2038" i="9" s="1"/>
  <c r="P2039" i="9" s="1"/>
  <c r="P2040" i="9" s="1"/>
  <c r="P2041" i="9" s="1"/>
  <c r="P2042" i="9" s="1"/>
  <c r="P2043" i="9" s="1"/>
  <c r="P2044" i="9" s="1"/>
  <c r="P2045" i="9" s="1"/>
  <c r="P2046" i="9" s="1"/>
  <c r="P2047" i="9" s="1"/>
  <c r="P2048" i="9" s="1"/>
  <c r="P2049" i="9" s="1"/>
  <c r="P2050" i="9" s="1"/>
  <c r="P2051" i="9" s="1"/>
  <c r="P2052" i="9" s="1"/>
  <c r="P2053" i="9" s="1"/>
  <c r="P2054" i="9" s="1"/>
  <c r="P2055" i="9" s="1"/>
  <c r="P2056" i="9" s="1"/>
  <c r="P2057" i="9" s="1"/>
  <c r="P2058" i="9" s="1"/>
  <c r="P2059" i="9" s="1"/>
  <c r="P2060" i="9" s="1"/>
  <c r="P2061" i="9" s="1"/>
  <c r="P2062" i="9" s="1"/>
  <c r="P2063" i="9" s="1"/>
  <c r="P2064" i="9" s="1"/>
  <c r="P2065" i="9" s="1"/>
  <c r="P2066" i="9" s="1"/>
  <c r="P2067" i="9" s="1"/>
  <c r="P2068" i="9" s="1"/>
  <c r="P2069" i="9" s="1"/>
  <c r="P2070" i="9" s="1"/>
  <c r="P2071" i="9" s="1"/>
  <c r="P2072" i="9" s="1"/>
  <c r="P2073" i="9" s="1"/>
  <c r="P2074" i="9" s="1"/>
  <c r="P2075" i="9" s="1"/>
  <c r="P2076" i="9" s="1"/>
  <c r="P2077" i="9" s="1"/>
  <c r="P2078" i="9" s="1"/>
  <c r="P2079" i="9" s="1"/>
  <c r="P2080" i="9" s="1"/>
  <c r="P2081" i="9" s="1"/>
  <c r="P2082" i="9" s="1"/>
  <c r="P2083" i="9" s="1"/>
  <c r="P2084" i="9" s="1"/>
  <c r="P2085" i="9" s="1"/>
  <c r="P2086" i="9" s="1"/>
  <c r="P2087" i="9" s="1"/>
  <c r="P2088" i="9" s="1"/>
  <c r="P2089" i="9" s="1"/>
  <c r="P2090" i="9" s="1"/>
  <c r="P2091" i="9" s="1"/>
  <c r="P2092" i="9" s="1"/>
  <c r="P2093" i="9" s="1"/>
  <c r="P2094" i="9" s="1"/>
  <c r="P2095" i="9" s="1"/>
  <c r="P2096" i="9" s="1"/>
  <c r="P2097" i="9" s="1"/>
  <c r="P2098" i="9" s="1"/>
  <c r="P2099" i="9" s="1"/>
  <c r="P2100" i="9" s="1"/>
  <c r="P2101" i="9" s="1"/>
  <c r="P2102" i="9" s="1"/>
  <c r="P2103" i="9" s="1"/>
  <c r="P2104" i="9" s="1"/>
  <c r="P2105" i="9" s="1"/>
  <c r="P2106" i="9" s="1"/>
  <c r="P2107" i="9" s="1"/>
  <c r="P2108" i="9" s="1"/>
  <c r="P2109" i="9" s="1"/>
  <c r="P2110" i="9" s="1"/>
  <c r="P2111" i="9" s="1"/>
  <c r="P2112" i="9" s="1"/>
  <c r="P2113" i="9" s="1"/>
  <c r="P2114" i="9" s="1"/>
  <c r="P2115" i="9" s="1"/>
  <c r="P2116" i="9" s="1"/>
  <c r="P2117" i="9" s="1"/>
  <c r="P2118" i="9" s="1"/>
  <c r="P2119" i="9" s="1"/>
  <c r="P2120" i="9" s="1"/>
  <c r="P2121" i="9" s="1"/>
  <c r="P2122" i="9" s="1"/>
  <c r="P2123" i="9" s="1"/>
  <c r="P2124" i="9" s="1"/>
  <c r="P2125" i="9" s="1"/>
  <c r="P2126" i="9" s="1"/>
  <c r="P2127" i="9" s="1"/>
  <c r="P2128" i="9" s="1"/>
  <c r="P2129" i="9" s="1"/>
  <c r="P2130" i="9" s="1"/>
  <c r="P2131" i="9" s="1"/>
  <c r="P2132" i="9" s="1"/>
  <c r="P2133" i="9" s="1"/>
  <c r="P2134" i="9" s="1"/>
  <c r="P2135" i="9" s="1"/>
  <c r="P2136" i="9" s="1"/>
  <c r="P2137" i="9" s="1"/>
  <c r="P2138" i="9" s="1"/>
  <c r="P2139" i="9" s="1"/>
  <c r="P2140" i="9" s="1"/>
  <c r="P2141" i="9" s="1"/>
  <c r="P2142" i="9" s="1"/>
  <c r="P2143" i="9" s="1"/>
  <c r="P2144" i="9" s="1"/>
  <c r="P2145" i="9" s="1"/>
  <c r="P2146" i="9" s="1"/>
  <c r="P2147" i="9" s="1"/>
  <c r="P2148" i="9" s="1"/>
  <c r="P2149" i="9" s="1"/>
  <c r="P2150" i="9" s="1"/>
  <c r="P2151" i="9" s="1"/>
  <c r="P2152" i="9" s="1"/>
  <c r="P2153" i="9" s="1"/>
  <c r="P2154" i="9" s="1"/>
  <c r="P2155" i="9" s="1"/>
  <c r="P2156" i="9" s="1"/>
  <c r="P2157" i="9" s="1"/>
  <c r="P2158" i="9" s="1"/>
  <c r="P2159" i="9" s="1"/>
  <c r="P2160" i="9" s="1"/>
  <c r="P2161" i="9" s="1"/>
  <c r="P2162" i="9" s="1"/>
  <c r="P2163" i="9" s="1"/>
  <c r="P2164" i="9" s="1"/>
  <c r="P2165" i="9" s="1"/>
  <c r="P2166" i="9" s="1"/>
  <c r="P2167" i="9" s="1"/>
  <c r="P2168" i="9" s="1"/>
  <c r="P2169" i="9" s="1"/>
  <c r="P2170" i="9" s="1"/>
  <c r="P2171" i="9" s="1"/>
  <c r="P2172" i="9" s="1"/>
  <c r="P2173" i="9" s="1"/>
  <c r="P2174" i="9" s="1"/>
  <c r="P2175" i="9" s="1"/>
  <c r="P2176" i="9" s="1"/>
  <c r="P2177" i="9" s="1"/>
  <c r="P2178" i="9" s="1"/>
  <c r="P2179" i="9" s="1"/>
  <c r="P2180" i="9" s="1"/>
  <c r="P2181" i="9" s="1"/>
  <c r="P2182" i="9" s="1"/>
  <c r="P2183" i="9" s="1"/>
  <c r="P2184" i="9" s="1"/>
  <c r="P2185" i="9" s="1"/>
  <c r="P2186" i="9" s="1"/>
  <c r="P2187" i="9" s="1"/>
  <c r="P2188" i="9" s="1"/>
  <c r="P2189" i="9" s="1"/>
  <c r="P2190" i="9" s="1"/>
  <c r="P2191" i="9" s="1"/>
  <c r="P2192" i="9" s="1"/>
  <c r="P2193" i="9" s="1"/>
  <c r="P2194" i="9" s="1"/>
  <c r="P2195" i="9" s="1"/>
  <c r="P2196" i="9" s="1"/>
  <c r="P2197" i="9" s="1"/>
  <c r="P2198" i="9" s="1"/>
  <c r="P2199" i="9" s="1"/>
  <c r="P2200" i="9" s="1"/>
  <c r="P2201" i="9" s="1"/>
  <c r="P2202" i="9" s="1"/>
  <c r="P2203" i="9" s="1"/>
  <c r="P2204" i="9" s="1"/>
  <c r="P2205" i="9" s="1"/>
  <c r="P2206" i="9" s="1"/>
  <c r="P2207" i="9" s="1"/>
  <c r="P2208" i="9" s="1"/>
  <c r="P2209" i="9" s="1"/>
  <c r="P2210" i="9" s="1"/>
  <c r="P2211" i="9" s="1"/>
  <c r="P2212" i="9" s="1"/>
  <c r="P2213" i="9" s="1"/>
  <c r="P2214" i="9" s="1"/>
  <c r="P2215" i="9" s="1"/>
  <c r="P2216" i="9" s="1"/>
  <c r="P2217" i="9" s="1"/>
  <c r="P2218" i="9" s="1"/>
  <c r="P2219" i="9" s="1"/>
  <c r="P2220" i="9" s="1"/>
  <c r="P2221" i="9" s="1"/>
  <c r="P2222" i="9" s="1"/>
  <c r="P2223" i="9" s="1"/>
  <c r="P2224" i="9" s="1"/>
  <c r="P2225" i="9" s="1"/>
  <c r="P2226" i="9" s="1"/>
  <c r="P2227" i="9" s="1"/>
  <c r="P2228" i="9" s="1"/>
  <c r="P2229" i="9" s="1"/>
  <c r="P2230" i="9" s="1"/>
  <c r="P2231" i="9" s="1"/>
  <c r="P2232" i="9" s="1"/>
  <c r="P2233" i="9" s="1"/>
  <c r="P2234" i="9" s="1"/>
  <c r="P2235" i="9" s="1"/>
  <c r="P2236" i="9" s="1"/>
  <c r="P2237" i="9" s="1"/>
  <c r="P2238" i="9" s="1"/>
  <c r="P2239" i="9" s="1"/>
  <c r="P2240" i="9" s="1"/>
  <c r="P2241" i="9" s="1"/>
  <c r="P2242" i="9" s="1"/>
  <c r="P2243" i="9" s="1"/>
  <c r="P2244" i="9" s="1"/>
  <c r="P2245" i="9" s="1"/>
  <c r="P2246" i="9" s="1"/>
  <c r="P2247" i="9" s="1"/>
  <c r="P2248" i="9" s="1"/>
  <c r="P2249" i="9" s="1"/>
  <c r="P2250" i="9" s="1"/>
  <c r="P2251" i="9" s="1"/>
  <c r="P2252" i="9" s="1"/>
  <c r="P2253" i="9" s="1"/>
  <c r="P2254" i="9" s="1"/>
  <c r="P2255" i="9" s="1"/>
  <c r="P2256" i="9" s="1"/>
  <c r="P2257" i="9" s="1"/>
  <c r="P2258" i="9" s="1"/>
  <c r="P2259" i="9" s="1"/>
  <c r="P2260" i="9" s="1"/>
  <c r="P2261" i="9" s="1"/>
  <c r="P2262" i="9" s="1"/>
  <c r="P2263" i="9" s="1"/>
  <c r="P2264" i="9" s="1"/>
  <c r="P2265" i="9" s="1"/>
  <c r="P2266" i="9" s="1"/>
  <c r="P2267" i="9" s="1"/>
  <c r="P2268" i="9" s="1"/>
  <c r="P2269" i="9" s="1"/>
  <c r="P2270" i="9" s="1"/>
  <c r="P2271" i="9" s="1"/>
  <c r="P2272" i="9" s="1"/>
  <c r="P2273" i="9" s="1"/>
  <c r="P2274" i="9" s="1"/>
  <c r="P2275" i="9" s="1"/>
  <c r="P2276" i="9" s="1"/>
  <c r="P2277" i="9" s="1"/>
  <c r="P2278" i="9" s="1"/>
  <c r="P2279" i="9" s="1"/>
  <c r="P2280" i="9" s="1"/>
  <c r="P2281" i="9" s="1"/>
  <c r="P2282" i="9" s="1"/>
  <c r="P2283" i="9" s="1"/>
  <c r="P2284" i="9" s="1"/>
  <c r="P2285" i="9" s="1"/>
  <c r="P2286" i="9" s="1"/>
  <c r="P2287" i="9" s="1"/>
  <c r="P2288" i="9" s="1"/>
  <c r="P2289" i="9" s="1"/>
  <c r="P2290" i="9" s="1"/>
  <c r="P2291" i="9" s="1"/>
  <c r="P2292" i="9" s="1"/>
  <c r="P2293" i="9" s="1"/>
  <c r="P2294" i="9" s="1"/>
  <c r="P2295" i="9" s="1"/>
  <c r="P2296" i="9" s="1"/>
  <c r="P2297" i="9" s="1"/>
  <c r="P2298" i="9" s="1"/>
  <c r="P2299" i="9" s="1"/>
  <c r="P2300" i="9" s="1"/>
  <c r="P2301" i="9" s="1"/>
  <c r="P2302" i="9" s="1"/>
  <c r="P2303" i="9" s="1"/>
  <c r="P2304" i="9" s="1"/>
  <c r="P2305" i="9" s="1"/>
  <c r="P2306" i="9" s="1"/>
  <c r="P2307" i="9" s="1"/>
  <c r="P2308" i="9" s="1"/>
  <c r="P2309" i="9" s="1"/>
  <c r="P2310" i="9" s="1"/>
  <c r="P2311" i="9" s="1"/>
  <c r="P2312" i="9" s="1"/>
  <c r="P2313" i="9" s="1"/>
  <c r="P2314" i="9" s="1"/>
  <c r="P2315" i="9" s="1"/>
  <c r="P2316" i="9" s="1"/>
  <c r="P2317" i="9" s="1"/>
  <c r="P2318" i="9" s="1"/>
  <c r="P2319" i="9" s="1"/>
  <c r="P2320" i="9" s="1"/>
  <c r="P2321" i="9" s="1"/>
  <c r="P2322" i="9" s="1"/>
  <c r="P2323" i="9" s="1"/>
  <c r="P2324" i="9" s="1"/>
  <c r="P2325" i="9" s="1"/>
  <c r="P2326" i="9" s="1"/>
  <c r="P2327" i="9" s="1"/>
  <c r="P2328" i="9" s="1"/>
  <c r="P2329" i="9" s="1"/>
  <c r="P2330" i="9" s="1"/>
  <c r="P2331" i="9" s="1"/>
  <c r="P2332" i="9" s="1"/>
  <c r="P2333" i="9" s="1"/>
  <c r="P2334" i="9" s="1"/>
  <c r="P2335" i="9" s="1"/>
  <c r="P2336" i="9" s="1"/>
  <c r="P2337" i="9" s="1"/>
  <c r="P2338" i="9" s="1"/>
  <c r="P2339" i="9" s="1"/>
  <c r="P2340" i="9" s="1"/>
  <c r="P2341" i="9" s="1"/>
  <c r="P2342" i="9" s="1"/>
  <c r="P2343" i="9" s="1"/>
  <c r="P2344" i="9" s="1"/>
  <c r="P2345" i="9" s="1"/>
  <c r="P2346" i="9" s="1"/>
  <c r="P2347" i="9" s="1"/>
  <c r="P2348" i="9" s="1"/>
  <c r="P2349" i="9" s="1"/>
  <c r="P2350" i="9" s="1"/>
  <c r="P2351" i="9" s="1"/>
  <c r="P2352" i="9" s="1"/>
  <c r="P2353" i="9" s="1"/>
  <c r="P2354" i="9" s="1"/>
  <c r="P2355" i="9" s="1"/>
  <c r="P2356" i="9" s="1"/>
  <c r="P2357" i="9" s="1"/>
  <c r="P2358" i="9" s="1"/>
  <c r="P2359" i="9" s="1"/>
  <c r="P2360" i="9" s="1"/>
  <c r="P2361" i="9" s="1"/>
  <c r="P2362" i="9" s="1"/>
  <c r="P2363" i="9" s="1"/>
  <c r="P2364" i="9" s="1"/>
  <c r="P2365" i="9" s="1"/>
  <c r="P2366" i="9" s="1"/>
  <c r="P2367" i="9" s="1"/>
  <c r="P2368" i="9" s="1"/>
  <c r="P2369" i="9" s="1"/>
  <c r="P2370" i="9" s="1"/>
  <c r="P2371" i="9" s="1"/>
  <c r="P2372" i="9" s="1"/>
  <c r="P2373" i="9" s="1"/>
  <c r="P2374" i="9" s="1"/>
  <c r="P2375" i="9" s="1"/>
  <c r="P2376" i="9" s="1"/>
  <c r="P2377" i="9" s="1"/>
  <c r="P2378" i="9" s="1"/>
  <c r="P2379" i="9" s="1"/>
  <c r="P2380" i="9" s="1"/>
  <c r="P2381" i="9" s="1"/>
  <c r="P2382" i="9" s="1"/>
  <c r="P2383" i="9" s="1"/>
  <c r="P2384" i="9" s="1"/>
  <c r="P2385" i="9" s="1"/>
  <c r="P2386" i="9" s="1"/>
  <c r="P2387" i="9" s="1"/>
  <c r="P2388" i="9" s="1"/>
  <c r="P2389" i="9" s="1"/>
  <c r="P2390" i="9" s="1"/>
  <c r="P2391" i="9" s="1"/>
  <c r="P2392" i="9" s="1"/>
  <c r="P2393" i="9" s="1"/>
  <c r="P2394" i="9" s="1"/>
  <c r="P2395" i="9" s="1"/>
  <c r="P2396" i="9" s="1"/>
  <c r="P2397" i="9" s="1"/>
  <c r="P2398" i="9" s="1"/>
  <c r="P2399" i="9" s="1"/>
  <c r="P2400" i="9" s="1"/>
  <c r="P2401" i="9" s="1"/>
  <c r="P2402" i="9" s="1"/>
  <c r="P2403" i="9" s="1"/>
  <c r="P2404" i="9" s="1"/>
  <c r="P2405" i="9" s="1"/>
  <c r="P2406" i="9" s="1"/>
  <c r="P2407" i="9" s="1"/>
  <c r="P2408" i="9" s="1"/>
  <c r="P2409" i="9" s="1"/>
  <c r="P2410" i="9" s="1"/>
  <c r="P2411" i="9" s="1"/>
  <c r="P2412" i="9" s="1"/>
  <c r="P2413" i="9" s="1"/>
  <c r="P2414" i="9" s="1"/>
  <c r="P2415" i="9" s="1"/>
  <c r="P2416" i="9" s="1"/>
  <c r="P2417" i="9" s="1"/>
  <c r="P2418" i="9" s="1"/>
  <c r="P2419" i="9" s="1"/>
  <c r="P2420" i="9" s="1"/>
  <c r="P2421" i="9" s="1"/>
  <c r="P2422" i="9" s="1"/>
  <c r="P2423" i="9" s="1"/>
  <c r="P2424" i="9" s="1"/>
  <c r="P2425" i="9" s="1"/>
  <c r="P2426" i="9" s="1"/>
  <c r="P2427" i="9" s="1"/>
  <c r="P2428" i="9" s="1"/>
  <c r="P2429" i="9" s="1"/>
  <c r="P2430" i="9" s="1"/>
  <c r="P2431" i="9" s="1"/>
  <c r="P2432" i="9" s="1"/>
  <c r="P2433" i="9" s="1"/>
  <c r="P2434" i="9" s="1"/>
  <c r="P2435" i="9" s="1"/>
  <c r="P2436" i="9" s="1"/>
  <c r="P2437" i="9" s="1"/>
  <c r="P2438" i="9" s="1"/>
  <c r="P2439" i="9" s="1"/>
  <c r="P2440" i="9" s="1"/>
  <c r="P2441" i="9" s="1"/>
  <c r="P2442" i="9" s="1"/>
  <c r="P2443" i="9" s="1"/>
  <c r="P2444" i="9" s="1"/>
  <c r="P2445" i="9" s="1"/>
  <c r="P2446" i="9" s="1"/>
  <c r="P2447" i="9" s="1"/>
  <c r="P2448" i="9" s="1"/>
  <c r="P2449" i="9" s="1"/>
  <c r="P2450" i="9" s="1"/>
  <c r="P2451" i="9" s="1"/>
  <c r="P2452" i="9" s="1"/>
  <c r="P2453" i="9" s="1"/>
  <c r="P2454" i="9" s="1"/>
  <c r="P2455" i="9" s="1"/>
  <c r="P2456" i="9" s="1"/>
  <c r="P2457" i="9" s="1"/>
  <c r="P2458" i="9" s="1"/>
  <c r="P2459" i="9" s="1"/>
  <c r="P2460" i="9" s="1"/>
  <c r="P2461" i="9" s="1"/>
  <c r="P2462" i="9" s="1"/>
  <c r="P2463" i="9" s="1"/>
  <c r="P2464" i="9" s="1"/>
  <c r="P2465" i="9" s="1"/>
  <c r="P2466" i="9" s="1"/>
  <c r="P2467" i="9" s="1"/>
  <c r="P2468" i="9" s="1"/>
  <c r="P2469" i="9" s="1"/>
  <c r="P2470" i="9" s="1"/>
  <c r="P2471" i="9" s="1"/>
  <c r="P2472" i="9" s="1"/>
  <c r="P2473" i="9" s="1"/>
  <c r="P2474" i="9" s="1"/>
  <c r="P2475" i="9" s="1"/>
  <c r="P2476" i="9" s="1"/>
  <c r="P2477" i="9" s="1"/>
  <c r="P2478" i="9" s="1"/>
  <c r="P2479" i="9" s="1"/>
  <c r="P2480" i="9" s="1"/>
  <c r="P2481" i="9" s="1"/>
  <c r="P2482" i="9" s="1"/>
  <c r="P2483" i="9" s="1"/>
  <c r="P2484" i="9" s="1"/>
  <c r="P2485" i="9" s="1"/>
  <c r="P2486" i="9" s="1"/>
  <c r="P2487" i="9" s="1"/>
  <c r="P2488" i="9" s="1"/>
  <c r="P2489" i="9" s="1"/>
  <c r="P2490" i="9" s="1"/>
  <c r="P2491" i="9" s="1"/>
  <c r="P2492" i="9" s="1"/>
  <c r="P2493" i="9" s="1"/>
  <c r="P2494" i="9" s="1"/>
  <c r="P2495" i="9" s="1"/>
  <c r="P2496" i="9" s="1"/>
  <c r="P2497" i="9" s="1"/>
  <c r="P2498" i="9" s="1"/>
  <c r="P2499" i="9" s="1"/>
  <c r="P2500" i="9" s="1"/>
  <c r="P2501" i="9" s="1"/>
  <c r="P2502" i="9" s="1"/>
  <c r="P2503" i="9" s="1"/>
  <c r="P2504" i="9" s="1"/>
  <c r="P2505" i="9" s="1"/>
  <c r="P2506" i="9" s="1"/>
  <c r="P2507" i="9" s="1"/>
  <c r="P2508" i="9" s="1"/>
  <c r="P2509" i="9" s="1"/>
  <c r="P2510" i="9" s="1"/>
  <c r="P2511" i="9" s="1"/>
  <c r="P2512" i="9" s="1"/>
  <c r="P2513" i="9" s="1"/>
  <c r="P2514" i="9" s="1"/>
  <c r="P2515" i="9" s="1"/>
  <c r="P2516" i="9" s="1"/>
  <c r="P2517" i="9" s="1"/>
  <c r="P2518" i="9" s="1"/>
  <c r="P2519" i="9" s="1"/>
  <c r="P2520" i="9" s="1"/>
  <c r="P2521" i="9" s="1"/>
  <c r="P2522" i="9" s="1"/>
  <c r="P2523" i="9" s="1"/>
  <c r="P2524" i="9" s="1"/>
  <c r="P2525" i="9" s="1"/>
  <c r="P2526" i="9" s="1"/>
  <c r="P2527" i="9" s="1"/>
  <c r="P2528" i="9" s="1"/>
  <c r="P2529" i="9" s="1"/>
  <c r="P2530" i="9" s="1"/>
  <c r="P2531" i="9" s="1"/>
  <c r="P2532" i="9" s="1"/>
  <c r="P2533" i="9" s="1"/>
  <c r="P2534" i="9" s="1"/>
  <c r="P2535" i="9" s="1"/>
  <c r="P2536" i="9" s="1"/>
  <c r="P2537" i="9" s="1"/>
  <c r="P2538" i="9" s="1"/>
  <c r="P2539" i="9" s="1"/>
  <c r="P2540" i="9" s="1"/>
  <c r="P2541" i="9" s="1"/>
  <c r="P2542" i="9" s="1"/>
  <c r="P2543" i="9" s="1"/>
  <c r="P2544" i="9" s="1"/>
  <c r="P2545" i="9" s="1"/>
  <c r="P2546" i="9" s="1"/>
  <c r="P2547" i="9" s="1"/>
  <c r="P2548" i="9" s="1"/>
  <c r="P2549" i="9" s="1"/>
  <c r="P2550" i="9" s="1"/>
  <c r="P2551" i="9" s="1"/>
  <c r="P2552" i="9" s="1"/>
  <c r="P2553" i="9" s="1"/>
  <c r="P2554" i="9" s="1"/>
  <c r="P2555" i="9" s="1"/>
  <c r="P2556" i="9" s="1"/>
  <c r="P2557" i="9" s="1"/>
  <c r="P2558" i="9" s="1"/>
  <c r="P2559" i="9" s="1"/>
  <c r="P2560" i="9" s="1"/>
  <c r="P2561" i="9" s="1"/>
  <c r="P2562" i="9" s="1"/>
  <c r="P2563" i="9" s="1"/>
  <c r="P2564" i="9" s="1"/>
  <c r="P2565" i="9" s="1"/>
  <c r="P2566" i="9" s="1"/>
  <c r="P2567" i="9" s="1"/>
  <c r="P2568" i="9" s="1"/>
  <c r="P2569" i="9" s="1"/>
  <c r="P2570" i="9" s="1"/>
  <c r="P2571" i="9" s="1"/>
  <c r="P2572" i="9" s="1"/>
  <c r="P2573" i="9" s="1"/>
  <c r="F1833" i="9"/>
  <c r="E1833" i="9"/>
  <c r="G1833" i="9" s="1"/>
  <c r="F1832" i="9"/>
  <c r="E1832" i="9"/>
  <c r="F1831" i="9"/>
  <c r="E1831" i="9"/>
  <c r="G1831" i="9" s="1"/>
  <c r="F1830" i="9"/>
  <c r="E1830" i="9"/>
  <c r="G1830" i="9" s="1"/>
  <c r="F1829" i="9"/>
  <c r="E1829" i="9"/>
  <c r="F1828" i="9"/>
  <c r="G1828" i="9" s="1"/>
  <c r="E1828" i="9"/>
  <c r="F1827" i="9"/>
  <c r="E1827" i="9"/>
  <c r="G1827" i="9" s="1"/>
  <c r="F1826" i="9"/>
  <c r="E1826" i="9"/>
  <c r="G1825" i="9"/>
  <c r="F1825" i="9"/>
  <c r="E1825" i="9"/>
  <c r="F1824" i="9"/>
  <c r="E1824" i="9"/>
  <c r="G1824" i="9" s="1"/>
  <c r="F1823" i="9"/>
  <c r="E1823" i="9"/>
  <c r="G1823" i="9" s="1"/>
  <c r="G1822" i="9"/>
  <c r="F1822" i="9"/>
  <c r="E1822" i="9"/>
  <c r="F1821" i="9"/>
  <c r="E1821" i="9"/>
  <c r="G1821" i="9" s="1"/>
  <c r="F1820" i="9"/>
  <c r="E1820" i="9"/>
  <c r="F1819" i="9"/>
  <c r="E1819" i="9"/>
  <c r="G1819" i="9" s="1"/>
  <c r="F1818" i="9"/>
  <c r="E1818" i="9"/>
  <c r="G1818" i="9" s="1"/>
  <c r="F1817" i="9"/>
  <c r="E1817" i="9"/>
  <c r="F1816" i="9"/>
  <c r="G1816" i="9" s="1"/>
  <c r="E1816" i="9"/>
  <c r="F1815" i="9"/>
  <c r="E1815" i="9"/>
  <c r="G1815" i="9" s="1"/>
  <c r="F1814" i="9"/>
  <c r="E1814" i="9"/>
  <c r="G1813" i="9"/>
  <c r="F1813" i="9"/>
  <c r="E1813" i="9"/>
  <c r="F1812" i="9"/>
  <c r="E1812" i="9"/>
  <c r="G1812" i="9" s="1"/>
  <c r="F1811" i="9"/>
  <c r="E1811" i="9"/>
  <c r="G1811" i="9" s="1"/>
  <c r="G1810" i="9"/>
  <c r="F1810" i="9"/>
  <c r="E1810" i="9"/>
  <c r="F1809" i="9"/>
  <c r="E1809" i="9"/>
  <c r="G1809" i="9" s="1"/>
  <c r="F1808" i="9"/>
  <c r="E1808" i="9"/>
  <c r="F1807" i="9"/>
  <c r="E1807" i="9"/>
  <c r="G1807" i="9" s="1"/>
  <c r="F1806" i="9"/>
  <c r="E1806" i="9"/>
  <c r="G1806" i="9" s="1"/>
  <c r="F1805" i="9"/>
  <c r="E1805" i="9"/>
  <c r="F1804" i="9"/>
  <c r="G1804" i="9" s="1"/>
  <c r="E1804" i="9"/>
  <c r="F1803" i="9"/>
  <c r="E1803" i="9"/>
  <c r="G1803" i="9" s="1"/>
  <c r="F1802" i="9"/>
  <c r="E1802" i="9"/>
  <c r="G1801" i="9"/>
  <c r="F1801" i="9"/>
  <c r="E1801" i="9"/>
  <c r="F1800" i="9"/>
  <c r="E1800" i="9"/>
  <c r="G1800" i="9" s="1"/>
  <c r="F1799" i="9"/>
  <c r="E1799" i="9"/>
  <c r="G1799" i="9" s="1"/>
  <c r="G1798" i="9"/>
  <c r="F1798" i="9"/>
  <c r="E1798" i="9"/>
  <c r="F1797" i="9"/>
  <c r="E1797" i="9"/>
  <c r="G1797" i="9" s="1"/>
  <c r="F1796" i="9"/>
  <c r="E1796" i="9"/>
  <c r="G1796" i="9" s="1"/>
  <c r="F1795" i="9"/>
  <c r="E1795" i="9"/>
  <c r="G1795" i="9" s="1"/>
  <c r="F1794" i="9"/>
  <c r="E1794" i="9"/>
  <c r="G1794" i="9" s="1"/>
  <c r="F1793" i="9"/>
  <c r="E1793" i="9"/>
  <c r="G1792" i="9"/>
  <c r="F1792" i="9"/>
  <c r="E1792" i="9"/>
  <c r="F1791" i="9"/>
  <c r="E1791" i="9"/>
  <c r="G1791" i="9" s="1"/>
  <c r="F1790" i="9"/>
  <c r="E1790" i="9"/>
  <c r="F1789" i="9"/>
  <c r="E1789" i="9"/>
  <c r="G1789" i="9" s="1"/>
  <c r="F1788" i="9"/>
  <c r="E1788" i="9"/>
  <c r="G1788" i="9" s="1"/>
  <c r="F1787" i="9"/>
  <c r="E1787" i="9"/>
  <c r="G1787" i="9" s="1"/>
  <c r="G1786" i="9"/>
  <c r="F1786" i="9"/>
  <c r="E1786" i="9"/>
  <c r="F1785" i="9"/>
  <c r="E1785" i="9"/>
  <c r="G1785" i="9" s="1"/>
  <c r="F1784" i="9"/>
  <c r="E1784" i="9"/>
  <c r="F1783" i="9"/>
  <c r="E1783" i="9"/>
  <c r="G1783" i="9" s="1"/>
  <c r="F1782" i="9"/>
  <c r="E1782" i="9"/>
  <c r="G1782" i="9" s="1"/>
  <c r="F1781" i="9"/>
  <c r="E1781" i="9"/>
  <c r="F1780" i="9"/>
  <c r="G1780" i="9" s="1"/>
  <c r="E1780" i="9"/>
  <c r="F1779" i="9"/>
  <c r="E1779" i="9"/>
  <c r="G1779" i="9" s="1"/>
  <c r="F1778" i="9"/>
  <c r="E1778" i="9"/>
  <c r="F1777" i="9"/>
  <c r="E1777" i="9"/>
  <c r="G1777" i="9" s="1"/>
  <c r="F1776" i="9"/>
  <c r="E1776" i="9"/>
  <c r="G1776" i="9" s="1"/>
  <c r="F1775" i="9"/>
  <c r="E1775" i="9"/>
  <c r="G1775" i="9" s="1"/>
  <c r="G1774" i="9"/>
  <c r="F1774" i="9"/>
  <c r="E1774" i="9"/>
  <c r="F1773" i="9"/>
  <c r="E1773" i="9"/>
  <c r="G1773" i="9" s="1"/>
  <c r="F1772" i="9"/>
  <c r="E1772" i="9"/>
  <c r="G1772" i="9" s="1"/>
  <c r="F1771" i="9"/>
  <c r="E1771" i="9"/>
  <c r="G1771" i="9" s="1"/>
  <c r="F1770" i="9"/>
  <c r="E1770" i="9"/>
  <c r="G1770" i="9" s="1"/>
  <c r="F1769" i="9"/>
  <c r="E1769" i="9"/>
  <c r="G1768" i="9"/>
  <c r="F1768" i="9"/>
  <c r="E1768" i="9"/>
  <c r="F1767" i="9"/>
  <c r="E1767" i="9"/>
  <c r="G1767" i="9" s="1"/>
  <c r="F1766" i="9"/>
  <c r="E1766" i="9"/>
  <c r="F1765" i="9"/>
  <c r="E1765" i="9"/>
  <c r="G1765" i="9" s="1"/>
  <c r="F1764" i="9"/>
  <c r="E1764" i="9"/>
  <c r="G1764" i="9" s="1"/>
  <c r="F1763" i="9"/>
  <c r="E1763" i="9"/>
  <c r="G1763" i="9" s="1"/>
  <c r="G1762" i="9"/>
  <c r="F1762" i="9"/>
  <c r="E1762" i="9"/>
  <c r="F1761" i="9"/>
  <c r="E1761" i="9"/>
  <c r="G1761" i="9" s="1"/>
  <c r="F1760" i="9"/>
  <c r="E1760" i="9"/>
  <c r="F1759" i="9"/>
  <c r="E1759" i="9"/>
  <c r="G1759" i="9" s="1"/>
  <c r="F1758" i="9"/>
  <c r="E1758" i="9"/>
  <c r="G1758" i="9" s="1"/>
  <c r="F1757" i="9"/>
  <c r="E1757" i="9"/>
  <c r="G1757" i="9" s="1"/>
  <c r="F1756" i="9"/>
  <c r="G1756" i="9" s="1"/>
  <c r="E1756" i="9"/>
  <c r="F1755" i="9"/>
  <c r="E1755" i="9"/>
  <c r="G1755" i="9" s="1"/>
  <c r="F1754" i="9"/>
  <c r="E1754" i="9"/>
  <c r="F1753" i="9"/>
  <c r="E1753" i="9"/>
  <c r="G1753" i="9" s="1"/>
  <c r="F1752" i="9"/>
  <c r="E1752" i="9"/>
  <c r="G1752" i="9" s="1"/>
  <c r="F1751" i="9"/>
  <c r="E1751" i="9"/>
  <c r="G1751" i="9" s="1"/>
  <c r="G1750" i="9"/>
  <c r="F1750" i="9"/>
  <c r="E1750" i="9"/>
  <c r="F1749" i="9"/>
  <c r="E1749" i="9"/>
  <c r="G1749" i="9" s="1"/>
  <c r="F1748" i="9"/>
  <c r="E1748" i="9"/>
  <c r="G1748" i="9" s="1"/>
  <c r="F1747" i="9"/>
  <c r="E1747" i="9"/>
  <c r="G1747" i="9" s="1"/>
  <c r="F1746" i="9"/>
  <c r="E1746" i="9"/>
  <c r="G1746" i="9" s="1"/>
  <c r="F1745" i="9"/>
  <c r="E1745" i="9"/>
  <c r="G1744" i="9"/>
  <c r="F1744" i="9"/>
  <c r="E1744" i="9"/>
  <c r="F1743" i="9"/>
  <c r="E1743" i="9"/>
  <c r="G1743" i="9" s="1"/>
  <c r="F1742" i="9"/>
  <c r="E1742" i="9"/>
  <c r="F1741" i="9"/>
  <c r="E1741" i="9"/>
  <c r="G1741" i="9" s="1"/>
  <c r="F1740" i="9"/>
  <c r="E1740" i="9"/>
  <c r="G1740" i="9" s="1"/>
  <c r="F1739" i="9"/>
  <c r="E1739" i="9"/>
  <c r="G1739" i="9" s="1"/>
  <c r="G1738" i="9"/>
  <c r="F1738" i="9"/>
  <c r="E1738" i="9"/>
  <c r="F1737" i="9"/>
  <c r="E1737" i="9"/>
  <c r="G1737" i="9" s="1"/>
  <c r="F1736" i="9"/>
  <c r="E1736" i="9"/>
  <c r="F1735" i="9"/>
  <c r="E1735" i="9"/>
  <c r="G1735" i="9" s="1"/>
  <c r="F1734" i="9"/>
  <c r="E1734" i="9"/>
  <c r="G1734" i="9" s="1"/>
  <c r="F1733" i="9"/>
  <c r="E1733" i="9"/>
  <c r="G1733" i="9" s="1"/>
  <c r="G1732" i="9"/>
  <c r="F1732" i="9"/>
  <c r="E1732" i="9"/>
  <c r="F1731" i="9"/>
  <c r="E1731" i="9"/>
  <c r="G1731" i="9" s="1"/>
  <c r="F1730" i="9"/>
  <c r="E1730" i="9"/>
  <c r="F1729" i="9"/>
  <c r="E1729" i="9"/>
  <c r="G1729" i="9" s="1"/>
  <c r="F1728" i="9"/>
  <c r="E1728" i="9"/>
  <c r="G1728" i="9" s="1"/>
  <c r="F1727" i="9"/>
  <c r="E1727" i="9"/>
  <c r="G1727" i="9" s="1"/>
  <c r="G1726" i="9"/>
  <c r="F1726" i="9"/>
  <c r="E1726" i="9"/>
  <c r="F1725" i="9"/>
  <c r="E1725" i="9"/>
  <c r="G1725" i="9" s="1"/>
  <c r="F1724" i="9"/>
  <c r="E1724" i="9"/>
  <c r="G1724" i="9" s="1"/>
  <c r="F1723" i="9"/>
  <c r="E1723" i="9"/>
  <c r="G1723" i="9" s="1"/>
  <c r="F1722" i="9"/>
  <c r="E1722" i="9"/>
  <c r="G1722" i="9" s="1"/>
  <c r="F1721" i="9"/>
  <c r="E1721" i="9"/>
  <c r="G1720" i="9"/>
  <c r="F1720" i="9"/>
  <c r="E1720" i="9"/>
  <c r="F1719" i="9"/>
  <c r="E1719" i="9"/>
  <c r="G1719" i="9" s="1"/>
  <c r="F1718" i="9"/>
  <c r="E1718" i="9"/>
  <c r="F1717" i="9"/>
  <c r="E1717" i="9"/>
  <c r="G1717" i="9" s="1"/>
  <c r="F1716" i="9"/>
  <c r="E1716" i="9"/>
  <c r="G1716" i="9" s="1"/>
  <c r="F1715" i="9"/>
  <c r="E1715" i="9"/>
  <c r="G1715" i="9" s="1"/>
  <c r="G1714" i="9"/>
  <c r="F1714" i="9"/>
  <c r="E1714" i="9"/>
  <c r="F1713" i="9"/>
  <c r="E1713" i="9"/>
  <c r="G1713" i="9" s="1"/>
  <c r="F1712" i="9"/>
  <c r="E1712" i="9"/>
  <c r="F1711" i="9"/>
  <c r="E1711" i="9"/>
  <c r="G1711" i="9" s="1"/>
  <c r="F1710" i="9"/>
  <c r="E1710" i="9"/>
  <c r="G1710" i="9" s="1"/>
  <c r="F1709" i="9"/>
  <c r="E1709" i="9"/>
  <c r="G1709" i="9" s="1"/>
  <c r="G1708" i="9"/>
  <c r="F1708" i="9"/>
  <c r="E1708" i="9"/>
  <c r="F1707" i="9"/>
  <c r="E1707" i="9"/>
  <c r="G1707" i="9" s="1"/>
  <c r="F1706" i="9"/>
  <c r="E1706" i="9"/>
  <c r="F1705" i="9"/>
  <c r="E1705" i="9"/>
  <c r="G1705" i="9" s="1"/>
  <c r="F1704" i="9"/>
  <c r="E1704" i="9"/>
  <c r="G1704" i="9" s="1"/>
  <c r="F1703" i="9"/>
  <c r="E1703" i="9"/>
  <c r="G1703" i="9" s="1"/>
  <c r="G1702" i="9"/>
  <c r="F1702" i="9"/>
  <c r="E1702" i="9"/>
  <c r="F1701" i="9"/>
  <c r="E1701" i="9"/>
  <c r="G1701" i="9" s="1"/>
  <c r="F1700" i="9"/>
  <c r="E1700" i="9"/>
  <c r="G1700" i="9" s="1"/>
  <c r="F1699" i="9"/>
  <c r="E1699" i="9"/>
  <c r="G1699" i="9" s="1"/>
  <c r="F1698" i="9"/>
  <c r="E1698" i="9"/>
  <c r="G1698" i="9" s="1"/>
  <c r="F1697" i="9"/>
  <c r="E1697" i="9"/>
  <c r="F1696" i="9"/>
  <c r="E1696" i="9"/>
  <c r="G1696" i="9" s="1"/>
  <c r="F1695" i="9"/>
  <c r="E1695" i="9"/>
  <c r="G1695" i="9" s="1"/>
  <c r="F1694" i="9"/>
  <c r="E1694" i="9"/>
  <c r="F1693" i="9"/>
  <c r="G1693" i="9" s="1"/>
  <c r="E1693" i="9"/>
  <c r="F1692" i="9"/>
  <c r="E1692" i="9"/>
  <c r="G1692" i="9" s="1"/>
  <c r="F1691" i="9"/>
  <c r="E1691" i="9"/>
  <c r="G1691" i="9" s="1"/>
  <c r="G1690" i="9"/>
  <c r="F1690" i="9"/>
  <c r="E1690" i="9"/>
  <c r="F1689" i="9"/>
  <c r="E1689" i="9"/>
  <c r="G1689" i="9" s="1"/>
  <c r="F1688" i="9"/>
  <c r="E1688" i="9"/>
  <c r="F1687" i="9"/>
  <c r="E1687" i="9"/>
  <c r="G1687" i="9" s="1"/>
  <c r="F1686" i="9"/>
  <c r="E1686" i="9"/>
  <c r="G1686" i="9" s="1"/>
  <c r="F1685" i="9"/>
  <c r="E1685" i="9"/>
  <c r="F1684" i="9"/>
  <c r="G1684" i="9" s="1"/>
  <c r="E1684" i="9"/>
  <c r="F1683" i="9"/>
  <c r="E1683" i="9"/>
  <c r="G1683" i="9" s="1"/>
  <c r="F1682" i="9"/>
  <c r="E1682" i="9"/>
  <c r="F1681" i="9"/>
  <c r="E1681" i="9"/>
  <c r="G1681" i="9" s="1"/>
  <c r="F1680" i="9"/>
  <c r="E1680" i="9"/>
  <c r="G1680" i="9" s="1"/>
  <c r="F1679" i="9"/>
  <c r="E1679" i="9"/>
  <c r="G1679" i="9" s="1"/>
  <c r="G1678" i="9"/>
  <c r="F1678" i="9"/>
  <c r="E1678" i="9"/>
  <c r="F1677" i="9"/>
  <c r="E1677" i="9"/>
  <c r="G1677" i="9" s="1"/>
  <c r="F1676" i="9"/>
  <c r="E1676" i="9"/>
  <c r="F1675" i="9"/>
  <c r="E1675" i="9"/>
  <c r="G1675" i="9" s="1"/>
  <c r="F1674" i="9"/>
  <c r="E1674" i="9"/>
  <c r="G1674" i="9" s="1"/>
  <c r="F1673" i="9"/>
  <c r="E1673" i="9"/>
  <c r="G1673" i="9" s="1"/>
  <c r="F1672" i="9"/>
  <c r="E1672" i="9"/>
  <c r="G1672" i="9" s="1"/>
  <c r="F1671" i="9"/>
  <c r="E1671" i="9"/>
  <c r="G1671" i="9" s="1"/>
  <c r="F1670" i="9"/>
  <c r="E1670" i="9"/>
  <c r="F1669" i="9"/>
  <c r="E1669" i="9"/>
  <c r="G1669" i="9" s="1"/>
  <c r="F1668" i="9"/>
  <c r="E1668" i="9"/>
  <c r="G1668" i="9" s="1"/>
  <c r="F1667" i="9"/>
  <c r="E1667" i="9"/>
  <c r="G1667" i="9" s="1"/>
  <c r="G1666" i="9"/>
  <c r="F1666" i="9"/>
  <c r="E1666" i="9"/>
  <c r="F1665" i="9"/>
  <c r="E1665" i="9"/>
  <c r="G1665" i="9" s="1"/>
  <c r="F1664" i="9"/>
  <c r="E1664" i="9"/>
  <c r="F1663" i="9"/>
  <c r="E1663" i="9"/>
  <c r="G1663" i="9" s="1"/>
  <c r="F1662" i="9"/>
  <c r="E1662" i="9"/>
  <c r="G1662" i="9" s="1"/>
  <c r="F1661" i="9"/>
  <c r="E1661" i="9"/>
  <c r="G1660" i="9"/>
  <c r="F1660" i="9"/>
  <c r="E1660" i="9"/>
  <c r="F1659" i="9"/>
  <c r="E1659" i="9"/>
  <c r="G1659" i="9" s="1"/>
  <c r="F1658" i="9"/>
  <c r="E1658" i="9"/>
  <c r="F1657" i="9"/>
  <c r="E1657" i="9"/>
  <c r="G1657" i="9" s="1"/>
  <c r="F1656" i="9"/>
  <c r="E1656" i="9"/>
  <c r="G1656" i="9" s="1"/>
  <c r="F1655" i="9"/>
  <c r="E1655" i="9"/>
  <c r="G1655" i="9" s="1"/>
  <c r="G1654" i="9"/>
  <c r="F1654" i="9"/>
  <c r="E1654" i="9"/>
  <c r="F1653" i="9"/>
  <c r="E1653" i="9"/>
  <c r="G1653" i="9" s="1"/>
  <c r="F1652" i="9"/>
  <c r="E1652" i="9"/>
  <c r="F1651" i="9"/>
  <c r="E1651" i="9"/>
  <c r="G1651" i="9" s="1"/>
  <c r="F1650" i="9"/>
  <c r="E1650" i="9"/>
  <c r="G1650" i="9" s="1"/>
  <c r="F1649" i="9"/>
  <c r="E1649" i="9"/>
  <c r="F1648" i="9"/>
  <c r="G1648" i="9" s="1"/>
  <c r="E1648" i="9"/>
  <c r="F1647" i="9"/>
  <c r="E1647" i="9"/>
  <c r="G1647" i="9" s="1"/>
  <c r="F1646" i="9"/>
  <c r="E1646" i="9"/>
  <c r="F1645" i="9"/>
  <c r="E1645" i="9"/>
  <c r="G1645" i="9" s="1"/>
  <c r="F1644" i="9"/>
  <c r="E1644" i="9"/>
  <c r="G1644" i="9" s="1"/>
  <c r="F1643" i="9"/>
  <c r="E1643" i="9"/>
  <c r="G1643" i="9" s="1"/>
  <c r="G1642" i="9"/>
  <c r="F1642" i="9"/>
  <c r="E1642" i="9"/>
  <c r="F1641" i="9"/>
  <c r="E1641" i="9"/>
  <c r="G1641" i="9" s="1"/>
  <c r="F1640" i="9"/>
  <c r="E1640" i="9"/>
  <c r="F1639" i="9"/>
  <c r="E1639" i="9"/>
  <c r="G1639" i="9" s="1"/>
  <c r="F1638" i="9"/>
  <c r="E1638" i="9"/>
  <c r="G1638" i="9" s="1"/>
  <c r="F1637" i="9"/>
  <c r="E1637" i="9"/>
  <c r="G1637" i="9" s="1"/>
  <c r="F1636" i="9"/>
  <c r="E1636" i="9"/>
  <c r="G1636" i="9" s="1"/>
  <c r="F1635" i="9"/>
  <c r="E1635" i="9"/>
  <c r="G1635" i="9" s="1"/>
  <c r="F1634" i="9"/>
  <c r="E1634" i="9"/>
  <c r="F1633" i="9"/>
  <c r="E1633" i="9"/>
  <c r="G1633" i="9" s="1"/>
  <c r="F1632" i="9"/>
  <c r="E1632" i="9"/>
  <c r="G1632" i="9" s="1"/>
  <c r="F1631" i="9"/>
  <c r="E1631" i="9"/>
  <c r="G1631" i="9" s="1"/>
  <c r="G1630" i="9"/>
  <c r="F1630" i="9"/>
  <c r="E1630" i="9"/>
  <c r="F1629" i="9"/>
  <c r="E1629" i="9"/>
  <c r="G1629" i="9" s="1"/>
  <c r="F1628" i="9"/>
  <c r="E1628" i="9"/>
  <c r="P1627" i="9"/>
  <c r="P1628" i="9" s="1"/>
  <c r="P1629" i="9" s="1"/>
  <c r="P1630" i="9" s="1"/>
  <c r="P1631" i="9" s="1"/>
  <c r="P1632" i="9" s="1"/>
  <c r="P1633" i="9" s="1"/>
  <c r="P1634" i="9" s="1"/>
  <c r="P1635" i="9" s="1"/>
  <c r="P1636" i="9" s="1"/>
  <c r="P1637" i="9" s="1"/>
  <c r="P1638" i="9" s="1"/>
  <c r="P1639" i="9" s="1"/>
  <c r="P1640" i="9" s="1"/>
  <c r="P1641" i="9" s="1"/>
  <c r="P1642" i="9" s="1"/>
  <c r="P1643" i="9" s="1"/>
  <c r="P1644" i="9" s="1"/>
  <c r="P1645" i="9" s="1"/>
  <c r="P1646" i="9" s="1"/>
  <c r="P1647" i="9" s="1"/>
  <c r="P1648" i="9" s="1"/>
  <c r="P1649" i="9" s="1"/>
  <c r="P1650" i="9" s="1"/>
  <c r="P1651" i="9" s="1"/>
  <c r="P1652" i="9" s="1"/>
  <c r="P1653" i="9" s="1"/>
  <c r="P1654" i="9" s="1"/>
  <c r="P1655" i="9" s="1"/>
  <c r="P1656" i="9" s="1"/>
  <c r="P1657" i="9" s="1"/>
  <c r="P1658" i="9" s="1"/>
  <c r="P1659" i="9" s="1"/>
  <c r="P1660" i="9" s="1"/>
  <c r="P1661" i="9" s="1"/>
  <c r="P1662" i="9" s="1"/>
  <c r="P1663" i="9" s="1"/>
  <c r="P1664" i="9" s="1"/>
  <c r="P1665" i="9" s="1"/>
  <c r="P1666" i="9" s="1"/>
  <c r="P1667" i="9" s="1"/>
  <c r="P1668" i="9" s="1"/>
  <c r="P1669" i="9" s="1"/>
  <c r="P1670" i="9" s="1"/>
  <c r="P1671" i="9" s="1"/>
  <c r="P1672" i="9" s="1"/>
  <c r="P1673" i="9" s="1"/>
  <c r="P1674" i="9" s="1"/>
  <c r="P1675" i="9" s="1"/>
  <c r="P1676" i="9" s="1"/>
  <c r="P1677" i="9" s="1"/>
  <c r="P1678" i="9" s="1"/>
  <c r="P1679" i="9" s="1"/>
  <c r="P1680" i="9" s="1"/>
  <c r="P1681" i="9" s="1"/>
  <c r="P1682" i="9" s="1"/>
  <c r="P1683" i="9" s="1"/>
  <c r="P1684" i="9" s="1"/>
  <c r="P1685" i="9" s="1"/>
  <c r="P1686" i="9" s="1"/>
  <c r="P1687" i="9" s="1"/>
  <c r="P1688" i="9" s="1"/>
  <c r="P1689" i="9" s="1"/>
  <c r="P1690" i="9" s="1"/>
  <c r="P1691" i="9" s="1"/>
  <c r="P1692" i="9" s="1"/>
  <c r="P1693" i="9" s="1"/>
  <c r="P1694" i="9" s="1"/>
  <c r="P1695" i="9" s="1"/>
  <c r="P1696" i="9" s="1"/>
  <c r="P1697" i="9" s="1"/>
  <c r="P1698" i="9" s="1"/>
  <c r="P1699" i="9" s="1"/>
  <c r="P1700" i="9" s="1"/>
  <c r="P1701" i="9" s="1"/>
  <c r="P1702" i="9" s="1"/>
  <c r="P1703" i="9" s="1"/>
  <c r="P1704" i="9" s="1"/>
  <c r="P1705" i="9" s="1"/>
  <c r="P1706" i="9" s="1"/>
  <c r="P1707" i="9" s="1"/>
  <c r="P1708" i="9" s="1"/>
  <c r="P1709" i="9" s="1"/>
  <c r="P1710" i="9" s="1"/>
  <c r="P1711" i="9" s="1"/>
  <c r="P1712" i="9" s="1"/>
  <c r="P1713" i="9" s="1"/>
  <c r="P1714" i="9" s="1"/>
  <c r="P1715" i="9" s="1"/>
  <c r="P1716" i="9" s="1"/>
  <c r="P1717" i="9" s="1"/>
  <c r="P1718" i="9" s="1"/>
  <c r="P1719" i="9" s="1"/>
  <c r="P1720" i="9" s="1"/>
  <c r="P1721" i="9" s="1"/>
  <c r="P1722" i="9" s="1"/>
  <c r="P1723" i="9" s="1"/>
  <c r="P1724" i="9" s="1"/>
  <c r="P1725" i="9" s="1"/>
  <c r="P1726" i="9" s="1"/>
  <c r="P1727" i="9" s="1"/>
  <c r="P1728" i="9" s="1"/>
  <c r="P1729" i="9" s="1"/>
  <c r="P1730" i="9" s="1"/>
  <c r="P1731" i="9" s="1"/>
  <c r="P1732" i="9" s="1"/>
  <c r="P1733" i="9" s="1"/>
  <c r="P1734" i="9" s="1"/>
  <c r="P1735" i="9" s="1"/>
  <c r="P1736" i="9" s="1"/>
  <c r="P1737" i="9" s="1"/>
  <c r="P1738" i="9" s="1"/>
  <c r="P1739" i="9" s="1"/>
  <c r="P1740" i="9" s="1"/>
  <c r="P1741" i="9" s="1"/>
  <c r="P1742" i="9" s="1"/>
  <c r="P1743" i="9" s="1"/>
  <c r="P1744" i="9" s="1"/>
  <c r="P1745" i="9" s="1"/>
  <c r="P1746" i="9" s="1"/>
  <c r="P1747" i="9" s="1"/>
  <c r="P1748" i="9" s="1"/>
  <c r="P1749" i="9" s="1"/>
  <c r="P1750" i="9" s="1"/>
  <c r="P1751" i="9" s="1"/>
  <c r="P1752" i="9" s="1"/>
  <c r="P1753" i="9" s="1"/>
  <c r="P1754" i="9" s="1"/>
  <c r="P1755" i="9" s="1"/>
  <c r="P1756" i="9" s="1"/>
  <c r="P1757" i="9" s="1"/>
  <c r="P1758" i="9" s="1"/>
  <c r="P1759" i="9" s="1"/>
  <c r="P1760" i="9" s="1"/>
  <c r="P1761" i="9" s="1"/>
  <c r="P1762" i="9" s="1"/>
  <c r="P1763" i="9" s="1"/>
  <c r="P1764" i="9" s="1"/>
  <c r="P1765" i="9" s="1"/>
  <c r="P1766" i="9" s="1"/>
  <c r="P1767" i="9" s="1"/>
  <c r="P1768" i="9" s="1"/>
  <c r="P1769" i="9" s="1"/>
  <c r="P1770" i="9" s="1"/>
  <c r="P1771" i="9" s="1"/>
  <c r="P1772" i="9" s="1"/>
  <c r="P1773" i="9" s="1"/>
  <c r="P1774" i="9" s="1"/>
  <c r="P1775" i="9" s="1"/>
  <c r="P1776" i="9" s="1"/>
  <c r="P1777" i="9" s="1"/>
  <c r="P1778" i="9" s="1"/>
  <c r="P1779" i="9" s="1"/>
  <c r="P1780" i="9" s="1"/>
  <c r="P1781" i="9" s="1"/>
  <c r="P1782" i="9" s="1"/>
  <c r="P1783" i="9" s="1"/>
  <c r="P1784" i="9" s="1"/>
  <c r="P1785" i="9" s="1"/>
  <c r="P1786" i="9" s="1"/>
  <c r="P1787" i="9" s="1"/>
  <c r="P1788" i="9" s="1"/>
  <c r="P1789" i="9" s="1"/>
  <c r="P1790" i="9" s="1"/>
  <c r="P1791" i="9" s="1"/>
  <c r="P1792" i="9" s="1"/>
  <c r="P1793" i="9" s="1"/>
  <c r="P1794" i="9" s="1"/>
  <c r="P1795" i="9" s="1"/>
  <c r="P1796" i="9" s="1"/>
  <c r="P1797" i="9" s="1"/>
  <c r="P1798" i="9" s="1"/>
  <c r="P1799" i="9" s="1"/>
  <c r="P1800" i="9" s="1"/>
  <c r="P1801" i="9" s="1"/>
  <c r="P1802" i="9" s="1"/>
  <c r="P1803" i="9" s="1"/>
  <c r="P1804" i="9" s="1"/>
  <c r="P1805" i="9" s="1"/>
  <c r="P1806" i="9" s="1"/>
  <c r="P1807" i="9" s="1"/>
  <c r="P1808" i="9" s="1"/>
  <c r="P1809" i="9" s="1"/>
  <c r="P1810" i="9" s="1"/>
  <c r="P1811" i="9" s="1"/>
  <c r="P1812" i="9" s="1"/>
  <c r="P1813" i="9" s="1"/>
  <c r="P1814" i="9" s="1"/>
  <c r="P1815" i="9" s="1"/>
  <c r="P1816" i="9" s="1"/>
  <c r="P1817" i="9" s="1"/>
  <c r="P1818" i="9" s="1"/>
  <c r="P1819" i="9" s="1"/>
  <c r="P1820" i="9" s="1"/>
  <c r="P1821" i="9" s="1"/>
  <c r="P1822" i="9" s="1"/>
  <c r="P1823" i="9" s="1"/>
  <c r="P1824" i="9" s="1"/>
  <c r="P1825" i="9" s="1"/>
  <c r="P1826" i="9" s="1"/>
  <c r="P1827" i="9" s="1"/>
  <c r="P1828" i="9" s="1"/>
  <c r="P1829" i="9" s="1"/>
  <c r="P1830" i="9" s="1"/>
  <c r="P1831" i="9" s="1"/>
  <c r="P1832" i="9" s="1"/>
  <c r="F1627" i="9"/>
  <c r="E1627" i="9"/>
  <c r="G1627" i="9" s="1"/>
  <c r="F1626" i="9"/>
  <c r="E1626" i="9"/>
  <c r="G1626" i="9" s="1"/>
  <c r="F1625" i="9"/>
  <c r="E1625" i="9"/>
  <c r="P1624" i="9"/>
  <c r="P1625" i="9" s="1"/>
  <c r="P1626" i="9" s="1"/>
  <c r="G1624" i="9"/>
  <c r="F1624" i="9"/>
  <c r="E1624" i="9"/>
  <c r="P1623" i="9"/>
  <c r="F1623" i="9"/>
  <c r="E1623" i="9"/>
  <c r="G1623" i="9" s="1"/>
  <c r="F1622" i="9"/>
  <c r="E1622" i="9"/>
  <c r="G1622" i="9" s="1"/>
  <c r="G1621" i="9"/>
  <c r="F1621" i="9"/>
  <c r="E1621" i="9"/>
  <c r="G1620" i="9"/>
  <c r="F1620" i="9"/>
  <c r="E1620" i="9"/>
  <c r="F1619" i="9"/>
  <c r="E1619" i="9"/>
  <c r="F1618" i="9"/>
  <c r="E1618" i="9"/>
  <c r="G1618" i="9" s="1"/>
  <c r="F1617" i="9"/>
  <c r="G1617" i="9" s="1"/>
  <c r="E1617" i="9"/>
  <c r="F1616" i="9"/>
  <c r="E1616" i="9"/>
  <c r="F1615" i="9"/>
  <c r="E1615" i="9"/>
  <c r="G1615" i="9" s="1"/>
  <c r="F1614" i="9"/>
  <c r="G1614" i="9" s="1"/>
  <c r="E1614" i="9"/>
  <c r="F1613" i="9"/>
  <c r="E1613" i="9"/>
  <c r="G1613" i="9" s="1"/>
  <c r="F1612" i="9"/>
  <c r="E1612" i="9"/>
  <c r="G1612" i="9" s="1"/>
  <c r="F1611" i="9"/>
  <c r="G1611" i="9" s="1"/>
  <c r="E1611" i="9"/>
  <c r="F1610" i="9"/>
  <c r="E1610" i="9"/>
  <c r="G1610" i="9" s="1"/>
  <c r="G1609" i="9"/>
  <c r="F1609" i="9"/>
  <c r="E1609" i="9"/>
  <c r="F1608" i="9"/>
  <c r="G1608" i="9" s="1"/>
  <c r="E1608" i="9"/>
  <c r="F1607" i="9"/>
  <c r="E1607" i="9"/>
  <c r="G1606" i="9"/>
  <c r="F1606" i="9"/>
  <c r="E1606" i="9"/>
  <c r="G1605" i="9"/>
  <c r="F1605" i="9"/>
  <c r="E1605" i="9"/>
  <c r="F1604" i="9"/>
  <c r="E1604" i="9"/>
  <c r="G1604" i="9" s="1"/>
  <c r="F1603" i="9"/>
  <c r="E1603" i="9"/>
  <c r="F1602" i="9"/>
  <c r="G1602" i="9" s="1"/>
  <c r="E1602" i="9"/>
  <c r="F1601" i="9"/>
  <c r="E1601" i="9"/>
  <c r="G1601" i="9" s="1"/>
  <c r="F1600" i="9"/>
  <c r="E1600" i="9"/>
  <c r="G1600" i="9" s="1"/>
  <c r="F1599" i="9"/>
  <c r="G1599" i="9" s="1"/>
  <c r="E1599" i="9"/>
  <c r="F1598" i="9"/>
  <c r="E1598" i="9"/>
  <c r="G1598" i="9" s="1"/>
  <c r="G1597" i="9"/>
  <c r="F1597" i="9"/>
  <c r="E1597" i="9"/>
  <c r="G1596" i="9"/>
  <c r="F1596" i="9"/>
  <c r="E1596" i="9"/>
  <c r="F1595" i="9"/>
  <c r="E1595" i="9"/>
  <c r="G1595" i="9" s="1"/>
  <c r="G1594" i="9"/>
  <c r="F1594" i="9"/>
  <c r="E1594" i="9"/>
  <c r="F1593" i="9"/>
  <c r="G1593" i="9" s="1"/>
  <c r="E1593" i="9"/>
  <c r="F1592" i="9"/>
  <c r="E1592" i="9"/>
  <c r="G1592" i="9" s="1"/>
  <c r="F1591" i="9"/>
  <c r="E1591" i="9"/>
  <c r="G1591" i="9" s="1"/>
  <c r="F1590" i="9"/>
  <c r="G1590" i="9" s="1"/>
  <c r="E1590" i="9"/>
  <c r="F1589" i="9"/>
  <c r="E1589" i="9"/>
  <c r="G1589" i="9" s="1"/>
  <c r="F1588" i="9"/>
  <c r="E1588" i="9"/>
  <c r="G1588" i="9" s="1"/>
  <c r="F1587" i="9"/>
  <c r="G1587" i="9" s="1"/>
  <c r="E1587" i="9"/>
  <c r="F1586" i="9"/>
  <c r="E1586" i="9"/>
  <c r="G1586" i="9" s="1"/>
  <c r="F1585" i="9"/>
  <c r="E1585" i="9"/>
  <c r="G1585" i="9" s="1"/>
  <c r="F1584" i="9"/>
  <c r="G1584" i="9" s="1"/>
  <c r="E1584" i="9"/>
  <c r="F1583" i="9"/>
  <c r="E1583" i="9"/>
  <c r="G1583" i="9" s="1"/>
  <c r="F1582" i="9"/>
  <c r="E1582" i="9"/>
  <c r="G1582" i="9" s="1"/>
  <c r="F1581" i="9"/>
  <c r="G1581" i="9" s="1"/>
  <c r="E1581" i="9"/>
  <c r="F1580" i="9"/>
  <c r="E1580" i="9"/>
  <c r="G1580" i="9" s="1"/>
  <c r="G1579" i="9"/>
  <c r="F1579" i="9"/>
  <c r="E1579" i="9"/>
  <c r="F1578" i="9"/>
  <c r="G1578" i="9" s="1"/>
  <c r="E1578" i="9"/>
  <c r="F1577" i="9"/>
  <c r="E1577" i="9"/>
  <c r="G1577" i="9" s="1"/>
  <c r="F1576" i="9"/>
  <c r="E1576" i="9"/>
  <c r="G1576" i="9" s="1"/>
  <c r="F1575" i="9"/>
  <c r="G1575" i="9" s="1"/>
  <c r="E1575" i="9"/>
  <c r="F1574" i="9"/>
  <c r="E1574" i="9"/>
  <c r="G1574" i="9" s="1"/>
  <c r="G1573" i="9"/>
  <c r="F1573" i="9"/>
  <c r="E1573" i="9"/>
  <c r="F1572" i="9"/>
  <c r="G1572" i="9" s="1"/>
  <c r="E1572" i="9"/>
  <c r="F1571" i="9"/>
  <c r="E1571" i="9"/>
  <c r="G1571" i="9" s="1"/>
  <c r="F1570" i="9"/>
  <c r="E1570" i="9"/>
  <c r="G1570" i="9" s="1"/>
  <c r="F1569" i="9"/>
  <c r="G1569" i="9" s="1"/>
  <c r="E1569" i="9"/>
  <c r="F1568" i="9"/>
  <c r="E1568" i="9"/>
  <c r="G1568" i="9" s="1"/>
  <c r="F1567" i="9"/>
  <c r="E1567" i="9"/>
  <c r="G1567" i="9" s="1"/>
  <c r="F1566" i="9"/>
  <c r="G1566" i="9" s="1"/>
  <c r="E1566" i="9"/>
  <c r="F1565" i="9"/>
  <c r="E1565" i="9"/>
  <c r="G1565" i="9" s="1"/>
  <c r="F1564" i="9"/>
  <c r="E1564" i="9"/>
  <c r="G1564" i="9" s="1"/>
  <c r="F1563" i="9"/>
  <c r="G1563" i="9" s="1"/>
  <c r="E1563" i="9"/>
  <c r="F1562" i="9"/>
  <c r="E1562" i="9"/>
  <c r="G1562" i="9" s="1"/>
  <c r="G1561" i="9"/>
  <c r="F1561" i="9"/>
  <c r="E1561" i="9"/>
  <c r="F1560" i="9"/>
  <c r="G1560" i="9" s="1"/>
  <c r="E1560" i="9"/>
  <c r="F1559" i="9"/>
  <c r="E1559" i="9"/>
  <c r="G1559" i="9" s="1"/>
  <c r="F1558" i="9"/>
  <c r="E1558" i="9"/>
  <c r="F1557" i="9"/>
  <c r="G1557" i="9" s="1"/>
  <c r="E1557" i="9"/>
  <c r="F1556" i="9"/>
  <c r="E1556" i="9"/>
  <c r="G1556" i="9" s="1"/>
  <c r="G1555" i="9"/>
  <c r="F1555" i="9"/>
  <c r="E1555" i="9"/>
  <c r="F1554" i="9"/>
  <c r="G1554" i="9" s="1"/>
  <c r="E1554" i="9"/>
  <c r="F1553" i="9"/>
  <c r="E1553" i="9"/>
  <c r="G1553" i="9" s="1"/>
  <c r="P1552" i="9"/>
  <c r="P1553" i="9" s="1"/>
  <c r="P1554" i="9" s="1"/>
  <c r="P1555" i="9" s="1"/>
  <c r="P1556" i="9" s="1"/>
  <c r="P1557" i="9" s="1"/>
  <c r="P1558" i="9" s="1"/>
  <c r="P1559" i="9" s="1"/>
  <c r="P1560" i="9" s="1"/>
  <c r="P1561" i="9" s="1"/>
  <c r="P1562" i="9" s="1"/>
  <c r="P1563" i="9" s="1"/>
  <c r="P1564" i="9" s="1"/>
  <c r="P1565" i="9" s="1"/>
  <c r="P1566" i="9" s="1"/>
  <c r="P1567" i="9" s="1"/>
  <c r="P1568" i="9" s="1"/>
  <c r="P1569" i="9" s="1"/>
  <c r="P1570" i="9" s="1"/>
  <c r="P1571" i="9" s="1"/>
  <c r="P1572" i="9" s="1"/>
  <c r="P1573" i="9" s="1"/>
  <c r="P1574" i="9" s="1"/>
  <c r="P1575" i="9" s="1"/>
  <c r="P1576" i="9" s="1"/>
  <c r="P1577" i="9" s="1"/>
  <c r="P1578" i="9" s="1"/>
  <c r="P1579" i="9" s="1"/>
  <c r="P1580" i="9" s="1"/>
  <c r="P1581" i="9" s="1"/>
  <c r="P1582" i="9" s="1"/>
  <c r="P1583" i="9" s="1"/>
  <c r="P1584" i="9" s="1"/>
  <c r="P1585" i="9" s="1"/>
  <c r="P1586" i="9" s="1"/>
  <c r="P1587" i="9" s="1"/>
  <c r="P1588" i="9" s="1"/>
  <c r="P1589" i="9" s="1"/>
  <c r="P1590" i="9" s="1"/>
  <c r="P1591" i="9" s="1"/>
  <c r="P1592" i="9" s="1"/>
  <c r="P1593" i="9" s="1"/>
  <c r="P1594" i="9" s="1"/>
  <c r="P1595" i="9" s="1"/>
  <c r="P1596" i="9" s="1"/>
  <c r="P1597" i="9" s="1"/>
  <c r="P1598" i="9" s="1"/>
  <c r="P1599" i="9" s="1"/>
  <c r="P1600" i="9" s="1"/>
  <c r="P1601" i="9" s="1"/>
  <c r="P1602" i="9" s="1"/>
  <c r="P1603" i="9" s="1"/>
  <c r="P1604" i="9" s="1"/>
  <c r="P1605" i="9" s="1"/>
  <c r="P1606" i="9" s="1"/>
  <c r="P1607" i="9" s="1"/>
  <c r="P1608" i="9" s="1"/>
  <c r="P1609" i="9" s="1"/>
  <c r="P1610" i="9" s="1"/>
  <c r="P1611" i="9" s="1"/>
  <c r="P1612" i="9" s="1"/>
  <c r="P1613" i="9" s="1"/>
  <c r="P1614" i="9" s="1"/>
  <c r="P1615" i="9" s="1"/>
  <c r="P1616" i="9" s="1"/>
  <c r="P1617" i="9" s="1"/>
  <c r="P1618" i="9" s="1"/>
  <c r="P1619" i="9" s="1"/>
  <c r="P1620" i="9" s="1"/>
  <c r="P1621" i="9" s="1"/>
  <c r="F1552" i="9"/>
  <c r="E1552" i="9"/>
  <c r="G1552" i="9" s="1"/>
  <c r="G1551" i="9"/>
  <c r="F1551" i="9"/>
  <c r="E1551" i="9"/>
  <c r="G1550" i="9"/>
  <c r="F1550" i="9"/>
  <c r="E1550" i="9"/>
  <c r="G1549" i="9"/>
  <c r="F1549" i="9"/>
  <c r="E1549" i="9"/>
  <c r="F1548" i="9"/>
  <c r="G1548" i="9" s="1"/>
  <c r="E1548" i="9"/>
  <c r="F1547" i="9"/>
  <c r="E1547" i="9"/>
  <c r="G1547" i="9" s="1"/>
  <c r="F1546" i="9"/>
  <c r="E1546" i="9"/>
  <c r="G1545" i="9"/>
  <c r="F1545" i="9"/>
  <c r="E1545" i="9"/>
  <c r="F1544" i="9"/>
  <c r="E1544" i="9"/>
  <c r="G1544" i="9" s="1"/>
  <c r="F1543" i="9"/>
  <c r="E1543" i="9"/>
  <c r="G1543" i="9" s="1"/>
  <c r="P1542" i="9"/>
  <c r="P1543" i="9" s="1"/>
  <c r="P1544" i="9" s="1"/>
  <c r="P1545" i="9" s="1"/>
  <c r="P1546" i="9" s="1"/>
  <c r="P1547" i="9" s="1"/>
  <c r="P1548" i="9" s="1"/>
  <c r="P1549" i="9" s="1"/>
  <c r="P1550" i="9" s="1"/>
  <c r="G1542" i="9"/>
  <c r="F1542" i="9"/>
  <c r="E1542" i="9"/>
  <c r="G1541" i="9"/>
  <c r="F1541" i="9"/>
  <c r="E1541" i="9"/>
  <c r="G1540" i="9"/>
  <c r="F1540" i="9"/>
  <c r="E1540" i="9"/>
  <c r="F1539" i="9"/>
  <c r="G1539" i="9" s="1"/>
  <c r="E1539" i="9"/>
  <c r="F1538" i="9"/>
  <c r="G1538" i="9" s="1"/>
  <c r="E1538" i="9"/>
  <c r="G1537" i="9"/>
  <c r="F1537" i="9"/>
  <c r="E1537" i="9"/>
  <c r="G1536" i="9"/>
  <c r="F1536" i="9"/>
  <c r="E1536" i="9"/>
  <c r="G1535" i="9"/>
  <c r="F1535" i="9"/>
  <c r="E1535" i="9"/>
  <c r="F1534" i="9"/>
  <c r="E1534" i="9"/>
  <c r="G1534" i="9" s="1"/>
  <c r="F1533" i="9"/>
  <c r="E1533" i="9"/>
  <c r="G1533" i="9" s="1"/>
  <c r="F1532" i="9"/>
  <c r="E1532" i="9"/>
  <c r="G1532" i="9" s="1"/>
  <c r="F1531" i="9"/>
  <c r="E1531" i="9"/>
  <c r="G1531" i="9" s="1"/>
  <c r="P1530" i="9"/>
  <c r="P1531" i="9" s="1"/>
  <c r="P1532" i="9" s="1"/>
  <c r="P1533" i="9" s="1"/>
  <c r="P1534" i="9" s="1"/>
  <c r="P1535" i="9" s="1"/>
  <c r="P1536" i="9" s="1"/>
  <c r="P1537" i="9" s="1"/>
  <c r="P1538" i="9" s="1"/>
  <c r="P1539" i="9" s="1"/>
  <c r="P1540" i="9" s="1"/>
  <c r="P1541" i="9" s="1"/>
  <c r="F1530" i="9"/>
  <c r="E1530" i="9"/>
  <c r="G1530" i="9" s="1"/>
  <c r="G1529" i="9"/>
  <c r="F1529" i="9"/>
  <c r="E1529" i="9"/>
  <c r="G1528" i="9"/>
  <c r="F1528" i="9"/>
  <c r="E1528" i="9"/>
  <c r="G1527" i="9"/>
  <c r="F1527" i="9"/>
  <c r="E1527" i="9"/>
  <c r="F1526" i="9"/>
  <c r="E1526" i="9"/>
  <c r="G1526" i="9" s="1"/>
  <c r="F1525" i="9"/>
  <c r="G1525" i="9" s="1"/>
  <c r="E1525" i="9"/>
  <c r="F1524" i="9"/>
  <c r="G1524" i="9" s="1"/>
  <c r="E1524" i="9"/>
  <c r="F1523" i="9"/>
  <c r="E1523" i="9"/>
  <c r="G1522" i="9"/>
  <c r="F1522" i="9"/>
  <c r="E1522" i="9"/>
  <c r="F1521" i="9"/>
  <c r="E1521" i="9"/>
  <c r="G1521" i="9" s="1"/>
  <c r="F1520" i="9"/>
  <c r="E1520" i="9"/>
  <c r="G1520" i="9" s="1"/>
  <c r="F1519" i="9"/>
  <c r="G1519" i="9" s="1"/>
  <c r="E1519" i="9"/>
  <c r="F1518" i="9"/>
  <c r="E1518" i="9"/>
  <c r="G1518" i="9" s="1"/>
  <c r="G1517" i="9"/>
  <c r="F1517" i="9"/>
  <c r="E1517" i="9"/>
  <c r="F1516" i="9"/>
  <c r="E1516" i="9"/>
  <c r="G1516" i="9" s="1"/>
  <c r="P1515" i="9"/>
  <c r="P1516" i="9" s="1"/>
  <c r="P1517" i="9" s="1"/>
  <c r="P1518" i="9" s="1"/>
  <c r="P1519" i="9" s="1"/>
  <c r="P1520" i="9" s="1"/>
  <c r="P1521" i="9" s="1"/>
  <c r="P1522" i="9" s="1"/>
  <c r="P1523" i="9" s="1"/>
  <c r="P1524" i="9" s="1"/>
  <c r="P1525" i="9" s="1"/>
  <c r="P1526" i="9" s="1"/>
  <c r="P1527" i="9" s="1"/>
  <c r="P1528" i="9" s="1"/>
  <c r="P1529" i="9" s="1"/>
  <c r="G1515" i="9"/>
  <c r="F1515" i="9"/>
  <c r="E1515" i="9"/>
  <c r="P1514" i="9"/>
  <c r="G1514" i="9"/>
  <c r="F1514" i="9"/>
  <c r="E1514" i="9"/>
  <c r="G1513" i="9"/>
  <c r="F1513" i="9"/>
  <c r="E1513" i="9"/>
  <c r="G1512" i="9"/>
  <c r="F1512" i="9"/>
  <c r="E1512" i="9"/>
  <c r="F1511" i="9"/>
  <c r="E1511" i="9"/>
  <c r="F1510" i="9"/>
  <c r="E1510" i="9"/>
  <c r="G1509" i="9"/>
  <c r="F1509" i="9"/>
  <c r="E1509" i="9"/>
  <c r="F1508" i="9"/>
  <c r="E1508" i="9"/>
  <c r="G1508" i="9" s="1"/>
  <c r="F1507" i="9"/>
  <c r="E1507" i="9"/>
  <c r="G1507" i="9" s="1"/>
  <c r="G1506" i="9"/>
  <c r="F1506" i="9"/>
  <c r="E1506" i="9"/>
  <c r="F1505" i="9"/>
  <c r="E1505" i="9"/>
  <c r="G1505" i="9" s="1"/>
  <c r="G1504" i="9"/>
  <c r="F1504" i="9"/>
  <c r="E1504" i="9"/>
  <c r="F1503" i="9"/>
  <c r="E1503" i="9"/>
  <c r="G1503" i="9" s="1"/>
  <c r="F1502" i="9"/>
  <c r="E1502" i="9"/>
  <c r="F1501" i="9"/>
  <c r="G1501" i="9" s="1"/>
  <c r="E1501" i="9"/>
  <c r="F1500" i="9"/>
  <c r="E1500" i="9"/>
  <c r="G1500" i="9" s="1"/>
  <c r="F1499" i="9"/>
  <c r="E1499" i="9"/>
  <c r="F1498" i="9"/>
  <c r="E1498" i="9"/>
  <c r="G1498" i="9" s="1"/>
  <c r="F1497" i="9"/>
  <c r="E1497" i="9"/>
  <c r="G1497" i="9" s="1"/>
  <c r="F1496" i="9"/>
  <c r="E1496" i="9"/>
  <c r="F1495" i="9"/>
  <c r="E1495" i="9"/>
  <c r="G1495" i="9" s="1"/>
  <c r="F1494" i="9"/>
  <c r="E1494" i="9"/>
  <c r="G1494" i="9" s="1"/>
  <c r="F1493" i="9"/>
  <c r="E1493" i="9"/>
  <c r="G1493" i="9" s="1"/>
  <c r="G1492" i="9"/>
  <c r="F1492" i="9"/>
  <c r="E1492" i="9"/>
  <c r="G1491" i="9"/>
  <c r="F1491" i="9"/>
  <c r="E1491" i="9"/>
  <c r="F1490" i="9"/>
  <c r="E1490" i="9"/>
  <c r="F1489" i="9"/>
  <c r="G1489" i="9" s="1"/>
  <c r="E1489" i="9"/>
  <c r="F1488" i="9"/>
  <c r="G1488" i="9" s="1"/>
  <c r="E1488" i="9"/>
  <c r="F1487" i="9"/>
  <c r="E1487" i="9"/>
  <c r="G1486" i="9"/>
  <c r="F1486" i="9"/>
  <c r="E1486" i="9"/>
  <c r="F1485" i="9"/>
  <c r="E1485" i="9"/>
  <c r="G1485" i="9" s="1"/>
  <c r="F1484" i="9"/>
  <c r="E1484" i="9"/>
  <c r="G1484" i="9" s="1"/>
  <c r="F1483" i="9"/>
  <c r="E1483" i="9"/>
  <c r="G1483" i="9" s="1"/>
  <c r="F1482" i="9"/>
  <c r="E1482" i="9"/>
  <c r="G1482" i="9" s="1"/>
  <c r="F1481" i="9"/>
  <c r="E1481" i="9"/>
  <c r="G1481" i="9" s="1"/>
  <c r="F1480" i="9"/>
  <c r="E1480" i="9"/>
  <c r="G1480" i="9" s="1"/>
  <c r="G1479" i="9"/>
  <c r="F1479" i="9"/>
  <c r="E1479" i="9"/>
  <c r="F1478" i="9"/>
  <c r="E1478" i="9"/>
  <c r="G1477" i="9"/>
  <c r="F1477" i="9"/>
  <c r="E1477" i="9"/>
  <c r="F1476" i="9"/>
  <c r="G1476" i="9" s="1"/>
  <c r="E1476" i="9"/>
  <c r="F1475" i="9"/>
  <c r="E1475" i="9"/>
  <c r="G1475" i="9" s="1"/>
  <c r="F1474" i="9"/>
  <c r="E1474" i="9"/>
  <c r="G1474" i="9" s="1"/>
  <c r="G1473" i="9"/>
  <c r="F1473" i="9"/>
  <c r="E1473" i="9"/>
  <c r="F1472" i="9"/>
  <c r="E1472" i="9"/>
  <c r="G1472" i="9" s="1"/>
  <c r="F1471" i="9"/>
  <c r="E1471" i="9"/>
  <c r="G1471" i="9" s="1"/>
  <c r="F1470" i="9"/>
  <c r="E1470" i="9"/>
  <c r="G1470" i="9" s="1"/>
  <c r="F1469" i="9"/>
  <c r="E1469" i="9"/>
  <c r="G1469" i="9" s="1"/>
  <c r="G1468" i="9"/>
  <c r="F1468" i="9"/>
  <c r="E1468" i="9"/>
  <c r="G1467" i="9"/>
  <c r="F1467" i="9"/>
  <c r="E1467" i="9"/>
  <c r="F1466" i="9"/>
  <c r="E1466" i="9"/>
  <c r="F1465" i="9"/>
  <c r="G1465" i="9" s="1"/>
  <c r="E1465" i="9"/>
  <c r="G1464" i="9"/>
  <c r="F1464" i="9"/>
  <c r="E1464" i="9"/>
  <c r="F1463" i="9"/>
  <c r="E1463" i="9"/>
  <c r="G1463" i="9" s="1"/>
  <c r="F1462" i="9"/>
  <c r="E1462" i="9"/>
  <c r="F1461" i="9"/>
  <c r="E1461" i="9"/>
  <c r="F1460" i="9"/>
  <c r="E1460" i="9"/>
  <c r="G1460" i="9" s="1"/>
  <c r="F1459" i="9"/>
  <c r="E1459" i="9"/>
  <c r="G1459" i="9" s="1"/>
  <c r="F1458" i="9"/>
  <c r="E1458" i="9"/>
  <c r="G1458" i="9" s="1"/>
  <c r="F1457" i="9"/>
  <c r="E1457" i="9"/>
  <c r="G1456" i="9"/>
  <c r="F1456" i="9"/>
  <c r="E1456" i="9"/>
  <c r="G1455" i="9"/>
  <c r="F1455" i="9"/>
  <c r="E1455" i="9"/>
  <c r="F1454" i="9"/>
  <c r="E1454" i="9"/>
  <c r="G1453" i="9"/>
  <c r="F1453" i="9"/>
  <c r="E1453" i="9"/>
  <c r="F1452" i="9"/>
  <c r="G1452" i="9" s="1"/>
  <c r="E1452" i="9"/>
  <c r="F1451" i="9"/>
  <c r="E1451" i="9"/>
  <c r="G1451" i="9" s="1"/>
  <c r="G1450" i="9"/>
  <c r="F1450" i="9"/>
  <c r="E1450" i="9"/>
  <c r="F1449" i="9"/>
  <c r="E1449" i="9"/>
  <c r="F1448" i="9"/>
  <c r="E1448" i="9"/>
  <c r="G1448" i="9" s="1"/>
  <c r="G1447" i="9"/>
  <c r="F1447" i="9"/>
  <c r="E1447" i="9"/>
  <c r="F1446" i="9"/>
  <c r="E1446" i="9"/>
  <c r="G1446" i="9" s="1"/>
  <c r="F1445" i="9"/>
  <c r="E1445" i="9"/>
  <c r="G1445" i="9" s="1"/>
  <c r="F1444" i="9"/>
  <c r="E1444" i="9"/>
  <c r="G1444" i="9" s="1"/>
  <c r="G1443" i="9"/>
  <c r="F1443" i="9"/>
  <c r="E1443" i="9"/>
  <c r="F1442" i="9"/>
  <c r="E1442" i="9"/>
  <c r="F1441" i="9"/>
  <c r="G1441" i="9" s="1"/>
  <c r="E1441" i="9"/>
  <c r="G1440" i="9"/>
  <c r="F1440" i="9"/>
  <c r="E1440" i="9"/>
  <c r="F1439" i="9"/>
  <c r="E1439" i="9"/>
  <c r="G1439" i="9" s="1"/>
  <c r="F1438" i="9"/>
  <c r="E1438" i="9"/>
  <c r="F1437" i="9"/>
  <c r="E1437" i="9"/>
  <c r="G1437" i="9" s="1"/>
  <c r="F1436" i="9"/>
  <c r="E1436" i="9"/>
  <c r="G1436" i="9" s="1"/>
  <c r="F1435" i="9"/>
  <c r="E1435" i="9"/>
  <c r="G1435" i="9" s="1"/>
  <c r="F1434" i="9"/>
  <c r="E1434" i="9"/>
  <c r="G1434" i="9" s="1"/>
  <c r="F1433" i="9"/>
  <c r="E1433" i="9"/>
  <c r="G1433" i="9" s="1"/>
  <c r="G1432" i="9"/>
  <c r="F1432" i="9"/>
  <c r="E1432" i="9"/>
  <c r="G1431" i="9"/>
  <c r="F1431" i="9"/>
  <c r="E1431" i="9"/>
  <c r="F1430" i="9"/>
  <c r="E1430" i="9"/>
  <c r="F1429" i="9"/>
  <c r="G1429" i="9" s="1"/>
  <c r="E1429" i="9"/>
  <c r="F1428" i="9"/>
  <c r="E1428" i="9"/>
  <c r="F1427" i="9"/>
  <c r="E1427" i="9"/>
  <c r="G1427" i="9" s="1"/>
  <c r="F1426" i="9"/>
  <c r="E1426" i="9"/>
  <c r="G1426" i="9" s="1"/>
  <c r="F1425" i="9"/>
  <c r="E1425" i="9"/>
  <c r="G1425" i="9" s="1"/>
  <c r="F1424" i="9"/>
  <c r="E1424" i="9"/>
  <c r="G1424" i="9" s="1"/>
  <c r="F1423" i="9"/>
  <c r="E1423" i="9"/>
  <c r="G1423" i="9" s="1"/>
  <c r="F1422" i="9"/>
  <c r="E1422" i="9"/>
  <c r="G1422" i="9" s="1"/>
  <c r="F1421" i="9"/>
  <c r="E1421" i="9"/>
  <c r="G1421" i="9" s="1"/>
  <c r="G1420" i="9"/>
  <c r="F1420" i="9"/>
  <c r="E1420" i="9"/>
  <c r="F1419" i="9"/>
  <c r="E1419" i="9"/>
  <c r="G1419" i="9" s="1"/>
  <c r="F1418" i="9"/>
  <c r="E1418" i="9"/>
  <c r="G1418" i="9" s="1"/>
  <c r="F1417" i="9"/>
  <c r="G1417" i="9" s="1"/>
  <c r="E1417" i="9"/>
  <c r="G1416" i="9"/>
  <c r="F1416" i="9"/>
  <c r="E1416" i="9"/>
  <c r="F1415" i="9"/>
  <c r="E1415" i="9"/>
  <c r="G1415" i="9" s="1"/>
  <c r="F1414" i="9"/>
  <c r="E1414" i="9"/>
  <c r="G1414" i="9" s="1"/>
  <c r="F1413" i="9"/>
  <c r="E1413" i="9"/>
  <c r="G1413" i="9" s="1"/>
  <c r="F1412" i="9"/>
  <c r="E1412" i="9"/>
  <c r="G1411" i="9"/>
  <c r="F1411" i="9"/>
  <c r="E1411" i="9"/>
  <c r="F1410" i="9"/>
  <c r="E1410" i="9"/>
  <c r="G1410" i="9" s="1"/>
  <c r="F1409" i="9"/>
  <c r="E1409" i="9"/>
  <c r="G1409" i="9" s="1"/>
  <c r="F1408" i="9"/>
  <c r="E1408" i="9"/>
  <c r="G1408" i="9" s="1"/>
  <c r="G1407" i="9"/>
  <c r="F1407" i="9"/>
  <c r="E1407" i="9"/>
  <c r="F1406" i="9"/>
  <c r="E1406" i="9"/>
  <c r="G1405" i="9"/>
  <c r="F1405" i="9"/>
  <c r="E1405" i="9"/>
  <c r="F1404" i="9"/>
  <c r="G1404" i="9" s="1"/>
  <c r="E1404" i="9"/>
  <c r="F1403" i="9"/>
  <c r="E1403" i="9"/>
  <c r="G1403" i="9" s="1"/>
  <c r="F1402" i="9"/>
  <c r="E1402" i="9"/>
  <c r="G1402" i="9" s="1"/>
  <c r="F1401" i="9"/>
  <c r="E1401" i="9"/>
  <c r="G1401" i="9" s="1"/>
  <c r="F1400" i="9"/>
  <c r="E1400" i="9"/>
  <c r="G1400" i="9" s="1"/>
  <c r="F1399" i="9"/>
  <c r="E1399" i="9"/>
  <c r="G1399" i="9" s="1"/>
  <c r="F1398" i="9"/>
  <c r="E1398" i="9"/>
  <c r="G1398" i="9" s="1"/>
  <c r="F1397" i="9"/>
  <c r="E1397" i="9"/>
  <c r="G1397" i="9" s="1"/>
  <c r="G1396" i="9"/>
  <c r="F1396" i="9"/>
  <c r="E1396" i="9"/>
  <c r="F1395" i="9"/>
  <c r="E1395" i="9"/>
  <c r="G1395" i="9" s="1"/>
  <c r="F1394" i="9"/>
  <c r="E1394" i="9"/>
  <c r="G1393" i="9"/>
  <c r="F1393" i="9"/>
  <c r="E1393" i="9"/>
  <c r="F1392" i="9"/>
  <c r="E1392" i="9"/>
  <c r="G1392" i="9" s="1"/>
  <c r="F1391" i="9"/>
  <c r="E1391" i="9"/>
  <c r="F1390" i="9"/>
  <c r="E1390" i="9"/>
  <c r="G1389" i="9"/>
  <c r="F1389" i="9"/>
  <c r="E1389" i="9"/>
  <c r="F1388" i="9"/>
  <c r="E1388" i="9"/>
  <c r="G1388" i="9" s="1"/>
  <c r="F1387" i="9"/>
  <c r="E1387" i="9"/>
  <c r="G1387" i="9" s="1"/>
  <c r="F1386" i="9"/>
  <c r="E1386" i="9"/>
  <c r="F1385" i="9"/>
  <c r="E1385" i="9"/>
  <c r="G1385" i="9" s="1"/>
  <c r="G1384" i="9"/>
  <c r="F1384" i="9"/>
  <c r="E1384" i="9"/>
  <c r="G1383" i="9"/>
  <c r="F1383" i="9"/>
  <c r="E1383" i="9"/>
  <c r="F1382" i="9"/>
  <c r="E1382" i="9"/>
  <c r="F1381" i="9"/>
  <c r="G1381" i="9" s="1"/>
  <c r="E1381" i="9"/>
  <c r="F1380" i="9"/>
  <c r="G1380" i="9" s="1"/>
  <c r="E1380" i="9"/>
  <c r="F1379" i="9"/>
  <c r="E1379" i="9"/>
  <c r="F1378" i="9"/>
  <c r="G1378" i="9" s="1"/>
  <c r="E1378" i="9"/>
  <c r="F1377" i="9"/>
  <c r="E1377" i="9"/>
  <c r="G1377" i="9" s="1"/>
  <c r="F1376" i="9"/>
  <c r="E1376" i="9"/>
  <c r="G1376" i="9" s="1"/>
  <c r="G1375" i="9"/>
  <c r="F1375" i="9"/>
  <c r="E1375" i="9"/>
  <c r="F1374" i="9"/>
  <c r="E1374" i="9"/>
  <c r="G1374" i="9" s="1"/>
  <c r="F1373" i="9"/>
  <c r="E1373" i="9"/>
  <c r="G1373" i="9" s="1"/>
  <c r="F1372" i="9"/>
  <c r="E1372" i="9"/>
  <c r="G1372" i="9" s="1"/>
  <c r="G1371" i="9"/>
  <c r="F1371" i="9"/>
  <c r="E1371" i="9"/>
  <c r="F1370" i="9"/>
  <c r="E1370" i="9"/>
  <c r="F1369" i="9"/>
  <c r="E1369" i="9"/>
  <c r="G1369" i="9" s="1"/>
  <c r="G1368" i="9"/>
  <c r="F1368" i="9"/>
  <c r="E1368" i="9"/>
  <c r="F1367" i="9"/>
  <c r="E1367" i="9"/>
  <c r="G1367" i="9" s="1"/>
  <c r="F1366" i="9"/>
  <c r="E1366" i="9"/>
  <c r="G1366" i="9" s="1"/>
  <c r="F1365" i="9"/>
  <c r="E1365" i="9"/>
  <c r="F1364" i="9"/>
  <c r="E1364" i="9"/>
  <c r="G1364" i="9" s="1"/>
  <c r="F1363" i="9"/>
  <c r="E1363" i="9"/>
  <c r="G1363" i="9" s="1"/>
  <c r="F1362" i="9"/>
  <c r="E1362" i="9"/>
  <c r="G1362" i="9" s="1"/>
  <c r="F1361" i="9"/>
  <c r="E1361" i="9"/>
  <c r="G1361" i="9" s="1"/>
  <c r="F1360" i="9"/>
  <c r="E1360" i="9"/>
  <c r="G1360" i="9" s="1"/>
  <c r="F1359" i="9"/>
  <c r="E1359" i="9"/>
  <c r="G1359" i="9" s="1"/>
  <c r="F1358" i="9"/>
  <c r="E1358" i="9"/>
  <c r="G1357" i="9"/>
  <c r="F1357" i="9"/>
  <c r="E1357" i="9"/>
  <c r="G1356" i="9"/>
  <c r="F1356" i="9"/>
  <c r="E1356" i="9"/>
  <c r="F1355" i="9"/>
  <c r="E1355" i="9"/>
  <c r="G1355" i="9" s="1"/>
  <c r="F1354" i="9"/>
  <c r="G1354" i="9" s="1"/>
  <c r="E1354" i="9"/>
  <c r="F1353" i="9"/>
  <c r="E1353" i="9"/>
  <c r="G1353" i="9" s="1"/>
  <c r="F1352" i="9"/>
  <c r="E1352" i="9"/>
  <c r="G1352" i="9" s="1"/>
  <c r="F1351" i="9"/>
  <c r="E1351" i="9"/>
  <c r="G1351" i="9" s="1"/>
  <c r="F1350" i="9"/>
  <c r="E1350" i="9"/>
  <c r="F1349" i="9"/>
  <c r="E1349" i="9"/>
  <c r="F1348" i="9"/>
  <c r="E1348" i="9"/>
  <c r="G1348" i="9" s="1"/>
  <c r="F1347" i="9"/>
  <c r="E1347" i="9"/>
  <c r="G1347" i="9" s="1"/>
  <c r="F1346" i="9"/>
  <c r="E1346" i="9"/>
  <c r="G1346" i="9" s="1"/>
  <c r="G1345" i="9"/>
  <c r="F1345" i="9"/>
  <c r="E1345" i="9"/>
  <c r="F1344" i="9"/>
  <c r="G1344" i="9" s="1"/>
  <c r="E1344" i="9"/>
  <c r="F1343" i="9"/>
  <c r="E1343" i="9"/>
  <c r="F1342" i="9"/>
  <c r="G1342" i="9" s="1"/>
  <c r="E1342" i="9"/>
  <c r="F1341" i="9"/>
  <c r="E1341" i="9"/>
  <c r="G1341" i="9" s="1"/>
  <c r="F1340" i="9"/>
  <c r="E1340" i="9"/>
  <c r="G1340" i="9" s="1"/>
  <c r="F1339" i="9"/>
  <c r="E1339" i="9"/>
  <c r="G1339" i="9" s="1"/>
  <c r="F1338" i="9"/>
  <c r="E1338" i="9"/>
  <c r="F1337" i="9"/>
  <c r="E1337" i="9"/>
  <c r="G1337" i="9" s="1"/>
  <c r="G1336" i="9"/>
  <c r="F1336" i="9"/>
  <c r="E1336" i="9"/>
  <c r="G1335" i="9"/>
  <c r="F1335" i="9"/>
  <c r="E1335" i="9"/>
  <c r="F1334" i="9"/>
  <c r="E1334" i="9"/>
  <c r="F1333" i="9"/>
  <c r="E1333" i="9"/>
  <c r="F1332" i="9"/>
  <c r="G1332" i="9" s="1"/>
  <c r="E1332" i="9"/>
  <c r="F1331" i="9"/>
  <c r="E1331" i="9"/>
  <c r="G1331" i="9" s="1"/>
  <c r="G1330" i="9"/>
  <c r="F1330" i="9"/>
  <c r="E1330" i="9"/>
  <c r="G1329" i="9"/>
  <c r="F1329" i="9"/>
  <c r="E1329" i="9"/>
  <c r="F1328" i="9"/>
  <c r="E1328" i="9"/>
  <c r="F1327" i="9"/>
  <c r="E1327" i="9"/>
  <c r="G1327" i="9" s="1"/>
  <c r="F1326" i="9"/>
  <c r="E1326" i="9"/>
  <c r="G1326" i="9" s="1"/>
  <c r="F1325" i="9"/>
  <c r="E1325" i="9"/>
  <c r="G1325" i="9" s="1"/>
  <c r="G1324" i="9"/>
  <c r="F1324" i="9"/>
  <c r="E1324" i="9"/>
  <c r="G1323" i="9"/>
  <c r="F1323" i="9"/>
  <c r="E1323" i="9"/>
  <c r="F1322" i="9"/>
  <c r="E1322" i="9"/>
  <c r="G1321" i="9"/>
  <c r="F1321" i="9"/>
  <c r="E1321" i="9"/>
  <c r="F1320" i="9"/>
  <c r="E1320" i="9"/>
  <c r="F1319" i="9"/>
  <c r="E1319" i="9"/>
  <c r="G1319" i="9" s="1"/>
  <c r="F1318" i="9"/>
  <c r="E1318" i="9"/>
  <c r="G1318" i="9" s="1"/>
  <c r="F1317" i="9"/>
  <c r="G1317" i="9" s="1"/>
  <c r="E1317" i="9"/>
  <c r="F1316" i="9"/>
  <c r="E1316" i="9"/>
  <c r="F1315" i="9"/>
  <c r="E1315" i="9"/>
  <c r="G1315" i="9" s="1"/>
  <c r="F1314" i="9"/>
  <c r="E1314" i="9"/>
  <c r="G1314" i="9" s="1"/>
  <c r="F1313" i="9"/>
  <c r="E1313" i="9"/>
  <c r="G1312" i="9"/>
  <c r="F1312" i="9"/>
  <c r="E1312" i="9"/>
  <c r="G1311" i="9"/>
  <c r="F1311" i="9"/>
  <c r="E1311" i="9"/>
  <c r="F1310" i="9"/>
  <c r="E1310" i="9"/>
  <c r="G1310" i="9" s="1"/>
  <c r="F1309" i="9"/>
  <c r="G1309" i="9" s="1"/>
  <c r="E1309" i="9"/>
  <c r="F1308" i="9"/>
  <c r="G1308" i="9" s="1"/>
  <c r="E1308" i="9"/>
  <c r="F1307" i="9"/>
  <c r="E1307" i="9"/>
  <c r="F1306" i="9"/>
  <c r="E1306" i="9"/>
  <c r="G1306" i="9" s="1"/>
  <c r="F1305" i="9"/>
  <c r="E1305" i="9"/>
  <c r="G1305" i="9" s="1"/>
  <c r="F1304" i="9"/>
  <c r="E1304" i="9"/>
  <c r="G1303" i="9"/>
  <c r="F1303" i="9"/>
  <c r="E1303" i="9"/>
  <c r="F1302" i="9"/>
  <c r="E1302" i="9"/>
  <c r="G1302" i="9" s="1"/>
  <c r="F1301" i="9"/>
  <c r="E1301" i="9"/>
  <c r="G1301" i="9" s="1"/>
  <c r="F1300" i="9"/>
  <c r="E1300" i="9"/>
  <c r="G1300" i="9" s="1"/>
  <c r="G1299" i="9"/>
  <c r="F1299" i="9"/>
  <c r="E1299" i="9"/>
  <c r="F1298" i="9"/>
  <c r="E1298" i="9"/>
  <c r="G1297" i="9"/>
  <c r="F1297" i="9"/>
  <c r="E1297" i="9"/>
  <c r="F1296" i="9"/>
  <c r="G1296" i="9" s="1"/>
  <c r="E1296" i="9"/>
  <c r="F1295" i="9"/>
  <c r="E1295" i="9"/>
  <c r="F1294" i="9"/>
  <c r="E1294" i="9"/>
  <c r="G1294" i="9" s="1"/>
  <c r="F1293" i="9"/>
  <c r="E1293" i="9"/>
  <c r="G1293" i="9" s="1"/>
  <c r="F1292" i="9"/>
  <c r="E1292" i="9"/>
  <c r="F1291" i="9"/>
  <c r="E1291" i="9"/>
  <c r="F1290" i="9"/>
  <c r="G1290" i="9" s="1"/>
  <c r="E1290" i="9"/>
  <c r="F1289" i="9"/>
  <c r="E1289" i="9"/>
  <c r="G1289" i="9" s="1"/>
  <c r="F1288" i="9"/>
  <c r="E1288" i="9"/>
  <c r="G1288" i="9" s="1"/>
  <c r="F1287" i="9"/>
  <c r="E1287" i="9"/>
  <c r="F1286" i="9"/>
  <c r="E1286" i="9"/>
  <c r="G1285" i="9"/>
  <c r="F1285" i="9"/>
  <c r="E1285" i="9"/>
  <c r="F1284" i="9"/>
  <c r="E1284" i="9"/>
  <c r="G1284" i="9" s="1"/>
  <c r="F1283" i="9"/>
  <c r="E1283" i="9"/>
  <c r="G1282" i="9"/>
  <c r="F1282" i="9"/>
  <c r="E1282" i="9"/>
  <c r="F1281" i="9"/>
  <c r="E1281" i="9"/>
  <c r="G1281" i="9" s="1"/>
  <c r="F1280" i="9"/>
  <c r="E1280" i="9"/>
  <c r="G1280" i="9" s="1"/>
  <c r="F1279" i="9"/>
  <c r="E1279" i="9"/>
  <c r="F1278" i="9"/>
  <c r="E1278" i="9"/>
  <c r="G1278" i="9" s="1"/>
  <c r="F1277" i="9"/>
  <c r="E1277" i="9"/>
  <c r="G1277" i="9" s="1"/>
  <c r="F1276" i="9"/>
  <c r="E1276" i="9"/>
  <c r="G1276" i="9" s="1"/>
  <c r="F1275" i="9"/>
  <c r="E1275" i="9"/>
  <c r="G1275" i="9" s="1"/>
  <c r="F1274" i="9"/>
  <c r="E1274" i="9"/>
  <c r="G1274" i="9" s="1"/>
  <c r="F1273" i="9"/>
  <c r="G1273" i="9" s="1"/>
  <c r="E1273" i="9"/>
  <c r="G1272" i="9"/>
  <c r="F1272" i="9"/>
  <c r="E1272" i="9"/>
  <c r="F1271" i="9"/>
  <c r="E1271" i="9"/>
  <c r="G1270" i="9"/>
  <c r="F1270" i="9"/>
  <c r="E1270" i="9"/>
  <c r="F1269" i="9"/>
  <c r="G1269" i="9" s="1"/>
  <c r="E1269" i="9"/>
  <c r="F1268" i="9"/>
  <c r="E1268" i="9"/>
  <c r="G1268" i="9" s="1"/>
  <c r="G1267" i="9"/>
  <c r="F1267" i="9"/>
  <c r="E1267" i="9"/>
  <c r="F1266" i="9"/>
  <c r="E1266" i="9"/>
  <c r="G1266" i="9" s="1"/>
  <c r="F1265" i="9"/>
  <c r="E1265" i="9"/>
  <c r="G1265" i="9" s="1"/>
  <c r="G1264" i="9"/>
  <c r="F1264" i="9"/>
  <c r="E1264" i="9"/>
  <c r="F1263" i="9"/>
  <c r="E1263" i="9"/>
  <c r="G1263" i="9" s="1"/>
  <c r="F1262" i="9"/>
  <c r="E1262" i="9"/>
  <c r="F1261" i="9"/>
  <c r="E1261" i="9"/>
  <c r="G1261" i="9" s="1"/>
  <c r="F1260" i="9"/>
  <c r="G1260" i="9" s="1"/>
  <c r="E1260" i="9"/>
  <c r="F1259" i="9"/>
  <c r="E1259" i="9"/>
  <c r="G1259" i="9" s="1"/>
  <c r="G1258" i="9"/>
  <c r="F1258" i="9"/>
  <c r="E1258" i="9"/>
  <c r="F1257" i="9"/>
  <c r="G1257" i="9" s="1"/>
  <c r="E1257" i="9"/>
  <c r="F1256" i="9"/>
  <c r="E1256" i="9"/>
  <c r="G1256" i="9" s="1"/>
  <c r="F1255" i="9"/>
  <c r="E1255" i="9"/>
  <c r="G1255" i="9" s="1"/>
  <c r="F1254" i="9"/>
  <c r="E1254" i="9"/>
  <c r="G1254" i="9" s="1"/>
  <c r="F1253" i="9"/>
  <c r="E1253" i="9"/>
  <c r="G1253" i="9" s="1"/>
  <c r="G1252" i="9"/>
  <c r="F1252" i="9"/>
  <c r="E1252" i="9"/>
  <c r="G1251" i="9"/>
  <c r="F1251" i="9"/>
  <c r="E1251" i="9"/>
  <c r="F1250" i="9"/>
  <c r="E1250" i="9"/>
  <c r="F1249" i="9"/>
  <c r="G1249" i="9" s="1"/>
  <c r="E1249" i="9"/>
  <c r="F1248" i="9"/>
  <c r="G1248" i="9" s="1"/>
  <c r="E1248" i="9"/>
  <c r="F1247" i="9"/>
  <c r="E1247" i="9"/>
  <c r="G1246" i="9"/>
  <c r="F1246" i="9"/>
  <c r="E1246" i="9"/>
  <c r="G1245" i="9"/>
  <c r="F1245" i="9"/>
  <c r="E1245" i="9"/>
  <c r="G1244" i="9"/>
  <c r="F1244" i="9"/>
  <c r="E1244" i="9"/>
  <c r="G1243" i="9"/>
  <c r="F1243" i="9"/>
  <c r="E1243" i="9"/>
  <c r="F1242" i="9"/>
  <c r="E1242" i="9"/>
  <c r="G1242" i="9" s="1"/>
  <c r="F1241" i="9"/>
  <c r="E1241" i="9"/>
  <c r="G1241" i="9" s="1"/>
  <c r="F1240" i="9"/>
  <c r="E1240" i="9"/>
  <c r="G1240" i="9" s="1"/>
  <c r="F1239" i="9"/>
  <c r="G1239" i="9" s="1"/>
  <c r="E1239" i="9"/>
  <c r="G1238" i="9"/>
  <c r="F1238" i="9"/>
  <c r="E1238" i="9"/>
  <c r="F1237" i="9"/>
  <c r="G1237" i="9" s="1"/>
  <c r="E1237" i="9"/>
  <c r="F1236" i="9"/>
  <c r="E1236" i="9"/>
  <c r="G1236" i="9" s="1"/>
  <c r="F1235" i="9"/>
  <c r="E1235" i="9"/>
  <c r="G1235" i="9" s="1"/>
  <c r="F1234" i="9"/>
  <c r="E1234" i="9"/>
  <c r="G1234" i="9" s="1"/>
  <c r="G1233" i="9"/>
  <c r="F1233" i="9"/>
  <c r="E1233" i="9"/>
  <c r="F1232" i="9"/>
  <c r="G1232" i="9" s="1"/>
  <c r="E1232" i="9"/>
  <c r="F1231" i="9"/>
  <c r="E1231" i="9"/>
  <c r="F1230" i="9"/>
  <c r="E1230" i="9"/>
  <c r="G1230" i="9" s="1"/>
  <c r="F1229" i="9"/>
  <c r="E1229" i="9"/>
  <c r="G1229" i="9" s="1"/>
  <c r="G1228" i="9"/>
  <c r="F1228" i="9"/>
  <c r="E1228" i="9"/>
  <c r="G1227" i="9"/>
  <c r="F1227" i="9"/>
  <c r="E1227" i="9"/>
  <c r="G1226" i="9"/>
  <c r="F1226" i="9"/>
  <c r="E1226" i="9"/>
  <c r="G1225" i="9"/>
  <c r="F1225" i="9"/>
  <c r="E1225" i="9"/>
  <c r="F1224" i="9"/>
  <c r="E1224" i="9"/>
  <c r="G1224" i="9" s="1"/>
  <c r="F1223" i="9"/>
  <c r="E1223" i="9"/>
  <c r="G1223" i="9" s="1"/>
  <c r="F1222" i="9"/>
  <c r="E1222" i="9"/>
  <c r="G1222" i="9" s="1"/>
  <c r="F1221" i="9"/>
  <c r="G1221" i="9" s="1"/>
  <c r="E1221" i="9"/>
  <c r="G1220" i="9"/>
  <c r="F1220" i="9"/>
  <c r="E1220" i="9"/>
  <c r="G1219" i="9"/>
  <c r="F1219" i="9"/>
  <c r="E1219" i="9"/>
  <c r="F1218" i="9"/>
  <c r="E1218" i="9"/>
  <c r="G1218" i="9" s="1"/>
  <c r="F1217" i="9"/>
  <c r="E1217" i="9"/>
  <c r="G1217" i="9" s="1"/>
  <c r="F1216" i="9"/>
  <c r="E1216" i="9"/>
  <c r="G1216" i="9" s="1"/>
  <c r="G1215" i="9"/>
  <c r="F1215" i="9"/>
  <c r="E1215" i="9"/>
  <c r="F1214" i="9"/>
  <c r="G1214" i="9" s="1"/>
  <c r="E1214" i="9"/>
  <c r="F1213" i="9"/>
  <c r="E1213" i="9"/>
  <c r="F1212" i="9"/>
  <c r="E1212" i="9"/>
  <c r="G1212" i="9" s="1"/>
  <c r="F1211" i="9"/>
  <c r="E1211" i="9"/>
  <c r="G1211" i="9" s="1"/>
  <c r="G1210" i="9"/>
  <c r="F1210" i="9"/>
  <c r="E1210" i="9"/>
  <c r="G1209" i="9"/>
  <c r="F1209" i="9"/>
  <c r="E1209" i="9"/>
  <c r="G1208" i="9"/>
  <c r="F1208" i="9"/>
  <c r="E1208" i="9"/>
  <c r="G1207" i="9"/>
  <c r="F1207" i="9"/>
  <c r="E1207" i="9"/>
  <c r="F1206" i="9"/>
  <c r="E1206" i="9"/>
  <c r="G1206" i="9" s="1"/>
  <c r="F1205" i="9"/>
  <c r="E1205" i="9"/>
  <c r="G1205" i="9" s="1"/>
  <c r="F1204" i="9"/>
  <c r="E1204" i="9"/>
  <c r="G1204" i="9" s="1"/>
  <c r="F1203" i="9"/>
  <c r="G1203" i="9" s="1"/>
  <c r="E1203" i="9"/>
  <c r="G1202" i="9"/>
  <c r="F1202" i="9"/>
  <c r="E1202" i="9"/>
  <c r="F1201" i="9"/>
  <c r="G1201" i="9" s="1"/>
  <c r="E1201" i="9"/>
  <c r="F1200" i="9"/>
  <c r="E1200" i="9"/>
  <c r="G1200" i="9" s="1"/>
  <c r="F1199" i="9"/>
  <c r="E1199" i="9"/>
  <c r="G1199" i="9" s="1"/>
  <c r="F1198" i="9"/>
  <c r="E1198" i="9"/>
  <c r="G1198" i="9" s="1"/>
  <c r="G1197" i="9"/>
  <c r="F1197" i="9"/>
  <c r="E1197" i="9"/>
  <c r="F1196" i="9"/>
  <c r="G1196" i="9" s="1"/>
  <c r="E1196" i="9"/>
  <c r="F1195" i="9"/>
  <c r="E1195" i="9"/>
  <c r="F1194" i="9"/>
  <c r="E1194" i="9"/>
  <c r="F1193" i="9"/>
  <c r="E1193" i="9"/>
  <c r="G1193" i="9" s="1"/>
  <c r="G1192" i="9"/>
  <c r="F1192" i="9"/>
  <c r="E1192" i="9"/>
  <c r="G1191" i="9"/>
  <c r="F1191" i="9"/>
  <c r="E1191" i="9"/>
  <c r="G1190" i="9"/>
  <c r="F1190" i="9"/>
  <c r="E1190" i="9"/>
  <c r="G1189" i="9"/>
  <c r="F1189" i="9"/>
  <c r="E1189" i="9"/>
  <c r="F1188" i="9"/>
  <c r="E1188" i="9"/>
  <c r="G1188" i="9" s="1"/>
  <c r="F1187" i="9"/>
  <c r="E1187" i="9"/>
  <c r="G1187" i="9" s="1"/>
  <c r="F1186" i="9"/>
  <c r="E1186" i="9"/>
  <c r="G1186" i="9" s="1"/>
  <c r="F1185" i="9"/>
  <c r="G1185" i="9" s="1"/>
  <c r="E1185" i="9"/>
  <c r="F1184" i="9"/>
  <c r="E1184" i="9"/>
  <c r="G1184" i="9" s="1"/>
  <c r="G1183" i="9"/>
  <c r="F1183" i="9"/>
  <c r="E1183" i="9"/>
  <c r="F1182" i="9"/>
  <c r="E1182" i="9"/>
  <c r="G1182" i="9" s="1"/>
  <c r="F1181" i="9"/>
  <c r="E1181" i="9"/>
  <c r="G1181" i="9" s="1"/>
  <c r="F1180" i="9"/>
  <c r="E1180" i="9"/>
  <c r="G1179" i="9"/>
  <c r="F1179" i="9"/>
  <c r="E1179" i="9"/>
  <c r="F1178" i="9"/>
  <c r="G1178" i="9" s="1"/>
  <c r="E1178" i="9"/>
  <c r="F1177" i="9"/>
  <c r="E1177" i="9"/>
  <c r="G1177" i="9" s="1"/>
  <c r="G1176" i="9"/>
  <c r="F1176" i="9"/>
  <c r="E1176" i="9"/>
  <c r="F1175" i="9"/>
  <c r="E1175" i="9"/>
  <c r="G1175" i="9" s="1"/>
  <c r="G1174" i="9"/>
  <c r="F1174" i="9"/>
  <c r="E1174" i="9"/>
  <c r="G1173" i="9"/>
  <c r="F1173" i="9"/>
  <c r="E1173" i="9"/>
  <c r="G1172" i="9"/>
  <c r="F1172" i="9"/>
  <c r="E1172" i="9"/>
  <c r="G1171" i="9"/>
  <c r="F1171" i="9"/>
  <c r="E1171" i="9"/>
  <c r="F1170" i="9"/>
  <c r="E1170" i="9"/>
  <c r="G1170" i="9" s="1"/>
  <c r="G1169" i="9"/>
  <c r="F1169" i="9"/>
  <c r="E1169" i="9"/>
  <c r="F1168" i="9"/>
  <c r="E1168" i="9"/>
  <c r="G1168" i="9" s="1"/>
  <c r="F1167" i="9"/>
  <c r="G1167" i="9" s="1"/>
  <c r="E1167" i="9"/>
  <c r="G1166" i="9"/>
  <c r="F1166" i="9"/>
  <c r="E1166" i="9"/>
  <c r="F1165" i="9"/>
  <c r="G1165" i="9" s="1"/>
  <c r="E1165" i="9"/>
  <c r="F1164" i="9"/>
  <c r="E1164" i="9"/>
  <c r="G1164" i="9" s="1"/>
  <c r="F1163" i="9"/>
  <c r="E1163" i="9"/>
  <c r="G1163" i="9" s="1"/>
  <c r="F1162" i="9"/>
  <c r="E1162" i="9"/>
  <c r="G1161" i="9"/>
  <c r="F1161" i="9"/>
  <c r="E1161" i="9"/>
  <c r="F1160" i="9"/>
  <c r="G1160" i="9" s="1"/>
  <c r="E1160" i="9"/>
  <c r="F1159" i="9"/>
  <c r="E1159" i="9"/>
  <c r="F1158" i="9"/>
  <c r="E1158" i="9"/>
  <c r="G1158" i="9" s="1"/>
  <c r="F1157" i="9"/>
  <c r="E1157" i="9"/>
  <c r="G1157" i="9" s="1"/>
  <c r="G1156" i="9"/>
  <c r="F1156" i="9"/>
  <c r="E1156" i="9"/>
  <c r="F1155" i="9"/>
  <c r="E1155" i="9"/>
  <c r="G1155" i="9" s="1"/>
  <c r="G1154" i="9"/>
  <c r="F1154" i="9"/>
  <c r="E1154" i="9"/>
  <c r="G1153" i="9"/>
  <c r="F1153" i="9"/>
  <c r="E1153" i="9"/>
  <c r="F1152" i="9"/>
  <c r="E1152" i="9"/>
  <c r="G1152" i="9" s="1"/>
  <c r="F1151" i="9"/>
  <c r="E1151" i="9"/>
  <c r="G1151" i="9" s="1"/>
  <c r="F1150" i="9"/>
  <c r="E1150" i="9"/>
  <c r="G1150" i="9" s="1"/>
  <c r="F1149" i="9"/>
  <c r="G1149" i="9" s="1"/>
  <c r="E1149" i="9"/>
  <c r="G1148" i="9"/>
  <c r="F1148" i="9"/>
  <c r="E1148" i="9"/>
  <c r="G1147" i="9"/>
  <c r="F1147" i="9"/>
  <c r="E1147" i="9"/>
  <c r="F1146" i="9"/>
  <c r="E1146" i="9"/>
  <c r="G1146" i="9" s="1"/>
  <c r="F1145" i="9"/>
  <c r="E1145" i="9"/>
  <c r="G1145" i="9" s="1"/>
  <c r="F1144" i="9"/>
  <c r="E1144" i="9"/>
  <c r="G1144" i="9" s="1"/>
  <c r="G1143" i="9"/>
  <c r="F1143" i="9"/>
  <c r="E1143" i="9"/>
  <c r="F1142" i="9"/>
  <c r="G1142" i="9" s="1"/>
  <c r="E1142" i="9"/>
  <c r="F1141" i="9"/>
  <c r="E1141" i="9"/>
  <c r="G1141" i="9" s="1"/>
  <c r="G1140" i="9"/>
  <c r="F1140" i="9"/>
  <c r="E1140" i="9"/>
  <c r="F1139" i="9"/>
  <c r="E1139" i="9"/>
  <c r="G1139" i="9" s="1"/>
  <c r="G1138" i="9"/>
  <c r="F1138" i="9"/>
  <c r="E1138" i="9"/>
  <c r="G1137" i="9"/>
  <c r="F1137" i="9"/>
  <c r="E1137" i="9"/>
  <c r="G1136" i="9"/>
  <c r="F1136" i="9"/>
  <c r="E1136" i="9"/>
  <c r="G1135" i="9"/>
  <c r="F1135" i="9"/>
  <c r="E1135" i="9"/>
  <c r="F1134" i="9"/>
  <c r="E1134" i="9"/>
  <c r="G1134" i="9" s="1"/>
  <c r="G1133" i="9"/>
  <c r="F1133" i="9"/>
  <c r="E1133" i="9"/>
  <c r="F1132" i="9"/>
  <c r="E1132" i="9"/>
  <c r="G1132" i="9" s="1"/>
  <c r="F1131" i="9"/>
  <c r="G1131" i="9" s="1"/>
  <c r="E1131" i="9"/>
  <c r="F1130" i="9"/>
  <c r="E1130" i="9"/>
  <c r="G1130" i="9" s="1"/>
  <c r="F1129" i="9"/>
  <c r="G1129" i="9" s="1"/>
  <c r="E1129" i="9"/>
  <c r="F1128" i="9"/>
  <c r="E1128" i="9"/>
  <c r="G1128" i="9" s="1"/>
  <c r="F1127" i="9"/>
  <c r="E1127" i="9"/>
  <c r="G1127" i="9" s="1"/>
  <c r="F1126" i="9"/>
  <c r="E1126" i="9"/>
  <c r="G1125" i="9"/>
  <c r="F1125" i="9"/>
  <c r="E1125" i="9"/>
  <c r="F1124" i="9"/>
  <c r="G1124" i="9" s="1"/>
  <c r="E1124" i="9"/>
  <c r="F1123" i="9"/>
  <c r="E1123" i="9"/>
  <c r="F1122" i="9"/>
  <c r="E1122" i="9"/>
  <c r="G1122" i="9" s="1"/>
  <c r="F1121" i="9"/>
  <c r="E1121" i="9"/>
  <c r="G1121" i="9" s="1"/>
  <c r="G1120" i="9"/>
  <c r="F1120" i="9"/>
  <c r="E1120" i="9"/>
  <c r="F1119" i="9"/>
  <c r="E1119" i="9"/>
  <c r="G1119" i="9" s="1"/>
  <c r="G1118" i="9"/>
  <c r="F1118" i="9"/>
  <c r="E1118" i="9"/>
  <c r="G1117" i="9"/>
  <c r="F1117" i="9"/>
  <c r="E1117" i="9"/>
  <c r="F1116" i="9"/>
  <c r="E1116" i="9"/>
  <c r="G1116" i="9" s="1"/>
  <c r="F1115" i="9"/>
  <c r="E1115" i="9"/>
  <c r="G1115" i="9" s="1"/>
  <c r="F1114" i="9"/>
  <c r="E1114" i="9"/>
  <c r="G1114" i="9" s="1"/>
  <c r="F1113" i="9"/>
  <c r="G1113" i="9" s="1"/>
  <c r="E1113" i="9"/>
  <c r="G1112" i="9"/>
  <c r="F1112" i="9"/>
  <c r="E1112" i="9"/>
  <c r="G1111" i="9"/>
  <c r="F1111" i="9"/>
  <c r="E1111" i="9"/>
  <c r="F1110" i="9"/>
  <c r="E1110" i="9"/>
  <c r="G1110" i="9" s="1"/>
  <c r="F1109" i="9"/>
  <c r="E1109" i="9"/>
  <c r="G1109" i="9" s="1"/>
  <c r="F1108" i="9"/>
  <c r="E1108" i="9"/>
  <c r="G1108" i="9" s="1"/>
  <c r="G1107" i="9"/>
  <c r="F1107" i="9"/>
  <c r="E1107" i="9"/>
  <c r="F1106" i="9"/>
  <c r="G1106" i="9" s="1"/>
  <c r="E1106" i="9"/>
  <c r="F1105" i="9"/>
  <c r="E1105" i="9"/>
  <c r="G1105" i="9" s="1"/>
  <c r="G1104" i="9"/>
  <c r="F1104" i="9"/>
  <c r="E1104" i="9"/>
  <c r="F1103" i="9"/>
  <c r="E1103" i="9"/>
  <c r="G1103" i="9" s="1"/>
  <c r="G1102" i="9"/>
  <c r="F1102" i="9"/>
  <c r="E1102" i="9"/>
  <c r="G1101" i="9"/>
  <c r="F1101" i="9"/>
  <c r="E1101" i="9"/>
  <c r="G1100" i="9"/>
  <c r="F1100" i="9"/>
  <c r="E1100" i="9"/>
  <c r="G1099" i="9"/>
  <c r="F1099" i="9"/>
  <c r="E1099" i="9"/>
  <c r="F1098" i="9"/>
  <c r="E1098" i="9"/>
  <c r="G1098" i="9" s="1"/>
  <c r="G1097" i="9"/>
  <c r="F1097" i="9"/>
  <c r="E1097" i="9"/>
  <c r="F1096" i="9"/>
  <c r="E1096" i="9"/>
  <c r="G1096" i="9" s="1"/>
  <c r="F1095" i="9"/>
  <c r="G1095" i="9" s="1"/>
  <c r="E1095" i="9"/>
  <c r="F1094" i="9"/>
  <c r="E1094" i="9"/>
  <c r="G1094" i="9" s="1"/>
  <c r="F1093" i="9"/>
  <c r="G1093" i="9" s="1"/>
  <c r="E1093" i="9"/>
  <c r="F1092" i="9"/>
  <c r="E1092" i="9"/>
  <c r="G1092" i="9" s="1"/>
  <c r="F1091" i="9"/>
  <c r="E1091" i="9"/>
  <c r="G1091" i="9" s="1"/>
  <c r="F1090" i="9"/>
  <c r="E1090" i="9"/>
  <c r="G1089" i="9"/>
  <c r="F1089" i="9"/>
  <c r="E1089" i="9"/>
  <c r="F1088" i="9"/>
  <c r="G1088" i="9" s="1"/>
  <c r="E1088" i="9"/>
  <c r="F1087" i="9"/>
  <c r="E1087" i="9"/>
  <c r="F1086" i="9"/>
  <c r="E1086" i="9"/>
  <c r="G1086" i="9" s="1"/>
  <c r="F1085" i="9"/>
  <c r="E1085" i="9"/>
  <c r="G1085" i="9" s="1"/>
  <c r="G1084" i="9"/>
  <c r="F1084" i="9"/>
  <c r="E1084" i="9"/>
  <c r="F1083" i="9"/>
  <c r="E1083" i="9"/>
  <c r="G1083" i="9" s="1"/>
  <c r="G1082" i="9"/>
  <c r="F1082" i="9"/>
  <c r="E1082" i="9"/>
  <c r="G1081" i="9"/>
  <c r="F1081" i="9"/>
  <c r="E1081" i="9"/>
  <c r="F1080" i="9"/>
  <c r="E1080" i="9"/>
  <c r="G1080" i="9" s="1"/>
  <c r="F1079" i="9"/>
  <c r="E1079" i="9"/>
  <c r="F1078" i="9"/>
  <c r="E1078" i="9"/>
  <c r="G1078" i="9" s="1"/>
  <c r="F1077" i="9"/>
  <c r="G1077" i="9" s="1"/>
  <c r="E1077" i="9"/>
  <c r="F1076" i="9"/>
  <c r="E1076" i="9"/>
  <c r="G1076" i="9" s="1"/>
  <c r="G1075" i="9"/>
  <c r="F1075" i="9"/>
  <c r="E1075" i="9"/>
  <c r="F1074" i="9"/>
  <c r="E1074" i="9"/>
  <c r="G1074" i="9" s="1"/>
  <c r="F1073" i="9"/>
  <c r="E1073" i="9"/>
  <c r="G1073" i="9" s="1"/>
  <c r="G1072" i="9"/>
  <c r="F1072" i="9"/>
  <c r="E1072" i="9"/>
  <c r="G1071" i="9"/>
  <c r="F1071" i="9"/>
  <c r="E1071" i="9"/>
  <c r="F1070" i="9"/>
  <c r="G1070" i="9" s="1"/>
  <c r="E1070" i="9"/>
  <c r="F1069" i="9"/>
  <c r="E1069" i="9"/>
  <c r="F1068" i="9"/>
  <c r="E1068" i="9"/>
  <c r="G1068" i="9" s="1"/>
  <c r="F1067" i="9"/>
  <c r="E1067" i="9"/>
  <c r="G1067" i="9" s="1"/>
  <c r="G1066" i="9"/>
  <c r="F1066" i="9"/>
  <c r="E1066" i="9"/>
  <c r="F1065" i="9"/>
  <c r="E1065" i="9"/>
  <c r="G1065" i="9" s="1"/>
  <c r="G1064" i="9"/>
  <c r="F1064" i="9"/>
  <c r="E1064" i="9"/>
  <c r="G1063" i="9"/>
  <c r="F1063" i="9"/>
  <c r="E1063" i="9"/>
  <c r="F1062" i="9"/>
  <c r="E1062" i="9"/>
  <c r="G1062" i="9" s="1"/>
  <c r="F1061" i="9"/>
  <c r="E1061" i="9"/>
  <c r="G1061" i="9" s="1"/>
  <c r="F1060" i="9"/>
  <c r="E1060" i="9"/>
  <c r="G1060" i="9" s="1"/>
  <c r="F1059" i="9"/>
  <c r="G1059" i="9" s="1"/>
  <c r="E1059" i="9"/>
  <c r="F1058" i="9"/>
  <c r="E1058" i="9"/>
  <c r="G1058" i="9" s="1"/>
  <c r="G1057" i="9"/>
  <c r="F1057" i="9"/>
  <c r="E1057" i="9"/>
  <c r="F1056" i="9"/>
  <c r="E1056" i="9"/>
  <c r="G1056" i="9" s="1"/>
  <c r="F1055" i="9"/>
  <c r="E1055" i="9"/>
  <c r="G1055" i="9" s="1"/>
  <c r="G1054" i="9"/>
  <c r="F1054" i="9"/>
  <c r="E1054" i="9"/>
  <c r="G1053" i="9"/>
  <c r="F1053" i="9"/>
  <c r="E1053" i="9"/>
  <c r="F1052" i="9"/>
  <c r="G1052" i="9" s="1"/>
  <c r="E1052" i="9"/>
  <c r="F1051" i="9"/>
  <c r="E1051" i="9"/>
  <c r="F1050" i="9"/>
  <c r="E1050" i="9"/>
  <c r="G1050" i="9" s="1"/>
  <c r="F1049" i="9"/>
  <c r="E1049" i="9"/>
  <c r="G1049" i="9" s="1"/>
  <c r="G1048" i="9"/>
  <c r="F1048" i="9"/>
  <c r="E1048" i="9"/>
  <c r="F1047" i="9"/>
  <c r="E1047" i="9"/>
  <c r="G1047" i="9" s="1"/>
  <c r="G1046" i="9"/>
  <c r="F1046" i="9"/>
  <c r="E1046" i="9"/>
  <c r="G1045" i="9"/>
  <c r="F1045" i="9"/>
  <c r="E1045" i="9"/>
  <c r="F1044" i="9"/>
  <c r="E1044" i="9"/>
  <c r="G1044" i="9" s="1"/>
  <c r="F1043" i="9"/>
  <c r="E1043" i="9"/>
  <c r="F1042" i="9"/>
  <c r="E1042" i="9"/>
  <c r="G1042" i="9" s="1"/>
  <c r="F1041" i="9"/>
  <c r="G1041" i="9" s="1"/>
  <c r="E1041" i="9"/>
  <c r="F1040" i="9"/>
  <c r="E1040" i="9"/>
  <c r="G1040" i="9" s="1"/>
  <c r="G1039" i="9"/>
  <c r="F1039" i="9"/>
  <c r="E1039" i="9"/>
  <c r="F1038" i="9"/>
  <c r="E1038" i="9"/>
  <c r="G1038" i="9" s="1"/>
  <c r="F1037" i="9"/>
  <c r="E1037" i="9"/>
  <c r="G1037" i="9" s="1"/>
  <c r="G1036" i="9"/>
  <c r="F1036" i="9"/>
  <c r="E1036" i="9"/>
  <c r="G1035" i="9"/>
  <c r="F1035" i="9"/>
  <c r="E1035" i="9"/>
  <c r="F1034" i="9"/>
  <c r="G1034" i="9" s="1"/>
  <c r="E1034" i="9"/>
  <c r="F1033" i="9"/>
  <c r="E1033" i="9"/>
  <c r="F1032" i="9"/>
  <c r="E1032" i="9"/>
  <c r="G1032" i="9" s="1"/>
  <c r="F1031" i="9"/>
  <c r="E1031" i="9"/>
  <c r="G1031" i="9" s="1"/>
  <c r="G1030" i="9"/>
  <c r="F1030" i="9"/>
  <c r="E1030" i="9"/>
  <c r="F1029" i="9"/>
  <c r="E1029" i="9"/>
  <c r="G1029" i="9" s="1"/>
  <c r="G1028" i="9"/>
  <c r="F1028" i="9"/>
  <c r="E1028" i="9"/>
  <c r="G1027" i="9"/>
  <c r="F1027" i="9"/>
  <c r="E1027" i="9"/>
  <c r="F1026" i="9"/>
  <c r="E1026" i="9"/>
  <c r="G1026" i="9" s="1"/>
  <c r="F1025" i="9"/>
  <c r="E1025" i="9"/>
  <c r="G1025" i="9" s="1"/>
  <c r="F1024" i="9"/>
  <c r="E1024" i="9"/>
  <c r="G1024" i="9" s="1"/>
  <c r="F1023" i="9"/>
  <c r="G1023" i="9" s="1"/>
  <c r="E1023" i="9"/>
  <c r="F1022" i="9"/>
  <c r="E1022" i="9"/>
  <c r="G1022" i="9" s="1"/>
  <c r="G1021" i="9"/>
  <c r="F1021" i="9"/>
  <c r="E1021" i="9"/>
  <c r="F1020" i="9"/>
  <c r="E1020" i="9"/>
  <c r="G1020" i="9" s="1"/>
  <c r="F1019" i="9"/>
  <c r="E1019" i="9"/>
  <c r="G1019" i="9" s="1"/>
  <c r="G1018" i="9"/>
  <c r="F1018" i="9"/>
  <c r="E1018" i="9"/>
  <c r="G1017" i="9"/>
  <c r="F1017" i="9"/>
  <c r="E1017" i="9"/>
  <c r="F1016" i="9"/>
  <c r="G1016" i="9" s="1"/>
  <c r="E1016" i="9"/>
  <c r="F1015" i="9"/>
  <c r="E1015" i="9"/>
  <c r="F1014" i="9"/>
  <c r="E1014" i="9"/>
  <c r="G1014" i="9" s="1"/>
  <c r="F1013" i="9"/>
  <c r="E1013" i="9"/>
  <c r="G1013" i="9" s="1"/>
  <c r="G1012" i="9"/>
  <c r="F1012" i="9"/>
  <c r="E1012" i="9"/>
  <c r="F1011" i="9"/>
  <c r="E1011" i="9"/>
  <c r="G1011" i="9" s="1"/>
  <c r="G1010" i="9"/>
  <c r="F1010" i="9"/>
  <c r="E1010" i="9"/>
  <c r="G1009" i="9"/>
  <c r="F1009" i="9"/>
  <c r="E1009" i="9"/>
  <c r="F1008" i="9"/>
  <c r="E1008" i="9"/>
  <c r="G1008" i="9" s="1"/>
  <c r="F1007" i="9"/>
  <c r="E1007" i="9"/>
  <c r="F1006" i="9"/>
  <c r="E1006" i="9"/>
  <c r="G1006" i="9" s="1"/>
  <c r="F1005" i="9"/>
  <c r="G1005" i="9" s="1"/>
  <c r="E1005" i="9"/>
  <c r="F1004" i="9"/>
  <c r="E1004" i="9"/>
  <c r="G1004" i="9" s="1"/>
  <c r="G1003" i="9"/>
  <c r="F1003" i="9"/>
  <c r="E1003" i="9"/>
  <c r="F1002" i="9"/>
  <c r="E1002" i="9"/>
  <c r="G1002" i="9" s="1"/>
  <c r="F1001" i="9"/>
  <c r="E1001" i="9"/>
  <c r="G1001" i="9" s="1"/>
  <c r="G1000" i="9"/>
  <c r="F1000" i="9"/>
  <c r="E1000" i="9"/>
  <c r="G999" i="9"/>
  <c r="F999" i="9"/>
  <c r="E999" i="9"/>
  <c r="F998" i="9"/>
  <c r="G998" i="9" s="1"/>
  <c r="E998" i="9"/>
  <c r="F997" i="9"/>
  <c r="E997" i="9"/>
  <c r="F996" i="9"/>
  <c r="E996" i="9"/>
  <c r="G996" i="9" s="1"/>
  <c r="F995" i="9"/>
  <c r="E995" i="9"/>
  <c r="G995" i="9" s="1"/>
  <c r="G994" i="9"/>
  <c r="F994" i="9"/>
  <c r="E994" i="9"/>
  <c r="F993" i="9"/>
  <c r="E993" i="9"/>
  <c r="G993" i="9" s="1"/>
  <c r="G992" i="9"/>
  <c r="F992" i="9"/>
  <c r="E992" i="9"/>
  <c r="G991" i="9"/>
  <c r="F991" i="9"/>
  <c r="E991" i="9"/>
  <c r="F990" i="9"/>
  <c r="E990" i="9"/>
  <c r="G990" i="9" s="1"/>
  <c r="F989" i="9"/>
  <c r="E989" i="9"/>
  <c r="G989" i="9" s="1"/>
  <c r="F988" i="9"/>
  <c r="E988" i="9"/>
  <c r="G988" i="9" s="1"/>
  <c r="F987" i="9"/>
  <c r="G987" i="9" s="1"/>
  <c r="E987" i="9"/>
  <c r="F986" i="9"/>
  <c r="E986" i="9"/>
  <c r="G986" i="9" s="1"/>
  <c r="G985" i="9"/>
  <c r="F985" i="9"/>
  <c r="E985" i="9"/>
  <c r="F984" i="9"/>
  <c r="E984" i="9"/>
  <c r="G984" i="9" s="1"/>
  <c r="F983" i="9"/>
  <c r="E983" i="9"/>
  <c r="G983" i="9" s="1"/>
  <c r="G982" i="9"/>
  <c r="F982" i="9"/>
  <c r="E982" i="9"/>
  <c r="G981" i="9"/>
  <c r="F981" i="9"/>
  <c r="E981" i="9"/>
  <c r="F980" i="9"/>
  <c r="G980" i="9" s="1"/>
  <c r="E980" i="9"/>
  <c r="F979" i="9"/>
  <c r="E979" i="9"/>
  <c r="F978" i="9"/>
  <c r="E978" i="9"/>
  <c r="G978" i="9" s="1"/>
  <c r="F977" i="9"/>
  <c r="E977" i="9"/>
  <c r="G977" i="9" s="1"/>
  <c r="G976" i="9"/>
  <c r="F976" i="9"/>
  <c r="E976" i="9"/>
  <c r="F975" i="9"/>
  <c r="E975" i="9"/>
  <c r="G975" i="9" s="1"/>
  <c r="G974" i="9"/>
  <c r="F974" i="9"/>
  <c r="E974" i="9"/>
  <c r="G973" i="9"/>
  <c r="F973" i="9"/>
  <c r="E973" i="9"/>
  <c r="F972" i="9"/>
  <c r="E972" i="9"/>
  <c r="G972" i="9" s="1"/>
  <c r="F971" i="9"/>
  <c r="E971" i="9"/>
  <c r="G971" i="9" s="1"/>
  <c r="F970" i="9"/>
  <c r="E970" i="9"/>
  <c r="G970" i="9" s="1"/>
  <c r="F969" i="9"/>
  <c r="G969" i="9" s="1"/>
  <c r="E969" i="9"/>
  <c r="F968" i="9"/>
  <c r="E968" i="9"/>
  <c r="G968" i="9" s="1"/>
  <c r="G967" i="9"/>
  <c r="F967" i="9"/>
  <c r="E967" i="9"/>
  <c r="F966" i="9"/>
  <c r="E966" i="9"/>
  <c r="G966" i="9" s="1"/>
  <c r="F965" i="9"/>
  <c r="E965" i="9"/>
  <c r="G965" i="9" s="1"/>
  <c r="G964" i="9"/>
  <c r="F964" i="9"/>
  <c r="E964" i="9"/>
  <c r="G963" i="9"/>
  <c r="F963" i="9"/>
  <c r="E963" i="9"/>
  <c r="F962" i="9"/>
  <c r="G962" i="9" s="1"/>
  <c r="E962" i="9"/>
  <c r="F961" i="9"/>
  <c r="E961" i="9"/>
  <c r="G961" i="9" s="1"/>
  <c r="F960" i="9"/>
  <c r="E960" i="9"/>
  <c r="G960" i="9" s="1"/>
  <c r="F959" i="9"/>
  <c r="E959" i="9"/>
  <c r="G959" i="9" s="1"/>
  <c r="G958" i="9"/>
  <c r="F958" i="9"/>
  <c r="E958" i="9"/>
  <c r="F957" i="9"/>
  <c r="E957" i="9"/>
  <c r="G957" i="9" s="1"/>
  <c r="G956" i="9"/>
  <c r="F956" i="9"/>
  <c r="E956" i="9"/>
  <c r="G955" i="9"/>
  <c r="F955" i="9"/>
  <c r="E955" i="9"/>
  <c r="F954" i="9"/>
  <c r="E954" i="9"/>
  <c r="G954" i="9" s="1"/>
  <c r="F953" i="9"/>
  <c r="E953" i="9"/>
  <c r="F952" i="9"/>
  <c r="E952" i="9"/>
  <c r="G952" i="9" s="1"/>
  <c r="F951" i="9"/>
  <c r="G951" i="9" s="1"/>
  <c r="E951" i="9"/>
  <c r="F950" i="9"/>
  <c r="E950" i="9"/>
  <c r="G950" i="9" s="1"/>
  <c r="G949" i="9"/>
  <c r="F949" i="9"/>
  <c r="E949" i="9"/>
  <c r="F948" i="9"/>
  <c r="E948" i="9"/>
  <c r="G948" i="9" s="1"/>
  <c r="F947" i="9"/>
  <c r="E947" i="9"/>
  <c r="G947" i="9" s="1"/>
  <c r="G946" i="9"/>
  <c r="F946" i="9"/>
  <c r="E946" i="9"/>
  <c r="G945" i="9"/>
  <c r="F945" i="9"/>
  <c r="E945" i="9"/>
  <c r="F944" i="9"/>
  <c r="G944" i="9" s="1"/>
  <c r="E944" i="9"/>
  <c r="F943" i="9"/>
  <c r="E943" i="9"/>
  <c r="F942" i="9"/>
  <c r="E942" i="9"/>
  <c r="G942" i="9" s="1"/>
  <c r="F941" i="9"/>
  <c r="E941" i="9"/>
  <c r="G941" i="9" s="1"/>
  <c r="G940" i="9"/>
  <c r="F940" i="9"/>
  <c r="E940" i="9"/>
  <c r="F939" i="9"/>
  <c r="E939" i="9"/>
  <c r="G939" i="9" s="1"/>
  <c r="G938" i="9"/>
  <c r="F938" i="9"/>
  <c r="E938" i="9"/>
  <c r="G937" i="9"/>
  <c r="F937" i="9"/>
  <c r="E937" i="9"/>
  <c r="F936" i="9"/>
  <c r="E936" i="9"/>
  <c r="G936" i="9" s="1"/>
  <c r="F935" i="9"/>
  <c r="E935" i="9"/>
  <c r="F934" i="9"/>
  <c r="E934" i="9"/>
  <c r="G934" i="9" s="1"/>
  <c r="F933" i="9"/>
  <c r="G933" i="9" s="1"/>
  <c r="E933" i="9"/>
  <c r="F932" i="9"/>
  <c r="E932" i="9"/>
  <c r="G932" i="9" s="1"/>
  <c r="G931" i="9"/>
  <c r="F931" i="9"/>
  <c r="E931" i="9"/>
  <c r="F930" i="9"/>
  <c r="E930" i="9"/>
  <c r="G930" i="9" s="1"/>
  <c r="F929" i="9"/>
  <c r="E929" i="9"/>
  <c r="G929" i="9" s="1"/>
  <c r="G928" i="9"/>
  <c r="F928" i="9"/>
  <c r="E928" i="9"/>
  <c r="G927" i="9"/>
  <c r="F927" i="9"/>
  <c r="E927" i="9"/>
  <c r="F926" i="9"/>
  <c r="G926" i="9" s="1"/>
  <c r="E926" i="9"/>
  <c r="F925" i="9"/>
  <c r="E925" i="9"/>
  <c r="F924" i="9"/>
  <c r="G924" i="9" s="1"/>
  <c r="E924" i="9"/>
  <c r="F923" i="9"/>
  <c r="E923" i="9"/>
  <c r="G923" i="9" s="1"/>
  <c r="G922" i="9"/>
  <c r="F922" i="9"/>
  <c r="E922" i="9"/>
  <c r="F921" i="9"/>
  <c r="E921" i="9"/>
  <c r="G920" i="9"/>
  <c r="F920" i="9"/>
  <c r="E920" i="9"/>
  <c r="G919" i="9"/>
  <c r="F919" i="9"/>
  <c r="E919" i="9"/>
  <c r="F918" i="9"/>
  <c r="E918" i="9"/>
  <c r="G918" i="9" s="1"/>
  <c r="F917" i="9"/>
  <c r="G917" i="9" s="1"/>
  <c r="E917" i="9"/>
  <c r="F916" i="9"/>
  <c r="E916" i="9"/>
  <c r="G916" i="9" s="1"/>
  <c r="F915" i="9"/>
  <c r="G915" i="9" s="1"/>
  <c r="E915" i="9"/>
  <c r="F914" i="9"/>
  <c r="E914" i="9"/>
  <c r="G914" i="9" s="1"/>
  <c r="G913" i="9"/>
  <c r="F913" i="9"/>
  <c r="E913" i="9"/>
  <c r="F912" i="9"/>
  <c r="E912" i="9"/>
  <c r="F911" i="9"/>
  <c r="E911" i="9"/>
  <c r="G911" i="9" s="1"/>
  <c r="F910" i="9"/>
  <c r="E910" i="9"/>
  <c r="G910" i="9" s="1"/>
  <c r="G909" i="9"/>
  <c r="F909" i="9"/>
  <c r="E909" i="9"/>
  <c r="F908" i="9"/>
  <c r="G908" i="9" s="1"/>
  <c r="E908" i="9"/>
  <c r="F907" i="9"/>
  <c r="E907" i="9"/>
  <c r="G907" i="9" s="1"/>
  <c r="G906" i="9"/>
  <c r="F906" i="9"/>
  <c r="E906" i="9"/>
  <c r="F905" i="9"/>
  <c r="E905" i="9"/>
  <c r="G905" i="9" s="1"/>
  <c r="G904" i="9"/>
  <c r="F904" i="9"/>
  <c r="E904" i="9"/>
  <c r="F903" i="9"/>
  <c r="G903" i="9" s="1"/>
  <c r="E903" i="9"/>
  <c r="G902" i="9"/>
  <c r="F902" i="9"/>
  <c r="E902" i="9"/>
  <c r="G901" i="9"/>
  <c r="F901" i="9"/>
  <c r="E901" i="9"/>
  <c r="F900" i="9"/>
  <c r="E900" i="9"/>
  <c r="G900" i="9" s="1"/>
  <c r="G899" i="9"/>
  <c r="F899" i="9"/>
  <c r="E899" i="9"/>
  <c r="F898" i="9"/>
  <c r="E898" i="9"/>
  <c r="G898" i="9" s="1"/>
  <c r="F897" i="9"/>
  <c r="G897" i="9" s="1"/>
  <c r="E897" i="9"/>
  <c r="F896" i="9"/>
  <c r="E896" i="9"/>
  <c r="G896" i="9" s="1"/>
  <c r="F895" i="9"/>
  <c r="G895" i="9" s="1"/>
  <c r="E895" i="9"/>
  <c r="F894" i="9"/>
  <c r="E894" i="9"/>
  <c r="G894" i="9" s="1"/>
  <c r="F893" i="9"/>
  <c r="E893" i="9"/>
  <c r="G893" i="9" s="1"/>
  <c r="F892" i="9"/>
  <c r="E892" i="9"/>
  <c r="G892" i="9" s="1"/>
  <c r="G891" i="9"/>
  <c r="F891" i="9"/>
  <c r="E891" i="9"/>
  <c r="F890" i="9"/>
  <c r="G890" i="9" s="1"/>
  <c r="E890" i="9"/>
  <c r="F889" i="9"/>
  <c r="E889" i="9"/>
  <c r="G889" i="9" s="1"/>
  <c r="F888" i="9"/>
  <c r="E888" i="9"/>
  <c r="G888" i="9" s="1"/>
  <c r="F887" i="9"/>
  <c r="E887" i="9"/>
  <c r="G887" i="9" s="1"/>
  <c r="G886" i="9"/>
  <c r="F886" i="9"/>
  <c r="E886" i="9"/>
  <c r="G885" i="9"/>
  <c r="F885" i="9"/>
  <c r="E885" i="9"/>
  <c r="G884" i="9"/>
  <c r="F884" i="9"/>
  <c r="E884" i="9"/>
  <c r="G883" i="9"/>
  <c r="F883" i="9"/>
  <c r="E883" i="9"/>
  <c r="F882" i="9"/>
  <c r="E882" i="9"/>
  <c r="G882" i="9" s="1"/>
  <c r="F881" i="9"/>
  <c r="E881" i="9"/>
  <c r="G881" i="9" s="1"/>
  <c r="F880" i="9"/>
  <c r="E880" i="9"/>
  <c r="G880" i="9" s="1"/>
  <c r="F879" i="9"/>
  <c r="G879" i="9" s="1"/>
  <c r="E879" i="9"/>
  <c r="G878" i="9"/>
  <c r="F878" i="9"/>
  <c r="E878" i="9"/>
  <c r="G877" i="9"/>
  <c r="F877" i="9"/>
  <c r="E877" i="9"/>
  <c r="F876" i="9"/>
  <c r="E876" i="9"/>
  <c r="G876" i="9" s="1"/>
  <c r="F875" i="9"/>
  <c r="E875" i="9"/>
  <c r="G875" i="9" s="1"/>
  <c r="F874" i="9"/>
  <c r="E874" i="9"/>
  <c r="G874" i="9" s="1"/>
  <c r="G873" i="9"/>
  <c r="F873" i="9"/>
  <c r="E873" i="9"/>
  <c r="F872" i="9"/>
  <c r="G872" i="9" s="1"/>
  <c r="E872" i="9"/>
  <c r="F871" i="9"/>
  <c r="E871" i="9"/>
  <c r="F870" i="9"/>
  <c r="E870" i="9"/>
  <c r="G870" i="9" s="1"/>
  <c r="F869" i="9"/>
  <c r="E869" i="9"/>
  <c r="G868" i="9"/>
  <c r="F868" i="9"/>
  <c r="E868" i="9"/>
  <c r="F867" i="9"/>
  <c r="E867" i="9"/>
  <c r="G867" i="9" s="1"/>
  <c r="G866" i="9"/>
  <c r="F866" i="9"/>
  <c r="E866" i="9"/>
  <c r="G865" i="9"/>
  <c r="F865" i="9"/>
  <c r="E865" i="9"/>
  <c r="F864" i="9"/>
  <c r="E864" i="9"/>
  <c r="G864" i="9" s="1"/>
  <c r="F863" i="9"/>
  <c r="G863" i="9" s="1"/>
  <c r="E863" i="9"/>
  <c r="F862" i="9"/>
  <c r="E862" i="9"/>
  <c r="G862" i="9" s="1"/>
  <c r="F861" i="9"/>
  <c r="G861" i="9" s="1"/>
  <c r="E861" i="9"/>
  <c r="F860" i="9"/>
  <c r="E860" i="9"/>
  <c r="G860" i="9" s="1"/>
  <c r="G859" i="9"/>
  <c r="F859" i="9"/>
  <c r="E859" i="9"/>
  <c r="F858" i="9"/>
  <c r="E858" i="9"/>
  <c r="F857" i="9"/>
  <c r="E857" i="9"/>
  <c r="G857" i="9" s="1"/>
  <c r="G856" i="9"/>
  <c r="F856" i="9"/>
  <c r="E856" i="9"/>
  <c r="G855" i="9"/>
  <c r="F855" i="9"/>
  <c r="E855" i="9"/>
  <c r="F854" i="9"/>
  <c r="G854" i="9" s="1"/>
  <c r="E854" i="9"/>
  <c r="F853" i="9"/>
  <c r="E853" i="9"/>
  <c r="G853" i="9" s="1"/>
  <c r="F852" i="9"/>
  <c r="G852" i="9" s="1"/>
  <c r="E852" i="9"/>
  <c r="F851" i="9"/>
  <c r="E851" i="9"/>
  <c r="G851" i="9" s="1"/>
  <c r="G850" i="9"/>
  <c r="F850" i="9"/>
  <c r="E850" i="9"/>
  <c r="G849" i="9"/>
  <c r="F849" i="9"/>
  <c r="E849" i="9"/>
  <c r="G848" i="9"/>
  <c r="F848" i="9"/>
  <c r="E848" i="9"/>
  <c r="F847" i="9"/>
  <c r="E847" i="9"/>
  <c r="G847" i="9" s="1"/>
  <c r="F846" i="9"/>
  <c r="E846" i="9"/>
  <c r="G846" i="9" s="1"/>
  <c r="F845" i="9"/>
  <c r="E845" i="9"/>
  <c r="G845" i="9" s="1"/>
  <c r="F844" i="9"/>
  <c r="E844" i="9"/>
  <c r="G844" i="9" s="1"/>
  <c r="F843" i="9"/>
  <c r="G843" i="9" s="1"/>
  <c r="E843" i="9"/>
  <c r="F842" i="9"/>
  <c r="G842" i="9" s="1"/>
  <c r="E842" i="9"/>
  <c r="F841" i="9"/>
  <c r="G841" i="9" s="1"/>
  <c r="E841" i="9"/>
  <c r="F840" i="9"/>
  <c r="E840" i="9"/>
  <c r="G840" i="9" s="1"/>
  <c r="F839" i="9"/>
  <c r="E839" i="9"/>
  <c r="G839" i="9" s="1"/>
  <c r="F838" i="9"/>
  <c r="E838" i="9"/>
  <c r="G838" i="9" s="1"/>
  <c r="G837" i="9"/>
  <c r="F837" i="9"/>
  <c r="E837" i="9"/>
  <c r="F836" i="9"/>
  <c r="G836" i="9" s="1"/>
  <c r="E836" i="9"/>
  <c r="F835" i="9"/>
  <c r="E835" i="9"/>
  <c r="G835" i="9" s="1"/>
  <c r="F834" i="9"/>
  <c r="E834" i="9"/>
  <c r="G834" i="9" s="1"/>
  <c r="F833" i="9"/>
  <c r="E833" i="9"/>
  <c r="G832" i="9"/>
  <c r="F832" i="9"/>
  <c r="E832" i="9"/>
  <c r="F831" i="9"/>
  <c r="E831" i="9"/>
  <c r="G831" i="9" s="1"/>
  <c r="G830" i="9"/>
  <c r="F830" i="9"/>
  <c r="E830" i="9"/>
  <c r="G829" i="9"/>
  <c r="F829" i="9"/>
  <c r="E829" i="9"/>
  <c r="F828" i="9"/>
  <c r="E828" i="9"/>
  <c r="G828" i="9" s="1"/>
  <c r="F827" i="9"/>
  <c r="E827" i="9"/>
  <c r="G827" i="9" s="1"/>
  <c r="F826" i="9"/>
  <c r="E826" i="9"/>
  <c r="G826" i="9" s="1"/>
  <c r="F825" i="9"/>
  <c r="G825" i="9" s="1"/>
  <c r="E825" i="9"/>
  <c r="F824" i="9"/>
  <c r="E824" i="9"/>
  <c r="G824" i="9" s="1"/>
  <c r="F823" i="9"/>
  <c r="G823" i="9" s="1"/>
  <c r="E823" i="9"/>
  <c r="F822" i="9"/>
  <c r="E822" i="9"/>
  <c r="G822" i="9" s="1"/>
  <c r="F821" i="9"/>
  <c r="E821" i="9"/>
  <c r="G821" i="9" s="1"/>
  <c r="G820" i="9"/>
  <c r="F820" i="9"/>
  <c r="E820" i="9"/>
  <c r="G819" i="9"/>
  <c r="F819" i="9"/>
  <c r="E819" i="9"/>
  <c r="F818" i="9"/>
  <c r="G818" i="9" s="1"/>
  <c r="E818" i="9"/>
  <c r="F817" i="9"/>
  <c r="E817" i="9"/>
  <c r="G816" i="9"/>
  <c r="F816" i="9"/>
  <c r="E816" i="9"/>
  <c r="F815" i="9"/>
  <c r="E815" i="9"/>
  <c r="G815" i="9" s="1"/>
  <c r="G814" i="9"/>
  <c r="F814" i="9"/>
  <c r="E814" i="9"/>
  <c r="F813" i="9"/>
  <c r="E813" i="9"/>
  <c r="G813" i="9" s="1"/>
  <c r="G812" i="9"/>
  <c r="F812" i="9"/>
  <c r="E812" i="9"/>
  <c r="G811" i="9"/>
  <c r="F811" i="9"/>
  <c r="E811" i="9"/>
  <c r="F810" i="9"/>
  <c r="E810" i="9"/>
  <c r="G810" i="9" s="1"/>
  <c r="G809" i="9"/>
  <c r="F809" i="9"/>
  <c r="E809" i="9"/>
  <c r="F808" i="9"/>
  <c r="E808" i="9"/>
  <c r="G808" i="9" s="1"/>
  <c r="F807" i="9"/>
  <c r="G807" i="9" s="1"/>
  <c r="E807" i="9"/>
  <c r="G806" i="9"/>
  <c r="F806" i="9"/>
  <c r="E806" i="9"/>
  <c r="F805" i="9"/>
  <c r="G805" i="9" s="1"/>
  <c r="E805" i="9"/>
  <c r="F804" i="9"/>
  <c r="E804" i="9"/>
  <c r="F803" i="9"/>
  <c r="E803" i="9"/>
  <c r="G803" i="9" s="1"/>
  <c r="F802" i="9"/>
  <c r="G802" i="9" s="1"/>
  <c r="E802" i="9"/>
  <c r="G801" i="9"/>
  <c r="F801" i="9"/>
  <c r="E801" i="9"/>
  <c r="F800" i="9"/>
  <c r="G800" i="9" s="1"/>
  <c r="E800" i="9"/>
  <c r="F799" i="9"/>
  <c r="E799" i="9"/>
  <c r="G799" i="9" s="1"/>
  <c r="F798" i="9"/>
  <c r="E798" i="9"/>
  <c r="G798" i="9" s="1"/>
  <c r="F797" i="9"/>
  <c r="E797" i="9"/>
  <c r="G797" i="9" s="1"/>
  <c r="G796" i="9"/>
  <c r="F796" i="9"/>
  <c r="E796" i="9"/>
  <c r="F795" i="9"/>
  <c r="E795" i="9"/>
  <c r="G795" i="9" s="1"/>
  <c r="G794" i="9"/>
  <c r="F794" i="9"/>
  <c r="E794" i="9"/>
  <c r="F793" i="9"/>
  <c r="E793" i="9"/>
  <c r="G793" i="9" s="1"/>
  <c r="F792" i="9"/>
  <c r="E792" i="9"/>
  <c r="G792" i="9" s="1"/>
  <c r="F791" i="9"/>
  <c r="E791" i="9"/>
  <c r="G791" i="9" s="1"/>
  <c r="F790" i="9"/>
  <c r="E790" i="9"/>
  <c r="G790" i="9" s="1"/>
  <c r="F789" i="9"/>
  <c r="G789" i="9" s="1"/>
  <c r="E789" i="9"/>
  <c r="F788" i="9"/>
  <c r="E788" i="9"/>
  <c r="G788" i="9" s="1"/>
  <c r="G787" i="9"/>
  <c r="F787" i="9"/>
  <c r="E787" i="9"/>
  <c r="F786" i="9"/>
  <c r="E786" i="9"/>
  <c r="F785" i="9"/>
  <c r="E785" i="9"/>
  <c r="G785" i="9" s="1"/>
  <c r="F784" i="9"/>
  <c r="E784" i="9"/>
  <c r="G784" i="9" s="1"/>
  <c r="G783" i="9"/>
  <c r="F783" i="9"/>
  <c r="E783" i="9"/>
  <c r="F782" i="9"/>
  <c r="G782" i="9" s="1"/>
  <c r="E782" i="9"/>
  <c r="F781" i="9"/>
  <c r="E781" i="9"/>
  <c r="G781" i="9" s="1"/>
  <c r="G780" i="9"/>
  <c r="F780" i="9"/>
  <c r="E780" i="9"/>
  <c r="F779" i="9"/>
  <c r="E779" i="9"/>
  <c r="G779" i="9" s="1"/>
  <c r="G778" i="9"/>
  <c r="F778" i="9"/>
  <c r="E778" i="9"/>
  <c r="G777" i="9"/>
  <c r="F777" i="9"/>
  <c r="E777" i="9"/>
  <c r="G776" i="9"/>
  <c r="F776" i="9"/>
  <c r="E776" i="9"/>
  <c r="F775" i="9"/>
  <c r="E775" i="9"/>
  <c r="G775" i="9" s="1"/>
  <c r="F774" i="9"/>
  <c r="E774" i="9"/>
  <c r="G774" i="9" s="1"/>
  <c r="G773" i="9"/>
  <c r="F773" i="9"/>
  <c r="E773" i="9"/>
  <c r="F772" i="9"/>
  <c r="E772" i="9"/>
  <c r="G772" i="9" s="1"/>
  <c r="F771" i="9"/>
  <c r="G771" i="9" s="1"/>
  <c r="E771" i="9"/>
  <c r="F770" i="9"/>
  <c r="E770" i="9"/>
  <c r="G770" i="9" s="1"/>
  <c r="F769" i="9"/>
  <c r="G769" i="9" s="1"/>
  <c r="E769" i="9"/>
  <c r="F768" i="9"/>
  <c r="E768" i="9"/>
  <c r="G768" i="9" s="1"/>
  <c r="F767" i="9"/>
  <c r="E767" i="9"/>
  <c r="G767" i="9" s="1"/>
  <c r="F766" i="9"/>
  <c r="E766" i="9"/>
  <c r="G766" i="9" s="1"/>
  <c r="G765" i="9"/>
  <c r="F765" i="9"/>
  <c r="E765" i="9"/>
  <c r="F764" i="9"/>
  <c r="G764" i="9" s="1"/>
  <c r="E764" i="9"/>
  <c r="F763" i="9"/>
  <c r="E763" i="9"/>
  <c r="F762" i="9"/>
  <c r="E762" i="9"/>
  <c r="G762" i="9" s="1"/>
  <c r="F761" i="9"/>
  <c r="E761" i="9"/>
  <c r="G760" i="9"/>
  <c r="F760" i="9"/>
  <c r="E760" i="9"/>
  <c r="F759" i="9"/>
  <c r="E759" i="9"/>
  <c r="G759" i="9" s="1"/>
  <c r="G758" i="9"/>
  <c r="F758" i="9"/>
  <c r="E758" i="9"/>
  <c r="G757" i="9"/>
  <c r="F757" i="9"/>
  <c r="E757" i="9"/>
  <c r="F756" i="9"/>
  <c r="E756" i="9"/>
  <c r="G756" i="9" s="1"/>
  <c r="F755" i="9"/>
  <c r="G755" i="9" s="1"/>
  <c r="E755" i="9"/>
  <c r="F754" i="9"/>
  <c r="E754" i="9"/>
  <c r="G754" i="9" s="1"/>
  <c r="F753" i="9"/>
  <c r="G753" i="9" s="1"/>
  <c r="E753" i="9"/>
  <c r="F752" i="9"/>
  <c r="E752" i="9"/>
  <c r="G752" i="9" s="1"/>
  <c r="G751" i="9"/>
  <c r="F751" i="9"/>
  <c r="E751" i="9"/>
  <c r="F750" i="9"/>
  <c r="E750" i="9"/>
  <c r="F749" i="9"/>
  <c r="E749" i="9"/>
  <c r="G749" i="9" s="1"/>
  <c r="G748" i="9"/>
  <c r="F748" i="9"/>
  <c r="E748" i="9"/>
  <c r="G747" i="9"/>
  <c r="F747" i="9"/>
  <c r="E747" i="9"/>
  <c r="F746" i="9"/>
  <c r="G746" i="9" s="1"/>
  <c r="E746" i="9"/>
  <c r="F745" i="9"/>
  <c r="E745" i="9"/>
  <c r="G745" i="9" s="1"/>
  <c r="F744" i="9"/>
  <c r="E744" i="9"/>
  <c r="G744" i="9" s="1"/>
  <c r="F743" i="9"/>
  <c r="E743" i="9"/>
  <c r="G743" i="9" s="1"/>
  <c r="G742" i="9"/>
  <c r="F742" i="9"/>
  <c r="E742" i="9"/>
  <c r="G741" i="9"/>
  <c r="F741" i="9"/>
  <c r="E741" i="9"/>
  <c r="G740" i="9"/>
  <c r="F740" i="9"/>
  <c r="E740" i="9"/>
  <c r="F739" i="9"/>
  <c r="E739" i="9"/>
  <c r="G739" i="9" s="1"/>
  <c r="F738" i="9"/>
  <c r="E738" i="9"/>
  <c r="G738" i="9" s="1"/>
  <c r="F737" i="9"/>
  <c r="E737" i="9"/>
  <c r="G737" i="9" s="1"/>
  <c r="F736" i="9"/>
  <c r="E736" i="9"/>
  <c r="G736" i="9" s="1"/>
  <c r="F735" i="9"/>
  <c r="G735" i="9" s="1"/>
  <c r="E735" i="9"/>
  <c r="F734" i="9"/>
  <c r="G734" i="9" s="1"/>
  <c r="E734" i="9"/>
  <c r="F733" i="9"/>
  <c r="G733" i="9" s="1"/>
  <c r="E733" i="9"/>
  <c r="F732" i="9"/>
  <c r="E732" i="9"/>
  <c r="G732" i="9" s="1"/>
  <c r="F731" i="9"/>
  <c r="E731" i="9"/>
  <c r="G731" i="9" s="1"/>
  <c r="F730" i="9"/>
  <c r="E730" i="9"/>
  <c r="G729" i="9"/>
  <c r="F729" i="9"/>
  <c r="E729" i="9"/>
  <c r="F728" i="9"/>
  <c r="G728" i="9" s="1"/>
  <c r="E728" i="9"/>
  <c r="F727" i="9"/>
  <c r="E727" i="9"/>
  <c r="G727" i="9" s="1"/>
  <c r="F726" i="9"/>
  <c r="E726" i="9"/>
  <c r="G726" i="9" s="1"/>
  <c r="F725" i="9"/>
  <c r="E725" i="9"/>
  <c r="G724" i="9"/>
  <c r="F724" i="9"/>
  <c r="E724" i="9"/>
  <c r="F723" i="9"/>
  <c r="E723" i="9"/>
  <c r="G723" i="9" s="1"/>
  <c r="G722" i="9"/>
  <c r="F722" i="9"/>
  <c r="E722" i="9"/>
  <c r="G721" i="9"/>
  <c r="F721" i="9"/>
  <c r="E721" i="9"/>
  <c r="F720" i="9"/>
  <c r="E720" i="9"/>
  <c r="G720" i="9" s="1"/>
  <c r="F719" i="9"/>
  <c r="E719" i="9"/>
  <c r="G719" i="9" s="1"/>
  <c r="F718" i="9"/>
  <c r="E718" i="9"/>
  <c r="G718" i="9" s="1"/>
  <c r="F717" i="9"/>
  <c r="G717" i="9" s="1"/>
  <c r="E717" i="9"/>
  <c r="F716" i="9"/>
  <c r="E716" i="9"/>
  <c r="G716" i="9" s="1"/>
  <c r="F715" i="9"/>
  <c r="G715" i="9" s="1"/>
  <c r="E715" i="9"/>
  <c r="F714" i="9"/>
  <c r="E714" i="9"/>
  <c r="G714" i="9" s="1"/>
  <c r="F713" i="9"/>
  <c r="E713" i="9"/>
  <c r="G713" i="9" s="1"/>
  <c r="G712" i="9"/>
  <c r="F712" i="9"/>
  <c r="E712" i="9"/>
  <c r="G711" i="9"/>
  <c r="F711" i="9"/>
  <c r="E711" i="9"/>
  <c r="F710" i="9"/>
  <c r="G710" i="9" s="1"/>
  <c r="E710" i="9"/>
  <c r="F709" i="9"/>
  <c r="E709" i="9"/>
  <c r="F708" i="9"/>
  <c r="G708" i="9" s="1"/>
  <c r="E708" i="9"/>
  <c r="F707" i="9"/>
  <c r="E707" i="9"/>
  <c r="G707" i="9" s="1"/>
  <c r="G706" i="9"/>
  <c r="F706" i="9"/>
  <c r="E706" i="9"/>
  <c r="F705" i="9"/>
  <c r="E705" i="9"/>
  <c r="G705" i="9" s="1"/>
  <c r="G704" i="9"/>
  <c r="F704" i="9"/>
  <c r="E704" i="9"/>
  <c r="G703" i="9"/>
  <c r="F703" i="9"/>
  <c r="E703" i="9"/>
  <c r="F702" i="9"/>
  <c r="E702" i="9"/>
  <c r="G702" i="9" s="1"/>
  <c r="G701" i="9"/>
  <c r="F701" i="9"/>
  <c r="E701" i="9"/>
  <c r="F700" i="9"/>
  <c r="E700" i="9"/>
  <c r="G700" i="9" s="1"/>
  <c r="F699" i="9"/>
  <c r="G699" i="9" s="1"/>
  <c r="E699" i="9"/>
  <c r="G698" i="9"/>
  <c r="F698" i="9"/>
  <c r="E698" i="9"/>
  <c r="F697" i="9"/>
  <c r="G697" i="9" s="1"/>
  <c r="E697" i="9"/>
  <c r="F696" i="9"/>
  <c r="E696" i="9"/>
  <c r="F695" i="9"/>
  <c r="E695" i="9"/>
  <c r="G695" i="9" s="1"/>
  <c r="F694" i="9"/>
  <c r="G694" i="9" s="1"/>
  <c r="E694" i="9"/>
  <c r="G693" i="9"/>
  <c r="F693" i="9"/>
  <c r="E693" i="9"/>
  <c r="F692" i="9"/>
  <c r="G692" i="9" s="1"/>
  <c r="E692" i="9"/>
  <c r="F691" i="9"/>
  <c r="E691" i="9"/>
  <c r="F690" i="9"/>
  <c r="E690" i="9"/>
  <c r="G690" i="9" s="1"/>
  <c r="F689" i="9"/>
  <c r="E689" i="9"/>
  <c r="G689" i="9" s="1"/>
  <c r="G688" i="9"/>
  <c r="F688" i="9"/>
  <c r="E688" i="9"/>
  <c r="F687" i="9"/>
  <c r="E687" i="9"/>
  <c r="G687" i="9" s="1"/>
  <c r="G686" i="9"/>
  <c r="F686" i="9"/>
  <c r="E686" i="9"/>
  <c r="F685" i="9"/>
  <c r="E685" i="9"/>
  <c r="G685" i="9" s="1"/>
  <c r="F684" i="9"/>
  <c r="E684" i="9"/>
  <c r="G684" i="9" s="1"/>
  <c r="F683" i="9"/>
  <c r="E683" i="9"/>
  <c r="G683" i="9" s="1"/>
  <c r="F682" i="9"/>
  <c r="E682" i="9"/>
  <c r="G682" i="9" s="1"/>
  <c r="F681" i="9"/>
  <c r="G681" i="9" s="1"/>
  <c r="E681" i="9"/>
  <c r="F680" i="9"/>
  <c r="E680" i="9"/>
  <c r="G680" i="9" s="1"/>
  <c r="G679" i="9"/>
  <c r="F679" i="9"/>
  <c r="E679" i="9"/>
  <c r="F678" i="9"/>
  <c r="E678" i="9"/>
  <c r="G678" i="9" s="1"/>
  <c r="F677" i="9"/>
  <c r="E677" i="9"/>
  <c r="G677" i="9" s="1"/>
  <c r="F676" i="9"/>
  <c r="E676" i="9"/>
  <c r="G676" i="9" s="1"/>
  <c r="G675" i="9"/>
  <c r="F675" i="9"/>
  <c r="E675" i="9"/>
  <c r="F674" i="9"/>
  <c r="G674" i="9" s="1"/>
  <c r="E674" i="9"/>
  <c r="F673" i="9"/>
  <c r="E673" i="9"/>
  <c r="G673" i="9" s="1"/>
  <c r="G672" i="9"/>
  <c r="F672" i="9"/>
  <c r="E672" i="9"/>
  <c r="F671" i="9"/>
  <c r="E671" i="9"/>
  <c r="G671" i="9" s="1"/>
  <c r="G670" i="9"/>
  <c r="F670" i="9"/>
  <c r="E670" i="9"/>
  <c r="F669" i="9"/>
  <c r="G669" i="9" s="1"/>
  <c r="E669" i="9"/>
  <c r="G668" i="9"/>
  <c r="F668" i="9"/>
  <c r="E668" i="9"/>
  <c r="F667" i="9"/>
  <c r="E667" i="9"/>
  <c r="G667" i="9" s="1"/>
  <c r="F666" i="9"/>
  <c r="E666" i="9"/>
  <c r="G666" i="9" s="1"/>
  <c r="G665" i="9"/>
  <c r="F665" i="9"/>
  <c r="E665" i="9"/>
  <c r="F664" i="9"/>
  <c r="E664" i="9"/>
  <c r="G664" i="9" s="1"/>
  <c r="F663" i="9"/>
  <c r="G663" i="9" s="1"/>
  <c r="E663" i="9"/>
  <c r="F662" i="9"/>
  <c r="E662" i="9"/>
  <c r="G662" i="9" s="1"/>
  <c r="F661" i="9"/>
  <c r="G661" i="9" s="1"/>
  <c r="E661" i="9"/>
  <c r="F660" i="9"/>
  <c r="E660" i="9"/>
  <c r="G660" i="9" s="1"/>
  <c r="F659" i="9"/>
  <c r="E659" i="9"/>
  <c r="G659" i="9" s="1"/>
  <c r="F658" i="9"/>
  <c r="E658" i="9"/>
  <c r="G658" i="9" s="1"/>
  <c r="G657" i="9"/>
  <c r="F657" i="9"/>
  <c r="E657" i="9"/>
  <c r="F656" i="9"/>
  <c r="G656" i="9" s="1"/>
  <c r="E656" i="9"/>
  <c r="F655" i="9"/>
  <c r="E655" i="9"/>
  <c r="F654" i="9"/>
  <c r="E654" i="9"/>
  <c r="G654" i="9" s="1"/>
  <c r="F653" i="9"/>
  <c r="E653" i="9"/>
  <c r="G652" i="9"/>
  <c r="F652" i="9"/>
  <c r="E652" i="9"/>
  <c r="F651" i="9"/>
  <c r="E651" i="9"/>
  <c r="G651" i="9" s="1"/>
  <c r="G650" i="9"/>
  <c r="F650" i="9"/>
  <c r="E650" i="9"/>
  <c r="G649" i="9"/>
  <c r="F649" i="9"/>
  <c r="E649" i="9"/>
  <c r="F648" i="9"/>
  <c r="E648" i="9"/>
  <c r="G648" i="9" s="1"/>
  <c r="F647" i="9"/>
  <c r="G647" i="9" s="1"/>
  <c r="E647" i="9"/>
  <c r="F646" i="9"/>
  <c r="E646" i="9"/>
  <c r="G646" i="9" s="1"/>
  <c r="F645" i="9"/>
  <c r="G645" i="9" s="1"/>
  <c r="E645" i="9"/>
  <c r="F644" i="9"/>
  <c r="E644" i="9"/>
  <c r="G644" i="9" s="1"/>
  <c r="G643" i="9"/>
  <c r="F643" i="9"/>
  <c r="E643" i="9"/>
  <c r="F642" i="9"/>
  <c r="E642" i="9"/>
  <c r="F641" i="9"/>
  <c r="E641" i="9"/>
  <c r="G641" i="9" s="1"/>
  <c r="G640" i="9"/>
  <c r="F640" i="9"/>
  <c r="E640" i="9"/>
  <c r="G639" i="9"/>
  <c r="F639" i="9"/>
  <c r="E639" i="9"/>
  <c r="F638" i="9"/>
  <c r="G638" i="9" s="1"/>
  <c r="E638" i="9"/>
  <c r="F637" i="9"/>
  <c r="E637" i="9"/>
  <c r="G637" i="9" s="1"/>
  <c r="F636" i="9"/>
  <c r="E636" i="9"/>
  <c r="G636" i="9" s="1"/>
  <c r="F635" i="9"/>
  <c r="E635" i="9"/>
  <c r="G635" i="9" s="1"/>
  <c r="F634" i="9"/>
  <c r="E634" i="9"/>
  <c r="G634" i="9" s="1"/>
  <c r="G633" i="9"/>
  <c r="F633" i="9"/>
  <c r="E633" i="9"/>
  <c r="F632" i="9"/>
  <c r="E632" i="9"/>
  <c r="G632" i="9" s="1"/>
  <c r="G631" i="9"/>
  <c r="F631" i="9"/>
  <c r="E631" i="9"/>
  <c r="G630" i="9"/>
  <c r="F630" i="9"/>
  <c r="E630" i="9"/>
  <c r="G629" i="9"/>
  <c r="F629" i="9"/>
  <c r="E629" i="9"/>
  <c r="F628" i="9"/>
  <c r="G628" i="9" s="1"/>
  <c r="E628" i="9"/>
  <c r="F627" i="9"/>
  <c r="E627" i="9"/>
  <c r="G627" i="9" s="1"/>
  <c r="F626" i="9"/>
  <c r="G626" i="9" s="1"/>
  <c r="E626" i="9"/>
  <c r="F625" i="9"/>
  <c r="E625" i="9"/>
  <c r="G625" i="9" s="1"/>
  <c r="F624" i="9"/>
  <c r="E624" i="9"/>
  <c r="G624" i="9" s="1"/>
  <c r="F623" i="9"/>
  <c r="E623" i="9"/>
  <c r="G623" i="9" s="1"/>
  <c r="F622" i="9"/>
  <c r="E622" i="9"/>
  <c r="G622" i="9" s="1"/>
  <c r="F621" i="9"/>
  <c r="E621" i="9"/>
  <c r="G621" i="9" s="1"/>
  <c r="F620" i="9"/>
  <c r="E620" i="9"/>
  <c r="G620" i="9" s="1"/>
  <c r="F619" i="9"/>
  <c r="E619" i="9"/>
  <c r="G619" i="9" s="1"/>
  <c r="F618" i="9"/>
  <c r="E618" i="9"/>
  <c r="G618" i="9" s="1"/>
  <c r="F617" i="9"/>
  <c r="E617" i="9"/>
  <c r="G617" i="9" s="1"/>
  <c r="F616" i="9"/>
  <c r="E616" i="9"/>
  <c r="G616" i="9" s="1"/>
  <c r="F615" i="9"/>
  <c r="E615" i="9"/>
  <c r="G615" i="9" s="1"/>
  <c r="F614" i="9"/>
  <c r="E614" i="9"/>
  <c r="G614" i="9" s="1"/>
  <c r="F613" i="9"/>
  <c r="E613" i="9"/>
  <c r="G613" i="9" s="1"/>
  <c r="F612" i="9"/>
  <c r="E612" i="9"/>
  <c r="G612" i="9" s="1"/>
  <c r="F611" i="9"/>
  <c r="E611" i="9"/>
  <c r="G611" i="9" s="1"/>
  <c r="F610" i="9"/>
  <c r="E610" i="9"/>
  <c r="G610" i="9" s="1"/>
  <c r="F609" i="9"/>
  <c r="E609" i="9"/>
  <c r="G609" i="9" s="1"/>
  <c r="F608" i="9"/>
  <c r="E608" i="9"/>
  <c r="F607" i="9"/>
  <c r="E607" i="9"/>
  <c r="G607" i="9" s="1"/>
  <c r="F606" i="9"/>
  <c r="E606" i="9"/>
  <c r="G606" i="9" s="1"/>
  <c r="F605" i="9"/>
  <c r="E605" i="9"/>
  <c r="G605" i="9" s="1"/>
  <c r="F604" i="9"/>
  <c r="E604" i="9"/>
  <c r="G604" i="9" s="1"/>
  <c r="F603" i="9"/>
  <c r="E603" i="9"/>
  <c r="G603" i="9" s="1"/>
  <c r="F602" i="9"/>
  <c r="E602" i="9"/>
  <c r="G602" i="9" s="1"/>
  <c r="F601" i="9"/>
  <c r="E601" i="9"/>
  <c r="G601" i="9" s="1"/>
  <c r="F600" i="9"/>
  <c r="E600" i="9"/>
  <c r="G600" i="9" s="1"/>
  <c r="F599" i="9"/>
  <c r="E599" i="9"/>
  <c r="F598" i="9"/>
  <c r="E598" i="9"/>
  <c r="G598" i="9" s="1"/>
  <c r="F597" i="9"/>
  <c r="E597" i="9"/>
  <c r="G597" i="9" s="1"/>
  <c r="F596" i="9"/>
  <c r="E596" i="9"/>
  <c r="G596" i="9" s="1"/>
  <c r="F595" i="9"/>
  <c r="E595" i="9"/>
  <c r="G595" i="9" s="1"/>
  <c r="F594" i="9"/>
  <c r="E594" i="9"/>
  <c r="G594" i="9" s="1"/>
  <c r="F593" i="9"/>
  <c r="E593" i="9"/>
  <c r="G593" i="9" s="1"/>
  <c r="F592" i="9"/>
  <c r="E592" i="9"/>
  <c r="G592" i="9" s="1"/>
  <c r="F591" i="9"/>
  <c r="E591" i="9"/>
  <c r="G591" i="9" s="1"/>
  <c r="F590" i="9"/>
  <c r="E590" i="9"/>
  <c r="G590" i="9" s="1"/>
  <c r="F589" i="9"/>
  <c r="E589" i="9"/>
  <c r="G589" i="9" s="1"/>
  <c r="F588" i="9"/>
  <c r="E588" i="9"/>
  <c r="G588" i="9" s="1"/>
  <c r="F587" i="9"/>
  <c r="E587" i="9"/>
  <c r="G587" i="9" s="1"/>
  <c r="F586" i="9"/>
  <c r="E586" i="9"/>
  <c r="G586" i="9" s="1"/>
  <c r="F585" i="9"/>
  <c r="E585" i="9"/>
  <c r="G585" i="9" s="1"/>
  <c r="F584" i="9"/>
  <c r="E584" i="9"/>
  <c r="G584" i="9" s="1"/>
  <c r="F583" i="9"/>
  <c r="E583" i="9"/>
  <c r="G583" i="9" s="1"/>
  <c r="F582" i="9"/>
  <c r="E582" i="9"/>
  <c r="G582" i="9" s="1"/>
  <c r="F581" i="9"/>
  <c r="E581" i="9"/>
  <c r="G581" i="9" s="1"/>
  <c r="F580" i="9"/>
  <c r="E580" i="9"/>
  <c r="G580" i="9" s="1"/>
  <c r="F579" i="9"/>
  <c r="E579" i="9"/>
  <c r="G579" i="9" s="1"/>
  <c r="F578" i="9"/>
  <c r="E578" i="9"/>
  <c r="G578" i="9" s="1"/>
  <c r="F577" i="9"/>
  <c r="E577" i="9"/>
  <c r="G577" i="9" s="1"/>
  <c r="F576" i="9"/>
  <c r="E576" i="9"/>
  <c r="G576" i="9" s="1"/>
  <c r="F575" i="9"/>
  <c r="E575" i="9"/>
  <c r="G575" i="9" s="1"/>
  <c r="F574" i="9"/>
  <c r="E574" i="9"/>
  <c r="G574" i="9" s="1"/>
  <c r="F573" i="9"/>
  <c r="E573" i="9"/>
  <c r="G573" i="9" s="1"/>
  <c r="F572" i="9"/>
  <c r="E572" i="9"/>
  <c r="F571" i="9"/>
  <c r="E571" i="9"/>
  <c r="G571" i="9" s="1"/>
  <c r="F570" i="9"/>
  <c r="E570" i="9"/>
  <c r="G570" i="9" s="1"/>
  <c r="F569" i="9"/>
  <c r="E569" i="9"/>
  <c r="G569" i="9" s="1"/>
  <c r="F568" i="9"/>
  <c r="E568" i="9"/>
  <c r="G568" i="9" s="1"/>
  <c r="F567" i="9"/>
  <c r="E567" i="9"/>
  <c r="G567" i="9" s="1"/>
  <c r="F566" i="9"/>
  <c r="E566" i="9"/>
  <c r="G566" i="9" s="1"/>
  <c r="F565" i="9"/>
  <c r="E565" i="9"/>
  <c r="G565" i="9" s="1"/>
  <c r="F564" i="9"/>
  <c r="E564" i="9"/>
  <c r="G564" i="9" s="1"/>
  <c r="F563" i="9"/>
  <c r="E563" i="9"/>
  <c r="F562" i="9"/>
  <c r="E562" i="9"/>
  <c r="G562" i="9" s="1"/>
  <c r="F561" i="9"/>
  <c r="E561" i="9"/>
  <c r="G561" i="9" s="1"/>
  <c r="F560" i="9"/>
  <c r="E560" i="9"/>
  <c r="G560" i="9" s="1"/>
  <c r="F559" i="9"/>
  <c r="E559" i="9"/>
  <c r="G559" i="9" s="1"/>
  <c r="F558" i="9"/>
  <c r="E558" i="9"/>
  <c r="G558" i="9" s="1"/>
  <c r="F557" i="9"/>
  <c r="E557" i="9"/>
  <c r="G557" i="9" s="1"/>
  <c r="F556" i="9"/>
  <c r="E556" i="9"/>
  <c r="G556" i="9" s="1"/>
  <c r="F555" i="9"/>
  <c r="E555" i="9"/>
  <c r="G555" i="9" s="1"/>
  <c r="F554" i="9"/>
  <c r="E554" i="9"/>
  <c r="G554" i="9" s="1"/>
  <c r="F553" i="9"/>
  <c r="E553" i="9"/>
  <c r="G553" i="9" s="1"/>
  <c r="F552" i="9"/>
  <c r="E552" i="9"/>
  <c r="G552" i="9" s="1"/>
  <c r="F551" i="9"/>
  <c r="E551" i="9"/>
  <c r="G551" i="9" s="1"/>
  <c r="F550" i="9"/>
  <c r="E550" i="9"/>
  <c r="G550" i="9" s="1"/>
  <c r="F549" i="9"/>
  <c r="E549" i="9"/>
  <c r="G549" i="9" s="1"/>
  <c r="F548" i="9"/>
  <c r="E548" i="9"/>
  <c r="G548" i="9" s="1"/>
  <c r="F547" i="9"/>
  <c r="E547" i="9"/>
  <c r="G547" i="9" s="1"/>
  <c r="F546" i="9"/>
  <c r="E546" i="9"/>
  <c r="G546" i="9" s="1"/>
  <c r="F545" i="9"/>
  <c r="E545" i="9"/>
  <c r="G545" i="9" s="1"/>
  <c r="F544" i="9"/>
  <c r="E544" i="9"/>
  <c r="G544" i="9" s="1"/>
  <c r="F543" i="9"/>
  <c r="E543" i="9"/>
  <c r="G543" i="9" s="1"/>
  <c r="F542" i="9"/>
  <c r="E542" i="9"/>
  <c r="F541" i="9"/>
  <c r="E541" i="9"/>
  <c r="G541" i="9" s="1"/>
  <c r="F540" i="9"/>
  <c r="E540" i="9"/>
  <c r="G540" i="9" s="1"/>
  <c r="F539" i="9"/>
  <c r="E539" i="9"/>
  <c r="G539" i="9" s="1"/>
  <c r="F538" i="9"/>
  <c r="E538" i="9"/>
  <c r="G538" i="9" s="1"/>
  <c r="F537" i="9"/>
  <c r="E537" i="9"/>
  <c r="G537" i="9" s="1"/>
  <c r="F536" i="9"/>
  <c r="E536" i="9"/>
  <c r="F535" i="9"/>
  <c r="E535" i="9"/>
  <c r="G535" i="9" s="1"/>
  <c r="F534" i="9"/>
  <c r="E534" i="9"/>
  <c r="G534" i="9" s="1"/>
  <c r="F533" i="9"/>
  <c r="E533" i="9"/>
  <c r="G533" i="9" s="1"/>
  <c r="F532" i="9"/>
  <c r="E532" i="9"/>
  <c r="G532" i="9" s="1"/>
  <c r="F531" i="9"/>
  <c r="E531" i="9"/>
  <c r="G531" i="9" s="1"/>
  <c r="F530" i="9"/>
  <c r="E530" i="9"/>
  <c r="F529" i="9"/>
  <c r="E529" i="9"/>
  <c r="G529" i="9" s="1"/>
  <c r="F528" i="9"/>
  <c r="E528" i="9"/>
  <c r="G528" i="9" s="1"/>
  <c r="F527" i="9"/>
  <c r="E527" i="9"/>
  <c r="F526" i="9"/>
  <c r="E526" i="9"/>
  <c r="G526" i="9" s="1"/>
  <c r="F525" i="9"/>
  <c r="E525" i="9"/>
  <c r="G525" i="9" s="1"/>
  <c r="F524" i="9"/>
  <c r="E524" i="9"/>
  <c r="G524" i="9" s="1"/>
  <c r="F523" i="9"/>
  <c r="E523" i="9"/>
  <c r="G523" i="9" s="1"/>
  <c r="F522" i="9"/>
  <c r="E522" i="9"/>
  <c r="G522" i="9" s="1"/>
  <c r="F521" i="9"/>
  <c r="E521" i="9"/>
  <c r="G521" i="9" s="1"/>
  <c r="F520" i="9"/>
  <c r="E520" i="9"/>
  <c r="G520" i="9" s="1"/>
  <c r="F519" i="9"/>
  <c r="E519" i="9"/>
  <c r="G519" i="9" s="1"/>
  <c r="F518" i="9"/>
  <c r="E518" i="9"/>
  <c r="F517" i="9"/>
  <c r="E517" i="9"/>
  <c r="G517" i="9" s="1"/>
  <c r="F516" i="9"/>
  <c r="E516" i="9"/>
  <c r="G516" i="9" s="1"/>
  <c r="F515" i="9"/>
  <c r="E515" i="9"/>
  <c r="G515" i="9" s="1"/>
  <c r="F514" i="9"/>
  <c r="E514" i="9"/>
  <c r="G514" i="9" s="1"/>
  <c r="F513" i="9"/>
  <c r="E513" i="9"/>
  <c r="G513" i="9" s="1"/>
  <c r="F512" i="9"/>
  <c r="E512" i="9"/>
  <c r="G512" i="9" s="1"/>
  <c r="F511" i="9"/>
  <c r="E511" i="9"/>
  <c r="G511" i="9" s="1"/>
  <c r="F510" i="9"/>
  <c r="E510" i="9"/>
  <c r="G510" i="9" s="1"/>
  <c r="F509" i="9"/>
  <c r="E509" i="9"/>
  <c r="G509" i="9" s="1"/>
  <c r="F508" i="9"/>
  <c r="E508" i="9"/>
  <c r="G508" i="9" s="1"/>
  <c r="F507" i="9"/>
  <c r="E507" i="9"/>
  <c r="G507" i="9" s="1"/>
  <c r="F506" i="9"/>
  <c r="E506" i="9"/>
  <c r="F505" i="9"/>
  <c r="E505" i="9"/>
  <c r="G505" i="9" s="1"/>
  <c r="F504" i="9"/>
  <c r="E504" i="9"/>
  <c r="G504" i="9" s="1"/>
  <c r="F503" i="9"/>
  <c r="E503" i="9"/>
  <c r="G503" i="9" s="1"/>
  <c r="F502" i="9"/>
  <c r="E502" i="9"/>
  <c r="G502" i="9" s="1"/>
  <c r="F501" i="9"/>
  <c r="E501" i="9"/>
  <c r="G501" i="9" s="1"/>
  <c r="F500" i="9"/>
  <c r="E500" i="9"/>
  <c r="F499" i="9"/>
  <c r="E499" i="9"/>
  <c r="G499" i="9" s="1"/>
  <c r="F498" i="9"/>
  <c r="E498" i="9"/>
  <c r="G498" i="9" s="1"/>
  <c r="F497" i="9"/>
  <c r="E497" i="9"/>
  <c r="G497" i="9" s="1"/>
  <c r="F496" i="9"/>
  <c r="E496" i="9"/>
  <c r="G496" i="9" s="1"/>
  <c r="F495" i="9"/>
  <c r="E495" i="9"/>
  <c r="G495" i="9" s="1"/>
  <c r="F494" i="9"/>
  <c r="E494" i="9"/>
  <c r="G494" i="9" s="1"/>
  <c r="F493" i="9"/>
  <c r="E493" i="9"/>
  <c r="G493" i="9" s="1"/>
  <c r="F492" i="9"/>
  <c r="E492" i="9"/>
  <c r="G492" i="9" s="1"/>
  <c r="F491" i="9"/>
  <c r="E491" i="9"/>
  <c r="F490" i="9"/>
  <c r="E490" i="9"/>
  <c r="G490" i="9" s="1"/>
  <c r="F489" i="9"/>
  <c r="E489" i="9"/>
  <c r="G489" i="9" s="1"/>
  <c r="F488" i="9"/>
  <c r="E488" i="9"/>
  <c r="G488" i="9" s="1"/>
  <c r="F487" i="9"/>
  <c r="E487" i="9"/>
  <c r="G487" i="9" s="1"/>
  <c r="F486" i="9"/>
  <c r="E486" i="9"/>
  <c r="G486" i="9" s="1"/>
  <c r="F485" i="9"/>
  <c r="E485" i="9"/>
  <c r="G485" i="9" s="1"/>
  <c r="F484" i="9"/>
  <c r="E484" i="9"/>
  <c r="G484" i="9" s="1"/>
  <c r="F483" i="9"/>
  <c r="E483" i="9"/>
  <c r="G483" i="9" s="1"/>
  <c r="F482" i="9"/>
  <c r="E482" i="9"/>
  <c r="G482" i="9" s="1"/>
  <c r="F481" i="9"/>
  <c r="E481" i="9"/>
  <c r="G481" i="9" s="1"/>
  <c r="F480" i="9"/>
  <c r="E480" i="9"/>
  <c r="G480" i="9" s="1"/>
  <c r="F479" i="9"/>
  <c r="E479" i="9"/>
  <c r="G479" i="9" s="1"/>
  <c r="F478" i="9"/>
  <c r="E478" i="9"/>
  <c r="G478" i="9" s="1"/>
  <c r="F477" i="9"/>
  <c r="E477" i="9"/>
  <c r="G477" i="9" s="1"/>
  <c r="F476" i="9"/>
  <c r="E476" i="9"/>
  <c r="F475" i="9"/>
  <c r="E475" i="9"/>
  <c r="G475" i="9" s="1"/>
  <c r="F474" i="9"/>
  <c r="E474" i="9"/>
  <c r="G474" i="9" s="1"/>
  <c r="F473" i="9"/>
  <c r="E473" i="9"/>
  <c r="G473" i="9" s="1"/>
  <c r="F472" i="9"/>
  <c r="E472" i="9"/>
  <c r="F471" i="9"/>
  <c r="E471" i="9"/>
  <c r="G471" i="9" s="1"/>
  <c r="G470" i="9"/>
  <c r="F470" i="9"/>
  <c r="E470" i="9"/>
  <c r="F469" i="9"/>
  <c r="E469" i="9"/>
  <c r="G469" i="9" s="1"/>
  <c r="F468" i="9"/>
  <c r="E468" i="9"/>
  <c r="G468" i="9" s="1"/>
  <c r="F467" i="9"/>
  <c r="E467" i="9"/>
  <c r="F466" i="9"/>
  <c r="E466" i="9"/>
  <c r="F465" i="9"/>
  <c r="E465" i="9"/>
  <c r="G465" i="9" s="1"/>
  <c r="F464" i="9"/>
  <c r="G464" i="9" s="1"/>
  <c r="E464" i="9"/>
  <c r="F463" i="9"/>
  <c r="E463" i="9"/>
  <c r="F462" i="9"/>
  <c r="E462" i="9"/>
  <c r="G462" i="9" s="1"/>
  <c r="G461" i="9"/>
  <c r="F461" i="9"/>
  <c r="E461" i="9"/>
  <c r="F460" i="9"/>
  <c r="E460" i="9"/>
  <c r="G460" i="9" s="1"/>
  <c r="F459" i="9"/>
  <c r="E459" i="9"/>
  <c r="G459" i="9" s="1"/>
  <c r="F458" i="9"/>
  <c r="E458" i="9"/>
  <c r="F457" i="9"/>
  <c r="E457" i="9"/>
  <c r="G457" i="9" s="1"/>
  <c r="F456" i="9"/>
  <c r="E456" i="9"/>
  <c r="G456" i="9" s="1"/>
  <c r="F455" i="9"/>
  <c r="E455" i="9"/>
  <c r="G455" i="9" s="1"/>
  <c r="F454" i="9"/>
  <c r="E454" i="9"/>
  <c r="F453" i="9"/>
  <c r="E453" i="9"/>
  <c r="G453" i="9" s="1"/>
  <c r="G452" i="9"/>
  <c r="F452" i="9"/>
  <c r="E452" i="9"/>
  <c r="F451" i="9"/>
  <c r="E451" i="9"/>
  <c r="G451" i="9" s="1"/>
  <c r="F450" i="9"/>
  <c r="E450" i="9"/>
  <c r="G450" i="9" s="1"/>
  <c r="F449" i="9"/>
  <c r="E449" i="9"/>
  <c r="F448" i="9"/>
  <c r="E448" i="9"/>
  <c r="F447" i="9"/>
  <c r="E447" i="9"/>
  <c r="G447" i="9" s="1"/>
  <c r="F446" i="9"/>
  <c r="G446" i="9" s="1"/>
  <c r="E446" i="9"/>
  <c r="F445" i="9"/>
  <c r="E445" i="9"/>
  <c r="F444" i="9"/>
  <c r="E444" i="9"/>
  <c r="G444" i="9" s="1"/>
  <c r="G443" i="9"/>
  <c r="F443" i="9"/>
  <c r="E443" i="9"/>
  <c r="F442" i="9"/>
  <c r="E442" i="9"/>
  <c r="G442" i="9" s="1"/>
  <c r="F441" i="9"/>
  <c r="E441" i="9"/>
  <c r="G441" i="9" s="1"/>
  <c r="F440" i="9"/>
  <c r="E440" i="9"/>
  <c r="F439" i="9"/>
  <c r="E439" i="9"/>
  <c r="G439" i="9" s="1"/>
  <c r="F438" i="9"/>
  <c r="E438" i="9"/>
  <c r="G438" i="9" s="1"/>
  <c r="F437" i="9"/>
  <c r="E437" i="9"/>
  <c r="G437" i="9" s="1"/>
  <c r="F436" i="9"/>
  <c r="E436" i="9"/>
  <c r="F435" i="9"/>
  <c r="E435" i="9"/>
  <c r="G435" i="9" s="1"/>
  <c r="G434" i="9"/>
  <c r="F434" i="9"/>
  <c r="E434" i="9"/>
  <c r="F433" i="9"/>
  <c r="E433" i="9"/>
  <c r="G433" i="9" s="1"/>
  <c r="F432" i="9"/>
  <c r="E432" i="9"/>
  <c r="G432" i="9" s="1"/>
  <c r="F431" i="9"/>
  <c r="E431" i="9"/>
  <c r="F430" i="9"/>
  <c r="E430" i="9"/>
  <c r="F429" i="9"/>
  <c r="E429" i="9"/>
  <c r="G429" i="9" s="1"/>
  <c r="F428" i="9"/>
  <c r="G428" i="9" s="1"/>
  <c r="E428" i="9"/>
  <c r="F427" i="9"/>
  <c r="E427" i="9"/>
  <c r="F426" i="9"/>
  <c r="E426" i="9"/>
  <c r="G426" i="9" s="1"/>
  <c r="G425" i="9"/>
  <c r="F425" i="9"/>
  <c r="E425" i="9"/>
  <c r="F424" i="9"/>
  <c r="E424" i="9"/>
  <c r="G424" i="9" s="1"/>
  <c r="F423" i="9"/>
  <c r="E423" i="9"/>
  <c r="G423" i="9" s="1"/>
  <c r="F422" i="9"/>
  <c r="E422" i="9"/>
  <c r="F421" i="9"/>
  <c r="E421" i="9"/>
  <c r="G421" i="9" s="1"/>
  <c r="F420" i="9"/>
  <c r="E420" i="9"/>
  <c r="G420" i="9" s="1"/>
  <c r="F419" i="9"/>
  <c r="E419" i="9"/>
  <c r="G419" i="9" s="1"/>
  <c r="F418" i="9"/>
  <c r="E418" i="9"/>
  <c r="F417" i="9"/>
  <c r="E417" i="9"/>
  <c r="G417" i="9" s="1"/>
  <c r="G416" i="9"/>
  <c r="F416" i="9"/>
  <c r="E416" i="9"/>
  <c r="F415" i="9"/>
  <c r="E415" i="9"/>
  <c r="G415" i="9" s="1"/>
  <c r="F414" i="9"/>
  <c r="E414" i="9"/>
  <c r="G414" i="9" s="1"/>
  <c r="F413" i="9"/>
  <c r="E413" i="9"/>
  <c r="F412" i="9"/>
  <c r="E412" i="9"/>
  <c r="F411" i="9"/>
  <c r="E411" i="9"/>
  <c r="G411" i="9" s="1"/>
  <c r="F410" i="9"/>
  <c r="G410" i="9" s="1"/>
  <c r="E410" i="9"/>
  <c r="F409" i="9"/>
  <c r="E409" i="9"/>
  <c r="F408" i="9"/>
  <c r="E408" i="9"/>
  <c r="G408" i="9" s="1"/>
  <c r="G407" i="9"/>
  <c r="F407" i="9"/>
  <c r="E407" i="9"/>
  <c r="F406" i="9"/>
  <c r="E406" i="9"/>
  <c r="G406" i="9" s="1"/>
  <c r="F405" i="9"/>
  <c r="E405" i="9"/>
  <c r="G405" i="9" s="1"/>
  <c r="F404" i="9"/>
  <c r="E404" i="9"/>
  <c r="F403" i="9"/>
  <c r="E403" i="9"/>
  <c r="G403" i="9" s="1"/>
  <c r="F402" i="9"/>
  <c r="E402" i="9"/>
  <c r="G402" i="9" s="1"/>
  <c r="F401" i="9"/>
  <c r="E401" i="9"/>
  <c r="G401" i="9" s="1"/>
  <c r="F400" i="9"/>
  <c r="E400" i="9"/>
  <c r="F399" i="9"/>
  <c r="E399" i="9"/>
  <c r="G399" i="9" s="1"/>
  <c r="G398" i="9"/>
  <c r="F398" i="9"/>
  <c r="E398" i="9"/>
  <c r="F397" i="9"/>
  <c r="E397" i="9"/>
  <c r="G397" i="9" s="1"/>
  <c r="F396" i="9"/>
  <c r="E396" i="9"/>
  <c r="G396" i="9" s="1"/>
  <c r="F395" i="9"/>
  <c r="E395" i="9"/>
  <c r="F394" i="9"/>
  <c r="E394" i="9"/>
  <c r="F393" i="9"/>
  <c r="E393" i="9"/>
  <c r="G393" i="9" s="1"/>
  <c r="F392" i="9"/>
  <c r="G392" i="9" s="1"/>
  <c r="E392" i="9"/>
  <c r="F391" i="9"/>
  <c r="E391" i="9"/>
  <c r="F390" i="9"/>
  <c r="E390" i="9"/>
  <c r="G390" i="9" s="1"/>
  <c r="G389" i="9"/>
  <c r="F389" i="9"/>
  <c r="E389" i="9"/>
  <c r="F388" i="9"/>
  <c r="E388" i="9"/>
  <c r="G388" i="9" s="1"/>
  <c r="F387" i="9"/>
  <c r="E387" i="9"/>
  <c r="G387" i="9" s="1"/>
  <c r="F386" i="9"/>
  <c r="E386" i="9"/>
  <c r="F385" i="9"/>
  <c r="E385" i="9"/>
  <c r="G385" i="9" s="1"/>
  <c r="F384" i="9"/>
  <c r="E384" i="9"/>
  <c r="G384" i="9" s="1"/>
  <c r="F383" i="9"/>
  <c r="E383" i="9"/>
  <c r="G383" i="9" s="1"/>
  <c r="F382" i="9"/>
  <c r="E382" i="9"/>
  <c r="F381" i="9"/>
  <c r="E381" i="9"/>
  <c r="G381" i="9" s="1"/>
  <c r="G380" i="9"/>
  <c r="F380" i="9"/>
  <c r="E380" i="9"/>
  <c r="F379" i="9"/>
  <c r="E379" i="9"/>
  <c r="G379" i="9" s="1"/>
  <c r="F378" i="9"/>
  <c r="E378" i="9"/>
  <c r="G378" i="9" s="1"/>
  <c r="F377" i="9"/>
  <c r="E377" i="9"/>
  <c r="F376" i="9"/>
  <c r="E376" i="9"/>
  <c r="F375" i="9"/>
  <c r="E375" i="9"/>
  <c r="G375" i="9" s="1"/>
  <c r="F374" i="9"/>
  <c r="G374" i="9" s="1"/>
  <c r="E374" i="9"/>
  <c r="F373" i="9"/>
  <c r="E373" i="9"/>
  <c r="F372" i="9"/>
  <c r="E372" i="9"/>
  <c r="G372" i="9" s="1"/>
  <c r="G371" i="9"/>
  <c r="F371" i="9"/>
  <c r="E371" i="9"/>
  <c r="F370" i="9"/>
  <c r="E370" i="9"/>
  <c r="G370" i="9" s="1"/>
  <c r="F369" i="9"/>
  <c r="E369" i="9"/>
  <c r="G369" i="9" s="1"/>
  <c r="F368" i="9"/>
  <c r="E368" i="9"/>
  <c r="F367" i="9"/>
  <c r="E367" i="9"/>
  <c r="G367" i="9" s="1"/>
  <c r="F366" i="9"/>
  <c r="E366" i="9"/>
  <c r="G366" i="9" s="1"/>
  <c r="F365" i="9"/>
  <c r="E365" i="9"/>
  <c r="G365" i="9" s="1"/>
  <c r="F364" i="9"/>
  <c r="E364" i="9"/>
  <c r="F363" i="9"/>
  <c r="E363" i="9"/>
  <c r="G363" i="9" s="1"/>
  <c r="G362" i="9"/>
  <c r="F362" i="9"/>
  <c r="E362" i="9"/>
  <c r="F361" i="9"/>
  <c r="E361" i="9"/>
  <c r="G361" i="9" s="1"/>
  <c r="F360" i="9"/>
  <c r="E360" i="9"/>
  <c r="G360" i="9" s="1"/>
  <c r="F359" i="9"/>
  <c r="E359" i="9"/>
  <c r="F358" i="9"/>
  <c r="E358" i="9"/>
  <c r="F357" i="9"/>
  <c r="E357" i="9"/>
  <c r="G357" i="9" s="1"/>
  <c r="F356" i="9"/>
  <c r="G356" i="9" s="1"/>
  <c r="E356" i="9"/>
  <c r="F355" i="9"/>
  <c r="E355" i="9"/>
  <c r="F354" i="9"/>
  <c r="E354" i="9"/>
  <c r="G354" i="9" s="1"/>
  <c r="G353" i="9"/>
  <c r="F353" i="9"/>
  <c r="E353" i="9"/>
  <c r="F352" i="9"/>
  <c r="E352" i="9"/>
  <c r="G352" i="9" s="1"/>
  <c r="F351" i="9"/>
  <c r="E351" i="9"/>
  <c r="G351" i="9" s="1"/>
  <c r="G350" i="9"/>
  <c r="F350" i="9"/>
  <c r="E350" i="9"/>
  <c r="F349" i="9"/>
  <c r="E349" i="9"/>
  <c r="F348" i="9"/>
  <c r="E348" i="9"/>
  <c r="G348" i="9" s="1"/>
  <c r="F347" i="9"/>
  <c r="E347" i="9"/>
  <c r="G347" i="9" s="1"/>
  <c r="F346" i="9"/>
  <c r="E346" i="9"/>
  <c r="F345" i="9"/>
  <c r="E345" i="9"/>
  <c r="G345" i="9" s="1"/>
  <c r="G344" i="9"/>
  <c r="F344" i="9"/>
  <c r="E344" i="9"/>
  <c r="F343" i="9"/>
  <c r="E343" i="9"/>
  <c r="F342" i="9"/>
  <c r="E342" i="9"/>
  <c r="G342" i="9" s="1"/>
  <c r="F341" i="9"/>
  <c r="E341" i="9"/>
  <c r="G341" i="9" s="1"/>
  <c r="F340" i="9"/>
  <c r="E340" i="9"/>
  <c r="F339" i="9"/>
  <c r="E339" i="9"/>
  <c r="G339" i="9" s="1"/>
  <c r="F338" i="9"/>
  <c r="G338" i="9" s="1"/>
  <c r="E338" i="9"/>
  <c r="F337" i="9"/>
  <c r="E337" i="9"/>
  <c r="F336" i="9"/>
  <c r="E336" i="9"/>
  <c r="G336" i="9" s="1"/>
  <c r="F335" i="9"/>
  <c r="E335" i="9"/>
  <c r="G335" i="9" s="1"/>
  <c r="F334" i="9"/>
  <c r="E334" i="9"/>
  <c r="G334" i="9" s="1"/>
  <c r="F333" i="9"/>
  <c r="E333" i="9"/>
  <c r="G333" i="9" s="1"/>
  <c r="F332" i="9"/>
  <c r="G332" i="9" s="1"/>
  <c r="E332" i="9"/>
  <c r="F331" i="9"/>
  <c r="E331" i="9"/>
  <c r="F330" i="9"/>
  <c r="E330" i="9"/>
  <c r="G330" i="9" s="1"/>
  <c r="F329" i="9"/>
  <c r="E329" i="9"/>
  <c r="G329" i="9" s="1"/>
  <c r="F328" i="9"/>
  <c r="E328" i="9"/>
  <c r="F327" i="9"/>
  <c r="E327" i="9"/>
  <c r="G327" i="9" s="1"/>
  <c r="G326" i="9"/>
  <c r="F326" i="9"/>
  <c r="E326" i="9"/>
  <c r="F325" i="9"/>
  <c r="E325" i="9"/>
  <c r="F324" i="9"/>
  <c r="E324" i="9"/>
  <c r="G324" i="9" s="1"/>
  <c r="F323" i="9"/>
  <c r="E323" i="9"/>
  <c r="F322" i="9"/>
  <c r="E322" i="9"/>
  <c r="F321" i="9"/>
  <c r="E321" i="9"/>
  <c r="G321" i="9" s="1"/>
  <c r="F320" i="9"/>
  <c r="G320" i="9" s="1"/>
  <c r="E320" i="9"/>
  <c r="F319" i="9"/>
  <c r="E319" i="9"/>
  <c r="F318" i="9"/>
  <c r="E318" i="9"/>
  <c r="G318" i="9" s="1"/>
  <c r="F317" i="9"/>
  <c r="E317" i="9"/>
  <c r="G317" i="9" s="1"/>
  <c r="F316" i="9"/>
  <c r="E316" i="9"/>
  <c r="G316" i="9" s="1"/>
  <c r="F315" i="9"/>
  <c r="E315" i="9"/>
  <c r="G315" i="9" s="1"/>
  <c r="F314" i="9"/>
  <c r="E314" i="9"/>
  <c r="G314" i="9" s="1"/>
  <c r="F313" i="9"/>
  <c r="E313" i="9"/>
  <c r="F312" i="9"/>
  <c r="E312" i="9"/>
  <c r="F311" i="9"/>
  <c r="E311" i="9"/>
  <c r="G311" i="9" s="1"/>
  <c r="F310" i="9"/>
  <c r="E310" i="9"/>
  <c r="F309" i="9"/>
  <c r="E309" i="9"/>
  <c r="G308" i="9"/>
  <c r="F308" i="9"/>
  <c r="E308" i="9"/>
  <c r="F307" i="9"/>
  <c r="E307" i="9"/>
  <c r="F306" i="9"/>
  <c r="E306" i="9"/>
  <c r="G306" i="9" s="1"/>
  <c r="F305" i="9"/>
  <c r="E305" i="9"/>
  <c r="F304" i="9"/>
  <c r="E304" i="9"/>
  <c r="F303" i="9"/>
  <c r="E303" i="9"/>
  <c r="G303" i="9" s="1"/>
  <c r="G302" i="9"/>
  <c r="F302" i="9"/>
  <c r="E302" i="9"/>
  <c r="F301" i="9"/>
  <c r="E301" i="9"/>
  <c r="F300" i="9"/>
  <c r="E300" i="9"/>
  <c r="G300" i="9" s="1"/>
  <c r="G299" i="9"/>
  <c r="F299" i="9"/>
  <c r="E299" i="9"/>
  <c r="F298" i="9"/>
  <c r="E298" i="9"/>
  <c r="G298" i="9" s="1"/>
  <c r="F297" i="9"/>
  <c r="E297" i="9"/>
  <c r="G297" i="9" s="1"/>
  <c r="F296" i="9"/>
  <c r="E296" i="9"/>
  <c r="G296" i="9" s="1"/>
  <c r="F295" i="9"/>
  <c r="E295" i="9"/>
  <c r="G295" i="9" s="1"/>
  <c r="F294" i="9"/>
  <c r="E294" i="9"/>
  <c r="G293" i="9"/>
  <c r="F293" i="9"/>
  <c r="E293" i="9"/>
  <c r="F292" i="9"/>
  <c r="E292" i="9"/>
  <c r="F291" i="9"/>
  <c r="E291" i="9"/>
  <c r="G290" i="9"/>
  <c r="F290" i="9"/>
  <c r="E290" i="9"/>
  <c r="F289" i="9"/>
  <c r="E289" i="9"/>
  <c r="F288" i="9"/>
  <c r="E288" i="9"/>
  <c r="G288" i="9" s="1"/>
  <c r="F287" i="9"/>
  <c r="E287" i="9"/>
  <c r="F286" i="9"/>
  <c r="E286" i="9"/>
  <c r="F285" i="9"/>
  <c r="E285" i="9"/>
  <c r="G285" i="9" s="1"/>
  <c r="F284" i="9"/>
  <c r="G284" i="9" s="1"/>
  <c r="E284" i="9"/>
  <c r="F283" i="9"/>
  <c r="E283" i="9"/>
  <c r="F282" i="9"/>
  <c r="E282" i="9"/>
  <c r="G282" i="9" s="1"/>
  <c r="G281" i="9"/>
  <c r="F281" i="9"/>
  <c r="E281" i="9"/>
  <c r="F280" i="9"/>
  <c r="E280" i="9"/>
  <c r="G280" i="9" s="1"/>
  <c r="F279" i="9"/>
  <c r="E279" i="9"/>
  <c r="G279" i="9" s="1"/>
  <c r="G278" i="9"/>
  <c r="F278" i="9"/>
  <c r="E278" i="9"/>
  <c r="F277" i="9"/>
  <c r="E277" i="9"/>
  <c r="G277" i="9" s="1"/>
  <c r="F276" i="9"/>
  <c r="E276" i="9"/>
  <c r="G276" i="9" s="1"/>
  <c r="F275" i="9"/>
  <c r="E275" i="9"/>
  <c r="G275" i="9" s="1"/>
  <c r="F274" i="9"/>
  <c r="E274" i="9"/>
  <c r="G274" i="9" s="1"/>
  <c r="F273" i="9"/>
  <c r="E273" i="9"/>
  <c r="F272" i="9"/>
  <c r="E272" i="9"/>
  <c r="G272" i="9" s="1"/>
  <c r="F271" i="9"/>
  <c r="E271" i="9"/>
  <c r="F270" i="9"/>
  <c r="E270" i="9"/>
  <c r="G270" i="9" s="1"/>
  <c r="F269" i="9"/>
  <c r="E269" i="9"/>
  <c r="G269" i="9" s="1"/>
  <c r="F268" i="9"/>
  <c r="E268" i="9"/>
  <c r="F267" i="9"/>
  <c r="E267" i="9"/>
  <c r="G267" i="9" s="1"/>
  <c r="G266" i="9"/>
  <c r="F266" i="9"/>
  <c r="E266" i="9"/>
  <c r="F265" i="9"/>
  <c r="E265" i="9"/>
  <c r="F264" i="9"/>
  <c r="E264" i="9"/>
  <c r="G264" i="9" s="1"/>
  <c r="F263" i="9"/>
  <c r="E263" i="9"/>
  <c r="G263" i="9" s="1"/>
  <c r="F262" i="9"/>
  <c r="E262" i="9"/>
  <c r="G262" i="9" s="1"/>
  <c r="F261" i="9"/>
  <c r="E261" i="9"/>
  <c r="G261" i="9" s="1"/>
  <c r="F260" i="9"/>
  <c r="E260" i="9"/>
  <c r="G260" i="9" s="1"/>
  <c r="F259" i="9"/>
  <c r="E259" i="9"/>
  <c r="G259" i="9" s="1"/>
  <c r="F258" i="9"/>
  <c r="E258" i="9"/>
  <c r="G258" i="9" s="1"/>
  <c r="G257" i="9"/>
  <c r="F257" i="9"/>
  <c r="E257" i="9"/>
  <c r="F256" i="9"/>
  <c r="E256" i="9"/>
  <c r="G256" i="9" s="1"/>
  <c r="F255" i="9"/>
  <c r="E255" i="9"/>
  <c r="G254" i="9"/>
  <c r="F254" i="9"/>
  <c r="E254" i="9"/>
  <c r="F253" i="9"/>
  <c r="E253" i="9"/>
  <c r="G253" i="9" s="1"/>
  <c r="F252" i="9"/>
  <c r="E252" i="9"/>
  <c r="G252" i="9" s="1"/>
  <c r="F251" i="9"/>
  <c r="E251" i="9"/>
  <c r="F250" i="9"/>
  <c r="E250" i="9"/>
  <c r="F249" i="9"/>
  <c r="E249" i="9"/>
  <c r="G248" i="9"/>
  <c r="F248" i="9"/>
  <c r="E248" i="9"/>
  <c r="F247" i="9"/>
  <c r="E247" i="9"/>
  <c r="F246" i="9"/>
  <c r="E246" i="9"/>
  <c r="G246" i="9" s="1"/>
  <c r="F245" i="9"/>
  <c r="E245" i="9"/>
  <c r="G245" i="9" s="1"/>
  <c r="F244" i="9"/>
  <c r="E244" i="9"/>
  <c r="G244" i="9" s="1"/>
  <c r="F243" i="9"/>
  <c r="E243" i="9"/>
  <c r="G243" i="9" s="1"/>
  <c r="F242" i="9"/>
  <c r="G242" i="9" s="1"/>
  <c r="E242" i="9"/>
  <c r="F241" i="9"/>
  <c r="E241" i="9"/>
  <c r="G241" i="9" s="1"/>
  <c r="F240" i="9"/>
  <c r="E240" i="9"/>
  <c r="G240" i="9" s="1"/>
  <c r="F239" i="9"/>
  <c r="E239" i="9"/>
  <c r="G239" i="9" s="1"/>
  <c r="F238" i="9"/>
  <c r="E238" i="9"/>
  <c r="G238" i="9" s="1"/>
  <c r="F237" i="9"/>
  <c r="E237" i="9"/>
  <c r="F236" i="9"/>
  <c r="E236" i="9"/>
  <c r="G236" i="9" s="1"/>
  <c r="F235" i="9"/>
  <c r="E235" i="9"/>
  <c r="F234" i="9"/>
  <c r="E234" i="9"/>
  <c r="G234" i="9" s="1"/>
  <c r="F233" i="9"/>
  <c r="E233" i="9"/>
  <c r="G233" i="9" s="1"/>
  <c r="F232" i="9"/>
  <c r="E232" i="9"/>
  <c r="F231" i="9"/>
  <c r="E231" i="9"/>
  <c r="G231" i="9" s="1"/>
  <c r="G230" i="9"/>
  <c r="F230" i="9"/>
  <c r="E230" i="9"/>
  <c r="F229" i="9"/>
  <c r="E229" i="9"/>
  <c r="F228" i="9"/>
  <c r="E228" i="9"/>
  <c r="G228" i="9" s="1"/>
  <c r="F227" i="9"/>
  <c r="E227" i="9"/>
  <c r="G227" i="9" s="1"/>
  <c r="F226" i="9"/>
  <c r="E226" i="9"/>
  <c r="G226" i="9" s="1"/>
  <c r="F225" i="9"/>
  <c r="E225" i="9"/>
  <c r="G225" i="9" s="1"/>
  <c r="F224" i="9"/>
  <c r="E224" i="9"/>
  <c r="G224" i="9" s="1"/>
  <c r="F223" i="9"/>
  <c r="E223" i="9"/>
  <c r="G223" i="9" s="1"/>
  <c r="F222" i="9"/>
  <c r="E222" i="9"/>
  <c r="G222" i="9" s="1"/>
  <c r="G221" i="9"/>
  <c r="F221" i="9"/>
  <c r="E221" i="9"/>
  <c r="F220" i="9"/>
  <c r="E220" i="9"/>
  <c r="G220" i="9" s="1"/>
  <c r="F219" i="9"/>
  <c r="E219" i="9"/>
  <c r="G218" i="9"/>
  <c r="F218" i="9"/>
  <c r="E218" i="9"/>
  <c r="F217" i="9"/>
  <c r="E217" i="9"/>
  <c r="G217" i="9" s="1"/>
  <c r="F216" i="9"/>
  <c r="E216" i="9"/>
  <c r="G216" i="9" s="1"/>
  <c r="F215" i="9"/>
  <c r="E215" i="9"/>
  <c r="F214" i="9"/>
  <c r="E214" i="9"/>
  <c r="F213" i="9"/>
  <c r="E213" i="9"/>
  <c r="G212" i="9"/>
  <c r="F212" i="9"/>
  <c r="E212" i="9"/>
  <c r="F211" i="9"/>
  <c r="E211" i="9"/>
  <c r="F210" i="9"/>
  <c r="E210" i="9"/>
  <c r="G210" i="9" s="1"/>
  <c r="F209" i="9"/>
  <c r="E209" i="9"/>
  <c r="G209" i="9" s="1"/>
  <c r="F208" i="9"/>
  <c r="E208" i="9"/>
  <c r="G208" i="9" s="1"/>
  <c r="F207" i="9"/>
  <c r="E207" i="9"/>
  <c r="G207" i="9" s="1"/>
  <c r="F206" i="9"/>
  <c r="G206" i="9" s="1"/>
  <c r="E206" i="9"/>
  <c r="F205" i="9"/>
  <c r="E205" i="9"/>
  <c r="G205" i="9" s="1"/>
  <c r="F204" i="9"/>
  <c r="E204" i="9"/>
  <c r="G204" i="9" s="1"/>
  <c r="F203" i="9"/>
  <c r="E203" i="9"/>
  <c r="G203" i="9" s="1"/>
  <c r="F202" i="9"/>
  <c r="E202" i="9"/>
  <c r="G202" i="9" s="1"/>
  <c r="F201" i="9"/>
  <c r="E201" i="9"/>
  <c r="F200" i="9"/>
  <c r="E200" i="9"/>
  <c r="G200" i="9" s="1"/>
  <c r="F199" i="9"/>
  <c r="E199" i="9"/>
  <c r="F198" i="9"/>
  <c r="E198" i="9"/>
  <c r="G198" i="9" s="1"/>
  <c r="F197" i="9"/>
  <c r="E197" i="9"/>
  <c r="G197" i="9" s="1"/>
  <c r="F196" i="9"/>
  <c r="E196" i="9"/>
  <c r="F195" i="9"/>
  <c r="E195" i="9"/>
  <c r="G195" i="9" s="1"/>
  <c r="G194" i="9"/>
  <c r="F194" i="9"/>
  <c r="E194" i="9"/>
  <c r="F193" i="9"/>
  <c r="E193" i="9"/>
  <c r="F192" i="9"/>
  <c r="E192" i="9"/>
  <c r="G192" i="9" s="1"/>
  <c r="F191" i="9"/>
  <c r="E191" i="9"/>
  <c r="G191" i="9" s="1"/>
  <c r="F190" i="9"/>
  <c r="E190" i="9"/>
  <c r="G190" i="9" s="1"/>
  <c r="F189" i="9"/>
  <c r="E189" i="9"/>
  <c r="G189" i="9" s="1"/>
  <c r="F188" i="9"/>
  <c r="E188" i="9"/>
  <c r="G188" i="9" s="1"/>
  <c r="F187" i="9"/>
  <c r="E187" i="9"/>
  <c r="G187" i="9" s="1"/>
  <c r="F186" i="9"/>
  <c r="E186" i="9"/>
  <c r="G186" i="9" s="1"/>
  <c r="G185" i="9"/>
  <c r="F185" i="9"/>
  <c r="E185" i="9"/>
  <c r="F184" i="9"/>
  <c r="E184" i="9"/>
  <c r="G184" i="9" s="1"/>
  <c r="F183" i="9"/>
  <c r="E183" i="9"/>
  <c r="G182" i="9"/>
  <c r="F182" i="9"/>
  <c r="E182" i="9"/>
  <c r="F181" i="9"/>
  <c r="E181" i="9"/>
  <c r="G181" i="9" s="1"/>
  <c r="F180" i="9"/>
  <c r="E180" i="9"/>
  <c r="G180" i="9" s="1"/>
  <c r="F179" i="9"/>
  <c r="E179" i="9"/>
  <c r="F178" i="9"/>
  <c r="E178" i="9"/>
  <c r="F177" i="9"/>
  <c r="E177" i="9"/>
  <c r="G176" i="9"/>
  <c r="F176" i="9"/>
  <c r="E176" i="9"/>
  <c r="F175" i="9"/>
  <c r="E175" i="9"/>
  <c r="F174" i="9"/>
  <c r="E174" i="9"/>
  <c r="G174" i="9" s="1"/>
  <c r="F173" i="9"/>
  <c r="E173" i="9"/>
  <c r="G173" i="9" s="1"/>
  <c r="F172" i="9"/>
  <c r="E172" i="9"/>
  <c r="G172" i="9" s="1"/>
  <c r="F171" i="9"/>
  <c r="E171" i="9"/>
  <c r="G171" i="9" s="1"/>
  <c r="F170" i="9"/>
  <c r="G170" i="9" s="1"/>
  <c r="E170" i="9"/>
  <c r="F169" i="9"/>
  <c r="E169" i="9"/>
  <c r="G169" i="9" s="1"/>
  <c r="F168" i="9"/>
  <c r="E168" i="9"/>
  <c r="G168" i="9" s="1"/>
  <c r="F167" i="9"/>
  <c r="E167" i="9"/>
  <c r="G167" i="9" s="1"/>
  <c r="F166" i="9"/>
  <c r="E166" i="9"/>
  <c r="G166" i="9" s="1"/>
  <c r="F165" i="9"/>
  <c r="E165" i="9"/>
  <c r="F164" i="9"/>
  <c r="E164" i="9"/>
  <c r="G164" i="9" s="1"/>
  <c r="F163" i="9"/>
  <c r="E163" i="9"/>
  <c r="F162" i="9"/>
  <c r="E162" i="9"/>
  <c r="G162" i="9" s="1"/>
  <c r="F161" i="9"/>
  <c r="E161" i="9"/>
  <c r="G161" i="9" s="1"/>
  <c r="F160" i="9"/>
  <c r="E160" i="9"/>
  <c r="F159" i="9"/>
  <c r="E159" i="9"/>
  <c r="G159" i="9" s="1"/>
  <c r="G158" i="9"/>
  <c r="F158" i="9"/>
  <c r="E158" i="9"/>
  <c r="F157" i="9"/>
  <c r="E157" i="9"/>
  <c r="F156" i="9"/>
  <c r="E156" i="9"/>
  <c r="G156" i="9" s="1"/>
  <c r="F155" i="9"/>
  <c r="E155" i="9"/>
  <c r="G155" i="9" s="1"/>
  <c r="F154" i="9"/>
  <c r="E154" i="9"/>
  <c r="G154" i="9" s="1"/>
  <c r="F153" i="9"/>
  <c r="E153" i="9"/>
  <c r="G153" i="9" s="1"/>
  <c r="F152" i="9"/>
  <c r="E152" i="9"/>
  <c r="G152" i="9" s="1"/>
  <c r="F151" i="9"/>
  <c r="E151" i="9"/>
  <c r="G151" i="9" s="1"/>
  <c r="F150" i="9"/>
  <c r="E150" i="9"/>
  <c r="G150" i="9" s="1"/>
  <c r="G149" i="9"/>
  <c r="F149" i="9"/>
  <c r="E149" i="9"/>
  <c r="F148" i="9"/>
  <c r="E148" i="9"/>
  <c r="G148" i="9" s="1"/>
  <c r="F147" i="9"/>
  <c r="E147" i="9"/>
  <c r="G146" i="9"/>
  <c r="F146" i="9"/>
  <c r="E146" i="9"/>
  <c r="F145" i="9"/>
  <c r="E145" i="9"/>
  <c r="G145" i="9" s="1"/>
  <c r="F144" i="9"/>
  <c r="E144" i="9"/>
  <c r="G144" i="9" s="1"/>
  <c r="F143" i="9"/>
  <c r="E143" i="9"/>
  <c r="F142" i="9"/>
  <c r="E142" i="9"/>
  <c r="P141" i="9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P247" i="9" s="1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P264" i="9" s="1"/>
  <c r="P265" i="9" s="1"/>
  <c r="P266" i="9" s="1"/>
  <c r="P267" i="9" s="1"/>
  <c r="P268" i="9" s="1"/>
  <c r="P269" i="9" s="1"/>
  <c r="P270" i="9" s="1"/>
  <c r="P271" i="9" s="1"/>
  <c r="P272" i="9" s="1"/>
  <c r="P273" i="9" s="1"/>
  <c r="P274" i="9" s="1"/>
  <c r="P275" i="9" s="1"/>
  <c r="P276" i="9" s="1"/>
  <c r="P277" i="9" s="1"/>
  <c r="P278" i="9" s="1"/>
  <c r="P279" i="9" s="1"/>
  <c r="P280" i="9" s="1"/>
  <c r="P281" i="9" s="1"/>
  <c r="P282" i="9" s="1"/>
  <c r="P283" i="9" s="1"/>
  <c r="P284" i="9" s="1"/>
  <c r="P285" i="9" s="1"/>
  <c r="P286" i="9" s="1"/>
  <c r="P287" i="9" s="1"/>
  <c r="P288" i="9" s="1"/>
  <c r="P289" i="9" s="1"/>
  <c r="P290" i="9" s="1"/>
  <c r="P291" i="9" s="1"/>
  <c r="P292" i="9" s="1"/>
  <c r="P293" i="9" s="1"/>
  <c r="P294" i="9" s="1"/>
  <c r="P295" i="9" s="1"/>
  <c r="P296" i="9" s="1"/>
  <c r="P297" i="9" s="1"/>
  <c r="P298" i="9" s="1"/>
  <c r="P299" i="9" s="1"/>
  <c r="P300" i="9" s="1"/>
  <c r="P301" i="9" s="1"/>
  <c r="P302" i="9" s="1"/>
  <c r="P303" i="9" s="1"/>
  <c r="P304" i="9" s="1"/>
  <c r="P305" i="9" s="1"/>
  <c r="P306" i="9" s="1"/>
  <c r="P307" i="9" s="1"/>
  <c r="P308" i="9" s="1"/>
  <c r="P309" i="9" s="1"/>
  <c r="P310" i="9" s="1"/>
  <c r="P311" i="9" s="1"/>
  <c r="P312" i="9" s="1"/>
  <c r="P313" i="9" s="1"/>
  <c r="P314" i="9" s="1"/>
  <c r="P315" i="9" s="1"/>
  <c r="P316" i="9" s="1"/>
  <c r="P317" i="9" s="1"/>
  <c r="P318" i="9" s="1"/>
  <c r="P319" i="9" s="1"/>
  <c r="P320" i="9" s="1"/>
  <c r="P321" i="9" s="1"/>
  <c r="P322" i="9" s="1"/>
  <c r="P323" i="9" s="1"/>
  <c r="P324" i="9" s="1"/>
  <c r="P325" i="9" s="1"/>
  <c r="P326" i="9" s="1"/>
  <c r="P327" i="9" s="1"/>
  <c r="P328" i="9" s="1"/>
  <c r="P329" i="9" s="1"/>
  <c r="P330" i="9" s="1"/>
  <c r="P331" i="9" s="1"/>
  <c r="P332" i="9" s="1"/>
  <c r="P333" i="9" s="1"/>
  <c r="P334" i="9" s="1"/>
  <c r="P335" i="9" s="1"/>
  <c r="P336" i="9" s="1"/>
  <c r="P337" i="9" s="1"/>
  <c r="P338" i="9" s="1"/>
  <c r="P339" i="9" s="1"/>
  <c r="P340" i="9" s="1"/>
  <c r="P341" i="9" s="1"/>
  <c r="P342" i="9" s="1"/>
  <c r="P343" i="9" s="1"/>
  <c r="P344" i="9" s="1"/>
  <c r="P345" i="9" s="1"/>
  <c r="P346" i="9" s="1"/>
  <c r="P347" i="9" s="1"/>
  <c r="P348" i="9" s="1"/>
  <c r="P349" i="9" s="1"/>
  <c r="P350" i="9" s="1"/>
  <c r="P351" i="9" s="1"/>
  <c r="P352" i="9" s="1"/>
  <c r="P353" i="9" s="1"/>
  <c r="P354" i="9" s="1"/>
  <c r="P355" i="9" s="1"/>
  <c r="P356" i="9" s="1"/>
  <c r="P357" i="9" s="1"/>
  <c r="P358" i="9" s="1"/>
  <c r="P359" i="9" s="1"/>
  <c r="P360" i="9" s="1"/>
  <c r="P361" i="9" s="1"/>
  <c r="P362" i="9" s="1"/>
  <c r="P363" i="9" s="1"/>
  <c r="P364" i="9" s="1"/>
  <c r="P365" i="9" s="1"/>
  <c r="P366" i="9" s="1"/>
  <c r="P367" i="9" s="1"/>
  <c r="P368" i="9" s="1"/>
  <c r="P369" i="9" s="1"/>
  <c r="P370" i="9" s="1"/>
  <c r="P371" i="9" s="1"/>
  <c r="P372" i="9" s="1"/>
  <c r="P373" i="9" s="1"/>
  <c r="P374" i="9" s="1"/>
  <c r="P375" i="9" s="1"/>
  <c r="P376" i="9" s="1"/>
  <c r="P377" i="9" s="1"/>
  <c r="P378" i="9" s="1"/>
  <c r="P379" i="9" s="1"/>
  <c r="P380" i="9" s="1"/>
  <c r="P381" i="9" s="1"/>
  <c r="P382" i="9" s="1"/>
  <c r="P383" i="9" s="1"/>
  <c r="P384" i="9" s="1"/>
  <c r="P385" i="9" s="1"/>
  <c r="P386" i="9" s="1"/>
  <c r="P387" i="9" s="1"/>
  <c r="P388" i="9" s="1"/>
  <c r="P389" i="9" s="1"/>
  <c r="P390" i="9" s="1"/>
  <c r="P391" i="9" s="1"/>
  <c r="P392" i="9" s="1"/>
  <c r="P393" i="9" s="1"/>
  <c r="P394" i="9" s="1"/>
  <c r="P395" i="9" s="1"/>
  <c r="P396" i="9" s="1"/>
  <c r="P397" i="9" s="1"/>
  <c r="P398" i="9" s="1"/>
  <c r="P399" i="9" s="1"/>
  <c r="P400" i="9" s="1"/>
  <c r="P401" i="9" s="1"/>
  <c r="P402" i="9" s="1"/>
  <c r="P403" i="9" s="1"/>
  <c r="P404" i="9" s="1"/>
  <c r="P405" i="9" s="1"/>
  <c r="P406" i="9" s="1"/>
  <c r="P407" i="9" s="1"/>
  <c r="P408" i="9" s="1"/>
  <c r="P409" i="9" s="1"/>
  <c r="P410" i="9" s="1"/>
  <c r="P411" i="9" s="1"/>
  <c r="P412" i="9" s="1"/>
  <c r="P413" i="9" s="1"/>
  <c r="P414" i="9" s="1"/>
  <c r="P415" i="9" s="1"/>
  <c r="P416" i="9" s="1"/>
  <c r="P417" i="9" s="1"/>
  <c r="P418" i="9" s="1"/>
  <c r="P419" i="9" s="1"/>
  <c r="P420" i="9" s="1"/>
  <c r="P421" i="9" s="1"/>
  <c r="P422" i="9" s="1"/>
  <c r="P423" i="9" s="1"/>
  <c r="P424" i="9" s="1"/>
  <c r="P425" i="9" s="1"/>
  <c r="P426" i="9" s="1"/>
  <c r="P427" i="9" s="1"/>
  <c r="P428" i="9" s="1"/>
  <c r="P429" i="9" s="1"/>
  <c r="P430" i="9" s="1"/>
  <c r="P431" i="9" s="1"/>
  <c r="P432" i="9" s="1"/>
  <c r="P433" i="9" s="1"/>
  <c r="P434" i="9" s="1"/>
  <c r="P435" i="9" s="1"/>
  <c r="P436" i="9" s="1"/>
  <c r="P437" i="9" s="1"/>
  <c r="P438" i="9" s="1"/>
  <c r="P439" i="9" s="1"/>
  <c r="P440" i="9" s="1"/>
  <c r="P441" i="9" s="1"/>
  <c r="P442" i="9" s="1"/>
  <c r="P443" i="9" s="1"/>
  <c r="P444" i="9" s="1"/>
  <c r="P445" i="9" s="1"/>
  <c r="P446" i="9" s="1"/>
  <c r="P447" i="9" s="1"/>
  <c r="P448" i="9" s="1"/>
  <c r="P449" i="9" s="1"/>
  <c r="P450" i="9" s="1"/>
  <c r="P451" i="9" s="1"/>
  <c r="P452" i="9" s="1"/>
  <c r="P453" i="9" s="1"/>
  <c r="P454" i="9" s="1"/>
  <c r="P455" i="9" s="1"/>
  <c r="P456" i="9" s="1"/>
  <c r="P457" i="9" s="1"/>
  <c r="P458" i="9" s="1"/>
  <c r="P459" i="9" s="1"/>
  <c r="P460" i="9" s="1"/>
  <c r="P461" i="9" s="1"/>
  <c r="P462" i="9" s="1"/>
  <c r="P463" i="9" s="1"/>
  <c r="P464" i="9" s="1"/>
  <c r="P465" i="9" s="1"/>
  <c r="P466" i="9" s="1"/>
  <c r="P467" i="9" s="1"/>
  <c r="P468" i="9" s="1"/>
  <c r="P469" i="9" s="1"/>
  <c r="P470" i="9" s="1"/>
  <c r="P471" i="9" s="1"/>
  <c r="P472" i="9" s="1"/>
  <c r="P473" i="9" s="1"/>
  <c r="P474" i="9" s="1"/>
  <c r="P475" i="9" s="1"/>
  <c r="P476" i="9" s="1"/>
  <c r="P477" i="9" s="1"/>
  <c r="P478" i="9" s="1"/>
  <c r="P479" i="9" s="1"/>
  <c r="P480" i="9" s="1"/>
  <c r="P481" i="9" s="1"/>
  <c r="P482" i="9" s="1"/>
  <c r="P483" i="9" s="1"/>
  <c r="P484" i="9" s="1"/>
  <c r="P485" i="9" s="1"/>
  <c r="P486" i="9" s="1"/>
  <c r="P487" i="9" s="1"/>
  <c r="P488" i="9" s="1"/>
  <c r="P489" i="9" s="1"/>
  <c r="P490" i="9" s="1"/>
  <c r="P491" i="9" s="1"/>
  <c r="P492" i="9" s="1"/>
  <c r="P493" i="9" s="1"/>
  <c r="P494" i="9" s="1"/>
  <c r="P495" i="9" s="1"/>
  <c r="P496" i="9" s="1"/>
  <c r="P497" i="9" s="1"/>
  <c r="P498" i="9" s="1"/>
  <c r="P499" i="9" s="1"/>
  <c r="P500" i="9" s="1"/>
  <c r="P501" i="9" s="1"/>
  <c r="P502" i="9" s="1"/>
  <c r="P503" i="9" s="1"/>
  <c r="P504" i="9" s="1"/>
  <c r="P505" i="9" s="1"/>
  <c r="P506" i="9" s="1"/>
  <c r="P507" i="9" s="1"/>
  <c r="P508" i="9" s="1"/>
  <c r="P509" i="9" s="1"/>
  <c r="P510" i="9" s="1"/>
  <c r="P511" i="9" s="1"/>
  <c r="P512" i="9" s="1"/>
  <c r="P513" i="9" s="1"/>
  <c r="P514" i="9" s="1"/>
  <c r="P515" i="9" s="1"/>
  <c r="P516" i="9" s="1"/>
  <c r="P517" i="9" s="1"/>
  <c r="P518" i="9" s="1"/>
  <c r="P519" i="9" s="1"/>
  <c r="P520" i="9" s="1"/>
  <c r="P521" i="9" s="1"/>
  <c r="P522" i="9" s="1"/>
  <c r="P523" i="9" s="1"/>
  <c r="P524" i="9" s="1"/>
  <c r="P525" i="9" s="1"/>
  <c r="P526" i="9" s="1"/>
  <c r="P527" i="9" s="1"/>
  <c r="P528" i="9" s="1"/>
  <c r="P529" i="9" s="1"/>
  <c r="P530" i="9" s="1"/>
  <c r="P531" i="9" s="1"/>
  <c r="P532" i="9" s="1"/>
  <c r="P533" i="9" s="1"/>
  <c r="P534" i="9" s="1"/>
  <c r="P535" i="9" s="1"/>
  <c r="P536" i="9" s="1"/>
  <c r="P537" i="9" s="1"/>
  <c r="P538" i="9" s="1"/>
  <c r="P539" i="9" s="1"/>
  <c r="P540" i="9" s="1"/>
  <c r="P541" i="9" s="1"/>
  <c r="P542" i="9" s="1"/>
  <c r="P543" i="9" s="1"/>
  <c r="P544" i="9" s="1"/>
  <c r="P545" i="9" s="1"/>
  <c r="P546" i="9" s="1"/>
  <c r="P547" i="9" s="1"/>
  <c r="P548" i="9" s="1"/>
  <c r="P549" i="9" s="1"/>
  <c r="P550" i="9" s="1"/>
  <c r="P551" i="9" s="1"/>
  <c r="P552" i="9" s="1"/>
  <c r="P553" i="9" s="1"/>
  <c r="P554" i="9" s="1"/>
  <c r="P555" i="9" s="1"/>
  <c r="P556" i="9" s="1"/>
  <c r="P557" i="9" s="1"/>
  <c r="P558" i="9" s="1"/>
  <c r="P559" i="9" s="1"/>
  <c r="P560" i="9" s="1"/>
  <c r="P561" i="9" s="1"/>
  <c r="P562" i="9" s="1"/>
  <c r="P563" i="9" s="1"/>
  <c r="P564" i="9" s="1"/>
  <c r="P565" i="9" s="1"/>
  <c r="P566" i="9" s="1"/>
  <c r="P567" i="9" s="1"/>
  <c r="P568" i="9" s="1"/>
  <c r="P569" i="9" s="1"/>
  <c r="P570" i="9" s="1"/>
  <c r="P571" i="9" s="1"/>
  <c r="P572" i="9" s="1"/>
  <c r="P573" i="9" s="1"/>
  <c r="P574" i="9" s="1"/>
  <c r="P575" i="9" s="1"/>
  <c r="P576" i="9" s="1"/>
  <c r="P577" i="9" s="1"/>
  <c r="P578" i="9" s="1"/>
  <c r="P579" i="9" s="1"/>
  <c r="P580" i="9" s="1"/>
  <c r="P581" i="9" s="1"/>
  <c r="P582" i="9" s="1"/>
  <c r="P583" i="9" s="1"/>
  <c r="P584" i="9" s="1"/>
  <c r="P585" i="9" s="1"/>
  <c r="P586" i="9" s="1"/>
  <c r="P587" i="9" s="1"/>
  <c r="P588" i="9" s="1"/>
  <c r="P589" i="9" s="1"/>
  <c r="P590" i="9" s="1"/>
  <c r="P591" i="9" s="1"/>
  <c r="P592" i="9" s="1"/>
  <c r="P593" i="9" s="1"/>
  <c r="P594" i="9" s="1"/>
  <c r="P595" i="9" s="1"/>
  <c r="P596" i="9" s="1"/>
  <c r="P597" i="9" s="1"/>
  <c r="P598" i="9" s="1"/>
  <c r="P599" i="9" s="1"/>
  <c r="P600" i="9" s="1"/>
  <c r="P601" i="9" s="1"/>
  <c r="P602" i="9" s="1"/>
  <c r="P603" i="9" s="1"/>
  <c r="P604" i="9" s="1"/>
  <c r="P605" i="9" s="1"/>
  <c r="P606" i="9" s="1"/>
  <c r="P607" i="9" s="1"/>
  <c r="P608" i="9" s="1"/>
  <c r="P609" i="9" s="1"/>
  <c r="P610" i="9" s="1"/>
  <c r="P611" i="9" s="1"/>
  <c r="P612" i="9" s="1"/>
  <c r="P613" i="9" s="1"/>
  <c r="P614" i="9" s="1"/>
  <c r="P615" i="9" s="1"/>
  <c r="P616" i="9" s="1"/>
  <c r="P617" i="9" s="1"/>
  <c r="P618" i="9" s="1"/>
  <c r="P619" i="9" s="1"/>
  <c r="P620" i="9" s="1"/>
  <c r="P621" i="9" s="1"/>
  <c r="P622" i="9" s="1"/>
  <c r="P623" i="9" s="1"/>
  <c r="P624" i="9" s="1"/>
  <c r="P625" i="9" s="1"/>
  <c r="P626" i="9" s="1"/>
  <c r="P627" i="9" s="1"/>
  <c r="P628" i="9" s="1"/>
  <c r="P629" i="9" s="1"/>
  <c r="P630" i="9" s="1"/>
  <c r="P631" i="9" s="1"/>
  <c r="P632" i="9" s="1"/>
  <c r="P633" i="9" s="1"/>
  <c r="P634" i="9" s="1"/>
  <c r="P635" i="9" s="1"/>
  <c r="P636" i="9" s="1"/>
  <c r="P637" i="9" s="1"/>
  <c r="P638" i="9" s="1"/>
  <c r="P639" i="9" s="1"/>
  <c r="P640" i="9" s="1"/>
  <c r="P641" i="9" s="1"/>
  <c r="P642" i="9" s="1"/>
  <c r="P643" i="9" s="1"/>
  <c r="P644" i="9" s="1"/>
  <c r="P645" i="9" s="1"/>
  <c r="P646" i="9" s="1"/>
  <c r="P647" i="9" s="1"/>
  <c r="P648" i="9" s="1"/>
  <c r="P649" i="9" s="1"/>
  <c r="P650" i="9" s="1"/>
  <c r="P651" i="9" s="1"/>
  <c r="P652" i="9" s="1"/>
  <c r="P653" i="9" s="1"/>
  <c r="P654" i="9" s="1"/>
  <c r="P655" i="9" s="1"/>
  <c r="P656" i="9" s="1"/>
  <c r="P657" i="9" s="1"/>
  <c r="P658" i="9" s="1"/>
  <c r="P659" i="9" s="1"/>
  <c r="P660" i="9" s="1"/>
  <c r="P661" i="9" s="1"/>
  <c r="P662" i="9" s="1"/>
  <c r="P663" i="9" s="1"/>
  <c r="P664" i="9" s="1"/>
  <c r="P665" i="9" s="1"/>
  <c r="P666" i="9" s="1"/>
  <c r="P667" i="9" s="1"/>
  <c r="P668" i="9" s="1"/>
  <c r="P669" i="9" s="1"/>
  <c r="P670" i="9" s="1"/>
  <c r="P671" i="9" s="1"/>
  <c r="P672" i="9" s="1"/>
  <c r="P673" i="9" s="1"/>
  <c r="P674" i="9" s="1"/>
  <c r="P675" i="9" s="1"/>
  <c r="P676" i="9" s="1"/>
  <c r="P677" i="9" s="1"/>
  <c r="P678" i="9" s="1"/>
  <c r="P679" i="9" s="1"/>
  <c r="P680" i="9" s="1"/>
  <c r="P681" i="9" s="1"/>
  <c r="P682" i="9" s="1"/>
  <c r="P683" i="9" s="1"/>
  <c r="P684" i="9" s="1"/>
  <c r="P685" i="9" s="1"/>
  <c r="P686" i="9" s="1"/>
  <c r="P687" i="9" s="1"/>
  <c r="P688" i="9" s="1"/>
  <c r="P689" i="9" s="1"/>
  <c r="P690" i="9" s="1"/>
  <c r="P691" i="9" s="1"/>
  <c r="P692" i="9" s="1"/>
  <c r="P693" i="9" s="1"/>
  <c r="P694" i="9" s="1"/>
  <c r="P695" i="9" s="1"/>
  <c r="P696" i="9" s="1"/>
  <c r="P697" i="9" s="1"/>
  <c r="P698" i="9" s="1"/>
  <c r="P699" i="9" s="1"/>
  <c r="P700" i="9" s="1"/>
  <c r="P701" i="9" s="1"/>
  <c r="P702" i="9" s="1"/>
  <c r="P703" i="9" s="1"/>
  <c r="P704" i="9" s="1"/>
  <c r="P705" i="9" s="1"/>
  <c r="P706" i="9" s="1"/>
  <c r="P707" i="9" s="1"/>
  <c r="P708" i="9" s="1"/>
  <c r="P709" i="9" s="1"/>
  <c r="P710" i="9" s="1"/>
  <c r="P711" i="9" s="1"/>
  <c r="P712" i="9" s="1"/>
  <c r="P713" i="9" s="1"/>
  <c r="P714" i="9" s="1"/>
  <c r="P715" i="9" s="1"/>
  <c r="P716" i="9" s="1"/>
  <c r="P717" i="9" s="1"/>
  <c r="P718" i="9" s="1"/>
  <c r="P719" i="9" s="1"/>
  <c r="P720" i="9" s="1"/>
  <c r="P721" i="9" s="1"/>
  <c r="P722" i="9" s="1"/>
  <c r="P723" i="9" s="1"/>
  <c r="P724" i="9" s="1"/>
  <c r="P725" i="9" s="1"/>
  <c r="P726" i="9" s="1"/>
  <c r="P727" i="9" s="1"/>
  <c r="P728" i="9" s="1"/>
  <c r="P729" i="9" s="1"/>
  <c r="P730" i="9" s="1"/>
  <c r="P731" i="9" s="1"/>
  <c r="P732" i="9" s="1"/>
  <c r="P733" i="9" s="1"/>
  <c r="P734" i="9" s="1"/>
  <c r="P735" i="9" s="1"/>
  <c r="P736" i="9" s="1"/>
  <c r="P737" i="9" s="1"/>
  <c r="P738" i="9" s="1"/>
  <c r="P739" i="9" s="1"/>
  <c r="P740" i="9" s="1"/>
  <c r="P741" i="9" s="1"/>
  <c r="P742" i="9" s="1"/>
  <c r="P743" i="9" s="1"/>
  <c r="P744" i="9" s="1"/>
  <c r="P745" i="9" s="1"/>
  <c r="P746" i="9" s="1"/>
  <c r="P747" i="9" s="1"/>
  <c r="P748" i="9" s="1"/>
  <c r="P749" i="9" s="1"/>
  <c r="P750" i="9" s="1"/>
  <c r="P751" i="9" s="1"/>
  <c r="P752" i="9" s="1"/>
  <c r="P753" i="9" s="1"/>
  <c r="P754" i="9" s="1"/>
  <c r="P755" i="9" s="1"/>
  <c r="P756" i="9" s="1"/>
  <c r="P757" i="9" s="1"/>
  <c r="P758" i="9" s="1"/>
  <c r="P759" i="9" s="1"/>
  <c r="P760" i="9" s="1"/>
  <c r="P761" i="9" s="1"/>
  <c r="P762" i="9" s="1"/>
  <c r="P763" i="9" s="1"/>
  <c r="P764" i="9" s="1"/>
  <c r="P765" i="9" s="1"/>
  <c r="P766" i="9" s="1"/>
  <c r="P767" i="9" s="1"/>
  <c r="P768" i="9" s="1"/>
  <c r="P769" i="9" s="1"/>
  <c r="P770" i="9" s="1"/>
  <c r="P771" i="9" s="1"/>
  <c r="P772" i="9" s="1"/>
  <c r="P773" i="9" s="1"/>
  <c r="P774" i="9" s="1"/>
  <c r="P775" i="9" s="1"/>
  <c r="P776" i="9" s="1"/>
  <c r="P777" i="9" s="1"/>
  <c r="P778" i="9" s="1"/>
  <c r="P779" i="9" s="1"/>
  <c r="P780" i="9" s="1"/>
  <c r="P781" i="9" s="1"/>
  <c r="P782" i="9" s="1"/>
  <c r="P783" i="9" s="1"/>
  <c r="P784" i="9" s="1"/>
  <c r="P785" i="9" s="1"/>
  <c r="P786" i="9" s="1"/>
  <c r="P787" i="9" s="1"/>
  <c r="P788" i="9" s="1"/>
  <c r="P789" i="9" s="1"/>
  <c r="P790" i="9" s="1"/>
  <c r="P791" i="9" s="1"/>
  <c r="P792" i="9" s="1"/>
  <c r="P793" i="9" s="1"/>
  <c r="P794" i="9" s="1"/>
  <c r="P795" i="9" s="1"/>
  <c r="P796" i="9" s="1"/>
  <c r="P797" i="9" s="1"/>
  <c r="P798" i="9" s="1"/>
  <c r="P799" i="9" s="1"/>
  <c r="P800" i="9" s="1"/>
  <c r="P801" i="9" s="1"/>
  <c r="P802" i="9" s="1"/>
  <c r="P803" i="9" s="1"/>
  <c r="P804" i="9" s="1"/>
  <c r="P805" i="9" s="1"/>
  <c r="P806" i="9" s="1"/>
  <c r="P807" i="9" s="1"/>
  <c r="P808" i="9" s="1"/>
  <c r="P809" i="9" s="1"/>
  <c r="P810" i="9" s="1"/>
  <c r="P811" i="9" s="1"/>
  <c r="P812" i="9" s="1"/>
  <c r="P813" i="9" s="1"/>
  <c r="P814" i="9" s="1"/>
  <c r="P815" i="9" s="1"/>
  <c r="P816" i="9" s="1"/>
  <c r="P817" i="9" s="1"/>
  <c r="P818" i="9" s="1"/>
  <c r="P819" i="9" s="1"/>
  <c r="P820" i="9" s="1"/>
  <c r="P821" i="9" s="1"/>
  <c r="P822" i="9" s="1"/>
  <c r="P823" i="9" s="1"/>
  <c r="P824" i="9" s="1"/>
  <c r="P825" i="9" s="1"/>
  <c r="P826" i="9" s="1"/>
  <c r="P827" i="9" s="1"/>
  <c r="P828" i="9" s="1"/>
  <c r="P829" i="9" s="1"/>
  <c r="P830" i="9" s="1"/>
  <c r="P831" i="9" s="1"/>
  <c r="P832" i="9" s="1"/>
  <c r="P833" i="9" s="1"/>
  <c r="P834" i="9" s="1"/>
  <c r="P835" i="9" s="1"/>
  <c r="P836" i="9" s="1"/>
  <c r="P837" i="9" s="1"/>
  <c r="P838" i="9" s="1"/>
  <c r="P839" i="9" s="1"/>
  <c r="P840" i="9" s="1"/>
  <c r="P841" i="9" s="1"/>
  <c r="P842" i="9" s="1"/>
  <c r="P843" i="9" s="1"/>
  <c r="P844" i="9" s="1"/>
  <c r="P845" i="9" s="1"/>
  <c r="P846" i="9" s="1"/>
  <c r="P847" i="9" s="1"/>
  <c r="P848" i="9" s="1"/>
  <c r="P849" i="9" s="1"/>
  <c r="P850" i="9" s="1"/>
  <c r="P851" i="9" s="1"/>
  <c r="P852" i="9" s="1"/>
  <c r="P853" i="9" s="1"/>
  <c r="P854" i="9" s="1"/>
  <c r="P855" i="9" s="1"/>
  <c r="P856" i="9" s="1"/>
  <c r="P857" i="9" s="1"/>
  <c r="P858" i="9" s="1"/>
  <c r="P859" i="9" s="1"/>
  <c r="P860" i="9" s="1"/>
  <c r="P861" i="9" s="1"/>
  <c r="P862" i="9" s="1"/>
  <c r="P863" i="9" s="1"/>
  <c r="P864" i="9" s="1"/>
  <c r="P865" i="9" s="1"/>
  <c r="P866" i="9" s="1"/>
  <c r="P867" i="9" s="1"/>
  <c r="P868" i="9" s="1"/>
  <c r="P869" i="9" s="1"/>
  <c r="P870" i="9" s="1"/>
  <c r="P871" i="9" s="1"/>
  <c r="P872" i="9" s="1"/>
  <c r="P873" i="9" s="1"/>
  <c r="P874" i="9" s="1"/>
  <c r="P875" i="9" s="1"/>
  <c r="P876" i="9" s="1"/>
  <c r="P877" i="9" s="1"/>
  <c r="P878" i="9" s="1"/>
  <c r="P879" i="9" s="1"/>
  <c r="P880" i="9" s="1"/>
  <c r="P881" i="9" s="1"/>
  <c r="P882" i="9" s="1"/>
  <c r="P883" i="9" s="1"/>
  <c r="P884" i="9" s="1"/>
  <c r="P885" i="9" s="1"/>
  <c r="P886" i="9" s="1"/>
  <c r="P887" i="9" s="1"/>
  <c r="P888" i="9" s="1"/>
  <c r="P889" i="9" s="1"/>
  <c r="P890" i="9" s="1"/>
  <c r="P891" i="9" s="1"/>
  <c r="P892" i="9" s="1"/>
  <c r="P893" i="9" s="1"/>
  <c r="P894" i="9" s="1"/>
  <c r="P895" i="9" s="1"/>
  <c r="P896" i="9" s="1"/>
  <c r="P897" i="9" s="1"/>
  <c r="P898" i="9" s="1"/>
  <c r="P899" i="9" s="1"/>
  <c r="P900" i="9" s="1"/>
  <c r="P901" i="9" s="1"/>
  <c r="P902" i="9" s="1"/>
  <c r="P903" i="9" s="1"/>
  <c r="P904" i="9" s="1"/>
  <c r="P905" i="9" s="1"/>
  <c r="P906" i="9" s="1"/>
  <c r="P907" i="9" s="1"/>
  <c r="P908" i="9" s="1"/>
  <c r="P909" i="9" s="1"/>
  <c r="P910" i="9" s="1"/>
  <c r="P911" i="9" s="1"/>
  <c r="P912" i="9" s="1"/>
  <c r="P913" i="9" s="1"/>
  <c r="P914" i="9" s="1"/>
  <c r="P915" i="9" s="1"/>
  <c r="P916" i="9" s="1"/>
  <c r="P917" i="9" s="1"/>
  <c r="P918" i="9" s="1"/>
  <c r="P919" i="9" s="1"/>
  <c r="P920" i="9" s="1"/>
  <c r="P921" i="9" s="1"/>
  <c r="P922" i="9" s="1"/>
  <c r="P923" i="9" s="1"/>
  <c r="P924" i="9" s="1"/>
  <c r="P925" i="9" s="1"/>
  <c r="P926" i="9" s="1"/>
  <c r="P927" i="9" s="1"/>
  <c r="P928" i="9" s="1"/>
  <c r="P929" i="9" s="1"/>
  <c r="P930" i="9" s="1"/>
  <c r="P931" i="9" s="1"/>
  <c r="P932" i="9" s="1"/>
  <c r="P933" i="9" s="1"/>
  <c r="P934" i="9" s="1"/>
  <c r="P935" i="9" s="1"/>
  <c r="P936" i="9" s="1"/>
  <c r="P937" i="9" s="1"/>
  <c r="P938" i="9" s="1"/>
  <c r="P939" i="9" s="1"/>
  <c r="P940" i="9" s="1"/>
  <c r="P941" i="9" s="1"/>
  <c r="P942" i="9" s="1"/>
  <c r="P943" i="9" s="1"/>
  <c r="P944" i="9" s="1"/>
  <c r="P945" i="9" s="1"/>
  <c r="P946" i="9" s="1"/>
  <c r="P947" i="9" s="1"/>
  <c r="P948" i="9" s="1"/>
  <c r="P949" i="9" s="1"/>
  <c r="P950" i="9" s="1"/>
  <c r="P951" i="9" s="1"/>
  <c r="P952" i="9" s="1"/>
  <c r="P953" i="9" s="1"/>
  <c r="P954" i="9" s="1"/>
  <c r="P955" i="9" s="1"/>
  <c r="P956" i="9" s="1"/>
  <c r="P957" i="9" s="1"/>
  <c r="P958" i="9" s="1"/>
  <c r="P959" i="9" s="1"/>
  <c r="P960" i="9" s="1"/>
  <c r="P961" i="9" s="1"/>
  <c r="P962" i="9" s="1"/>
  <c r="P963" i="9" s="1"/>
  <c r="P964" i="9" s="1"/>
  <c r="P965" i="9" s="1"/>
  <c r="P966" i="9" s="1"/>
  <c r="P967" i="9" s="1"/>
  <c r="P968" i="9" s="1"/>
  <c r="P969" i="9" s="1"/>
  <c r="P970" i="9" s="1"/>
  <c r="P971" i="9" s="1"/>
  <c r="P972" i="9" s="1"/>
  <c r="P973" i="9" s="1"/>
  <c r="P974" i="9" s="1"/>
  <c r="P975" i="9" s="1"/>
  <c r="P976" i="9" s="1"/>
  <c r="P977" i="9" s="1"/>
  <c r="P978" i="9" s="1"/>
  <c r="P979" i="9" s="1"/>
  <c r="P980" i="9" s="1"/>
  <c r="P981" i="9" s="1"/>
  <c r="P982" i="9" s="1"/>
  <c r="P983" i="9" s="1"/>
  <c r="P984" i="9" s="1"/>
  <c r="P985" i="9" s="1"/>
  <c r="P986" i="9" s="1"/>
  <c r="P987" i="9" s="1"/>
  <c r="P988" i="9" s="1"/>
  <c r="P989" i="9" s="1"/>
  <c r="P990" i="9" s="1"/>
  <c r="P991" i="9" s="1"/>
  <c r="P992" i="9" s="1"/>
  <c r="P993" i="9" s="1"/>
  <c r="P994" i="9" s="1"/>
  <c r="P995" i="9" s="1"/>
  <c r="P996" i="9" s="1"/>
  <c r="P997" i="9" s="1"/>
  <c r="P998" i="9" s="1"/>
  <c r="P999" i="9" s="1"/>
  <c r="P1000" i="9" s="1"/>
  <c r="P1001" i="9" s="1"/>
  <c r="P1002" i="9" s="1"/>
  <c r="P1003" i="9" s="1"/>
  <c r="P1004" i="9" s="1"/>
  <c r="P1005" i="9" s="1"/>
  <c r="P1006" i="9" s="1"/>
  <c r="P1007" i="9" s="1"/>
  <c r="P1008" i="9" s="1"/>
  <c r="P1009" i="9" s="1"/>
  <c r="P1010" i="9" s="1"/>
  <c r="P1011" i="9" s="1"/>
  <c r="P1012" i="9" s="1"/>
  <c r="P1013" i="9" s="1"/>
  <c r="P1014" i="9" s="1"/>
  <c r="P1015" i="9" s="1"/>
  <c r="P1016" i="9" s="1"/>
  <c r="P1017" i="9" s="1"/>
  <c r="P1018" i="9" s="1"/>
  <c r="P1019" i="9" s="1"/>
  <c r="P1020" i="9" s="1"/>
  <c r="P1021" i="9" s="1"/>
  <c r="P1022" i="9" s="1"/>
  <c r="P1023" i="9" s="1"/>
  <c r="P1024" i="9" s="1"/>
  <c r="P1025" i="9" s="1"/>
  <c r="P1026" i="9" s="1"/>
  <c r="P1027" i="9" s="1"/>
  <c r="P1028" i="9" s="1"/>
  <c r="P1029" i="9" s="1"/>
  <c r="P1030" i="9" s="1"/>
  <c r="P1031" i="9" s="1"/>
  <c r="P1032" i="9" s="1"/>
  <c r="P1033" i="9" s="1"/>
  <c r="P1034" i="9" s="1"/>
  <c r="P1035" i="9" s="1"/>
  <c r="P1036" i="9" s="1"/>
  <c r="P1037" i="9" s="1"/>
  <c r="P1038" i="9" s="1"/>
  <c r="P1039" i="9" s="1"/>
  <c r="P1040" i="9" s="1"/>
  <c r="P1041" i="9" s="1"/>
  <c r="P1042" i="9" s="1"/>
  <c r="P1043" i="9" s="1"/>
  <c r="P1044" i="9" s="1"/>
  <c r="P1045" i="9" s="1"/>
  <c r="P1046" i="9" s="1"/>
  <c r="P1047" i="9" s="1"/>
  <c r="P1048" i="9" s="1"/>
  <c r="P1049" i="9" s="1"/>
  <c r="P1050" i="9" s="1"/>
  <c r="P1051" i="9" s="1"/>
  <c r="P1052" i="9" s="1"/>
  <c r="P1053" i="9" s="1"/>
  <c r="P1054" i="9" s="1"/>
  <c r="P1055" i="9" s="1"/>
  <c r="P1056" i="9" s="1"/>
  <c r="P1057" i="9" s="1"/>
  <c r="P1058" i="9" s="1"/>
  <c r="P1059" i="9" s="1"/>
  <c r="P1060" i="9" s="1"/>
  <c r="P1061" i="9" s="1"/>
  <c r="P1062" i="9" s="1"/>
  <c r="P1063" i="9" s="1"/>
  <c r="P1064" i="9" s="1"/>
  <c r="P1065" i="9" s="1"/>
  <c r="P1066" i="9" s="1"/>
  <c r="P1067" i="9" s="1"/>
  <c r="P1068" i="9" s="1"/>
  <c r="P1069" i="9" s="1"/>
  <c r="P1070" i="9" s="1"/>
  <c r="P1071" i="9" s="1"/>
  <c r="P1072" i="9" s="1"/>
  <c r="P1073" i="9" s="1"/>
  <c r="P1074" i="9" s="1"/>
  <c r="P1075" i="9" s="1"/>
  <c r="P1076" i="9" s="1"/>
  <c r="P1077" i="9" s="1"/>
  <c r="P1078" i="9" s="1"/>
  <c r="P1079" i="9" s="1"/>
  <c r="P1080" i="9" s="1"/>
  <c r="P1081" i="9" s="1"/>
  <c r="P1082" i="9" s="1"/>
  <c r="P1083" i="9" s="1"/>
  <c r="P1084" i="9" s="1"/>
  <c r="P1085" i="9" s="1"/>
  <c r="P1086" i="9" s="1"/>
  <c r="P1087" i="9" s="1"/>
  <c r="P1088" i="9" s="1"/>
  <c r="P1089" i="9" s="1"/>
  <c r="P1090" i="9" s="1"/>
  <c r="P1091" i="9" s="1"/>
  <c r="P1092" i="9" s="1"/>
  <c r="P1093" i="9" s="1"/>
  <c r="P1094" i="9" s="1"/>
  <c r="P1095" i="9" s="1"/>
  <c r="P1096" i="9" s="1"/>
  <c r="P1097" i="9" s="1"/>
  <c r="P1098" i="9" s="1"/>
  <c r="P1099" i="9" s="1"/>
  <c r="P1100" i="9" s="1"/>
  <c r="P1101" i="9" s="1"/>
  <c r="P1102" i="9" s="1"/>
  <c r="P1103" i="9" s="1"/>
  <c r="P1104" i="9" s="1"/>
  <c r="P1105" i="9" s="1"/>
  <c r="P1106" i="9" s="1"/>
  <c r="P1107" i="9" s="1"/>
  <c r="P1108" i="9" s="1"/>
  <c r="P1109" i="9" s="1"/>
  <c r="P1110" i="9" s="1"/>
  <c r="P1111" i="9" s="1"/>
  <c r="P1112" i="9" s="1"/>
  <c r="P1113" i="9" s="1"/>
  <c r="P1114" i="9" s="1"/>
  <c r="P1115" i="9" s="1"/>
  <c r="P1116" i="9" s="1"/>
  <c r="P1117" i="9" s="1"/>
  <c r="P1118" i="9" s="1"/>
  <c r="P1119" i="9" s="1"/>
  <c r="P1120" i="9" s="1"/>
  <c r="P1121" i="9" s="1"/>
  <c r="P1122" i="9" s="1"/>
  <c r="P1123" i="9" s="1"/>
  <c r="P1124" i="9" s="1"/>
  <c r="P1125" i="9" s="1"/>
  <c r="P1126" i="9" s="1"/>
  <c r="P1127" i="9" s="1"/>
  <c r="P1128" i="9" s="1"/>
  <c r="P1129" i="9" s="1"/>
  <c r="P1130" i="9" s="1"/>
  <c r="P1131" i="9" s="1"/>
  <c r="P1132" i="9" s="1"/>
  <c r="P1133" i="9" s="1"/>
  <c r="P1134" i="9" s="1"/>
  <c r="P1135" i="9" s="1"/>
  <c r="P1136" i="9" s="1"/>
  <c r="P1137" i="9" s="1"/>
  <c r="P1138" i="9" s="1"/>
  <c r="P1139" i="9" s="1"/>
  <c r="P1140" i="9" s="1"/>
  <c r="P1141" i="9" s="1"/>
  <c r="P1142" i="9" s="1"/>
  <c r="P1143" i="9" s="1"/>
  <c r="P1144" i="9" s="1"/>
  <c r="P1145" i="9" s="1"/>
  <c r="P1146" i="9" s="1"/>
  <c r="P1147" i="9" s="1"/>
  <c r="P1148" i="9" s="1"/>
  <c r="P1149" i="9" s="1"/>
  <c r="P1150" i="9" s="1"/>
  <c r="P1151" i="9" s="1"/>
  <c r="P1152" i="9" s="1"/>
  <c r="P1153" i="9" s="1"/>
  <c r="P1154" i="9" s="1"/>
  <c r="P1155" i="9" s="1"/>
  <c r="P1156" i="9" s="1"/>
  <c r="P1157" i="9" s="1"/>
  <c r="P1158" i="9" s="1"/>
  <c r="P1159" i="9" s="1"/>
  <c r="P1160" i="9" s="1"/>
  <c r="P1161" i="9" s="1"/>
  <c r="P1162" i="9" s="1"/>
  <c r="P1163" i="9" s="1"/>
  <c r="P1164" i="9" s="1"/>
  <c r="P1165" i="9" s="1"/>
  <c r="P1166" i="9" s="1"/>
  <c r="P1167" i="9" s="1"/>
  <c r="P1168" i="9" s="1"/>
  <c r="P1169" i="9" s="1"/>
  <c r="P1170" i="9" s="1"/>
  <c r="P1171" i="9" s="1"/>
  <c r="P1172" i="9" s="1"/>
  <c r="P1173" i="9" s="1"/>
  <c r="P1174" i="9" s="1"/>
  <c r="P1175" i="9" s="1"/>
  <c r="P1176" i="9" s="1"/>
  <c r="P1177" i="9" s="1"/>
  <c r="P1178" i="9" s="1"/>
  <c r="P1179" i="9" s="1"/>
  <c r="P1180" i="9" s="1"/>
  <c r="P1181" i="9" s="1"/>
  <c r="P1182" i="9" s="1"/>
  <c r="P1183" i="9" s="1"/>
  <c r="P1184" i="9" s="1"/>
  <c r="P1185" i="9" s="1"/>
  <c r="P1186" i="9" s="1"/>
  <c r="P1187" i="9" s="1"/>
  <c r="P1188" i="9" s="1"/>
  <c r="P1189" i="9" s="1"/>
  <c r="P1190" i="9" s="1"/>
  <c r="P1191" i="9" s="1"/>
  <c r="P1192" i="9" s="1"/>
  <c r="P1193" i="9" s="1"/>
  <c r="P1194" i="9" s="1"/>
  <c r="P1195" i="9" s="1"/>
  <c r="P1196" i="9" s="1"/>
  <c r="P1197" i="9" s="1"/>
  <c r="P1198" i="9" s="1"/>
  <c r="P1199" i="9" s="1"/>
  <c r="P1200" i="9" s="1"/>
  <c r="P1201" i="9" s="1"/>
  <c r="P1202" i="9" s="1"/>
  <c r="P1203" i="9" s="1"/>
  <c r="P1204" i="9" s="1"/>
  <c r="P1205" i="9" s="1"/>
  <c r="P1206" i="9" s="1"/>
  <c r="P1207" i="9" s="1"/>
  <c r="P1208" i="9" s="1"/>
  <c r="P1209" i="9" s="1"/>
  <c r="P1210" i="9" s="1"/>
  <c r="P1211" i="9" s="1"/>
  <c r="P1212" i="9" s="1"/>
  <c r="P1213" i="9" s="1"/>
  <c r="P1214" i="9" s="1"/>
  <c r="P1215" i="9" s="1"/>
  <c r="P1216" i="9" s="1"/>
  <c r="P1217" i="9" s="1"/>
  <c r="P1218" i="9" s="1"/>
  <c r="P1219" i="9" s="1"/>
  <c r="P1220" i="9" s="1"/>
  <c r="P1221" i="9" s="1"/>
  <c r="P1222" i="9" s="1"/>
  <c r="P1223" i="9" s="1"/>
  <c r="P1224" i="9" s="1"/>
  <c r="P1225" i="9" s="1"/>
  <c r="P1226" i="9" s="1"/>
  <c r="P1227" i="9" s="1"/>
  <c r="P1228" i="9" s="1"/>
  <c r="P1229" i="9" s="1"/>
  <c r="P1230" i="9" s="1"/>
  <c r="P1231" i="9" s="1"/>
  <c r="P1232" i="9" s="1"/>
  <c r="P1233" i="9" s="1"/>
  <c r="P1234" i="9" s="1"/>
  <c r="P1235" i="9" s="1"/>
  <c r="P1236" i="9" s="1"/>
  <c r="P1237" i="9" s="1"/>
  <c r="P1238" i="9" s="1"/>
  <c r="P1239" i="9" s="1"/>
  <c r="P1240" i="9" s="1"/>
  <c r="P1241" i="9" s="1"/>
  <c r="P1242" i="9" s="1"/>
  <c r="P1243" i="9" s="1"/>
  <c r="P1244" i="9" s="1"/>
  <c r="P1245" i="9" s="1"/>
  <c r="P1246" i="9" s="1"/>
  <c r="P1247" i="9" s="1"/>
  <c r="P1248" i="9" s="1"/>
  <c r="P1249" i="9" s="1"/>
  <c r="P1250" i="9" s="1"/>
  <c r="P1251" i="9" s="1"/>
  <c r="P1252" i="9" s="1"/>
  <c r="P1253" i="9" s="1"/>
  <c r="P1254" i="9" s="1"/>
  <c r="P1255" i="9" s="1"/>
  <c r="P1256" i="9" s="1"/>
  <c r="P1257" i="9" s="1"/>
  <c r="P1258" i="9" s="1"/>
  <c r="P1259" i="9" s="1"/>
  <c r="P1260" i="9" s="1"/>
  <c r="P1261" i="9" s="1"/>
  <c r="P1262" i="9" s="1"/>
  <c r="P1263" i="9" s="1"/>
  <c r="P1264" i="9" s="1"/>
  <c r="P1265" i="9" s="1"/>
  <c r="P1266" i="9" s="1"/>
  <c r="P1267" i="9" s="1"/>
  <c r="P1268" i="9" s="1"/>
  <c r="P1269" i="9" s="1"/>
  <c r="P1270" i="9" s="1"/>
  <c r="P1271" i="9" s="1"/>
  <c r="P1272" i="9" s="1"/>
  <c r="P1273" i="9" s="1"/>
  <c r="P1274" i="9" s="1"/>
  <c r="P1275" i="9" s="1"/>
  <c r="P1276" i="9" s="1"/>
  <c r="P1277" i="9" s="1"/>
  <c r="P1278" i="9" s="1"/>
  <c r="P1279" i="9" s="1"/>
  <c r="P1280" i="9" s="1"/>
  <c r="P1281" i="9" s="1"/>
  <c r="P1282" i="9" s="1"/>
  <c r="P1283" i="9" s="1"/>
  <c r="P1284" i="9" s="1"/>
  <c r="P1285" i="9" s="1"/>
  <c r="P1286" i="9" s="1"/>
  <c r="P1287" i="9" s="1"/>
  <c r="P1288" i="9" s="1"/>
  <c r="P1289" i="9" s="1"/>
  <c r="P1290" i="9" s="1"/>
  <c r="P1291" i="9" s="1"/>
  <c r="P1292" i="9" s="1"/>
  <c r="P1293" i="9" s="1"/>
  <c r="P1294" i="9" s="1"/>
  <c r="P1295" i="9" s="1"/>
  <c r="P1296" i="9" s="1"/>
  <c r="P1297" i="9" s="1"/>
  <c r="P1298" i="9" s="1"/>
  <c r="P1299" i="9" s="1"/>
  <c r="P1300" i="9" s="1"/>
  <c r="P1301" i="9" s="1"/>
  <c r="P1302" i="9" s="1"/>
  <c r="P1303" i="9" s="1"/>
  <c r="P1304" i="9" s="1"/>
  <c r="P1305" i="9" s="1"/>
  <c r="P1306" i="9" s="1"/>
  <c r="P1307" i="9" s="1"/>
  <c r="P1308" i="9" s="1"/>
  <c r="P1309" i="9" s="1"/>
  <c r="P1310" i="9" s="1"/>
  <c r="P1311" i="9" s="1"/>
  <c r="P1312" i="9" s="1"/>
  <c r="P1313" i="9" s="1"/>
  <c r="P1314" i="9" s="1"/>
  <c r="P1315" i="9" s="1"/>
  <c r="P1316" i="9" s="1"/>
  <c r="P1317" i="9" s="1"/>
  <c r="P1318" i="9" s="1"/>
  <c r="P1319" i="9" s="1"/>
  <c r="P1320" i="9" s="1"/>
  <c r="P1321" i="9" s="1"/>
  <c r="P1322" i="9" s="1"/>
  <c r="P1323" i="9" s="1"/>
  <c r="P1324" i="9" s="1"/>
  <c r="P1325" i="9" s="1"/>
  <c r="P1326" i="9" s="1"/>
  <c r="P1327" i="9" s="1"/>
  <c r="P1328" i="9" s="1"/>
  <c r="P1329" i="9" s="1"/>
  <c r="P1330" i="9" s="1"/>
  <c r="P1331" i="9" s="1"/>
  <c r="P1332" i="9" s="1"/>
  <c r="P1333" i="9" s="1"/>
  <c r="P1334" i="9" s="1"/>
  <c r="P1335" i="9" s="1"/>
  <c r="P1336" i="9" s="1"/>
  <c r="P1337" i="9" s="1"/>
  <c r="P1338" i="9" s="1"/>
  <c r="P1339" i="9" s="1"/>
  <c r="P1340" i="9" s="1"/>
  <c r="P1341" i="9" s="1"/>
  <c r="P1342" i="9" s="1"/>
  <c r="P1343" i="9" s="1"/>
  <c r="P1344" i="9" s="1"/>
  <c r="P1345" i="9" s="1"/>
  <c r="P1346" i="9" s="1"/>
  <c r="P1347" i="9" s="1"/>
  <c r="P1348" i="9" s="1"/>
  <c r="P1349" i="9" s="1"/>
  <c r="P1350" i="9" s="1"/>
  <c r="P1351" i="9" s="1"/>
  <c r="P1352" i="9" s="1"/>
  <c r="P1353" i="9" s="1"/>
  <c r="P1354" i="9" s="1"/>
  <c r="P1355" i="9" s="1"/>
  <c r="P1356" i="9" s="1"/>
  <c r="P1357" i="9" s="1"/>
  <c r="P1358" i="9" s="1"/>
  <c r="P1359" i="9" s="1"/>
  <c r="P1360" i="9" s="1"/>
  <c r="P1361" i="9" s="1"/>
  <c r="P1362" i="9" s="1"/>
  <c r="P1363" i="9" s="1"/>
  <c r="P1364" i="9" s="1"/>
  <c r="P1365" i="9" s="1"/>
  <c r="P1366" i="9" s="1"/>
  <c r="P1367" i="9" s="1"/>
  <c r="P1368" i="9" s="1"/>
  <c r="P1369" i="9" s="1"/>
  <c r="P1370" i="9" s="1"/>
  <c r="P1371" i="9" s="1"/>
  <c r="P1372" i="9" s="1"/>
  <c r="P1373" i="9" s="1"/>
  <c r="P1374" i="9" s="1"/>
  <c r="P1375" i="9" s="1"/>
  <c r="P1376" i="9" s="1"/>
  <c r="P1377" i="9" s="1"/>
  <c r="P1378" i="9" s="1"/>
  <c r="P1379" i="9" s="1"/>
  <c r="P1380" i="9" s="1"/>
  <c r="P1381" i="9" s="1"/>
  <c r="P1382" i="9" s="1"/>
  <c r="P1383" i="9" s="1"/>
  <c r="P1384" i="9" s="1"/>
  <c r="P1385" i="9" s="1"/>
  <c r="P1386" i="9" s="1"/>
  <c r="P1387" i="9" s="1"/>
  <c r="P1388" i="9" s="1"/>
  <c r="P1389" i="9" s="1"/>
  <c r="P1390" i="9" s="1"/>
  <c r="P1391" i="9" s="1"/>
  <c r="P1392" i="9" s="1"/>
  <c r="P1393" i="9" s="1"/>
  <c r="P1394" i="9" s="1"/>
  <c r="P1395" i="9" s="1"/>
  <c r="P1396" i="9" s="1"/>
  <c r="P1397" i="9" s="1"/>
  <c r="P1398" i="9" s="1"/>
  <c r="P1399" i="9" s="1"/>
  <c r="P1400" i="9" s="1"/>
  <c r="P1401" i="9" s="1"/>
  <c r="P1402" i="9" s="1"/>
  <c r="P1403" i="9" s="1"/>
  <c r="P1404" i="9" s="1"/>
  <c r="P1405" i="9" s="1"/>
  <c r="P1406" i="9" s="1"/>
  <c r="P1407" i="9" s="1"/>
  <c r="P1408" i="9" s="1"/>
  <c r="P1409" i="9" s="1"/>
  <c r="P1410" i="9" s="1"/>
  <c r="P1411" i="9" s="1"/>
  <c r="P1412" i="9" s="1"/>
  <c r="P1413" i="9" s="1"/>
  <c r="P1414" i="9" s="1"/>
  <c r="P1415" i="9" s="1"/>
  <c r="P1416" i="9" s="1"/>
  <c r="P1417" i="9" s="1"/>
  <c r="P1418" i="9" s="1"/>
  <c r="P1419" i="9" s="1"/>
  <c r="P1420" i="9" s="1"/>
  <c r="P1421" i="9" s="1"/>
  <c r="P1422" i="9" s="1"/>
  <c r="P1423" i="9" s="1"/>
  <c r="P1424" i="9" s="1"/>
  <c r="P1425" i="9" s="1"/>
  <c r="P1426" i="9" s="1"/>
  <c r="P1427" i="9" s="1"/>
  <c r="P1428" i="9" s="1"/>
  <c r="P1429" i="9" s="1"/>
  <c r="P1430" i="9" s="1"/>
  <c r="P1431" i="9" s="1"/>
  <c r="P1432" i="9" s="1"/>
  <c r="P1433" i="9" s="1"/>
  <c r="P1434" i="9" s="1"/>
  <c r="P1435" i="9" s="1"/>
  <c r="P1436" i="9" s="1"/>
  <c r="P1437" i="9" s="1"/>
  <c r="P1438" i="9" s="1"/>
  <c r="P1439" i="9" s="1"/>
  <c r="P1440" i="9" s="1"/>
  <c r="P1441" i="9" s="1"/>
  <c r="P1442" i="9" s="1"/>
  <c r="P1443" i="9" s="1"/>
  <c r="P1444" i="9" s="1"/>
  <c r="P1445" i="9" s="1"/>
  <c r="P1446" i="9" s="1"/>
  <c r="P1447" i="9" s="1"/>
  <c r="P1448" i="9" s="1"/>
  <c r="P1449" i="9" s="1"/>
  <c r="P1450" i="9" s="1"/>
  <c r="P1451" i="9" s="1"/>
  <c r="P1452" i="9" s="1"/>
  <c r="P1453" i="9" s="1"/>
  <c r="P1454" i="9" s="1"/>
  <c r="P1455" i="9" s="1"/>
  <c r="P1456" i="9" s="1"/>
  <c r="P1457" i="9" s="1"/>
  <c r="P1458" i="9" s="1"/>
  <c r="P1459" i="9" s="1"/>
  <c r="P1460" i="9" s="1"/>
  <c r="P1461" i="9" s="1"/>
  <c r="P1462" i="9" s="1"/>
  <c r="P1463" i="9" s="1"/>
  <c r="P1464" i="9" s="1"/>
  <c r="P1465" i="9" s="1"/>
  <c r="P1466" i="9" s="1"/>
  <c r="P1467" i="9" s="1"/>
  <c r="P1468" i="9" s="1"/>
  <c r="P1469" i="9" s="1"/>
  <c r="P1470" i="9" s="1"/>
  <c r="P1471" i="9" s="1"/>
  <c r="P1472" i="9" s="1"/>
  <c r="P1473" i="9" s="1"/>
  <c r="P1474" i="9" s="1"/>
  <c r="P1475" i="9" s="1"/>
  <c r="P1476" i="9" s="1"/>
  <c r="P1477" i="9" s="1"/>
  <c r="P1478" i="9" s="1"/>
  <c r="P1479" i="9" s="1"/>
  <c r="P1480" i="9" s="1"/>
  <c r="P1481" i="9" s="1"/>
  <c r="P1482" i="9" s="1"/>
  <c r="P1483" i="9" s="1"/>
  <c r="P1484" i="9" s="1"/>
  <c r="P1485" i="9" s="1"/>
  <c r="P1486" i="9" s="1"/>
  <c r="P1487" i="9" s="1"/>
  <c r="P1488" i="9" s="1"/>
  <c r="P1489" i="9" s="1"/>
  <c r="P1490" i="9" s="1"/>
  <c r="P1491" i="9" s="1"/>
  <c r="P1492" i="9" s="1"/>
  <c r="P1493" i="9" s="1"/>
  <c r="P1494" i="9" s="1"/>
  <c r="P1495" i="9" s="1"/>
  <c r="P1496" i="9" s="1"/>
  <c r="P1497" i="9" s="1"/>
  <c r="P1498" i="9" s="1"/>
  <c r="P1499" i="9" s="1"/>
  <c r="P1500" i="9" s="1"/>
  <c r="P1501" i="9" s="1"/>
  <c r="P1502" i="9" s="1"/>
  <c r="P1503" i="9" s="1"/>
  <c r="P1504" i="9" s="1"/>
  <c r="P1505" i="9" s="1"/>
  <c r="P1506" i="9" s="1"/>
  <c r="P1507" i="9" s="1"/>
  <c r="P1508" i="9" s="1"/>
  <c r="P1509" i="9" s="1"/>
  <c r="P1510" i="9" s="1"/>
  <c r="P1511" i="9" s="1"/>
  <c r="P1512" i="9" s="1"/>
  <c r="F141" i="9"/>
  <c r="E141" i="9"/>
  <c r="G140" i="9"/>
  <c r="F140" i="9"/>
  <c r="E140" i="9"/>
  <c r="F139" i="9"/>
  <c r="E139" i="9"/>
  <c r="F138" i="9"/>
  <c r="E138" i="9"/>
  <c r="G138" i="9" s="1"/>
  <c r="F137" i="9"/>
  <c r="E137" i="9"/>
  <c r="G137" i="9" s="1"/>
  <c r="F136" i="9"/>
  <c r="E136" i="9"/>
  <c r="G136" i="9" s="1"/>
  <c r="F135" i="9"/>
  <c r="E135" i="9"/>
  <c r="G135" i="9" s="1"/>
  <c r="F134" i="9"/>
  <c r="G134" i="9" s="1"/>
  <c r="E134" i="9"/>
  <c r="F133" i="9"/>
  <c r="E133" i="9"/>
  <c r="G133" i="9" s="1"/>
  <c r="F132" i="9"/>
  <c r="E132" i="9"/>
  <c r="G132" i="9" s="1"/>
  <c r="F131" i="9"/>
  <c r="E131" i="9"/>
  <c r="G131" i="9" s="1"/>
  <c r="F130" i="9"/>
  <c r="E130" i="9"/>
  <c r="G130" i="9" s="1"/>
  <c r="F129" i="9"/>
  <c r="E129" i="9"/>
  <c r="F128" i="9"/>
  <c r="E128" i="9"/>
  <c r="G128" i="9" s="1"/>
  <c r="F127" i="9"/>
  <c r="E127" i="9"/>
  <c r="F126" i="9"/>
  <c r="E126" i="9"/>
  <c r="G126" i="9" s="1"/>
  <c r="F125" i="9"/>
  <c r="E125" i="9"/>
  <c r="G125" i="9" s="1"/>
  <c r="F124" i="9"/>
  <c r="E124" i="9"/>
  <c r="F123" i="9"/>
  <c r="E123" i="9"/>
  <c r="G123" i="9" s="1"/>
  <c r="G122" i="9"/>
  <c r="F122" i="9"/>
  <c r="E122" i="9"/>
  <c r="F121" i="9"/>
  <c r="E121" i="9"/>
  <c r="F120" i="9"/>
  <c r="E120" i="9"/>
  <c r="G120" i="9" s="1"/>
  <c r="F119" i="9"/>
  <c r="E119" i="9"/>
  <c r="G119" i="9" s="1"/>
  <c r="F118" i="9"/>
  <c r="E118" i="9"/>
  <c r="G118" i="9" s="1"/>
  <c r="F117" i="9"/>
  <c r="E117" i="9"/>
  <c r="G117" i="9" s="1"/>
  <c r="F116" i="9"/>
  <c r="E116" i="9"/>
  <c r="G116" i="9" s="1"/>
  <c r="F115" i="9"/>
  <c r="E115" i="9"/>
  <c r="G115" i="9" s="1"/>
  <c r="F114" i="9"/>
  <c r="E114" i="9"/>
  <c r="G114" i="9" s="1"/>
  <c r="G113" i="9"/>
  <c r="F113" i="9"/>
  <c r="E113" i="9"/>
  <c r="F112" i="9"/>
  <c r="E112" i="9"/>
  <c r="G112" i="9" s="1"/>
  <c r="F111" i="9"/>
  <c r="E111" i="9"/>
  <c r="G110" i="9"/>
  <c r="F110" i="9"/>
  <c r="E110" i="9"/>
  <c r="F109" i="9"/>
  <c r="E109" i="9"/>
  <c r="G109" i="9" s="1"/>
  <c r="F108" i="9"/>
  <c r="E108" i="9"/>
  <c r="G108" i="9" s="1"/>
  <c r="F107" i="9"/>
  <c r="E107" i="9"/>
  <c r="F106" i="9"/>
  <c r="E106" i="9"/>
  <c r="F105" i="9"/>
  <c r="E105" i="9"/>
  <c r="G104" i="9"/>
  <c r="F104" i="9"/>
  <c r="E104" i="9"/>
  <c r="F103" i="9"/>
  <c r="E103" i="9"/>
  <c r="F102" i="9"/>
  <c r="E102" i="9"/>
  <c r="G102" i="9" s="1"/>
  <c r="F101" i="9"/>
  <c r="E101" i="9"/>
  <c r="G101" i="9" s="1"/>
  <c r="F100" i="9"/>
  <c r="E100" i="9"/>
  <c r="G100" i="9" s="1"/>
  <c r="F99" i="9"/>
  <c r="E99" i="9"/>
  <c r="G99" i="9" s="1"/>
  <c r="F98" i="9"/>
  <c r="G98" i="9" s="1"/>
  <c r="E98" i="9"/>
  <c r="F97" i="9"/>
  <c r="E97" i="9"/>
  <c r="G97" i="9" s="1"/>
  <c r="F96" i="9"/>
  <c r="E96" i="9"/>
  <c r="G96" i="9" s="1"/>
  <c r="F95" i="9"/>
  <c r="E95" i="9"/>
  <c r="G95" i="9" s="1"/>
  <c r="F94" i="9"/>
  <c r="E94" i="9"/>
  <c r="G94" i="9" s="1"/>
  <c r="F93" i="9"/>
  <c r="E93" i="9"/>
  <c r="F92" i="9"/>
  <c r="E92" i="9"/>
  <c r="G92" i="9" s="1"/>
  <c r="F91" i="9"/>
  <c r="E91" i="9"/>
  <c r="F90" i="9"/>
  <c r="E90" i="9"/>
  <c r="G90" i="9" s="1"/>
  <c r="F89" i="9"/>
  <c r="E89" i="9"/>
  <c r="G89" i="9" s="1"/>
  <c r="F88" i="9"/>
  <c r="E88" i="9"/>
  <c r="F87" i="9"/>
  <c r="E87" i="9"/>
  <c r="G87" i="9" s="1"/>
  <c r="G86" i="9"/>
  <c r="F86" i="9"/>
  <c r="E86" i="9"/>
  <c r="F85" i="9"/>
  <c r="E85" i="9"/>
  <c r="F84" i="9"/>
  <c r="E84" i="9"/>
  <c r="G84" i="9" s="1"/>
  <c r="G83" i="9"/>
  <c r="F83" i="9"/>
  <c r="E83" i="9"/>
  <c r="F82" i="9"/>
  <c r="E82" i="9"/>
  <c r="G82" i="9" s="1"/>
  <c r="F81" i="9"/>
  <c r="E81" i="9"/>
  <c r="G81" i="9" s="1"/>
  <c r="F80" i="9"/>
  <c r="E80" i="9"/>
  <c r="G80" i="9" s="1"/>
  <c r="F79" i="9"/>
  <c r="E79" i="9"/>
  <c r="G79" i="9" s="1"/>
  <c r="F78" i="9"/>
  <c r="E78" i="9"/>
  <c r="G78" i="9" s="1"/>
  <c r="G77" i="9"/>
  <c r="F77" i="9"/>
  <c r="E77" i="9"/>
  <c r="F76" i="9"/>
  <c r="E76" i="9"/>
  <c r="G76" i="9" s="1"/>
  <c r="F75" i="9"/>
  <c r="E75" i="9"/>
  <c r="G74" i="9"/>
  <c r="F74" i="9"/>
  <c r="E74" i="9"/>
  <c r="F73" i="9"/>
  <c r="E73" i="9"/>
  <c r="G73" i="9" s="1"/>
  <c r="F72" i="9"/>
  <c r="E72" i="9"/>
  <c r="G72" i="9" s="1"/>
  <c r="F71" i="9"/>
  <c r="E71" i="9"/>
  <c r="F70" i="9"/>
  <c r="E70" i="9"/>
  <c r="F69" i="9"/>
  <c r="E69" i="9"/>
  <c r="G68" i="9"/>
  <c r="F68" i="9"/>
  <c r="E68" i="9"/>
  <c r="F67" i="9"/>
  <c r="E67" i="9"/>
  <c r="F66" i="9"/>
  <c r="E66" i="9"/>
  <c r="G66" i="9" s="1"/>
  <c r="F65" i="9"/>
  <c r="E65" i="9"/>
  <c r="G65" i="9" s="1"/>
  <c r="F64" i="9"/>
  <c r="E64" i="9"/>
  <c r="G64" i="9" s="1"/>
  <c r="F63" i="9"/>
  <c r="E63" i="9"/>
  <c r="G63" i="9" s="1"/>
  <c r="F62" i="9"/>
  <c r="G62" i="9" s="1"/>
  <c r="E62" i="9"/>
  <c r="F61" i="9"/>
  <c r="E61" i="9"/>
  <c r="G61" i="9" s="1"/>
  <c r="F60" i="9"/>
  <c r="E60" i="9"/>
  <c r="G60" i="9" s="1"/>
  <c r="F59" i="9"/>
  <c r="E59" i="9"/>
  <c r="G59" i="9" s="1"/>
  <c r="F58" i="9"/>
  <c r="E58" i="9"/>
  <c r="G58" i="9" s="1"/>
  <c r="F57" i="9"/>
  <c r="E57" i="9"/>
  <c r="F56" i="9"/>
  <c r="E56" i="9"/>
  <c r="G56" i="9" s="1"/>
  <c r="F55" i="9"/>
  <c r="E55" i="9"/>
  <c r="F54" i="9"/>
  <c r="E54" i="9"/>
  <c r="G54" i="9" s="1"/>
  <c r="F53" i="9"/>
  <c r="E53" i="9"/>
  <c r="G53" i="9" s="1"/>
  <c r="F52" i="9"/>
  <c r="E52" i="9"/>
  <c r="F51" i="9"/>
  <c r="E51" i="9"/>
  <c r="F50" i="9"/>
  <c r="G50" i="9" s="1"/>
  <c r="E50" i="9"/>
  <c r="F49" i="9"/>
  <c r="E49" i="9"/>
  <c r="F48" i="9"/>
  <c r="E48" i="9"/>
  <c r="G48" i="9" s="1"/>
  <c r="F47" i="9"/>
  <c r="E47" i="9"/>
  <c r="F46" i="9"/>
  <c r="E46" i="9"/>
  <c r="F45" i="9"/>
  <c r="E45" i="9"/>
  <c r="G45" i="9" s="1"/>
  <c r="F44" i="9"/>
  <c r="E44" i="9"/>
  <c r="G44" i="9" s="1"/>
  <c r="F43" i="9"/>
  <c r="E43" i="9"/>
  <c r="F42" i="9"/>
  <c r="E42" i="9"/>
  <c r="G41" i="9"/>
  <c r="F41" i="9"/>
  <c r="E41" i="9"/>
  <c r="F40" i="9"/>
  <c r="E40" i="9"/>
  <c r="G40" i="9" s="1"/>
  <c r="F39" i="9"/>
  <c r="E39" i="9"/>
  <c r="G38" i="9"/>
  <c r="F38" i="9"/>
  <c r="E38" i="9"/>
  <c r="F37" i="9"/>
  <c r="E37" i="9"/>
  <c r="F36" i="9"/>
  <c r="E36" i="9"/>
  <c r="G36" i="9" s="1"/>
  <c r="F35" i="9"/>
  <c r="E35" i="9"/>
  <c r="G35" i="9" s="1"/>
  <c r="F34" i="9"/>
  <c r="E34" i="9"/>
  <c r="F33" i="9"/>
  <c r="E33" i="9"/>
  <c r="F32" i="9"/>
  <c r="E32" i="9"/>
  <c r="F31" i="9"/>
  <c r="E31" i="9"/>
  <c r="F30" i="9"/>
  <c r="E30" i="9"/>
  <c r="G30" i="9" s="1"/>
  <c r="F29" i="9"/>
  <c r="E29" i="9"/>
  <c r="G29" i="9" s="1"/>
  <c r="P28" i="9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F28" i="9"/>
  <c r="E28" i="9"/>
  <c r="G28" i="9" s="1"/>
  <c r="F27" i="9"/>
  <c r="E27" i="9"/>
  <c r="G27" i="9" s="1"/>
  <c r="F26" i="9"/>
  <c r="E26" i="9"/>
  <c r="G26" i="9" s="1"/>
  <c r="F25" i="9"/>
  <c r="E25" i="9"/>
  <c r="P24" i="9"/>
  <c r="P25" i="9" s="1"/>
  <c r="P26" i="9" s="1"/>
  <c r="P27" i="9" s="1"/>
  <c r="F24" i="9"/>
  <c r="E24" i="9"/>
  <c r="G24" i="9" s="1"/>
  <c r="F23" i="9"/>
  <c r="E23" i="9"/>
  <c r="G23" i="9" s="1"/>
  <c r="AF17" i="9"/>
  <c r="B4132" i="9" s="1"/>
  <c r="B17" i="9"/>
  <c r="AF16" i="9"/>
  <c r="B16" i="9"/>
  <c r="B15" i="9"/>
  <c r="B14" i="9"/>
  <c r="AC13" i="9"/>
  <c r="AC18" i="9" s="1"/>
  <c r="B13" i="9"/>
  <c r="AF12" i="9"/>
  <c r="B4115" i="9" s="1"/>
  <c r="B12" i="9"/>
  <c r="AF11" i="9"/>
  <c r="B11" i="9"/>
  <c r="AF10" i="9"/>
  <c r="B10" i="9"/>
  <c r="B9" i="9"/>
  <c r="B8" i="9"/>
  <c r="B7" i="9"/>
  <c r="AF5" i="9"/>
  <c r="F5" i="9"/>
  <c r="H5" i="9" s="1"/>
  <c r="J5" i="9" s="1"/>
  <c r="L5" i="9" s="1"/>
  <c r="N5" i="9" s="1"/>
  <c r="P5" i="9" s="1"/>
  <c r="R5" i="9" s="1"/>
  <c r="T5" i="9" s="1"/>
  <c r="V5" i="9" s="1"/>
  <c r="X5" i="9" s="1"/>
  <c r="Z5" i="9" s="1"/>
  <c r="AF4" i="9"/>
  <c r="AF3" i="9"/>
  <c r="B4131" i="9" s="1"/>
  <c r="F8" i="6"/>
  <c r="E18" i="5"/>
  <c r="F18" i="5" s="1"/>
  <c r="B18" i="5"/>
  <c r="F9" i="5"/>
  <c r="F7" i="5"/>
  <c r="K35" i="4"/>
  <c r="K32" i="4"/>
  <c r="K29" i="4"/>
  <c r="K26" i="4"/>
  <c r="K23" i="4"/>
  <c r="K20" i="4"/>
  <c r="K17" i="4"/>
  <c r="K14" i="4"/>
  <c r="K11" i="4"/>
  <c r="K8" i="4"/>
  <c r="H5" i="4"/>
  <c r="E5" i="4"/>
  <c r="D3" i="4"/>
  <c r="K2" i="4"/>
  <c r="C5" i="4" s="1"/>
  <c r="D6" i="4" s="1"/>
  <c r="K5" i="4" s="1"/>
  <c r="D1317" i="3"/>
  <c r="C1317" i="3"/>
  <c r="E1317" i="3" s="1"/>
  <c r="E1316" i="3"/>
  <c r="D1316" i="3"/>
  <c r="C1316" i="3"/>
  <c r="D1315" i="3"/>
  <c r="C1315" i="3"/>
  <c r="E1315" i="3" s="1"/>
  <c r="D1314" i="3"/>
  <c r="C1314" i="3"/>
  <c r="E1314" i="3" s="1"/>
  <c r="D1313" i="3"/>
  <c r="C1313" i="3"/>
  <c r="E1313" i="3" s="1"/>
  <c r="E1312" i="3"/>
  <c r="D1312" i="3"/>
  <c r="C1312" i="3"/>
  <c r="D1311" i="3"/>
  <c r="C1311" i="3"/>
  <c r="E1311" i="3" s="1"/>
  <c r="D1310" i="3"/>
  <c r="C1310" i="3"/>
  <c r="E1310" i="3" s="1"/>
  <c r="D1309" i="3"/>
  <c r="C1309" i="3"/>
  <c r="E1308" i="3"/>
  <c r="D1308" i="3"/>
  <c r="C1308" i="3"/>
  <c r="D1307" i="3"/>
  <c r="C1307" i="3"/>
  <c r="E1307" i="3" s="1"/>
  <c r="D1306" i="3"/>
  <c r="C1306" i="3"/>
  <c r="E1306" i="3" s="1"/>
  <c r="D1305" i="3"/>
  <c r="C1305" i="3"/>
  <c r="E1305" i="3" s="1"/>
  <c r="E1304" i="3"/>
  <c r="D1304" i="3"/>
  <c r="C1304" i="3"/>
  <c r="D1303" i="3"/>
  <c r="C1303" i="3"/>
  <c r="E1303" i="3" s="1"/>
  <c r="D1302" i="3"/>
  <c r="C1302" i="3"/>
  <c r="E1302" i="3" s="1"/>
  <c r="D1301" i="3"/>
  <c r="C1301" i="3"/>
  <c r="E1301" i="3" s="1"/>
  <c r="E1300" i="3"/>
  <c r="D1300" i="3"/>
  <c r="C1300" i="3"/>
  <c r="D1299" i="3"/>
  <c r="C1299" i="3"/>
  <c r="E1299" i="3" s="1"/>
  <c r="D1298" i="3"/>
  <c r="C1298" i="3"/>
  <c r="E1298" i="3" s="1"/>
  <c r="D1297" i="3"/>
  <c r="C1297" i="3"/>
  <c r="E1297" i="3" s="1"/>
  <c r="E1296" i="3"/>
  <c r="D1296" i="3"/>
  <c r="C1296" i="3"/>
  <c r="D1295" i="3"/>
  <c r="C1295" i="3"/>
  <c r="E1295" i="3" s="1"/>
  <c r="D1294" i="3"/>
  <c r="C1294" i="3"/>
  <c r="E1294" i="3" s="1"/>
  <c r="D1293" i="3"/>
  <c r="C1293" i="3"/>
  <c r="E1292" i="3"/>
  <c r="D1292" i="3"/>
  <c r="C1292" i="3"/>
  <c r="D1291" i="3"/>
  <c r="C1291" i="3"/>
  <c r="E1291" i="3" s="1"/>
  <c r="D1290" i="3"/>
  <c r="C1290" i="3"/>
  <c r="E1290" i="3" s="1"/>
  <c r="D1289" i="3"/>
  <c r="C1289" i="3"/>
  <c r="E1289" i="3" s="1"/>
  <c r="E1288" i="3"/>
  <c r="D1288" i="3"/>
  <c r="C1288" i="3"/>
  <c r="D1287" i="3"/>
  <c r="C1287" i="3"/>
  <c r="D1286" i="3"/>
  <c r="C1286" i="3"/>
  <c r="E1286" i="3" s="1"/>
  <c r="D1285" i="3"/>
  <c r="C1285" i="3"/>
  <c r="E1285" i="3" s="1"/>
  <c r="E1284" i="3"/>
  <c r="D1284" i="3"/>
  <c r="C1284" i="3"/>
  <c r="D1283" i="3"/>
  <c r="C1283" i="3"/>
  <c r="E1283" i="3" s="1"/>
  <c r="D1282" i="3"/>
  <c r="C1282" i="3"/>
  <c r="E1282" i="3" s="1"/>
  <c r="D1281" i="3"/>
  <c r="C1281" i="3"/>
  <c r="E1281" i="3" s="1"/>
  <c r="E1280" i="3"/>
  <c r="D1280" i="3"/>
  <c r="C1280" i="3"/>
  <c r="D1279" i="3"/>
  <c r="C1279" i="3"/>
  <c r="E1279" i="3" s="1"/>
  <c r="D1278" i="3"/>
  <c r="C1278" i="3"/>
  <c r="E1278" i="3" s="1"/>
  <c r="D1277" i="3"/>
  <c r="C1277" i="3"/>
  <c r="E1276" i="3"/>
  <c r="D1276" i="3"/>
  <c r="C1276" i="3"/>
  <c r="D1275" i="3"/>
  <c r="C1275" i="3"/>
  <c r="E1275" i="3" s="1"/>
  <c r="D1274" i="3"/>
  <c r="C1274" i="3"/>
  <c r="E1274" i="3" s="1"/>
  <c r="D1273" i="3"/>
  <c r="C1273" i="3"/>
  <c r="E1273" i="3" s="1"/>
  <c r="E1272" i="3"/>
  <c r="D1272" i="3"/>
  <c r="C1272" i="3"/>
  <c r="D1271" i="3"/>
  <c r="C1271" i="3"/>
  <c r="D1270" i="3"/>
  <c r="C1270" i="3"/>
  <c r="E1270" i="3" s="1"/>
  <c r="D1269" i="3"/>
  <c r="C1269" i="3"/>
  <c r="E1269" i="3" s="1"/>
  <c r="E1268" i="3"/>
  <c r="D1268" i="3"/>
  <c r="C1268" i="3"/>
  <c r="D1267" i="3"/>
  <c r="C1267" i="3"/>
  <c r="E1267" i="3" s="1"/>
  <c r="D1266" i="3"/>
  <c r="C1266" i="3"/>
  <c r="E1266" i="3" s="1"/>
  <c r="D1265" i="3"/>
  <c r="C1265" i="3"/>
  <c r="E1265" i="3" s="1"/>
  <c r="E1264" i="3"/>
  <c r="D1264" i="3"/>
  <c r="C1264" i="3"/>
  <c r="D1263" i="3"/>
  <c r="C1263" i="3"/>
  <c r="E1263" i="3" s="1"/>
  <c r="D1262" i="3"/>
  <c r="C1262" i="3"/>
  <c r="E1262" i="3" s="1"/>
  <c r="D1261" i="3"/>
  <c r="C1261" i="3"/>
  <c r="E1260" i="3"/>
  <c r="D1260" i="3"/>
  <c r="C1260" i="3"/>
  <c r="D1259" i="3"/>
  <c r="C1259" i="3"/>
  <c r="E1259" i="3" s="1"/>
  <c r="D1258" i="3"/>
  <c r="C1258" i="3"/>
  <c r="E1258" i="3" s="1"/>
  <c r="D1257" i="3"/>
  <c r="C1257" i="3"/>
  <c r="E1257" i="3" s="1"/>
  <c r="E1256" i="3"/>
  <c r="D1256" i="3"/>
  <c r="C1256" i="3"/>
  <c r="D1255" i="3"/>
  <c r="C1255" i="3"/>
  <c r="D1254" i="3"/>
  <c r="C1254" i="3"/>
  <c r="E1254" i="3" s="1"/>
  <c r="D1253" i="3"/>
  <c r="C1253" i="3"/>
  <c r="E1253" i="3" s="1"/>
  <c r="E1252" i="3"/>
  <c r="D1252" i="3"/>
  <c r="C1252" i="3"/>
  <c r="D1251" i="3"/>
  <c r="C1251" i="3"/>
  <c r="E1251" i="3" s="1"/>
  <c r="D1250" i="3"/>
  <c r="C1250" i="3"/>
  <c r="E1250" i="3" s="1"/>
  <c r="D1249" i="3"/>
  <c r="C1249" i="3"/>
  <c r="E1249" i="3" s="1"/>
  <c r="E1248" i="3"/>
  <c r="D1248" i="3"/>
  <c r="C1248" i="3"/>
  <c r="D1247" i="3"/>
  <c r="C1247" i="3"/>
  <c r="E1247" i="3" s="1"/>
  <c r="D1246" i="3"/>
  <c r="C1246" i="3"/>
  <c r="E1246" i="3" s="1"/>
  <c r="D1245" i="3"/>
  <c r="C1245" i="3"/>
  <c r="E1244" i="3"/>
  <c r="D1244" i="3"/>
  <c r="C1244" i="3"/>
  <c r="D1243" i="3"/>
  <c r="C1243" i="3"/>
  <c r="D1242" i="3"/>
  <c r="C1242" i="3"/>
  <c r="E1242" i="3" s="1"/>
  <c r="D1241" i="3"/>
  <c r="C1241" i="3"/>
  <c r="E1241" i="3" s="1"/>
  <c r="E1240" i="3"/>
  <c r="D1240" i="3"/>
  <c r="C1240" i="3"/>
  <c r="D1239" i="3"/>
  <c r="C1239" i="3"/>
  <c r="D1238" i="3"/>
  <c r="C1238" i="3"/>
  <c r="E1238" i="3" s="1"/>
  <c r="D1237" i="3"/>
  <c r="C1237" i="3"/>
  <c r="E1237" i="3" s="1"/>
  <c r="E1236" i="3"/>
  <c r="D1236" i="3"/>
  <c r="C1236" i="3"/>
  <c r="D1235" i="3"/>
  <c r="C1235" i="3"/>
  <c r="E1235" i="3" s="1"/>
  <c r="D1234" i="3"/>
  <c r="C1234" i="3"/>
  <c r="E1234" i="3" s="1"/>
  <c r="D1233" i="3"/>
  <c r="C1233" i="3"/>
  <c r="E1233" i="3" s="1"/>
  <c r="E1232" i="3"/>
  <c r="D1232" i="3"/>
  <c r="C1232" i="3"/>
  <c r="D1231" i="3"/>
  <c r="C1231" i="3"/>
  <c r="E1231" i="3" s="1"/>
  <c r="D1230" i="3"/>
  <c r="C1230" i="3"/>
  <c r="E1230" i="3" s="1"/>
  <c r="D1229" i="3"/>
  <c r="C1229" i="3"/>
  <c r="E1228" i="3"/>
  <c r="D1228" i="3"/>
  <c r="C1228" i="3"/>
  <c r="D1227" i="3"/>
  <c r="C1227" i="3"/>
  <c r="D1226" i="3"/>
  <c r="C1226" i="3"/>
  <c r="E1226" i="3" s="1"/>
  <c r="D1225" i="3"/>
  <c r="C1225" i="3"/>
  <c r="E1225" i="3" s="1"/>
  <c r="E1224" i="3"/>
  <c r="D1224" i="3"/>
  <c r="C1224" i="3"/>
  <c r="D1223" i="3"/>
  <c r="C1223" i="3"/>
  <c r="D1222" i="3"/>
  <c r="C1222" i="3"/>
  <c r="E1222" i="3" s="1"/>
  <c r="D1221" i="3"/>
  <c r="C1221" i="3"/>
  <c r="E1221" i="3" s="1"/>
  <c r="E1220" i="3"/>
  <c r="D1220" i="3"/>
  <c r="C1220" i="3"/>
  <c r="D1219" i="3"/>
  <c r="C1219" i="3"/>
  <c r="E1219" i="3" s="1"/>
  <c r="D1218" i="3"/>
  <c r="C1218" i="3"/>
  <c r="E1218" i="3" s="1"/>
  <c r="D1217" i="3"/>
  <c r="C1217" i="3"/>
  <c r="E1217" i="3" s="1"/>
  <c r="E1216" i="3"/>
  <c r="D1216" i="3"/>
  <c r="C1216" i="3"/>
  <c r="D1215" i="3"/>
  <c r="C1215" i="3"/>
  <c r="E1215" i="3" s="1"/>
  <c r="D1214" i="3"/>
  <c r="C1214" i="3"/>
  <c r="E1214" i="3" s="1"/>
  <c r="D1213" i="3"/>
  <c r="C1213" i="3"/>
  <c r="E1212" i="3"/>
  <c r="D1212" i="3"/>
  <c r="C1212" i="3"/>
  <c r="D1211" i="3"/>
  <c r="C1211" i="3"/>
  <c r="D1210" i="3"/>
  <c r="C1210" i="3"/>
  <c r="E1210" i="3" s="1"/>
  <c r="D1209" i="3"/>
  <c r="E1209" i="3" s="1"/>
  <c r="C1209" i="3"/>
  <c r="E1208" i="3"/>
  <c r="D1208" i="3"/>
  <c r="C1208" i="3"/>
  <c r="D1207" i="3"/>
  <c r="C1207" i="3"/>
  <c r="E1207" i="3" s="1"/>
  <c r="D1206" i="3"/>
  <c r="C1206" i="3"/>
  <c r="E1206" i="3" s="1"/>
  <c r="D1205" i="3"/>
  <c r="C1205" i="3"/>
  <c r="E1205" i="3" s="1"/>
  <c r="E1204" i="3"/>
  <c r="D1204" i="3"/>
  <c r="C1204" i="3"/>
  <c r="D1203" i="3"/>
  <c r="C1203" i="3"/>
  <c r="E1203" i="3" s="1"/>
  <c r="D1202" i="3"/>
  <c r="C1202" i="3"/>
  <c r="E1202" i="3" s="1"/>
  <c r="D1201" i="3"/>
  <c r="C1201" i="3"/>
  <c r="E1201" i="3" s="1"/>
  <c r="E1200" i="3"/>
  <c r="D1200" i="3"/>
  <c r="C1200" i="3"/>
  <c r="D1199" i="3"/>
  <c r="C1199" i="3"/>
  <c r="E1199" i="3" s="1"/>
  <c r="D1198" i="3"/>
  <c r="C1198" i="3"/>
  <c r="E1198" i="3" s="1"/>
  <c r="D1197" i="3"/>
  <c r="C1197" i="3"/>
  <c r="E1197" i="3" s="1"/>
  <c r="E1196" i="3"/>
  <c r="D1196" i="3"/>
  <c r="C1196" i="3"/>
  <c r="D1195" i="3"/>
  <c r="C1195" i="3"/>
  <c r="E1195" i="3" s="1"/>
  <c r="D1194" i="3"/>
  <c r="C1194" i="3"/>
  <c r="E1194" i="3" s="1"/>
  <c r="D1193" i="3"/>
  <c r="E1193" i="3" s="1"/>
  <c r="C1193" i="3"/>
  <c r="E1192" i="3"/>
  <c r="D1192" i="3"/>
  <c r="C1192" i="3"/>
  <c r="D1191" i="3"/>
  <c r="C1191" i="3"/>
  <c r="E1191" i="3" s="1"/>
  <c r="D1190" i="3"/>
  <c r="C1190" i="3"/>
  <c r="E1190" i="3" s="1"/>
  <c r="D1189" i="3"/>
  <c r="E1189" i="3" s="1"/>
  <c r="C1189" i="3"/>
  <c r="E1188" i="3"/>
  <c r="D1188" i="3"/>
  <c r="C1188" i="3"/>
  <c r="D1187" i="3"/>
  <c r="C1187" i="3"/>
  <c r="D1186" i="3"/>
  <c r="C1186" i="3"/>
  <c r="E1186" i="3" s="1"/>
  <c r="D1185" i="3"/>
  <c r="E1185" i="3" s="1"/>
  <c r="C1185" i="3"/>
  <c r="E1184" i="3"/>
  <c r="D1184" i="3"/>
  <c r="C1184" i="3"/>
  <c r="D1183" i="3"/>
  <c r="C1183" i="3"/>
  <c r="E1183" i="3" s="1"/>
  <c r="D1182" i="3"/>
  <c r="C1182" i="3"/>
  <c r="E1182" i="3" s="1"/>
  <c r="D1181" i="3"/>
  <c r="C1181" i="3"/>
  <c r="E1181" i="3" s="1"/>
  <c r="E1180" i="3"/>
  <c r="D1180" i="3"/>
  <c r="C1180" i="3"/>
  <c r="D1179" i="3"/>
  <c r="C1179" i="3"/>
  <c r="E1179" i="3" s="1"/>
  <c r="D1178" i="3"/>
  <c r="C1178" i="3"/>
  <c r="E1178" i="3" s="1"/>
  <c r="D1177" i="3"/>
  <c r="C1177" i="3"/>
  <c r="E1177" i="3" s="1"/>
  <c r="E1176" i="3"/>
  <c r="D1176" i="3"/>
  <c r="C1176" i="3"/>
  <c r="D1175" i="3"/>
  <c r="C1175" i="3"/>
  <c r="E1175" i="3" s="1"/>
  <c r="D1174" i="3"/>
  <c r="C1174" i="3"/>
  <c r="E1174" i="3" s="1"/>
  <c r="D1173" i="3"/>
  <c r="C1173" i="3"/>
  <c r="E1173" i="3" s="1"/>
  <c r="E1172" i="3"/>
  <c r="D1172" i="3"/>
  <c r="C1172" i="3"/>
  <c r="D1171" i="3"/>
  <c r="C1171" i="3"/>
  <c r="E1171" i="3" s="1"/>
  <c r="D1170" i="3"/>
  <c r="C1170" i="3"/>
  <c r="E1170" i="3" s="1"/>
  <c r="D1169" i="3"/>
  <c r="E1169" i="3" s="1"/>
  <c r="C1169" i="3"/>
  <c r="E1168" i="3"/>
  <c r="D1168" i="3"/>
  <c r="C1168" i="3"/>
  <c r="D1167" i="3"/>
  <c r="C1167" i="3"/>
  <c r="E1167" i="3" s="1"/>
  <c r="D1166" i="3"/>
  <c r="C1166" i="3"/>
  <c r="E1166" i="3" s="1"/>
  <c r="D1165" i="3"/>
  <c r="E1165" i="3" s="1"/>
  <c r="C1165" i="3"/>
  <c r="E1164" i="3"/>
  <c r="D1164" i="3"/>
  <c r="C1164" i="3"/>
  <c r="D1163" i="3"/>
  <c r="C1163" i="3"/>
  <c r="D1162" i="3"/>
  <c r="C1162" i="3"/>
  <c r="E1162" i="3" s="1"/>
  <c r="D1161" i="3"/>
  <c r="E1161" i="3" s="1"/>
  <c r="C1161" i="3"/>
  <c r="E1160" i="3"/>
  <c r="D1160" i="3"/>
  <c r="C1160" i="3"/>
  <c r="D1159" i="3"/>
  <c r="C1159" i="3"/>
  <c r="E1159" i="3" s="1"/>
  <c r="D1158" i="3"/>
  <c r="C1158" i="3"/>
  <c r="D1157" i="3"/>
  <c r="C1157" i="3"/>
  <c r="E1157" i="3" s="1"/>
  <c r="E1156" i="3"/>
  <c r="D1156" i="3"/>
  <c r="C1156" i="3"/>
  <c r="D1155" i="3"/>
  <c r="C1155" i="3"/>
  <c r="E1155" i="3" s="1"/>
  <c r="D1154" i="3"/>
  <c r="C1154" i="3"/>
  <c r="E1154" i="3" s="1"/>
  <c r="D1153" i="3"/>
  <c r="C1153" i="3"/>
  <c r="E1153" i="3" s="1"/>
  <c r="E1152" i="3"/>
  <c r="D1152" i="3"/>
  <c r="C1152" i="3"/>
  <c r="D1151" i="3"/>
  <c r="C1151" i="3"/>
  <c r="E1151" i="3" s="1"/>
  <c r="D1150" i="3"/>
  <c r="C1150" i="3"/>
  <c r="E1150" i="3" s="1"/>
  <c r="D1149" i="3"/>
  <c r="C1149" i="3"/>
  <c r="E1149" i="3" s="1"/>
  <c r="E1148" i="3"/>
  <c r="D1148" i="3"/>
  <c r="C1148" i="3"/>
  <c r="D1147" i="3"/>
  <c r="C1147" i="3"/>
  <c r="E1147" i="3" s="1"/>
  <c r="D1146" i="3"/>
  <c r="C1146" i="3"/>
  <c r="E1146" i="3" s="1"/>
  <c r="D1145" i="3"/>
  <c r="E1145" i="3" s="1"/>
  <c r="C1145" i="3"/>
  <c r="E1144" i="3"/>
  <c r="D1144" i="3"/>
  <c r="C1144" i="3"/>
  <c r="D1143" i="3"/>
  <c r="C1143" i="3"/>
  <c r="E1143" i="3" s="1"/>
  <c r="D1142" i="3"/>
  <c r="C1142" i="3"/>
  <c r="E1142" i="3" s="1"/>
  <c r="D1141" i="3"/>
  <c r="E1141" i="3" s="1"/>
  <c r="C1141" i="3"/>
  <c r="E1140" i="3"/>
  <c r="D1140" i="3"/>
  <c r="C1140" i="3"/>
  <c r="D1139" i="3"/>
  <c r="C1139" i="3"/>
  <c r="D1138" i="3"/>
  <c r="C1138" i="3"/>
  <c r="E1138" i="3" s="1"/>
  <c r="D1137" i="3"/>
  <c r="E1137" i="3" s="1"/>
  <c r="C1137" i="3"/>
  <c r="E1136" i="3"/>
  <c r="D1136" i="3"/>
  <c r="C1136" i="3"/>
  <c r="D1135" i="3"/>
  <c r="C1135" i="3"/>
  <c r="E1135" i="3" s="1"/>
  <c r="D1134" i="3"/>
  <c r="C1134" i="3"/>
  <c r="D1133" i="3"/>
  <c r="C1133" i="3"/>
  <c r="E1133" i="3" s="1"/>
  <c r="E1132" i="3"/>
  <c r="D1132" i="3"/>
  <c r="C1132" i="3"/>
  <c r="D1131" i="3"/>
  <c r="C1131" i="3"/>
  <c r="E1131" i="3" s="1"/>
  <c r="D1130" i="3"/>
  <c r="C1130" i="3"/>
  <c r="E1130" i="3" s="1"/>
  <c r="D1129" i="3"/>
  <c r="C1129" i="3"/>
  <c r="E1129" i="3" s="1"/>
  <c r="E1128" i="3"/>
  <c r="D1128" i="3"/>
  <c r="C1128" i="3"/>
  <c r="D1127" i="3"/>
  <c r="C1127" i="3"/>
  <c r="E1127" i="3" s="1"/>
  <c r="D1126" i="3"/>
  <c r="C1126" i="3"/>
  <c r="E1126" i="3" s="1"/>
  <c r="D1125" i="3"/>
  <c r="C1125" i="3"/>
  <c r="E1125" i="3" s="1"/>
  <c r="E1124" i="3"/>
  <c r="D1124" i="3"/>
  <c r="C1124" i="3"/>
  <c r="D1123" i="3"/>
  <c r="C1123" i="3"/>
  <c r="E1123" i="3" s="1"/>
  <c r="D1122" i="3"/>
  <c r="C1122" i="3"/>
  <c r="E1122" i="3" s="1"/>
  <c r="D1121" i="3"/>
  <c r="E1121" i="3" s="1"/>
  <c r="C1121" i="3"/>
  <c r="E1120" i="3"/>
  <c r="D1120" i="3"/>
  <c r="C1120" i="3"/>
  <c r="D1119" i="3"/>
  <c r="C1119" i="3"/>
  <c r="E1119" i="3" s="1"/>
  <c r="D1118" i="3"/>
  <c r="C1118" i="3"/>
  <c r="E1118" i="3" s="1"/>
  <c r="D1117" i="3"/>
  <c r="E1117" i="3" s="1"/>
  <c r="C1117" i="3"/>
  <c r="E1116" i="3"/>
  <c r="D1116" i="3"/>
  <c r="C1116" i="3"/>
  <c r="D1115" i="3"/>
  <c r="C1115" i="3"/>
  <c r="D1114" i="3"/>
  <c r="C1114" i="3"/>
  <c r="E1114" i="3" s="1"/>
  <c r="D1113" i="3"/>
  <c r="E1113" i="3" s="1"/>
  <c r="C1113" i="3"/>
  <c r="E1112" i="3"/>
  <c r="D1112" i="3"/>
  <c r="C1112" i="3"/>
  <c r="D1111" i="3"/>
  <c r="C1111" i="3"/>
  <c r="E1111" i="3" s="1"/>
  <c r="D1110" i="3"/>
  <c r="C1110" i="3"/>
  <c r="D1109" i="3"/>
  <c r="C1109" i="3"/>
  <c r="E1109" i="3" s="1"/>
  <c r="E1108" i="3"/>
  <c r="D1108" i="3"/>
  <c r="C1108" i="3"/>
  <c r="D1107" i="3"/>
  <c r="C1107" i="3"/>
  <c r="E1107" i="3" s="1"/>
  <c r="D1106" i="3"/>
  <c r="C1106" i="3"/>
  <c r="E1106" i="3" s="1"/>
  <c r="D1105" i="3"/>
  <c r="C1105" i="3"/>
  <c r="E1105" i="3" s="1"/>
  <c r="E1104" i="3"/>
  <c r="D1104" i="3"/>
  <c r="C1104" i="3"/>
  <c r="D1103" i="3"/>
  <c r="C1103" i="3"/>
  <c r="E1103" i="3" s="1"/>
  <c r="D1102" i="3"/>
  <c r="C1102" i="3"/>
  <c r="E1102" i="3" s="1"/>
  <c r="D1101" i="3"/>
  <c r="C1101" i="3"/>
  <c r="E1101" i="3" s="1"/>
  <c r="E1100" i="3"/>
  <c r="D1100" i="3"/>
  <c r="C1100" i="3"/>
  <c r="D1099" i="3"/>
  <c r="C1099" i="3"/>
  <c r="E1099" i="3" s="1"/>
  <c r="D1098" i="3"/>
  <c r="C1098" i="3"/>
  <c r="E1098" i="3" s="1"/>
  <c r="D1097" i="3"/>
  <c r="E1097" i="3" s="1"/>
  <c r="C1097" i="3"/>
  <c r="E1096" i="3"/>
  <c r="D1096" i="3"/>
  <c r="C1096" i="3"/>
  <c r="D1095" i="3"/>
  <c r="C1095" i="3"/>
  <c r="E1095" i="3" s="1"/>
  <c r="D1094" i="3"/>
  <c r="C1094" i="3"/>
  <c r="E1094" i="3" s="1"/>
  <c r="D1093" i="3"/>
  <c r="E1093" i="3" s="1"/>
  <c r="C1093" i="3"/>
  <c r="E1092" i="3"/>
  <c r="D1092" i="3"/>
  <c r="C1092" i="3"/>
  <c r="D1091" i="3"/>
  <c r="C1091" i="3"/>
  <c r="E1091" i="3" s="1"/>
  <c r="D1090" i="3"/>
  <c r="C1090" i="3"/>
  <c r="E1090" i="3" s="1"/>
  <c r="D1089" i="3"/>
  <c r="E1089" i="3" s="1"/>
  <c r="C1089" i="3"/>
  <c r="E1088" i="3"/>
  <c r="D1088" i="3"/>
  <c r="C1088" i="3"/>
  <c r="D1087" i="3"/>
  <c r="C1087" i="3"/>
  <c r="E1087" i="3" s="1"/>
  <c r="D1086" i="3"/>
  <c r="C1086" i="3"/>
  <c r="E1086" i="3" s="1"/>
  <c r="D1085" i="3"/>
  <c r="C1085" i="3"/>
  <c r="E1085" i="3" s="1"/>
  <c r="E1084" i="3"/>
  <c r="D1084" i="3"/>
  <c r="C1084" i="3"/>
  <c r="D1083" i="3"/>
  <c r="C1083" i="3"/>
  <c r="E1083" i="3" s="1"/>
  <c r="D1082" i="3"/>
  <c r="C1082" i="3"/>
  <c r="E1082" i="3" s="1"/>
  <c r="D1081" i="3"/>
  <c r="C1081" i="3"/>
  <c r="E1081" i="3" s="1"/>
  <c r="E1080" i="3"/>
  <c r="D1080" i="3"/>
  <c r="C1080" i="3"/>
  <c r="D1079" i="3"/>
  <c r="C1079" i="3"/>
  <c r="E1079" i="3" s="1"/>
  <c r="D1078" i="3"/>
  <c r="C1078" i="3"/>
  <c r="E1078" i="3" s="1"/>
  <c r="D1077" i="3"/>
  <c r="C1077" i="3"/>
  <c r="E1077" i="3" s="1"/>
  <c r="E1076" i="3"/>
  <c r="D1076" i="3"/>
  <c r="C1076" i="3"/>
  <c r="D1075" i="3"/>
  <c r="C1075" i="3"/>
  <c r="E1075" i="3" s="1"/>
  <c r="D1074" i="3"/>
  <c r="C1074" i="3"/>
  <c r="E1074" i="3" s="1"/>
  <c r="D1073" i="3"/>
  <c r="E1073" i="3" s="1"/>
  <c r="C1073" i="3"/>
  <c r="E1072" i="3"/>
  <c r="D1072" i="3"/>
  <c r="C1072" i="3"/>
  <c r="D1071" i="3"/>
  <c r="C1071" i="3"/>
  <c r="E1071" i="3" s="1"/>
  <c r="D1070" i="3"/>
  <c r="C1070" i="3"/>
  <c r="E1070" i="3" s="1"/>
  <c r="D1069" i="3"/>
  <c r="E1069" i="3" s="1"/>
  <c r="C1069" i="3"/>
  <c r="E1068" i="3"/>
  <c r="D1068" i="3"/>
  <c r="C1068" i="3"/>
  <c r="D1067" i="3"/>
  <c r="C1067" i="3"/>
  <c r="E1067" i="3" s="1"/>
  <c r="D1066" i="3"/>
  <c r="C1066" i="3"/>
  <c r="E1066" i="3" s="1"/>
  <c r="D1065" i="3"/>
  <c r="E1065" i="3" s="1"/>
  <c r="C1065" i="3"/>
  <c r="E1064" i="3"/>
  <c r="D1064" i="3"/>
  <c r="C1064" i="3"/>
  <c r="D1063" i="3"/>
  <c r="C1063" i="3"/>
  <c r="E1063" i="3" s="1"/>
  <c r="D1062" i="3"/>
  <c r="C1062" i="3"/>
  <c r="E1062" i="3" s="1"/>
  <c r="D1061" i="3"/>
  <c r="C1061" i="3"/>
  <c r="E1061" i="3" s="1"/>
  <c r="E1060" i="3"/>
  <c r="D1060" i="3"/>
  <c r="C1060" i="3"/>
  <c r="D1059" i="3"/>
  <c r="C1059" i="3"/>
  <c r="E1059" i="3" s="1"/>
  <c r="D1058" i="3"/>
  <c r="C1058" i="3"/>
  <c r="E1058" i="3" s="1"/>
  <c r="D1057" i="3"/>
  <c r="C1057" i="3"/>
  <c r="E1057" i="3" s="1"/>
  <c r="E1056" i="3"/>
  <c r="D1056" i="3"/>
  <c r="C1056" i="3"/>
  <c r="D1055" i="3"/>
  <c r="C1055" i="3"/>
  <c r="E1055" i="3" s="1"/>
  <c r="D1054" i="3"/>
  <c r="C1054" i="3"/>
  <c r="E1054" i="3" s="1"/>
  <c r="D1053" i="3"/>
  <c r="C1053" i="3"/>
  <c r="E1052" i="3"/>
  <c r="D1052" i="3"/>
  <c r="C1052" i="3"/>
  <c r="D1051" i="3"/>
  <c r="C1051" i="3"/>
  <c r="E1051" i="3" s="1"/>
  <c r="D1050" i="3"/>
  <c r="C1050" i="3"/>
  <c r="E1050" i="3" s="1"/>
  <c r="D1049" i="3"/>
  <c r="E1049" i="3" s="1"/>
  <c r="C1049" i="3"/>
  <c r="E1048" i="3"/>
  <c r="D1048" i="3"/>
  <c r="C1048" i="3"/>
  <c r="D1047" i="3"/>
  <c r="C1047" i="3"/>
  <c r="E1047" i="3" s="1"/>
  <c r="D1046" i="3"/>
  <c r="C1046" i="3"/>
  <c r="E1046" i="3" s="1"/>
  <c r="D1045" i="3"/>
  <c r="E1045" i="3" s="1"/>
  <c r="C1045" i="3"/>
  <c r="E1044" i="3"/>
  <c r="D1044" i="3"/>
  <c r="C1044" i="3"/>
  <c r="D1043" i="3"/>
  <c r="C1043" i="3"/>
  <c r="E1043" i="3" s="1"/>
  <c r="D1042" i="3"/>
  <c r="C1042" i="3"/>
  <c r="E1042" i="3" s="1"/>
  <c r="D1041" i="3"/>
  <c r="E1041" i="3" s="1"/>
  <c r="C1041" i="3"/>
  <c r="E1040" i="3"/>
  <c r="D1040" i="3"/>
  <c r="C1040" i="3"/>
  <c r="D1039" i="3"/>
  <c r="C1039" i="3"/>
  <c r="E1039" i="3" s="1"/>
  <c r="D1038" i="3"/>
  <c r="C1038" i="3"/>
  <c r="E1038" i="3" s="1"/>
  <c r="D1037" i="3"/>
  <c r="C1037" i="3"/>
  <c r="E1037" i="3" s="1"/>
  <c r="E1036" i="3"/>
  <c r="D1036" i="3"/>
  <c r="C1036" i="3"/>
  <c r="D1035" i="3"/>
  <c r="C1035" i="3"/>
  <c r="E1035" i="3" s="1"/>
  <c r="D1034" i="3"/>
  <c r="C1034" i="3"/>
  <c r="E1034" i="3" s="1"/>
  <c r="D1033" i="3"/>
  <c r="C1033" i="3"/>
  <c r="E1033" i="3" s="1"/>
  <c r="E1032" i="3"/>
  <c r="D1032" i="3"/>
  <c r="C1032" i="3"/>
  <c r="D1031" i="3"/>
  <c r="C1031" i="3"/>
  <c r="E1031" i="3" s="1"/>
  <c r="D1030" i="3"/>
  <c r="C1030" i="3"/>
  <c r="E1030" i="3" s="1"/>
  <c r="D1029" i="3"/>
  <c r="C1029" i="3"/>
  <c r="E1028" i="3"/>
  <c r="D1028" i="3"/>
  <c r="C1028" i="3"/>
  <c r="D1027" i="3"/>
  <c r="C1027" i="3"/>
  <c r="E1027" i="3" s="1"/>
  <c r="D1026" i="3"/>
  <c r="C1026" i="3"/>
  <c r="E1026" i="3" s="1"/>
  <c r="D1025" i="3"/>
  <c r="E1025" i="3" s="1"/>
  <c r="C1025" i="3"/>
  <c r="E1024" i="3"/>
  <c r="D1024" i="3"/>
  <c r="C1024" i="3"/>
  <c r="D1023" i="3"/>
  <c r="C1023" i="3"/>
  <c r="E1023" i="3" s="1"/>
  <c r="D1022" i="3"/>
  <c r="C1022" i="3"/>
  <c r="E1022" i="3" s="1"/>
  <c r="D1021" i="3"/>
  <c r="E1021" i="3" s="1"/>
  <c r="C1021" i="3"/>
  <c r="E1020" i="3"/>
  <c r="D1020" i="3"/>
  <c r="C1020" i="3"/>
  <c r="D1019" i="3"/>
  <c r="C1019" i="3"/>
  <c r="E1019" i="3" s="1"/>
  <c r="D1018" i="3"/>
  <c r="C1018" i="3"/>
  <c r="E1018" i="3" s="1"/>
  <c r="D1017" i="3"/>
  <c r="E1017" i="3" s="1"/>
  <c r="C1017" i="3"/>
  <c r="E1016" i="3"/>
  <c r="D1016" i="3"/>
  <c r="C1016" i="3"/>
  <c r="D1015" i="3"/>
  <c r="C1015" i="3"/>
  <c r="E1015" i="3" s="1"/>
  <c r="D1014" i="3"/>
  <c r="C1014" i="3"/>
  <c r="E1014" i="3" s="1"/>
  <c r="D1013" i="3"/>
  <c r="C1013" i="3"/>
  <c r="E1013" i="3" s="1"/>
  <c r="E1012" i="3"/>
  <c r="D1012" i="3"/>
  <c r="C1012" i="3"/>
  <c r="D1011" i="3"/>
  <c r="C1011" i="3"/>
  <c r="E1011" i="3" s="1"/>
  <c r="D1010" i="3"/>
  <c r="C1010" i="3"/>
  <c r="E1010" i="3" s="1"/>
  <c r="D1009" i="3"/>
  <c r="C1009" i="3"/>
  <c r="E1009" i="3" s="1"/>
  <c r="E1008" i="3"/>
  <c r="D1008" i="3"/>
  <c r="C1008" i="3"/>
  <c r="D1007" i="3"/>
  <c r="C1007" i="3"/>
  <c r="E1007" i="3" s="1"/>
  <c r="D1006" i="3"/>
  <c r="C1006" i="3"/>
  <c r="E1006" i="3" s="1"/>
  <c r="D1005" i="3"/>
  <c r="C1005" i="3"/>
  <c r="E1004" i="3"/>
  <c r="D1004" i="3"/>
  <c r="C1004" i="3"/>
  <c r="D1003" i="3"/>
  <c r="C1003" i="3"/>
  <c r="E1003" i="3" s="1"/>
  <c r="D1002" i="3"/>
  <c r="C1002" i="3"/>
  <c r="E1002" i="3" s="1"/>
  <c r="D1001" i="3"/>
  <c r="E1001" i="3" s="1"/>
  <c r="C1001" i="3"/>
  <c r="E1000" i="3"/>
  <c r="D1000" i="3"/>
  <c r="C1000" i="3"/>
  <c r="D999" i="3"/>
  <c r="C999" i="3"/>
  <c r="E999" i="3" s="1"/>
  <c r="D998" i="3"/>
  <c r="C998" i="3"/>
  <c r="E998" i="3" s="1"/>
  <c r="D997" i="3"/>
  <c r="E997" i="3" s="1"/>
  <c r="C997" i="3"/>
  <c r="E996" i="3"/>
  <c r="D996" i="3"/>
  <c r="C996" i="3"/>
  <c r="D995" i="3"/>
  <c r="C995" i="3"/>
  <c r="E995" i="3" s="1"/>
  <c r="D994" i="3"/>
  <c r="C994" i="3"/>
  <c r="E994" i="3" s="1"/>
  <c r="D993" i="3"/>
  <c r="E993" i="3" s="1"/>
  <c r="C993" i="3"/>
  <c r="E992" i="3"/>
  <c r="D992" i="3"/>
  <c r="C992" i="3"/>
  <c r="D991" i="3"/>
  <c r="C991" i="3"/>
  <c r="E991" i="3" s="1"/>
  <c r="D990" i="3"/>
  <c r="C990" i="3"/>
  <c r="E990" i="3" s="1"/>
  <c r="D989" i="3"/>
  <c r="C989" i="3"/>
  <c r="E989" i="3" s="1"/>
  <c r="E988" i="3"/>
  <c r="D988" i="3"/>
  <c r="C988" i="3"/>
  <c r="D987" i="3"/>
  <c r="C987" i="3"/>
  <c r="E987" i="3" s="1"/>
  <c r="D986" i="3"/>
  <c r="C986" i="3"/>
  <c r="E986" i="3" s="1"/>
  <c r="D985" i="3"/>
  <c r="C985" i="3"/>
  <c r="E985" i="3" s="1"/>
  <c r="E984" i="3"/>
  <c r="D984" i="3"/>
  <c r="C984" i="3"/>
  <c r="D983" i="3"/>
  <c r="C983" i="3"/>
  <c r="E983" i="3" s="1"/>
  <c r="D982" i="3"/>
  <c r="C982" i="3"/>
  <c r="E982" i="3" s="1"/>
  <c r="D981" i="3"/>
  <c r="C981" i="3"/>
  <c r="E980" i="3"/>
  <c r="D980" i="3"/>
  <c r="C980" i="3"/>
  <c r="D979" i="3"/>
  <c r="C979" i="3"/>
  <c r="E979" i="3" s="1"/>
  <c r="D978" i="3"/>
  <c r="C978" i="3"/>
  <c r="E978" i="3" s="1"/>
  <c r="D977" i="3"/>
  <c r="E977" i="3" s="1"/>
  <c r="C977" i="3"/>
  <c r="E976" i="3"/>
  <c r="D976" i="3"/>
  <c r="C976" i="3"/>
  <c r="D975" i="3"/>
  <c r="C975" i="3"/>
  <c r="E975" i="3" s="1"/>
  <c r="D974" i="3"/>
  <c r="C974" i="3"/>
  <c r="E974" i="3" s="1"/>
  <c r="D973" i="3"/>
  <c r="E973" i="3" s="1"/>
  <c r="C973" i="3"/>
  <c r="E972" i="3"/>
  <c r="D972" i="3"/>
  <c r="C972" i="3"/>
  <c r="D971" i="3"/>
  <c r="C971" i="3"/>
  <c r="E971" i="3" s="1"/>
  <c r="D970" i="3"/>
  <c r="C970" i="3"/>
  <c r="E970" i="3" s="1"/>
  <c r="D969" i="3"/>
  <c r="E969" i="3" s="1"/>
  <c r="C969" i="3"/>
  <c r="E968" i="3"/>
  <c r="D968" i="3"/>
  <c r="C968" i="3"/>
  <c r="D967" i="3"/>
  <c r="C967" i="3"/>
  <c r="E967" i="3" s="1"/>
  <c r="D966" i="3"/>
  <c r="C966" i="3"/>
  <c r="E966" i="3" s="1"/>
  <c r="D965" i="3"/>
  <c r="C965" i="3"/>
  <c r="E964" i="3"/>
  <c r="D964" i="3"/>
  <c r="C964" i="3"/>
  <c r="D963" i="3"/>
  <c r="C963" i="3"/>
  <c r="E963" i="3" s="1"/>
  <c r="D962" i="3"/>
  <c r="C962" i="3"/>
  <c r="E962" i="3" s="1"/>
  <c r="D961" i="3"/>
  <c r="C961" i="3"/>
  <c r="E961" i="3" s="1"/>
  <c r="E960" i="3"/>
  <c r="D960" i="3"/>
  <c r="C960" i="3"/>
  <c r="D959" i="3"/>
  <c r="C959" i="3"/>
  <c r="E959" i="3" s="1"/>
  <c r="D958" i="3"/>
  <c r="C958" i="3"/>
  <c r="E958" i="3" s="1"/>
  <c r="D957" i="3"/>
  <c r="C957" i="3"/>
  <c r="E956" i="3"/>
  <c r="D956" i="3"/>
  <c r="C956" i="3"/>
  <c r="D955" i="3"/>
  <c r="C955" i="3"/>
  <c r="E955" i="3" s="1"/>
  <c r="D954" i="3"/>
  <c r="C954" i="3"/>
  <c r="E954" i="3" s="1"/>
  <c r="D953" i="3"/>
  <c r="E953" i="3" s="1"/>
  <c r="C953" i="3"/>
  <c r="E952" i="3"/>
  <c r="D952" i="3"/>
  <c r="C952" i="3"/>
  <c r="D951" i="3"/>
  <c r="C951" i="3"/>
  <c r="E951" i="3" s="1"/>
  <c r="D950" i="3"/>
  <c r="C950" i="3"/>
  <c r="E950" i="3" s="1"/>
  <c r="D949" i="3"/>
  <c r="E949" i="3" s="1"/>
  <c r="C949" i="3"/>
  <c r="E948" i="3"/>
  <c r="D948" i="3"/>
  <c r="C948" i="3"/>
  <c r="D947" i="3"/>
  <c r="C947" i="3"/>
  <c r="E947" i="3" s="1"/>
  <c r="D946" i="3"/>
  <c r="C946" i="3"/>
  <c r="E946" i="3" s="1"/>
  <c r="D945" i="3"/>
  <c r="E945" i="3" s="1"/>
  <c r="C945" i="3"/>
  <c r="E944" i="3"/>
  <c r="D944" i="3"/>
  <c r="C944" i="3"/>
  <c r="D943" i="3"/>
  <c r="C943" i="3"/>
  <c r="E943" i="3" s="1"/>
  <c r="D942" i="3"/>
  <c r="C942" i="3"/>
  <c r="E942" i="3" s="1"/>
  <c r="D941" i="3"/>
  <c r="C941" i="3"/>
  <c r="E940" i="3"/>
  <c r="D940" i="3"/>
  <c r="C940" i="3"/>
  <c r="D939" i="3"/>
  <c r="C939" i="3"/>
  <c r="E939" i="3" s="1"/>
  <c r="D938" i="3"/>
  <c r="C938" i="3"/>
  <c r="E938" i="3" s="1"/>
  <c r="D937" i="3"/>
  <c r="C937" i="3"/>
  <c r="E937" i="3" s="1"/>
  <c r="E936" i="3"/>
  <c r="D936" i="3"/>
  <c r="C936" i="3"/>
  <c r="D935" i="3"/>
  <c r="C935" i="3"/>
  <c r="E935" i="3" s="1"/>
  <c r="D934" i="3"/>
  <c r="C934" i="3"/>
  <c r="E934" i="3" s="1"/>
  <c r="D933" i="3"/>
  <c r="C933" i="3"/>
  <c r="E932" i="3"/>
  <c r="D932" i="3"/>
  <c r="C932" i="3"/>
  <c r="D931" i="3"/>
  <c r="C931" i="3"/>
  <c r="E931" i="3" s="1"/>
  <c r="D930" i="3"/>
  <c r="C930" i="3"/>
  <c r="E930" i="3" s="1"/>
  <c r="D929" i="3"/>
  <c r="E929" i="3" s="1"/>
  <c r="C929" i="3"/>
  <c r="E928" i="3"/>
  <c r="D928" i="3"/>
  <c r="C928" i="3"/>
  <c r="D927" i="3"/>
  <c r="C927" i="3"/>
  <c r="E927" i="3" s="1"/>
  <c r="D926" i="3"/>
  <c r="C926" i="3"/>
  <c r="E926" i="3" s="1"/>
  <c r="D925" i="3"/>
  <c r="E925" i="3" s="1"/>
  <c r="C925" i="3"/>
  <c r="E924" i="3"/>
  <c r="D924" i="3"/>
  <c r="C924" i="3"/>
  <c r="D923" i="3"/>
  <c r="C923" i="3"/>
  <c r="E923" i="3" s="1"/>
  <c r="D922" i="3"/>
  <c r="C922" i="3"/>
  <c r="E922" i="3" s="1"/>
  <c r="D921" i="3"/>
  <c r="E921" i="3" s="1"/>
  <c r="C921" i="3"/>
  <c r="E920" i="3"/>
  <c r="D920" i="3"/>
  <c r="C920" i="3"/>
  <c r="D919" i="3"/>
  <c r="C919" i="3"/>
  <c r="E919" i="3" s="1"/>
  <c r="D918" i="3"/>
  <c r="C918" i="3"/>
  <c r="E918" i="3" s="1"/>
  <c r="D917" i="3"/>
  <c r="C917" i="3"/>
  <c r="E916" i="3"/>
  <c r="D916" i="3"/>
  <c r="C916" i="3"/>
  <c r="D915" i="3"/>
  <c r="C915" i="3"/>
  <c r="E915" i="3" s="1"/>
  <c r="D914" i="3"/>
  <c r="C914" i="3"/>
  <c r="E914" i="3" s="1"/>
  <c r="D913" i="3"/>
  <c r="C913" i="3"/>
  <c r="E913" i="3" s="1"/>
  <c r="E912" i="3"/>
  <c r="D912" i="3"/>
  <c r="C912" i="3"/>
  <c r="D911" i="3"/>
  <c r="C911" i="3"/>
  <c r="E911" i="3" s="1"/>
  <c r="D910" i="3"/>
  <c r="C910" i="3"/>
  <c r="E910" i="3" s="1"/>
  <c r="D909" i="3"/>
  <c r="C909" i="3"/>
  <c r="E908" i="3"/>
  <c r="D908" i="3"/>
  <c r="C908" i="3"/>
  <c r="D907" i="3"/>
  <c r="C907" i="3"/>
  <c r="E907" i="3" s="1"/>
  <c r="D906" i="3"/>
  <c r="C906" i="3"/>
  <c r="E906" i="3" s="1"/>
  <c r="D905" i="3"/>
  <c r="E905" i="3" s="1"/>
  <c r="C905" i="3"/>
  <c r="E904" i="3"/>
  <c r="D904" i="3"/>
  <c r="C904" i="3"/>
  <c r="D903" i="3"/>
  <c r="C903" i="3"/>
  <c r="E903" i="3" s="1"/>
  <c r="D902" i="3"/>
  <c r="C902" i="3"/>
  <c r="E902" i="3" s="1"/>
  <c r="D901" i="3"/>
  <c r="E901" i="3" s="1"/>
  <c r="C901" i="3"/>
  <c r="E900" i="3"/>
  <c r="D900" i="3"/>
  <c r="C900" i="3"/>
  <c r="D899" i="3"/>
  <c r="C899" i="3"/>
  <c r="E899" i="3" s="1"/>
  <c r="D898" i="3"/>
  <c r="C898" i="3"/>
  <c r="E898" i="3" s="1"/>
  <c r="D897" i="3"/>
  <c r="E897" i="3" s="1"/>
  <c r="C897" i="3"/>
  <c r="E896" i="3"/>
  <c r="D896" i="3"/>
  <c r="C896" i="3"/>
  <c r="D895" i="3"/>
  <c r="C895" i="3"/>
  <c r="E895" i="3" s="1"/>
  <c r="D894" i="3"/>
  <c r="C894" i="3"/>
  <c r="E894" i="3" s="1"/>
  <c r="D893" i="3"/>
  <c r="C893" i="3"/>
  <c r="E892" i="3"/>
  <c r="D892" i="3"/>
  <c r="C892" i="3"/>
  <c r="D891" i="3"/>
  <c r="C891" i="3"/>
  <c r="E891" i="3" s="1"/>
  <c r="D890" i="3"/>
  <c r="C890" i="3"/>
  <c r="E890" i="3" s="1"/>
  <c r="D889" i="3"/>
  <c r="C889" i="3"/>
  <c r="E889" i="3" s="1"/>
  <c r="E888" i="3"/>
  <c r="D888" i="3"/>
  <c r="C888" i="3"/>
  <c r="D887" i="3"/>
  <c r="C887" i="3"/>
  <c r="E887" i="3" s="1"/>
  <c r="D886" i="3"/>
  <c r="C886" i="3"/>
  <c r="E886" i="3" s="1"/>
  <c r="D885" i="3"/>
  <c r="C885" i="3"/>
  <c r="E884" i="3"/>
  <c r="D884" i="3"/>
  <c r="C884" i="3"/>
  <c r="D883" i="3"/>
  <c r="C883" i="3"/>
  <c r="E883" i="3" s="1"/>
  <c r="D882" i="3"/>
  <c r="C882" i="3"/>
  <c r="E882" i="3" s="1"/>
  <c r="D881" i="3"/>
  <c r="E881" i="3" s="1"/>
  <c r="C881" i="3"/>
  <c r="E880" i="3"/>
  <c r="D880" i="3"/>
  <c r="C880" i="3"/>
  <c r="D879" i="3"/>
  <c r="C879" i="3"/>
  <c r="E879" i="3" s="1"/>
  <c r="D878" i="3"/>
  <c r="C878" i="3"/>
  <c r="E878" i="3" s="1"/>
  <c r="D877" i="3"/>
  <c r="E877" i="3" s="1"/>
  <c r="C877" i="3"/>
  <c r="E876" i="3"/>
  <c r="D876" i="3"/>
  <c r="C876" i="3"/>
  <c r="D875" i="3"/>
  <c r="C875" i="3"/>
  <c r="E875" i="3" s="1"/>
  <c r="D874" i="3"/>
  <c r="C874" i="3"/>
  <c r="E874" i="3" s="1"/>
  <c r="D873" i="3"/>
  <c r="E873" i="3" s="1"/>
  <c r="C873" i="3"/>
  <c r="E872" i="3"/>
  <c r="D872" i="3"/>
  <c r="C872" i="3"/>
  <c r="D871" i="3"/>
  <c r="C871" i="3"/>
  <c r="E871" i="3" s="1"/>
  <c r="D870" i="3"/>
  <c r="C870" i="3"/>
  <c r="E870" i="3" s="1"/>
  <c r="D869" i="3"/>
  <c r="C869" i="3"/>
  <c r="E868" i="3"/>
  <c r="D868" i="3"/>
  <c r="C868" i="3"/>
  <c r="D867" i="3"/>
  <c r="C867" i="3"/>
  <c r="E867" i="3" s="1"/>
  <c r="D866" i="3"/>
  <c r="C866" i="3"/>
  <c r="E866" i="3" s="1"/>
  <c r="D865" i="3"/>
  <c r="C865" i="3"/>
  <c r="E865" i="3" s="1"/>
  <c r="E864" i="3"/>
  <c r="D864" i="3"/>
  <c r="C864" i="3"/>
  <c r="D863" i="3"/>
  <c r="C863" i="3"/>
  <c r="E863" i="3" s="1"/>
  <c r="D862" i="3"/>
  <c r="C862" i="3"/>
  <c r="E862" i="3" s="1"/>
  <c r="D861" i="3"/>
  <c r="C861" i="3"/>
  <c r="E860" i="3"/>
  <c r="D860" i="3"/>
  <c r="C860" i="3"/>
  <c r="D859" i="3"/>
  <c r="C859" i="3"/>
  <c r="E859" i="3" s="1"/>
  <c r="D858" i="3"/>
  <c r="C858" i="3"/>
  <c r="E858" i="3" s="1"/>
  <c r="D857" i="3"/>
  <c r="E857" i="3" s="1"/>
  <c r="C857" i="3"/>
  <c r="E856" i="3"/>
  <c r="D856" i="3"/>
  <c r="C856" i="3"/>
  <c r="D855" i="3"/>
  <c r="C855" i="3"/>
  <c r="E855" i="3" s="1"/>
  <c r="D854" i="3"/>
  <c r="C854" i="3"/>
  <c r="E854" i="3" s="1"/>
  <c r="D853" i="3"/>
  <c r="E853" i="3" s="1"/>
  <c r="C853" i="3"/>
  <c r="E852" i="3"/>
  <c r="D852" i="3"/>
  <c r="C852" i="3"/>
  <c r="D851" i="3"/>
  <c r="C851" i="3"/>
  <c r="E851" i="3" s="1"/>
  <c r="D850" i="3"/>
  <c r="C850" i="3"/>
  <c r="E850" i="3" s="1"/>
  <c r="D849" i="3"/>
  <c r="E849" i="3" s="1"/>
  <c r="C849" i="3"/>
  <c r="E848" i="3"/>
  <c r="D848" i="3"/>
  <c r="C848" i="3"/>
  <c r="D847" i="3"/>
  <c r="C847" i="3"/>
  <c r="E847" i="3" s="1"/>
  <c r="D846" i="3"/>
  <c r="C846" i="3"/>
  <c r="E846" i="3" s="1"/>
  <c r="D845" i="3"/>
  <c r="C845" i="3"/>
  <c r="E844" i="3"/>
  <c r="D844" i="3"/>
  <c r="C844" i="3"/>
  <c r="D843" i="3"/>
  <c r="C843" i="3"/>
  <c r="E843" i="3" s="1"/>
  <c r="D842" i="3"/>
  <c r="C842" i="3"/>
  <c r="E842" i="3" s="1"/>
  <c r="D841" i="3"/>
  <c r="C841" i="3"/>
  <c r="E841" i="3" s="1"/>
  <c r="E840" i="3"/>
  <c r="D840" i="3"/>
  <c r="C840" i="3"/>
  <c r="D839" i="3"/>
  <c r="C839" i="3"/>
  <c r="E839" i="3" s="1"/>
  <c r="D838" i="3"/>
  <c r="C838" i="3"/>
  <c r="E838" i="3" s="1"/>
  <c r="D837" i="3"/>
  <c r="C837" i="3"/>
  <c r="E836" i="3"/>
  <c r="D836" i="3"/>
  <c r="C836" i="3"/>
  <c r="D835" i="3"/>
  <c r="C835" i="3"/>
  <c r="E835" i="3" s="1"/>
  <c r="D834" i="3"/>
  <c r="C834" i="3"/>
  <c r="E834" i="3" s="1"/>
  <c r="D833" i="3"/>
  <c r="E833" i="3" s="1"/>
  <c r="C833" i="3"/>
  <c r="E832" i="3"/>
  <c r="D832" i="3"/>
  <c r="C832" i="3"/>
  <c r="D831" i="3"/>
  <c r="C831" i="3"/>
  <c r="E831" i="3" s="1"/>
  <c r="D830" i="3"/>
  <c r="C830" i="3"/>
  <c r="E830" i="3" s="1"/>
  <c r="D829" i="3"/>
  <c r="E829" i="3" s="1"/>
  <c r="C829" i="3"/>
  <c r="E828" i="3"/>
  <c r="D828" i="3"/>
  <c r="C828" i="3"/>
  <c r="D827" i="3"/>
  <c r="C827" i="3"/>
  <c r="E827" i="3" s="1"/>
  <c r="D826" i="3"/>
  <c r="C826" i="3"/>
  <c r="E826" i="3" s="1"/>
  <c r="D825" i="3"/>
  <c r="E825" i="3" s="1"/>
  <c r="C825" i="3"/>
  <c r="E824" i="3"/>
  <c r="D824" i="3"/>
  <c r="C824" i="3"/>
  <c r="D823" i="3"/>
  <c r="C823" i="3"/>
  <c r="E823" i="3" s="1"/>
  <c r="D822" i="3"/>
  <c r="C822" i="3"/>
  <c r="E822" i="3" s="1"/>
  <c r="D821" i="3"/>
  <c r="C821" i="3"/>
  <c r="E820" i="3"/>
  <c r="D820" i="3"/>
  <c r="C820" i="3"/>
  <c r="D819" i="3"/>
  <c r="C819" i="3"/>
  <c r="E819" i="3" s="1"/>
  <c r="D818" i="3"/>
  <c r="C818" i="3"/>
  <c r="E818" i="3" s="1"/>
  <c r="D817" i="3"/>
  <c r="C817" i="3"/>
  <c r="E817" i="3" s="1"/>
  <c r="E816" i="3"/>
  <c r="D816" i="3"/>
  <c r="C816" i="3"/>
  <c r="D815" i="3"/>
  <c r="C815" i="3"/>
  <c r="E815" i="3" s="1"/>
  <c r="D814" i="3"/>
  <c r="C814" i="3"/>
  <c r="E814" i="3" s="1"/>
  <c r="D813" i="3"/>
  <c r="C813" i="3"/>
  <c r="E812" i="3"/>
  <c r="D812" i="3"/>
  <c r="C812" i="3"/>
  <c r="D811" i="3"/>
  <c r="C811" i="3"/>
  <c r="E811" i="3" s="1"/>
  <c r="D810" i="3"/>
  <c r="C810" i="3"/>
  <c r="E810" i="3" s="1"/>
  <c r="D809" i="3"/>
  <c r="E809" i="3" s="1"/>
  <c r="C809" i="3"/>
  <c r="E808" i="3"/>
  <c r="D808" i="3"/>
  <c r="C808" i="3"/>
  <c r="D807" i="3"/>
  <c r="C807" i="3"/>
  <c r="E807" i="3" s="1"/>
  <c r="D806" i="3"/>
  <c r="C806" i="3"/>
  <c r="E806" i="3" s="1"/>
  <c r="D805" i="3"/>
  <c r="E805" i="3" s="1"/>
  <c r="C805" i="3"/>
  <c r="E804" i="3"/>
  <c r="D804" i="3"/>
  <c r="C804" i="3"/>
  <c r="D803" i="3"/>
  <c r="C803" i="3"/>
  <c r="E803" i="3" s="1"/>
  <c r="D802" i="3"/>
  <c r="C802" i="3"/>
  <c r="E802" i="3" s="1"/>
  <c r="D801" i="3"/>
  <c r="E801" i="3" s="1"/>
  <c r="C801" i="3"/>
  <c r="E800" i="3"/>
  <c r="D800" i="3"/>
  <c r="C800" i="3"/>
  <c r="D799" i="3"/>
  <c r="C799" i="3"/>
  <c r="E799" i="3" s="1"/>
  <c r="D798" i="3"/>
  <c r="C798" i="3"/>
  <c r="E798" i="3" s="1"/>
  <c r="D797" i="3"/>
  <c r="C797" i="3"/>
  <c r="E796" i="3"/>
  <c r="D796" i="3"/>
  <c r="C796" i="3"/>
  <c r="D795" i="3"/>
  <c r="C795" i="3"/>
  <c r="E795" i="3" s="1"/>
  <c r="D794" i="3"/>
  <c r="C794" i="3"/>
  <c r="E794" i="3" s="1"/>
  <c r="D793" i="3"/>
  <c r="C793" i="3"/>
  <c r="E793" i="3" s="1"/>
  <c r="E792" i="3"/>
  <c r="D792" i="3"/>
  <c r="C792" i="3"/>
  <c r="D791" i="3"/>
  <c r="C791" i="3"/>
  <c r="E791" i="3" s="1"/>
  <c r="D790" i="3"/>
  <c r="C790" i="3"/>
  <c r="E790" i="3" s="1"/>
  <c r="D789" i="3"/>
  <c r="C789" i="3"/>
  <c r="E788" i="3"/>
  <c r="D788" i="3"/>
  <c r="C788" i="3"/>
  <c r="D787" i="3"/>
  <c r="C787" i="3"/>
  <c r="E787" i="3" s="1"/>
  <c r="D786" i="3"/>
  <c r="C786" i="3"/>
  <c r="E786" i="3" s="1"/>
  <c r="D785" i="3"/>
  <c r="E785" i="3" s="1"/>
  <c r="C785" i="3"/>
  <c r="E784" i="3"/>
  <c r="D784" i="3"/>
  <c r="C784" i="3"/>
  <c r="D783" i="3"/>
  <c r="C783" i="3"/>
  <c r="E783" i="3" s="1"/>
  <c r="D782" i="3"/>
  <c r="C782" i="3"/>
  <c r="E782" i="3" s="1"/>
  <c r="D781" i="3"/>
  <c r="E781" i="3" s="1"/>
  <c r="C781" i="3"/>
  <c r="E780" i="3"/>
  <c r="D780" i="3"/>
  <c r="C780" i="3"/>
  <c r="D779" i="3"/>
  <c r="C779" i="3"/>
  <c r="E779" i="3" s="1"/>
  <c r="D778" i="3"/>
  <c r="C778" i="3"/>
  <c r="E778" i="3" s="1"/>
  <c r="D777" i="3"/>
  <c r="E777" i="3" s="1"/>
  <c r="C777" i="3"/>
  <c r="E776" i="3"/>
  <c r="D776" i="3"/>
  <c r="C776" i="3"/>
  <c r="D775" i="3"/>
  <c r="C775" i="3"/>
  <c r="E775" i="3" s="1"/>
  <c r="D774" i="3"/>
  <c r="C774" i="3"/>
  <c r="E774" i="3" s="1"/>
  <c r="D773" i="3"/>
  <c r="C773" i="3"/>
  <c r="E772" i="3"/>
  <c r="D772" i="3"/>
  <c r="C772" i="3"/>
  <c r="D771" i="3"/>
  <c r="C771" i="3"/>
  <c r="E771" i="3" s="1"/>
  <c r="D770" i="3"/>
  <c r="C770" i="3"/>
  <c r="E770" i="3" s="1"/>
  <c r="D769" i="3"/>
  <c r="C769" i="3"/>
  <c r="E769" i="3" s="1"/>
  <c r="E768" i="3"/>
  <c r="D768" i="3"/>
  <c r="C768" i="3"/>
  <c r="D767" i="3"/>
  <c r="C767" i="3"/>
  <c r="E767" i="3" s="1"/>
  <c r="D766" i="3"/>
  <c r="C766" i="3"/>
  <c r="E766" i="3" s="1"/>
  <c r="D765" i="3"/>
  <c r="C765" i="3"/>
  <c r="E764" i="3"/>
  <c r="D764" i="3"/>
  <c r="C764" i="3"/>
  <c r="D763" i="3"/>
  <c r="C763" i="3"/>
  <c r="D762" i="3"/>
  <c r="C762" i="3"/>
  <c r="E762" i="3" s="1"/>
  <c r="D761" i="3"/>
  <c r="E761" i="3" s="1"/>
  <c r="C761" i="3"/>
  <c r="E760" i="3"/>
  <c r="D760" i="3"/>
  <c r="C760" i="3"/>
  <c r="D759" i="3"/>
  <c r="C759" i="3"/>
  <c r="E759" i="3" s="1"/>
  <c r="D758" i="3"/>
  <c r="C758" i="3"/>
  <c r="E758" i="3" s="1"/>
  <c r="D757" i="3"/>
  <c r="E757" i="3" s="1"/>
  <c r="C757" i="3"/>
  <c r="E756" i="3"/>
  <c r="D756" i="3"/>
  <c r="C756" i="3"/>
  <c r="D755" i="3"/>
  <c r="C755" i="3"/>
  <c r="E755" i="3" s="1"/>
  <c r="D754" i="3"/>
  <c r="C754" i="3"/>
  <c r="E754" i="3" s="1"/>
  <c r="E753" i="3"/>
  <c r="D753" i="3"/>
  <c r="C753" i="3"/>
  <c r="E752" i="3"/>
  <c r="D752" i="3"/>
  <c r="C752" i="3"/>
  <c r="D751" i="3"/>
  <c r="C751" i="3"/>
  <c r="E751" i="3" s="1"/>
  <c r="D750" i="3"/>
  <c r="C750" i="3"/>
  <c r="E750" i="3" s="1"/>
  <c r="D749" i="3"/>
  <c r="C749" i="3"/>
  <c r="E749" i="3" s="1"/>
  <c r="E748" i="3"/>
  <c r="D748" i="3"/>
  <c r="C748" i="3"/>
  <c r="D747" i="3"/>
  <c r="C747" i="3"/>
  <c r="E747" i="3" s="1"/>
  <c r="D746" i="3"/>
  <c r="C746" i="3"/>
  <c r="E746" i="3" s="1"/>
  <c r="D745" i="3"/>
  <c r="C745" i="3"/>
  <c r="E745" i="3" s="1"/>
  <c r="E744" i="3"/>
  <c r="D744" i="3"/>
  <c r="C744" i="3"/>
  <c r="D743" i="3"/>
  <c r="C743" i="3"/>
  <c r="E743" i="3" s="1"/>
  <c r="D742" i="3"/>
  <c r="C742" i="3"/>
  <c r="E742" i="3" s="1"/>
  <c r="D741" i="3"/>
  <c r="C741" i="3"/>
  <c r="E741" i="3" s="1"/>
  <c r="E740" i="3"/>
  <c r="D740" i="3"/>
  <c r="C740" i="3"/>
  <c r="D739" i="3"/>
  <c r="C739" i="3"/>
  <c r="D738" i="3"/>
  <c r="C738" i="3"/>
  <c r="E738" i="3" s="1"/>
  <c r="D737" i="3"/>
  <c r="E737" i="3" s="1"/>
  <c r="C737" i="3"/>
  <c r="E736" i="3"/>
  <c r="D736" i="3"/>
  <c r="C736" i="3"/>
  <c r="D735" i="3"/>
  <c r="C735" i="3"/>
  <c r="E735" i="3" s="1"/>
  <c r="D734" i="3"/>
  <c r="C734" i="3"/>
  <c r="E734" i="3" s="1"/>
  <c r="D733" i="3"/>
  <c r="E733" i="3" s="1"/>
  <c r="C733" i="3"/>
  <c r="E732" i="3"/>
  <c r="D732" i="3"/>
  <c r="C732" i="3"/>
  <c r="D731" i="3"/>
  <c r="C731" i="3"/>
  <c r="E731" i="3" s="1"/>
  <c r="D730" i="3"/>
  <c r="C730" i="3"/>
  <c r="E730" i="3" s="1"/>
  <c r="D729" i="3"/>
  <c r="E729" i="3" s="1"/>
  <c r="C729" i="3"/>
  <c r="E728" i="3"/>
  <c r="D728" i="3"/>
  <c r="C728" i="3"/>
  <c r="D727" i="3"/>
  <c r="C727" i="3"/>
  <c r="E727" i="3" s="1"/>
  <c r="D726" i="3"/>
  <c r="C726" i="3"/>
  <c r="E726" i="3" s="1"/>
  <c r="D725" i="3"/>
  <c r="C725" i="3"/>
  <c r="E725" i="3" s="1"/>
  <c r="E724" i="3"/>
  <c r="D724" i="3"/>
  <c r="C724" i="3"/>
  <c r="D723" i="3"/>
  <c r="C723" i="3"/>
  <c r="E723" i="3" s="1"/>
  <c r="D722" i="3"/>
  <c r="C722" i="3"/>
  <c r="E722" i="3" s="1"/>
  <c r="D721" i="3"/>
  <c r="C721" i="3"/>
  <c r="E721" i="3" s="1"/>
  <c r="E720" i="3"/>
  <c r="D720" i="3"/>
  <c r="C720" i="3"/>
  <c r="D719" i="3"/>
  <c r="C719" i="3"/>
  <c r="E719" i="3" s="1"/>
  <c r="D718" i="3"/>
  <c r="C718" i="3"/>
  <c r="E718" i="3" s="1"/>
  <c r="D717" i="3"/>
  <c r="C717" i="3"/>
  <c r="E717" i="3" s="1"/>
  <c r="E716" i="3"/>
  <c r="D716" i="3"/>
  <c r="C716" i="3"/>
  <c r="D715" i="3"/>
  <c r="C715" i="3"/>
  <c r="E715" i="3" s="1"/>
  <c r="D714" i="3"/>
  <c r="C714" i="3"/>
  <c r="E714" i="3" s="1"/>
  <c r="D713" i="3"/>
  <c r="E713" i="3" s="1"/>
  <c r="C713" i="3"/>
  <c r="E712" i="3"/>
  <c r="D712" i="3"/>
  <c r="C712" i="3"/>
  <c r="D711" i="3"/>
  <c r="C711" i="3"/>
  <c r="E711" i="3" s="1"/>
  <c r="D710" i="3"/>
  <c r="C710" i="3"/>
  <c r="D709" i="3"/>
  <c r="E709" i="3" s="1"/>
  <c r="C709" i="3"/>
  <c r="E708" i="3"/>
  <c r="D708" i="3"/>
  <c r="C708" i="3"/>
  <c r="D707" i="3"/>
  <c r="C707" i="3"/>
  <c r="E707" i="3" s="1"/>
  <c r="D706" i="3"/>
  <c r="C706" i="3"/>
  <c r="E706" i="3" s="1"/>
  <c r="D705" i="3"/>
  <c r="C705" i="3"/>
  <c r="E705" i="3" s="1"/>
  <c r="E704" i="3"/>
  <c r="D704" i="3"/>
  <c r="C704" i="3"/>
  <c r="D703" i="3"/>
  <c r="C703" i="3"/>
  <c r="E703" i="3" s="1"/>
  <c r="D702" i="3"/>
  <c r="C702" i="3"/>
  <c r="E702" i="3" s="1"/>
  <c r="D701" i="3"/>
  <c r="C701" i="3"/>
  <c r="E701" i="3" s="1"/>
  <c r="E700" i="3"/>
  <c r="D700" i="3"/>
  <c r="C700" i="3"/>
  <c r="D699" i="3"/>
  <c r="C699" i="3"/>
  <c r="E699" i="3" s="1"/>
  <c r="D698" i="3"/>
  <c r="C698" i="3"/>
  <c r="E698" i="3" s="1"/>
  <c r="D697" i="3"/>
  <c r="C697" i="3"/>
  <c r="E697" i="3" s="1"/>
  <c r="E696" i="3"/>
  <c r="D696" i="3"/>
  <c r="C696" i="3"/>
  <c r="D695" i="3"/>
  <c r="C695" i="3"/>
  <c r="D694" i="3"/>
  <c r="C694" i="3"/>
  <c r="E694" i="3" s="1"/>
  <c r="D693" i="3"/>
  <c r="C693" i="3"/>
  <c r="E693" i="3" s="1"/>
  <c r="E692" i="3"/>
  <c r="D692" i="3"/>
  <c r="C692" i="3"/>
  <c r="D691" i="3"/>
  <c r="C691" i="3"/>
  <c r="D690" i="3"/>
  <c r="C690" i="3"/>
  <c r="D689" i="3"/>
  <c r="E689" i="3" s="1"/>
  <c r="C689" i="3"/>
  <c r="E688" i="3"/>
  <c r="D688" i="3"/>
  <c r="C688" i="3"/>
  <c r="D687" i="3"/>
  <c r="C687" i="3"/>
  <c r="E687" i="3" s="1"/>
  <c r="D686" i="3"/>
  <c r="C686" i="3"/>
  <c r="E686" i="3" s="1"/>
  <c r="D685" i="3"/>
  <c r="E685" i="3" s="1"/>
  <c r="C685" i="3"/>
  <c r="E684" i="3"/>
  <c r="D684" i="3"/>
  <c r="C684" i="3"/>
  <c r="D683" i="3"/>
  <c r="C683" i="3"/>
  <c r="E683" i="3" s="1"/>
  <c r="D682" i="3"/>
  <c r="C682" i="3"/>
  <c r="E682" i="3" s="1"/>
  <c r="D681" i="3"/>
  <c r="E681" i="3" s="1"/>
  <c r="C681" i="3"/>
  <c r="E680" i="3"/>
  <c r="D680" i="3"/>
  <c r="C680" i="3"/>
  <c r="D679" i="3"/>
  <c r="C679" i="3"/>
  <c r="E679" i="3" s="1"/>
  <c r="D678" i="3"/>
  <c r="C678" i="3"/>
  <c r="E678" i="3" s="1"/>
  <c r="D677" i="3"/>
  <c r="C677" i="3"/>
  <c r="D676" i="3"/>
  <c r="E676" i="3" s="1"/>
  <c r="C676" i="3"/>
  <c r="D675" i="3"/>
  <c r="C675" i="3"/>
  <c r="E675" i="3" s="1"/>
  <c r="D674" i="3"/>
  <c r="C674" i="3"/>
  <c r="E674" i="3" s="1"/>
  <c r="D673" i="3"/>
  <c r="C673" i="3"/>
  <c r="E673" i="3" s="1"/>
  <c r="D672" i="3"/>
  <c r="E672" i="3" s="1"/>
  <c r="C672" i="3"/>
  <c r="D671" i="3"/>
  <c r="C671" i="3"/>
  <c r="E671" i="3" s="1"/>
  <c r="D670" i="3"/>
  <c r="C670" i="3"/>
  <c r="E670" i="3" s="1"/>
  <c r="D669" i="3"/>
  <c r="C669" i="3"/>
  <c r="E668" i="3"/>
  <c r="D668" i="3"/>
  <c r="C668" i="3"/>
  <c r="D667" i="3"/>
  <c r="C667" i="3"/>
  <c r="E667" i="3" s="1"/>
  <c r="D666" i="3"/>
  <c r="C666" i="3"/>
  <c r="E666" i="3" s="1"/>
  <c r="D665" i="3"/>
  <c r="E665" i="3" s="1"/>
  <c r="C665" i="3"/>
  <c r="E664" i="3"/>
  <c r="D664" i="3"/>
  <c r="C664" i="3"/>
  <c r="D663" i="3"/>
  <c r="C663" i="3"/>
  <c r="E663" i="3" s="1"/>
  <c r="D662" i="3"/>
  <c r="C662" i="3"/>
  <c r="E662" i="3" s="1"/>
  <c r="E661" i="3"/>
  <c r="D661" i="3"/>
  <c r="C661" i="3"/>
  <c r="E660" i="3"/>
  <c r="D660" i="3"/>
  <c r="C660" i="3"/>
  <c r="D659" i="3"/>
  <c r="C659" i="3"/>
  <c r="E659" i="3" s="1"/>
  <c r="D658" i="3"/>
  <c r="C658" i="3"/>
  <c r="E658" i="3" s="1"/>
  <c r="D657" i="3"/>
  <c r="C657" i="3"/>
  <c r="E657" i="3" s="1"/>
  <c r="E656" i="3"/>
  <c r="D656" i="3"/>
  <c r="C656" i="3"/>
  <c r="D655" i="3"/>
  <c r="C655" i="3"/>
  <c r="E655" i="3" s="1"/>
  <c r="D654" i="3"/>
  <c r="C654" i="3"/>
  <c r="E654" i="3" s="1"/>
  <c r="D653" i="3"/>
  <c r="C653" i="3"/>
  <c r="E653" i="3" s="1"/>
  <c r="D652" i="3"/>
  <c r="E652" i="3" s="1"/>
  <c r="C652" i="3"/>
  <c r="D651" i="3"/>
  <c r="C651" i="3"/>
  <c r="E651" i="3" s="1"/>
  <c r="D650" i="3"/>
  <c r="C650" i="3"/>
  <c r="E650" i="3" s="1"/>
  <c r="D649" i="3"/>
  <c r="C649" i="3"/>
  <c r="E649" i="3" s="1"/>
  <c r="D648" i="3"/>
  <c r="E648" i="3" s="1"/>
  <c r="C648" i="3"/>
  <c r="D647" i="3"/>
  <c r="C647" i="3"/>
  <c r="E647" i="3" s="1"/>
  <c r="D646" i="3"/>
  <c r="C646" i="3"/>
  <c r="E646" i="3" s="1"/>
  <c r="D645" i="3"/>
  <c r="C645" i="3"/>
  <c r="E645" i="3" s="1"/>
  <c r="E644" i="3"/>
  <c r="D644" i="3"/>
  <c r="C644" i="3"/>
  <c r="D643" i="3"/>
  <c r="C643" i="3"/>
  <c r="E643" i="3" s="1"/>
  <c r="D642" i="3"/>
  <c r="C642" i="3"/>
  <c r="D641" i="3"/>
  <c r="E641" i="3" s="1"/>
  <c r="C641" i="3"/>
  <c r="E640" i="3"/>
  <c r="D640" i="3"/>
  <c r="C640" i="3"/>
  <c r="D639" i="3"/>
  <c r="C639" i="3"/>
  <c r="E639" i="3" s="1"/>
  <c r="D638" i="3"/>
  <c r="C638" i="3"/>
  <c r="D637" i="3"/>
  <c r="E637" i="3" s="1"/>
  <c r="C637" i="3"/>
  <c r="E636" i="3"/>
  <c r="D636" i="3"/>
  <c r="C636" i="3"/>
  <c r="D635" i="3"/>
  <c r="C635" i="3"/>
  <c r="E635" i="3" s="1"/>
  <c r="D634" i="3"/>
  <c r="C634" i="3"/>
  <c r="E634" i="3" s="1"/>
  <c r="D633" i="3"/>
  <c r="C633" i="3"/>
  <c r="E633" i="3" s="1"/>
  <c r="E632" i="3"/>
  <c r="D632" i="3"/>
  <c r="C632" i="3"/>
  <c r="D631" i="3"/>
  <c r="C631" i="3"/>
  <c r="E631" i="3" s="1"/>
  <c r="D630" i="3"/>
  <c r="C630" i="3"/>
  <c r="E630" i="3" s="1"/>
  <c r="D629" i="3"/>
  <c r="C629" i="3"/>
  <c r="E629" i="3" s="1"/>
  <c r="E628" i="3"/>
  <c r="D628" i="3"/>
  <c r="C628" i="3"/>
  <c r="D627" i="3"/>
  <c r="C627" i="3"/>
  <c r="E627" i="3" s="1"/>
  <c r="D626" i="3"/>
  <c r="C626" i="3"/>
  <c r="E626" i="3" s="1"/>
  <c r="D625" i="3"/>
  <c r="C625" i="3"/>
  <c r="E625" i="3" s="1"/>
  <c r="E624" i="3"/>
  <c r="D624" i="3"/>
  <c r="C624" i="3"/>
  <c r="D623" i="3"/>
  <c r="C623" i="3"/>
  <c r="D622" i="3"/>
  <c r="C622" i="3"/>
  <c r="E622" i="3" s="1"/>
  <c r="D621" i="3"/>
  <c r="C621" i="3"/>
  <c r="E621" i="3" s="1"/>
  <c r="E620" i="3"/>
  <c r="D620" i="3"/>
  <c r="C620" i="3"/>
  <c r="D619" i="3"/>
  <c r="C619" i="3"/>
  <c r="D618" i="3"/>
  <c r="C618" i="3"/>
  <c r="D617" i="3"/>
  <c r="E617" i="3" s="1"/>
  <c r="C617" i="3"/>
  <c r="E616" i="3"/>
  <c r="D616" i="3"/>
  <c r="C616" i="3"/>
  <c r="D615" i="3"/>
  <c r="C615" i="3"/>
  <c r="E615" i="3" s="1"/>
  <c r="D614" i="3"/>
  <c r="C614" i="3"/>
  <c r="E614" i="3" s="1"/>
  <c r="D613" i="3"/>
  <c r="E613" i="3" s="1"/>
  <c r="C613" i="3"/>
  <c r="E612" i="3"/>
  <c r="D612" i="3"/>
  <c r="C612" i="3"/>
  <c r="D611" i="3"/>
  <c r="C611" i="3"/>
  <c r="E611" i="3" s="1"/>
  <c r="D610" i="3"/>
  <c r="C610" i="3"/>
  <c r="E610" i="3" s="1"/>
  <c r="D609" i="3"/>
  <c r="E609" i="3" s="1"/>
  <c r="C609" i="3"/>
  <c r="E608" i="3"/>
  <c r="D608" i="3"/>
  <c r="C608" i="3"/>
  <c r="D607" i="3"/>
  <c r="C607" i="3"/>
  <c r="E607" i="3" s="1"/>
  <c r="D606" i="3"/>
  <c r="C606" i="3"/>
  <c r="E606" i="3" s="1"/>
  <c r="D605" i="3"/>
  <c r="C605" i="3"/>
  <c r="D604" i="3"/>
  <c r="E604" i="3" s="1"/>
  <c r="C604" i="3"/>
  <c r="D603" i="3"/>
  <c r="C603" i="3"/>
  <c r="E603" i="3" s="1"/>
  <c r="D602" i="3"/>
  <c r="C602" i="3"/>
  <c r="E602" i="3" s="1"/>
  <c r="D601" i="3"/>
  <c r="C601" i="3"/>
  <c r="E601" i="3" s="1"/>
  <c r="D600" i="3"/>
  <c r="E600" i="3" s="1"/>
  <c r="C600" i="3"/>
  <c r="D599" i="3"/>
  <c r="C599" i="3"/>
  <c r="E599" i="3" s="1"/>
  <c r="D598" i="3"/>
  <c r="C598" i="3"/>
  <c r="E598" i="3" s="1"/>
  <c r="D597" i="3"/>
  <c r="C597" i="3"/>
  <c r="E596" i="3"/>
  <c r="D596" i="3"/>
  <c r="C596" i="3"/>
  <c r="D595" i="3"/>
  <c r="C595" i="3"/>
  <c r="E595" i="3" s="1"/>
  <c r="D594" i="3"/>
  <c r="C594" i="3"/>
  <c r="E594" i="3" s="1"/>
  <c r="D593" i="3"/>
  <c r="E593" i="3" s="1"/>
  <c r="C593" i="3"/>
  <c r="E592" i="3"/>
  <c r="D592" i="3"/>
  <c r="C592" i="3"/>
  <c r="D591" i="3"/>
  <c r="C591" i="3"/>
  <c r="E591" i="3" s="1"/>
  <c r="D590" i="3"/>
  <c r="C590" i="3"/>
  <c r="E590" i="3" s="1"/>
  <c r="E589" i="3"/>
  <c r="D589" i="3"/>
  <c r="C589" i="3"/>
  <c r="E588" i="3"/>
  <c r="D588" i="3"/>
  <c r="C588" i="3"/>
  <c r="D587" i="3"/>
  <c r="C587" i="3"/>
  <c r="E587" i="3" s="1"/>
  <c r="D586" i="3"/>
  <c r="C586" i="3"/>
  <c r="E586" i="3" s="1"/>
  <c r="D585" i="3"/>
  <c r="C585" i="3"/>
  <c r="E585" i="3" s="1"/>
  <c r="E584" i="3"/>
  <c r="D584" i="3"/>
  <c r="C584" i="3"/>
  <c r="D583" i="3"/>
  <c r="C583" i="3"/>
  <c r="E583" i="3" s="1"/>
  <c r="D582" i="3"/>
  <c r="C582" i="3"/>
  <c r="E582" i="3" s="1"/>
  <c r="D581" i="3"/>
  <c r="C581" i="3"/>
  <c r="E581" i="3" s="1"/>
  <c r="D580" i="3"/>
  <c r="E580" i="3" s="1"/>
  <c r="C580" i="3"/>
  <c r="D579" i="3"/>
  <c r="C579" i="3"/>
  <c r="E579" i="3" s="1"/>
  <c r="D578" i="3"/>
  <c r="C578" i="3"/>
  <c r="E578" i="3" s="1"/>
  <c r="D577" i="3"/>
  <c r="C577" i="3"/>
  <c r="D576" i="3"/>
  <c r="E576" i="3" s="1"/>
  <c r="C576" i="3"/>
  <c r="D575" i="3"/>
  <c r="C575" i="3"/>
  <c r="E575" i="3" s="1"/>
  <c r="D574" i="3"/>
  <c r="C574" i="3"/>
  <c r="E574" i="3" s="1"/>
  <c r="D573" i="3"/>
  <c r="C573" i="3"/>
  <c r="E573" i="3" s="1"/>
  <c r="E572" i="3"/>
  <c r="D572" i="3"/>
  <c r="C572" i="3"/>
  <c r="D571" i="3"/>
  <c r="C571" i="3"/>
  <c r="E571" i="3" s="1"/>
  <c r="D570" i="3"/>
  <c r="C570" i="3"/>
  <c r="D569" i="3"/>
  <c r="E569" i="3" s="1"/>
  <c r="C569" i="3"/>
  <c r="E568" i="3"/>
  <c r="D568" i="3"/>
  <c r="C568" i="3"/>
  <c r="D567" i="3"/>
  <c r="C567" i="3"/>
  <c r="E567" i="3" s="1"/>
  <c r="D566" i="3"/>
  <c r="C566" i="3"/>
  <c r="D565" i="3"/>
  <c r="E565" i="3" s="1"/>
  <c r="C565" i="3"/>
  <c r="E564" i="3"/>
  <c r="D564" i="3"/>
  <c r="C564" i="3"/>
  <c r="D563" i="3"/>
  <c r="C563" i="3"/>
  <c r="E563" i="3" s="1"/>
  <c r="D562" i="3"/>
  <c r="C562" i="3"/>
  <c r="E562" i="3" s="1"/>
  <c r="D561" i="3"/>
  <c r="C561" i="3"/>
  <c r="E561" i="3" s="1"/>
  <c r="E560" i="3"/>
  <c r="D560" i="3"/>
  <c r="C560" i="3"/>
  <c r="D559" i="3"/>
  <c r="C559" i="3"/>
  <c r="E559" i="3" s="1"/>
  <c r="D558" i="3"/>
  <c r="C558" i="3"/>
  <c r="E558" i="3" s="1"/>
  <c r="D557" i="3"/>
  <c r="C557" i="3"/>
  <c r="E557" i="3" s="1"/>
  <c r="E556" i="3"/>
  <c r="D556" i="3"/>
  <c r="C556" i="3"/>
  <c r="D555" i="3"/>
  <c r="C555" i="3"/>
  <c r="E555" i="3" s="1"/>
  <c r="D554" i="3"/>
  <c r="C554" i="3"/>
  <c r="E554" i="3" s="1"/>
  <c r="D553" i="3"/>
  <c r="C553" i="3"/>
  <c r="E553" i="3" s="1"/>
  <c r="E552" i="3"/>
  <c r="D552" i="3"/>
  <c r="C552" i="3"/>
  <c r="D551" i="3"/>
  <c r="C551" i="3"/>
  <c r="D550" i="3"/>
  <c r="C550" i="3"/>
  <c r="E550" i="3" s="1"/>
  <c r="D549" i="3"/>
  <c r="C549" i="3"/>
  <c r="E549" i="3" s="1"/>
  <c r="E548" i="3"/>
  <c r="D548" i="3"/>
  <c r="C548" i="3"/>
  <c r="D547" i="3"/>
  <c r="C547" i="3"/>
  <c r="D546" i="3"/>
  <c r="C546" i="3"/>
  <c r="D545" i="3"/>
  <c r="E545" i="3" s="1"/>
  <c r="C545" i="3"/>
  <c r="E544" i="3"/>
  <c r="D544" i="3"/>
  <c r="C544" i="3"/>
  <c r="D543" i="3"/>
  <c r="C543" i="3"/>
  <c r="E543" i="3" s="1"/>
  <c r="D542" i="3"/>
  <c r="C542" i="3"/>
  <c r="E542" i="3" s="1"/>
  <c r="D541" i="3"/>
  <c r="E541" i="3" s="1"/>
  <c r="C541" i="3"/>
  <c r="E540" i="3"/>
  <c r="D540" i="3"/>
  <c r="C540" i="3"/>
  <c r="D539" i="3"/>
  <c r="C539" i="3"/>
  <c r="E539" i="3" s="1"/>
  <c r="D538" i="3"/>
  <c r="C538" i="3"/>
  <c r="E538" i="3" s="1"/>
  <c r="D537" i="3"/>
  <c r="E537" i="3" s="1"/>
  <c r="C537" i="3"/>
  <c r="E536" i="3"/>
  <c r="D536" i="3"/>
  <c r="C536" i="3"/>
  <c r="D535" i="3"/>
  <c r="C535" i="3"/>
  <c r="E535" i="3" s="1"/>
  <c r="D534" i="3"/>
  <c r="C534" i="3"/>
  <c r="E534" i="3" s="1"/>
  <c r="D533" i="3"/>
  <c r="C533" i="3"/>
  <c r="D532" i="3"/>
  <c r="E532" i="3" s="1"/>
  <c r="C532" i="3"/>
  <c r="D531" i="3"/>
  <c r="C531" i="3"/>
  <c r="E531" i="3" s="1"/>
  <c r="D530" i="3"/>
  <c r="C530" i="3"/>
  <c r="E530" i="3" s="1"/>
  <c r="D529" i="3"/>
  <c r="C529" i="3"/>
  <c r="D528" i="3"/>
  <c r="E528" i="3" s="1"/>
  <c r="C528" i="3"/>
  <c r="D527" i="3"/>
  <c r="C527" i="3"/>
  <c r="E527" i="3" s="1"/>
  <c r="D526" i="3"/>
  <c r="C526" i="3"/>
  <c r="E526" i="3" s="1"/>
  <c r="D525" i="3"/>
  <c r="C525" i="3"/>
  <c r="E524" i="3"/>
  <c r="D524" i="3"/>
  <c r="C524" i="3"/>
  <c r="D523" i="3"/>
  <c r="C523" i="3"/>
  <c r="E523" i="3" s="1"/>
  <c r="D522" i="3"/>
  <c r="C522" i="3"/>
  <c r="E522" i="3" s="1"/>
  <c r="D521" i="3"/>
  <c r="E521" i="3" s="1"/>
  <c r="C521" i="3"/>
  <c r="E520" i="3"/>
  <c r="D520" i="3"/>
  <c r="C520" i="3"/>
  <c r="D519" i="3"/>
  <c r="C519" i="3"/>
  <c r="E519" i="3" s="1"/>
  <c r="D518" i="3"/>
  <c r="C518" i="3"/>
  <c r="E518" i="3" s="1"/>
  <c r="E517" i="3"/>
  <c r="D517" i="3"/>
  <c r="C517" i="3"/>
  <c r="E516" i="3"/>
  <c r="D516" i="3"/>
  <c r="C516" i="3"/>
  <c r="D515" i="3"/>
  <c r="C515" i="3"/>
  <c r="E515" i="3" s="1"/>
  <c r="D514" i="3"/>
  <c r="C514" i="3"/>
  <c r="E514" i="3" s="1"/>
  <c r="D513" i="3"/>
  <c r="C513" i="3"/>
  <c r="E513" i="3" s="1"/>
  <c r="E512" i="3"/>
  <c r="D512" i="3"/>
  <c r="C512" i="3"/>
  <c r="D511" i="3"/>
  <c r="C511" i="3"/>
  <c r="E511" i="3" s="1"/>
  <c r="D510" i="3"/>
  <c r="C510" i="3"/>
  <c r="E510" i="3" s="1"/>
  <c r="D509" i="3"/>
  <c r="C509" i="3"/>
  <c r="E509" i="3" s="1"/>
  <c r="D508" i="3"/>
  <c r="E508" i="3" s="1"/>
  <c r="C508" i="3"/>
  <c r="D507" i="3"/>
  <c r="C507" i="3"/>
  <c r="E507" i="3" s="1"/>
  <c r="D506" i="3"/>
  <c r="C506" i="3"/>
  <c r="E506" i="3" s="1"/>
  <c r="D505" i="3"/>
  <c r="C505" i="3"/>
  <c r="D504" i="3"/>
  <c r="E504" i="3" s="1"/>
  <c r="C504" i="3"/>
  <c r="E503" i="3" s="1"/>
  <c r="D503" i="3"/>
  <c r="C503" i="3"/>
  <c r="D502" i="3"/>
  <c r="C502" i="3"/>
  <c r="E502" i="3" s="1"/>
  <c r="D501" i="3"/>
  <c r="C501" i="3"/>
  <c r="E501" i="3" s="1"/>
  <c r="E500" i="3"/>
  <c r="D500" i="3"/>
  <c r="C500" i="3"/>
  <c r="D499" i="3"/>
  <c r="C499" i="3"/>
  <c r="E499" i="3" s="1"/>
  <c r="D498" i="3"/>
  <c r="C498" i="3"/>
  <c r="D497" i="3"/>
  <c r="E497" i="3" s="1"/>
  <c r="C497" i="3"/>
  <c r="E496" i="3"/>
  <c r="D496" i="3"/>
  <c r="C496" i="3"/>
  <c r="D495" i="3"/>
  <c r="C495" i="3"/>
  <c r="E495" i="3" s="1"/>
  <c r="D494" i="3"/>
  <c r="C494" i="3"/>
  <c r="D493" i="3"/>
  <c r="E493" i="3" s="1"/>
  <c r="C493" i="3"/>
  <c r="E492" i="3"/>
  <c r="D492" i="3"/>
  <c r="C492" i="3"/>
  <c r="D491" i="3"/>
  <c r="C491" i="3"/>
  <c r="E491" i="3" s="1"/>
  <c r="D490" i="3"/>
  <c r="C490" i="3"/>
  <c r="E490" i="3" s="1"/>
  <c r="D489" i="3"/>
  <c r="C489" i="3"/>
  <c r="E489" i="3" s="1"/>
  <c r="E488" i="3"/>
  <c r="D488" i="3"/>
  <c r="C488" i="3"/>
  <c r="D487" i="3"/>
  <c r="C487" i="3"/>
  <c r="E487" i="3" s="1"/>
  <c r="D486" i="3"/>
  <c r="C486" i="3"/>
  <c r="E486" i="3" s="1"/>
  <c r="D485" i="3"/>
  <c r="C485" i="3"/>
  <c r="E485" i="3" s="1"/>
  <c r="E484" i="3"/>
  <c r="D484" i="3"/>
  <c r="C484" i="3"/>
  <c r="D483" i="3"/>
  <c r="C483" i="3"/>
  <c r="E483" i="3" s="1"/>
  <c r="D482" i="3"/>
  <c r="C482" i="3"/>
  <c r="E482" i="3" s="1"/>
  <c r="D481" i="3"/>
  <c r="C481" i="3"/>
  <c r="E481" i="3" s="1"/>
  <c r="E480" i="3"/>
  <c r="D480" i="3"/>
  <c r="C480" i="3"/>
  <c r="D479" i="3"/>
  <c r="C479" i="3"/>
  <c r="D478" i="3"/>
  <c r="C478" i="3"/>
  <c r="E478" i="3" s="1"/>
  <c r="D477" i="3"/>
  <c r="C477" i="3"/>
  <c r="E477" i="3" s="1"/>
  <c r="E476" i="3"/>
  <c r="D476" i="3"/>
  <c r="C476" i="3"/>
  <c r="D475" i="3"/>
  <c r="C475" i="3"/>
  <c r="D474" i="3"/>
  <c r="C474" i="3"/>
  <c r="D473" i="3"/>
  <c r="E473" i="3" s="1"/>
  <c r="C473" i="3"/>
  <c r="E472" i="3"/>
  <c r="D472" i="3"/>
  <c r="C472" i="3"/>
  <c r="D471" i="3"/>
  <c r="C471" i="3"/>
  <c r="E471" i="3" s="1"/>
  <c r="D470" i="3"/>
  <c r="C470" i="3"/>
  <c r="E470" i="3" s="1"/>
  <c r="D469" i="3"/>
  <c r="E469" i="3" s="1"/>
  <c r="C469" i="3"/>
  <c r="E468" i="3"/>
  <c r="D468" i="3"/>
  <c r="C468" i="3"/>
  <c r="D467" i="3"/>
  <c r="C467" i="3"/>
  <c r="E467" i="3" s="1"/>
  <c r="D466" i="3"/>
  <c r="C466" i="3"/>
  <c r="E466" i="3" s="1"/>
  <c r="D465" i="3"/>
  <c r="E465" i="3" s="1"/>
  <c r="C465" i="3"/>
  <c r="E464" i="3"/>
  <c r="D464" i="3"/>
  <c r="C464" i="3"/>
  <c r="D463" i="3"/>
  <c r="C463" i="3"/>
  <c r="E463" i="3" s="1"/>
  <c r="D462" i="3"/>
  <c r="C462" i="3"/>
  <c r="E462" i="3" s="1"/>
  <c r="D461" i="3"/>
  <c r="C461" i="3"/>
  <c r="D460" i="3"/>
  <c r="E460" i="3" s="1"/>
  <c r="C460" i="3"/>
  <c r="D459" i="3"/>
  <c r="C459" i="3"/>
  <c r="E459" i="3" s="1"/>
  <c r="D458" i="3"/>
  <c r="C458" i="3"/>
  <c r="E458" i="3" s="1"/>
  <c r="D457" i="3"/>
  <c r="C457" i="3"/>
  <c r="D456" i="3"/>
  <c r="E456" i="3" s="1"/>
  <c r="C456" i="3"/>
  <c r="D455" i="3"/>
  <c r="C455" i="3"/>
  <c r="E455" i="3" s="1"/>
  <c r="D454" i="3"/>
  <c r="C454" i="3"/>
  <c r="E454" i="3" s="1"/>
  <c r="D453" i="3"/>
  <c r="C453" i="3"/>
  <c r="E452" i="3"/>
  <c r="D452" i="3"/>
  <c r="C452" i="3"/>
  <c r="D451" i="3"/>
  <c r="C451" i="3"/>
  <c r="E451" i="3" s="1"/>
  <c r="D450" i="3"/>
  <c r="C450" i="3"/>
  <c r="D449" i="3"/>
  <c r="E449" i="3" s="1"/>
  <c r="C449" i="3"/>
  <c r="E448" i="3"/>
  <c r="D448" i="3"/>
  <c r="C448" i="3"/>
  <c r="D447" i="3"/>
  <c r="C447" i="3"/>
  <c r="E447" i="3" s="1"/>
  <c r="D446" i="3"/>
  <c r="C446" i="3"/>
  <c r="E446" i="3" s="1"/>
  <c r="E445" i="3"/>
  <c r="D445" i="3"/>
  <c r="C445" i="3"/>
  <c r="E444" i="3"/>
  <c r="D444" i="3"/>
  <c r="C444" i="3"/>
  <c r="D443" i="3"/>
  <c r="C443" i="3"/>
  <c r="E443" i="3" s="1"/>
  <c r="D442" i="3"/>
  <c r="C442" i="3"/>
  <c r="E442" i="3" s="1"/>
  <c r="D441" i="3"/>
  <c r="C441" i="3"/>
  <c r="E441" i="3" s="1"/>
  <c r="E440" i="3"/>
  <c r="D440" i="3"/>
  <c r="C440" i="3"/>
  <c r="D439" i="3"/>
  <c r="C439" i="3"/>
  <c r="E439" i="3" s="1"/>
  <c r="D438" i="3"/>
  <c r="C438" i="3"/>
  <c r="E438" i="3" s="1"/>
  <c r="D437" i="3"/>
  <c r="C437" i="3"/>
  <c r="E437" i="3" s="1"/>
  <c r="D436" i="3"/>
  <c r="E436" i="3" s="1"/>
  <c r="C436" i="3"/>
  <c r="D435" i="3"/>
  <c r="C435" i="3"/>
  <c r="E435" i="3" s="1"/>
  <c r="D434" i="3"/>
  <c r="C434" i="3"/>
  <c r="E434" i="3" s="1"/>
  <c r="D433" i="3"/>
  <c r="C433" i="3"/>
  <c r="D432" i="3"/>
  <c r="E432" i="3" s="1"/>
  <c r="C432" i="3"/>
  <c r="D431" i="3"/>
  <c r="C431" i="3"/>
  <c r="E431" i="3" s="1"/>
  <c r="D430" i="3"/>
  <c r="C430" i="3"/>
  <c r="E430" i="3" s="1"/>
  <c r="D429" i="3"/>
  <c r="C429" i="3"/>
  <c r="E429" i="3" s="1"/>
  <c r="E428" i="3"/>
  <c r="D428" i="3"/>
  <c r="C428" i="3"/>
  <c r="D427" i="3"/>
  <c r="C427" i="3"/>
  <c r="E427" i="3" s="1"/>
  <c r="D426" i="3"/>
  <c r="C426" i="3"/>
  <c r="D425" i="3"/>
  <c r="E425" i="3" s="1"/>
  <c r="C425" i="3"/>
  <c r="E424" i="3"/>
  <c r="D424" i="3"/>
  <c r="C424" i="3"/>
  <c r="D423" i="3"/>
  <c r="C423" i="3"/>
  <c r="E423" i="3" s="1"/>
  <c r="D422" i="3"/>
  <c r="C422" i="3"/>
  <c r="D421" i="3"/>
  <c r="E421" i="3" s="1"/>
  <c r="C421" i="3"/>
  <c r="E420" i="3"/>
  <c r="D420" i="3"/>
  <c r="C420" i="3"/>
  <c r="D419" i="3"/>
  <c r="C419" i="3"/>
  <c r="E419" i="3" s="1"/>
  <c r="D418" i="3"/>
  <c r="C418" i="3"/>
  <c r="E418" i="3" s="1"/>
  <c r="D417" i="3"/>
  <c r="C417" i="3"/>
  <c r="E417" i="3" s="1"/>
  <c r="E416" i="3"/>
  <c r="D416" i="3"/>
  <c r="C416" i="3"/>
  <c r="D415" i="3"/>
  <c r="C415" i="3"/>
  <c r="E415" i="3" s="1"/>
  <c r="D414" i="3"/>
  <c r="C414" i="3"/>
  <c r="E414" i="3" s="1"/>
  <c r="D413" i="3"/>
  <c r="C413" i="3"/>
  <c r="E413" i="3" s="1"/>
  <c r="E412" i="3"/>
  <c r="D412" i="3"/>
  <c r="C412" i="3"/>
  <c r="D411" i="3"/>
  <c r="C411" i="3"/>
  <c r="E411" i="3" s="1"/>
  <c r="D410" i="3"/>
  <c r="C410" i="3"/>
  <c r="E410" i="3" s="1"/>
  <c r="D409" i="3"/>
  <c r="C409" i="3"/>
  <c r="E408" i="3"/>
  <c r="D408" i="3"/>
  <c r="C408" i="3"/>
  <c r="D407" i="3"/>
  <c r="C407" i="3"/>
  <c r="D406" i="3"/>
  <c r="C406" i="3"/>
  <c r="D405" i="3"/>
  <c r="C405" i="3"/>
  <c r="E405" i="3" s="1"/>
  <c r="E404" i="3"/>
  <c r="D404" i="3"/>
  <c r="C404" i="3"/>
  <c r="D403" i="3"/>
  <c r="C403" i="3"/>
  <c r="D402" i="3"/>
  <c r="C402" i="3"/>
  <c r="D401" i="3"/>
  <c r="E401" i="3" s="1"/>
  <c r="C401" i="3"/>
  <c r="E400" i="3"/>
  <c r="D400" i="3"/>
  <c r="C400" i="3"/>
  <c r="D399" i="3"/>
  <c r="C399" i="3"/>
  <c r="E399" i="3" s="1"/>
  <c r="D398" i="3"/>
  <c r="C398" i="3"/>
  <c r="E398" i="3" s="1"/>
  <c r="D397" i="3"/>
  <c r="E397" i="3" s="1"/>
  <c r="C397" i="3"/>
  <c r="E396" i="3"/>
  <c r="D396" i="3"/>
  <c r="C396" i="3"/>
  <c r="D395" i="3"/>
  <c r="C395" i="3"/>
  <c r="E395" i="3" s="1"/>
  <c r="D394" i="3"/>
  <c r="C394" i="3"/>
  <c r="E394" i="3" s="1"/>
  <c r="D393" i="3"/>
  <c r="E393" i="3" s="1"/>
  <c r="C393" i="3"/>
  <c r="E392" i="3"/>
  <c r="D392" i="3"/>
  <c r="C392" i="3"/>
  <c r="D391" i="3"/>
  <c r="C391" i="3"/>
  <c r="E391" i="3" s="1"/>
  <c r="D390" i="3"/>
  <c r="C390" i="3"/>
  <c r="E390" i="3" s="1"/>
  <c r="D389" i="3"/>
  <c r="C389" i="3"/>
  <c r="D388" i="3"/>
  <c r="E388" i="3" s="1"/>
  <c r="C388" i="3"/>
  <c r="D387" i="3"/>
  <c r="C387" i="3"/>
  <c r="E387" i="3" s="1"/>
  <c r="D386" i="3"/>
  <c r="C386" i="3"/>
  <c r="E386" i="3" s="1"/>
  <c r="D385" i="3"/>
  <c r="C385" i="3"/>
  <c r="D384" i="3"/>
  <c r="E384" i="3" s="1"/>
  <c r="C384" i="3"/>
  <c r="D383" i="3"/>
  <c r="C383" i="3"/>
  <c r="E383" i="3" s="1"/>
  <c r="D382" i="3"/>
  <c r="C382" i="3"/>
  <c r="E382" i="3" s="1"/>
  <c r="D381" i="3"/>
  <c r="C381" i="3"/>
  <c r="E380" i="3"/>
  <c r="D380" i="3"/>
  <c r="C380" i="3"/>
  <c r="D379" i="3"/>
  <c r="C379" i="3"/>
  <c r="E379" i="3" s="1"/>
  <c r="D378" i="3"/>
  <c r="C378" i="3"/>
  <c r="D377" i="3"/>
  <c r="E377" i="3" s="1"/>
  <c r="C377" i="3"/>
  <c r="E376" i="3"/>
  <c r="D376" i="3"/>
  <c r="C376" i="3"/>
  <c r="D375" i="3"/>
  <c r="C375" i="3"/>
  <c r="E375" i="3" s="1"/>
  <c r="D374" i="3"/>
  <c r="C374" i="3"/>
  <c r="E374" i="3" s="1"/>
  <c r="E373" i="3"/>
  <c r="D373" i="3"/>
  <c r="C373" i="3"/>
  <c r="E372" i="3"/>
  <c r="D372" i="3"/>
  <c r="C372" i="3"/>
  <c r="D371" i="3"/>
  <c r="C371" i="3"/>
  <c r="E371" i="3" s="1"/>
  <c r="D370" i="3"/>
  <c r="C370" i="3"/>
  <c r="E370" i="3" s="1"/>
  <c r="D369" i="3"/>
  <c r="C369" i="3"/>
  <c r="E369" i="3" s="1"/>
  <c r="D368" i="3"/>
  <c r="C368" i="3"/>
  <c r="E368" i="3" s="1"/>
  <c r="D367" i="3"/>
  <c r="C367" i="3"/>
  <c r="E367" i="3" s="1"/>
  <c r="D366" i="3"/>
  <c r="C366" i="3"/>
  <c r="E366" i="3" s="1"/>
  <c r="D365" i="3"/>
  <c r="C365" i="3"/>
  <c r="E365" i="3" s="1"/>
  <c r="D364" i="3"/>
  <c r="C364" i="3"/>
  <c r="E364" i="3" s="1"/>
  <c r="D363" i="3"/>
  <c r="C363" i="3"/>
  <c r="E363" i="3" s="1"/>
  <c r="D362" i="3"/>
  <c r="C362" i="3"/>
  <c r="E362" i="3" s="1"/>
  <c r="D361" i="3"/>
  <c r="C361" i="3"/>
  <c r="D360" i="3"/>
  <c r="C360" i="3"/>
  <c r="E360" i="3" s="1"/>
  <c r="D359" i="3"/>
  <c r="C359" i="3"/>
  <c r="E359" i="3" s="1"/>
  <c r="D358" i="3"/>
  <c r="C358" i="3"/>
  <c r="E358" i="3" s="1"/>
  <c r="D357" i="3"/>
  <c r="C357" i="3"/>
  <c r="E357" i="3" s="1"/>
  <c r="D356" i="3"/>
  <c r="C356" i="3"/>
  <c r="E356" i="3" s="1"/>
  <c r="D355" i="3"/>
  <c r="C355" i="3"/>
  <c r="E355" i="3" s="1"/>
  <c r="D354" i="3"/>
  <c r="C354" i="3"/>
  <c r="D353" i="3"/>
  <c r="E353" i="3" s="1"/>
  <c r="C353" i="3"/>
  <c r="D352" i="3"/>
  <c r="C352" i="3"/>
  <c r="E352" i="3" s="1"/>
  <c r="D351" i="3"/>
  <c r="C351" i="3"/>
  <c r="E351" i="3" s="1"/>
  <c r="D350" i="3"/>
  <c r="C350" i="3"/>
  <c r="D349" i="3"/>
  <c r="E349" i="3" s="1"/>
  <c r="C349" i="3"/>
  <c r="E348" i="3"/>
  <c r="D348" i="3"/>
  <c r="C348" i="3"/>
  <c r="D347" i="3"/>
  <c r="C347" i="3"/>
  <c r="E347" i="3" s="1"/>
  <c r="D346" i="3"/>
  <c r="C346" i="3"/>
  <c r="E346" i="3" s="1"/>
  <c r="D345" i="3"/>
  <c r="C345" i="3"/>
  <c r="E345" i="3" s="1"/>
  <c r="E344" i="3"/>
  <c r="D344" i="3"/>
  <c r="C344" i="3"/>
  <c r="D343" i="3"/>
  <c r="C343" i="3"/>
  <c r="E343" i="3" s="1"/>
  <c r="D342" i="3"/>
  <c r="C342" i="3"/>
  <c r="E342" i="3" s="1"/>
  <c r="D341" i="3"/>
  <c r="C341" i="3"/>
  <c r="E341" i="3" s="1"/>
  <c r="D340" i="3"/>
  <c r="C340" i="3"/>
  <c r="E340" i="3" s="1"/>
  <c r="D339" i="3"/>
  <c r="C339" i="3"/>
  <c r="E339" i="3" s="1"/>
  <c r="D338" i="3"/>
  <c r="C338" i="3"/>
  <c r="E338" i="3" s="1"/>
  <c r="D337" i="3"/>
  <c r="C337" i="3"/>
  <c r="E336" i="3"/>
  <c r="D336" i="3"/>
  <c r="C336" i="3"/>
  <c r="D335" i="3"/>
  <c r="C335" i="3"/>
  <c r="D334" i="3"/>
  <c r="C334" i="3"/>
  <c r="E334" i="3" s="1"/>
  <c r="D333" i="3"/>
  <c r="C333" i="3"/>
  <c r="E333" i="3" s="1"/>
  <c r="E332" i="3"/>
  <c r="D332" i="3"/>
  <c r="C332" i="3"/>
  <c r="D331" i="3"/>
  <c r="C331" i="3"/>
  <c r="D330" i="3"/>
  <c r="C330" i="3"/>
  <c r="D329" i="3"/>
  <c r="E329" i="3" s="1"/>
  <c r="C329" i="3"/>
  <c r="E328" i="3"/>
  <c r="D328" i="3"/>
  <c r="C328" i="3"/>
  <c r="D327" i="3"/>
  <c r="C327" i="3"/>
  <c r="E327" i="3" s="1"/>
  <c r="D326" i="3"/>
  <c r="C326" i="3"/>
  <c r="E326" i="3" s="1"/>
  <c r="D325" i="3"/>
  <c r="E325" i="3" s="1"/>
  <c r="C325" i="3"/>
  <c r="D324" i="3"/>
  <c r="C324" i="3"/>
  <c r="E324" i="3" s="1"/>
  <c r="D323" i="3"/>
  <c r="C323" i="3"/>
  <c r="E323" i="3" s="1"/>
  <c r="D322" i="3"/>
  <c r="C322" i="3"/>
  <c r="E322" i="3" s="1"/>
  <c r="D321" i="3"/>
  <c r="E321" i="3" s="1"/>
  <c r="C321" i="3"/>
  <c r="E320" i="3"/>
  <c r="D320" i="3"/>
  <c r="C320" i="3"/>
  <c r="D319" i="3"/>
  <c r="C319" i="3"/>
  <c r="E319" i="3" s="1"/>
  <c r="D318" i="3"/>
  <c r="C318" i="3"/>
  <c r="E318" i="3" s="1"/>
  <c r="D317" i="3"/>
  <c r="C317" i="3"/>
  <c r="D316" i="3"/>
  <c r="E316" i="3" s="1"/>
  <c r="C316" i="3"/>
  <c r="D315" i="3"/>
  <c r="C315" i="3"/>
  <c r="E315" i="3" s="1"/>
  <c r="D314" i="3"/>
  <c r="C314" i="3"/>
  <c r="E314" i="3" s="1"/>
  <c r="D313" i="3"/>
  <c r="C313" i="3"/>
  <c r="D312" i="3"/>
  <c r="E312" i="3" s="1"/>
  <c r="C312" i="3"/>
  <c r="D311" i="3"/>
  <c r="C311" i="3"/>
  <c r="E311" i="3" s="1"/>
  <c r="D310" i="3"/>
  <c r="C310" i="3"/>
  <c r="E310" i="3" s="1"/>
  <c r="D309" i="3"/>
  <c r="C309" i="3"/>
  <c r="E308" i="3"/>
  <c r="D308" i="3"/>
  <c r="C308" i="3"/>
  <c r="D307" i="3"/>
  <c r="C307" i="3"/>
  <c r="D306" i="3"/>
  <c r="C306" i="3"/>
  <c r="D305" i="3"/>
  <c r="E305" i="3" s="1"/>
  <c r="C305" i="3"/>
  <c r="E304" i="3"/>
  <c r="D304" i="3"/>
  <c r="C304" i="3"/>
  <c r="D303" i="3"/>
  <c r="C303" i="3"/>
  <c r="E303" i="3" s="1"/>
  <c r="D302" i="3"/>
  <c r="C302" i="3"/>
  <c r="E302" i="3" s="1"/>
  <c r="E301" i="3"/>
  <c r="D301" i="3"/>
  <c r="C301" i="3"/>
  <c r="E300" i="3"/>
  <c r="D300" i="3"/>
  <c r="C300" i="3"/>
  <c r="D299" i="3"/>
  <c r="C299" i="3"/>
  <c r="E299" i="3" s="1"/>
  <c r="D298" i="3"/>
  <c r="C298" i="3"/>
  <c r="E298" i="3" s="1"/>
  <c r="D297" i="3"/>
  <c r="C297" i="3"/>
  <c r="E297" i="3" s="1"/>
  <c r="D296" i="3"/>
  <c r="C296" i="3"/>
  <c r="E296" i="3" s="1"/>
  <c r="D295" i="3"/>
  <c r="C295" i="3"/>
  <c r="E295" i="3" s="1"/>
  <c r="D294" i="3"/>
  <c r="C294" i="3"/>
  <c r="E294" i="3" s="1"/>
  <c r="D293" i="3"/>
  <c r="C293" i="3"/>
  <c r="E293" i="3" s="1"/>
  <c r="D292" i="3"/>
  <c r="C292" i="3"/>
  <c r="E292" i="3" s="1"/>
  <c r="D291" i="3"/>
  <c r="C291" i="3"/>
  <c r="E291" i="3" s="1"/>
  <c r="D290" i="3"/>
  <c r="C290" i="3"/>
  <c r="E290" i="3" s="1"/>
  <c r="D289" i="3"/>
  <c r="C289" i="3"/>
  <c r="D288" i="3"/>
  <c r="C288" i="3"/>
  <c r="E288" i="3" s="1"/>
  <c r="D287" i="3"/>
  <c r="C287" i="3"/>
  <c r="E287" i="3" s="1"/>
  <c r="D286" i="3"/>
  <c r="C286" i="3"/>
  <c r="E286" i="3" s="1"/>
  <c r="D285" i="3"/>
  <c r="C285" i="3"/>
  <c r="E285" i="3" s="1"/>
  <c r="D284" i="3"/>
  <c r="C284" i="3"/>
  <c r="E284" i="3" s="1"/>
  <c r="D283" i="3"/>
  <c r="C283" i="3"/>
  <c r="E283" i="3" s="1"/>
  <c r="D282" i="3"/>
  <c r="C282" i="3"/>
  <c r="D281" i="3"/>
  <c r="E281" i="3" s="1"/>
  <c r="C281" i="3"/>
  <c r="D280" i="3"/>
  <c r="C280" i="3"/>
  <c r="E280" i="3" s="1"/>
  <c r="D279" i="3"/>
  <c r="C279" i="3"/>
  <c r="E279" i="3" s="1"/>
  <c r="D278" i="3"/>
  <c r="C278" i="3"/>
  <c r="D277" i="3"/>
  <c r="E277" i="3" s="1"/>
  <c r="C277" i="3"/>
  <c r="E276" i="3"/>
  <c r="D276" i="3"/>
  <c r="C276" i="3"/>
  <c r="D275" i="3"/>
  <c r="C275" i="3"/>
  <c r="E275" i="3" s="1"/>
  <c r="D274" i="3"/>
  <c r="C274" i="3"/>
  <c r="E274" i="3" s="1"/>
  <c r="D273" i="3"/>
  <c r="C273" i="3"/>
  <c r="E273" i="3" s="1"/>
  <c r="E272" i="3"/>
  <c r="D272" i="3"/>
  <c r="C272" i="3"/>
  <c r="D271" i="3"/>
  <c r="C271" i="3"/>
  <c r="E271" i="3" s="1"/>
  <c r="D270" i="3"/>
  <c r="C270" i="3"/>
  <c r="E270" i="3" s="1"/>
  <c r="D269" i="3"/>
  <c r="C269" i="3"/>
  <c r="E269" i="3" s="1"/>
  <c r="D268" i="3"/>
  <c r="C268" i="3"/>
  <c r="E268" i="3" s="1"/>
  <c r="D267" i="3"/>
  <c r="C267" i="3"/>
  <c r="E267" i="3" s="1"/>
  <c r="D266" i="3"/>
  <c r="C266" i="3"/>
  <c r="E266" i="3" s="1"/>
  <c r="D265" i="3"/>
  <c r="C265" i="3"/>
  <c r="E264" i="3"/>
  <c r="D264" i="3"/>
  <c r="C264" i="3"/>
  <c r="D263" i="3"/>
  <c r="C263" i="3"/>
  <c r="D262" i="3"/>
  <c r="C262" i="3"/>
  <c r="E262" i="3" s="1"/>
  <c r="D261" i="3"/>
  <c r="C261" i="3"/>
  <c r="E261" i="3" s="1"/>
  <c r="E260" i="3"/>
  <c r="D260" i="3"/>
  <c r="C260" i="3"/>
  <c r="D259" i="3"/>
  <c r="C259" i="3"/>
  <c r="D258" i="3"/>
  <c r="C258" i="3"/>
  <c r="D257" i="3"/>
  <c r="E257" i="3" s="1"/>
  <c r="C257" i="3"/>
  <c r="E256" i="3"/>
  <c r="D256" i="3"/>
  <c r="C256" i="3"/>
  <c r="D255" i="3"/>
  <c r="C255" i="3"/>
  <c r="E255" i="3" s="1"/>
  <c r="D254" i="3"/>
  <c r="C254" i="3"/>
  <c r="E254" i="3" s="1"/>
  <c r="D253" i="3"/>
  <c r="E253" i="3" s="1"/>
  <c r="C253" i="3"/>
  <c r="D252" i="3"/>
  <c r="C252" i="3"/>
  <c r="E252" i="3" s="1"/>
  <c r="D251" i="3"/>
  <c r="C251" i="3"/>
  <c r="E251" i="3" s="1"/>
  <c r="D250" i="3"/>
  <c r="C250" i="3"/>
  <c r="E250" i="3" s="1"/>
  <c r="D249" i="3"/>
  <c r="E249" i="3" s="1"/>
  <c r="C249" i="3"/>
  <c r="E248" i="3"/>
  <c r="D248" i="3"/>
  <c r="C248" i="3"/>
  <c r="D247" i="3"/>
  <c r="C247" i="3"/>
  <c r="E247" i="3" s="1"/>
  <c r="D246" i="3"/>
  <c r="C246" i="3"/>
  <c r="E246" i="3" s="1"/>
  <c r="D245" i="3"/>
  <c r="C245" i="3"/>
  <c r="D244" i="3"/>
  <c r="E244" i="3" s="1"/>
  <c r="C244" i="3"/>
  <c r="D243" i="3"/>
  <c r="C243" i="3"/>
  <c r="E243" i="3" s="1"/>
  <c r="D242" i="3"/>
  <c r="C242" i="3"/>
  <c r="E242" i="3" s="1"/>
  <c r="D241" i="3"/>
  <c r="C241" i="3"/>
  <c r="D240" i="3"/>
  <c r="E240" i="3" s="1"/>
  <c r="C240" i="3"/>
  <c r="D239" i="3"/>
  <c r="C239" i="3"/>
  <c r="E239" i="3" s="1"/>
  <c r="D238" i="3"/>
  <c r="C238" i="3"/>
  <c r="E238" i="3" s="1"/>
  <c r="D237" i="3"/>
  <c r="C237" i="3"/>
  <c r="E236" i="3"/>
  <c r="D236" i="3"/>
  <c r="C236" i="3"/>
  <c r="D235" i="3"/>
  <c r="C235" i="3"/>
  <c r="E235" i="3" s="1"/>
  <c r="D234" i="3"/>
  <c r="C234" i="3"/>
  <c r="D233" i="3"/>
  <c r="E233" i="3" s="1"/>
  <c r="C233" i="3"/>
  <c r="E232" i="3"/>
  <c r="D232" i="3"/>
  <c r="C232" i="3"/>
  <c r="D231" i="3"/>
  <c r="C231" i="3"/>
  <c r="E231" i="3" s="1"/>
  <c r="D230" i="3"/>
  <c r="C230" i="3"/>
  <c r="E230" i="3" s="1"/>
  <c r="E229" i="3"/>
  <c r="D229" i="3"/>
  <c r="C229" i="3"/>
  <c r="E228" i="3"/>
  <c r="D228" i="3"/>
  <c r="C228" i="3"/>
  <c r="D227" i="3"/>
  <c r="C227" i="3"/>
  <c r="E227" i="3" s="1"/>
  <c r="D226" i="3"/>
  <c r="C226" i="3"/>
  <c r="E226" i="3" s="1"/>
  <c r="D225" i="3"/>
  <c r="C225" i="3"/>
  <c r="E225" i="3" s="1"/>
  <c r="D224" i="3"/>
  <c r="C224" i="3"/>
  <c r="E224" i="3" s="1"/>
  <c r="D223" i="3"/>
  <c r="C223" i="3"/>
  <c r="E223" i="3" s="1"/>
  <c r="D222" i="3"/>
  <c r="C222" i="3"/>
  <c r="E222" i="3" s="1"/>
  <c r="D221" i="3"/>
  <c r="C221" i="3"/>
  <c r="E221" i="3" s="1"/>
  <c r="D220" i="3"/>
  <c r="C220" i="3"/>
  <c r="E220" i="3" s="1"/>
  <c r="D219" i="3"/>
  <c r="C219" i="3"/>
  <c r="E219" i="3" s="1"/>
  <c r="D218" i="3"/>
  <c r="C218" i="3"/>
  <c r="E218" i="3" s="1"/>
  <c r="D217" i="3"/>
  <c r="C217" i="3"/>
  <c r="D216" i="3"/>
  <c r="C216" i="3"/>
  <c r="E216" i="3" s="1"/>
  <c r="D215" i="3"/>
  <c r="C215" i="3"/>
  <c r="E215" i="3" s="1"/>
  <c r="D214" i="3"/>
  <c r="C214" i="3"/>
  <c r="E214" i="3" s="1"/>
  <c r="D213" i="3"/>
  <c r="C213" i="3"/>
  <c r="E213" i="3" s="1"/>
  <c r="D212" i="3"/>
  <c r="C212" i="3"/>
  <c r="E212" i="3" s="1"/>
  <c r="D211" i="3"/>
  <c r="C211" i="3"/>
  <c r="E211" i="3" s="1"/>
  <c r="E210" i="3"/>
  <c r="D210" i="3"/>
  <c r="C210" i="3"/>
  <c r="E209" i="3"/>
  <c r="D209" i="3"/>
  <c r="C209" i="3"/>
  <c r="D208" i="3"/>
  <c r="C208" i="3"/>
  <c r="D207" i="3"/>
  <c r="C207" i="3"/>
  <c r="E206" i="3" s="1"/>
  <c r="D206" i="3"/>
  <c r="C206" i="3"/>
  <c r="D205" i="3"/>
  <c r="E205" i="3" s="1"/>
  <c r="C205" i="3"/>
  <c r="E204" i="3"/>
  <c r="D204" i="3"/>
  <c r="C204" i="3"/>
  <c r="D203" i="3"/>
  <c r="C203" i="3"/>
  <c r="E203" i="3" s="1"/>
  <c r="E202" i="3"/>
  <c r="D202" i="3"/>
  <c r="C202" i="3"/>
  <c r="E201" i="3"/>
  <c r="D201" i="3"/>
  <c r="C201" i="3"/>
  <c r="D200" i="3"/>
  <c r="C200" i="3"/>
  <c r="E200" i="3" s="1"/>
  <c r="D199" i="3"/>
  <c r="C199" i="3"/>
  <c r="E198" i="3"/>
  <c r="D198" i="3"/>
  <c r="C198" i="3"/>
  <c r="B197" i="3"/>
  <c r="C197" i="3" s="1"/>
  <c r="D196" i="3"/>
  <c r="E196" i="3" s="1"/>
  <c r="C196" i="3"/>
  <c r="E195" i="3"/>
  <c r="D195" i="3"/>
  <c r="C195" i="3"/>
  <c r="D194" i="3"/>
  <c r="E194" i="3" s="1"/>
  <c r="C194" i="3"/>
  <c r="E193" i="3"/>
  <c r="D193" i="3"/>
  <c r="C193" i="3"/>
  <c r="D192" i="3"/>
  <c r="E192" i="3" s="1"/>
  <c r="C192" i="3"/>
  <c r="D191" i="3"/>
  <c r="C191" i="3"/>
  <c r="E191" i="3" s="1"/>
  <c r="D190" i="3"/>
  <c r="C190" i="3"/>
  <c r="E190" i="3" s="1"/>
  <c r="D189" i="3"/>
  <c r="C189" i="3"/>
  <c r="E189" i="3" s="1"/>
  <c r="D188" i="3"/>
  <c r="E188" i="3" s="1"/>
  <c r="C188" i="3"/>
  <c r="E187" i="3"/>
  <c r="D187" i="3"/>
  <c r="C187" i="3"/>
  <c r="E186" i="3"/>
  <c r="D186" i="3"/>
  <c r="C186" i="3"/>
  <c r="E185" i="3"/>
  <c r="D185" i="3"/>
  <c r="C185" i="3"/>
  <c r="D184" i="3"/>
  <c r="E184" i="3" s="1"/>
  <c r="C184" i="3"/>
  <c r="E183" i="3"/>
  <c r="D183" i="3"/>
  <c r="C183" i="3"/>
  <c r="D182" i="3"/>
  <c r="E182" i="3" s="1"/>
  <c r="C182" i="3"/>
  <c r="E181" i="3"/>
  <c r="D181" i="3"/>
  <c r="C181" i="3"/>
  <c r="D180" i="3"/>
  <c r="E180" i="3" s="1"/>
  <c r="C180" i="3"/>
  <c r="D179" i="3"/>
  <c r="C179" i="3"/>
  <c r="E179" i="3" s="1"/>
  <c r="D178" i="3"/>
  <c r="C178" i="3"/>
  <c r="E178" i="3" s="1"/>
  <c r="D177" i="3"/>
  <c r="C177" i="3"/>
  <c r="E177" i="3" s="1"/>
  <c r="D176" i="3"/>
  <c r="E176" i="3" s="1"/>
  <c r="C176" i="3"/>
  <c r="D175" i="3"/>
  <c r="C175" i="3"/>
  <c r="E175" i="3" s="1"/>
  <c r="E174" i="3"/>
  <c r="D174" i="3"/>
  <c r="C174" i="3"/>
  <c r="E173" i="3"/>
  <c r="D173" i="3"/>
  <c r="C173" i="3"/>
  <c r="D172" i="3"/>
  <c r="E172" i="3" s="1"/>
  <c r="C172" i="3"/>
  <c r="E171" i="3"/>
  <c r="D171" i="3"/>
  <c r="C171" i="3"/>
  <c r="D170" i="3"/>
  <c r="E170" i="3" s="1"/>
  <c r="C170" i="3"/>
  <c r="E169" i="3"/>
  <c r="D169" i="3"/>
  <c r="C169" i="3"/>
  <c r="D168" i="3"/>
  <c r="E168" i="3" s="1"/>
  <c r="C168" i="3"/>
  <c r="D167" i="3"/>
  <c r="C167" i="3"/>
  <c r="E167" i="3" s="1"/>
  <c r="D166" i="3"/>
  <c r="C166" i="3"/>
  <c r="E166" i="3" s="1"/>
  <c r="D165" i="3"/>
  <c r="C165" i="3"/>
  <c r="E165" i="3" s="1"/>
  <c r="D164" i="3"/>
  <c r="E164" i="3" s="1"/>
  <c r="C164" i="3"/>
  <c r="E163" i="3"/>
  <c r="D163" i="3"/>
  <c r="C163" i="3"/>
  <c r="D162" i="3"/>
  <c r="C162" i="3"/>
  <c r="E162" i="3" s="1"/>
  <c r="E161" i="3"/>
  <c r="D161" i="3"/>
  <c r="C161" i="3"/>
  <c r="D160" i="3"/>
  <c r="E160" i="3" s="1"/>
  <c r="C160" i="3"/>
  <c r="E159" i="3"/>
  <c r="D159" i="3"/>
  <c r="C159" i="3"/>
  <c r="E158" i="3"/>
  <c r="D158" i="3"/>
  <c r="C158" i="3"/>
  <c r="E157" i="3"/>
  <c r="D157" i="3"/>
  <c r="C157" i="3"/>
  <c r="D156" i="3"/>
  <c r="E156" i="3" s="1"/>
  <c r="C156" i="3"/>
  <c r="D155" i="3"/>
  <c r="C155" i="3"/>
  <c r="E155" i="3" s="1"/>
  <c r="D154" i="3"/>
  <c r="C154" i="3"/>
  <c r="E154" i="3" s="1"/>
  <c r="D153" i="3"/>
  <c r="C153" i="3"/>
  <c r="E153" i="3" s="1"/>
  <c r="D152" i="3"/>
  <c r="E152" i="3" s="1"/>
  <c r="C152" i="3"/>
  <c r="E151" i="3"/>
  <c r="D151" i="3"/>
  <c r="C151" i="3"/>
  <c r="E150" i="3"/>
  <c r="D150" i="3"/>
  <c r="C150" i="3"/>
  <c r="D149" i="3"/>
  <c r="C149" i="3"/>
  <c r="E149" i="3" s="1"/>
  <c r="D148" i="3"/>
  <c r="E148" i="3" s="1"/>
  <c r="C148" i="3"/>
  <c r="E147" i="3"/>
  <c r="D147" i="3"/>
  <c r="C147" i="3"/>
  <c r="D146" i="3"/>
  <c r="E146" i="3" s="1"/>
  <c r="C146" i="3"/>
  <c r="E145" i="3"/>
  <c r="D145" i="3"/>
  <c r="C145" i="3"/>
  <c r="D144" i="3"/>
  <c r="E144" i="3" s="1"/>
  <c r="C144" i="3"/>
  <c r="D143" i="3"/>
  <c r="C143" i="3"/>
  <c r="E143" i="3" s="1"/>
  <c r="D142" i="3"/>
  <c r="C142" i="3"/>
  <c r="E142" i="3" s="1"/>
  <c r="D141" i="3"/>
  <c r="C141" i="3"/>
  <c r="E141" i="3" s="1"/>
  <c r="D140" i="3"/>
  <c r="E140" i="3" s="1"/>
  <c r="C140" i="3"/>
  <c r="E139" i="3"/>
  <c r="D139" i="3"/>
  <c r="C139" i="3"/>
  <c r="E138" i="3"/>
  <c r="D138" i="3"/>
  <c r="C138" i="3"/>
  <c r="E137" i="3"/>
  <c r="D137" i="3"/>
  <c r="C137" i="3"/>
  <c r="D136" i="3"/>
  <c r="E136" i="3" s="1"/>
  <c r="C136" i="3"/>
  <c r="E135" i="3"/>
  <c r="D135" i="3"/>
  <c r="C135" i="3"/>
  <c r="D134" i="3"/>
  <c r="E134" i="3" s="1"/>
  <c r="C134" i="3"/>
  <c r="E133" i="3"/>
  <c r="D133" i="3"/>
  <c r="C133" i="3"/>
  <c r="D132" i="3"/>
  <c r="E132" i="3" s="1"/>
  <c r="C132" i="3"/>
  <c r="D131" i="3"/>
  <c r="C131" i="3"/>
  <c r="E131" i="3" s="1"/>
  <c r="D130" i="3"/>
  <c r="C130" i="3"/>
  <c r="E130" i="3" s="1"/>
  <c r="D129" i="3"/>
  <c r="C129" i="3"/>
  <c r="E129" i="3" s="1"/>
  <c r="D128" i="3"/>
  <c r="E128" i="3" s="1"/>
  <c r="C128" i="3"/>
  <c r="D127" i="3"/>
  <c r="C127" i="3"/>
  <c r="E127" i="3" s="1"/>
  <c r="E126" i="3"/>
  <c r="D126" i="3"/>
  <c r="C126" i="3"/>
  <c r="E125" i="3"/>
  <c r="D125" i="3"/>
  <c r="C125" i="3"/>
  <c r="D124" i="3"/>
  <c r="E124" i="3" s="1"/>
  <c r="C124" i="3"/>
  <c r="E123" i="3"/>
  <c r="D123" i="3"/>
  <c r="C123" i="3"/>
  <c r="D122" i="3"/>
  <c r="E122" i="3" s="1"/>
  <c r="C122" i="3"/>
  <c r="E121" i="3"/>
  <c r="D121" i="3"/>
  <c r="C121" i="3"/>
  <c r="D120" i="3"/>
  <c r="E120" i="3" s="1"/>
  <c r="C120" i="3"/>
  <c r="D119" i="3"/>
  <c r="C119" i="3"/>
  <c r="E119" i="3" s="1"/>
  <c r="D118" i="3"/>
  <c r="C118" i="3"/>
  <c r="E118" i="3" s="1"/>
  <c r="D117" i="3"/>
  <c r="C117" i="3"/>
  <c r="E117" i="3" s="1"/>
  <c r="D116" i="3"/>
  <c r="E116" i="3" s="1"/>
  <c r="C116" i="3"/>
  <c r="E115" i="3"/>
  <c r="D115" i="3"/>
  <c r="C115" i="3"/>
  <c r="D114" i="3"/>
  <c r="C114" i="3"/>
  <c r="E114" i="3" s="1"/>
  <c r="E113" i="3"/>
  <c r="D113" i="3"/>
  <c r="C113" i="3"/>
  <c r="D112" i="3"/>
  <c r="E112" i="3" s="1"/>
  <c r="C112" i="3"/>
  <c r="E111" i="3"/>
  <c r="D111" i="3"/>
  <c r="C111" i="3"/>
  <c r="E110" i="3"/>
  <c r="D110" i="3"/>
  <c r="C110" i="3"/>
  <c r="E109" i="3"/>
  <c r="D109" i="3"/>
  <c r="C109" i="3"/>
  <c r="D108" i="3"/>
  <c r="E108" i="3" s="1"/>
  <c r="C108" i="3"/>
  <c r="D107" i="3"/>
  <c r="C107" i="3"/>
  <c r="D106" i="3"/>
  <c r="C106" i="3"/>
  <c r="D105" i="3"/>
  <c r="C105" i="3"/>
  <c r="E105" i="3" s="1"/>
  <c r="D104" i="3"/>
  <c r="E104" i="3" s="1"/>
  <c r="C104" i="3"/>
  <c r="E103" i="3"/>
  <c r="D103" i="3"/>
  <c r="C103" i="3"/>
  <c r="E102" i="3"/>
  <c r="D102" i="3"/>
  <c r="C102" i="3"/>
  <c r="D101" i="3"/>
  <c r="C101" i="3"/>
  <c r="E101" i="3" s="1"/>
  <c r="D100" i="3"/>
  <c r="E100" i="3" s="1"/>
  <c r="C100" i="3"/>
  <c r="E99" i="3"/>
  <c r="D99" i="3"/>
  <c r="C99" i="3"/>
  <c r="D98" i="3"/>
  <c r="E98" i="3" s="1"/>
  <c r="C98" i="3"/>
  <c r="E97" i="3"/>
  <c r="D97" i="3"/>
  <c r="C97" i="3"/>
  <c r="D96" i="3"/>
  <c r="E96" i="3" s="1"/>
  <c r="C96" i="3"/>
  <c r="D95" i="3"/>
  <c r="C95" i="3"/>
  <c r="E95" i="3" s="1"/>
  <c r="D94" i="3"/>
  <c r="C94" i="3"/>
  <c r="E94" i="3" s="1"/>
  <c r="D93" i="3"/>
  <c r="C93" i="3"/>
  <c r="E93" i="3" s="1"/>
  <c r="D92" i="3"/>
  <c r="E92" i="3" s="1"/>
  <c r="C92" i="3"/>
  <c r="D91" i="3"/>
  <c r="C91" i="3"/>
  <c r="E91" i="3" s="1"/>
  <c r="E90" i="3"/>
  <c r="D90" i="3"/>
  <c r="C90" i="3"/>
  <c r="E89" i="3"/>
  <c r="B100" i="1" s="1"/>
  <c r="D89" i="3"/>
  <c r="C89" i="3"/>
  <c r="D88" i="3"/>
  <c r="E88" i="3" s="1"/>
  <c r="C88" i="3"/>
  <c r="E87" i="3"/>
  <c r="D87" i="3"/>
  <c r="C87" i="3"/>
  <c r="D86" i="3"/>
  <c r="E86" i="3" s="1"/>
  <c r="C86" i="3"/>
  <c r="E85" i="3"/>
  <c r="D85" i="3"/>
  <c r="C85" i="3"/>
  <c r="D84" i="3"/>
  <c r="E84" i="3" s="1"/>
  <c r="C84" i="3"/>
  <c r="D83" i="3"/>
  <c r="C83" i="3"/>
  <c r="E83" i="3" s="1"/>
  <c r="D82" i="3"/>
  <c r="C82" i="3"/>
  <c r="E82" i="3" s="1"/>
  <c r="D81" i="3"/>
  <c r="C81" i="3"/>
  <c r="E81" i="3" s="1"/>
  <c r="D80" i="3"/>
  <c r="E80" i="3" s="1"/>
  <c r="C80" i="3"/>
  <c r="D79" i="3"/>
  <c r="C79" i="3"/>
  <c r="E79" i="3" s="1"/>
  <c r="E78" i="3"/>
  <c r="D78" i="3"/>
  <c r="C78" i="3"/>
  <c r="E77" i="3"/>
  <c r="D77" i="3"/>
  <c r="C77" i="3"/>
  <c r="D76" i="3"/>
  <c r="E76" i="3" s="1"/>
  <c r="C76" i="3"/>
  <c r="E75" i="3"/>
  <c r="D75" i="3"/>
  <c r="C75" i="3"/>
  <c r="D74" i="3"/>
  <c r="E74" i="3" s="1"/>
  <c r="C74" i="3"/>
  <c r="E73" i="3"/>
  <c r="D73" i="3"/>
  <c r="C73" i="3"/>
  <c r="D72" i="3"/>
  <c r="E72" i="3" s="1"/>
  <c r="C72" i="3"/>
  <c r="D71" i="3"/>
  <c r="C71" i="3"/>
  <c r="E71" i="3" s="1"/>
  <c r="D70" i="3"/>
  <c r="C70" i="3"/>
  <c r="E70" i="3" s="1"/>
  <c r="D69" i="3"/>
  <c r="C69" i="3"/>
  <c r="E69" i="3" s="1"/>
  <c r="D68" i="3"/>
  <c r="E68" i="3" s="1"/>
  <c r="C68" i="3"/>
  <c r="E67" i="3"/>
  <c r="D67" i="3"/>
  <c r="C67" i="3"/>
  <c r="D66" i="3"/>
  <c r="C66" i="3"/>
  <c r="E66" i="3" s="1"/>
  <c r="E65" i="3"/>
  <c r="D65" i="3"/>
  <c r="C65" i="3"/>
  <c r="D64" i="3"/>
  <c r="E64" i="3" s="1"/>
  <c r="C64" i="3"/>
  <c r="E63" i="3"/>
  <c r="D63" i="3"/>
  <c r="C63" i="3"/>
  <c r="E62" i="3"/>
  <c r="D62" i="3"/>
  <c r="C62" i="3"/>
  <c r="E61" i="3"/>
  <c r="D61" i="3"/>
  <c r="C61" i="3"/>
  <c r="D60" i="3"/>
  <c r="E60" i="3" s="1"/>
  <c r="C60" i="3"/>
  <c r="D59" i="3"/>
  <c r="C59" i="3"/>
  <c r="E59" i="3" s="1"/>
  <c r="D58" i="3"/>
  <c r="C58" i="3"/>
  <c r="E58" i="3" s="1"/>
  <c r="D57" i="3"/>
  <c r="C57" i="3"/>
  <c r="E57" i="3" s="1"/>
  <c r="D56" i="3"/>
  <c r="E56" i="3" s="1"/>
  <c r="C56" i="3"/>
  <c r="E55" i="3"/>
  <c r="D55" i="3"/>
  <c r="C55" i="3"/>
  <c r="E54" i="3"/>
  <c r="D54" i="3"/>
  <c r="C54" i="3"/>
  <c r="D53" i="3"/>
  <c r="C53" i="3"/>
  <c r="E53" i="3" s="1"/>
  <c r="D52" i="3"/>
  <c r="E52" i="3" s="1"/>
  <c r="C52" i="3"/>
  <c r="E51" i="3"/>
  <c r="D51" i="3"/>
  <c r="C51" i="3"/>
  <c r="D50" i="3"/>
  <c r="E50" i="3" s="1"/>
  <c r="C50" i="3"/>
  <c r="E49" i="3"/>
  <c r="D49" i="3"/>
  <c r="C49" i="3"/>
  <c r="D48" i="3"/>
  <c r="E48" i="3" s="1"/>
  <c r="C48" i="3"/>
  <c r="D47" i="3"/>
  <c r="C47" i="3"/>
  <c r="E47" i="3" s="1"/>
  <c r="D46" i="3"/>
  <c r="C46" i="3"/>
  <c r="E46" i="3" s="1"/>
  <c r="D45" i="3"/>
  <c r="C45" i="3"/>
  <c r="E45" i="3" s="1"/>
  <c r="D44" i="3"/>
  <c r="E44" i="3" s="1"/>
  <c r="C44" i="3"/>
  <c r="E43" i="3"/>
  <c r="D43" i="3"/>
  <c r="C43" i="3"/>
  <c r="E42" i="3"/>
  <c r="D42" i="3"/>
  <c r="C42" i="3"/>
  <c r="E41" i="3"/>
  <c r="D41" i="3"/>
  <c r="C41" i="3"/>
  <c r="D40" i="3"/>
  <c r="E40" i="3" s="1"/>
  <c r="C40" i="3"/>
  <c r="E39" i="3"/>
  <c r="D39" i="3"/>
  <c r="C39" i="3"/>
  <c r="E38" i="3"/>
  <c r="D38" i="3"/>
  <c r="C38" i="3"/>
  <c r="E37" i="3"/>
  <c r="D37" i="3"/>
  <c r="C37" i="3"/>
  <c r="D36" i="3"/>
  <c r="E36" i="3" s="1"/>
  <c r="C36" i="3"/>
  <c r="D35" i="3"/>
  <c r="C35" i="3"/>
  <c r="E35" i="3" s="1"/>
  <c r="D34" i="3"/>
  <c r="C34" i="3"/>
  <c r="E34" i="3" s="1"/>
  <c r="D33" i="3"/>
  <c r="C33" i="3"/>
  <c r="E33" i="3" s="1"/>
  <c r="D32" i="3"/>
  <c r="E32" i="3" s="1"/>
  <c r="C32" i="3"/>
  <c r="D31" i="3"/>
  <c r="C31" i="3"/>
  <c r="E31" i="3" s="1"/>
  <c r="E30" i="3"/>
  <c r="D30" i="3"/>
  <c r="C30" i="3"/>
  <c r="E29" i="3"/>
  <c r="D29" i="3"/>
  <c r="C29" i="3"/>
  <c r="D28" i="3"/>
  <c r="E28" i="3" s="1"/>
  <c r="C28" i="3"/>
  <c r="E27" i="3"/>
  <c r="D27" i="3"/>
  <c r="C27" i="3"/>
  <c r="D26" i="3"/>
  <c r="E26" i="3" s="1"/>
  <c r="C26" i="3"/>
  <c r="E25" i="3"/>
  <c r="D25" i="3"/>
  <c r="C25" i="3"/>
  <c r="D24" i="3"/>
  <c r="E24" i="3" s="1"/>
  <c r="C24" i="3"/>
  <c r="D23" i="3"/>
  <c r="C23" i="3"/>
  <c r="E23" i="3" s="1"/>
  <c r="D22" i="3"/>
  <c r="C22" i="3"/>
  <c r="D21" i="3"/>
  <c r="C21" i="3"/>
  <c r="E21" i="3" s="1"/>
  <c r="D20" i="3"/>
  <c r="E20" i="3" s="1"/>
  <c r="C20" i="3"/>
  <c r="E19" i="3"/>
  <c r="D19" i="3"/>
  <c r="C19" i="3"/>
  <c r="D18" i="3"/>
  <c r="C18" i="3"/>
  <c r="E18" i="3" s="1"/>
  <c r="D17" i="3"/>
  <c r="C17" i="3"/>
  <c r="E17" i="3" s="1"/>
  <c r="D16" i="3"/>
  <c r="E16" i="3" s="1"/>
  <c r="C16" i="3"/>
  <c r="E15" i="3"/>
  <c r="D15" i="3"/>
  <c r="C15" i="3"/>
  <c r="E14" i="3"/>
  <c r="D14" i="3"/>
  <c r="C14" i="3"/>
  <c r="E13" i="3"/>
  <c r="D13" i="3"/>
  <c r="C13" i="3"/>
  <c r="D12" i="3"/>
  <c r="E12" i="3" s="1"/>
  <c r="C12" i="3"/>
  <c r="D11" i="3"/>
  <c r="C11" i="3"/>
  <c r="E11" i="3" s="1"/>
  <c r="D10" i="3"/>
  <c r="C10" i="3"/>
  <c r="E10" i="3" s="1"/>
  <c r="D9" i="3"/>
  <c r="C9" i="3"/>
  <c r="E9" i="3" s="1"/>
  <c r="D8" i="3"/>
  <c r="E8" i="3" s="1"/>
  <c r="C8" i="3"/>
  <c r="E7" i="3"/>
  <c r="D7" i="3"/>
  <c r="C7" i="3"/>
  <c r="E6" i="3"/>
  <c r="D6" i="3"/>
  <c r="C6" i="3"/>
  <c r="D5" i="3"/>
  <c r="C5" i="3"/>
  <c r="E5" i="3" s="1"/>
  <c r="D4" i="3"/>
  <c r="E4" i="3" s="1"/>
  <c r="C4" i="3"/>
  <c r="E3" i="3"/>
  <c r="D3" i="3"/>
  <c r="C3" i="3"/>
  <c r="D2" i="3"/>
  <c r="E2" i="3" s="1"/>
  <c r="C2" i="3"/>
  <c r="D1277" i="2"/>
  <c r="C1277" i="2"/>
  <c r="E1277" i="2" s="1"/>
  <c r="D1276" i="2"/>
  <c r="E1276" i="2" s="1"/>
  <c r="C1276" i="2"/>
  <c r="D1275" i="2"/>
  <c r="C1275" i="2"/>
  <c r="E1275" i="2" s="1"/>
  <c r="D1274" i="2"/>
  <c r="C1274" i="2"/>
  <c r="E1274" i="2" s="1"/>
  <c r="D1273" i="2"/>
  <c r="C1273" i="2"/>
  <c r="E1273" i="2" s="1"/>
  <c r="D1272" i="2"/>
  <c r="E1272" i="2" s="1"/>
  <c r="C1272" i="2"/>
  <c r="E1271" i="2"/>
  <c r="D1271" i="2"/>
  <c r="C1271" i="2"/>
  <c r="D1270" i="2"/>
  <c r="C1270" i="2"/>
  <c r="E1270" i="2" s="1"/>
  <c r="D1269" i="2"/>
  <c r="E1269" i="2" s="1"/>
  <c r="C1269" i="2"/>
  <c r="D1268" i="2"/>
  <c r="E1268" i="2" s="1"/>
  <c r="C1268" i="2"/>
  <c r="D1267" i="2"/>
  <c r="C1267" i="2"/>
  <c r="E1267" i="2" s="1"/>
  <c r="D1266" i="2"/>
  <c r="E1266" i="2" s="1"/>
  <c r="C1266" i="2"/>
  <c r="D1265" i="2"/>
  <c r="C1265" i="2"/>
  <c r="E1265" i="2" s="1"/>
  <c r="D1264" i="2"/>
  <c r="E1264" i="2" s="1"/>
  <c r="C1264" i="2"/>
  <c r="D1263" i="2"/>
  <c r="C1263" i="2"/>
  <c r="D1262" i="2"/>
  <c r="C1262" i="2"/>
  <c r="E1262" i="2" s="1"/>
  <c r="D1261" i="2"/>
  <c r="C1261" i="2"/>
  <c r="E1261" i="2" s="1"/>
  <c r="D1260" i="2"/>
  <c r="E1260" i="2" s="1"/>
  <c r="C1260" i="2"/>
  <c r="D1259" i="2"/>
  <c r="C1259" i="2"/>
  <c r="D1258" i="2"/>
  <c r="C1258" i="2"/>
  <c r="D1257" i="2"/>
  <c r="E1257" i="2" s="1"/>
  <c r="C1257" i="2"/>
  <c r="D1256" i="2"/>
  <c r="E1256" i="2" s="1"/>
  <c r="C1256" i="2"/>
  <c r="E1255" i="2"/>
  <c r="D1255" i="2"/>
  <c r="C1255" i="2"/>
  <c r="D1254" i="2"/>
  <c r="C1254" i="2"/>
  <c r="E1254" i="2" s="1"/>
  <c r="D1253" i="2"/>
  <c r="C1253" i="2"/>
  <c r="E1253" i="2" s="1"/>
  <c r="D1252" i="2"/>
  <c r="C1252" i="2"/>
  <c r="E1252" i="2" s="1"/>
  <c r="D1251" i="2"/>
  <c r="C1251" i="2"/>
  <c r="E1251" i="2" s="1"/>
  <c r="D1250" i="2"/>
  <c r="C1250" i="2"/>
  <c r="D1249" i="2"/>
  <c r="C1249" i="2"/>
  <c r="D1248" i="2"/>
  <c r="C1248" i="2"/>
  <c r="D1247" i="2"/>
  <c r="E1247" i="2" s="1"/>
  <c r="C1247" i="2"/>
  <c r="D1246" i="2"/>
  <c r="C1246" i="2"/>
  <c r="E1245" i="2"/>
  <c r="D1245" i="2"/>
  <c r="C1245" i="2"/>
  <c r="D1244" i="2"/>
  <c r="C1244" i="2"/>
  <c r="D1243" i="2"/>
  <c r="C1243" i="2"/>
  <c r="E1243" i="2" s="1"/>
  <c r="E1242" i="2"/>
  <c r="D1242" i="2"/>
  <c r="C1242" i="2"/>
  <c r="D1241" i="2"/>
  <c r="C1241" i="2"/>
  <c r="E1241" i="2" s="1"/>
  <c r="D1240" i="2"/>
  <c r="C1240" i="2"/>
  <c r="D1239" i="2"/>
  <c r="C1239" i="2"/>
  <c r="E1239" i="2" s="1"/>
  <c r="D1238" i="2"/>
  <c r="C1238" i="2"/>
  <c r="E1238" i="2" s="1"/>
  <c r="D1237" i="2"/>
  <c r="C1237" i="2"/>
  <c r="D1236" i="2"/>
  <c r="C1236" i="2"/>
  <c r="E1235" i="2"/>
  <c r="D1235" i="2"/>
  <c r="C1235" i="2"/>
  <c r="D1234" i="2"/>
  <c r="C1234" i="2"/>
  <c r="E1234" i="2" s="1"/>
  <c r="D1233" i="2"/>
  <c r="C1233" i="2"/>
  <c r="E1233" i="2" s="1"/>
  <c r="D1232" i="2"/>
  <c r="C1232" i="2"/>
  <c r="E1231" i="2"/>
  <c r="D1231" i="2"/>
  <c r="C1231" i="2"/>
  <c r="D1230" i="2"/>
  <c r="E1230" i="2" s="1"/>
  <c r="C1230" i="2"/>
  <c r="D1229" i="2"/>
  <c r="C1229" i="2"/>
  <c r="E1229" i="2" s="1"/>
  <c r="D1228" i="2"/>
  <c r="C1228" i="2"/>
  <c r="E1228" i="2" s="1"/>
  <c r="D1227" i="2"/>
  <c r="C1227" i="2"/>
  <c r="D1226" i="2"/>
  <c r="C1226" i="2"/>
  <c r="D1225" i="2"/>
  <c r="C1225" i="2"/>
  <c r="D1224" i="2"/>
  <c r="C1224" i="2"/>
  <c r="E1224" i="2" s="1"/>
  <c r="D1223" i="2"/>
  <c r="C1223" i="2"/>
  <c r="E1223" i="2" s="1"/>
  <c r="D1222" i="2"/>
  <c r="C1222" i="2"/>
  <c r="E1222" i="2" s="1"/>
  <c r="D1221" i="2"/>
  <c r="C1221" i="2"/>
  <c r="E1221" i="2" s="1"/>
  <c r="D1220" i="2"/>
  <c r="C1220" i="2"/>
  <c r="D1219" i="2"/>
  <c r="C1219" i="2"/>
  <c r="E1219" i="2" s="1"/>
  <c r="D1218" i="2"/>
  <c r="E1218" i="2" s="1"/>
  <c r="C1218" i="2"/>
  <c r="D1217" i="2"/>
  <c r="E1217" i="2" s="1"/>
  <c r="C1217" i="2"/>
  <c r="D1216" i="2"/>
  <c r="C1216" i="2"/>
  <c r="D1215" i="2"/>
  <c r="C1215" i="2"/>
  <c r="D1214" i="2"/>
  <c r="C1214" i="2"/>
  <c r="E1214" i="2" s="1"/>
  <c r="D1213" i="2"/>
  <c r="C1213" i="2"/>
  <c r="E1213" i="2" s="1"/>
  <c r="D1212" i="2"/>
  <c r="C1212" i="2"/>
  <c r="E1212" i="2" s="1"/>
  <c r="D1211" i="2"/>
  <c r="C1211" i="2"/>
  <c r="E1210" i="2"/>
  <c r="D1210" i="2"/>
  <c r="C1210" i="2"/>
  <c r="E1209" i="2"/>
  <c r="D1209" i="2"/>
  <c r="C1209" i="2"/>
  <c r="D1208" i="2"/>
  <c r="C1208" i="2"/>
  <c r="D1207" i="2"/>
  <c r="C1207" i="2"/>
  <c r="E1207" i="2" s="1"/>
  <c r="D1206" i="2"/>
  <c r="C1206" i="2"/>
  <c r="D1205" i="2"/>
  <c r="C1205" i="2"/>
  <c r="E1205" i="2" s="1"/>
  <c r="D1204" i="2"/>
  <c r="C1204" i="2"/>
  <c r="E1204" i="2" s="1"/>
  <c r="D1203" i="2"/>
  <c r="C1203" i="2"/>
  <c r="E1203" i="2" s="1"/>
  <c r="D1202" i="2"/>
  <c r="C1202" i="2"/>
  <c r="D1201" i="2"/>
  <c r="C1201" i="2"/>
  <c r="D1200" i="2"/>
  <c r="C1200" i="2"/>
  <c r="E1199" i="2"/>
  <c r="D1199" i="2"/>
  <c r="C1199" i="2"/>
  <c r="D1198" i="2"/>
  <c r="C1198" i="2"/>
  <c r="E1198" i="2" s="1"/>
  <c r="D1197" i="2"/>
  <c r="C1197" i="2"/>
  <c r="E1197" i="2" s="1"/>
  <c r="D1196" i="2"/>
  <c r="C1196" i="2"/>
  <c r="E1195" i="2"/>
  <c r="D1195" i="2"/>
  <c r="C1195" i="2"/>
  <c r="E1194" i="2"/>
  <c r="D1194" i="2"/>
  <c r="C1194" i="2"/>
  <c r="D1193" i="2"/>
  <c r="E1193" i="2" s="1"/>
  <c r="C1193" i="2"/>
  <c r="D1192" i="2"/>
  <c r="C1192" i="2"/>
  <c r="E1192" i="2" s="1"/>
  <c r="D1191" i="2"/>
  <c r="C1191" i="2"/>
  <c r="E1191" i="2" s="1"/>
  <c r="D1190" i="2"/>
  <c r="C1190" i="2"/>
  <c r="E1190" i="2" s="1"/>
  <c r="D1189" i="2"/>
  <c r="C1189" i="2"/>
  <c r="D1188" i="2"/>
  <c r="C1188" i="2"/>
  <c r="E1188" i="2" s="1"/>
  <c r="D1187" i="2"/>
  <c r="C1187" i="2"/>
  <c r="E1187" i="2" s="1"/>
  <c r="E1186" i="2"/>
  <c r="D1186" i="2"/>
  <c r="C1186" i="2"/>
  <c r="D1185" i="2"/>
  <c r="C1185" i="2"/>
  <c r="E1185" i="2" s="1"/>
  <c r="D1184" i="2"/>
  <c r="C1184" i="2"/>
  <c r="D1183" i="2"/>
  <c r="C1183" i="2"/>
  <c r="D1182" i="2"/>
  <c r="E1182" i="2" s="1"/>
  <c r="C1182" i="2"/>
  <c r="D1181" i="2"/>
  <c r="E1181" i="2" s="1"/>
  <c r="C1181" i="2"/>
  <c r="D1180" i="2"/>
  <c r="C1180" i="2"/>
  <c r="D1179" i="2"/>
  <c r="C1179" i="2"/>
  <c r="D1178" i="2"/>
  <c r="C1178" i="2"/>
  <c r="E1178" i="2" s="1"/>
  <c r="D1177" i="2"/>
  <c r="C1177" i="2"/>
  <c r="D1176" i="2"/>
  <c r="C1176" i="2"/>
  <c r="E1176" i="2" s="1"/>
  <c r="E1175" i="2"/>
  <c r="D1175" i="2"/>
  <c r="C1175" i="2"/>
  <c r="D1174" i="2"/>
  <c r="C1174" i="2"/>
  <c r="E1174" i="2" s="1"/>
  <c r="D1173" i="2"/>
  <c r="C1173" i="2"/>
  <c r="E1173" i="2" s="1"/>
  <c r="D1172" i="2"/>
  <c r="C1172" i="2"/>
  <c r="D1171" i="2"/>
  <c r="E1171" i="2" s="1"/>
  <c r="C1171" i="2"/>
  <c r="D1170" i="2"/>
  <c r="C1170" i="2"/>
  <c r="D1169" i="2"/>
  <c r="C1169" i="2"/>
  <c r="D1168" i="2"/>
  <c r="C1168" i="2"/>
  <c r="D1167" i="2"/>
  <c r="C1167" i="2"/>
  <c r="D1166" i="2"/>
  <c r="C1166" i="2"/>
  <c r="D1165" i="2"/>
  <c r="C1165" i="2"/>
  <c r="D1164" i="2"/>
  <c r="C1164" i="2"/>
  <c r="E1164" i="2" s="1"/>
  <c r="D1163" i="2"/>
  <c r="C1163" i="2"/>
  <c r="E1163" i="2" s="1"/>
  <c r="E1162" i="2"/>
  <c r="D1162" i="2"/>
  <c r="C1162" i="2"/>
  <c r="E1161" i="2"/>
  <c r="D1161" i="2"/>
  <c r="C1161" i="2"/>
  <c r="D1160" i="2"/>
  <c r="C1160" i="2"/>
  <c r="D1159" i="2"/>
  <c r="E1159" i="2" s="1"/>
  <c r="C1159" i="2"/>
  <c r="D1158" i="2"/>
  <c r="E1158" i="2" s="1"/>
  <c r="C1158" i="2"/>
  <c r="D1157" i="2"/>
  <c r="C1157" i="2"/>
  <c r="E1157" i="2" s="1"/>
  <c r="D1156" i="2"/>
  <c r="C1156" i="2"/>
  <c r="D1155" i="2"/>
  <c r="C1155" i="2"/>
  <c r="E1155" i="2" s="1"/>
  <c r="D1154" i="2"/>
  <c r="C1154" i="2"/>
  <c r="E1154" i="2" s="1"/>
  <c r="D1153" i="2"/>
  <c r="C1153" i="2"/>
  <c r="E1153" i="2" s="1"/>
  <c r="D1152" i="2"/>
  <c r="C1152" i="2"/>
  <c r="D1151" i="2"/>
  <c r="C1151" i="2"/>
  <c r="E1151" i="2" s="1"/>
  <c r="D1150" i="2"/>
  <c r="C1150" i="2"/>
  <c r="E1150" i="2" s="1"/>
  <c r="E1149" i="2"/>
  <c r="D1149" i="2"/>
  <c r="C1149" i="2"/>
  <c r="D1148" i="2"/>
  <c r="C1148" i="2"/>
  <c r="D1147" i="2"/>
  <c r="E1147" i="2" s="1"/>
  <c r="C1147" i="2"/>
  <c r="D1146" i="2"/>
  <c r="C1146" i="2"/>
  <c r="E1146" i="2" s="1"/>
  <c r="D1145" i="2"/>
  <c r="C1145" i="2"/>
  <c r="D1144" i="2"/>
  <c r="C1144" i="2"/>
  <c r="D1143" i="2"/>
  <c r="C1143" i="2"/>
  <c r="D1142" i="2"/>
  <c r="C1142" i="2"/>
  <c r="D1141" i="2"/>
  <c r="C1141" i="2"/>
  <c r="E1141" i="2" s="1"/>
  <c r="D1140" i="2"/>
  <c r="C1140" i="2"/>
  <c r="D1139" i="2"/>
  <c r="C1139" i="2"/>
  <c r="D1138" i="2"/>
  <c r="C1138" i="2"/>
  <c r="E1138" i="2" s="1"/>
  <c r="D1137" i="2"/>
  <c r="C1137" i="2"/>
  <c r="D1136" i="2"/>
  <c r="C1136" i="2"/>
  <c r="E1135" i="2"/>
  <c r="D1135" i="2"/>
  <c r="C1135" i="2"/>
  <c r="D1134" i="2"/>
  <c r="C1134" i="2"/>
  <c r="D1133" i="2"/>
  <c r="C1133" i="2"/>
  <c r="E1133" i="2" s="1"/>
  <c r="D1132" i="2"/>
  <c r="C1132" i="2"/>
  <c r="D1131" i="2"/>
  <c r="C1131" i="2"/>
  <c r="E1131" i="2" s="1"/>
  <c r="D1130" i="2"/>
  <c r="C1130" i="2"/>
  <c r="D1129" i="2"/>
  <c r="C1129" i="2"/>
  <c r="E1129" i="2" s="1"/>
  <c r="D1128" i="2"/>
  <c r="C1128" i="2"/>
  <c r="D1127" i="2"/>
  <c r="C1127" i="2"/>
  <c r="E1126" i="2"/>
  <c r="D1126" i="2"/>
  <c r="C1126" i="2"/>
  <c r="D1125" i="2"/>
  <c r="C1125" i="2"/>
  <c r="E1125" i="2" s="1"/>
  <c r="D1124" i="2"/>
  <c r="C1124" i="2"/>
  <c r="E1123" i="2"/>
  <c r="D1123" i="2"/>
  <c r="C1123" i="2"/>
  <c r="D1122" i="2"/>
  <c r="C1122" i="2"/>
  <c r="D1121" i="2"/>
  <c r="E1121" i="2" s="1"/>
  <c r="C1121" i="2"/>
  <c r="D1120" i="2"/>
  <c r="C1120" i="2"/>
  <c r="D1119" i="2"/>
  <c r="C1119" i="2"/>
  <c r="D1118" i="2"/>
  <c r="C1118" i="2"/>
  <c r="D1117" i="2"/>
  <c r="C1117" i="2"/>
  <c r="E1117" i="2" s="1"/>
  <c r="D1116" i="2"/>
  <c r="C1116" i="2"/>
  <c r="E1116" i="2" s="1"/>
  <c r="D1115" i="2"/>
  <c r="C1115" i="2"/>
  <c r="D1114" i="2"/>
  <c r="C1114" i="2"/>
  <c r="E1114" i="2" s="1"/>
  <c r="D1113" i="2"/>
  <c r="C1113" i="2"/>
  <c r="E1113" i="2" s="1"/>
  <c r="D1112" i="2"/>
  <c r="C1112" i="2"/>
  <c r="E1111" i="2"/>
  <c r="D1111" i="2"/>
  <c r="C1111" i="2"/>
  <c r="E1110" i="2"/>
  <c r="D1110" i="2"/>
  <c r="C1110" i="2"/>
  <c r="E1109" i="2"/>
  <c r="D1109" i="2"/>
  <c r="C1109" i="2"/>
  <c r="D1108" i="2"/>
  <c r="C1108" i="2"/>
  <c r="D1107" i="2"/>
  <c r="C1107" i="2"/>
  <c r="E1107" i="2" s="1"/>
  <c r="D1106" i="2"/>
  <c r="C1106" i="2"/>
  <c r="E1106" i="2" s="1"/>
  <c r="D1105" i="2"/>
  <c r="C1105" i="2"/>
  <c r="D1104" i="2"/>
  <c r="C1104" i="2"/>
  <c r="D1103" i="2"/>
  <c r="C1103" i="2"/>
  <c r="E1103" i="2" s="1"/>
  <c r="D1102" i="2"/>
  <c r="C1102" i="2"/>
  <c r="D1101" i="2"/>
  <c r="C1101" i="2"/>
  <c r="D1100" i="2"/>
  <c r="C1100" i="2"/>
  <c r="D1099" i="2"/>
  <c r="E1099" i="2" s="1"/>
  <c r="C1099" i="2"/>
  <c r="E1098" i="2"/>
  <c r="D1098" i="2"/>
  <c r="C1098" i="2"/>
  <c r="D1097" i="2"/>
  <c r="E1097" i="2" s="1"/>
  <c r="C1097" i="2"/>
  <c r="D1096" i="2"/>
  <c r="C1096" i="2"/>
  <c r="D1095" i="2"/>
  <c r="C1095" i="2"/>
  <c r="D1094" i="2"/>
  <c r="C1094" i="2"/>
  <c r="D1093" i="2"/>
  <c r="C1093" i="2"/>
  <c r="D1092" i="2"/>
  <c r="C1092" i="2"/>
  <c r="E1092" i="2" s="1"/>
  <c r="E1091" i="2"/>
  <c r="D1091" i="2"/>
  <c r="C1091" i="2"/>
  <c r="D1090" i="2"/>
  <c r="C1090" i="2"/>
  <c r="E1090" i="2" s="1"/>
  <c r="D1089" i="2"/>
  <c r="C1089" i="2"/>
  <c r="D1088" i="2"/>
  <c r="C1088" i="2"/>
  <c r="D1087" i="2"/>
  <c r="C1087" i="2"/>
  <c r="D1086" i="2"/>
  <c r="E1086" i="2" s="1"/>
  <c r="C1086" i="2"/>
  <c r="E1085" i="2"/>
  <c r="D1085" i="2"/>
  <c r="C1085" i="2"/>
  <c r="D1084" i="2"/>
  <c r="C1084" i="2"/>
  <c r="D1083" i="2"/>
  <c r="C1083" i="2"/>
  <c r="E1083" i="2" s="1"/>
  <c r="D1082" i="2"/>
  <c r="C1082" i="2"/>
  <c r="D1081" i="2"/>
  <c r="C1081" i="2"/>
  <c r="E1081" i="2" s="1"/>
  <c r="D1080" i="2"/>
  <c r="C1080" i="2"/>
  <c r="E1080" i="2" s="1"/>
  <c r="D1079" i="2"/>
  <c r="C1079" i="2"/>
  <c r="E1079" i="2" s="1"/>
  <c r="D1078" i="2"/>
  <c r="C1078" i="2"/>
  <c r="E1078" i="2" s="1"/>
  <c r="D1077" i="2"/>
  <c r="C1077" i="2"/>
  <c r="E1077" i="2" s="1"/>
  <c r="D1076" i="2"/>
  <c r="C1076" i="2"/>
  <c r="D1075" i="2"/>
  <c r="E1075" i="2" s="1"/>
  <c r="C1075" i="2"/>
  <c r="D1074" i="2"/>
  <c r="E1074" i="2" s="1"/>
  <c r="C1074" i="2"/>
  <c r="D1073" i="2"/>
  <c r="E1073" i="2" s="1"/>
  <c r="C1073" i="2"/>
  <c r="D1072" i="2"/>
  <c r="C1072" i="2"/>
  <c r="D1071" i="2"/>
  <c r="C1071" i="2"/>
  <c r="D1070" i="2"/>
  <c r="C1070" i="2"/>
  <c r="D1069" i="2"/>
  <c r="C1069" i="2"/>
  <c r="D1068" i="2"/>
  <c r="C1068" i="2"/>
  <c r="D1067" i="2"/>
  <c r="C1067" i="2"/>
  <c r="D1066" i="2"/>
  <c r="C1066" i="2"/>
  <c r="D1065" i="2"/>
  <c r="C1065" i="2"/>
  <c r="D1064" i="2"/>
  <c r="C1064" i="2"/>
  <c r="D1063" i="2"/>
  <c r="C1063" i="2"/>
  <c r="E1063" i="2" s="1"/>
  <c r="D1062" i="2"/>
  <c r="E1062" i="2" s="1"/>
  <c r="C1062" i="2"/>
  <c r="E1061" i="2"/>
  <c r="D1061" i="2"/>
  <c r="C1061" i="2"/>
  <c r="D1060" i="2"/>
  <c r="C1060" i="2"/>
  <c r="E1060" i="2" s="1"/>
  <c r="D1059" i="2"/>
  <c r="C1059" i="2"/>
  <c r="E1059" i="2" s="1"/>
  <c r="D1058" i="2"/>
  <c r="C1058" i="2"/>
  <c r="E1058" i="2" s="1"/>
  <c r="D1057" i="2"/>
  <c r="C1057" i="2"/>
  <c r="D1056" i="2"/>
  <c r="C1056" i="2"/>
  <c r="D1055" i="2"/>
  <c r="C1055" i="2"/>
  <c r="E1055" i="2" s="1"/>
  <c r="D1054" i="2"/>
  <c r="C1054" i="2"/>
  <c r="E1053" i="2"/>
  <c r="D1053" i="2"/>
  <c r="C1053" i="2"/>
  <c r="D1052" i="2"/>
  <c r="C1052" i="2"/>
  <c r="D1051" i="2"/>
  <c r="C1051" i="2"/>
  <c r="D1050" i="2"/>
  <c r="C1050" i="2"/>
  <c r="E1050" i="2" s="1"/>
  <c r="D1049" i="2"/>
  <c r="E1049" i="2" s="1"/>
  <c r="C1049" i="2"/>
  <c r="D1048" i="2"/>
  <c r="C1048" i="2"/>
  <c r="D1047" i="2"/>
  <c r="C1047" i="2"/>
  <c r="D1046" i="2"/>
  <c r="C1046" i="2"/>
  <c r="D1045" i="2"/>
  <c r="C1045" i="2"/>
  <c r="D1044" i="2"/>
  <c r="C1044" i="2"/>
  <c r="E1044" i="2" s="1"/>
  <c r="D1043" i="2"/>
  <c r="C1043" i="2"/>
  <c r="E1043" i="2" s="1"/>
  <c r="D1042" i="2"/>
  <c r="C1042" i="2"/>
  <c r="E1042" i="2" s="1"/>
  <c r="D1041" i="2"/>
  <c r="C1041" i="2"/>
  <c r="E1041" i="2" s="1"/>
  <c r="D1040" i="2"/>
  <c r="C1040" i="2"/>
  <c r="D1039" i="2"/>
  <c r="C1039" i="2"/>
  <c r="D1038" i="2"/>
  <c r="C1038" i="2"/>
  <c r="D1037" i="2"/>
  <c r="C1037" i="2"/>
  <c r="E1037" i="2" s="1"/>
  <c r="D1036" i="2"/>
  <c r="C1036" i="2"/>
  <c r="E1036" i="2" s="1"/>
  <c r="D1035" i="2"/>
  <c r="C1035" i="2"/>
  <c r="D1034" i="2"/>
  <c r="C1034" i="2"/>
  <c r="E1034" i="2" s="1"/>
  <c r="D1033" i="2"/>
  <c r="C1033" i="2"/>
  <c r="D1032" i="2"/>
  <c r="C1032" i="2"/>
  <c r="D1031" i="2"/>
  <c r="C1031" i="2"/>
  <c r="D1030" i="2"/>
  <c r="C1030" i="2"/>
  <c r="E1030" i="2" s="1"/>
  <c r="D1029" i="2"/>
  <c r="C1029" i="2"/>
  <c r="E1029" i="2" s="1"/>
  <c r="D1028" i="2"/>
  <c r="C1028" i="2"/>
  <c r="D1027" i="2"/>
  <c r="C1027" i="2"/>
  <c r="D1026" i="2"/>
  <c r="E1026" i="2" s="1"/>
  <c r="C1026" i="2"/>
  <c r="D1025" i="2"/>
  <c r="C1025" i="2"/>
  <c r="D1024" i="2"/>
  <c r="C1024" i="2"/>
  <c r="D1023" i="2"/>
  <c r="C1023" i="2"/>
  <c r="D1022" i="2"/>
  <c r="C1022" i="2"/>
  <c r="D1021" i="2"/>
  <c r="C1021" i="2"/>
  <c r="D1020" i="2"/>
  <c r="C1020" i="2"/>
  <c r="D1019" i="2"/>
  <c r="C1019" i="2"/>
  <c r="E1019" i="2" s="1"/>
  <c r="D1018" i="2"/>
  <c r="E1018" i="2" s="1"/>
  <c r="C1018" i="2"/>
  <c r="D1017" i="2"/>
  <c r="C1017" i="2"/>
  <c r="D1016" i="2"/>
  <c r="C1016" i="2"/>
  <c r="D1015" i="2"/>
  <c r="C1015" i="2"/>
  <c r="E1015" i="2" s="1"/>
  <c r="D1014" i="2"/>
  <c r="C1014" i="2"/>
  <c r="E1014" i="2" s="1"/>
  <c r="D1013" i="2"/>
  <c r="E1013" i="2" s="1"/>
  <c r="C1013" i="2"/>
  <c r="D1012" i="2"/>
  <c r="C1012" i="2"/>
  <c r="E1012" i="2" s="1"/>
  <c r="D1011" i="2"/>
  <c r="C1011" i="2"/>
  <c r="D1010" i="2"/>
  <c r="C1010" i="2"/>
  <c r="D1009" i="2"/>
  <c r="C1009" i="2"/>
  <c r="D1008" i="2"/>
  <c r="C1008" i="2"/>
  <c r="E1007" i="2"/>
  <c r="D1007" i="2"/>
  <c r="C1007" i="2"/>
  <c r="D1006" i="2"/>
  <c r="C1006" i="2"/>
  <c r="E1006" i="2" s="1"/>
  <c r="D1005" i="2"/>
  <c r="C1005" i="2"/>
  <c r="D1004" i="2"/>
  <c r="C1004" i="2"/>
  <c r="D1003" i="2"/>
  <c r="E1003" i="2" s="1"/>
  <c r="C1003" i="2"/>
  <c r="D1002" i="2"/>
  <c r="E1002" i="2" s="1"/>
  <c r="C1002" i="2"/>
  <c r="D1001" i="2"/>
  <c r="C1001" i="2"/>
  <c r="D1000" i="2"/>
  <c r="C1000" i="2"/>
  <c r="D999" i="2"/>
  <c r="C999" i="2"/>
  <c r="E999" i="2" s="1"/>
  <c r="D998" i="2"/>
  <c r="C998" i="2"/>
  <c r="D997" i="2"/>
  <c r="C997" i="2"/>
  <c r="E997" i="2" s="1"/>
  <c r="D996" i="2"/>
  <c r="C996" i="2"/>
  <c r="E996" i="2" s="1"/>
  <c r="E995" i="2"/>
  <c r="D995" i="2"/>
  <c r="C995" i="2"/>
  <c r="E994" i="2"/>
  <c r="D994" i="2"/>
  <c r="C994" i="2"/>
  <c r="D993" i="2"/>
  <c r="C993" i="2"/>
  <c r="D992" i="2"/>
  <c r="C992" i="2"/>
  <c r="E992" i="2" s="1"/>
  <c r="D991" i="2"/>
  <c r="C991" i="2"/>
  <c r="D990" i="2"/>
  <c r="E990" i="2" s="1"/>
  <c r="C990" i="2"/>
  <c r="D989" i="2"/>
  <c r="C989" i="2"/>
  <c r="E989" i="2" s="1"/>
  <c r="D988" i="2"/>
  <c r="C988" i="2"/>
  <c r="D987" i="2"/>
  <c r="C987" i="2"/>
  <c r="E987" i="2" s="1"/>
  <c r="D986" i="2"/>
  <c r="C986" i="2"/>
  <c r="D985" i="2"/>
  <c r="C985" i="2"/>
  <c r="E985" i="2" s="1"/>
  <c r="D984" i="2"/>
  <c r="C984" i="2"/>
  <c r="E983" i="2"/>
  <c r="D983" i="2"/>
  <c r="C983" i="2"/>
  <c r="E982" i="2"/>
  <c r="D982" i="2"/>
  <c r="C982" i="2"/>
  <c r="E981" i="2"/>
  <c r="D981" i="2"/>
  <c r="C981" i="2"/>
  <c r="D980" i="2"/>
  <c r="C980" i="2"/>
  <c r="D979" i="2"/>
  <c r="C979" i="2"/>
  <c r="D978" i="2"/>
  <c r="C978" i="2"/>
  <c r="E978" i="2" s="1"/>
  <c r="D977" i="2"/>
  <c r="C977" i="2"/>
  <c r="D976" i="2"/>
  <c r="C976" i="2"/>
  <c r="D975" i="2"/>
  <c r="C975" i="2"/>
  <c r="D974" i="2"/>
  <c r="E974" i="2" s="1"/>
  <c r="C974" i="2"/>
  <c r="D973" i="2"/>
  <c r="C973" i="2"/>
  <c r="D972" i="2"/>
  <c r="C972" i="2"/>
  <c r="D971" i="2"/>
  <c r="C971" i="2"/>
  <c r="E971" i="2" s="1"/>
  <c r="D970" i="2"/>
  <c r="E970" i="2" s="1"/>
  <c r="C970" i="2"/>
  <c r="D969" i="2"/>
  <c r="C969" i="2"/>
  <c r="E969" i="2" s="1"/>
  <c r="D968" i="2"/>
  <c r="C968" i="2"/>
  <c r="D967" i="2"/>
  <c r="C967" i="2"/>
  <c r="E967" i="2" s="1"/>
  <c r="D966" i="2"/>
  <c r="C966" i="2"/>
  <c r="E966" i="2" s="1"/>
  <c r="D965" i="2"/>
  <c r="E965" i="2" s="1"/>
  <c r="C965" i="2"/>
  <c r="D964" i="2"/>
  <c r="C964" i="2"/>
  <c r="E964" i="2" s="1"/>
  <c r="D963" i="2"/>
  <c r="C963" i="2"/>
  <c r="D962" i="2"/>
  <c r="C962" i="2"/>
  <c r="D961" i="2"/>
  <c r="C961" i="2"/>
  <c r="D960" i="2"/>
  <c r="C960" i="2"/>
  <c r="E959" i="2"/>
  <c r="D959" i="2"/>
  <c r="C959" i="2"/>
  <c r="D958" i="2"/>
  <c r="C958" i="2"/>
  <c r="D957" i="2"/>
  <c r="C957" i="2"/>
  <c r="D956" i="2"/>
  <c r="C956" i="2"/>
  <c r="D955" i="2"/>
  <c r="E955" i="2" s="1"/>
  <c r="C955" i="2"/>
  <c r="D954" i="2"/>
  <c r="E954" i="2" s="1"/>
  <c r="C954" i="2"/>
  <c r="D953" i="2"/>
  <c r="C953" i="2"/>
  <c r="E953" i="2" s="1"/>
  <c r="D952" i="2"/>
  <c r="C952" i="2"/>
  <c r="D951" i="2"/>
  <c r="C951" i="2"/>
  <c r="D950" i="2"/>
  <c r="C950" i="2"/>
  <c r="D949" i="2"/>
  <c r="C949" i="2"/>
  <c r="D948" i="2"/>
  <c r="C948" i="2"/>
  <c r="D947" i="2"/>
  <c r="C947" i="2"/>
  <c r="D946" i="2"/>
  <c r="C946" i="2"/>
  <c r="E946" i="2" s="1"/>
  <c r="D945" i="2"/>
  <c r="C945" i="2"/>
  <c r="E945" i="2" s="1"/>
  <c r="D944" i="2"/>
  <c r="C944" i="2"/>
  <c r="D943" i="2"/>
  <c r="E943" i="2" s="1"/>
  <c r="C943" i="2"/>
  <c r="D942" i="2"/>
  <c r="C942" i="2"/>
  <c r="E941" i="2"/>
  <c r="D941" i="2"/>
  <c r="C941" i="2"/>
  <c r="D940" i="2"/>
  <c r="C940" i="2"/>
  <c r="E940" i="2" s="1"/>
  <c r="E939" i="2"/>
  <c r="D939" i="2"/>
  <c r="C939" i="2"/>
  <c r="D938" i="2"/>
  <c r="C938" i="2"/>
  <c r="D937" i="2"/>
  <c r="C937" i="2"/>
  <c r="E937" i="2" s="1"/>
  <c r="D936" i="2"/>
  <c r="C936" i="2"/>
  <c r="E935" i="2"/>
  <c r="D935" i="2"/>
  <c r="C935" i="2"/>
  <c r="E934" i="2"/>
  <c r="D934" i="2"/>
  <c r="C934" i="2"/>
  <c r="D933" i="2"/>
  <c r="C933" i="2"/>
  <c r="D932" i="2"/>
  <c r="C932" i="2"/>
  <c r="D931" i="2"/>
  <c r="E931" i="2" s="1"/>
  <c r="C931" i="2"/>
  <c r="D930" i="2"/>
  <c r="E930" i="2" s="1"/>
  <c r="C930" i="2"/>
  <c r="D929" i="2"/>
  <c r="E929" i="2" s="1"/>
  <c r="C929" i="2"/>
  <c r="D928" i="2"/>
  <c r="C928" i="2"/>
  <c r="D927" i="2"/>
  <c r="C927" i="2"/>
  <c r="D926" i="2"/>
  <c r="C926" i="2"/>
  <c r="D925" i="2"/>
  <c r="C925" i="2"/>
  <c r="D924" i="2"/>
  <c r="C924" i="2"/>
  <c r="D923" i="2"/>
  <c r="C923" i="2"/>
  <c r="D922" i="2"/>
  <c r="E922" i="2" s="1"/>
  <c r="C922" i="2"/>
  <c r="E921" i="2"/>
  <c r="D921" i="2"/>
  <c r="C921" i="2"/>
  <c r="D920" i="2"/>
  <c r="C920" i="2"/>
  <c r="D919" i="2"/>
  <c r="E919" i="2" s="1"/>
  <c r="C919" i="2"/>
  <c r="D918" i="2"/>
  <c r="C918" i="2"/>
  <c r="D917" i="2"/>
  <c r="E917" i="2" s="1"/>
  <c r="C917" i="2"/>
  <c r="D916" i="2"/>
  <c r="C916" i="2"/>
  <c r="D915" i="2"/>
  <c r="C915" i="2"/>
  <c r="D914" i="2"/>
  <c r="C914" i="2"/>
  <c r="D913" i="2"/>
  <c r="C913" i="2"/>
  <c r="D912" i="2"/>
  <c r="C912" i="2"/>
  <c r="D911" i="2"/>
  <c r="C911" i="2"/>
  <c r="E911" i="2" s="1"/>
  <c r="D910" i="2"/>
  <c r="C910" i="2"/>
  <c r="D909" i="2"/>
  <c r="C909" i="2"/>
  <c r="D908" i="2"/>
  <c r="C908" i="2"/>
  <c r="D907" i="2"/>
  <c r="C907" i="2"/>
  <c r="E906" i="2"/>
  <c r="D906" i="2"/>
  <c r="C906" i="2"/>
  <c r="E905" i="2"/>
  <c r="D905" i="2"/>
  <c r="C905" i="2"/>
  <c r="D904" i="2"/>
  <c r="C904" i="2"/>
  <c r="D903" i="2"/>
  <c r="C903" i="2"/>
  <c r="E903" i="2" s="1"/>
  <c r="D902" i="2"/>
  <c r="C902" i="2"/>
  <c r="E902" i="2" s="1"/>
  <c r="D901" i="2"/>
  <c r="C901" i="2"/>
  <c r="D900" i="2"/>
  <c r="C900" i="2"/>
  <c r="E900" i="2" s="1"/>
  <c r="D899" i="2"/>
  <c r="C899" i="2"/>
  <c r="E899" i="2" s="1"/>
  <c r="D898" i="2"/>
  <c r="C898" i="2"/>
  <c r="D897" i="2"/>
  <c r="C897" i="2"/>
  <c r="D896" i="2"/>
  <c r="C896" i="2"/>
  <c r="D895" i="2"/>
  <c r="E895" i="2" s="1"/>
  <c r="C895" i="2"/>
  <c r="D894" i="2"/>
  <c r="E894" i="2" s="1"/>
  <c r="C894" i="2"/>
  <c r="D893" i="2"/>
  <c r="C893" i="2"/>
  <c r="E893" i="2" s="1"/>
  <c r="D892" i="2"/>
  <c r="C892" i="2"/>
  <c r="E892" i="2" s="1"/>
  <c r="D891" i="2"/>
  <c r="C891" i="2"/>
  <c r="E891" i="2" s="1"/>
  <c r="D890" i="2"/>
  <c r="C890" i="2"/>
  <c r="D889" i="2"/>
  <c r="C889" i="2"/>
  <c r="D888" i="2"/>
  <c r="C888" i="2"/>
  <c r="E888" i="2" s="1"/>
  <c r="D887" i="2"/>
  <c r="C887" i="2"/>
  <c r="E887" i="2" s="1"/>
  <c r="D886" i="2"/>
  <c r="C886" i="2"/>
  <c r="E886" i="2" s="1"/>
  <c r="D885" i="2"/>
  <c r="C885" i="2"/>
  <c r="E885" i="2" s="1"/>
  <c r="D884" i="2"/>
  <c r="C884" i="2"/>
  <c r="D883" i="2"/>
  <c r="E883" i="2" s="1"/>
  <c r="C883" i="2"/>
  <c r="D882" i="2"/>
  <c r="C882" i="2"/>
  <c r="D881" i="2"/>
  <c r="C881" i="2"/>
  <c r="D880" i="2"/>
  <c r="C880" i="2"/>
  <c r="D879" i="2"/>
  <c r="C879" i="2"/>
  <c r="E879" i="2" s="1"/>
  <c r="D878" i="2"/>
  <c r="C878" i="2"/>
  <c r="D877" i="2"/>
  <c r="C877" i="2"/>
  <c r="D876" i="2"/>
  <c r="C876" i="2"/>
  <c r="E876" i="2" s="1"/>
  <c r="D875" i="2"/>
  <c r="C875" i="2"/>
  <c r="E875" i="2" s="1"/>
  <c r="D874" i="2"/>
  <c r="C874" i="2"/>
  <c r="D873" i="2"/>
  <c r="C873" i="2"/>
  <c r="E873" i="2" s="1"/>
  <c r="D872" i="2"/>
  <c r="C872" i="2"/>
  <c r="D871" i="2"/>
  <c r="C871" i="2"/>
  <c r="E871" i="2" s="1"/>
  <c r="D870" i="2"/>
  <c r="C870" i="2"/>
  <c r="E870" i="2" s="1"/>
  <c r="E869" i="2"/>
  <c r="D869" i="2"/>
  <c r="C869" i="2"/>
  <c r="D868" i="2"/>
  <c r="C868" i="2"/>
  <c r="D867" i="2"/>
  <c r="C867" i="2"/>
  <c r="D866" i="2"/>
  <c r="C866" i="2"/>
  <c r="D865" i="2"/>
  <c r="C865" i="2"/>
  <c r="D864" i="2"/>
  <c r="C864" i="2"/>
  <c r="D863" i="2"/>
  <c r="C863" i="2"/>
  <c r="E863" i="2" s="1"/>
  <c r="D862" i="2"/>
  <c r="C862" i="2"/>
  <c r="E862" i="2" s="1"/>
  <c r="D861" i="2"/>
  <c r="E861" i="2" s="1"/>
  <c r="C861" i="2"/>
  <c r="D860" i="2"/>
  <c r="C860" i="2"/>
  <c r="D859" i="2"/>
  <c r="C859" i="2"/>
  <c r="E858" i="2"/>
  <c r="D858" i="2"/>
  <c r="C858" i="2"/>
  <c r="E857" i="2"/>
  <c r="D857" i="2"/>
  <c r="C857" i="2"/>
  <c r="D856" i="2"/>
  <c r="C856" i="2"/>
  <c r="D855" i="2"/>
  <c r="C855" i="2"/>
  <c r="E855" i="2" s="1"/>
  <c r="D854" i="2"/>
  <c r="C854" i="2"/>
  <c r="D853" i="2"/>
  <c r="C853" i="2"/>
  <c r="D852" i="2"/>
  <c r="C852" i="2"/>
  <c r="E852" i="2" s="1"/>
  <c r="D851" i="2"/>
  <c r="C851" i="2"/>
  <c r="E851" i="2" s="1"/>
  <c r="D850" i="2"/>
  <c r="C850" i="2"/>
  <c r="D849" i="2"/>
  <c r="C849" i="2"/>
  <c r="D848" i="2"/>
  <c r="C848" i="2"/>
  <c r="D847" i="2"/>
  <c r="E847" i="2" s="1"/>
  <c r="C847" i="2"/>
  <c r="D846" i="2"/>
  <c r="E846" i="2" s="1"/>
  <c r="C846" i="2"/>
  <c r="D845" i="2"/>
  <c r="C845" i="2"/>
  <c r="D844" i="2"/>
  <c r="C844" i="2"/>
  <c r="D843" i="2"/>
  <c r="C843" i="2"/>
  <c r="E843" i="2" s="1"/>
  <c r="D842" i="2"/>
  <c r="C842" i="2"/>
  <c r="D841" i="2"/>
  <c r="C841" i="2"/>
  <c r="D840" i="2"/>
  <c r="C840" i="2"/>
  <c r="E840" i="2" s="1"/>
  <c r="D839" i="2"/>
  <c r="C839" i="2"/>
  <c r="E838" i="2"/>
  <c r="D838" i="2"/>
  <c r="C838" i="2"/>
  <c r="E837" i="2"/>
  <c r="D837" i="2"/>
  <c r="C837" i="2"/>
  <c r="D836" i="2"/>
  <c r="C836" i="2"/>
  <c r="D835" i="2"/>
  <c r="C835" i="2"/>
  <c r="E835" i="2" s="1"/>
  <c r="D834" i="2"/>
  <c r="E834" i="2" s="1"/>
  <c r="C834" i="2"/>
  <c r="D833" i="2"/>
  <c r="E833" i="2" s="1"/>
  <c r="C833" i="2"/>
  <c r="D832" i="2"/>
  <c r="C832" i="2"/>
  <c r="D831" i="2"/>
  <c r="C831" i="2"/>
  <c r="D830" i="2"/>
  <c r="C830" i="2"/>
  <c r="D829" i="2"/>
  <c r="C829" i="2"/>
  <c r="E829" i="2" s="1"/>
  <c r="D828" i="2"/>
  <c r="C828" i="2"/>
  <c r="D827" i="2"/>
  <c r="C827" i="2"/>
  <c r="D826" i="2"/>
  <c r="E826" i="2" s="1"/>
  <c r="C826" i="2"/>
  <c r="D825" i="2"/>
  <c r="C825" i="2"/>
  <c r="E825" i="2" s="1"/>
  <c r="D824" i="2"/>
  <c r="C824" i="2"/>
  <c r="D823" i="2"/>
  <c r="E823" i="2" s="1"/>
  <c r="C823" i="2"/>
  <c r="D822" i="2"/>
  <c r="C822" i="2"/>
  <c r="D821" i="2"/>
  <c r="E821" i="2" s="1"/>
  <c r="C821" i="2"/>
  <c r="D820" i="2"/>
  <c r="C820" i="2"/>
  <c r="E820" i="2" s="1"/>
  <c r="D819" i="2"/>
  <c r="C819" i="2"/>
  <c r="D818" i="2"/>
  <c r="C818" i="2"/>
  <c r="E818" i="2" s="1"/>
  <c r="D817" i="2"/>
  <c r="C817" i="2"/>
  <c r="D816" i="2"/>
  <c r="C816" i="2"/>
  <c r="D815" i="2"/>
  <c r="C815" i="2"/>
  <c r="D814" i="2"/>
  <c r="C814" i="2"/>
  <c r="E814" i="2" s="1"/>
  <c r="D813" i="2"/>
  <c r="E813" i="2" s="1"/>
  <c r="C813" i="2"/>
  <c r="D812" i="2"/>
  <c r="C812" i="2"/>
  <c r="D811" i="2"/>
  <c r="E811" i="2" s="1"/>
  <c r="C811" i="2"/>
  <c r="E810" i="2"/>
  <c r="D810" i="2"/>
  <c r="C810" i="2"/>
  <c r="E809" i="2"/>
  <c r="D809" i="2"/>
  <c r="C809" i="2"/>
  <c r="D808" i="2"/>
  <c r="C808" i="2"/>
  <c r="D807" i="2"/>
  <c r="C807" i="2"/>
  <c r="E807" i="2" s="1"/>
  <c r="D806" i="2"/>
  <c r="C806" i="2"/>
  <c r="D805" i="2"/>
  <c r="C805" i="2"/>
  <c r="D804" i="2"/>
  <c r="C804" i="2"/>
  <c r="D803" i="2"/>
  <c r="C803" i="2"/>
  <c r="E803" i="2" s="1"/>
  <c r="D802" i="2"/>
  <c r="C802" i="2"/>
  <c r="E802" i="2" s="1"/>
  <c r="D801" i="2"/>
  <c r="C801" i="2"/>
  <c r="D800" i="2"/>
  <c r="C800" i="2"/>
  <c r="E800" i="2" s="1"/>
  <c r="D799" i="2"/>
  <c r="C799" i="2"/>
  <c r="D798" i="2"/>
  <c r="E798" i="2" s="1"/>
  <c r="C798" i="2"/>
  <c r="D797" i="2"/>
  <c r="C797" i="2"/>
  <c r="E797" i="2" s="1"/>
  <c r="D796" i="2"/>
  <c r="C796" i="2"/>
  <c r="E796" i="2" s="1"/>
  <c r="D795" i="2"/>
  <c r="C795" i="2"/>
  <c r="D794" i="2"/>
  <c r="C794" i="2"/>
  <c r="D793" i="2"/>
  <c r="C793" i="2"/>
  <c r="D792" i="2"/>
  <c r="C792" i="2"/>
  <c r="E792" i="2" s="1"/>
  <c r="E791" i="2"/>
  <c r="D791" i="2"/>
  <c r="C791" i="2"/>
  <c r="D790" i="2"/>
  <c r="E790" i="2" s="1"/>
  <c r="C790" i="2"/>
  <c r="E789" i="2"/>
  <c r="D789" i="2"/>
  <c r="C789" i="2"/>
  <c r="D788" i="2"/>
  <c r="C788" i="2"/>
  <c r="D787" i="2"/>
  <c r="C787" i="2"/>
  <c r="D786" i="2"/>
  <c r="C786" i="2"/>
  <c r="E786" i="2" s="1"/>
  <c r="D785" i="2"/>
  <c r="E785" i="2" s="1"/>
  <c r="C785" i="2"/>
  <c r="D784" i="2"/>
  <c r="C784" i="2"/>
  <c r="D783" i="2"/>
  <c r="C783" i="2"/>
  <c r="D782" i="2"/>
  <c r="C782" i="2"/>
  <c r="D781" i="2"/>
  <c r="C781" i="2"/>
  <c r="D780" i="2"/>
  <c r="C780" i="2"/>
  <c r="E780" i="2" s="1"/>
  <c r="D779" i="2"/>
  <c r="C779" i="2"/>
  <c r="D778" i="2"/>
  <c r="E778" i="2" s="1"/>
  <c r="C778" i="2"/>
  <c r="E777" i="2"/>
  <c r="D777" i="2"/>
  <c r="C777" i="2"/>
  <c r="D776" i="2"/>
  <c r="C776" i="2"/>
  <c r="D775" i="2"/>
  <c r="C775" i="2"/>
  <c r="E775" i="2" s="1"/>
  <c r="D774" i="2"/>
  <c r="C774" i="2"/>
  <c r="D773" i="2"/>
  <c r="E773" i="2" s="1"/>
  <c r="C773" i="2"/>
  <c r="D772" i="2"/>
  <c r="C772" i="2"/>
  <c r="D771" i="2"/>
  <c r="C771" i="2"/>
  <c r="E771" i="2" s="1"/>
  <c r="D770" i="2"/>
  <c r="C770" i="2"/>
  <c r="D769" i="2"/>
  <c r="C769" i="2"/>
  <c r="E769" i="2" s="1"/>
  <c r="D768" i="2"/>
  <c r="C768" i="2"/>
  <c r="E767" i="2"/>
  <c r="D767" i="2"/>
  <c r="C767" i="2"/>
  <c r="D766" i="2"/>
  <c r="C766" i="2"/>
  <c r="D765" i="2"/>
  <c r="C765" i="2"/>
  <c r="D764" i="2"/>
  <c r="C764" i="2"/>
  <c r="D763" i="2"/>
  <c r="E763" i="2" s="1"/>
  <c r="C763" i="2"/>
  <c r="D762" i="2"/>
  <c r="C762" i="2"/>
  <c r="E762" i="2" s="1"/>
  <c r="D761" i="2"/>
  <c r="C761" i="2"/>
  <c r="D760" i="2"/>
  <c r="C760" i="2"/>
  <c r="D759" i="2"/>
  <c r="C759" i="2"/>
  <c r="D758" i="2"/>
  <c r="C758" i="2"/>
  <c r="E758" i="2" s="1"/>
  <c r="D757" i="2"/>
  <c r="C757" i="2"/>
  <c r="D756" i="2"/>
  <c r="C756" i="2"/>
  <c r="E755" i="2"/>
  <c r="D755" i="2"/>
  <c r="C755" i="2"/>
  <c r="D754" i="2"/>
  <c r="C754" i="2"/>
  <c r="E754" i="2" s="1"/>
  <c r="D753" i="2"/>
  <c r="C753" i="2"/>
  <c r="E753" i="2" s="1"/>
  <c r="D752" i="2"/>
  <c r="C752" i="2"/>
  <c r="D751" i="2"/>
  <c r="C751" i="2"/>
  <c r="E751" i="2" s="1"/>
  <c r="D750" i="2"/>
  <c r="E750" i="2" s="1"/>
  <c r="C750" i="2"/>
  <c r="D749" i="2"/>
  <c r="C749" i="2"/>
  <c r="E749" i="2" s="1"/>
  <c r="D748" i="2"/>
  <c r="C748" i="2"/>
  <c r="E748" i="2" s="1"/>
  <c r="D747" i="2"/>
  <c r="E747" i="2" s="1"/>
  <c r="C747" i="2"/>
  <c r="D746" i="2"/>
  <c r="C746" i="2"/>
  <c r="D745" i="2"/>
  <c r="C745" i="2"/>
  <c r="D744" i="2"/>
  <c r="C744" i="2"/>
  <c r="E744" i="2" s="1"/>
  <c r="E743" i="2"/>
  <c r="D743" i="2"/>
  <c r="C743" i="2"/>
  <c r="D742" i="2"/>
  <c r="E742" i="2" s="1"/>
  <c r="C742" i="2"/>
  <c r="D741" i="2"/>
  <c r="C741" i="2"/>
  <c r="D740" i="2"/>
  <c r="C740" i="2"/>
  <c r="D739" i="2"/>
  <c r="C739" i="2"/>
  <c r="D738" i="2"/>
  <c r="E738" i="2" s="1"/>
  <c r="C738" i="2"/>
  <c r="D737" i="2"/>
  <c r="C737" i="2"/>
  <c r="D736" i="2"/>
  <c r="C736" i="2"/>
  <c r="D735" i="2"/>
  <c r="C735" i="2"/>
  <c r="D734" i="2"/>
  <c r="E734" i="2" s="1"/>
  <c r="C734" i="2"/>
  <c r="D733" i="2"/>
  <c r="C733" i="2"/>
  <c r="E733" i="2" s="1"/>
  <c r="D732" i="2"/>
  <c r="C732" i="2"/>
  <c r="D731" i="2"/>
  <c r="C731" i="2"/>
  <c r="E731" i="2" s="1"/>
  <c r="D730" i="2"/>
  <c r="E730" i="2" s="1"/>
  <c r="C730" i="2"/>
  <c r="E729" i="2"/>
  <c r="D729" i="2"/>
  <c r="C729" i="2"/>
  <c r="D728" i="2"/>
  <c r="C728" i="2"/>
  <c r="D727" i="2"/>
  <c r="E727" i="2" s="1"/>
  <c r="C727" i="2"/>
  <c r="D726" i="2"/>
  <c r="C726" i="2"/>
  <c r="E726" i="2" s="1"/>
  <c r="D725" i="2"/>
  <c r="E725" i="2" s="1"/>
  <c r="C725" i="2"/>
  <c r="D724" i="2"/>
  <c r="C724" i="2"/>
  <c r="D723" i="2"/>
  <c r="C723" i="2"/>
  <c r="D722" i="2"/>
  <c r="C722" i="2"/>
  <c r="D721" i="2"/>
  <c r="C721" i="2"/>
  <c r="D720" i="2"/>
  <c r="C720" i="2"/>
  <c r="E719" i="2"/>
  <c r="D719" i="2"/>
  <c r="C719" i="2"/>
  <c r="D718" i="2"/>
  <c r="C718" i="2"/>
  <c r="E718" i="2" s="1"/>
  <c r="D717" i="2"/>
  <c r="C717" i="2"/>
  <c r="D716" i="2"/>
  <c r="C716" i="2"/>
  <c r="D715" i="2"/>
  <c r="E715" i="2" s="1"/>
  <c r="C715" i="2"/>
  <c r="D714" i="2"/>
  <c r="E714" i="2" s="1"/>
  <c r="C714" i="2"/>
  <c r="E713" i="2"/>
  <c r="D713" i="2"/>
  <c r="C713" i="2"/>
  <c r="D712" i="2"/>
  <c r="C712" i="2"/>
  <c r="D711" i="2"/>
  <c r="C711" i="2"/>
  <c r="E711" i="2" s="1"/>
  <c r="D710" i="2"/>
  <c r="C710" i="2"/>
  <c r="D709" i="2"/>
  <c r="C709" i="2"/>
  <c r="D708" i="2"/>
  <c r="C708" i="2"/>
  <c r="E708" i="2" s="1"/>
  <c r="D707" i="2"/>
  <c r="C707" i="2"/>
  <c r="E707" i="2" s="1"/>
  <c r="D706" i="2"/>
  <c r="C706" i="2"/>
  <c r="E706" i="2" s="1"/>
  <c r="D705" i="2"/>
  <c r="C705" i="2"/>
  <c r="D704" i="2"/>
  <c r="C704" i="2"/>
  <c r="D703" i="2"/>
  <c r="E703" i="2" s="1"/>
  <c r="C703" i="2"/>
  <c r="D702" i="2"/>
  <c r="E702" i="2" s="1"/>
  <c r="C702" i="2"/>
  <c r="E701" i="2"/>
  <c r="D701" i="2"/>
  <c r="C701" i="2"/>
  <c r="D700" i="2"/>
  <c r="C700" i="2"/>
  <c r="E700" i="2" s="1"/>
  <c r="D699" i="2"/>
  <c r="C699" i="2"/>
  <c r="E699" i="2" s="1"/>
  <c r="D698" i="2"/>
  <c r="C698" i="2"/>
  <c r="D697" i="2"/>
  <c r="C697" i="2"/>
  <c r="D696" i="2"/>
  <c r="C696" i="2"/>
  <c r="D695" i="2"/>
  <c r="C695" i="2"/>
  <c r="E695" i="2" s="1"/>
  <c r="D694" i="2"/>
  <c r="C694" i="2"/>
  <c r="E694" i="2" s="1"/>
  <c r="E693" i="2"/>
  <c r="D693" i="2"/>
  <c r="C693" i="2"/>
  <c r="D692" i="2"/>
  <c r="C692" i="2"/>
  <c r="D691" i="2"/>
  <c r="E691" i="2" s="1"/>
  <c r="C691" i="2"/>
  <c r="D690" i="2"/>
  <c r="C690" i="2"/>
  <c r="D689" i="2"/>
  <c r="E689" i="2" s="1"/>
  <c r="C689" i="2"/>
  <c r="D688" i="2"/>
  <c r="C688" i="2"/>
  <c r="D687" i="2"/>
  <c r="C687" i="2"/>
  <c r="E687" i="2" s="1"/>
  <c r="D686" i="2"/>
  <c r="C686" i="2"/>
  <c r="D685" i="2"/>
  <c r="C685" i="2"/>
  <c r="D684" i="2"/>
  <c r="C684" i="2"/>
  <c r="E684" i="2" s="1"/>
  <c r="D683" i="2"/>
  <c r="C683" i="2"/>
  <c r="D682" i="2"/>
  <c r="C682" i="2"/>
  <c r="E682" i="2" s="1"/>
  <c r="D681" i="2"/>
  <c r="C681" i="2"/>
  <c r="D680" i="2"/>
  <c r="C680" i="2"/>
  <c r="D679" i="2"/>
  <c r="C679" i="2"/>
  <c r="E679" i="2" s="1"/>
  <c r="D678" i="2"/>
  <c r="C678" i="2"/>
  <c r="D677" i="2"/>
  <c r="C677" i="2"/>
  <c r="D676" i="2"/>
  <c r="C676" i="2"/>
  <c r="E676" i="2" s="1"/>
  <c r="D675" i="2"/>
  <c r="C675" i="2"/>
  <c r="D674" i="2"/>
  <c r="C674" i="2"/>
  <c r="D673" i="2"/>
  <c r="C673" i="2"/>
  <c r="E673" i="2" s="1"/>
  <c r="D672" i="2"/>
  <c r="C672" i="2"/>
  <c r="D671" i="2"/>
  <c r="E671" i="2" s="1"/>
  <c r="C671" i="2"/>
  <c r="D670" i="2"/>
  <c r="C670" i="2"/>
  <c r="D669" i="2"/>
  <c r="E669" i="2" s="1"/>
  <c r="C669" i="2"/>
  <c r="D668" i="2"/>
  <c r="C668" i="2"/>
  <c r="D667" i="2"/>
  <c r="E667" i="2" s="1"/>
  <c r="C667" i="2"/>
  <c r="D666" i="2"/>
  <c r="C666" i="2"/>
  <c r="E666" i="2" s="1"/>
  <c r="D665" i="2"/>
  <c r="C665" i="2"/>
  <c r="D664" i="2"/>
  <c r="C664" i="2"/>
  <c r="D663" i="2"/>
  <c r="C663" i="2"/>
  <c r="E663" i="2" s="1"/>
  <c r="D662" i="2"/>
  <c r="C662" i="2"/>
  <c r="D661" i="2"/>
  <c r="C661" i="2"/>
  <c r="D660" i="2"/>
  <c r="C660" i="2"/>
  <c r="E659" i="2"/>
  <c r="D659" i="2"/>
  <c r="C659" i="2"/>
  <c r="D658" i="2"/>
  <c r="C658" i="2"/>
  <c r="D657" i="2"/>
  <c r="C657" i="2"/>
  <c r="E657" i="2" s="1"/>
  <c r="D656" i="2"/>
  <c r="C656" i="2"/>
  <c r="D655" i="2"/>
  <c r="E655" i="2" s="1"/>
  <c r="C655" i="2"/>
  <c r="D654" i="2"/>
  <c r="C654" i="2"/>
  <c r="D653" i="2"/>
  <c r="C653" i="2"/>
  <c r="E653" i="2" s="1"/>
  <c r="D652" i="2"/>
  <c r="C652" i="2"/>
  <c r="E652" i="2" s="1"/>
  <c r="E651" i="2"/>
  <c r="D651" i="2"/>
  <c r="C651" i="2"/>
  <c r="D650" i="2"/>
  <c r="C650" i="2"/>
  <c r="E650" i="2" s="1"/>
  <c r="D649" i="2"/>
  <c r="C649" i="2"/>
  <c r="E649" i="2" s="1"/>
  <c r="D648" i="2"/>
  <c r="C648" i="2"/>
  <c r="E648" i="2" s="1"/>
  <c r="D647" i="2"/>
  <c r="C647" i="2"/>
  <c r="D646" i="2"/>
  <c r="E646" i="2" s="1"/>
  <c r="C646" i="2"/>
  <c r="D645" i="2"/>
  <c r="C645" i="2"/>
  <c r="D644" i="2"/>
  <c r="C644" i="2"/>
  <c r="D643" i="2"/>
  <c r="C643" i="2"/>
  <c r="E643" i="2" s="1"/>
  <c r="D642" i="2"/>
  <c r="E642" i="2" s="1"/>
  <c r="C642" i="2"/>
  <c r="D641" i="2"/>
  <c r="C641" i="2"/>
  <c r="D640" i="2"/>
  <c r="C640" i="2"/>
  <c r="D639" i="2"/>
  <c r="C639" i="2"/>
  <c r="D638" i="2"/>
  <c r="C638" i="2"/>
  <c r="E638" i="2" s="1"/>
  <c r="D637" i="2"/>
  <c r="C637" i="2"/>
  <c r="E637" i="2" s="1"/>
  <c r="D636" i="2"/>
  <c r="C636" i="2"/>
  <c r="D635" i="2"/>
  <c r="C635" i="2"/>
  <c r="E635" i="2" s="1"/>
  <c r="D634" i="2"/>
  <c r="E634" i="2" s="1"/>
  <c r="C634" i="2"/>
  <c r="D633" i="2"/>
  <c r="E633" i="2" s="1"/>
  <c r="C633" i="2"/>
  <c r="D632" i="2"/>
  <c r="C632" i="2"/>
  <c r="E631" i="2"/>
  <c r="D631" i="2"/>
  <c r="C631" i="2"/>
  <c r="D630" i="2"/>
  <c r="C630" i="2"/>
  <c r="E630" i="2" s="1"/>
  <c r="D629" i="2"/>
  <c r="E629" i="2" s="1"/>
  <c r="C629" i="2"/>
  <c r="D628" i="2"/>
  <c r="C628" i="2"/>
  <c r="E628" i="2" s="1"/>
  <c r="D627" i="2"/>
  <c r="C627" i="2"/>
  <c r="D626" i="2"/>
  <c r="C626" i="2"/>
  <c r="E626" i="2" s="1"/>
  <c r="D625" i="2"/>
  <c r="C625" i="2"/>
  <c r="D624" i="2"/>
  <c r="C624" i="2"/>
  <c r="D623" i="2"/>
  <c r="C623" i="2"/>
  <c r="D622" i="2"/>
  <c r="C622" i="2"/>
  <c r="E622" i="2" s="1"/>
  <c r="D621" i="2"/>
  <c r="C621" i="2"/>
  <c r="D620" i="2"/>
  <c r="C620" i="2"/>
  <c r="D619" i="2"/>
  <c r="E619" i="2" s="1"/>
  <c r="C619" i="2"/>
  <c r="D618" i="2"/>
  <c r="C618" i="2"/>
  <c r="E618" i="2" s="1"/>
  <c r="D617" i="2"/>
  <c r="C617" i="2"/>
  <c r="D616" i="2"/>
  <c r="C616" i="2"/>
  <c r="D615" i="2"/>
  <c r="C615" i="2"/>
  <c r="E615" i="2" s="1"/>
  <c r="D614" i="2"/>
  <c r="C614" i="2"/>
  <c r="D613" i="2"/>
  <c r="C613" i="2"/>
  <c r="E613" i="2" s="1"/>
  <c r="D612" i="2"/>
  <c r="C612" i="2"/>
  <c r="E611" i="2"/>
  <c r="D611" i="2"/>
  <c r="C611" i="2"/>
  <c r="D610" i="2"/>
  <c r="C610" i="2"/>
  <c r="D609" i="2"/>
  <c r="C609" i="2"/>
  <c r="D608" i="2"/>
  <c r="C608" i="2"/>
  <c r="D607" i="2"/>
  <c r="E607" i="2" s="1"/>
  <c r="C607" i="2"/>
  <c r="D606" i="2"/>
  <c r="C606" i="2"/>
  <c r="D605" i="2"/>
  <c r="C605" i="2"/>
  <c r="E605" i="2" s="1"/>
  <c r="D604" i="2"/>
  <c r="C604" i="2"/>
  <c r="E604" i="2" s="1"/>
  <c r="D603" i="2"/>
  <c r="C603" i="2"/>
  <c r="D602" i="2"/>
  <c r="C602" i="2"/>
  <c r="E602" i="2" s="1"/>
  <c r="D601" i="2"/>
  <c r="C601" i="2"/>
  <c r="D600" i="2"/>
  <c r="C600" i="2"/>
  <c r="D599" i="2"/>
  <c r="C599" i="2"/>
  <c r="E599" i="2" s="1"/>
  <c r="E598" i="2"/>
  <c r="D598" i="2"/>
  <c r="C598" i="2"/>
  <c r="D597" i="2"/>
  <c r="C597" i="2"/>
  <c r="E597" i="2" s="1"/>
  <c r="D596" i="2"/>
  <c r="C596" i="2"/>
  <c r="D595" i="2"/>
  <c r="E595" i="2" s="1"/>
  <c r="C595" i="2"/>
  <c r="D594" i="2"/>
  <c r="C594" i="2"/>
  <c r="E594" i="2" s="1"/>
  <c r="D593" i="2"/>
  <c r="E593" i="2" s="1"/>
  <c r="C593" i="2"/>
  <c r="D592" i="2"/>
  <c r="C592" i="2"/>
  <c r="D591" i="2"/>
  <c r="C591" i="2"/>
  <c r="D590" i="2"/>
  <c r="C590" i="2"/>
  <c r="D589" i="2"/>
  <c r="C589" i="2"/>
  <c r="E589" i="2" s="1"/>
  <c r="D588" i="2"/>
  <c r="C588" i="2"/>
  <c r="E588" i="2" s="1"/>
  <c r="D587" i="2"/>
  <c r="C587" i="2"/>
  <c r="D586" i="2"/>
  <c r="C586" i="2"/>
  <c r="D585" i="2"/>
  <c r="C585" i="2"/>
  <c r="E585" i="2" s="1"/>
  <c r="D584" i="2"/>
  <c r="C584" i="2"/>
  <c r="E583" i="2"/>
  <c r="D583" i="2"/>
  <c r="C583" i="2"/>
  <c r="D582" i="2"/>
  <c r="C582" i="2"/>
  <c r="D581" i="2"/>
  <c r="C581" i="2"/>
  <c r="D580" i="2"/>
  <c r="C580" i="2"/>
  <c r="E580" i="2" s="1"/>
  <c r="D579" i="2"/>
  <c r="C579" i="2"/>
  <c r="E579" i="2" s="1"/>
  <c r="D578" i="2"/>
  <c r="C578" i="2"/>
  <c r="E578" i="2" s="1"/>
  <c r="D577" i="2"/>
  <c r="C577" i="2"/>
  <c r="E577" i="2" s="1"/>
  <c r="D576" i="2"/>
  <c r="C576" i="2"/>
  <c r="D575" i="2"/>
  <c r="C575" i="2"/>
  <c r="E575" i="2" s="1"/>
  <c r="D574" i="2"/>
  <c r="C574" i="2"/>
  <c r="E574" i="2" s="1"/>
  <c r="D573" i="2"/>
  <c r="C573" i="2"/>
  <c r="D572" i="2"/>
  <c r="C572" i="2"/>
  <c r="D571" i="2"/>
  <c r="C571" i="2"/>
  <c r="E570" i="2"/>
  <c r="D570" i="2"/>
  <c r="C570" i="2"/>
  <c r="D569" i="2"/>
  <c r="C569" i="2"/>
  <c r="D568" i="2"/>
  <c r="C568" i="2"/>
  <c r="D567" i="2"/>
  <c r="C567" i="2"/>
  <c r="D566" i="2"/>
  <c r="C566" i="2"/>
  <c r="D565" i="2"/>
  <c r="C565" i="2"/>
  <c r="D564" i="2"/>
  <c r="C564" i="2"/>
  <c r="E563" i="2"/>
  <c r="D563" i="2"/>
  <c r="C563" i="2"/>
  <c r="D562" i="2"/>
  <c r="C562" i="2"/>
  <c r="E562" i="2" s="1"/>
  <c r="AA40" i="1" s="1"/>
  <c r="AB40" i="1" s="1"/>
  <c r="D561" i="2"/>
  <c r="C561" i="2"/>
  <c r="E561" i="2" s="1"/>
  <c r="D560" i="2"/>
  <c r="C560" i="2"/>
  <c r="E559" i="2"/>
  <c r="D559" i="2"/>
  <c r="C559" i="2"/>
  <c r="D558" i="2"/>
  <c r="E558" i="2" s="1"/>
  <c r="C558" i="2"/>
  <c r="D557" i="2"/>
  <c r="C557" i="2"/>
  <c r="D556" i="2"/>
  <c r="C556" i="2"/>
  <c r="E556" i="2" s="1"/>
  <c r="D555" i="2"/>
  <c r="C555" i="2"/>
  <c r="E555" i="2" s="1"/>
  <c r="D554" i="2"/>
  <c r="C554" i="2"/>
  <c r="D553" i="2"/>
  <c r="C553" i="2"/>
  <c r="E553" i="2" s="1"/>
  <c r="D552" i="2"/>
  <c r="C552" i="2"/>
  <c r="E552" i="2" s="1"/>
  <c r="E551" i="2"/>
  <c r="D551" i="2"/>
  <c r="C551" i="2"/>
  <c r="E550" i="2"/>
  <c r="D550" i="2"/>
  <c r="C550" i="2"/>
  <c r="D549" i="2"/>
  <c r="C549" i="2"/>
  <c r="D548" i="2"/>
  <c r="C548" i="2"/>
  <c r="D547" i="2"/>
  <c r="C547" i="2"/>
  <c r="D546" i="2"/>
  <c r="E546" i="2" s="1"/>
  <c r="C546" i="2"/>
  <c r="D545" i="2"/>
  <c r="C545" i="2"/>
  <c r="D544" i="2"/>
  <c r="C544" i="2"/>
  <c r="D543" i="2"/>
  <c r="C543" i="2"/>
  <c r="D542" i="2"/>
  <c r="C542" i="2"/>
  <c r="D541" i="2"/>
  <c r="C541" i="2"/>
  <c r="E541" i="2" s="1"/>
  <c r="D540" i="2"/>
  <c r="C540" i="2"/>
  <c r="D539" i="2"/>
  <c r="C539" i="2"/>
  <c r="E539" i="2" s="1"/>
  <c r="D538" i="2"/>
  <c r="C538" i="2"/>
  <c r="E537" i="2"/>
  <c r="D537" i="2"/>
  <c r="C537" i="2"/>
  <c r="D536" i="2"/>
  <c r="C536" i="2"/>
  <c r="D535" i="2"/>
  <c r="C535" i="2"/>
  <c r="E535" i="2" s="1"/>
  <c r="D534" i="2"/>
  <c r="C534" i="2"/>
  <c r="E534" i="2" s="1"/>
  <c r="D533" i="2"/>
  <c r="C533" i="2"/>
  <c r="D532" i="2"/>
  <c r="C532" i="2"/>
  <c r="D531" i="2"/>
  <c r="C531" i="2"/>
  <c r="D530" i="2"/>
  <c r="C530" i="2"/>
  <c r="D529" i="2"/>
  <c r="C529" i="2"/>
  <c r="E529" i="2" s="1"/>
  <c r="D528" i="2"/>
  <c r="C528" i="2"/>
  <c r="D527" i="2"/>
  <c r="C527" i="2"/>
  <c r="D526" i="2"/>
  <c r="C526" i="2"/>
  <c r="D525" i="2"/>
  <c r="C525" i="2"/>
  <c r="D524" i="2"/>
  <c r="C524" i="2"/>
  <c r="D523" i="2"/>
  <c r="E523" i="2" s="1"/>
  <c r="C523" i="2"/>
  <c r="D522" i="2"/>
  <c r="C522" i="2"/>
  <c r="E522" i="2" s="1"/>
  <c r="D521" i="2"/>
  <c r="C521" i="2"/>
  <c r="D520" i="2"/>
  <c r="C520" i="2"/>
  <c r="E520" i="2" s="1"/>
  <c r="D519" i="2"/>
  <c r="C519" i="2"/>
  <c r="E519" i="2" s="1"/>
  <c r="D518" i="2"/>
  <c r="C518" i="2"/>
  <c r="E518" i="2" s="1"/>
  <c r="L48" i="1" s="1"/>
  <c r="D517" i="2"/>
  <c r="C517" i="2"/>
  <c r="D516" i="2"/>
  <c r="C516" i="2"/>
  <c r="E516" i="2" s="1"/>
  <c r="E515" i="2"/>
  <c r="D515" i="2"/>
  <c r="C515" i="2"/>
  <c r="D514" i="2"/>
  <c r="C514" i="2"/>
  <c r="D513" i="2"/>
  <c r="C513" i="2"/>
  <c r="E513" i="2" s="1"/>
  <c r="D512" i="2"/>
  <c r="C512" i="2"/>
  <c r="D511" i="2"/>
  <c r="E511" i="2" s="1"/>
  <c r="C511" i="2"/>
  <c r="D510" i="2"/>
  <c r="E510" i="2" s="1"/>
  <c r="C510" i="2"/>
  <c r="D509" i="2"/>
  <c r="C509" i="2"/>
  <c r="E509" i="2" s="1"/>
  <c r="D508" i="2"/>
  <c r="C508" i="2"/>
  <c r="E508" i="2" s="1"/>
  <c r="E507" i="2"/>
  <c r="D507" i="2"/>
  <c r="C507" i="2"/>
  <c r="D506" i="2"/>
  <c r="C506" i="2"/>
  <c r="D505" i="2"/>
  <c r="C505" i="2"/>
  <c r="D504" i="2"/>
  <c r="C504" i="2"/>
  <c r="E503" i="2"/>
  <c r="D503" i="2"/>
  <c r="C503" i="2"/>
  <c r="E502" i="2"/>
  <c r="D502" i="2"/>
  <c r="C502" i="2"/>
  <c r="D501" i="2"/>
  <c r="C501" i="2"/>
  <c r="D500" i="2"/>
  <c r="C500" i="2"/>
  <c r="D499" i="2"/>
  <c r="E499" i="2" s="1"/>
  <c r="C499" i="2"/>
  <c r="D498" i="2"/>
  <c r="E498" i="2" s="1"/>
  <c r="C498" i="2"/>
  <c r="D497" i="2"/>
  <c r="C497" i="2"/>
  <c r="D496" i="2"/>
  <c r="C496" i="2"/>
  <c r="D495" i="2"/>
  <c r="C495" i="2"/>
  <c r="D494" i="2"/>
  <c r="C494" i="2"/>
  <c r="D493" i="2"/>
  <c r="C493" i="2"/>
  <c r="D492" i="2"/>
  <c r="C492" i="2"/>
  <c r="D491" i="2"/>
  <c r="C491" i="2"/>
  <c r="E491" i="2" s="1"/>
  <c r="D490" i="2"/>
  <c r="C490" i="2"/>
  <c r="E489" i="2"/>
  <c r="D489" i="2"/>
  <c r="C489" i="2"/>
  <c r="D488" i="2"/>
  <c r="C488" i="2"/>
  <c r="D487" i="2"/>
  <c r="C487" i="2"/>
  <c r="E487" i="2" s="1"/>
  <c r="D486" i="2"/>
  <c r="C486" i="2"/>
  <c r="D485" i="2"/>
  <c r="E485" i="2" s="1"/>
  <c r="C485" i="2"/>
  <c r="D484" i="2"/>
  <c r="C484" i="2"/>
  <c r="D483" i="2"/>
  <c r="C483" i="2"/>
  <c r="D482" i="2"/>
  <c r="C482" i="2"/>
  <c r="D481" i="2"/>
  <c r="E481" i="2" s="1"/>
  <c r="C481" i="2"/>
  <c r="D480" i="2"/>
  <c r="C480" i="2"/>
  <c r="D479" i="2"/>
  <c r="C479" i="2"/>
  <c r="E479" i="2" s="1"/>
  <c r="D478" i="2"/>
  <c r="C478" i="2"/>
  <c r="E478" i="2" s="1"/>
  <c r="D477" i="2"/>
  <c r="E477" i="2" s="1"/>
  <c r="C477" i="2"/>
  <c r="D476" i="2"/>
  <c r="C476" i="2"/>
  <c r="D475" i="2"/>
  <c r="C475" i="2"/>
  <c r="D474" i="2"/>
  <c r="E474" i="2" s="1"/>
  <c r="C474" i="2"/>
  <c r="E473" i="2"/>
  <c r="D473" i="2"/>
  <c r="C473" i="2"/>
  <c r="D472" i="2"/>
  <c r="C472" i="2"/>
  <c r="D471" i="2"/>
  <c r="C471" i="2"/>
  <c r="E471" i="2" s="1"/>
  <c r="D470" i="2"/>
  <c r="C470" i="2"/>
  <c r="E470" i="2" s="1"/>
  <c r="D469" i="2"/>
  <c r="C469" i="2"/>
  <c r="D468" i="2"/>
  <c r="C468" i="2"/>
  <c r="E468" i="2" s="1"/>
  <c r="D467" i="2"/>
  <c r="C467" i="2"/>
  <c r="D466" i="2"/>
  <c r="C466" i="2"/>
  <c r="E466" i="2" s="1"/>
  <c r="D465" i="2"/>
  <c r="C465" i="2"/>
  <c r="E465" i="2" s="1"/>
  <c r="D464" i="2"/>
  <c r="C464" i="2"/>
  <c r="D463" i="2"/>
  <c r="C463" i="2"/>
  <c r="D462" i="2"/>
  <c r="C462" i="2"/>
  <c r="E461" i="2"/>
  <c r="D461" i="2"/>
  <c r="C461" i="2"/>
  <c r="D460" i="2"/>
  <c r="C460" i="2"/>
  <c r="D459" i="2"/>
  <c r="C459" i="2"/>
  <c r="E459" i="2" s="1"/>
  <c r="D458" i="2"/>
  <c r="C458" i="2"/>
  <c r="E458" i="2" s="1"/>
  <c r="D457" i="2"/>
  <c r="C457" i="2"/>
  <c r="E457" i="2" s="1"/>
  <c r="D456" i="2"/>
  <c r="C456" i="2"/>
  <c r="D455" i="2"/>
  <c r="C455" i="2"/>
  <c r="E455" i="2" s="1"/>
  <c r="D454" i="2"/>
  <c r="C454" i="2"/>
  <c r="E454" i="2" s="1"/>
  <c r="E453" i="2"/>
  <c r="D453" i="2"/>
  <c r="C453" i="2"/>
  <c r="D452" i="2"/>
  <c r="C452" i="2"/>
  <c r="D451" i="2"/>
  <c r="C451" i="2"/>
  <c r="D450" i="2"/>
  <c r="C450" i="2"/>
  <c r="D449" i="2"/>
  <c r="C449" i="2"/>
  <c r="D448" i="2"/>
  <c r="C448" i="2"/>
  <c r="D447" i="2"/>
  <c r="C447" i="2"/>
  <c r="D446" i="2"/>
  <c r="C446" i="2"/>
  <c r="E446" i="2" s="1"/>
  <c r="D445" i="2"/>
  <c r="C445" i="2"/>
  <c r="D444" i="2"/>
  <c r="C444" i="2"/>
  <c r="E444" i="2" s="1"/>
  <c r="D443" i="2"/>
  <c r="C443" i="2"/>
  <c r="E443" i="2" s="1"/>
  <c r="D442" i="2"/>
  <c r="C442" i="2"/>
  <c r="D441" i="2"/>
  <c r="C441" i="2"/>
  <c r="D440" i="2"/>
  <c r="C440" i="2"/>
  <c r="D439" i="2"/>
  <c r="C439" i="2"/>
  <c r="E439" i="2" s="1"/>
  <c r="D438" i="2"/>
  <c r="C438" i="2"/>
  <c r="E438" i="2" s="1"/>
  <c r="D437" i="2"/>
  <c r="C437" i="2"/>
  <c r="D436" i="2"/>
  <c r="C436" i="2"/>
  <c r="E436" i="2" s="1"/>
  <c r="D435" i="2"/>
  <c r="C435" i="2"/>
  <c r="D434" i="2"/>
  <c r="C434" i="2"/>
  <c r="D433" i="2"/>
  <c r="C433" i="2"/>
  <c r="E433" i="2" s="1"/>
  <c r="D432" i="2"/>
  <c r="C432" i="2"/>
  <c r="D431" i="2"/>
  <c r="C431" i="2"/>
  <c r="E431" i="2" s="1"/>
  <c r="D430" i="2"/>
  <c r="C430" i="2"/>
  <c r="E430" i="2" s="1"/>
  <c r="D429" i="2"/>
  <c r="C429" i="2"/>
  <c r="D428" i="2"/>
  <c r="C428" i="2"/>
  <c r="D427" i="2"/>
  <c r="C427" i="2"/>
  <c r="D426" i="2"/>
  <c r="C426" i="2"/>
  <c r="E426" i="2" s="1"/>
  <c r="E425" i="2"/>
  <c r="D425" i="2"/>
  <c r="C425" i="2"/>
  <c r="D424" i="2"/>
  <c r="C424" i="2"/>
  <c r="D423" i="2"/>
  <c r="C423" i="2"/>
  <c r="D422" i="2"/>
  <c r="C422" i="2"/>
  <c r="E422" i="2" s="1"/>
  <c r="D421" i="2"/>
  <c r="C421" i="2"/>
  <c r="E421" i="2" s="1"/>
  <c r="D420" i="2"/>
  <c r="C420" i="2"/>
  <c r="E420" i="2" s="1"/>
  <c r="D419" i="2"/>
  <c r="C419" i="2"/>
  <c r="D418" i="2"/>
  <c r="C418" i="2"/>
  <c r="D417" i="2"/>
  <c r="C417" i="2"/>
  <c r="D416" i="2"/>
  <c r="C416" i="2"/>
  <c r="D415" i="2"/>
  <c r="C415" i="2"/>
  <c r="D414" i="2"/>
  <c r="E414" i="2" s="1"/>
  <c r="C414" i="2"/>
  <c r="E413" i="2"/>
  <c r="D413" i="2"/>
  <c r="C413" i="2"/>
  <c r="D412" i="2"/>
  <c r="C412" i="2"/>
  <c r="D411" i="2"/>
  <c r="C411" i="2"/>
  <c r="E411" i="2" s="1"/>
  <c r="D410" i="2"/>
  <c r="C410" i="2"/>
  <c r="E410" i="2" s="1"/>
  <c r="D409" i="2"/>
  <c r="C409" i="2"/>
  <c r="D408" i="2"/>
  <c r="C408" i="2"/>
  <c r="E408" i="2" s="1"/>
  <c r="D407" i="2"/>
  <c r="C407" i="2"/>
  <c r="E407" i="2" s="1"/>
  <c r="E406" i="2"/>
  <c r="D406" i="2"/>
  <c r="C406" i="2"/>
  <c r="E405" i="2"/>
  <c r="D405" i="2"/>
  <c r="C405" i="2"/>
  <c r="D404" i="2"/>
  <c r="C404" i="2"/>
  <c r="D403" i="2"/>
  <c r="C403" i="2"/>
  <c r="D402" i="2"/>
  <c r="C402" i="2"/>
  <c r="E402" i="2" s="1"/>
  <c r="D401" i="2"/>
  <c r="E401" i="2" s="1"/>
  <c r="C401" i="2"/>
  <c r="D400" i="2"/>
  <c r="C400" i="2"/>
  <c r="D399" i="2"/>
  <c r="C399" i="2"/>
  <c r="D398" i="2"/>
  <c r="E398" i="2" s="1"/>
  <c r="C398" i="2"/>
  <c r="D397" i="2"/>
  <c r="C397" i="2"/>
  <c r="D396" i="2"/>
  <c r="C396" i="2"/>
  <c r="E396" i="2" s="1"/>
  <c r="D395" i="2"/>
  <c r="C395" i="2"/>
  <c r="D394" i="2"/>
  <c r="E394" i="2" s="1"/>
  <c r="C394" i="2"/>
  <c r="D393" i="2"/>
  <c r="C393" i="2"/>
  <c r="E393" i="2" s="1"/>
  <c r="D392" i="2"/>
  <c r="C392" i="2"/>
  <c r="D391" i="2"/>
  <c r="C391" i="2"/>
  <c r="E391" i="2" s="1"/>
  <c r="D390" i="2"/>
  <c r="C390" i="2"/>
  <c r="D389" i="2"/>
  <c r="E389" i="2" s="1"/>
  <c r="C389" i="2"/>
  <c r="D388" i="2"/>
  <c r="C388" i="2"/>
  <c r="E388" i="2" s="1"/>
  <c r="D387" i="2"/>
  <c r="C387" i="2"/>
  <c r="D386" i="2"/>
  <c r="C386" i="2"/>
  <c r="D385" i="2"/>
  <c r="C385" i="2"/>
  <c r="E385" i="2" s="1"/>
  <c r="D384" i="2"/>
  <c r="C384" i="2"/>
  <c r="D383" i="2"/>
  <c r="C383" i="2"/>
  <c r="D382" i="2"/>
  <c r="C382" i="2"/>
  <c r="E382" i="2" s="1"/>
  <c r="D381" i="2"/>
  <c r="E381" i="2" s="1"/>
  <c r="C381" i="2"/>
  <c r="D380" i="2"/>
  <c r="C380" i="2"/>
  <c r="D379" i="2"/>
  <c r="C379" i="2"/>
  <c r="D378" i="2"/>
  <c r="C378" i="2"/>
  <c r="E378" i="2" s="1"/>
  <c r="D377" i="2"/>
  <c r="C377" i="2"/>
  <c r="E377" i="2" s="1"/>
  <c r="D376" i="2"/>
  <c r="C376" i="2"/>
  <c r="D375" i="2"/>
  <c r="C375" i="2"/>
  <c r="E375" i="2" s="1"/>
  <c r="D374" i="2"/>
  <c r="C374" i="2"/>
  <c r="E374" i="2" s="1"/>
  <c r="D373" i="2"/>
  <c r="C373" i="2"/>
  <c r="D372" i="2"/>
  <c r="C372" i="2"/>
  <c r="D371" i="2"/>
  <c r="C371" i="2"/>
  <c r="E371" i="2" s="1"/>
  <c r="D370" i="2"/>
  <c r="C370" i="2"/>
  <c r="D369" i="2"/>
  <c r="C369" i="2"/>
  <c r="D368" i="2"/>
  <c r="C368" i="2"/>
  <c r="D367" i="2"/>
  <c r="C367" i="2"/>
  <c r="E367" i="2" s="1"/>
  <c r="D366" i="2"/>
  <c r="C366" i="2"/>
  <c r="E365" i="2"/>
  <c r="D365" i="2"/>
  <c r="C365" i="2"/>
  <c r="D364" i="2"/>
  <c r="C364" i="2"/>
  <c r="D363" i="2"/>
  <c r="C363" i="2"/>
  <c r="E363" i="2" s="1"/>
  <c r="D362" i="2"/>
  <c r="C362" i="2"/>
  <c r="E362" i="2" s="1"/>
  <c r="D361" i="2"/>
  <c r="C361" i="2"/>
  <c r="D360" i="2"/>
  <c r="C360" i="2"/>
  <c r="E360" i="2" s="1"/>
  <c r="D359" i="2"/>
  <c r="C359" i="2"/>
  <c r="E359" i="2" s="1"/>
  <c r="D358" i="2"/>
  <c r="C358" i="2"/>
  <c r="E358" i="2" s="1"/>
  <c r="D357" i="2"/>
  <c r="C357" i="2"/>
  <c r="E357" i="2" s="1"/>
  <c r="D356" i="2"/>
  <c r="C356" i="2"/>
  <c r="D355" i="2"/>
  <c r="C355" i="2"/>
  <c r="D354" i="2"/>
  <c r="E354" i="2" s="1"/>
  <c r="C354" i="2"/>
  <c r="D353" i="2"/>
  <c r="E353" i="2" s="1"/>
  <c r="C353" i="2"/>
  <c r="D352" i="2"/>
  <c r="C352" i="2"/>
  <c r="D351" i="2"/>
  <c r="C351" i="2"/>
  <c r="D350" i="2"/>
  <c r="E350" i="2" s="1"/>
  <c r="C350" i="2"/>
  <c r="D349" i="2"/>
  <c r="C349" i="2"/>
  <c r="E349" i="2" s="1"/>
  <c r="D348" i="2"/>
  <c r="C348" i="2"/>
  <c r="D347" i="2"/>
  <c r="C347" i="2"/>
  <c r="D346" i="2"/>
  <c r="C346" i="2"/>
  <c r="D345" i="2"/>
  <c r="C345" i="2"/>
  <c r="E345" i="2" s="1"/>
  <c r="D344" i="2"/>
  <c r="C344" i="2"/>
  <c r="D343" i="2"/>
  <c r="E343" i="2" s="1"/>
  <c r="C343" i="2"/>
  <c r="D342" i="2"/>
  <c r="C342" i="2"/>
  <c r="D341" i="2"/>
  <c r="E341" i="2" s="1"/>
  <c r="C341" i="2"/>
  <c r="D340" i="2"/>
  <c r="C340" i="2"/>
  <c r="E340" i="2" s="1"/>
  <c r="D339" i="2"/>
  <c r="C339" i="2"/>
  <c r="D338" i="2"/>
  <c r="C338" i="2"/>
  <c r="D337" i="2"/>
  <c r="C337" i="2"/>
  <c r="D336" i="2"/>
  <c r="C336" i="2"/>
  <c r="E335" i="2"/>
  <c r="D335" i="2"/>
  <c r="C335" i="2"/>
  <c r="D334" i="2"/>
  <c r="C334" i="2"/>
  <c r="E334" i="2" s="1"/>
  <c r="D333" i="2"/>
  <c r="C333" i="2"/>
  <c r="E333" i="2" s="1"/>
  <c r="D332" i="2"/>
  <c r="C332" i="2"/>
  <c r="D331" i="2"/>
  <c r="C331" i="2"/>
  <c r="D330" i="2"/>
  <c r="C330" i="2"/>
  <c r="E330" i="2" s="1"/>
  <c r="D329" i="2"/>
  <c r="C329" i="2"/>
  <c r="E329" i="2" s="1"/>
  <c r="D328" i="2"/>
  <c r="C328" i="2"/>
  <c r="D327" i="2"/>
  <c r="C327" i="2"/>
  <c r="E327" i="2" s="1"/>
  <c r="D326" i="2"/>
  <c r="C326" i="2"/>
  <c r="D325" i="2"/>
  <c r="C325" i="2"/>
  <c r="D324" i="2"/>
  <c r="C324" i="2"/>
  <c r="E324" i="2" s="1"/>
  <c r="D323" i="2"/>
  <c r="C323" i="2"/>
  <c r="E323" i="2" s="1"/>
  <c r="D322" i="2"/>
  <c r="C322" i="2"/>
  <c r="E322" i="2" s="1"/>
  <c r="D321" i="2"/>
  <c r="C321" i="2"/>
  <c r="E321" i="2" s="1"/>
  <c r="D320" i="2"/>
  <c r="E320" i="2" s="1"/>
  <c r="C320" i="2"/>
  <c r="E319" i="2"/>
  <c r="D319" i="2"/>
  <c r="C319" i="2"/>
  <c r="D318" i="2"/>
  <c r="C318" i="2"/>
  <c r="E318" i="2" s="1"/>
  <c r="D317" i="2"/>
  <c r="C317" i="2"/>
  <c r="E317" i="2" s="1"/>
  <c r="D316" i="2"/>
  <c r="C316" i="2"/>
  <c r="D315" i="2"/>
  <c r="E315" i="2" s="1"/>
  <c r="C315" i="2"/>
  <c r="D314" i="2"/>
  <c r="C314" i="2"/>
  <c r="E314" i="2" s="1"/>
  <c r="D313" i="2"/>
  <c r="C313" i="2"/>
  <c r="E313" i="2" s="1"/>
  <c r="D312" i="2"/>
  <c r="C312" i="2"/>
  <c r="D311" i="2"/>
  <c r="C311" i="2"/>
  <c r="E311" i="2" s="1"/>
  <c r="D310" i="2"/>
  <c r="E310" i="2" s="1"/>
  <c r="C310" i="2"/>
  <c r="D309" i="2"/>
  <c r="C309" i="2"/>
  <c r="D308" i="2"/>
  <c r="C308" i="2"/>
  <c r="E308" i="2" s="1"/>
  <c r="D307" i="2"/>
  <c r="C307" i="2"/>
  <c r="E307" i="2" s="1"/>
  <c r="D306" i="2"/>
  <c r="C306" i="2"/>
  <c r="D305" i="2"/>
  <c r="C305" i="2"/>
  <c r="D304" i="2"/>
  <c r="C304" i="2"/>
  <c r="D303" i="2"/>
  <c r="C303" i="2"/>
  <c r="E303" i="2" s="1"/>
  <c r="D302" i="2"/>
  <c r="C302" i="2"/>
  <c r="E302" i="2" s="1"/>
  <c r="D301" i="2"/>
  <c r="C301" i="2"/>
  <c r="D300" i="2"/>
  <c r="C300" i="2"/>
  <c r="D299" i="2"/>
  <c r="E299" i="2" s="1"/>
  <c r="C299" i="2"/>
  <c r="D298" i="2"/>
  <c r="C298" i="2"/>
  <c r="E298" i="2" s="1"/>
  <c r="D297" i="2"/>
  <c r="C297" i="2"/>
  <c r="E297" i="2" s="1"/>
  <c r="D296" i="2"/>
  <c r="C296" i="2"/>
  <c r="D295" i="2"/>
  <c r="C295" i="2"/>
  <c r="E295" i="2" s="1"/>
  <c r="D294" i="2"/>
  <c r="E294" i="2" s="1"/>
  <c r="C294" i="2"/>
  <c r="D293" i="2"/>
  <c r="C293" i="2"/>
  <c r="E293" i="2" s="1"/>
  <c r="D292" i="2"/>
  <c r="C292" i="2"/>
  <c r="E292" i="2" s="1"/>
  <c r="D291" i="2"/>
  <c r="E291" i="2" s="1"/>
  <c r="C291" i="2"/>
  <c r="D290" i="2"/>
  <c r="C290" i="2"/>
  <c r="E290" i="2" s="1"/>
  <c r="D289" i="2"/>
  <c r="C289" i="2"/>
  <c r="D288" i="2"/>
  <c r="C288" i="2"/>
  <c r="D287" i="2"/>
  <c r="C287" i="2"/>
  <c r="E287" i="2" s="1"/>
  <c r="D286" i="2"/>
  <c r="C286" i="2"/>
  <c r="D285" i="2"/>
  <c r="C285" i="2"/>
  <c r="D284" i="2"/>
  <c r="C284" i="2"/>
  <c r="D283" i="2"/>
  <c r="C283" i="2"/>
  <c r="E283" i="2" s="1"/>
  <c r="D282" i="2"/>
  <c r="C282" i="2"/>
  <c r="E282" i="2" s="1"/>
  <c r="D281" i="2"/>
  <c r="C281" i="2"/>
  <c r="D280" i="2"/>
  <c r="E280" i="2" s="1"/>
  <c r="C280" i="2"/>
  <c r="E279" i="2"/>
  <c r="D279" i="2"/>
  <c r="C279" i="2"/>
  <c r="D278" i="2"/>
  <c r="E278" i="2" s="1"/>
  <c r="C278" i="2"/>
  <c r="D277" i="2"/>
  <c r="C277" i="2"/>
  <c r="E277" i="2" s="1"/>
  <c r="D276" i="2"/>
  <c r="C276" i="2"/>
  <c r="D275" i="2"/>
  <c r="C275" i="2"/>
  <c r="E275" i="2" s="1"/>
  <c r="D274" i="2"/>
  <c r="C274" i="2"/>
  <c r="D273" i="2"/>
  <c r="C273" i="2"/>
  <c r="E273" i="2" s="1"/>
  <c r="D272" i="2"/>
  <c r="C272" i="2"/>
  <c r="E272" i="2" s="1"/>
  <c r="D271" i="2"/>
  <c r="C271" i="2"/>
  <c r="E271" i="2" s="1"/>
  <c r="D270" i="2"/>
  <c r="C270" i="2"/>
  <c r="E270" i="2" s="1"/>
  <c r="D269" i="2"/>
  <c r="C269" i="2"/>
  <c r="D268" i="2"/>
  <c r="C268" i="2"/>
  <c r="D267" i="2"/>
  <c r="C267" i="2"/>
  <c r="E267" i="2" s="1"/>
  <c r="D266" i="2"/>
  <c r="C266" i="2"/>
  <c r="D265" i="2"/>
  <c r="C265" i="2"/>
  <c r="D264" i="2"/>
  <c r="C264" i="2"/>
  <c r="E264" i="2" s="1"/>
  <c r="D263" i="2"/>
  <c r="C263" i="2"/>
  <c r="E263" i="2" s="1"/>
  <c r="D262" i="2"/>
  <c r="C262" i="2"/>
  <c r="E262" i="2" s="1"/>
  <c r="D261" i="2"/>
  <c r="C261" i="2"/>
  <c r="E260" i="2"/>
  <c r="D260" i="2"/>
  <c r="C260" i="2"/>
  <c r="E259" i="2"/>
  <c r="D259" i="2"/>
  <c r="C259" i="2"/>
  <c r="D258" i="2"/>
  <c r="C258" i="2"/>
  <c r="D257" i="2"/>
  <c r="C257" i="2"/>
  <c r="E257" i="2" s="1"/>
  <c r="D256" i="2"/>
  <c r="E256" i="2" s="1"/>
  <c r="C256" i="2"/>
  <c r="E255" i="2"/>
  <c r="D255" i="2"/>
  <c r="C255" i="2"/>
  <c r="E254" i="2"/>
  <c r="D254" i="2"/>
  <c r="C254" i="2"/>
  <c r="D253" i="2"/>
  <c r="C253" i="2"/>
  <c r="D252" i="2"/>
  <c r="C252" i="2"/>
  <c r="E252" i="2" s="1"/>
  <c r="D251" i="2"/>
  <c r="C251" i="2"/>
  <c r="E251" i="2" s="1"/>
  <c r="D250" i="2"/>
  <c r="C250" i="2"/>
  <c r="E250" i="2" s="1"/>
  <c r="D249" i="2"/>
  <c r="C249" i="2"/>
  <c r="D248" i="2"/>
  <c r="C248" i="2"/>
  <c r="E248" i="2" s="1"/>
  <c r="D247" i="2"/>
  <c r="C247" i="2"/>
  <c r="E247" i="2" s="1"/>
  <c r="D246" i="2"/>
  <c r="C246" i="2"/>
  <c r="E246" i="2" s="1"/>
  <c r="D245" i="2"/>
  <c r="C245" i="2"/>
  <c r="E245" i="2" s="1"/>
  <c r="D244" i="2"/>
  <c r="C244" i="2"/>
  <c r="D243" i="2"/>
  <c r="C243" i="2"/>
  <c r="E243" i="2" s="1"/>
  <c r="D242" i="2"/>
  <c r="C242" i="2"/>
  <c r="D241" i="2"/>
  <c r="C241" i="2"/>
  <c r="E241" i="2" s="1"/>
  <c r="D240" i="2"/>
  <c r="C240" i="2"/>
  <c r="E239" i="2"/>
  <c r="D239" i="2"/>
  <c r="C239" i="2"/>
  <c r="D238" i="2"/>
  <c r="C238" i="2"/>
  <c r="D237" i="2"/>
  <c r="C237" i="2"/>
  <c r="E237" i="2" s="1"/>
  <c r="D236" i="2"/>
  <c r="C236" i="2"/>
  <c r="D235" i="2"/>
  <c r="C235" i="2"/>
  <c r="E235" i="2" s="1"/>
  <c r="E234" i="2"/>
  <c r="D234" i="2"/>
  <c r="C234" i="2"/>
  <c r="D233" i="2"/>
  <c r="C233" i="2"/>
  <c r="D232" i="2"/>
  <c r="C232" i="2"/>
  <c r="D231" i="2"/>
  <c r="C231" i="2"/>
  <c r="E231" i="2" s="1"/>
  <c r="D230" i="2"/>
  <c r="C230" i="2"/>
  <c r="E230" i="2" s="1"/>
  <c r="D229" i="2"/>
  <c r="C229" i="2"/>
  <c r="D228" i="2"/>
  <c r="C228" i="2"/>
  <c r="D227" i="2"/>
  <c r="C227" i="2"/>
  <c r="E227" i="2" s="1"/>
  <c r="D226" i="2"/>
  <c r="C226" i="2"/>
  <c r="E226" i="2" s="1"/>
  <c r="D225" i="2"/>
  <c r="C225" i="2"/>
  <c r="E225" i="2" s="1"/>
  <c r="E224" i="2"/>
  <c r="D224" i="2"/>
  <c r="C224" i="2"/>
  <c r="E223" i="2"/>
  <c r="D223" i="2"/>
  <c r="C223" i="2"/>
  <c r="D222" i="2"/>
  <c r="C222" i="2"/>
  <c r="E222" i="2" s="1"/>
  <c r="D221" i="2"/>
  <c r="C221" i="2"/>
  <c r="E221" i="2" s="1"/>
  <c r="D220" i="2"/>
  <c r="C220" i="2"/>
  <c r="E219" i="2"/>
  <c r="D219" i="2"/>
  <c r="C219" i="2"/>
  <c r="D218" i="2"/>
  <c r="C218" i="2"/>
  <c r="D217" i="2"/>
  <c r="C217" i="2"/>
  <c r="E217" i="2" s="1"/>
  <c r="D216" i="2"/>
  <c r="C216" i="2"/>
  <c r="D215" i="2"/>
  <c r="C215" i="2"/>
  <c r="E215" i="2" s="1"/>
  <c r="E214" i="2"/>
  <c r="D214" i="2"/>
  <c r="C214" i="2"/>
  <c r="D213" i="2"/>
  <c r="C213" i="2"/>
  <c r="D212" i="2"/>
  <c r="C212" i="2"/>
  <c r="D211" i="2"/>
  <c r="E211" i="2" s="1"/>
  <c r="C211" i="2"/>
  <c r="D210" i="2"/>
  <c r="C210" i="2"/>
  <c r="D209" i="2"/>
  <c r="C209" i="2"/>
  <c r="E209" i="2" s="1"/>
  <c r="D208" i="2"/>
  <c r="E208" i="2" s="1"/>
  <c r="C208" i="2"/>
  <c r="D207" i="2"/>
  <c r="C207" i="2"/>
  <c r="E207" i="2" s="1"/>
  <c r="D206" i="2"/>
  <c r="E206" i="2" s="1"/>
  <c r="C206" i="2"/>
  <c r="D205" i="2"/>
  <c r="C205" i="2"/>
  <c r="D204" i="2"/>
  <c r="C204" i="2"/>
  <c r="E204" i="2" s="1"/>
  <c r="E203" i="2"/>
  <c r="D203" i="2"/>
  <c r="C203" i="2"/>
  <c r="D202" i="2"/>
  <c r="C202" i="2"/>
  <c r="D201" i="2"/>
  <c r="C201" i="2"/>
  <c r="E201" i="2" s="1"/>
  <c r="D200" i="2"/>
  <c r="C200" i="2"/>
  <c r="E200" i="2" s="1"/>
  <c r="E199" i="2"/>
  <c r="D199" i="2"/>
  <c r="C199" i="2"/>
  <c r="E198" i="2"/>
  <c r="D198" i="2"/>
  <c r="C198" i="2"/>
  <c r="D197" i="2"/>
  <c r="C197" i="2"/>
  <c r="D196" i="2"/>
  <c r="C196" i="2"/>
  <c r="E196" i="2" s="1"/>
  <c r="D195" i="2"/>
  <c r="C195" i="2"/>
  <c r="E195" i="2" s="1"/>
  <c r="D194" i="2"/>
  <c r="C194" i="2"/>
  <c r="E194" i="2" s="1"/>
  <c r="D193" i="2"/>
  <c r="C193" i="2"/>
  <c r="D192" i="2"/>
  <c r="C192" i="2"/>
  <c r="D191" i="2"/>
  <c r="E191" i="2" s="1"/>
  <c r="C191" i="2"/>
  <c r="D190" i="2"/>
  <c r="C190" i="2"/>
  <c r="E190" i="2" s="1"/>
  <c r="D189" i="2"/>
  <c r="C189" i="2"/>
  <c r="E189" i="2" s="1"/>
  <c r="D188" i="2"/>
  <c r="C188" i="2"/>
  <c r="D187" i="2"/>
  <c r="C187" i="2"/>
  <c r="E187" i="2" s="1"/>
  <c r="D186" i="2"/>
  <c r="E186" i="2" s="1"/>
  <c r="C186" i="2"/>
  <c r="D185" i="2"/>
  <c r="C185" i="2"/>
  <c r="D184" i="2"/>
  <c r="C184" i="2"/>
  <c r="E183" i="2"/>
  <c r="D183" i="2"/>
  <c r="C183" i="2"/>
  <c r="E182" i="2"/>
  <c r="D182" i="2"/>
  <c r="C182" i="2"/>
  <c r="D181" i="2"/>
  <c r="C181" i="2"/>
  <c r="D180" i="2"/>
  <c r="C180" i="2"/>
  <c r="D179" i="2"/>
  <c r="C179" i="2"/>
  <c r="E179" i="2" s="1"/>
  <c r="D178" i="2"/>
  <c r="C178" i="2"/>
  <c r="E178" i="2" s="1"/>
  <c r="D177" i="2"/>
  <c r="C177" i="2"/>
  <c r="D176" i="2"/>
  <c r="C176" i="2"/>
  <c r="E176" i="2" s="1"/>
  <c r="D175" i="2"/>
  <c r="E175" i="2" s="1"/>
  <c r="C175" i="2"/>
  <c r="D174" i="2"/>
  <c r="C174" i="2"/>
  <c r="E174" i="2" s="1"/>
  <c r="D173" i="2"/>
  <c r="C173" i="2"/>
  <c r="E173" i="2" s="1"/>
  <c r="D172" i="2"/>
  <c r="E172" i="2" s="1"/>
  <c r="C172" i="2"/>
  <c r="D171" i="2"/>
  <c r="C171" i="2"/>
  <c r="E171" i="2" s="1"/>
  <c r="D170" i="2"/>
  <c r="C170" i="2"/>
  <c r="E170" i="2" s="1"/>
  <c r="D169" i="2"/>
  <c r="C169" i="2"/>
  <c r="D168" i="2"/>
  <c r="C168" i="2"/>
  <c r="E168" i="2" s="1"/>
  <c r="D167" i="2"/>
  <c r="C167" i="2"/>
  <c r="E167" i="2" s="1"/>
  <c r="D166" i="2"/>
  <c r="C166" i="2"/>
  <c r="E166" i="2" s="1"/>
  <c r="D165" i="2"/>
  <c r="C165" i="2"/>
  <c r="E165" i="2" s="1"/>
  <c r="E164" i="2"/>
  <c r="D164" i="2"/>
  <c r="C164" i="2"/>
  <c r="E163" i="2"/>
  <c r="D163" i="2"/>
  <c r="C163" i="2"/>
  <c r="D162" i="2"/>
  <c r="C162" i="2"/>
  <c r="D161" i="2"/>
  <c r="C161" i="2"/>
  <c r="E161" i="2" s="1"/>
  <c r="D160" i="2"/>
  <c r="C160" i="2"/>
  <c r="E159" i="2"/>
  <c r="D159" i="2"/>
  <c r="C159" i="2"/>
  <c r="E158" i="2"/>
  <c r="D158" i="2"/>
  <c r="C158" i="2"/>
  <c r="D157" i="2"/>
  <c r="C157" i="2"/>
  <c r="D156" i="2"/>
  <c r="C156" i="2"/>
  <c r="E156" i="2" s="1"/>
  <c r="D155" i="2"/>
  <c r="C155" i="2"/>
  <c r="E155" i="2" s="1"/>
  <c r="D154" i="2"/>
  <c r="C154" i="2"/>
  <c r="E154" i="2" s="1"/>
  <c r="D153" i="2"/>
  <c r="C153" i="2"/>
  <c r="D152" i="2"/>
  <c r="C152" i="2"/>
  <c r="D151" i="2"/>
  <c r="C151" i="2"/>
  <c r="E151" i="2" s="1"/>
  <c r="D150" i="2"/>
  <c r="C150" i="2"/>
  <c r="E150" i="2" s="1"/>
  <c r="D149" i="2"/>
  <c r="C149" i="2"/>
  <c r="E149" i="2" s="1"/>
  <c r="D148" i="2"/>
  <c r="C148" i="2"/>
  <c r="E147" i="2"/>
  <c r="D147" i="2"/>
  <c r="C147" i="2"/>
  <c r="D146" i="2"/>
  <c r="C146" i="2"/>
  <c r="E146" i="2" s="1"/>
  <c r="D145" i="2"/>
  <c r="C145" i="2"/>
  <c r="E145" i="2" s="1"/>
  <c r="D144" i="2"/>
  <c r="C144" i="2"/>
  <c r="E143" i="2"/>
  <c r="D143" i="2"/>
  <c r="C143" i="2"/>
  <c r="D142" i="2"/>
  <c r="C142" i="2"/>
  <c r="D141" i="2"/>
  <c r="C141" i="2"/>
  <c r="E141" i="2" s="1"/>
  <c r="D140" i="2"/>
  <c r="C140" i="2"/>
  <c r="E140" i="2" s="1"/>
  <c r="E139" i="2"/>
  <c r="D139" i="2"/>
  <c r="C139" i="2"/>
  <c r="E138" i="2"/>
  <c r="D138" i="2"/>
  <c r="C138" i="2"/>
  <c r="D137" i="2"/>
  <c r="C137" i="2"/>
  <c r="D136" i="2"/>
  <c r="C136" i="2"/>
  <c r="D135" i="2"/>
  <c r="C135" i="2"/>
  <c r="E135" i="2" s="1"/>
  <c r="D134" i="2"/>
  <c r="C134" i="2"/>
  <c r="E134" i="2" s="1"/>
  <c r="D133" i="2"/>
  <c r="C133" i="2"/>
  <c r="E133" i="2" s="1"/>
  <c r="D132" i="2"/>
  <c r="C132" i="2"/>
  <c r="D131" i="2"/>
  <c r="C131" i="2"/>
  <c r="E131" i="2" s="1"/>
  <c r="D130" i="2"/>
  <c r="C130" i="2"/>
  <c r="E130" i="2" s="1"/>
  <c r="D129" i="2"/>
  <c r="C129" i="2"/>
  <c r="E129" i="2" s="1"/>
  <c r="E128" i="2"/>
  <c r="D128" i="2"/>
  <c r="C128" i="2"/>
  <c r="E127" i="2"/>
  <c r="D127" i="2"/>
  <c r="C127" i="2"/>
  <c r="D126" i="2"/>
  <c r="C126" i="2"/>
  <c r="D125" i="2"/>
  <c r="C125" i="2"/>
  <c r="E125" i="2" s="1"/>
  <c r="D124" i="2"/>
  <c r="C124" i="2"/>
  <c r="E123" i="2"/>
  <c r="D123" i="2"/>
  <c r="C123" i="2"/>
  <c r="D122" i="2"/>
  <c r="C122" i="2"/>
  <c r="D121" i="2"/>
  <c r="C121" i="2"/>
  <c r="E121" i="2" s="1"/>
  <c r="D120" i="2"/>
  <c r="C120" i="2"/>
  <c r="E120" i="2" s="1"/>
  <c r="E119" i="2"/>
  <c r="D119" i="2"/>
  <c r="C119" i="2"/>
  <c r="E118" i="2"/>
  <c r="D118" i="2"/>
  <c r="C118" i="2"/>
  <c r="D117" i="2"/>
  <c r="C117" i="2"/>
  <c r="D116" i="2"/>
  <c r="C116" i="2"/>
  <c r="E116" i="2" s="1"/>
  <c r="D115" i="2"/>
  <c r="E115" i="2" s="1"/>
  <c r="C115" i="2"/>
  <c r="D114" i="2"/>
  <c r="C114" i="2"/>
  <c r="E114" i="2" s="1"/>
  <c r="D113" i="2"/>
  <c r="C113" i="2"/>
  <c r="E113" i="2" s="1"/>
  <c r="D112" i="2"/>
  <c r="E112" i="2" s="1"/>
  <c r="C112" i="2"/>
  <c r="D111" i="2"/>
  <c r="C111" i="2"/>
  <c r="E111" i="2" s="1"/>
  <c r="D110" i="2"/>
  <c r="E110" i="2" s="1"/>
  <c r="C110" i="2"/>
  <c r="D109" i="2"/>
  <c r="C109" i="2"/>
  <c r="E109" i="2" s="1"/>
  <c r="D108" i="2"/>
  <c r="C108" i="2"/>
  <c r="E108" i="2" s="1"/>
  <c r="E107" i="2"/>
  <c r="D107" i="2"/>
  <c r="C107" i="2"/>
  <c r="D106" i="2"/>
  <c r="C106" i="2"/>
  <c r="D105" i="2"/>
  <c r="C105" i="2"/>
  <c r="E105" i="2" s="1"/>
  <c r="D104" i="2"/>
  <c r="C104" i="2"/>
  <c r="E104" i="2" s="1"/>
  <c r="E103" i="2"/>
  <c r="D103" i="2"/>
  <c r="C103" i="2"/>
  <c r="E102" i="2"/>
  <c r="D102" i="2"/>
  <c r="C102" i="2"/>
  <c r="D101" i="2"/>
  <c r="C101" i="2"/>
  <c r="D100" i="2"/>
  <c r="C100" i="2"/>
  <c r="E100" i="2" s="1"/>
  <c r="D99" i="2"/>
  <c r="C99" i="2"/>
  <c r="E98" i="2"/>
  <c r="D98" i="2"/>
  <c r="C98" i="2"/>
  <c r="D97" i="2"/>
  <c r="C97" i="2"/>
  <c r="D96" i="2"/>
  <c r="C96" i="2"/>
  <c r="D95" i="2"/>
  <c r="C95" i="2"/>
  <c r="D94" i="2"/>
  <c r="C94" i="2"/>
  <c r="D93" i="2"/>
  <c r="C93" i="2"/>
  <c r="E93" i="2" s="1"/>
  <c r="D92" i="2"/>
  <c r="C92" i="2"/>
  <c r="E92" i="2" s="1"/>
  <c r="D91" i="2"/>
  <c r="E91" i="2" s="1"/>
  <c r="C91" i="2"/>
  <c r="D90" i="2"/>
  <c r="C90" i="2"/>
  <c r="E90" i="2" s="1"/>
  <c r="D89" i="2"/>
  <c r="C89" i="2"/>
  <c r="E89" i="2" s="1"/>
  <c r="D88" i="2"/>
  <c r="C88" i="2"/>
  <c r="E87" i="2"/>
  <c r="D87" i="2"/>
  <c r="C87" i="2"/>
  <c r="E86" i="2"/>
  <c r="D86" i="2"/>
  <c r="C86" i="2"/>
  <c r="D85" i="2"/>
  <c r="C85" i="2"/>
  <c r="D84" i="2"/>
  <c r="C84" i="2"/>
  <c r="E84" i="2" s="1"/>
  <c r="D83" i="2"/>
  <c r="C83" i="2"/>
  <c r="D82" i="2"/>
  <c r="C82" i="2"/>
  <c r="D81" i="2"/>
  <c r="C81" i="2"/>
  <c r="D80" i="2"/>
  <c r="C80" i="2"/>
  <c r="E80" i="2" s="1"/>
  <c r="D79" i="2"/>
  <c r="C79" i="2"/>
  <c r="E79" i="2" s="1"/>
  <c r="D78" i="2"/>
  <c r="C78" i="2"/>
  <c r="E78" i="2" s="1"/>
  <c r="D77" i="2"/>
  <c r="C77" i="2"/>
  <c r="D76" i="2"/>
  <c r="E76" i="2" s="1"/>
  <c r="C76" i="2"/>
  <c r="D75" i="2"/>
  <c r="E75" i="2" s="1"/>
  <c r="C75" i="2"/>
  <c r="D74" i="2"/>
  <c r="C74" i="2"/>
  <c r="D73" i="2"/>
  <c r="C73" i="2"/>
  <c r="E73" i="2" s="1"/>
  <c r="D72" i="2"/>
  <c r="C72" i="2"/>
  <c r="E72" i="2" s="1"/>
  <c r="D71" i="2"/>
  <c r="E71" i="2" s="1"/>
  <c r="C71" i="2"/>
  <c r="E70" i="2"/>
  <c r="D70" i="2"/>
  <c r="C70" i="2"/>
  <c r="D69" i="2"/>
  <c r="C69" i="2"/>
  <c r="E69" i="2" s="1"/>
  <c r="D68" i="2"/>
  <c r="C68" i="2"/>
  <c r="E68" i="2" s="1"/>
  <c r="D67" i="2"/>
  <c r="C67" i="2"/>
  <c r="E67" i="2" s="1"/>
  <c r="D66" i="2"/>
  <c r="C66" i="2"/>
  <c r="E66" i="2" s="1"/>
  <c r="D65" i="2"/>
  <c r="C65" i="2"/>
  <c r="D64" i="2"/>
  <c r="C64" i="2"/>
  <c r="D63" i="2"/>
  <c r="C63" i="2"/>
  <c r="E62" i="2"/>
  <c r="D62" i="2"/>
  <c r="C62" i="2"/>
  <c r="D61" i="2"/>
  <c r="C61" i="2"/>
  <c r="D60" i="2"/>
  <c r="C60" i="2"/>
  <c r="D59" i="2"/>
  <c r="E59" i="2" s="1"/>
  <c r="C59" i="2"/>
  <c r="D58" i="2"/>
  <c r="C58" i="2"/>
  <c r="D57" i="2"/>
  <c r="C57" i="2"/>
  <c r="E57" i="2" s="1"/>
  <c r="D56" i="2"/>
  <c r="C56" i="2"/>
  <c r="E56" i="2" s="1"/>
  <c r="E55" i="2"/>
  <c r="D55" i="2"/>
  <c r="C55" i="2"/>
  <c r="E54" i="2"/>
  <c r="D54" i="2"/>
  <c r="C54" i="2"/>
  <c r="D53" i="2"/>
  <c r="C53" i="2"/>
  <c r="D52" i="2"/>
  <c r="C52" i="2"/>
  <c r="E52" i="2" s="1"/>
  <c r="D51" i="2"/>
  <c r="C51" i="2"/>
  <c r="E50" i="2"/>
  <c r="D50" i="2"/>
  <c r="C50" i="2"/>
  <c r="D49" i="2"/>
  <c r="C49" i="2"/>
  <c r="D48" i="2"/>
  <c r="C48" i="2"/>
  <c r="D47" i="2"/>
  <c r="C47" i="2"/>
  <c r="D46" i="2"/>
  <c r="C46" i="2"/>
  <c r="D45" i="2"/>
  <c r="C45" i="2"/>
  <c r="E45" i="2" s="1"/>
  <c r="D44" i="2"/>
  <c r="C44" i="2"/>
  <c r="E44" i="2" s="1"/>
  <c r="D43" i="2"/>
  <c r="E43" i="2" s="1"/>
  <c r="C43" i="2"/>
  <c r="D42" i="2"/>
  <c r="C42" i="2"/>
  <c r="E42" i="2" s="1"/>
  <c r="D41" i="2"/>
  <c r="C41" i="2"/>
  <c r="E41" i="2" s="1"/>
  <c r="AA8" i="1" s="1"/>
  <c r="D40" i="2"/>
  <c r="C40" i="2"/>
  <c r="E39" i="2"/>
  <c r="D39" i="2"/>
  <c r="C39" i="2"/>
  <c r="E38" i="2"/>
  <c r="D38" i="2"/>
  <c r="C38" i="2"/>
  <c r="D37" i="2"/>
  <c r="C37" i="2"/>
  <c r="D36" i="2"/>
  <c r="C36" i="2"/>
  <c r="E36" i="2" s="1"/>
  <c r="D35" i="2"/>
  <c r="C35" i="2"/>
  <c r="D34" i="2"/>
  <c r="C34" i="2"/>
  <c r="D33" i="2"/>
  <c r="C33" i="2"/>
  <c r="D32" i="2"/>
  <c r="C32" i="2"/>
  <c r="E32" i="2" s="1"/>
  <c r="D31" i="2"/>
  <c r="C31" i="2"/>
  <c r="E31" i="2" s="1"/>
  <c r="D30" i="2"/>
  <c r="C30" i="2"/>
  <c r="E30" i="2" s="1"/>
  <c r="D29" i="2"/>
  <c r="C29" i="2"/>
  <c r="D28" i="2"/>
  <c r="E28" i="2" s="1"/>
  <c r="C28" i="2"/>
  <c r="D27" i="2"/>
  <c r="E27" i="2" s="1"/>
  <c r="C27" i="2"/>
  <c r="D26" i="2"/>
  <c r="C26" i="2"/>
  <c r="D25" i="2"/>
  <c r="C25" i="2"/>
  <c r="E25" i="2" s="1"/>
  <c r="D24" i="2"/>
  <c r="C24" i="2"/>
  <c r="E24" i="2" s="1"/>
  <c r="D23" i="2"/>
  <c r="E23" i="2" s="1"/>
  <c r="C23" i="2"/>
  <c r="E22" i="2"/>
  <c r="D22" i="2"/>
  <c r="C22" i="2"/>
  <c r="D21" i="2"/>
  <c r="C21" i="2"/>
  <c r="E21" i="2" s="1"/>
  <c r="D20" i="2"/>
  <c r="C20" i="2"/>
  <c r="E20" i="2" s="1"/>
  <c r="D19" i="2"/>
  <c r="C19" i="2"/>
  <c r="E19" i="2" s="1"/>
  <c r="D18" i="2"/>
  <c r="C18" i="2"/>
  <c r="E18" i="2" s="1"/>
  <c r="D17" i="2"/>
  <c r="C17" i="2"/>
  <c r="D16" i="2"/>
  <c r="C16" i="2"/>
  <c r="D15" i="2"/>
  <c r="C15" i="2"/>
  <c r="E14" i="2"/>
  <c r="D14" i="2"/>
  <c r="C14" i="2"/>
  <c r="D13" i="2"/>
  <c r="C13" i="2"/>
  <c r="D12" i="2"/>
  <c r="C12" i="2"/>
  <c r="D11" i="2"/>
  <c r="E11" i="2" s="1"/>
  <c r="C11" i="2"/>
  <c r="D10" i="2"/>
  <c r="C10" i="2"/>
  <c r="D9" i="2"/>
  <c r="C9" i="2"/>
  <c r="E9" i="2" s="1"/>
  <c r="D8" i="2"/>
  <c r="C8" i="2"/>
  <c r="E8" i="2" s="1"/>
  <c r="E7" i="2"/>
  <c r="D7" i="2"/>
  <c r="C7" i="2"/>
  <c r="E6" i="2"/>
  <c r="D6" i="2"/>
  <c r="C6" i="2"/>
  <c r="D5" i="2"/>
  <c r="C5" i="2"/>
  <c r="D4" i="2"/>
  <c r="C4" i="2"/>
  <c r="E4" i="2" s="1"/>
  <c r="D3" i="2"/>
  <c r="C3" i="2"/>
  <c r="E2" i="2"/>
  <c r="D2" i="2"/>
  <c r="C2" i="2"/>
  <c r="AI103" i="1"/>
  <c r="AF103" i="1"/>
  <c r="AC103" i="1"/>
  <c r="Z103" i="1"/>
  <c r="W103" i="1"/>
  <c r="T103" i="1"/>
  <c r="Q103" i="1"/>
  <c r="N103" i="1"/>
  <c r="K103" i="1"/>
  <c r="I103" i="1"/>
  <c r="J103" i="1" s="1"/>
  <c r="H103" i="1"/>
  <c r="E103" i="1"/>
  <c r="B103" i="1"/>
  <c r="AJ101" i="1"/>
  <c r="AI101" i="1"/>
  <c r="AG101" i="1"/>
  <c r="AF101" i="1"/>
  <c r="AD101" i="1"/>
  <c r="AC101" i="1"/>
  <c r="AA101" i="1"/>
  <c r="AB101" i="1" s="1"/>
  <c r="Z101" i="1"/>
  <c r="X101" i="1"/>
  <c r="W101" i="1"/>
  <c r="U101" i="1"/>
  <c r="T101" i="1"/>
  <c r="R101" i="1"/>
  <c r="Q101" i="1"/>
  <c r="O101" i="1"/>
  <c r="N101" i="1"/>
  <c r="L101" i="1"/>
  <c r="M101" i="1" s="1"/>
  <c r="K101" i="1"/>
  <c r="I101" i="1"/>
  <c r="H101" i="1"/>
  <c r="F101" i="1"/>
  <c r="G101" i="1" s="1"/>
  <c r="E101" i="1"/>
  <c r="C101" i="1"/>
  <c r="B101" i="1"/>
  <c r="AI100" i="1"/>
  <c r="T100" i="1"/>
  <c r="K100" i="1"/>
  <c r="H100" i="1"/>
  <c r="AI99" i="1"/>
  <c r="AF99" i="1"/>
  <c r="AC99" i="1"/>
  <c r="Z99" i="1"/>
  <c r="W99" i="1"/>
  <c r="T99" i="1"/>
  <c r="Q99" i="1"/>
  <c r="N99" i="1"/>
  <c r="K99" i="1"/>
  <c r="H99" i="1"/>
  <c r="E99" i="1"/>
  <c r="B99" i="1"/>
  <c r="AJ98" i="1"/>
  <c r="AK98" i="1" s="1"/>
  <c r="AI98" i="1"/>
  <c r="AG98" i="1"/>
  <c r="AH98" i="1" s="1"/>
  <c r="AF98" i="1"/>
  <c r="AD98" i="1"/>
  <c r="AC98" i="1"/>
  <c r="AA98" i="1"/>
  <c r="Z98" i="1"/>
  <c r="X98" i="1"/>
  <c r="Y98" i="1" s="1"/>
  <c r="W98" i="1"/>
  <c r="U98" i="1"/>
  <c r="T98" i="1"/>
  <c r="R98" i="1"/>
  <c r="S98" i="1" s="1"/>
  <c r="Q98" i="1"/>
  <c r="O98" i="1"/>
  <c r="P98" i="1" s="1"/>
  <c r="N98" i="1"/>
  <c r="L98" i="1"/>
  <c r="K98" i="1"/>
  <c r="I98" i="1"/>
  <c r="H98" i="1"/>
  <c r="F98" i="1"/>
  <c r="G98" i="1" s="1"/>
  <c r="E98" i="1"/>
  <c r="C98" i="1"/>
  <c r="B98" i="1"/>
  <c r="AI97" i="1"/>
  <c r="AF97" i="1"/>
  <c r="Z97" i="1"/>
  <c r="T97" i="1"/>
  <c r="K97" i="1"/>
  <c r="H97" i="1"/>
  <c r="AI96" i="1"/>
  <c r="AF96" i="1"/>
  <c r="AC96" i="1"/>
  <c r="Z96" i="1"/>
  <c r="W96" i="1"/>
  <c r="T96" i="1"/>
  <c r="Q96" i="1"/>
  <c r="N96" i="1"/>
  <c r="K96" i="1"/>
  <c r="H96" i="1"/>
  <c r="E96" i="1"/>
  <c r="B96" i="1"/>
  <c r="AI95" i="1"/>
  <c r="AF95" i="1"/>
  <c r="AC95" i="1"/>
  <c r="Z95" i="1"/>
  <c r="W95" i="1"/>
  <c r="T95" i="1"/>
  <c r="Q95" i="1"/>
  <c r="N95" i="1"/>
  <c r="K95" i="1"/>
  <c r="H95" i="1"/>
  <c r="E95" i="1"/>
  <c r="B95" i="1"/>
  <c r="AF94" i="1"/>
  <c r="W94" i="1"/>
  <c r="T94" i="1"/>
  <c r="Q94" i="1"/>
  <c r="N94" i="1"/>
  <c r="K94" i="1"/>
  <c r="H94" i="1"/>
  <c r="E94" i="1"/>
  <c r="B94" i="1"/>
  <c r="AF93" i="1"/>
  <c r="W93" i="1"/>
  <c r="T93" i="1"/>
  <c r="Q93" i="1"/>
  <c r="N93" i="1"/>
  <c r="K93" i="1"/>
  <c r="E93" i="1"/>
  <c r="B93" i="1"/>
  <c r="AI92" i="1"/>
  <c r="AF92" i="1"/>
  <c r="W92" i="1"/>
  <c r="T92" i="1"/>
  <c r="Q92" i="1"/>
  <c r="N92" i="1"/>
  <c r="K92" i="1"/>
  <c r="E92" i="1"/>
  <c r="B92" i="1"/>
  <c r="AI91" i="1"/>
  <c r="AF91" i="1"/>
  <c r="AC91" i="1"/>
  <c r="Z91" i="1"/>
  <c r="W91" i="1"/>
  <c r="T91" i="1"/>
  <c r="Q91" i="1"/>
  <c r="N91" i="1"/>
  <c r="K91" i="1"/>
  <c r="H91" i="1"/>
  <c r="E91" i="1"/>
  <c r="B91" i="1"/>
  <c r="AJ89" i="1"/>
  <c r="AI89" i="1"/>
  <c r="AG89" i="1"/>
  <c r="AF89" i="1"/>
  <c r="AD89" i="1"/>
  <c r="AC89" i="1"/>
  <c r="AA89" i="1"/>
  <c r="Z89" i="1"/>
  <c r="AB89" i="1" s="1"/>
  <c r="X89" i="1"/>
  <c r="W89" i="1"/>
  <c r="U89" i="1"/>
  <c r="V89" i="1" s="1"/>
  <c r="T89" i="1"/>
  <c r="R89" i="1"/>
  <c r="S89" i="1" s="1"/>
  <c r="Q89" i="1"/>
  <c r="O89" i="1"/>
  <c r="P89" i="1" s="1"/>
  <c r="N89" i="1"/>
  <c r="L89" i="1"/>
  <c r="K89" i="1"/>
  <c r="I89" i="1"/>
  <c r="H89" i="1"/>
  <c r="F89" i="1"/>
  <c r="E89" i="1"/>
  <c r="C89" i="1"/>
  <c r="D89" i="1" s="1"/>
  <c r="B89" i="1"/>
  <c r="AJ88" i="1"/>
  <c r="AG88" i="1"/>
  <c r="AD88" i="1"/>
  <c r="AA88" i="1"/>
  <c r="X88" i="1"/>
  <c r="U88" i="1"/>
  <c r="R88" i="1"/>
  <c r="O88" i="1"/>
  <c r="L88" i="1"/>
  <c r="I88" i="1"/>
  <c r="F88" i="1"/>
  <c r="C88" i="1"/>
  <c r="AJ87" i="1"/>
  <c r="AK87" i="1" s="1"/>
  <c r="AI87" i="1"/>
  <c r="AG87" i="1"/>
  <c r="AF87" i="1"/>
  <c r="AD87" i="1"/>
  <c r="AE87" i="1" s="1"/>
  <c r="AC87" i="1"/>
  <c r="AA87" i="1"/>
  <c r="Z87" i="1"/>
  <c r="X87" i="1"/>
  <c r="W87" i="1"/>
  <c r="U87" i="1"/>
  <c r="T87" i="1"/>
  <c r="R87" i="1"/>
  <c r="Q87" i="1"/>
  <c r="O87" i="1"/>
  <c r="P87" i="1" s="1"/>
  <c r="N87" i="1"/>
  <c r="L87" i="1"/>
  <c r="M87" i="1" s="1"/>
  <c r="K87" i="1"/>
  <c r="I87" i="1"/>
  <c r="H87" i="1"/>
  <c r="J87" i="1" s="1"/>
  <c r="F87" i="1"/>
  <c r="E87" i="1"/>
  <c r="C87" i="1"/>
  <c r="B87" i="1"/>
  <c r="AJ86" i="1"/>
  <c r="AI86" i="1"/>
  <c r="AG86" i="1"/>
  <c r="AF86" i="1"/>
  <c r="AD86" i="1"/>
  <c r="AC86" i="1"/>
  <c r="AA86" i="1"/>
  <c r="AB86" i="1" s="1"/>
  <c r="Z86" i="1"/>
  <c r="X86" i="1"/>
  <c r="W86" i="1"/>
  <c r="U86" i="1"/>
  <c r="V86" i="1" s="1"/>
  <c r="T86" i="1"/>
  <c r="R86" i="1"/>
  <c r="Q86" i="1"/>
  <c r="O86" i="1"/>
  <c r="P86" i="1" s="1"/>
  <c r="N86" i="1"/>
  <c r="L86" i="1"/>
  <c r="K86" i="1"/>
  <c r="I86" i="1"/>
  <c r="H86" i="1"/>
  <c r="F86" i="1"/>
  <c r="E86" i="1"/>
  <c r="C86" i="1"/>
  <c r="B86" i="1"/>
  <c r="AI85" i="1"/>
  <c r="AF85" i="1"/>
  <c r="AC85" i="1"/>
  <c r="Z85" i="1"/>
  <c r="W85" i="1"/>
  <c r="T85" i="1"/>
  <c r="Q85" i="1"/>
  <c r="N85" i="1"/>
  <c r="K85" i="1"/>
  <c r="H85" i="1"/>
  <c r="E85" i="1"/>
  <c r="B85" i="1"/>
  <c r="AJ84" i="1"/>
  <c r="AI84" i="1"/>
  <c r="AG84" i="1"/>
  <c r="AF84" i="1"/>
  <c r="AE84" i="1"/>
  <c r="AD84" i="1"/>
  <c r="AC84" i="1"/>
  <c r="AA84" i="1"/>
  <c r="Z84" i="1"/>
  <c r="X84" i="1"/>
  <c r="Y84" i="1" s="1"/>
  <c r="W84" i="1"/>
  <c r="U84" i="1"/>
  <c r="V84" i="1" s="1"/>
  <c r="T84" i="1"/>
  <c r="R84" i="1"/>
  <c r="Q84" i="1"/>
  <c r="O84" i="1"/>
  <c r="N84" i="1"/>
  <c r="L84" i="1"/>
  <c r="K84" i="1"/>
  <c r="I84" i="1"/>
  <c r="H84" i="1"/>
  <c r="F84" i="1"/>
  <c r="E84" i="1"/>
  <c r="C84" i="1"/>
  <c r="B84" i="1"/>
  <c r="AI83" i="1"/>
  <c r="AF83" i="1"/>
  <c r="AC83" i="1"/>
  <c r="Z83" i="1"/>
  <c r="W83" i="1"/>
  <c r="T83" i="1"/>
  <c r="Q83" i="1"/>
  <c r="N83" i="1"/>
  <c r="K83" i="1"/>
  <c r="H83" i="1"/>
  <c r="E83" i="1"/>
  <c r="B83" i="1"/>
  <c r="AI82" i="1"/>
  <c r="AF82" i="1"/>
  <c r="AC82" i="1"/>
  <c r="Z82" i="1"/>
  <c r="W82" i="1"/>
  <c r="T82" i="1"/>
  <c r="Q82" i="1"/>
  <c r="N82" i="1"/>
  <c r="K82" i="1"/>
  <c r="H82" i="1"/>
  <c r="E82" i="1"/>
  <c r="B82" i="1"/>
  <c r="AJ81" i="1"/>
  <c r="AI81" i="1"/>
  <c r="AK81" i="1" s="1"/>
  <c r="AG81" i="1"/>
  <c r="AH81" i="1" s="1"/>
  <c r="AF81" i="1"/>
  <c r="AD81" i="1"/>
  <c r="AC81" i="1"/>
  <c r="AA81" i="1"/>
  <c r="Z81" i="1"/>
  <c r="Y81" i="1"/>
  <c r="X81" i="1"/>
  <c r="W81" i="1"/>
  <c r="U81" i="1"/>
  <c r="T81" i="1"/>
  <c r="R81" i="1"/>
  <c r="S81" i="1" s="1"/>
  <c r="Q81" i="1"/>
  <c r="O81" i="1"/>
  <c r="N81" i="1"/>
  <c r="L81" i="1"/>
  <c r="M81" i="1" s="1"/>
  <c r="K81" i="1"/>
  <c r="I81" i="1"/>
  <c r="H81" i="1"/>
  <c r="F81" i="1"/>
  <c r="E81" i="1"/>
  <c r="C81" i="1"/>
  <c r="B81" i="1"/>
  <c r="AI80" i="1"/>
  <c r="AF80" i="1"/>
  <c r="AC80" i="1"/>
  <c r="Z80" i="1"/>
  <c r="W80" i="1"/>
  <c r="T80" i="1"/>
  <c r="Q80" i="1"/>
  <c r="N80" i="1"/>
  <c r="K80" i="1"/>
  <c r="H80" i="1"/>
  <c r="E80" i="1"/>
  <c r="B80" i="1"/>
  <c r="AN80" i="1" s="1"/>
  <c r="AJ79" i="1"/>
  <c r="AG79" i="1"/>
  <c r="AD79" i="1"/>
  <c r="AA79" i="1"/>
  <c r="X79" i="1"/>
  <c r="U79" i="1"/>
  <c r="R79" i="1"/>
  <c r="O79" i="1"/>
  <c r="L79" i="1"/>
  <c r="I79" i="1"/>
  <c r="F79" i="1"/>
  <c r="C79" i="1"/>
  <c r="AJ78" i="1"/>
  <c r="AK78" i="1" s="1"/>
  <c r="AI78" i="1"/>
  <c r="AG78" i="1"/>
  <c r="AF78" i="1"/>
  <c r="AD78" i="1"/>
  <c r="AC78" i="1"/>
  <c r="AA78" i="1"/>
  <c r="Z78" i="1"/>
  <c r="X78" i="1"/>
  <c r="W78" i="1"/>
  <c r="U78" i="1"/>
  <c r="T78" i="1"/>
  <c r="R78" i="1"/>
  <c r="Q78" i="1"/>
  <c r="O78" i="1"/>
  <c r="N78" i="1"/>
  <c r="L78" i="1"/>
  <c r="K78" i="1"/>
  <c r="I78" i="1"/>
  <c r="H78" i="1"/>
  <c r="J78" i="1" s="1"/>
  <c r="F78" i="1"/>
  <c r="E78" i="1"/>
  <c r="C78" i="1"/>
  <c r="D78" i="1" s="1"/>
  <c r="B78" i="1"/>
  <c r="AI77" i="1"/>
  <c r="AF77" i="1"/>
  <c r="AC77" i="1"/>
  <c r="Z77" i="1"/>
  <c r="W77" i="1"/>
  <c r="T77" i="1"/>
  <c r="Q77" i="1"/>
  <c r="N77" i="1"/>
  <c r="K77" i="1"/>
  <c r="H77" i="1"/>
  <c r="E77" i="1"/>
  <c r="B77" i="1"/>
  <c r="AI75" i="1"/>
  <c r="AF75" i="1"/>
  <c r="AC75" i="1"/>
  <c r="Z75" i="1"/>
  <c r="W75" i="1"/>
  <c r="T75" i="1"/>
  <c r="Q75" i="1"/>
  <c r="N75" i="1"/>
  <c r="K75" i="1"/>
  <c r="H75" i="1"/>
  <c r="E75" i="1"/>
  <c r="B75" i="1"/>
  <c r="AN75" i="1" s="1"/>
  <c r="AI73" i="1"/>
  <c r="AF73" i="1"/>
  <c r="AC73" i="1"/>
  <c r="Z73" i="1"/>
  <c r="W73" i="1"/>
  <c r="T73" i="1"/>
  <c r="Q73" i="1"/>
  <c r="N73" i="1"/>
  <c r="K73" i="1"/>
  <c r="H73" i="1"/>
  <c r="E73" i="1"/>
  <c r="B73" i="1"/>
  <c r="AN73" i="1" s="1"/>
  <c r="AI72" i="1"/>
  <c r="AF72" i="1"/>
  <c r="AC72" i="1"/>
  <c r="Z72" i="1"/>
  <c r="W72" i="1"/>
  <c r="T72" i="1"/>
  <c r="Q72" i="1"/>
  <c r="N72" i="1"/>
  <c r="K72" i="1"/>
  <c r="H72" i="1"/>
  <c r="E72" i="1"/>
  <c r="B72" i="1"/>
  <c r="AI71" i="1"/>
  <c r="AF71" i="1"/>
  <c r="AC71" i="1"/>
  <c r="Z71" i="1"/>
  <c r="W71" i="1"/>
  <c r="T71" i="1"/>
  <c r="Q71" i="1"/>
  <c r="N71" i="1"/>
  <c r="K71" i="1"/>
  <c r="H71" i="1"/>
  <c r="E71" i="1"/>
  <c r="B71" i="1"/>
  <c r="AJ70" i="1"/>
  <c r="AK70" i="1" s="1"/>
  <c r="AI70" i="1"/>
  <c r="AG70" i="1"/>
  <c r="AH70" i="1" s="1"/>
  <c r="AF70" i="1"/>
  <c r="AD70" i="1"/>
  <c r="AC70" i="1"/>
  <c r="AA70" i="1"/>
  <c r="AB70" i="1" s="1"/>
  <c r="Z70" i="1"/>
  <c r="X70" i="1"/>
  <c r="W70" i="1"/>
  <c r="U70" i="1"/>
  <c r="T70" i="1"/>
  <c r="R70" i="1"/>
  <c r="Q70" i="1"/>
  <c r="O70" i="1"/>
  <c r="P70" i="1" s="1"/>
  <c r="N70" i="1"/>
  <c r="L70" i="1"/>
  <c r="K70" i="1"/>
  <c r="I70" i="1"/>
  <c r="H70" i="1"/>
  <c r="F70" i="1"/>
  <c r="E70" i="1"/>
  <c r="C70" i="1"/>
  <c r="D70" i="1" s="1"/>
  <c r="B70" i="1"/>
  <c r="AJ69" i="1"/>
  <c r="AK69" i="1" s="1"/>
  <c r="AI69" i="1"/>
  <c r="AG69" i="1"/>
  <c r="AF69" i="1"/>
  <c r="AD69" i="1"/>
  <c r="AE69" i="1" s="1"/>
  <c r="AC69" i="1"/>
  <c r="AA69" i="1"/>
  <c r="Z69" i="1"/>
  <c r="X69" i="1"/>
  <c r="W69" i="1"/>
  <c r="U69" i="1"/>
  <c r="T69" i="1"/>
  <c r="R69" i="1"/>
  <c r="S69" i="1" s="1"/>
  <c r="Q69" i="1"/>
  <c r="O69" i="1"/>
  <c r="N69" i="1"/>
  <c r="L69" i="1"/>
  <c r="K69" i="1"/>
  <c r="I69" i="1"/>
  <c r="H69" i="1"/>
  <c r="F69" i="1"/>
  <c r="E69" i="1"/>
  <c r="D69" i="1"/>
  <c r="C69" i="1"/>
  <c r="B69" i="1"/>
  <c r="AJ68" i="1"/>
  <c r="AG68" i="1"/>
  <c r="AD68" i="1"/>
  <c r="AA68" i="1"/>
  <c r="X68" i="1"/>
  <c r="U68" i="1"/>
  <c r="R68" i="1"/>
  <c r="O68" i="1"/>
  <c r="L68" i="1"/>
  <c r="I68" i="1"/>
  <c r="F68" i="1"/>
  <c r="C68" i="1"/>
  <c r="AJ67" i="1"/>
  <c r="AI67" i="1"/>
  <c r="AG67" i="1"/>
  <c r="AH67" i="1" s="1"/>
  <c r="AF67" i="1"/>
  <c r="AD67" i="1"/>
  <c r="AE67" i="1" s="1"/>
  <c r="AC67" i="1"/>
  <c r="AA67" i="1"/>
  <c r="Z67" i="1"/>
  <c r="X67" i="1"/>
  <c r="W67" i="1"/>
  <c r="Y67" i="1" s="1"/>
  <c r="U67" i="1"/>
  <c r="T67" i="1"/>
  <c r="V67" i="1" s="1"/>
  <c r="R67" i="1"/>
  <c r="Q67" i="1"/>
  <c r="O67" i="1"/>
  <c r="N67" i="1"/>
  <c r="L67" i="1"/>
  <c r="M67" i="1" s="1"/>
  <c r="K67" i="1"/>
  <c r="J67" i="1"/>
  <c r="I67" i="1"/>
  <c r="H67" i="1"/>
  <c r="F67" i="1"/>
  <c r="G67" i="1" s="1"/>
  <c r="E67" i="1"/>
  <c r="C67" i="1"/>
  <c r="D67" i="1" s="1"/>
  <c r="B67" i="1"/>
  <c r="AJ66" i="1"/>
  <c r="AG66" i="1"/>
  <c r="AD66" i="1"/>
  <c r="AA66" i="1"/>
  <c r="X66" i="1"/>
  <c r="U66" i="1"/>
  <c r="R66" i="1"/>
  <c r="O66" i="1"/>
  <c r="L66" i="1"/>
  <c r="I66" i="1"/>
  <c r="F66" i="1"/>
  <c r="C66" i="1"/>
  <c r="AI65" i="1"/>
  <c r="AF65" i="1"/>
  <c r="AC65" i="1"/>
  <c r="Z65" i="1"/>
  <c r="W65" i="1"/>
  <c r="T65" i="1"/>
  <c r="Q65" i="1"/>
  <c r="N65" i="1"/>
  <c r="K65" i="1"/>
  <c r="H65" i="1"/>
  <c r="E65" i="1"/>
  <c r="B65" i="1"/>
  <c r="AI62" i="1"/>
  <c r="AF62" i="1"/>
  <c r="AC62" i="1"/>
  <c r="Z62" i="1"/>
  <c r="W62" i="1"/>
  <c r="T62" i="1"/>
  <c r="Q62" i="1"/>
  <c r="N62" i="1"/>
  <c r="K62" i="1"/>
  <c r="H62" i="1"/>
  <c r="E62" i="1"/>
  <c r="B62" i="1"/>
  <c r="AJ61" i="1"/>
  <c r="AK61" i="1" s="1"/>
  <c r="AI61" i="1"/>
  <c r="AG61" i="1"/>
  <c r="AH61" i="1" s="1"/>
  <c r="AF61" i="1"/>
  <c r="AD61" i="1"/>
  <c r="AE61" i="1" s="1"/>
  <c r="AC61" i="1"/>
  <c r="AA61" i="1"/>
  <c r="Z61" i="1"/>
  <c r="X61" i="1"/>
  <c r="W61" i="1"/>
  <c r="U61" i="1"/>
  <c r="T61" i="1"/>
  <c r="R61" i="1"/>
  <c r="S61" i="1" s="1"/>
  <c r="Q61" i="1"/>
  <c r="O61" i="1"/>
  <c r="P61" i="1" s="1"/>
  <c r="N61" i="1"/>
  <c r="L61" i="1"/>
  <c r="M61" i="1" s="1"/>
  <c r="K61" i="1"/>
  <c r="I61" i="1"/>
  <c r="H61" i="1"/>
  <c r="F61" i="1"/>
  <c r="E61" i="1"/>
  <c r="C61" i="1"/>
  <c r="B61" i="1"/>
  <c r="AJ60" i="1"/>
  <c r="AK60" i="1" s="1"/>
  <c r="AI60" i="1"/>
  <c r="AG60" i="1"/>
  <c r="AH60" i="1" s="1"/>
  <c r="AF60" i="1"/>
  <c r="AD60" i="1"/>
  <c r="AE60" i="1" s="1"/>
  <c r="AC60" i="1"/>
  <c r="AA60" i="1"/>
  <c r="Z60" i="1"/>
  <c r="X60" i="1"/>
  <c r="W60" i="1"/>
  <c r="U60" i="1"/>
  <c r="T60" i="1"/>
  <c r="R60" i="1"/>
  <c r="S60" i="1" s="1"/>
  <c r="Q60" i="1"/>
  <c r="O60" i="1"/>
  <c r="P60" i="1" s="1"/>
  <c r="N60" i="1"/>
  <c r="L60" i="1"/>
  <c r="M60" i="1" s="1"/>
  <c r="K60" i="1"/>
  <c r="I60" i="1"/>
  <c r="H60" i="1"/>
  <c r="F60" i="1"/>
  <c r="E60" i="1"/>
  <c r="C60" i="1"/>
  <c r="B60" i="1"/>
  <c r="AI59" i="1"/>
  <c r="AF59" i="1"/>
  <c r="AC59" i="1"/>
  <c r="Z59" i="1"/>
  <c r="W59" i="1"/>
  <c r="T59" i="1"/>
  <c r="Q59" i="1"/>
  <c r="N59" i="1"/>
  <c r="K59" i="1"/>
  <c r="H59" i="1"/>
  <c r="E59" i="1"/>
  <c r="B59" i="1"/>
  <c r="AJ58" i="1"/>
  <c r="AK58" i="1" s="1"/>
  <c r="AI58" i="1"/>
  <c r="AG58" i="1"/>
  <c r="AH58" i="1" s="1"/>
  <c r="AF58" i="1"/>
  <c r="AD58" i="1"/>
  <c r="AE58" i="1" s="1"/>
  <c r="AC58" i="1"/>
  <c r="AA58" i="1"/>
  <c r="Z58" i="1"/>
  <c r="X58" i="1"/>
  <c r="W58" i="1"/>
  <c r="U58" i="1"/>
  <c r="T58" i="1"/>
  <c r="R58" i="1"/>
  <c r="S58" i="1" s="1"/>
  <c r="Q58" i="1"/>
  <c r="O58" i="1"/>
  <c r="P58" i="1" s="1"/>
  <c r="N58" i="1"/>
  <c r="L58" i="1"/>
  <c r="M58" i="1" s="1"/>
  <c r="K58" i="1"/>
  <c r="I58" i="1"/>
  <c r="H58" i="1"/>
  <c r="F58" i="1"/>
  <c r="E58" i="1"/>
  <c r="C58" i="1"/>
  <c r="B58" i="1"/>
  <c r="AI57" i="1"/>
  <c r="AF57" i="1"/>
  <c r="AC57" i="1"/>
  <c r="Z57" i="1"/>
  <c r="W57" i="1"/>
  <c r="T57" i="1"/>
  <c r="Q57" i="1"/>
  <c r="N57" i="1"/>
  <c r="K57" i="1"/>
  <c r="H57" i="1"/>
  <c r="E57" i="1"/>
  <c r="B57" i="1"/>
  <c r="AJ55" i="1"/>
  <c r="AK55" i="1" s="1"/>
  <c r="AI55" i="1"/>
  <c r="AG55" i="1"/>
  <c r="AH55" i="1" s="1"/>
  <c r="AF55" i="1"/>
  <c r="AD55" i="1"/>
  <c r="AE55" i="1" s="1"/>
  <c r="AC55" i="1"/>
  <c r="AA55" i="1"/>
  <c r="Z55" i="1"/>
  <c r="X55" i="1"/>
  <c r="W55" i="1"/>
  <c r="U55" i="1"/>
  <c r="T55" i="1"/>
  <c r="R55" i="1"/>
  <c r="S55" i="1" s="1"/>
  <c r="Q55" i="1"/>
  <c r="O55" i="1"/>
  <c r="P55" i="1" s="1"/>
  <c r="N55" i="1"/>
  <c r="L55" i="1"/>
  <c r="M55" i="1" s="1"/>
  <c r="K55" i="1"/>
  <c r="I55" i="1"/>
  <c r="H55" i="1"/>
  <c r="F55" i="1"/>
  <c r="E55" i="1"/>
  <c r="C55" i="1"/>
  <c r="B55" i="1"/>
  <c r="AJ54" i="1"/>
  <c r="AK54" i="1" s="1"/>
  <c r="AI54" i="1"/>
  <c r="AG54" i="1"/>
  <c r="AH54" i="1" s="1"/>
  <c r="AF54" i="1"/>
  <c r="AD54" i="1"/>
  <c r="AE54" i="1" s="1"/>
  <c r="AC54" i="1"/>
  <c r="AA54" i="1"/>
  <c r="Z54" i="1"/>
  <c r="X54" i="1"/>
  <c r="W54" i="1"/>
  <c r="U54" i="1"/>
  <c r="T54" i="1"/>
  <c r="R54" i="1"/>
  <c r="S54" i="1" s="1"/>
  <c r="Q54" i="1"/>
  <c r="O54" i="1"/>
  <c r="N54" i="1"/>
  <c r="L54" i="1"/>
  <c r="M54" i="1" s="1"/>
  <c r="K54" i="1"/>
  <c r="I54" i="1"/>
  <c r="H54" i="1"/>
  <c r="F54" i="1"/>
  <c r="E54" i="1"/>
  <c r="C54" i="1"/>
  <c r="B54" i="1"/>
  <c r="AJ53" i="1"/>
  <c r="AK53" i="1" s="1"/>
  <c r="AI53" i="1"/>
  <c r="AG53" i="1"/>
  <c r="AH53" i="1" s="1"/>
  <c r="AF53" i="1"/>
  <c r="AD53" i="1"/>
  <c r="AE53" i="1" s="1"/>
  <c r="AC53" i="1"/>
  <c r="AA53" i="1"/>
  <c r="Z53" i="1"/>
  <c r="X53" i="1"/>
  <c r="W53" i="1"/>
  <c r="U53" i="1"/>
  <c r="T53" i="1"/>
  <c r="R53" i="1"/>
  <c r="Q53" i="1"/>
  <c r="O53" i="1"/>
  <c r="P53" i="1" s="1"/>
  <c r="N53" i="1"/>
  <c r="L53" i="1"/>
  <c r="M53" i="1" s="1"/>
  <c r="K53" i="1"/>
  <c r="I53" i="1"/>
  <c r="H53" i="1"/>
  <c r="F53" i="1"/>
  <c r="E53" i="1"/>
  <c r="C53" i="1"/>
  <c r="B53" i="1"/>
  <c r="AI51" i="1"/>
  <c r="AF51" i="1"/>
  <c r="AC51" i="1"/>
  <c r="Z51" i="1"/>
  <c r="W51" i="1"/>
  <c r="T51" i="1"/>
  <c r="Q51" i="1"/>
  <c r="N51" i="1"/>
  <c r="K51" i="1"/>
  <c r="H51" i="1"/>
  <c r="E51" i="1"/>
  <c r="B51" i="1"/>
  <c r="AI49" i="1"/>
  <c r="AF49" i="1"/>
  <c r="AC49" i="1"/>
  <c r="Z49" i="1"/>
  <c r="W49" i="1"/>
  <c r="T49" i="1"/>
  <c r="Q49" i="1"/>
  <c r="N49" i="1"/>
  <c r="K49" i="1"/>
  <c r="H49" i="1"/>
  <c r="E49" i="1"/>
  <c r="B49" i="1"/>
  <c r="AJ48" i="1"/>
  <c r="AG48" i="1"/>
  <c r="AD48" i="1"/>
  <c r="AA48" i="1"/>
  <c r="X48" i="1"/>
  <c r="R48" i="1"/>
  <c r="O48" i="1"/>
  <c r="F48" i="1"/>
  <c r="AI47" i="1"/>
  <c r="AF47" i="1"/>
  <c r="AC47" i="1"/>
  <c r="Z47" i="1"/>
  <c r="W47" i="1"/>
  <c r="T47" i="1"/>
  <c r="Q47" i="1"/>
  <c r="N47" i="1"/>
  <c r="K47" i="1"/>
  <c r="H47" i="1"/>
  <c r="E47" i="1"/>
  <c r="B47" i="1"/>
  <c r="AI46" i="1"/>
  <c r="AF46" i="1"/>
  <c r="AC46" i="1"/>
  <c r="Z46" i="1"/>
  <c r="W46" i="1"/>
  <c r="T46" i="1"/>
  <c r="Q46" i="1"/>
  <c r="N46" i="1"/>
  <c r="K46" i="1"/>
  <c r="H46" i="1"/>
  <c r="E46" i="1"/>
  <c r="B46" i="1"/>
  <c r="AJ44" i="1"/>
  <c r="AI44" i="1"/>
  <c r="AG44" i="1"/>
  <c r="AF44" i="1"/>
  <c r="AD44" i="1"/>
  <c r="AC44" i="1"/>
  <c r="AA44" i="1"/>
  <c r="Z44" i="1"/>
  <c r="X44" i="1"/>
  <c r="W44" i="1"/>
  <c r="U44" i="1"/>
  <c r="T44" i="1"/>
  <c r="R44" i="1"/>
  <c r="Q44" i="1"/>
  <c r="O44" i="1"/>
  <c r="N44" i="1"/>
  <c r="L44" i="1"/>
  <c r="K44" i="1"/>
  <c r="I44" i="1"/>
  <c r="H44" i="1"/>
  <c r="F44" i="1"/>
  <c r="E44" i="1"/>
  <c r="C44" i="1"/>
  <c r="B44" i="1"/>
  <c r="AJ43" i="1"/>
  <c r="AI43" i="1"/>
  <c r="AG43" i="1"/>
  <c r="AF43" i="1"/>
  <c r="AD43" i="1"/>
  <c r="AC43" i="1"/>
  <c r="AA43" i="1"/>
  <c r="Z43" i="1"/>
  <c r="X43" i="1"/>
  <c r="W43" i="1"/>
  <c r="U43" i="1"/>
  <c r="T43" i="1"/>
  <c r="R43" i="1"/>
  <c r="Q43" i="1"/>
  <c r="O43" i="1"/>
  <c r="N43" i="1"/>
  <c r="L43" i="1"/>
  <c r="K43" i="1"/>
  <c r="I43" i="1"/>
  <c r="H43" i="1"/>
  <c r="F43" i="1"/>
  <c r="E43" i="1"/>
  <c r="C43" i="1"/>
  <c r="B43" i="1"/>
  <c r="AJ41" i="1"/>
  <c r="AI41" i="1"/>
  <c r="AG41" i="1"/>
  <c r="AF41" i="1"/>
  <c r="AD41" i="1"/>
  <c r="AC41" i="1"/>
  <c r="AA41" i="1"/>
  <c r="Z41" i="1"/>
  <c r="X41" i="1"/>
  <c r="W41" i="1"/>
  <c r="U41" i="1"/>
  <c r="T41" i="1"/>
  <c r="R41" i="1"/>
  <c r="Q41" i="1"/>
  <c r="O41" i="1"/>
  <c r="N41" i="1"/>
  <c r="L41" i="1"/>
  <c r="K41" i="1"/>
  <c r="I41" i="1"/>
  <c r="H41" i="1"/>
  <c r="F41" i="1"/>
  <c r="E41" i="1"/>
  <c r="C41" i="1"/>
  <c r="B41" i="1"/>
  <c r="AI40" i="1"/>
  <c r="AF40" i="1"/>
  <c r="AC40" i="1"/>
  <c r="Z40" i="1"/>
  <c r="W40" i="1"/>
  <c r="T40" i="1"/>
  <c r="Q40" i="1"/>
  <c r="N40" i="1"/>
  <c r="K40" i="1"/>
  <c r="H40" i="1"/>
  <c r="E40" i="1"/>
  <c r="B40" i="1"/>
  <c r="AJ38" i="1"/>
  <c r="AI38" i="1"/>
  <c r="AG38" i="1"/>
  <c r="AF38" i="1"/>
  <c r="AD38" i="1"/>
  <c r="AC38" i="1"/>
  <c r="AA38" i="1"/>
  <c r="Z38" i="1"/>
  <c r="X38" i="1"/>
  <c r="W38" i="1"/>
  <c r="U38" i="1"/>
  <c r="T38" i="1"/>
  <c r="R38" i="1"/>
  <c r="Q38" i="1"/>
  <c r="O38" i="1"/>
  <c r="N38" i="1"/>
  <c r="L38" i="1"/>
  <c r="K38" i="1"/>
  <c r="I38" i="1"/>
  <c r="H38" i="1"/>
  <c r="F38" i="1"/>
  <c r="E38" i="1"/>
  <c r="C38" i="1"/>
  <c r="B38" i="1"/>
  <c r="AJ37" i="1"/>
  <c r="AI37" i="1"/>
  <c r="AG37" i="1"/>
  <c r="AF37" i="1"/>
  <c r="AD37" i="1"/>
  <c r="AC37" i="1"/>
  <c r="AA37" i="1"/>
  <c r="Z37" i="1"/>
  <c r="X37" i="1"/>
  <c r="W37" i="1"/>
  <c r="U37" i="1"/>
  <c r="T37" i="1"/>
  <c r="R37" i="1"/>
  <c r="Q37" i="1"/>
  <c r="O37" i="1"/>
  <c r="N37" i="1"/>
  <c r="L37" i="1"/>
  <c r="K37" i="1"/>
  <c r="I37" i="1"/>
  <c r="H37" i="1"/>
  <c r="F37" i="1"/>
  <c r="E37" i="1"/>
  <c r="C37" i="1"/>
  <c r="B37" i="1"/>
  <c r="AJ36" i="1"/>
  <c r="AI36" i="1"/>
  <c r="AG36" i="1"/>
  <c r="AF36" i="1"/>
  <c r="AD36" i="1"/>
  <c r="AC36" i="1"/>
  <c r="AA36" i="1"/>
  <c r="Z36" i="1"/>
  <c r="X36" i="1"/>
  <c r="W36" i="1"/>
  <c r="U36" i="1"/>
  <c r="T36" i="1"/>
  <c r="R36" i="1"/>
  <c r="Q36" i="1"/>
  <c r="O36" i="1"/>
  <c r="N36" i="1"/>
  <c r="L36" i="1"/>
  <c r="K36" i="1"/>
  <c r="I36" i="1"/>
  <c r="H36" i="1"/>
  <c r="F36" i="1"/>
  <c r="E36" i="1"/>
  <c r="C36" i="1"/>
  <c r="B36" i="1"/>
  <c r="AI35" i="1"/>
  <c r="AF35" i="1"/>
  <c r="AC35" i="1"/>
  <c r="Z35" i="1"/>
  <c r="W35" i="1"/>
  <c r="T35" i="1"/>
  <c r="Q35" i="1"/>
  <c r="N35" i="1"/>
  <c r="K35" i="1"/>
  <c r="H35" i="1"/>
  <c r="E35" i="1"/>
  <c r="B35" i="1"/>
  <c r="AJ34" i="1"/>
  <c r="AI34" i="1"/>
  <c r="AG34" i="1"/>
  <c r="AF34" i="1"/>
  <c r="AD34" i="1"/>
  <c r="AC34" i="1"/>
  <c r="AA34" i="1"/>
  <c r="Z34" i="1"/>
  <c r="X34" i="1"/>
  <c r="W34" i="1"/>
  <c r="U34" i="1"/>
  <c r="T34" i="1"/>
  <c r="R34" i="1"/>
  <c r="Q34" i="1"/>
  <c r="O34" i="1"/>
  <c r="N34" i="1"/>
  <c r="L34" i="1"/>
  <c r="K34" i="1"/>
  <c r="I34" i="1"/>
  <c r="H34" i="1"/>
  <c r="F34" i="1"/>
  <c r="E34" i="1"/>
  <c r="C34" i="1"/>
  <c r="B34" i="1"/>
  <c r="AJ33" i="1"/>
  <c r="AI33" i="1"/>
  <c r="AG33" i="1"/>
  <c r="AF33" i="1"/>
  <c r="AD33" i="1"/>
  <c r="AC33" i="1"/>
  <c r="AA33" i="1"/>
  <c r="Z33" i="1"/>
  <c r="X33" i="1"/>
  <c r="W33" i="1"/>
  <c r="U33" i="1"/>
  <c r="T33" i="1"/>
  <c r="R33" i="1"/>
  <c r="Q33" i="1"/>
  <c r="O33" i="1"/>
  <c r="N33" i="1"/>
  <c r="L33" i="1"/>
  <c r="K33" i="1"/>
  <c r="I33" i="1"/>
  <c r="H33" i="1"/>
  <c r="F33" i="1"/>
  <c r="E33" i="1"/>
  <c r="C33" i="1"/>
  <c r="B33" i="1"/>
  <c r="AJ32" i="1"/>
  <c r="AI32" i="1"/>
  <c r="AG32" i="1"/>
  <c r="AF32" i="1"/>
  <c r="AD32" i="1"/>
  <c r="AC32" i="1"/>
  <c r="AA32" i="1"/>
  <c r="Z32" i="1"/>
  <c r="X32" i="1"/>
  <c r="W32" i="1"/>
  <c r="U32" i="1"/>
  <c r="T32" i="1"/>
  <c r="R32" i="1"/>
  <c r="Q32" i="1"/>
  <c r="O32" i="1"/>
  <c r="N32" i="1"/>
  <c r="L32" i="1"/>
  <c r="K32" i="1"/>
  <c r="I32" i="1"/>
  <c r="H32" i="1"/>
  <c r="F32" i="1"/>
  <c r="E32" i="1"/>
  <c r="C32" i="1"/>
  <c r="B32" i="1"/>
  <c r="AI24" i="1"/>
  <c r="AF24" i="1"/>
  <c r="AC24" i="1"/>
  <c r="Z24" i="1"/>
  <c r="W24" i="1"/>
  <c r="T24" i="1"/>
  <c r="Q24" i="1"/>
  <c r="N24" i="1"/>
  <c r="K24" i="1"/>
  <c r="H24" i="1"/>
  <c r="E24" i="1"/>
  <c r="B24" i="1"/>
  <c r="AJ23" i="1"/>
  <c r="AK23" i="1" s="1"/>
  <c r="AI23" i="1"/>
  <c r="AG23" i="1"/>
  <c r="AH23" i="1" s="1"/>
  <c r="AF23" i="1"/>
  <c r="AD23" i="1"/>
  <c r="AE23" i="1" s="1"/>
  <c r="AC23" i="1"/>
  <c r="AA23" i="1"/>
  <c r="AB23" i="1" s="1"/>
  <c r="Z23" i="1"/>
  <c r="X23" i="1"/>
  <c r="Y23" i="1" s="1"/>
  <c r="W23" i="1"/>
  <c r="U23" i="1"/>
  <c r="V23" i="1" s="1"/>
  <c r="T23" i="1"/>
  <c r="R23" i="1"/>
  <c r="S23" i="1" s="1"/>
  <c r="Q23" i="1"/>
  <c r="O23" i="1"/>
  <c r="N23" i="1"/>
  <c r="L23" i="1"/>
  <c r="M23" i="1" s="1"/>
  <c r="K23" i="1"/>
  <c r="I23" i="1"/>
  <c r="H23" i="1"/>
  <c r="F23" i="1"/>
  <c r="E23" i="1"/>
  <c r="C23" i="1"/>
  <c r="B23" i="1"/>
  <c r="AJ22" i="1"/>
  <c r="AI22" i="1"/>
  <c r="AG22" i="1"/>
  <c r="AH22" i="1" s="1"/>
  <c r="AF22" i="1"/>
  <c r="AD22" i="1"/>
  <c r="AC22" i="1"/>
  <c r="AA22" i="1"/>
  <c r="AB22" i="1" s="1"/>
  <c r="Z22" i="1"/>
  <c r="X22" i="1"/>
  <c r="W22" i="1"/>
  <c r="U22" i="1"/>
  <c r="V22" i="1" s="1"/>
  <c r="T22" i="1"/>
  <c r="R22" i="1"/>
  <c r="S22" i="1" s="1"/>
  <c r="Q22" i="1"/>
  <c r="O22" i="1"/>
  <c r="P22" i="1" s="1"/>
  <c r="N22" i="1"/>
  <c r="L22" i="1"/>
  <c r="K22" i="1"/>
  <c r="I22" i="1"/>
  <c r="J22" i="1" s="1"/>
  <c r="H22" i="1"/>
  <c r="F22" i="1"/>
  <c r="E22" i="1"/>
  <c r="C22" i="1"/>
  <c r="D22" i="1" s="1"/>
  <c r="B22" i="1"/>
  <c r="AJ20" i="1"/>
  <c r="AG20" i="1"/>
  <c r="AD20" i="1"/>
  <c r="AA20" i="1"/>
  <c r="X20" i="1"/>
  <c r="U20" i="1"/>
  <c r="R20" i="1"/>
  <c r="O20" i="1"/>
  <c r="L20" i="1"/>
  <c r="I20" i="1"/>
  <c r="F20" i="1"/>
  <c r="C20" i="1"/>
  <c r="AJ19" i="1"/>
  <c r="AK19" i="1" s="1"/>
  <c r="AI19" i="1"/>
  <c r="AG19" i="1"/>
  <c r="AH19" i="1" s="1"/>
  <c r="AF19" i="1"/>
  <c r="AD19" i="1"/>
  <c r="AE19" i="1" s="1"/>
  <c r="AC19" i="1"/>
  <c r="AA19" i="1"/>
  <c r="AB19" i="1" s="1"/>
  <c r="Z19" i="1"/>
  <c r="X19" i="1"/>
  <c r="Y19" i="1" s="1"/>
  <c r="W19" i="1"/>
  <c r="U19" i="1"/>
  <c r="V19" i="1" s="1"/>
  <c r="T19" i="1"/>
  <c r="R19" i="1"/>
  <c r="S19" i="1" s="1"/>
  <c r="Q19" i="1"/>
  <c r="O19" i="1"/>
  <c r="N19" i="1"/>
  <c r="L19" i="1"/>
  <c r="M19" i="1" s="1"/>
  <c r="K19" i="1"/>
  <c r="I19" i="1"/>
  <c r="H19" i="1"/>
  <c r="J19" i="1" s="1"/>
  <c r="F19" i="1"/>
  <c r="E19" i="1"/>
  <c r="D19" i="1"/>
  <c r="C19" i="1"/>
  <c r="B19" i="1"/>
  <c r="AJ18" i="1"/>
  <c r="AI18" i="1"/>
  <c r="AG18" i="1"/>
  <c r="AH18" i="1" s="1"/>
  <c r="AF18" i="1"/>
  <c r="AD18" i="1"/>
  <c r="AE18" i="1" s="1"/>
  <c r="AC18" i="1"/>
  <c r="AA18" i="1"/>
  <c r="AB18" i="1" s="1"/>
  <c r="Z18" i="1"/>
  <c r="X18" i="1"/>
  <c r="Y18" i="1" s="1"/>
  <c r="W18" i="1"/>
  <c r="U18" i="1"/>
  <c r="V18" i="1" s="1"/>
  <c r="T18" i="1"/>
  <c r="R18" i="1"/>
  <c r="Q18" i="1"/>
  <c r="P18" i="1"/>
  <c r="O18" i="1"/>
  <c r="N18" i="1"/>
  <c r="L18" i="1"/>
  <c r="M18" i="1" s="1"/>
  <c r="K18" i="1"/>
  <c r="I18" i="1"/>
  <c r="H18" i="1"/>
  <c r="F18" i="1"/>
  <c r="E18" i="1"/>
  <c r="C18" i="1"/>
  <c r="D18" i="1" s="1"/>
  <c r="B18" i="1"/>
  <c r="AN18" i="1" s="1"/>
  <c r="AJ17" i="1"/>
  <c r="AG17" i="1"/>
  <c r="AD17" i="1"/>
  <c r="AA17" i="1"/>
  <c r="X17" i="1"/>
  <c r="U17" i="1"/>
  <c r="R17" i="1"/>
  <c r="O17" i="1"/>
  <c r="L17" i="1"/>
  <c r="I17" i="1"/>
  <c r="F17" i="1"/>
  <c r="C17" i="1"/>
  <c r="AJ16" i="1"/>
  <c r="AK16" i="1" s="1"/>
  <c r="AI16" i="1"/>
  <c r="AG16" i="1"/>
  <c r="AH16" i="1" s="1"/>
  <c r="AF16" i="1"/>
  <c r="AD16" i="1"/>
  <c r="AC16" i="1"/>
  <c r="AA16" i="1"/>
  <c r="AB16" i="1" s="1"/>
  <c r="Z16" i="1"/>
  <c r="X16" i="1"/>
  <c r="W16" i="1"/>
  <c r="U16" i="1"/>
  <c r="V16" i="1" s="1"/>
  <c r="T16" i="1"/>
  <c r="R16" i="1"/>
  <c r="S16" i="1" s="1"/>
  <c r="Q16" i="1"/>
  <c r="O16" i="1"/>
  <c r="P16" i="1" s="1"/>
  <c r="N16" i="1"/>
  <c r="L16" i="1"/>
  <c r="M16" i="1" s="1"/>
  <c r="K16" i="1"/>
  <c r="I16" i="1"/>
  <c r="J16" i="1" s="1"/>
  <c r="H16" i="1"/>
  <c r="F16" i="1"/>
  <c r="G16" i="1" s="1"/>
  <c r="E16" i="1"/>
  <c r="D16" i="1"/>
  <c r="C16" i="1"/>
  <c r="B16" i="1"/>
  <c r="AJ15" i="1"/>
  <c r="AG15" i="1"/>
  <c r="AD15" i="1"/>
  <c r="AA15" i="1"/>
  <c r="X15" i="1"/>
  <c r="U15" i="1"/>
  <c r="R15" i="1"/>
  <c r="O15" i="1"/>
  <c r="L15" i="1"/>
  <c r="I15" i="1"/>
  <c r="F15" i="1"/>
  <c r="C15" i="1"/>
  <c r="AJ14" i="1"/>
  <c r="AG14" i="1"/>
  <c r="AD14" i="1"/>
  <c r="AA14" i="1"/>
  <c r="X14" i="1"/>
  <c r="U14" i="1"/>
  <c r="R14" i="1"/>
  <c r="O14" i="1"/>
  <c r="L14" i="1"/>
  <c r="I14" i="1"/>
  <c r="F14" i="1"/>
  <c r="C14" i="1"/>
  <c r="AJ13" i="1"/>
  <c r="AK13" i="1" s="1"/>
  <c r="AI13" i="1"/>
  <c r="AG13" i="1"/>
  <c r="AH13" i="1" s="1"/>
  <c r="AF13" i="1"/>
  <c r="AD13" i="1"/>
  <c r="AC13" i="1"/>
  <c r="AA13" i="1"/>
  <c r="AB13" i="1" s="1"/>
  <c r="Z13" i="1"/>
  <c r="X13" i="1"/>
  <c r="Y13" i="1" s="1"/>
  <c r="W13" i="1"/>
  <c r="U13" i="1"/>
  <c r="T13" i="1"/>
  <c r="R13" i="1"/>
  <c r="Q13" i="1"/>
  <c r="O13" i="1"/>
  <c r="N13" i="1"/>
  <c r="P13" i="1" s="1"/>
  <c r="L13" i="1"/>
  <c r="M13" i="1" s="1"/>
  <c r="K13" i="1"/>
  <c r="I13" i="1"/>
  <c r="J13" i="1" s="1"/>
  <c r="H13" i="1"/>
  <c r="F13" i="1"/>
  <c r="G13" i="1" s="1"/>
  <c r="E13" i="1"/>
  <c r="C13" i="1"/>
  <c r="B13" i="1"/>
  <c r="AJ11" i="1"/>
  <c r="AG11" i="1"/>
  <c r="AD11" i="1"/>
  <c r="AA11" i="1"/>
  <c r="X11" i="1"/>
  <c r="U11" i="1"/>
  <c r="R11" i="1"/>
  <c r="O11" i="1"/>
  <c r="L11" i="1"/>
  <c r="I11" i="1"/>
  <c r="F11" i="1"/>
  <c r="C11" i="1"/>
  <c r="AJ10" i="1"/>
  <c r="AI10" i="1"/>
  <c r="AG10" i="1"/>
  <c r="AH10" i="1" s="1"/>
  <c r="AF10" i="1"/>
  <c r="AD10" i="1"/>
  <c r="AE10" i="1" s="1"/>
  <c r="AC10" i="1"/>
  <c r="AA10" i="1"/>
  <c r="Z10" i="1"/>
  <c r="X10" i="1"/>
  <c r="W10" i="1"/>
  <c r="V10" i="1"/>
  <c r="U10" i="1"/>
  <c r="T10" i="1"/>
  <c r="R10" i="1"/>
  <c r="Q10" i="1"/>
  <c r="O10" i="1"/>
  <c r="P10" i="1" s="1"/>
  <c r="N10" i="1"/>
  <c r="L10" i="1"/>
  <c r="M10" i="1" s="1"/>
  <c r="K10" i="1"/>
  <c r="I10" i="1"/>
  <c r="J10" i="1" s="1"/>
  <c r="H10" i="1"/>
  <c r="F10" i="1"/>
  <c r="G10" i="1" s="1"/>
  <c r="E10" i="1"/>
  <c r="C10" i="1"/>
  <c r="D10" i="1" s="1"/>
  <c r="B10" i="1"/>
  <c r="AI9" i="1"/>
  <c r="AF9" i="1"/>
  <c r="AC9" i="1"/>
  <c r="Z9" i="1"/>
  <c r="W9" i="1"/>
  <c r="T9" i="1"/>
  <c r="Q9" i="1"/>
  <c r="N9" i="1"/>
  <c r="K9" i="1"/>
  <c r="H9" i="1"/>
  <c r="E9" i="1"/>
  <c r="B9" i="1"/>
  <c r="AI8" i="1"/>
  <c r="AF8" i="1"/>
  <c r="AC8" i="1"/>
  <c r="Z8" i="1"/>
  <c r="W8" i="1"/>
  <c r="T8" i="1"/>
  <c r="Q8" i="1"/>
  <c r="N8" i="1"/>
  <c r="K8" i="1"/>
  <c r="H8" i="1"/>
  <c r="E8" i="1"/>
  <c r="B8" i="1"/>
  <c r="AI7" i="1"/>
  <c r="AF7" i="1"/>
  <c r="AC7" i="1"/>
  <c r="Z7" i="1"/>
  <c r="W7" i="1"/>
  <c r="T7" i="1"/>
  <c r="Q7" i="1"/>
  <c r="N7" i="1"/>
  <c r="K7" i="1"/>
  <c r="H7" i="1"/>
  <c r="E7" i="1"/>
  <c r="B7" i="1"/>
  <c r="AG8" i="1" l="1"/>
  <c r="AH8" i="1" s="1"/>
  <c r="O8" i="1"/>
  <c r="AA83" i="1"/>
  <c r="AB83" i="1" s="1"/>
  <c r="AA9" i="1"/>
  <c r="AB9" i="1" s="1"/>
  <c r="I8" i="1"/>
  <c r="L8" i="1"/>
  <c r="M8" i="1" s="1"/>
  <c r="AD8" i="1"/>
  <c r="P23" i="1"/>
  <c r="U48" i="1"/>
  <c r="Y78" i="1"/>
  <c r="P84" i="1"/>
  <c r="O92" i="1"/>
  <c r="P92" i="1" s="1"/>
  <c r="AJ92" i="1"/>
  <c r="E3" i="2"/>
  <c r="E35" i="2"/>
  <c r="E40" i="2"/>
  <c r="E46" i="2"/>
  <c r="E51" i="2"/>
  <c r="E83" i="2"/>
  <c r="E88" i="2"/>
  <c r="E94" i="2"/>
  <c r="E99" i="2"/>
  <c r="E124" i="2"/>
  <c r="E144" i="2"/>
  <c r="E169" i="2"/>
  <c r="E180" i="2"/>
  <c r="E185" i="2"/>
  <c r="E197" i="2"/>
  <c r="E202" i="2"/>
  <c r="E304" i="2"/>
  <c r="E316" i="2"/>
  <c r="E409" i="2"/>
  <c r="E467" i="2"/>
  <c r="E540" i="2"/>
  <c r="E557" i="2"/>
  <c r="E573" i="2"/>
  <c r="E665" i="2"/>
  <c r="E801" i="2"/>
  <c r="E904" i="2"/>
  <c r="E909" i="2"/>
  <c r="E1017" i="2"/>
  <c r="E1165" i="2"/>
  <c r="E677" i="2"/>
  <c r="M70" i="1"/>
  <c r="P101" i="1"/>
  <c r="E5" i="2"/>
  <c r="E10" i="2"/>
  <c r="E15" i="2"/>
  <c r="E26" i="2"/>
  <c r="E37" i="2"/>
  <c r="AD42" i="1" s="1"/>
  <c r="E47" i="2"/>
  <c r="E53" i="2"/>
  <c r="E58" i="2"/>
  <c r="E63" i="2"/>
  <c r="E74" i="2"/>
  <c r="E85" i="2"/>
  <c r="E95" i="2"/>
  <c r="E101" i="2"/>
  <c r="E106" i="2"/>
  <c r="E126" i="2"/>
  <c r="E160" i="2"/>
  <c r="E192" i="2"/>
  <c r="E284" i="2"/>
  <c r="E346" i="2"/>
  <c r="E1001" i="2"/>
  <c r="E1065" i="2"/>
  <c r="R8" i="1"/>
  <c r="AJ8" i="1"/>
  <c r="AK8" i="1" s="1"/>
  <c r="C8" i="1"/>
  <c r="C92" i="1"/>
  <c r="D92" i="1" s="1"/>
  <c r="AB98" i="1"/>
  <c r="S101" i="1"/>
  <c r="E16" i="2"/>
  <c r="E48" i="2"/>
  <c r="E64" i="2"/>
  <c r="E96" i="2"/>
  <c r="E136" i="2"/>
  <c r="E210" i="2"/>
  <c r="E877" i="2"/>
  <c r="E1139" i="2"/>
  <c r="AO23" i="1"/>
  <c r="U8" i="1"/>
  <c r="V8" i="1" s="1"/>
  <c r="D23" i="1"/>
  <c r="D13" i="1"/>
  <c r="C48" i="1"/>
  <c r="AH78" i="1"/>
  <c r="X92" i="1"/>
  <c r="E17" i="2"/>
  <c r="E49" i="2"/>
  <c r="E65" i="2"/>
  <c r="E97" i="2"/>
  <c r="E117" i="2"/>
  <c r="E122" i="2"/>
  <c r="E132" i="2"/>
  <c r="E137" i="2"/>
  <c r="E142" i="2"/>
  <c r="L83" i="1" s="1"/>
  <c r="M83" i="1" s="1"/>
  <c r="E157" i="2"/>
  <c r="E162" i="2"/>
  <c r="E177" i="2"/>
  <c r="E242" i="2"/>
  <c r="E296" i="2"/>
  <c r="E441" i="2"/>
  <c r="E645" i="2"/>
  <c r="E12" i="2"/>
  <c r="E33" i="2"/>
  <c r="E60" i="2"/>
  <c r="E81" i="2"/>
  <c r="L62" i="1"/>
  <c r="M62" i="1" s="1"/>
  <c r="E152" i="2"/>
  <c r="E205" i="2"/>
  <c r="E418" i="2"/>
  <c r="F62" i="1" s="1"/>
  <c r="G62" i="1" s="1"/>
  <c r="E958" i="2"/>
  <c r="E1134" i="2"/>
  <c r="X8" i="1"/>
  <c r="Y8" i="1" s="1"/>
  <c r="AB8" i="1"/>
  <c r="P19" i="1"/>
  <c r="J23" i="1"/>
  <c r="I48" i="1"/>
  <c r="L75" i="1"/>
  <c r="M75" i="1" s="1"/>
  <c r="E600" i="2"/>
  <c r="E617" i="2"/>
  <c r="E1039" i="2"/>
  <c r="F8" i="1"/>
  <c r="G8" i="1" s="1"/>
  <c r="AO81" i="1"/>
  <c r="AH87" i="1"/>
  <c r="E13" i="2"/>
  <c r="E29" i="2"/>
  <c r="E34" i="2"/>
  <c r="E61" i="2"/>
  <c r="E77" i="2"/>
  <c r="E82" i="2"/>
  <c r="E148" i="2"/>
  <c r="E153" i="2"/>
  <c r="E212" i="2"/>
  <c r="E309" i="2"/>
  <c r="E419" i="2"/>
  <c r="E442" i="2"/>
  <c r="E527" i="2"/>
  <c r="E681" i="2"/>
  <c r="E845" i="2"/>
  <c r="E947" i="2"/>
  <c r="E1108" i="2"/>
  <c r="S87" i="1"/>
  <c r="E379" i="2"/>
  <c r="E437" i="2"/>
  <c r="E494" i="2"/>
  <c r="E590" i="2"/>
  <c r="E1263" i="2"/>
  <c r="E193" i="2"/>
  <c r="E232" i="2"/>
  <c r="E355" i="2"/>
  <c r="E415" i="2"/>
  <c r="E486" i="2"/>
  <c r="E497" i="2"/>
  <c r="E601" i="2"/>
  <c r="E606" i="2"/>
  <c r="E612" i="2"/>
  <c r="E623" i="2"/>
  <c r="E678" i="2"/>
  <c r="E683" i="2"/>
  <c r="E710" i="2"/>
  <c r="E737" i="2"/>
  <c r="E910" i="2"/>
  <c r="E926" i="2"/>
  <c r="E942" i="2"/>
  <c r="E1082" i="2"/>
  <c r="E1087" i="2"/>
  <c r="E1145" i="2"/>
  <c r="E1156" i="2"/>
  <c r="E1166" i="2"/>
  <c r="E1258" i="2"/>
  <c r="E188" i="2"/>
  <c r="E213" i="2"/>
  <c r="E218" i="2"/>
  <c r="E228" i="2"/>
  <c r="E233" i="2"/>
  <c r="E238" i="2"/>
  <c r="E253" i="2"/>
  <c r="E258" i="2"/>
  <c r="E312" i="2"/>
  <c r="E328" i="2"/>
  <c r="E361" i="2"/>
  <c r="E366" i="2"/>
  <c r="E383" i="2"/>
  <c r="E416" i="2"/>
  <c r="E449" i="2"/>
  <c r="E460" i="2"/>
  <c r="E475" i="2"/>
  <c r="E492" i="2"/>
  <c r="E514" i="2"/>
  <c r="E525" i="2"/>
  <c r="E547" i="2"/>
  <c r="E569" i="2"/>
  <c r="E705" i="2"/>
  <c r="E721" i="2"/>
  <c r="E732" i="2"/>
  <c r="E759" i="2"/>
  <c r="E770" i="2"/>
  <c r="E781" i="2"/>
  <c r="E830" i="2"/>
  <c r="E841" i="2"/>
  <c r="E868" i="2"/>
  <c r="E878" i="2"/>
  <c r="E916" i="2"/>
  <c r="E933" i="2"/>
  <c r="E938" i="2"/>
  <c r="E986" i="2"/>
  <c r="E991" i="2"/>
  <c r="E1035" i="2"/>
  <c r="E1045" i="2"/>
  <c r="E1066" i="2"/>
  <c r="E1093" i="2"/>
  <c r="E1130" i="2"/>
  <c r="E1140" i="2"/>
  <c r="E1177" i="2"/>
  <c r="E1249" i="2"/>
  <c r="E1259" i="2"/>
  <c r="E229" i="2"/>
  <c r="E268" i="2"/>
  <c r="E288" i="2"/>
  <c r="E390" i="2"/>
  <c r="E395" i="2"/>
  <c r="O59" i="1" s="1"/>
  <c r="P59" i="1" s="1"/>
  <c r="E417" i="2"/>
  <c r="E427" i="2"/>
  <c r="E450" i="2"/>
  <c r="E482" i="2"/>
  <c r="E493" i="2"/>
  <c r="E504" i="2"/>
  <c r="E526" i="2"/>
  <c r="E542" i="2"/>
  <c r="E581" i="2"/>
  <c r="E586" i="2"/>
  <c r="E608" i="2"/>
  <c r="E641" i="2"/>
  <c r="E690" i="2"/>
  <c r="E765" i="2"/>
  <c r="E787" i="2"/>
  <c r="E842" i="2"/>
  <c r="E890" i="2"/>
  <c r="E1046" i="2"/>
  <c r="E1051" i="2"/>
  <c r="E1067" i="2"/>
  <c r="E1089" i="2"/>
  <c r="E1094" i="2"/>
  <c r="E1183" i="2"/>
  <c r="E184" i="2"/>
  <c r="F85" i="1" s="1"/>
  <c r="G85" i="1" s="1"/>
  <c r="E244" i="2"/>
  <c r="R94" i="1" s="1"/>
  <c r="S94" i="1" s="1"/>
  <c r="E249" i="2"/>
  <c r="E269" i="2"/>
  <c r="E274" i="2"/>
  <c r="F96" i="1" s="1"/>
  <c r="E289" i="2"/>
  <c r="E412" i="2"/>
  <c r="E423" i="2"/>
  <c r="E434" i="2"/>
  <c r="E445" i="2"/>
  <c r="E451" i="2"/>
  <c r="E456" i="2"/>
  <c r="E521" i="2"/>
  <c r="E532" i="2"/>
  <c r="E549" i="2"/>
  <c r="E554" i="2"/>
  <c r="E582" i="2"/>
  <c r="E587" i="2"/>
  <c r="E603" i="2"/>
  <c r="E614" i="2"/>
  <c r="E625" i="2"/>
  <c r="E636" i="2"/>
  <c r="E647" i="2"/>
  <c r="E658" i="2"/>
  <c r="E674" i="2"/>
  <c r="E685" i="2"/>
  <c r="E712" i="2"/>
  <c r="E717" i="2"/>
  <c r="E739" i="2"/>
  <c r="E766" i="2"/>
  <c r="E782" i="2"/>
  <c r="E874" i="2"/>
  <c r="E977" i="2"/>
  <c r="E993" i="2"/>
  <c r="E998" i="2"/>
  <c r="E1025" i="2"/>
  <c r="E1057" i="2"/>
  <c r="E1084" i="2"/>
  <c r="E1115" i="2"/>
  <c r="E1189" i="2"/>
  <c r="E1250" i="2"/>
  <c r="E609" i="2"/>
  <c r="E696" i="2"/>
  <c r="E745" i="2"/>
  <c r="AD9" i="1" s="1"/>
  <c r="AE9" i="1" s="1"/>
  <c r="E761" i="2"/>
  <c r="E772" i="2"/>
  <c r="E793" i="2"/>
  <c r="E804" i="2"/>
  <c r="E815" i="2"/>
  <c r="E918" i="2"/>
  <c r="E923" i="2"/>
  <c r="E950" i="2"/>
  <c r="E961" i="2"/>
  <c r="E972" i="2"/>
  <c r="E988" i="2"/>
  <c r="E1009" i="2"/>
  <c r="E1020" i="2"/>
  <c r="E1031" i="2"/>
  <c r="E1047" i="2"/>
  <c r="E1068" i="2"/>
  <c r="E1095" i="2"/>
  <c r="E1132" i="2"/>
  <c r="E1137" i="2"/>
  <c r="E1142" i="2"/>
  <c r="E1179" i="2"/>
  <c r="E1215" i="2"/>
  <c r="E1225" i="2"/>
  <c r="E181" i="2"/>
  <c r="E220" i="2"/>
  <c r="E240" i="2"/>
  <c r="E265" i="2"/>
  <c r="E285" i="2"/>
  <c r="E300" i="2"/>
  <c r="E305" i="2"/>
  <c r="E342" i="2"/>
  <c r="E347" i="2"/>
  <c r="E364" i="2"/>
  <c r="E369" i="2"/>
  <c r="E386" i="2"/>
  <c r="E397" i="2"/>
  <c r="E429" i="2"/>
  <c r="E462" i="2"/>
  <c r="E484" i="2"/>
  <c r="E495" i="2"/>
  <c r="E501" i="2"/>
  <c r="E506" i="2"/>
  <c r="E533" i="2"/>
  <c r="E538" i="2"/>
  <c r="E566" i="2"/>
  <c r="E571" i="2"/>
  <c r="E610" i="2"/>
  <c r="E670" i="2"/>
  <c r="E686" i="2"/>
  <c r="E724" i="2"/>
  <c r="E741" i="2"/>
  <c r="E746" i="2"/>
  <c r="E794" i="2"/>
  <c r="E799" i="2"/>
  <c r="E805" i="2"/>
  <c r="E822" i="2"/>
  <c r="E827" i="2"/>
  <c r="E849" i="2"/>
  <c r="E859" i="2"/>
  <c r="E865" i="2"/>
  <c r="E881" i="2"/>
  <c r="E897" i="2"/>
  <c r="E907" i="2"/>
  <c r="E913" i="2"/>
  <c r="E924" i="2"/>
  <c r="E951" i="2"/>
  <c r="E962" i="2"/>
  <c r="E973" i="2"/>
  <c r="E1010" i="2"/>
  <c r="E1021" i="2"/>
  <c r="E1027" i="2"/>
  <c r="E1032" i="2"/>
  <c r="E1048" i="2"/>
  <c r="E1069" i="2"/>
  <c r="E1096" i="2"/>
  <c r="E1101" i="2"/>
  <c r="E1122" i="2"/>
  <c r="E1127" i="2"/>
  <c r="E1143" i="2"/>
  <c r="E1169" i="2"/>
  <c r="E1180" i="2"/>
  <c r="E1226" i="2"/>
  <c r="E1236" i="2"/>
  <c r="E1246" i="2"/>
  <c r="E216" i="2"/>
  <c r="E236" i="2"/>
  <c r="E261" i="2"/>
  <c r="E266" i="2"/>
  <c r="E276" i="2"/>
  <c r="E281" i="2"/>
  <c r="E286" i="2"/>
  <c r="E301" i="2"/>
  <c r="E306" i="2"/>
  <c r="E326" i="2"/>
  <c r="E331" i="2"/>
  <c r="E337" i="2"/>
  <c r="E348" i="2"/>
  <c r="E370" i="2"/>
  <c r="E387" i="2"/>
  <c r="E403" i="2"/>
  <c r="E463" i="2"/>
  <c r="E490" i="2"/>
  <c r="E545" i="2"/>
  <c r="E567" i="2"/>
  <c r="E621" i="2"/>
  <c r="E654" i="2"/>
  <c r="E660" i="2"/>
  <c r="E698" i="2"/>
  <c r="E774" i="2"/>
  <c r="E779" i="2"/>
  <c r="E795" i="2"/>
  <c r="E806" i="2"/>
  <c r="E817" i="2"/>
  <c r="E828" i="2"/>
  <c r="E839" i="2"/>
  <c r="E850" i="2"/>
  <c r="E866" i="2"/>
  <c r="E882" i="2"/>
  <c r="E898" i="2"/>
  <c r="E925" i="2"/>
  <c r="E936" i="2"/>
  <c r="E957" i="2"/>
  <c r="E963" i="2"/>
  <c r="E979" i="2"/>
  <c r="E984" i="2"/>
  <c r="E1005" i="2"/>
  <c r="E1011" i="2"/>
  <c r="E1022" i="2"/>
  <c r="E1033" i="2"/>
  <c r="E1038" i="2"/>
  <c r="E1054" i="2"/>
  <c r="E1070" i="2"/>
  <c r="E1102" i="2"/>
  <c r="E1128" i="2"/>
  <c r="E1144" i="2"/>
  <c r="E1170" i="2"/>
  <c r="E1201" i="2"/>
  <c r="E1206" i="2"/>
  <c r="E1211" i="2"/>
  <c r="E1227" i="2"/>
  <c r="E1237" i="2"/>
  <c r="AE13" i="1"/>
  <c r="Y16" i="1"/>
  <c r="S18" i="1"/>
  <c r="G22" i="1"/>
  <c r="AN32" i="1"/>
  <c r="AN33" i="1"/>
  <c r="AN34" i="1"/>
  <c r="AN35" i="1"/>
  <c r="AN36" i="1"/>
  <c r="AN37" i="1"/>
  <c r="AN38" i="1"/>
  <c r="AN40" i="1"/>
  <c r="AN41" i="1"/>
  <c r="AN43" i="1"/>
  <c r="AN44" i="1"/>
  <c r="AN46" i="1"/>
  <c r="AN47" i="1"/>
  <c r="AN49" i="1"/>
  <c r="AN55" i="1"/>
  <c r="AN57" i="1"/>
  <c r="AN58" i="1"/>
  <c r="AN59" i="1"/>
  <c r="AN60" i="1"/>
  <c r="AN61" i="1"/>
  <c r="AN62" i="1"/>
  <c r="P69" i="1"/>
  <c r="AE70" i="1"/>
  <c r="AN72" i="1"/>
  <c r="M86" i="1"/>
  <c r="AB87" i="1"/>
  <c r="V101" i="1"/>
  <c r="S8" i="1"/>
  <c r="D8" i="1"/>
  <c r="AN9" i="1"/>
  <c r="AN10" i="1"/>
  <c r="S10" i="1"/>
  <c r="AK18" i="1"/>
  <c r="AK22" i="1"/>
  <c r="D44" i="1"/>
  <c r="V44" i="1"/>
  <c r="D53" i="1"/>
  <c r="V53" i="1"/>
  <c r="V54" i="1"/>
  <c r="D55" i="1"/>
  <c r="V55" i="1"/>
  <c r="D58" i="1"/>
  <c r="V58" i="1"/>
  <c r="D60" i="1"/>
  <c r="V60" i="1"/>
  <c r="D61" i="1"/>
  <c r="V61" i="1"/>
  <c r="S67" i="1"/>
  <c r="AK67" i="1"/>
  <c r="G78" i="1"/>
  <c r="G81" i="1"/>
  <c r="J84" i="1"/>
  <c r="AB84" i="1"/>
  <c r="Y89" i="1"/>
  <c r="D98" i="1"/>
  <c r="V98" i="1"/>
  <c r="AN19" i="1"/>
  <c r="AN23" i="1"/>
  <c r="AN69" i="1"/>
  <c r="Y101" i="1"/>
  <c r="AK10" i="1"/>
  <c r="S13" i="1"/>
  <c r="G18" i="1"/>
  <c r="Y22" i="1"/>
  <c r="G43" i="1"/>
  <c r="Y43" i="1"/>
  <c r="G53" i="1"/>
  <c r="Y53" i="1"/>
  <c r="G54" i="1"/>
  <c r="Y54" i="1"/>
  <c r="G55" i="1"/>
  <c r="Y55" i="1"/>
  <c r="G58" i="1"/>
  <c r="Y58" i="1"/>
  <c r="G60" i="1"/>
  <c r="Y60" i="1"/>
  <c r="G61" i="1"/>
  <c r="Y61" i="1"/>
  <c r="AB78" i="1"/>
  <c r="AH86" i="1"/>
  <c r="M89" i="1"/>
  <c r="V13" i="1"/>
  <c r="AN16" i="1"/>
  <c r="AO22" i="1"/>
  <c r="AP22" i="1" s="1"/>
  <c r="J53" i="1"/>
  <c r="AB53" i="1"/>
  <c r="J54" i="1"/>
  <c r="AB54" i="1"/>
  <c r="J55" i="1"/>
  <c r="AB55" i="1"/>
  <c r="J58" i="1"/>
  <c r="AB58" i="1"/>
  <c r="J60" i="1"/>
  <c r="AB60" i="1"/>
  <c r="J61" i="1"/>
  <c r="AB61" i="1"/>
  <c r="M78" i="1"/>
  <c r="AE89" i="1"/>
  <c r="Y92" i="1"/>
  <c r="J98" i="1"/>
  <c r="G96" i="1"/>
  <c r="AO13" i="1"/>
  <c r="AE16" i="1"/>
  <c r="J18" i="1"/>
  <c r="J8" i="1"/>
  <c r="Y10" i="1"/>
  <c r="AO11" i="1"/>
  <c r="AO19" i="1"/>
  <c r="AP19" i="1" s="1"/>
  <c r="G23" i="1"/>
  <c r="G69" i="1"/>
  <c r="V70" i="1"/>
  <c r="P78" i="1"/>
  <c r="AE78" i="1"/>
  <c r="AH84" i="1"/>
  <c r="AK86" i="1"/>
  <c r="M98" i="1"/>
  <c r="AE101" i="1"/>
  <c r="AN99" i="1"/>
  <c r="AE8" i="1"/>
  <c r="AB10" i="1"/>
  <c r="AN22" i="1"/>
  <c r="AE22" i="1"/>
  <c r="J69" i="1"/>
  <c r="AB69" i="1"/>
  <c r="P81" i="1"/>
  <c r="Y86" i="1"/>
  <c r="V87" i="1"/>
  <c r="AK89" i="1"/>
  <c r="AH101" i="1"/>
  <c r="P8" i="1"/>
  <c r="AN24" i="1"/>
  <c r="M69" i="1"/>
  <c r="J70" i="1"/>
  <c r="J86" i="1"/>
  <c r="Y87" i="1"/>
  <c r="AN101" i="1"/>
  <c r="AN77" i="1"/>
  <c r="AN81" i="1"/>
  <c r="AP81" i="1" s="1"/>
  <c r="G84" i="1"/>
  <c r="AO15" i="1"/>
  <c r="G19" i="1"/>
  <c r="M22" i="1"/>
  <c r="S32" i="1"/>
  <c r="AK32" i="1"/>
  <c r="P33" i="1"/>
  <c r="AH33" i="1"/>
  <c r="M34" i="1"/>
  <c r="AE34" i="1"/>
  <c r="G36" i="1"/>
  <c r="Y36" i="1"/>
  <c r="D37" i="1"/>
  <c r="V37" i="1"/>
  <c r="AO37" i="1"/>
  <c r="AP37" i="1" s="1"/>
  <c r="S38" i="1"/>
  <c r="AK38" i="1"/>
  <c r="L40" i="1"/>
  <c r="M40" i="1" s="1"/>
  <c r="AD40" i="1"/>
  <c r="AE40" i="1" s="1"/>
  <c r="J41" i="1"/>
  <c r="AB41" i="1"/>
  <c r="D43" i="1"/>
  <c r="V43" i="1"/>
  <c r="AO43" i="1"/>
  <c r="AP43" i="1" s="1"/>
  <c r="S44" i="1"/>
  <c r="AK44" i="1"/>
  <c r="P54" i="1"/>
  <c r="AO16" i="1"/>
  <c r="AP16" i="1" s="1"/>
  <c r="S53" i="1"/>
  <c r="AJ62" i="1"/>
  <c r="AK62" i="1" s="1"/>
  <c r="D32" i="1"/>
  <c r="V32" i="1"/>
  <c r="AO32" i="1"/>
  <c r="S33" i="1"/>
  <c r="AK33" i="1"/>
  <c r="P34" i="1"/>
  <c r="AH34" i="1"/>
  <c r="J36" i="1"/>
  <c r="AB36" i="1"/>
  <c r="G37" i="1"/>
  <c r="Y37" i="1"/>
  <c r="D38" i="1"/>
  <c r="V38" i="1"/>
  <c r="AO38" i="1"/>
  <c r="AP38" i="1" s="1"/>
  <c r="O40" i="1"/>
  <c r="P40" i="1" s="1"/>
  <c r="AG40" i="1"/>
  <c r="AH40" i="1" s="1"/>
  <c r="M41" i="1"/>
  <c r="AE41" i="1"/>
  <c r="AO44" i="1"/>
  <c r="AN53" i="1"/>
  <c r="AO53" i="1"/>
  <c r="AO79" i="1"/>
  <c r="AO84" i="1"/>
  <c r="D84" i="1"/>
  <c r="AN54" i="1"/>
  <c r="AG62" i="1"/>
  <c r="AH62" i="1" s="1"/>
  <c r="U62" i="1"/>
  <c r="V62" i="1" s="1"/>
  <c r="I62" i="1"/>
  <c r="J62" i="1" s="1"/>
  <c r="AD62" i="1"/>
  <c r="AE62" i="1" s="1"/>
  <c r="R62" i="1"/>
  <c r="S62" i="1" s="1"/>
  <c r="AA62" i="1"/>
  <c r="AB62" i="1" s="1"/>
  <c r="O62" i="1"/>
  <c r="P62" i="1" s="1"/>
  <c r="C62" i="1"/>
  <c r="AO10" i="1"/>
  <c r="AO17" i="1"/>
  <c r="AN7" i="1"/>
  <c r="G32" i="1"/>
  <c r="Y32" i="1"/>
  <c r="D33" i="1"/>
  <c r="V33" i="1"/>
  <c r="AO33" i="1"/>
  <c r="AP33" i="1" s="1"/>
  <c r="S34" i="1"/>
  <c r="AK34" i="1"/>
  <c r="M36" i="1"/>
  <c r="AE36" i="1"/>
  <c r="J37" i="1"/>
  <c r="AB37" i="1"/>
  <c r="G38" i="1"/>
  <c r="Y38" i="1"/>
  <c r="R40" i="1"/>
  <c r="S40" i="1" s="1"/>
  <c r="AJ40" i="1"/>
  <c r="AK40" i="1" s="1"/>
  <c r="P41" i="1"/>
  <c r="AH41" i="1"/>
  <c r="J43" i="1"/>
  <c r="AB43" i="1"/>
  <c r="G44" i="1"/>
  <c r="Y44" i="1"/>
  <c r="D54" i="1"/>
  <c r="AN65" i="1"/>
  <c r="AN70" i="1"/>
  <c r="AN13" i="1"/>
  <c r="AN51" i="1"/>
  <c r="AO18" i="1"/>
  <c r="AP18" i="1" s="1"/>
  <c r="AO14" i="1"/>
  <c r="J32" i="1"/>
  <c r="AB32" i="1"/>
  <c r="G33" i="1"/>
  <c r="Y33" i="1"/>
  <c r="D34" i="1"/>
  <c r="V34" i="1"/>
  <c r="AO34" i="1"/>
  <c r="P36" i="1"/>
  <c r="AH36" i="1"/>
  <c r="M37" i="1"/>
  <c r="AE37" i="1"/>
  <c r="J38" i="1"/>
  <c r="AB38" i="1"/>
  <c r="C40" i="1"/>
  <c r="U40" i="1"/>
  <c r="V40" i="1" s="1"/>
  <c r="S41" i="1"/>
  <c r="AK41" i="1"/>
  <c r="M43" i="1"/>
  <c r="AE43" i="1"/>
  <c r="J44" i="1"/>
  <c r="AB44" i="1"/>
  <c r="AO69" i="1"/>
  <c r="Y69" i="1"/>
  <c r="AN71" i="1"/>
  <c r="AN78" i="1"/>
  <c r="AN8" i="1"/>
  <c r="M32" i="1"/>
  <c r="AE32" i="1"/>
  <c r="J33" i="1"/>
  <c r="AB33" i="1"/>
  <c r="G34" i="1"/>
  <c r="Y34" i="1"/>
  <c r="S36" i="1"/>
  <c r="AK36" i="1"/>
  <c r="P37" i="1"/>
  <c r="AH37" i="1"/>
  <c r="M38" i="1"/>
  <c r="AE38" i="1"/>
  <c r="F40" i="1"/>
  <c r="G40" i="1" s="1"/>
  <c r="X40" i="1"/>
  <c r="Y40" i="1" s="1"/>
  <c r="D41" i="1"/>
  <c r="V41" i="1"/>
  <c r="AO41" i="1"/>
  <c r="AP41" i="1" s="1"/>
  <c r="P43" i="1"/>
  <c r="AH43" i="1"/>
  <c r="M44" i="1"/>
  <c r="AE44" i="1"/>
  <c r="X62" i="1"/>
  <c r="Y62" i="1" s="1"/>
  <c r="AO70" i="1"/>
  <c r="Y70" i="1"/>
  <c r="X75" i="1"/>
  <c r="Y75" i="1" s="1"/>
  <c r="AJ75" i="1"/>
  <c r="AK75" i="1" s="1"/>
  <c r="I75" i="1"/>
  <c r="J75" i="1" s="1"/>
  <c r="U75" i="1"/>
  <c r="V75" i="1" s="1"/>
  <c r="AG75" i="1"/>
  <c r="AH75" i="1" s="1"/>
  <c r="F75" i="1"/>
  <c r="G75" i="1" s="1"/>
  <c r="R75" i="1"/>
  <c r="S75" i="1" s="1"/>
  <c r="AD75" i="1"/>
  <c r="AE75" i="1" s="1"/>
  <c r="C75" i="1"/>
  <c r="O75" i="1"/>
  <c r="P75" i="1" s="1"/>
  <c r="AA75" i="1"/>
  <c r="AB75" i="1" s="1"/>
  <c r="AO20" i="1"/>
  <c r="P32" i="1"/>
  <c r="AH32" i="1"/>
  <c r="M33" i="1"/>
  <c r="AE33" i="1"/>
  <c r="J34" i="1"/>
  <c r="AB34" i="1"/>
  <c r="D36" i="1"/>
  <c r="V36" i="1"/>
  <c r="AO36" i="1"/>
  <c r="AP36" i="1" s="1"/>
  <c r="S37" i="1"/>
  <c r="AK37" i="1"/>
  <c r="P38" i="1"/>
  <c r="AH38" i="1"/>
  <c r="I40" i="1"/>
  <c r="J40" i="1" s="1"/>
  <c r="G41" i="1"/>
  <c r="Y41" i="1"/>
  <c r="S43" i="1"/>
  <c r="AK43" i="1"/>
  <c r="P44" i="1"/>
  <c r="AH44" i="1"/>
  <c r="AO61" i="1"/>
  <c r="AP61" i="1" s="1"/>
  <c r="AN67" i="1"/>
  <c r="AB81" i="1"/>
  <c r="S78" i="1"/>
  <c r="AN82" i="1"/>
  <c r="S84" i="1"/>
  <c r="AN87" i="1"/>
  <c r="AN95" i="1"/>
  <c r="AO68" i="1"/>
  <c r="D87" i="1"/>
  <c r="AO87" i="1"/>
  <c r="AO54" i="1"/>
  <c r="AP54" i="1" s="1"/>
  <c r="AO58" i="1"/>
  <c r="AP58" i="1" s="1"/>
  <c r="AO66" i="1"/>
  <c r="AO67" i="1"/>
  <c r="V78" i="1"/>
  <c r="AN89" i="1"/>
  <c r="AN96" i="1"/>
  <c r="AB67" i="1"/>
  <c r="D81" i="1"/>
  <c r="AE81" i="1"/>
  <c r="G87" i="1"/>
  <c r="AO89" i="1"/>
  <c r="P67" i="1"/>
  <c r="AO88" i="1"/>
  <c r="I80" i="1"/>
  <c r="R80" i="1"/>
  <c r="S80" i="1" s="1"/>
  <c r="AJ82" i="1"/>
  <c r="AK82" i="1" s="1"/>
  <c r="R82" i="1"/>
  <c r="S82" i="1" s="1"/>
  <c r="AO55" i="1"/>
  <c r="AP55" i="1" s="1"/>
  <c r="L94" i="1"/>
  <c r="M94" i="1" s="1"/>
  <c r="X94" i="1"/>
  <c r="Y94" i="1" s="1"/>
  <c r="I94" i="1"/>
  <c r="J94" i="1" s="1"/>
  <c r="U94" i="1"/>
  <c r="V94" i="1" s="1"/>
  <c r="AD94" i="1"/>
  <c r="C94" i="1"/>
  <c r="O94" i="1"/>
  <c r="P94" i="1" s="1"/>
  <c r="AA94" i="1"/>
  <c r="AA96" i="1"/>
  <c r="AB96" i="1" s="1"/>
  <c r="X96" i="1"/>
  <c r="Y96" i="1" s="1"/>
  <c r="I96" i="1"/>
  <c r="J96" i="1" s="1"/>
  <c r="U96" i="1"/>
  <c r="V96" i="1" s="1"/>
  <c r="R96" i="1"/>
  <c r="S96" i="1" s="1"/>
  <c r="AD96" i="1"/>
  <c r="AE96" i="1" s="1"/>
  <c r="C96" i="1"/>
  <c r="O96" i="1"/>
  <c r="P96" i="1" s="1"/>
  <c r="S70" i="1"/>
  <c r="AO78" i="1"/>
  <c r="AP78" i="1" s="1"/>
  <c r="AN85" i="1"/>
  <c r="AE86" i="1"/>
  <c r="G89" i="1"/>
  <c r="AG94" i="1"/>
  <c r="AH94" i="1" s="1"/>
  <c r="AN98" i="1"/>
  <c r="AO101" i="1"/>
  <c r="AK101" i="1"/>
  <c r="O103" i="1"/>
  <c r="AA103" i="1"/>
  <c r="L103" i="1"/>
  <c r="X103" i="1"/>
  <c r="AJ103" i="1"/>
  <c r="U103" i="1"/>
  <c r="AG103" i="1"/>
  <c r="F103" i="1"/>
  <c r="R103" i="1"/>
  <c r="AD103" i="1"/>
  <c r="C103" i="1"/>
  <c r="G70" i="1"/>
  <c r="V81" i="1"/>
  <c r="AN86" i="1"/>
  <c r="AJ94" i="1"/>
  <c r="AJ96" i="1"/>
  <c r="AK96" i="1" s="1"/>
  <c r="AO48" i="1"/>
  <c r="AO60" i="1"/>
  <c r="AP60" i="1" s="1"/>
  <c r="AH69" i="1"/>
  <c r="AN83" i="1"/>
  <c r="AO86" i="1"/>
  <c r="F94" i="1"/>
  <c r="G94" i="1" s="1"/>
  <c r="V69" i="1"/>
  <c r="D86" i="1"/>
  <c r="S86" i="1"/>
  <c r="AN84" i="1"/>
  <c r="AN91" i="1"/>
  <c r="AN103" i="1"/>
  <c r="AJ83" i="1"/>
  <c r="AK83" i="1" s="1"/>
  <c r="F83" i="1"/>
  <c r="G83" i="1" s="1"/>
  <c r="X83" i="1"/>
  <c r="Y83" i="1" s="1"/>
  <c r="M84" i="1"/>
  <c r="D101" i="1"/>
  <c r="AE98" i="1"/>
  <c r="E351" i="2"/>
  <c r="E376" i="2"/>
  <c r="E435" i="2"/>
  <c r="E464" i="2"/>
  <c r="E469" i="2"/>
  <c r="E543" i="2"/>
  <c r="E568" i="2"/>
  <c r="E627" i="2"/>
  <c r="E656" i="2"/>
  <c r="E661" i="2"/>
  <c r="E735" i="2"/>
  <c r="E760" i="2"/>
  <c r="E819" i="2"/>
  <c r="E848" i="2"/>
  <c r="E853" i="2"/>
  <c r="E927" i="2"/>
  <c r="E952" i="2"/>
  <c r="E1071" i="2"/>
  <c r="E1167" i="2"/>
  <c r="E1202" i="2"/>
  <c r="E307" i="3"/>
  <c r="E306" i="3"/>
  <c r="E662" i="2"/>
  <c r="E844" i="2"/>
  <c r="E854" i="2"/>
  <c r="E107" i="3"/>
  <c r="E106" i="3"/>
  <c r="J101" i="1"/>
  <c r="E338" i="2"/>
  <c r="AD104" i="1" s="1"/>
  <c r="E372" i="2"/>
  <c r="E505" i="2"/>
  <c r="E530" i="2"/>
  <c r="E564" i="2"/>
  <c r="E697" i="2"/>
  <c r="E722" i="2"/>
  <c r="E756" i="2"/>
  <c r="E889" i="2"/>
  <c r="E914" i="2"/>
  <c r="E948" i="2"/>
  <c r="E1118" i="2"/>
  <c r="E22" i="3"/>
  <c r="G86" i="1"/>
  <c r="AH89" i="1"/>
  <c r="W100" i="1"/>
  <c r="E339" i="2"/>
  <c r="E368" i="2"/>
  <c r="E373" i="2"/>
  <c r="E447" i="2"/>
  <c r="E472" i="2"/>
  <c r="E531" i="2"/>
  <c r="E560" i="2"/>
  <c r="E565" i="2"/>
  <c r="E639" i="2"/>
  <c r="E664" i="2"/>
  <c r="E723" i="2"/>
  <c r="E752" i="2"/>
  <c r="E757" i="2"/>
  <c r="E831" i="2"/>
  <c r="E856" i="2"/>
  <c r="E915" i="2"/>
  <c r="E944" i="2"/>
  <c r="E949" i="2"/>
  <c r="E1023" i="2"/>
  <c r="E1119" i="2"/>
  <c r="J89" i="1"/>
  <c r="AK92" i="1"/>
  <c r="E1240" i="2"/>
  <c r="AO98" i="1"/>
  <c r="AP98" i="1" s="1"/>
  <c r="J81" i="1"/>
  <c r="AK84" i="1"/>
  <c r="E325" i="2"/>
  <c r="E399" i="2"/>
  <c r="E424" i="2"/>
  <c r="E483" i="2"/>
  <c r="AA85" i="1" s="1"/>
  <c r="AB85" i="1" s="1"/>
  <c r="E512" i="2"/>
  <c r="E517" i="2"/>
  <c r="E591" i="2"/>
  <c r="E616" i="2"/>
  <c r="E675" i="2"/>
  <c r="E704" i="2"/>
  <c r="E709" i="2"/>
  <c r="E783" i="2"/>
  <c r="E808" i="2"/>
  <c r="E867" i="2"/>
  <c r="E896" i="2"/>
  <c r="E901" i="2"/>
  <c r="E975" i="2"/>
  <c r="E1000" i="2"/>
  <c r="E1105" i="2"/>
  <c r="E1040" i="2"/>
  <c r="E1088" i="2"/>
  <c r="E1136" i="2"/>
  <c r="E1184" i="2"/>
  <c r="E1232" i="2"/>
  <c r="E241" i="3"/>
  <c r="E282" i="3"/>
  <c r="E313" i="3"/>
  <c r="E354" i="3"/>
  <c r="E385" i="3"/>
  <c r="E426" i="3"/>
  <c r="E457" i="3"/>
  <c r="E498" i="3"/>
  <c r="E529" i="3"/>
  <c r="E570" i="3"/>
  <c r="E642" i="3"/>
  <c r="E356" i="2"/>
  <c r="E404" i="2"/>
  <c r="E452" i="2"/>
  <c r="E500" i="2"/>
  <c r="E548" i="2"/>
  <c r="E596" i="2"/>
  <c r="E644" i="2"/>
  <c r="E692" i="2"/>
  <c r="E740" i="2"/>
  <c r="E788" i="2"/>
  <c r="E836" i="2"/>
  <c r="E884" i="2"/>
  <c r="E932" i="2"/>
  <c r="E980" i="2"/>
  <c r="E1028" i="2"/>
  <c r="E1076" i="2"/>
  <c r="E1124" i="2"/>
  <c r="E1172" i="2"/>
  <c r="E1220" i="2"/>
  <c r="D197" i="3"/>
  <c r="E197" i="3" s="1"/>
  <c r="E237" i="3"/>
  <c r="E263" i="3"/>
  <c r="E278" i="3"/>
  <c r="E309" i="3"/>
  <c r="E335" i="3"/>
  <c r="E350" i="3"/>
  <c r="E381" i="3"/>
  <c r="E407" i="3"/>
  <c r="E406" i="3"/>
  <c r="E422" i="3"/>
  <c r="E453" i="3"/>
  <c r="E479" i="3"/>
  <c r="E494" i="3"/>
  <c r="E525" i="3"/>
  <c r="E551" i="3"/>
  <c r="E566" i="3"/>
  <c r="E597" i="3"/>
  <c r="E623" i="3"/>
  <c r="E638" i="3"/>
  <c r="E669" i="3"/>
  <c r="E695" i="3"/>
  <c r="E710" i="3"/>
  <c r="E773" i="3"/>
  <c r="E789" i="3"/>
  <c r="E821" i="3"/>
  <c r="E837" i="3"/>
  <c r="E869" i="3"/>
  <c r="E885" i="3"/>
  <c r="E917" i="3"/>
  <c r="E933" i="3"/>
  <c r="E965" i="3"/>
  <c r="E981" i="3"/>
  <c r="E1029" i="3"/>
  <c r="E352" i="2"/>
  <c r="E400" i="2"/>
  <c r="E448" i="2"/>
  <c r="E496" i="2"/>
  <c r="E544" i="2"/>
  <c r="E592" i="2"/>
  <c r="E640" i="2"/>
  <c r="E688" i="2"/>
  <c r="E736" i="2"/>
  <c r="U100" i="1" s="1"/>
  <c r="V100" i="1" s="1"/>
  <c r="E784" i="2"/>
  <c r="E832" i="2"/>
  <c r="E880" i="2"/>
  <c r="E928" i="2"/>
  <c r="E976" i="2"/>
  <c r="E1024" i="2"/>
  <c r="E1072" i="2"/>
  <c r="E1120" i="2"/>
  <c r="E1168" i="2"/>
  <c r="E1216" i="2"/>
  <c r="E207" i="3"/>
  <c r="E217" i="3"/>
  <c r="E258" i="3"/>
  <c r="E289" i="3"/>
  <c r="E330" i="3"/>
  <c r="E361" i="3"/>
  <c r="E402" i="3"/>
  <c r="E433" i="3"/>
  <c r="E474" i="3"/>
  <c r="E505" i="3"/>
  <c r="E546" i="3"/>
  <c r="E577" i="3"/>
  <c r="E618" i="3"/>
  <c r="E690" i="3"/>
  <c r="E763" i="3"/>
  <c r="E344" i="2"/>
  <c r="E392" i="2"/>
  <c r="E440" i="2"/>
  <c r="E488" i="2"/>
  <c r="E536" i="2"/>
  <c r="E584" i="2"/>
  <c r="E632" i="2"/>
  <c r="E680" i="2"/>
  <c r="E728" i="2"/>
  <c r="E776" i="2"/>
  <c r="AD56" i="1" s="1"/>
  <c r="E824" i="2"/>
  <c r="E872" i="2"/>
  <c r="E920" i="2"/>
  <c r="E968" i="2"/>
  <c r="E1016" i="2"/>
  <c r="E1064" i="2"/>
  <c r="E1112" i="2"/>
  <c r="E1160" i="2"/>
  <c r="E1208" i="2"/>
  <c r="E208" i="3"/>
  <c r="E259" i="3"/>
  <c r="E331" i="3"/>
  <c r="E403" i="3"/>
  <c r="E475" i="3"/>
  <c r="E547" i="3"/>
  <c r="E619" i="3"/>
  <c r="E691" i="3"/>
  <c r="E336" i="2"/>
  <c r="E384" i="2"/>
  <c r="E432" i="2"/>
  <c r="E480" i="2"/>
  <c r="E528" i="2"/>
  <c r="E576" i="2"/>
  <c r="E624" i="2"/>
  <c r="E672" i="2"/>
  <c r="E720" i="2"/>
  <c r="E768" i="2"/>
  <c r="E816" i="2"/>
  <c r="E864" i="2"/>
  <c r="E912" i="2"/>
  <c r="E960" i="2"/>
  <c r="E1008" i="2"/>
  <c r="E1056" i="2"/>
  <c r="E1104" i="2"/>
  <c r="E1152" i="2"/>
  <c r="E1200" i="2"/>
  <c r="E1248" i="2"/>
  <c r="E234" i="3"/>
  <c r="E265" i="3"/>
  <c r="E337" i="3"/>
  <c r="E378" i="3"/>
  <c r="E409" i="3"/>
  <c r="E450" i="3"/>
  <c r="E332" i="2"/>
  <c r="E380" i="2"/>
  <c r="E428" i="2"/>
  <c r="E476" i="2"/>
  <c r="E524" i="2"/>
  <c r="E572" i="2"/>
  <c r="E620" i="2"/>
  <c r="E668" i="2"/>
  <c r="E716" i="2"/>
  <c r="E764" i="2"/>
  <c r="E812" i="2"/>
  <c r="E860" i="2"/>
  <c r="E908" i="2"/>
  <c r="E956" i="2"/>
  <c r="E1004" i="2"/>
  <c r="E1052" i="2"/>
  <c r="E1100" i="2"/>
  <c r="E1148" i="2"/>
  <c r="E1196" i="2"/>
  <c r="E1244" i="2"/>
  <c r="E245" i="3"/>
  <c r="E317" i="3"/>
  <c r="E389" i="3"/>
  <c r="E461" i="3"/>
  <c r="E533" i="3"/>
  <c r="E605" i="3"/>
  <c r="E677" i="3"/>
  <c r="E739" i="3"/>
  <c r="E765" i="3"/>
  <c r="E797" i="3"/>
  <c r="E813" i="3"/>
  <c r="E845" i="3"/>
  <c r="E861" i="3"/>
  <c r="E893" i="3"/>
  <c r="E909" i="3"/>
  <c r="E941" i="3"/>
  <c r="E957" i="3"/>
  <c r="E1005" i="3"/>
  <c r="E1053" i="3"/>
  <c r="E199" i="3"/>
  <c r="E1110" i="3"/>
  <c r="E1115" i="3"/>
  <c r="E1134" i="3"/>
  <c r="E1139" i="3"/>
  <c r="E1158" i="3"/>
  <c r="E1163" i="3"/>
  <c r="E1187" i="3"/>
  <c r="E1211" i="3"/>
  <c r="E1227" i="3"/>
  <c r="E1243" i="3"/>
  <c r="E1223" i="3"/>
  <c r="E1239" i="3"/>
  <c r="E1255" i="3"/>
  <c r="E1271" i="3"/>
  <c r="E1287" i="3"/>
  <c r="E1213" i="3"/>
  <c r="E1229" i="3"/>
  <c r="E1245" i="3"/>
  <c r="E1261" i="3"/>
  <c r="E1277" i="3"/>
  <c r="E1293" i="3"/>
  <c r="E1309" i="3"/>
  <c r="G32" i="9"/>
  <c r="G47" i="9"/>
  <c r="G39" i="9"/>
  <c r="G43" i="9"/>
  <c r="G287" i="9"/>
  <c r="G312" i="9"/>
  <c r="G325" i="9"/>
  <c r="G527" i="9"/>
  <c r="G563" i="9"/>
  <c r="G599" i="9"/>
  <c r="G979" i="9"/>
  <c r="G51" i="9"/>
  <c r="G55" i="9"/>
  <c r="G71" i="9"/>
  <c r="G91" i="9"/>
  <c r="G107" i="9"/>
  <c r="G127" i="9"/>
  <c r="G143" i="9"/>
  <c r="G163" i="9"/>
  <c r="G179" i="9"/>
  <c r="G199" i="9"/>
  <c r="G215" i="9"/>
  <c r="G235" i="9"/>
  <c r="G251" i="9"/>
  <c r="G271" i="9"/>
  <c r="G313" i="9"/>
  <c r="G343" i="9"/>
  <c r="G518" i="9"/>
  <c r="G691" i="9"/>
  <c r="G935" i="9"/>
  <c r="G25" i="9"/>
  <c r="G305" i="9"/>
  <c r="G331" i="9"/>
  <c r="G1007" i="9"/>
  <c r="G1043" i="9"/>
  <c r="G1079" i="9"/>
  <c r="G33" i="9"/>
  <c r="G37" i="9"/>
  <c r="G289" i="9"/>
  <c r="G323" i="9"/>
  <c r="G349" i="9"/>
  <c r="G530" i="9"/>
  <c r="G921" i="9"/>
  <c r="AF18" i="9"/>
  <c r="AF19" i="9" s="1"/>
  <c r="G42" i="9"/>
  <c r="G46" i="9"/>
  <c r="G69" i="9"/>
  <c r="G105" i="9"/>
  <c r="G141" i="9"/>
  <c r="G177" i="9"/>
  <c r="G213" i="9"/>
  <c r="G249" i="9"/>
  <c r="G294" i="9"/>
  <c r="G359" i="9"/>
  <c r="G368" i="9"/>
  <c r="G377" i="9"/>
  <c r="G386" i="9"/>
  <c r="G395" i="9"/>
  <c r="G404" i="9"/>
  <c r="G413" i="9"/>
  <c r="G422" i="9"/>
  <c r="G431" i="9"/>
  <c r="G440" i="9"/>
  <c r="G449" i="9"/>
  <c r="G458" i="9"/>
  <c r="G467" i="9"/>
  <c r="G476" i="9"/>
  <c r="G500" i="9"/>
  <c r="G536" i="9"/>
  <c r="G572" i="9"/>
  <c r="G608" i="9"/>
  <c r="G786" i="9"/>
  <c r="G953" i="9"/>
  <c r="G307" i="9"/>
  <c r="G491" i="9"/>
  <c r="G506" i="9"/>
  <c r="G542" i="9"/>
  <c r="G730" i="9"/>
  <c r="G943" i="9"/>
  <c r="G997" i="9"/>
  <c r="G1015" i="9"/>
  <c r="G1033" i="9"/>
  <c r="G1051" i="9"/>
  <c r="G1069" i="9"/>
  <c r="G1087" i="9"/>
  <c r="G292" i="9"/>
  <c r="G310" i="9"/>
  <c r="G328" i="9"/>
  <c r="G346" i="9"/>
  <c r="G364" i="9"/>
  <c r="G382" i="9"/>
  <c r="G400" i="9"/>
  <c r="G418" i="9"/>
  <c r="G436" i="9"/>
  <c r="G454" i="9"/>
  <c r="G472" i="9"/>
  <c r="G696" i="9"/>
  <c r="G709" i="9"/>
  <c r="G804" i="9"/>
  <c r="G817" i="9"/>
  <c r="G653" i="9"/>
  <c r="G761" i="9"/>
  <c r="G869" i="9"/>
  <c r="G1126" i="9"/>
  <c r="G1231" i="9"/>
  <c r="G1333" i="9"/>
  <c r="G1462" i="9"/>
  <c r="G1558" i="9"/>
  <c r="G1159" i="9"/>
  <c r="G1320" i="9"/>
  <c r="G1428" i="9"/>
  <c r="G34" i="9"/>
  <c r="G52" i="9"/>
  <c r="G70" i="9"/>
  <c r="G88" i="9"/>
  <c r="G106" i="9"/>
  <c r="G124" i="9"/>
  <c r="G142" i="9"/>
  <c r="G160" i="9"/>
  <c r="G178" i="9"/>
  <c r="G196" i="9"/>
  <c r="G214" i="9"/>
  <c r="G232" i="9"/>
  <c r="G250" i="9"/>
  <c r="G268" i="9"/>
  <c r="G286" i="9"/>
  <c r="G304" i="9"/>
  <c r="G322" i="9"/>
  <c r="G340" i="9"/>
  <c r="G358" i="9"/>
  <c r="G376" i="9"/>
  <c r="G394" i="9"/>
  <c r="G412" i="9"/>
  <c r="G430" i="9"/>
  <c r="G448" i="9"/>
  <c r="G466" i="9"/>
  <c r="G1090" i="9"/>
  <c r="G1213" i="9"/>
  <c r="G31" i="9"/>
  <c r="G49" i="9"/>
  <c r="G67" i="9"/>
  <c r="G85" i="9"/>
  <c r="G103" i="9"/>
  <c r="G121" i="9"/>
  <c r="G139" i="9"/>
  <c r="G157" i="9"/>
  <c r="G175" i="9"/>
  <c r="G193" i="9"/>
  <c r="G211" i="9"/>
  <c r="G229" i="9"/>
  <c r="G247" i="9"/>
  <c r="G265" i="9"/>
  <c r="G283" i="9"/>
  <c r="G301" i="9"/>
  <c r="G319" i="9"/>
  <c r="G337" i="9"/>
  <c r="G355" i="9"/>
  <c r="G373" i="9"/>
  <c r="G391" i="9"/>
  <c r="G409" i="9"/>
  <c r="G427" i="9"/>
  <c r="G445" i="9"/>
  <c r="G463" i="9"/>
  <c r="G642" i="9"/>
  <c r="G655" i="9"/>
  <c r="G750" i="9"/>
  <c r="G763" i="9"/>
  <c r="G858" i="9"/>
  <c r="G871" i="9"/>
  <c r="G1123" i="9"/>
  <c r="G1365" i="9"/>
  <c r="G1180" i="9"/>
  <c r="G1194" i="9"/>
  <c r="G57" i="9"/>
  <c r="G75" i="9"/>
  <c r="G93" i="9"/>
  <c r="G111" i="9"/>
  <c r="G129" i="9"/>
  <c r="G147" i="9"/>
  <c r="G165" i="9"/>
  <c r="G183" i="9"/>
  <c r="G201" i="9"/>
  <c r="G219" i="9"/>
  <c r="G237" i="9"/>
  <c r="G255" i="9"/>
  <c r="G273" i="9"/>
  <c r="G291" i="9"/>
  <c r="G309" i="9"/>
  <c r="G725" i="9"/>
  <c r="G833" i="9"/>
  <c r="G912" i="9"/>
  <c r="G925" i="9"/>
  <c r="G1162" i="9"/>
  <c r="G1195" i="9"/>
  <c r="G1287" i="9"/>
  <c r="G1391" i="9"/>
  <c r="G1603" i="9"/>
  <c r="G1640" i="9"/>
  <c r="G1676" i="9"/>
  <c r="G1291" i="9"/>
  <c r="G1295" i="9"/>
  <c r="G1316" i="9"/>
  <c r="G1490" i="9"/>
  <c r="G1649" i="9"/>
  <c r="G1685" i="9"/>
  <c r="G1820" i="9"/>
  <c r="G1271" i="9"/>
  <c r="G1292" i="9"/>
  <c r="G1313" i="9"/>
  <c r="G1338" i="9"/>
  <c r="G1487" i="9"/>
  <c r="G1499" i="9"/>
  <c r="G1510" i="9"/>
  <c r="G1616" i="9"/>
  <c r="G1628" i="9"/>
  <c r="G1664" i="9"/>
  <c r="G1247" i="9"/>
  <c r="G1307" i="9"/>
  <c r="G1328" i="9"/>
  <c r="G1349" i="9"/>
  <c r="G1382" i="9"/>
  <c r="G1449" i="9"/>
  <c r="G1511" i="9"/>
  <c r="G1832" i="9"/>
  <c r="G1279" i="9"/>
  <c r="G1283" i="9"/>
  <c r="G1343" i="9"/>
  <c r="G1379" i="9"/>
  <c r="G1386" i="9"/>
  <c r="G1390" i="9"/>
  <c r="G1438" i="9"/>
  <c r="G1457" i="9"/>
  <c r="G1461" i="9"/>
  <c r="G1652" i="9"/>
  <c r="G1688" i="9"/>
  <c r="G1697" i="9"/>
  <c r="G1808" i="9"/>
  <c r="G1304" i="9"/>
  <c r="G1350" i="9"/>
  <c r="G1412" i="9"/>
  <c r="G1454" i="9"/>
  <c r="G1496" i="9"/>
  <c r="G1523" i="9"/>
  <c r="G1546" i="9"/>
  <c r="G1625" i="9"/>
  <c r="G1661" i="9"/>
  <c r="G1712" i="9"/>
  <c r="G1721" i="9"/>
  <c r="G1736" i="9"/>
  <c r="G1745" i="9"/>
  <c r="G1760" i="9"/>
  <c r="G1769" i="9"/>
  <c r="G1784" i="9"/>
  <c r="G1894" i="9"/>
  <c r="G2138" i="9"/>
  <c r="G2321" i="9"/>
  <c r="G1781" i="9"/>
  <c r="G1793" i="9"/>
  <c r="G1805" i="9"/>
  <c r="G1817" i="9"/>
  <c r="G1829" i="9"/>
  <c r="G1841" i="9"/>
  <c r="G1903" i="9"/>
  <c r="G1919" i="9"/>
  <c r="G1954" i="9"/>
  <c r="G2036" i="9"/>
  <c r="G1262" i="9"/>
  <c r="G1298" i="9"/>
  <c r="G1334" i="9"/>
  <c r="G1370" i="9"/>
  <c r="G1406" i="9"/>
  <c r="G1442" i="9"/>
  <c r="G1478" i="9"/>
  <c r="G1619" i="9"/>
  <c r="G1634" i="9"/>
  <c r="G1646" i="9"/>
  <c r="G1658" i="9"/>
  <c r="G1670" i="9"/>
  <c r="G1682" i="9"/>
  <c r="G1694" i="9"/>
  <c r="G1706" i="9"/>
  <c r="G1718" i="9"/>
  <c r="G1730" i="9"/>
  <c r="G1742" i="9"/>
  <c r="G1754" i="9"/>
  <c r="G1766" i="9"/>
  <c r="G1778" i="9"/>
  <c r="G1790" i="9"/>
  <c r="G1802" i="9"/>
  <c r="G1814" i="9"/>
  <c r="G1826" i="9"/>
  <c r="G1838" i="9"/>
  <c r="G1975" i="9"/>
  <c r="G2078" i="9"/>
  <c r="G2099" i="9"/>
  <c r="G1871" i="9"/>
  <c r="G1980" i="9"/>
  <c r="G2046" i="9"/>
  <c r="G2144" i="9"/>
  <c r="G2203" i="9"/>
  <c r="G2034" i="9"/>
  <c r="G2281" i="9"/>
  <c r="G1250" i="9"/>
  <c r="G1286" i="9"/>
  <c r="G1322" i="9"/>
  <c r="G1358" i="9"/>
  <c r="G1394" i="9"/>
  <c r="G1430" i="9"/>
  <c r="G1466" i="9"/>
  <c r="G1502" i="9"/>
  <c r="G1607" i="9"/>
  <c r="G1881" i="9"/>
  <c r="G1943" i="9"/>
  <c r="G1997" i="9"/>
  <c r="G2092" i="9"/>
  <c r="G2164" i="9"/>
  <c r="G2305" i="9"/>
  <c r="G1989" i="9"/>
  <c r="G1993" i="9"/>
  <c r="G2039" i="9"/>
  <c r="G2173" i="9"/>
  <c r="G2219" i="9"/>
  <c r="G2272" i="9"/>
  <c r="G2256" i="9"/>
  <c r="G2462" i="9"/>
  <c r="G2729" i="9"/>
  <c r="G2426" i="9"/>
  <c r="G1845" i="9"/>
  <c r="G1930" i="9"/>
  <c r="G2015" i="9"/>
  <c r="G2061" i="9"/>
  <c r="G2112" i="9"/>
  <c r="G2197" i="9"/>
  <c r="G2318" i="9"/>
  <c r="G2703" i="9"/>
  <c r="G1917" i="9"/>
  <c r="G1966" i="9"/>
  <c r="G2051" i="9"/>
  <c r="G2125" i="9"/>
  <c r="G2246" i="9"/>
  <c r="G2732" i="9"/>
  <c r="G1907" i="9"/>
  <c r="G1998" i="9"/>
  <c r="G2083" i="9"/>
  <c r="G2210" i="9"/>
  <c r="G2534" i="9"/>
  <c r="G1952" i="9"/>
  <c r="G2002" i="9"/>
  <c r="G2087" i="9"/>
  <c r="G2174" i="9"/>
  <c r="G2400" i="9"/>
  <c r="G2714" i="9"/>
  <c r="G2364" i="9"/>
  <c r="G2800" i="9"/>
  <c r="G2822" i="9"/>
  <c r="G2826" i="9"/>
  <c r="G2869" i="9"/>
  <c r="G2908" i="9"/>
  <c r="G2930" i="9"/>
  <c r="G2934" i="9"/>
  <c r="G2977" i="9"/>
  <c r="G3113" i="9"/>
  <c r="G2857" i="9"/>
  <c r="G2861" i="9"/>
  <c r="G2965" i="9"/>
  <c r="G2969" i="9"/>
  <c r="G3057" i="9"/>
  <c r="G3093" i="9"/>
  <c r="G2768" i="9"/>
  <c r="G2785" i="9"/>
  <c r="G2789" i="9"/>
  <c r="G2893" i="9"/>
  <c r="G2897" i="9"/>
  <c r="G3001" i="9"/>
  <c r="G3005" i="9"/>
  <c r="G3014" i="9"/>
  <c r="G3029" i="9"/>
  <c r="G3038" i="9"/>
  <c r="G3069" i="9"/>
  <c r="G3105" i="9"/>
  <c r="G2705" i="9"/>
  <c r="G2753" i="9"/>
  <c r="G2772" i="9"/>
  <c r="G2815" i="9"/>
  <c r="G2854" i="9"/>
  <c r="G2876" i="9"/>
  <c r="G2880" i="9"/>
  <c r="G2923" i="9"/>
  <c r="G2962" i="9"/>
  <c r="G2984" i="9"/>
  <c r="G2988" i="9"/>
  <c r="G3054" i="9"/>
  <c r="G3074" i="9"/>
  <c r="G3090" i="9"/>
  <c r="G3110" i="9"/>
  <c r="G3126" i="9"/>
  <c r="G2717" i="9"/>
  <c r="G2724" i="9"/>
  <c r="G2821" i="9"/>
  <c r="G2825" i="9"/>
  <c r="G2929" i="9"/>
  <c r="G2933" i="9"/>
  <c r="G3025" i="9"/>
  <c r="G3045" i="9"/>
  <c r="G3081" i="9"/>
  <c r="G3117" i="9"/>
  <c r="G2702" i="9"/>
  <c r="G2735" i="9"/>
  <c r="G2739" i="9"/>
  <c r="G2782" i="9"/>
  <c r="G2804" i="9"/>
  <c r="G2808" i="9"/>
  <c r="G2851" i="9"/>
  <c r="G2890" i="9"/>
  <c r="G2912" i="9"/>
  <c r="G2916" i="9"/>
  <c r="G2959" i="9"/>
  <c r="G2998" i="9"/>
  <c r="G3050" i="9"/>
  <c r="G3066" i="9"/>
  <c r="G3086" i="9"/>
  <c r="G3102" i="9"/>
  <c r="G3122" i="9"/>
  <c r="G4102" i="9"/>
  <c r="G3523" i="9"/>
  <c r="G3571" i="9"/>
  <c r="G3619" i="9"/>
  <c r="G3667" i="9"/>
  <c r="G3715" i="9"/>
  <c r="G3873" i="9"/>
  <c r="G3888" i="9"/>
  <c r="G3917" i="9"/>
  <c r="G4022" i="9"/>
  <c r="G4032" i="9"/>
  <c r="G2" i="10"/>
  <c r="G50" i="10"/>
  <c r="G2723" i="9"/>
  <c r="G2759" i="9"/>
  <c r="G2776" i="9"/>
  <c r="G2794" i="9"/>
  <c r="G2812" i="9"/>
  <c r="G2830" i="9"/>
  <c r="G2848" i="9"/>
  <c r="G2866" i="9"/>
  <c r="G2884" i="9"/>
  <c r="G2902" i="9"/>
  <c r="G2920" i="9"/>
  <c r="G2938" i="9"/>
  <c r="G2956" i="9"/>
  <c r="G2974" i="9"/>
  <c r="G2992" i="9"/>
  <c r="G2720" i="9"/>
  <c r="G2756" i="9"/>
  <c r="G2780" i="9"/>
  <c r="G2798" i="9"/>
  <c r="G2816" i="9"/>
  <c r="G2834" i="9"/>
  <c r="G2852" i="9"/>
  <c r="G2870" i="9"/>
  <c r="G2888" i="9"/>
  <c r="G2906" i="9"/>
  <c r="G2924" i="9"/>
  <c r="G2942" i="9"/>
  <c r="G2960" i="9"/>
  <c r="G2978" i="9"/>
  <c r="G2996" i="9"/>
  <c r="G3011" i="9"/>
  <c r="G3023" i="9"/>
  <c r="G3035" i="9"/>
  <c r="G3047" i="9"/>
  <c r="G3059" i="9"/>
  <c r="G3071" i="9"/>
  <c r="G3083" i="9"/>
  <c r="G3095" i="9"/>
  <c r="G3107" i="9"/>
  <c r="G3119" i="9"/>
  <c r="G3131" i="9"/>
  <c r="G3507" i="9"/>
  <c r="G3555" i="9"/>
  <c r="G3603" i="9"/>
  <c r="G3651" i="9"/>
  <c r="G3699" i="9"/>
  <c r="G3747" i="9"/>
  <c r="G3776" i="9"/>
  <c r="G3811" i="9"/>
  <c r="G3875" i="9"/>
  <c r="G3904" i="9"/>
  <c r="G3939" i="9"/>
  <c r="G3968" i="9"/>
  <c r="G4054" i="9"/>
  <c r="G34" i="10"/>
  <c r="G2708" i="9"/>
  <c r="G2744" i="9"/>
  <c r="G2774" i="9"/>
  <c r="G2792" i="9"/>
  <c r="G2810" i="9"/>
  <c r="G2828" i="9"/>
  <c r="G2846" i="9"/>
  <c r="G2864" i="9"/>
  <c r="G2882" i="9"/>
  <c r="G2900" i="9"/>
  <c r="G2918" i="9"/>
  <c r="G2936" i="9"/>
  <c r="G2954" i="9"/>
  <c r="G2972" i="9"/>
  <c r="G2990" i="9"/>
  <c r="G3016" i="9"/>
  <c r="G3028" i="9"/>
  <c r="G3040" i="9"/>
  <c r="G3052" i="9"/>
  <c r="G3064" i="9"/>
  <c r="G3076" i="9"/>
  <c r="G3088" i="9"/>
  <c r="G3100" i="9"/>
  <c r="G3112" i="9"/>
  <c r="G3124" i="9"/>
  <c r="G3495" i="9"/>
  <c r="G3543" i="9"/>
  <c r="G3591" i="9"/>
  <c r="G3639" i="9"/>
  <c r="G3687" i="9"/>
  <c r="G3735" i="9"/>
  <c r="G3763" i="9"/>
  <c r="G3827" i="9"/>
  <c r="G3856" i="9"/>
  <c r="G3891" i="9"/>
  <c r="G3920" i="9"/>
  <c r="G3955" i="9"/>
  <c r="G4035" i="9"/>
  <c r="G22" i="10"/>
  <c r="G3491" i="9"/>
  <c r="G3539" i="9"/>
  <c r="G3587" i="9"/>
  <c r="G3635" i="9"/>
  <c r="G3683" i="9"/>
  <c r="G3731" i="9"/>
  <c r="G3798" i="9"/>
  <c r="G3837" i="9"/>
  <c r="G3862" i="9"/>
  <c r="G3926" i="9"/>
  <c r="G3990" i="9"/>
  <c r="G4086" i="9"/>
  <c r="G18" i="10"/>
  <c r="G3781" i="9"/>
  <c r="G3829" i="9"/>
  <c r="G3877" i="9"/>
  <c r="G3925" i="9"/>
  <c r="G3973" i="9"/>
  <c r="G376" i="10"/>
  <c r="G391" i="10"/>
  <c r="G424" i="10"/>
  <c r="G439" i="10"/>
  <c r="G472" i="10"/>
  <c r="G487" i="10"/>
  <c r="G520" i="10"/>
  <c r="G546" i="10"/>
  <c r="G572" i="10"/>
  <c r="G587" i="10"/>
  <c r="G592" i="10"/>
  <c r="G618" i="10"/>
  <c r="G660" i="10"/>
  <c r="G665" i="10"/>
  <c r="G702" i="10"/>
  <c r="G377" i="10"/>
  <c r="G425" i="10"/>
  <c r="G473" i="10"/>
  <c r="G521" i="10"/>
  <c r="G567" i="10"/>
  <c r="G588" i="10"/>
  <c r="G593" i="10"/>
  <c r="G666" i="10"/>
  <c r="G3761" i="9"/>
  <c r="G3809" i="9"/>
  <c r="G3857" i="9"/>
  <c r="G3905" i="9"/>
  <c r="G3953" i="9"/>
  <c r="G4001" i="9"/>
  <c r="G636" i="10"/>
  <c r="G641" i="10"/>
  <c r="G735" i="10"/>
  <c r="G751" i="10"/>
  <c r="G3757" i="9"/>
  <c r="G3805" i="9"/>
  <c r="G3853" i="9"/>
  <c r="G3901" i="9"/>
  <c r="G3949" i="9"/>
  <c r="G3997" i="9"/>
  <c r="G364" i="10"/>
  <c r="G543" i="10"/>
  <c r="G564" i="10"/>
  <c r="G569" i="10"/>
  <c r="G615" i="10"/>
  <c r="G631" i="10"/>
  <c r="G668" i="10"/>
  <c r="G678" i="10"/>
  <c r="G3749" i="9"/>
  <c r="G3797" i="9"/>
  <c r="G3845" i="9"/>
  <c r="G3893" i="9"/>
  <c r="G3941" i="9"/>
  <c r="G3989" i="9"/>
  <c r="G365" i="10"/>
  <c r="G384" i="10"/>
  <c r="G413" i="10"/>
  <c r="G432" i="10"/>
  <c r="G461" i="10"/>
  <c r="G480" i="10"/>
  <c r="G509" i="10"/>
  <c r="G524" i="10"/>
  <c r="G539" i="10"/>
  <c r="G544" i="10"/>
  <c r="G570" i="10"/>
  <c r="G596" i="10"/>
  <c r="G611" i="10"/>
  <c r="G616" i="10"/>
  <c r="G663" i="10"/>
  <c r="G679" i="10"/>
  <c r="G716" i="10"/>
  <c r="G726" i="10"/>
  <c r="G3793" i="9"/>
  <c r="G3841" i="9"/>
  <c r="G3889" i="9"/>
  <c r="G3937" i="9"/>
  <c r="G3985" i="9"/>
  <c r="G3981" i="9"/>
  <c r="G390" i="10"/>
  <c r="G438" i="10"/>
  <c r="G486" i="10"/>
  <c r="G540" i="10"/>
  <c r="G545" i="10"/>
  <c r="G591" i="10"/>
  <c r="G612" i="10"/>
  <c r="G617" i="10"/>
  <c r="G711" i="10"/>
  <c r="G727" i="10"/>
  <c r="G774" i="10"/>
  <c r="G1025" i="10"/>
  <c r="G1073" i="10"/>
  <c r="G1121" i="10"/>
  <c r="G1224" i="10"/>
  <c r="G1280" i="10"/>
  <c r="G1331" i="10"/>
  <c r="G404" i="10"/>
  <c r="G452" i="10"/>
  <c r="G500" i="10"/>
  <c r="G873" i="10"/>
  <c r="G933" i="10"/>
  <c r="G965" i="10"/>
  <c r="G1017" i="10"/>
  <c r="G1065" i="10"/>
  <c r="G1113" i="10"/>
  <c r="G1161" i="10"/>
  <c r="G1227" i="10"/>
  <c r="G1232" i="10"/>
  <c r="G1237" i="10"/>
  <c r="G1242" i="10"/>
  <c r="G1298" i="10"/>
  <c r="G392" i="10"/>
  <c r="G440" i="10"/>
  <c r="G488" i="10"/>
  <c r="G523" i="10"/>
  <c r="G528" i="10"/>
  <c r="G547" i="10"/>
  <c r="G552" i="10"/>
  <c r="G571" i="10"/>
  <c r="G576" i="10"/>
  <c r="G595" i="10"/>
  <c r="G600" i="10"/>
  <c r="G619" i="10"/>
  <c r="G624" i="10"/>
  <c r="G643" i="10"/>
  <c r="G648" i="10"/>
  <c r="G667" i="10"/>
  <c r="G672" i="10"/>
  <c r="G691" i="10"/>
  <c r="G696" i="10"/>
  <c r="G715" i="10"/>
  <c r="G720" i="10"/>
  <c r="G739" i="10"/>
  <c r="G744" i="10"/>
  <c r="G763" i="10"/>
  <c r="G768" i="10"/>
  <c r="G801" i="10"/>
  <c r="G810" i="10"/>
  <c r="G869" i="10"/>
  <c r="G897" i="10"/>
  <c r="G929" i="10"/>
  <c r="G948" i="10"/>
  <c r="G981" i="10"/>
  <c r="G1013" i="10"/>
  <c r="G1028" i="10"/>
  <c r="G1061" i="10"/>
  <c r="G1076" i="10"/>
  <c r="G1109" i="10"/>
  <c r="G1124" i="10"/>
  <c r="G1157" i="10"/>
  <c r="G1192" i="10"/>
  <c r="G1248" i="10"/>
  <c r="G388" i="10"/>
  <c r="G436" i="10"/>
  <c r="G484" i="10"/>
  <c r="G833" i="10"/>
  <c r="G865" i="10"/>
  <c r="G925" i="10"/>
  <c r="G1173" i="10"/>
  <c r="G1243" i="10"/>
  <c r="G1335" i="10"/>
  <c r="G1489" i="10"/>
  <c r="G759" i="10"/>
  <c r="G764" i="10"/>
  <c r="G788" i="10"/>
  <c r="G829" i="10"/>
  <c r="G861" i="10"/>
  <c r="G884" i="10"/>
  <c r="G1029" i="10"/>
  <c r="G1048" i="10"/>
  <c r="G1077" i="10"/>
  <c r="G1096" i="10"/>
  <c r="G1125" i="10"/>
  <c r="G1144" i="10"/>
  <c r="G1441" i="10"/>
  <c r="G1373" i="10"/>
  <c r="G1416" i="10"/>
  <c r="G1464" i="10"/>
  <c r="G1559" i="10"/>
  <c r="G1607" i="10"/>
  <c r="G1785" i="10"/>
  <c r="G1360" i="10"/>
  <c r="G1498" i="10"/>
  <c r="G1517" i="10"/>
  <c r="G1613" i="10"/>
  <c r="G1770" i="10"/>
  <c r="G1674" i="10"/>
  <c r="G1689" i="10"/>
  <c r="G1750" i="10"/>
  <c r="G805" i="10"/>
  <c r="G853" i="10"/>
  <c r="G901" i="10"/>
  <c r="G949" i="10"/>
  <c r="G997" i="10"/>
  <c r="G1045" i="10"/>
  <c r="G1093" i="10"/>
  <c r="G1141" i="10"/>
  <c r="G1189" i="10"/>
  <c r="G1235" i="10"/>
  <c r="G1277" i="10"/>
  <c r="G1319" i="10"/>
  <c r="G1338" i="10"/>
  <c r="G1423" i="10"/>
  <c r="G1471" i="10"/>
  <c r="G1538" i="10"/>
  <c r="G1581" i="10"/>
  <c r="G1690" i="10"/>
  <c r="G793" i="10"/>
  <c r="G841" i="10"/>
  <c r="G889" i="10"/>
  <c r="G937" i="10"/>
  <c r="G985" i="10"/>
  <c r="G1033" i="10"/>
  <c r="G1081" i="10"/>
  <c r="G1129" i="10"/>
  <c r="G1177" i="10"/>
  <c r="G1283" i="10"/>
  <c r="G1325" i="10"/>
  <c r="G1367" i="10"/>
  <c r="G1386" i="10"/>
  <c r="G1434" i="10"/>
  <c r="G1482" i="10"/>
  <c r="G1515" i="10"/>
  <c r="G1525" i="10"/>
  <c r="G1626" i="10"/>
  <c r="G1641" i="10"/>
  <c r="G1661" i="10"/>
  <c r="G1737" i="10"/>
  <c r="G1463" i="10"/>
  <c r="G1530" i="10"/>
  <c r="G1563" i="10"/>
  <c r="G1573" i="10"/>
  <c r="G1606" i="10"/>
  <c r="G1677" i="10"/>
  <c r="G1722" i="10"/>
  <c r="G1763" i="10"/>
  <c r="G1805" i="10"/>
  <c r="G1611" i="10"/>
  <c r="G1659" i="10"/>
  <c r="G1707" i="10"/>
  <c r="G1755" i="10"/>
  <c r="G1803" i="10"/>
  <c r="G1833" i="10"/>
  <c r="G1853" i="10"/>
  <c r="G1930" i="10"/>
  <c r="G1945" i="10"/>
  <c r="G1956" i="10"/>
  <c r="G2003" i="10"/>
  <c r="G2050" i="10"/>
  <c r="G1215" i="10"/>
  <c r="G1263" i="10"/>
  <c r="G1311" i="10"/>
  <c r="G1359" i="10"/>
  <c r="G1407" i="10"/>
  <c r="G1455" i="10"/>
  <c r="G1503" i="10"/>
  <c r="G1551" i="10"/>
  <c r="G1599" i="10"/>
  <c r="G1647" i="10"/>
  <c r="G1695" i="10"/>
  <c r="G1743" i="10"/>
  <c r="G1791" i="10"/>
  <c r="G1809" i="10"/>
  <c r="G1829" i="10"/>
  <c r="G1926" i="10"/>
  <c r="G1978" i="10"/>
  <c r="G2025" i="10"/>
  <c r="G2046" i="10"/>
  <c r="G2284" i="10"/>
  <c r="G1207" i="10"/>
  <c r="G1255" i="10"/>
  <c r="G1303" i="10"/>
  <c r="G1351" i="10"/>
  <c r="G1399" i="10"/>
  <c r="G1447" i="10"/>
  <c r="G1495" i="10"/>
  <c r="G1543" i="10"/>
  <c r="G1591" i="10"/>
  <c r="G1639" i="10"/>
  <c r="G1687" i="10"/>
  <c r="G1735" i="10"/>
  <c r="G1783" i="10"/>
  <c r="G1810" i="10"/>
  <c r="G1825" i="10"/>
  <c r="G1830" i="10"/>
  <c r="G1886" i="10"/>
  <c r="G1901" i="10"/>
  <c r="G1932" i="10"/>
  <c r="G1979" i="10"/>
  <c r="G2026" i="10"/>
  <c r="G1199" i="10"/>
  <c r="G1247" i="10"/>
  <c r="G1295" i="10"/>
  <c r="G1343" i="10"/>
  <c r="G1391" i="10"/>
  <c r="G1439" i="10"/>
  <c r="G1487" i="10"/>
  <c r="G1535" i="10"/>
  <c r="G1583" i="10"/>
  <c r="G1631" i="10"/>
  <c r="G1679" i="10"/>
  <c r="G1727" i="10"/>
  <c r="G1775" i="10"/>
  <c r="G1816" i="10"/>
  <c r="G1836" i="10"/>
  <c r="G1856" i="10"/>
  <c r="G1902" i="10"/>
  <c r="G1969" i="10"/>
  <c r="G1980" i="10"/>
  <c r="G2027" i="10"/>
  <c r="G2073" i="10"/>
  <c r="G2241" i="10"/>
  <c r="G1431" i="10"/>
  <c r="G1479" i="10"/>
  <c r="G1527" i="10"/>
  <c r="G1575" i="10"/>
  <c r="G1623" i="10"/>
  <c r="G1671" i="10"/>
  <c r="G1719" i="10"/>
  <c r="G1767" i="10"/>
  <c r="G1857" i="10"/>
  <c r="G1877" i="10"/>
  <c r="G1908" i="10"/>
  <c r="G1934" i="10"/>
  <c r="G1949" i="10"/>
  <c r="G2017" i="10"/>
  <c r="G2028" i="10"/>
  <c r="G2122" i="10"/>
  <c r="G2128" i="10"/>
  <c r="G2237" i="10"/>
  <c r="G2285" i="10"/>
  <c r="G2373" i="10"/>
  <c r="G2090" i="10"/>
  <c r="G2176" i="10"/>
  <c r="G2218" i="10"/>
  <c r="G2141" i="10"/>
  <c r="G2198" i="10"/>
  <c r="G2261" i="10"/>
  <c r="G2309" i="10"/>
  <c r="G2152" i="10"/>
  <c r="G2204" i="10"/>
  <c r="G2246" i="10"/>
  <c r="G2294" i="10"/>
  <c r="G2341" i="10"/>
  <c r="G2328" i="10"/>
  <c r="G2403" i="10"/>
  <c r="G2495" i="10"/>
  <c r="G2600" i="10"/>
  <c r="G2078" i="10"/>
  <c r="G2343" i="10"/>
  <c r="G2070" i="10"/>
  <c r="G2339" i="10"/>
  <c r="G2376" i="10"/>
  <c r="G2395" i="10"/>
  <c r="G2447" i="10"/>
  <c r="G2579" i="10"/>
  <c r="G2066" i="10"/>
  <c r="G2110" i="10"/>
  <c r="G2129" i="10"/>
  <c r="G2134" i="10"/>
  <c r="G2153" i="10"/>
  <c r="G2158" i="10"/>
  <c r="G2177" i="10"/>
  <c r="G2182" i="10"/>
  <c r="G2201" i="10"/>
  <c r="G2206" i="10"/>
  <c r="G2225" i="10"/>
  <c r="G2230" i="10"/>
  <c r="G2249" i="10"/>
  <c r="G2254" i="10"/>
  <c r="G2273" i="10"/>
  <c r="G2278" i="10"/>
  <c r="G2297" i="10"/>
  <c r="G2302" i="10"/>
  <c r="G2543" i="10"/>
  <c r="G2106" i="10"/>
  <c r="G2125" i="10"/>
  <c r="G2130" i="10"/>
  <c r="G2149" i="10"/>
  <c r="G2154" i="10"/>
  <c r="G2173" i="10"/>
  <c r="G2178" i="10"/>
  <c r="G2197" i="10"/>
  <c r="G2202" i="10"/>
  <c r="G2221" i="10"/>
  <c r="G2226" i="10"/>
  <c r="G2245" i="10"/>
  <c r="G2250" i="10"/>
  <c r="G2269" i="10"/>
  <c r="G2274" i="10"/>
  <c r="G2293" i="10"/>
  <c r="G2298" i="10"/>
  <c r="G2424" i="10"/>
  <c r="G2443" i="10"/>
  <c r="G2539" i="10"/>
  <c r="G2544" i="10"/>
  <c r="G2592" i="10"/>
  <c r="G2827" i="10"/>
  <c r="G2668" i="10"/>
  <c r="G2704" i="10"/>
  <c r="G2331" i="10"/>
  <c r="G2379" i="10"/>
  <c r="G2427" i="10"/>
  <c r="G2475" i="10"/>
  <c r="G2523" i="10"/>
  <c r="G2571" i="10"/>
  <c r="G2620" i="10"/>
  <c r="G2660" i="10"/>
  <c r="G2683" i="10"/>
  <c r="G2800" i="10"/>
  <c r="G2876" i="10"/>
  <c r="G2319" i="10"/>
  <c r="G2367" i="10"/>
  <c r="G2415" i="10"/>
  <c r="G2463" i="10"/>
  <c r="G2511" i="10"/>
  <c r="G2559" i="10"/>
  <c r="G2612" i="10"/>
  <c r="G2648" i="10"/>
  <c r="G2675" i="10"/>
  <c r="G2760" i="10"/>
  <c r="G2359" i="10"/>
  <c r="G2407" i="10"/>
  <c r="G2455" i="10"/>
  <c r="G2503" i="10"/>
  <c r="G2551" i="10"/>
  <c r="G2604" i="10"/>
  <c r="G2752" i="10"/>
  <c r="G2900" i="10"/>
  <c r="G2852" i="10"/>
  <c r="G2916" i="10"/>
  <c r="G3068" i="10"/>
  <c r="G2640" i="10"/>
  <c r="G2688" i="10"/>
  <c r="G2736" i="10"/>
  <c r="G2784" i="10"/>
  <c r="G2868" i="10"/>
  <c r="G2878" i="10"/>
  <c r="G2961" i="10"/>
  <c r="G2971" i="10"/>
  <c r="G3118" i="10"/>
  <c r="G2584" i="10"/>
  <c r="G2632" i="10"/>
  <c r="G2680" i="10"/>
  <c r="G2728" i="10"/>
  <c r="G2776" i="10"/>
  <c r="G2913" i="10"/>
  <c r="G2576" i="10"/>
  <c r="G2624" i="10"/>
  <c r="G2672" i="10"/>
  <c r="G2720" i="10"/>
  <c r="G2768" i="10"/>
  <c r="G2816" i="10"/>
  <c r="G2859" i="10"/>
  <c r="G2894" i="10"/>
  <c r="G3024" i="10"/>
  <c r="G2716" i="10"/>
  <c r="G2764" i="10"/>
  <c r="G2812" i="10"/>
  <c r="G2865" i="10"/>
  <c r="G2875" i="10"/>
  <c r="G2919" i="10"/>
  <c r="G2929" i="10"/>
  <c r="G2948" i="10"/>
  <c r="G2968" i="10"/>
  <c r="G3009" i="10"/>
  <c r="G3019" i="10"/>
  <c r="G2959" i="10"/>
  <c r="G3007" i="10"/>
  <c r="G3055" i="10"/>
  <c r="G3087" i="10"/>
  <c r="G3253" i="10"/>
  <c r="G3298" i="10"/>
  <c r="G3303" i="10"/>
  <c r="G2847" i="10"/>
  <c r="G2895" i="10"/>
  <c r="G2943" i="10"/>
  <c r="G2991" i="10"/>
  <c r="G3039" i="10"/>
  <c r="G3084" i="10"/>
  <c r="G3274" i="10"/>
  <c r="G3319" i="10"/>
  <c r="G2843" i="10"/>
  <c r="G2891" i="10"/>
  <c r="G2939" i="10"/>
  <c r="G2987" i="10"/>
  <c r="G3035" i="10"/>
  <c r="G3075" i="10"/>
  <c r="G3107" i="10"/>
  <c r="G3112" i="10"/>
  <c r="G3173" i="10"/>
  <c r="G3178" i="10"/>
  <c r="G3221" i="10"/>
  <c r="G3226" i="10"/>
  <c r="G3284" i="10"/>
  <c r="G2835" i="10"/>
  <c r="G2883" i="10"/>
  <c r="G2931" i="10"/>
  <c r="G2979" i="10"/>
  <c r="G3027" i="10"/>
  <c r="G3062" i="10"/>
  <c r="G3159" i="10"/>
  <c r="G3290" i="10"/>
  <c r="G3300" i="10"/>
  <c r="G2831" i="10"/>
  <c r="G2879" i="10"/>
  <c r="G2927" i="10"/>
  <c r="G2975" i="10"/>
  <c r="G3023" i="10"/>
  <c r="G3090" i="10"/>
  <c r="G3131" i="10"/>
  <c r="G3136" i="10"/>
  <c r="G3193" i="10"/>
  <c r="G3208" i="10"/>
  <c r="G3242" i="10"/>
  <c r="G3346" i="10"/>
  <c r="G3063" i="10"/>
  <c r="G3127" i="10"/>
  <c r="G3155" i="10"/>
  <c r="G3160" i="10"/>
  <c r="G3237" i="10"/>
  <c r="G3301" i="10"/>
  <c r="G3306" i="10"/>
  <c r="G3341" i="10"/>
  <c r="G3445" i="10"/>
  <c r="G3067" i="10"/>
  <c r="G3115" i="10"/>
  <c r="G3172" i="10"/>
  <c r="G3204" i="10"/>
  <c r="G3255" i="10"/>
  <c r="G3297" i="10"/>
  <c r="G3345" i="10"/>
  <c r="G3393" i="10"/>
  <c r="G3441" i="10"/>
  <c r="G3634" i="10"/>
  <c r="G3351" i="10"/>
  <c r="G3370" i="10"/>
  <c r="G3389" i="10"/>
  <c r="G3394" i="10"/>
  <c r="G3399" i="10"/>
  <c r="G3418" i="10"/>
  <c r="G3437" i="10"/>
  <c r="G3442" i="10"/>
  <c r="G3466" i="10"/>
  <c r="G3485" i="10"/>
  <c r="G3537" i="10"/>
  <c r="G3585" i="10"/>
  <c r="G3095" i="10"/>
  <c r="G3143" i="10"/>
  <c r="G3197" i="10"/>
  <c r="G3252" i="10"/>
  <c r="G3529" i="10"/>
  <c r="G3881" i="10"/>
  <c r="G3577" i="10"/>
  <c r="G3625" i="10"/>
  <c r="G3673" i="10"/>
  <c r="G3750" i="10"/>
  <c r="G3764" i="10"/>
  <c r="G3839" i="10"/>
  <c r="G3853" i="10"/>
  <c r="G3901" i="10"/>
  <c r="G3949" i="10"/>
  <c r="G3281" i="10"/>
  <c r="G3329" i="10"/>
  <c r="G3377" i="10"/>
  <c r="G3425" i="10"/>
  <c r="G3473" i="10"/>
  <c r="G3521" i="10"/>
  <c r="G3569" i="10"/>
  <c r="G3617" i="10"/>
  <c r="G3665" i="10"/>
  <c r="G3835" i="10"/>
  <c r="G3840" i="10"/>
  <c r="G3177" i="10"/>
  <c r="G3225" i="10"/>
  <c r="G3273" i="10"/>
  <c r="G3321" i="10"/>
  <c r="G3369" i="10"/>
  <c r="G3417" i="10"/>
  <c r="G3465" i="10"/>
  <c r="G3513" i="10"/>
  <c r="G3561" i="10"/>
  <c r="G3609" i="10"/>
  <c r="G3657" i="10"/>
  <c r="G3705" i="10"/>
  <c r="G3770" i="10"/>
  <c r="G3831" i="10"/>
  <c r="G3859" i="10"/>
  <c r="G3883" i="10"/>
  <c r="G3907" i="10"/>
  <c r="G3931" i="10"/>
  <c r="G3265" i="10"/>
  <c r="G3313" i="10"/>
  <c r="G3361" i="10"/>
  <c r="G3409" i="10"/>
  <c r="G3457" i="10"/>
  <c r="G3505" i="10"/>
  <c r="G3553" i="10"/>
  <c r="G3601" i="10"/>
  <c r="G3649" i="10"/>
  <c r="G3697" i="10"/>
  <c r="G3743" i="10"/>
  <c r="G3757" i="10"/>
  <c r="G3771" i="10"/>
  <c r="G3785" i="10"/>
  <c r="G3846" i="10"/>
  <c r="G3879" i="10"/>
  <c r="G3927" i="10"/>
  <c r="G3161" i="10"/>
  <c r="G3209" i="10"/>
  <c r="G3257" i="10"/>
  <c r="G3305" i="10"/>
  <c r="G3353" i="10"/>
  <c r="G3401" i="10"/>
  <c r="G3449" i="10"/>
  <c r="G3497" i="10"/>
  <c r="G3545" i="10"/>
  <c r="G3593" i="10"/>
  <c r="G3641" i="10"/>
  <c r="G3689" i="10"/>
  <c r="G3739" i="10"/>
  <c r="G3744" i="10"/>
  <c r="G3767" i="10"/>
  <c r="G3772" i="10"/>
  <c r="G3727" i="10"/>
  <c r="G3775" i="10"/>
  <c r="G3823" i="10"/>
  <c r="G3871" i="10"/>
  <c r="G3919" i="10"/>
  <c r="G3967" i="10"/>
  <c r="G3867" i="10"/>
  <c r="G3915" i="10"/>
  <c r="G3963" i="10"/>
  <c r="G3755" i="10"/>
  <c r="G3803" i="10"/>
  <c r="G3851" i="10"/>
  <c r="G3899" i="10"/>
  <c r="G3947" i="10"/>
  <c r="G3747" i="10"/>
  <c r="G3795" i="10"/>
  <c r="G3843" i="10"/>
  <c r="G3891" i="10"/>
  <c r="G3939" i="10"/>
  <c r="AA42" i="1" l="1"/>
  <c r="AO8" i="1"/>
  <c r="AP8" i="1" s="1"/>
  <c r="C82" i="1"/>
  <c r="D82" i="1" s="1"/>
  <c r="U82" i="1"/>
  <c r="V82" i="1" s="1"/>
  <c r="O82" i="1"/>
  <c r="P82" i="1" s="1"/>
  <c r="AG82" i="1"/>
  <c r="AH82" i="1" s="1"/>
  <c r="L82" i="1"/>
  <c r="M82" i="1" s="1"/>
  <c r="F82" i="1"/>
  <c r="G82" i="1" s="1"/>
  <c r="AD82" i="1"/>
  <c r="AE82" i="1" s="1"/>
  <c r="I82" i="1"/>
  <c r="J82" i="1" s="1"/>
  <c r="AA82" i="1"/>
  <c r="AB82" i="1" s="1"/>
  <c r="X82" i="1"/>
  <c r="Y82" i="1" s="1"/>
  <c r="O9" i="1"/>
  <c r="P9" i="1" s="1"/>
  <c r="AA59" i="1"/>
  <c r="AB59" i="1" s="1"/>
  <c r="F42" i="1"/>
  <c r="L85" i="1"/>
  <c r="M85" i="1" s="1"/>
  <c r="R9" i="1"/>
  <c r="S9" i="1" s="1"/>
  <c r="AG96" i="1"/>
  <c r="AH96" i="1" s="1"/>
  <c r="R12" i="1"/>
  <c r="O12" i="1"/>
  <c r="L12" i="1"/>
  <c r="F12" i="1"/>
  <c r="I12" i="1"/>
  <c r="C12" i="1"/>
  <c r="AJ12" i="1"/>
  <c r="AD12" i="1"/>
  <c r="AG12" i="1"/>
  <c r="AA12" i="1"/>
  <c r="X12" i="1"/>
  <c r="U12" i="1"/>
  <c r="C9" i="1"/>
  <c r="I83" i="1"/>
  <c r="J83" i="1" s="1"/>
  <c r="AG99" i="1"/>
  <c r="AH99" i="1" s="1"/>
  <c r="O99" i="1"/>
  <c r="P99" i="1" s="1"/>
  <c r="AD99" i="1"/>
  <c r="AE99" i="1" s="1"/>
  <c r="L99" i="1"/>
  <c r="M99" i="1" s="1"/>
  <c r="R99" i="1"/>
  <c r="S99" i="1" s="1"/>
  <c r="AA99" i="1"/>
  <c r="AB99" i="1" s="1"/>
  <c r="I99" i="1"/>
  <c r="J99" i="1" s="1"/>
  <c r="AJ99" i="1"/>
  <c r="AK99" i="1" s="1"/>
  <c r="X99" i="1"/>
  <c r="Y99" i="1" s="1"/>
  <c r="F99" i="1"/>
  <c r="G99" i="1" s="1"/>
  <c r="U99" i="1"/>
  <c r="V99" i="1" s="1"/>
  <c r="C99" i="1"/>
  <c r="X59" i="1"/>
  <c r="Y59" i="1" s="1"/>
  <c r="X80" i="1"/>
  <c r="Y80" i="1" s="1"/>
  <c r="C80" i="1"/>
  <c r="D80" i="1" s="1"/>
  <c r="AA80" i="1"/>
  <c r="AB80" i="1" s="1"/>
  <c r="U80" i="1"/>
  <c r="V80" i="1" s="1"/>
  <c r="AJ80" i="1"/>
  <c r="AK80" i="1" s="1"/>
  <c r="O80" i="1"/>
  <c r="P80" i="1" s="1"/>
  <c r="AG80" i="1"/>
  <c r="AH80" i="1" s="1"/>
  <c r="L80" i="1"/>
  <c r="M80" i="1" s="1"/>
  <c r="F80" i="1"/>
  <c r="G80" i="1" s="1"/>
  <c r="AD80" i="1"/>
  <c r="AE80" i="1" s="1"/>
  <c r="AJ9" i="1"/>
  <c r="AK9" i="1" s="1"/>
  <c r="AD83" i="1"/>
  <c r="AE83" i="1" s="1"/>
  <c r="L93" i="1"/>
  <c r="M93" i="1" s="1"/>
  <c r="X85" i="1"/>
  <c r="Y85" i="1" s="1"/>
  <c r="AG92" i="1"/>
  <c r="AH92" i="1" s="1"/>
  <c r="L92" i="1"/>
  <c r="M92" i="1" s="1"/>
  <c r="AA92" i="1"/>
  <c r="F92" i="1"/>
  <c r="U92" i="1"/>
  <c r="V92" i="1" s="1"/>
  <c r="R92" i="1"/>
  <c r="S92" i="1" s="1"/>
  <c r="F59" i="1"/>
  <c r="G59" i="1" s="1"/>
  <c r="U9" i="1"/>
  <c r="V9" i="1" s="1"/>
  <c r="AG83" i="1"/>
  <c r="AH83" i="1" s="1"/>
  <c r="I59" i="1"/>
  <c r="J59" i="1" s="1"/>
  <c r="I65" i="1"/>
  <c r="J65" i="1" s="1"/>
  <c r="X65" i="1"/>
  <c r="Y65" i="1" s="1"/>
  <c r="F65" i="1"/>
  <c r="G65" i="1" s="1"/>
  <c r="U65" i="1"/>
  <c r="V65" i="1" s="1"/>
  <c r="C65" i="1"/>
  <c r="AJ65" i="1"/>
  <c r="AK65" i="1" s="1"/>
  <c r="R65" i="1"/>
  <c r="S65" i="1" s="1"/>
  <c r="AG65" i="1"/>
  <c r="AH65" i="1" s="1"/>
  <c r="AD65" i="1"/>
  <c r="AE65" i="1" s="1"/>
  <c r="L65" i="1"/>
  <c r="M65" i="1" s="1"/>
  <c r="O65" i="1"/>
  <c r="P65" i="1" s="1"/>
  <c r="AA65" i="1"/>
  <c r="AB65" i="1" s="1"/>
  <c r="I74" i="1"/>
  <c r="F74" i="1"/>
  <c r="C74" i="1"/>
  <c r="AJ74" i="1"/>
  <c r="AG74" i="1"/>
  <c r="AD74" i="1"/>
  <c r="O74" i="1"/>
  <c r="AA74" i="1"/>
  <c r="X74" i="1"/>
  <c r="U74" i="1"/>
  <c r="R74" i="1"/>
  <c r="L74" i="1"/>
  <c r="AG59" i="1"/>
  <c r="AH59" i="1" s="1"/>
  <c r="AG9" i="1"/>
  <c r="AH9" i="1" s="1"/>
  <c r="O83" i="1"/>
  <c r="P83" i="1" s="1"/>
  <c r="U72" i="1"/>
  <c r="V72" i="1" s="1"/>
  <c r="C72" i="1"/>
  <c r="AJ72" i="1"/>
  <c r="AK72" i="1" s="1"/>
  <c r="R72" i="1"/>
  <c r="S72" i="1" s="1"/>
  <c r="AG72" i="1"/>
  <c r="AH72" i="1" s="1"/>
  <c r="O72" i="1"/>
  <c r="P72" i="1" s="1"/>
  <c r="AD72" i="1"/>
  <c r="AE72" i="1" s="1"/>
  <c r="L72" i="1"/>
  <c r="M72" i="1" s="1"/>
  <c r="AA72" i="1"/>
  <c r="AB72" i="1" s="1"/>
  <c r="I72" i="1"/>
  <c r="J72" i="1" s="1"/>
  <c r="X72" i="1"/>
  <c r="Y72" i="1" s="1"/>
  <c r="F72" i="1"/>
  <c r="G72" i="1" s="1"/>
  <c r="AG85" i="1"/>
  <c r="AH85" i="1" s="1"/>
  <c r="I85" i="1"/>
  <c r="J85" i="1" s="1"/>
  <c r="AD85" i="1"/>
  <c r="AE85" i="1" s="1"/>
  <c r="C85" i="1"/>
  <c r="D85" i="1" s="1"/>
  <c r="U85" i="1"/>
  <c r="V85" i="1" s="1"/>
  <c r="R85" i="1"/>
  <c r="S85" i="1" s="1"/>
  <c r="AJ85" i="1"/>
  <c r="AK85" i="1" s="1"/>
  <c r="O85" i="1"/>
  <c r="P85" i="1" s="1"/>
  <c r="X9" i="1"/>
  <c r="Y9" i="1" s="1"/>
  <c r="R83" i="1"/>
  <c r="S83" i="1" s="1"/>
  <c r="I9" i="1"/>
  <c r="J9" i="1" s="1"/>
  <c r="U83" i="1"/>
  <c r="V83" i="1" s="1"/>
  <c r="AJ104" i="1"/>
  <c r="AD21" i="1"/>
  <c r="AA21" i="1"/>
  <c r="U21" i="1"/>
  <c r="X21" i="1"/>
  <c r="R21" i="1"/>
  <c r="O21" i="1"/>
  <c r="C21" i="1"/>
  <c r="L21" i="1"/>
  <c r="I21" i="1"/>
  <c r="F21" i="1"/>
  <c r="AJ21" i="1"/>
  <c r="AG21" i="1"/>
  <c r="I46" i="1"/>
  <c r="J46" i="1" s="1"/>
  <c r="C46" i="1"/>
  <c r="L46" i="1"/>
  <c r="M46" i="1" s="1"/>
  <c r="X46" i="1"/>
  <c r="Y46" i="1" s="1"/>
  <c r="F46" i="1"/>
  <c r="G46" i="1" s="1"/>
  <c r="U46" i="1"/>
  <c r="V46" i="1" s="1"/>
  <c r="AJ46" i="1"/>
  <c r="AK46" i="1" s="1"/>
  <c r="R46" i="1"/>
  <c r="S46" i="1" s="1"/>
  <c r="AG46" i="1"/>
  <c r="AH46" i="1" s="1"/>
  <c r="O46" i="1"/>
  <c r="P46" i="1" s="1"/>
  <c r="AA46" i="1"/>
  <c r="AB46" i="1" s="1"/>
  <c r="AD46" i="1"/>
  <c r="AE46" i="1" s="1"/>
  <c r="F9" i="1"/>
  <c r="G9" i="1" s="1"/>
  <c r="C83" i="1"/>
  <c r="D83" i="1" s="1"/>
  <c r="U59" i="1"/>
  <c r="V59" i="1" s="1"/>
  <c r="C59" i="1"/>
  <c r="L59" i="1"/>
  <c r="M59" i="1" s="1"/>
  <c r="R59" i="1"/>
  <c r="S59" i="1" s="1"/>
  <c r="AJ59" i="1"/>
  <c r="AK59" i="1" s="1"/>
  <c r="AD59" i="1"/>
  <c r="AE59" i="1" s="1"/>
  <c r="AD91" i="1"/>
  <c r="AE91" i="1" s="1"/>
  <c r="L91" i="1"/>
  <c r="M91" i="1" s="1"/>
  <c r="AA91" i="1"/>
  <c r="AB91" i="1" s="1"/>
  <c r="AG91" i="1"/>
  <c r="AH91" i="1" s="1"/>
  <c r="I91" i="1"/>
  <c r="J91" i="1" s="1"/>
  <c r="X91" i="1"/>
  <c r="Y91" i="1" s="1"/>
  <c r="F91" i="1"/>
  <c r="G91" i="1" s="1"/>
  <c r="U91" i="1"/>
  <c r="V91" i="1" s="1"/>
  <c r="C91" i="1"/>
  <c r="AJ91" i="1"/>
  <c r="AK91" i="1" s="1"/>
  <c r="R91" i="1"/>
  <c r="S91" i="1" s="1"/>
  <c r="O91" i="1"/>
  <c r="P91" i="1" s="1"/>
  <c r="X24" i="1"/>
  <c r="Y24" i="1" s="1"/>
  <c r="F24" i="1"/>
  <c r="G24" i="1" s="1"/>
  <c r="U24" i="1"/>
  <c r="V24" i="1" s="1"/>
  <c r="C24" i="1"/>
  <c r="R24" i="1"/>
  <c r="S24" i="1" s="1"/>
  <c r="AJ24" i="1"/>
  <c r="AK24" i="1" s="1"/>
  <c r="AD24" i="1"/>
  <c r="AE24" i="1" s="1"/>
  <c r="AG24" i="1"/>
  <c r="AH24" i="1" s="1"/>
  <c r="O24" i="1"/>
  <c r="P24" i="1" s="1"/>
  <c r="L24" i="1"/>
  <c r="M24" i="1" s="1"/>
  <c r="AA24" i="1"/>
  <c r="AB24" i="1" s="1"/>
  <c r="I24" i="1"/>
  <c r="J24" i="1" s="1"/>
  <c r="L96" i="1"/>
  <c r="M96" i="1" s="1"/>
  <c r="AP23" i="1"/>
  <c r="I92" i="1"/>
  <c r="L9" i="1"/>
  <c r="M9" i="1" s="1"/>
  <c r="AD92" i="1"/>
  <c r="AP87" i="1"/>
  <c r="AP13" i="1"/>
  <c r="AP44" i="1"/>
  <c r="AP34" i="1"/>
  <c r="AP101" i="1"/>
  <c r="AP67" i="1"/>
  <c r="AP69" i="1"/>
  <c r="AP10" i="1"/>
  <c r="AI79" i="1"/>
  <c r="AK79" i="1" s="1"/>
  <c r="AF79" i="1"/>
  <c r="AH79" i="1" s="1"/>
  <c r="E79" i="1"/>
  <c r="G79" i="1" s="1"/>
  <c r="Q79" i="1"/>
  <c r="S79" i="1" s="1"/>
  <c r="B79" i="1"/>
  <c r="AC79" i="1"/>
  <c r="AE79" i="1" s="1"/>
  <c r="N79" i="1"/>
  <c r="P79" i="1" s="1"/>
  <c r="Z79" i="1"/>
  <c r="AB79" i="1" s="1"/>
  <c r="K79" i="1"/>
  <c r="M79" i="1" s="1"/>
  <c r="W79" i="1"/>
  <c r="Y79" i="1" s="1"/>
  <c r="H79" i="1"/>
  <c r="J79" i="1" s="1"/>
  <c r="T79" i="1"/>
  <c r="V79" i="1" s="1"/>
  <c r="W90" i="1"/>
  <c r="H90" i="1"/>
  <c r="AC90" i="1"/>
  <c r="B90" i="1"/>
  <c r="N90" i="1"/>
  <c r="Z90" i="1"/>
  <c r="AI90" i="1"/>
  <c r="E90" i="1"/>
  <c r="AF90" i="1"/>
  <c r="T90" i="1"/>
  <c r="Q90" i="1"/>
  <c r="K90" i="1"/>
  <c r="X73" i="1"/>
  <c r="Y73" i="1" s="1"/>
  <c r="AJ73" i="1"/>
  <c r="AK73" i="1" s="1"/>
  <c r="I73" i="1"/>
  <c r="J73" i="1" s="1"/>
  <c r="U73" i="1"/>
  <c r="V73" i="1" s="1"/>
  <c r="AG73" i="1"/>
  <c r="AH73" i="1" s="1"/>
  <c r="F73" i="1"/>
  <c r="G73" i="1" s="1"/>
  <c r="R73" i="1"/>
  <c r="S73" i="1" s="1"/>
  <c r="AD73" i="1"/>
  <c r="AE73" i="1" s="1"/>
  <c r="C73" i="1"/>
  <c r="O73" i="1"/>
  <c r="P73" i="1" s="1"/>
  <c r="AA73" i="1"/>
  <c r="AB73" i="1" s="1"/>
  <c r="X35" i="1"/>
  <c r="F35" i="1"/>
  <c r="U35" i="1"/>
  <c r="C35" i="1"/>
  <c r="AJ35" i="1"/>
  <c r="R35" i="1"/>
  <c r="AG35" i="1"/>
  <c r="O35" i="1"/>
  <c r="L73" i="1"/>
  <c r="M73" i="1" s="1"/>
  <c r="AD35" i="1"/>
  <c r="L35" i="1"/>
  <c r="AA35" i="1"/>
  <c r="I35" i="1"/>
  <c r="AD39" i="1"/>
  <c r="L39" i="1"/>
  <c r="AA39" i="1"/>
  <c r="I39" i="1"/>
  <c r="X39" i="1"/>
  <c r="F39" i="1"/>
  <c r="U39" i="1"/>
  <c r="C39" i="1"/>
  <c r="AJ39" i="1"/>
  <c r="R39" i="1"/>
  <c r="AG39" i="1"/>
  <c r="O39" i="1"/>
  <c r="AA93" i="1"/>
  <c r="V103" i="1"/>
  <c r="AA104" i="1"/>
  <c r="AA102" i="1" s="1"/>
  <c r="C100" i="1"/>
  <c r="L42" i="1"/>
  <c r="D62" i="1"/>
  <c r="AO62" i="1"/>
  <c r="AP62" i="1" s="1"/>
  <c r="F56" i="1"/>
  <c r="I42" i="1"/>
  <c r="U42" i="1"/>
  <c r="H76" i="1"/>
  <c r="Z76" i="1"/>
  <c r="K76" i="1"/>
  <c r="W76" i="1"/>
  <c r="AI76" i="1"/>
  <c r="T76" i="1"/>
  <c r="E76" i="1"/>
  <c r="AF76" i="1"/>
  <c r="Q76" i="1"/>
  <c r="B76" i="1"/>
  <c r="AC76" i="1"/>
  <c r="N76" i="1"/>
  <c r="N45" i="1"/>
  <c r="AC45" i="1"/>
  <c r="K45" i="1"/>
  <c r="AF45" i="1"/>
  <c r="Z45" i="1"/>
  <c r="H45" i="1"/>
  <c r="W45" i="1"/>
  <c r="E45" i="1"/>
  <c r="T45" i="1"/>
  <c r="B45" i="1"/>
  <c r="AI45" i="1"/>
  <c r="Q45" i="1"/>
  <c r="L95" i="1"/>
  <c r="M95" i="1" s="1"/>
  <c r="X95" i="1"/>
  <c r="Y95" i="1" s="1"/>
  <c r="I95" i="1"/>
  <c r="J95" i="1" s="1"/>
  <c r="U95" i="1"/>
  <c r="V95" i="1" s="1"/>
  <c r="R95" i="1"/>
  <c r="S95" i="1" s="1"/>
  <c r="AD95" i="1"/>
  <c r="AE95" i="1" s="1"/>
  <c r="C95" i="1"/>
  <c r="O95" i="1"/>
  <c r="P95" i="1" s="1"/>
  <c r="AA95" i="1"/>
  <c r="AB95" i="1" s="1"/>
  <c r="F95" i="1"/>
  <c r="G95" i="1" s="1"/>
  <c r="AJ95" i="1"/>
  <c r="AK95" i="1" s="1"/>
  <c r="AG95" i="1"/>
  <c r="AH95" i="1" s="1"/>
  <c r="O93" i="1"/>
  <c r="P93" i="1" s="1"/>
  <c r="AK103" i="1"/>
  <c r="AJ102" i="1"/>
  <c r="AD100" i="1"/>
  <c r="I56" i="1"/>
  <c r="AC14" i="1"/>
  <c r="AE14" i="1" s="1"/>
  <c r="Q14" i="1"/>
  <c r="S14" i="1" s="1"/>
  <c r="E14" i="1"/>
  <c r="G14" i="1" s="1"/>
  <c r="B14" i="1"/>
  <c r="N14" i="1"/>
  <c r="P14" i="1" s="1"/>
  <c r="Z14" i="1"/>
  <c r="AB14" i="1" s="1"/>
  <c r="W14" i="1"/>
  <c r="Y14" i="1" s="1"/>
  <c r="K14" i="1"/>
  <c r="M14" i="1" s="1"/>
  <c r="AI14" i="1"/>
  <c r="AK14" i="1" s="1"/>
  <c r="AF14" i="1"/>
  <c r="AH14" i="1" s="1"/>
  <c r="H14" i="1"/>
  <c r="J14" i="1" s="1"/>
  <c r="T14" i="1"/>
  <c r="V14" i="1" s="1"/>
  <c r="Z11" i="1"/>
  <c r="T11" i="1"/>
  <c r="H11" i="1"/>
  <c r="AF11" i="1"/>
  <c r="Q11" i="1"/>
  <c r="E11" i="1"/>
  <c r="K11" i="1"/>
  <c r="AI11" i="1"/>
  <c r="AC11" i="1"/>
  <c r="N11" i="1"/>
  <c r="B11" i="1"/>
  <c r="W11" i="1"/>
  <c r="K74" i="1"/>
  <c r="M74" i="1" s="1"/>
  <c r="W74" i="1"/>
  <c r="Y74" i="1" s="1"/>
  <c r="AI74" i="1"/>
  <c r="AK74" i="1" s="1"/>
  <c r="H74" i="1"/>
  <c r="J74" i="1" s="1"/>
  <c r="T74" i="1"/>
  <c r="V74" i="1" s="1"/>
  <c r="AF74" i="1"/>
  <c r="AH74" i="1" s="1"/>
  <c r="E74" i="1"/>
  <c r="Q74" i="1"/>
  <c r="S74" i="1" s="1"/>
  <c r="AC74" i="1"/>
  <c r="AE74" i="1" s="1"/>
  <c r="B74" i="1"/>
  <c r="N74" i="1"/>
  <c r="P74" i="1" s="1"/>
  <c r="Z74" i="1"/>
  <c r="AB74" i="1" s="1"/>
  <c r="AC56" i="1"/>
  <c r="AE56" i="1" s="1"/>
  <c r="Q56" i="1"/>
  <c r="E56" i="1"/>
  <c r="Z56" i="1"/>
  <c r="N56" i="1"/>
  <c r="B56" i="1"/>
  <c r="AI56" i="1"/>
  <c r="W56" i="1"/>
  <c r="K56" i="1"/>
  <c r="AF56" i="1"/>
  <c r="T56" i="1"/>
  <c r="H56" i="1"/>
  <c r="Z94" i="1"/>
  <c r="AB94" i="1" s="1"/>
  <c r="AI94" i="1"/>
  <c r="AC94" i="1"/>
  <c r="U63" i="1"/>
  <c r="AG63" i="1"/>
  <c r="F63" i="1"/>
  <c r="R63" i="1"/>
  <c r="AD63" i="1"/>
  <c r="O63" i="1"/>
  <c r="C63" i="1"/>
  <c r="AA63" i="1"/>
  <c r="L63" i="1"/>
  <c r="X63" i="1"/>
  <c r="AJ63" i="1"/>
  <c r="I63" i="1"/>
  <c r="AJ49" i="1"/>
  <c r="AK49" i="1" s="1"/>
  <c r="X49" i="1"/>
  <c r="Y49" i="1" s="1"/>
  <c r="L49" i="1"/>
  <c r="M49" i="1" s="1"/>
  <c r="AA49" i="1"/>
  <c r="AB49" i="1" s="1"/>
  <c r="F49" i="1"/>
  <c r="G49" i="1" s="1"/>
  <c r="C49" i="1"/>
  <c r="U49" i="1"/>
  <c r="V49" i="1" s="1"/>
  <c r="R49" i="1"/>
  <c r="S49" i="1" s="1"/>
  <c r="O49" i="1"/>
  <c r="P49" i="1" s="1"/>
  <c r="AG49" i="1"/>
  <c r="AH49" i="1" s="1"/>
  <c r="AD49" i="1"/>
  <c r="AE49" i="1" s="1"/>
  <c r="I49" i="1"/>
  <c r="J49" i="1" s="1"/>
  <c r="C93" i="1"/>
  <c r="Y103" i="1"/>
  <c r="R104" i="1"/>
  <c r="S104" i="1" s="1"/>
  <c r="R100" i="1"/>
  <c r="AG42" i="1"/>
  <c r="U56" i="1"/>
  <c r="V56" i="1" s="1"/>
  <c r="AC104" i="1"/>
  <c r="AC102" i="1" s="1"/>
  <c r="B104" i="1"/>
  <c r="N104" i="1"/>
  <c r="N102" i="1" s="1"/>
  <c r="Z104" i="1"/>
  <c r="Z102" i="1" s="1"/>
  <c r="K104" i="1"/>
  <c r="K102" i="1" s="1"/>
  <c r="W104" i="1"/>
  <c r="W102" i="1" s="1"/>
  <c r="AI104" i="1"/>
  <c r="AI102" i="1" s="1"/>
  <c r="H104" i="1"/>
  <c r="H102" i="1" s="1"/>
  <c r="T104" i="1"/>
  <c r="T102" i="1" s="1"/>
  <c r="AF104" i="1"/>
  <c r="AF102" i="1" s="1"/>
  <c r="E104" i="1"/>
  <c r="E102" i="1" s="1"/>
  <c r="Q104" i="1"/>
  <c r="Q102" i="1" s="1"/>
  <c r="AI68" i="1"/>
  <c r="AK68" i="1" s="1"/>
  <c r="H68" i="1"/>
  <c r="J68" i="1" s="1"/>
  <c r="T68" i="1"/>
  <c r="V68" i="1" s="1"/>
  <c r="AF68" i="1"/>
  <c r="AH68" i="1" s="1"/>
  <c r="E68" i="1"/>
  <c r="G68" i="1" s="1"/>
  <c r="Q68" i="1"/>
  <c r="S68" i="1" s="1"/>
  <c r="AC68" i="1"/>
  <c r="AE68" i="1" s="1"/>
  <c r="B68" i="1"/>
  <c r="N68" i="1"/>
  <c r="P68" i="1" s="1"/>
  <c r="Z68" i="1"/>
  <c r="AB68" i="1" s="1"/>
  <c r="K68" i="1"/>
  <c r="M68" i="1" s="1"/>
  <c r="W68" i="1"/>
  <c r="Y68" i="1" s="1"/>
  <c r="AD51" i="1"/>
  <c r="R51" i="1"/>
  <c r="F51" i="1"/>
  <c r="AG51" i="1"/>
  <c r="I51" i="1"/>
  <c r="AA51" i="1"/>
  <c r="L51" i="1"/>
  <c r="X51" i="1"/>
  <c r="C51" i="1"/>
  <c r="U51" i="1"/>
  <c r="AJ51" i="1"/>
  <c r="O51" i="1"/>
  <c r="AD93" i="1"/>
  <c r="M103" i="1"/>
  <c r="F104" i="1"/>
  <c r="F102" i="1" s="1"/>
  <c r="F100" i="1"/>
  <c r="O42" i="1"/>
  <c r="AG56" i="1"/>
  <c r="R56" i="1"/>
  <c r="AH103" i="1"/>
  <c r="AI66" i="1"/>
  <c r="H66" i="1"/>
  <c r="T66" i="1"/>
  <c r="AF66" i="1"/>
  <c r="E66" i="1"/>
  <c r="Q66" i="1"/>
  <c r="AC66" i="1"/>
  <c r="B66" i="1"/>
  <c r="N66" i="1"/>
  <c r="Z66" i="1"/>
  <c r="K66" i="1"/>
  <c r="W66" i="1"/>
  <c r="AI12" i="1"/>
  <c r="AK12" i="1" s="1"/>
  <c r="W12" i="1"/>
  <c r="Y12" i="1" s="1"/>
  <c r="K12" i="1"/>
  <c r="M12" i="1" s="1"/>
  <c r="T12" i="1"/>
  <c r="V12" i="1" s="1"/>
  <c r="AF12" i="1"/>
  <c r="AH12" i="1" s="1"/>
  <c r="H12" i="1"/>
  <c r="E12" i="1"/>
  <c r="G12" i="1" s="1"/>
  <c r="Q12" i="1"/>
  <c r="S12" i="1" s="1"/>
  <c r="AC12" i="1"/>
  <c r="AE12" i="1" s="1"/>
  <c r="Z12" i="1"/>
  <c r="AB12" i="1" s="1"/>
  <c r="B12" i="1"/>
  <c r="N12" i="1"/>
  <c r="P12" i="1" s="1"/>
  <c r="T42" i="1"/>
  <c r="B42" i="1"/>
  <c r="AI42" i="1"/>
  <c r="Q42" i="1"/>
  <c r="AF42" i="1"/>
  <c r="N42" i="1"/>
  <c r="W42" i="1"/>
  <c r="AC42" i="1"/>
  <c r="AE42" i="1" s="1"/>
  <c r="K42" i="1"/>
  <c r="E42" i="1"/>
  <c r="G42" i="1" s="1"/>
  <c r="Z42" i="1"/>
  <c r="AB42" i="1" s="1"/>
  <c r="H42" i="1"/>
  <c r="AG93" i="1"/>
  <c r="AH93" i="1" s="1"/>
  <c r="AB103" i="1"/>
  <c r="AG104" i="1"/>
  <c r="AH104" i="1" s="1"/>
  <c r="AG100" i="1"/>
  <c r="L56" i="1"/>
  <c r="M56" i="1" s="1"/>
  <c r="AP32" i="1"/>
  <c r="AD47" i="1"/>
  <c r="AE47" i="1" s="1"/>
  <c r="R47" i="1"/>
  <c r="S47" i="1" s="1"/>
  <c r="F47" i="1"/>
  <c r="G47" i="1" s="1"/>
  <c r="AA47" i="1"/>
  <c r="AB47" i="1" s="1"/>
  <c r="I47" i="1"/>
  <c r="J47" i="1" s="1"/>
  <c r="X47" i="1"/>
  <c r="Y47" i="1" s="1"/>
  <c r="C47" i="1"/>
  <c r="U47" i="1"/>
  <c r="V47" i="1" s="1"/>
  <c r="AJ47" i="1"/>
  <c r="AK47" i="1" s="1"/>
  <c r="O47" i="1"/>
  <c r="P47" i="1" s="1"/>
  <c r="AG47" i="1"/>
  <c r="AH47" i="1" s="1"/>
  <c r="L47" i="1"/>
  <c r="M47" i="1" s="1"/>
  <c r="Z15" i="1"/>
  <c r="AB15" i="1" s="1"/>
  <c r="N15" i="1"/>
  <c r="P15" i="1" s="1"/>
  <c r="B15" i="1"/>
  <c r="AI15" i="1"/>
  <c r="AK15" i="1" s="1"/>
  <c r="W15" i="1"/>
  <c r="Y15" i="1" s="1"/>
  <c r="K15" i="1"/>
  <c r="M15" i="1" s="1"/>
  <c r="AF15" i="1"/>
  <c r="AH15" i="1" s="1"/>
  <c r="T15" i="1"/>
  <c r="V15" i="1" s="1"/>
  <c r="AC15" i="1"/>
  <c r="AE15" i="1" s="1"/>
  <c r="E15" i="1"/>
  <c r="G15" i="1" s="1"/>
  <c r="Q15" i="1"/>
  <c r="S15" i="1" s="1"/>
  <c r="H15" i="1"/>
  <c r="J15" i="1" s="1"/>
  <c r="Z92" i="1"/>
  <c r="AB92" i="1" s="1"/>
  <c r="H92" i="1"/>
  <c r="AC92" i="1"/>
  <c r="U93" i="1"/>
  <c r="V93" i="1" s="1"/>
  <c r="P103" i="1"/>
  <c r="U104" i="1"/>
  <c r="U102" i="1" s="1"/>
  <c r="I104" i="1"/>
  <c r="I100" i="1"/>
  <c r="J100" i="1" s="1"/>
  <c r="C42" i="1"/>
  <c r="X56" i="1"/>
  <c r="AP84" i="1"/>
  <c r="B4133" i="9"/>
  <c r="B4134" i="9" s="1"/>
  <c r="AJ71" i="1"/>
  <c r="I71" i="1"/>
  <c r="U71" i="1"/>
  <c r="AG71" i="1"/>
  <c r="F71" i="1"/>
  <c r="R71" i="1"/>
  <c r="AD71" i="1"/>
  <c r="C71" i="1"/>
  <c r="O71" i="1"/>
  <c r="AA71" i="1"/>
  <c r="L71" i="1"/>
  <c r="X71" i="1"/>
  <c r="AC52" i="1"/>
  <c r="Q52" i="1"/>
  <c r="E52" i="1"/>
  <c r="Z52" i="1"/>
  <c r="N52" i="1"/>
  <c r="B52" i="1"/>
  <c r="AI52" i="1"/>
  <c r="W52" i="1"/>
  <c r="K52" i="1"/>
  <c r="T52" i="1"/>
  <c r="H52" i="1"/>
  <c r="AF52" i="1"/>
  <c r="AJ57" i="1"/>
  <c r="AK57" i="1" s="1"/>
  <c r="X57" i="1"/>
  <c r="Y57" i="1" s="1"/>
  <c r="L57" i="1"/>
  <c r="M57" i="1" s="1"/>
  <c r="AG57" i="1"/>
  <c r="AH57" i="1" s="1"/>
  <c r="U57" i="1"/>
  <c r="V57" i="1" s="1"/>
  <c r="I57" i="1"/>
  <c r="J57" i="1" s="1"/>
  <c r="AD57" i="1"/>
  <c r="AE57" i="1" s="1"/>
  <c r="R57" i="1"/>
  <c r="S57" i="1" s="1"/>
  <c r="F57" i="1"/>
  <c r="G57" i="1" s="1"/>
  <c r="C57" i="1"/>
  <c r="AA57" i="1"/>
  <c r="AB57" i="1" s="1"/>
  <c r="O57" i="1"/>
  <c r="P57" i="1" s="1"/>
  <c r="AO83" i="1"/>
  <c r="AP83" i="1" s="1"/>
  <c r="X93" i="1"/>
  <c r="Y93" i="1" s="1"/>
  <c r="X104" i="1"/>
  <c r="Y104" i="1" s="1"/>
  <c r="AJ100" i="1"/>
  <c r="AK100" i="1" s="1"/>
  <c r="AJ42" i="1"/>
  <c r="AJ56" i="1"/>
  <c r="AK56" i="1" s="1"/>
  <c r="AA97" i="1"/>
  <c r="AB97" i="1" s="1"/>
  <c r="L97" i="1"/>
  <c r="M97" i="1" s="1"/>
  <c r="X97" i="1"/>
  <c r="AJ97" i="1"/>
  <c r="AK97" i="1" s="1"/>
  <c r="I97" i="1"/>
  <c r="J97" i="1" s="1"/>
  <c r="U97" i="1"/>
  <c r="V97" i="1" s="1"/>
  <c r="R97" i="1"/>
  <c r="AD97" i="1"/>
  <c r="C97" i="1"/>
  <c r="O97" i="1"/>
  <c r="F97" i="1"/>
  <c r="AG97" i="1"/>
  <c r="AH97" i="1" s="1"/>
  <c r="AI20" i="1"/>
  <c r="AK20" i="1" s="1"/>
  <c r="W20" i="1"/>
  <c r="Y20" i="1" s="1"/>
  <c r="K20" i="1"/>
  <c r="M20" i="1" s="1"/>
  <c r="AF20" i="1"/>
  <c r="AH20" i="1" s="1"/>
  <c r="T20" i="1"/>
  <c r="V20" i="1" s="1"/>
  <c r="H20" i="1"/>
  <c r="J20" i="1" s="1"/>
  <c r="AC20" i="1"/>
  <c r="AE20" i="1" s="1"/>
  <c r="Q20" i="1"/>
  <c r="S20" i="1" s="1"/>
  <c r="E20" i="1"/>
  <c r="G20" i="1" s="1"/>
  <c r="Z20" i="1"/>
  <c r="AB20" i="1" s="1"/>
  <c r="N20" i="1"/>
  <c r="P20" i="1" s="1"/>
  <c r="B20" i="1"/>
  <c r="U77" i="1"/>
  <c r="V77" i="1" s="1"/>
  <c r="O77" i="1"/>
  <c r="P77" i="1" s="1"/>
  <c r="AA77" i="1"/>
  <c r="AB77" i="1" s="1"/>
  <c r="L77" i="1"/>
  <c r="M77" i="1" s="1"/>
  <c r="X77" i="1"/>
  <c r="Y77" i="1" s="1"/>
  <c r="I77" i="1"/>
  <c r="J77" i="1" s="1"/>
  <c r="AJ77" i="1"/>
  <c r="AK77" i="1" s="1"/>
  <c r="AG77" i="1"/>
  <c r="AH77" i="1" s="1"/>
  <c r="F77" i="1"/>
  <c r="G77" i="1" s="1"/>
  <c r="R77" i="1"/>
  <c r="S77" i="1" s="1"/>
  <c r="C77" i="1"/>
  <c r="AD77" i="1"/>
  <c r="AE77" i="1" s="1"/>
  <c r="H63" i="1"/>
  <c r="T63" i="1"/>
  <c r="AF63" i="1"/>
  <c r="E63" i="1"/>
  <c r="Q63" i="1"/>
  <c r="AC63" i="1"/>
  <c r="N63" i="1"/>
  <c r="B63" i="1"/>
  <c r="Z63" i="1"/>
  <c r="K63" i="1"/>
  <c r="W63" i="1"/>
  <c r="AI63" i="1"/>
  <c r="D103" i="1"/>
  <c r="AO103" i="1"/>
  <c r="AP103" i="1" s="1"/>
  <c r="L104" i="1"/>
  <c r="M104" i="1" s="1"/>
  <c r="AP89" i="1"/>
  <c r="X100" i="1"/>
  <c r="Y100" i="1" s="1"/>
  <c r="R42" i="1"/>
  <c r="D40" i="1"/>
  <c r="AO40" i="1"/>
  <c r="AP40" i="1" s="1"/>
  <c r="C56" i="1"/>
  <c r="AK104" i="1"/>
  <c r="AF17" i="1"/>
  <c r="AH17" i="1" s="1"/>
  <c r="T17" i="1"/>
  <c r="V17" i="1" s="1"/>
  <c r="H17" i="1"/>
  <c r="J17" i="1" s="1"/>
  <c r="AC17" i="1"/>
  <c r="AE17" i="1" s="1"/>
  <c r="Q17" i="1"/>
  <c r="S17" i="1" s="1"/>
  <c r="E17" i="1"/>
  <c r="G17" i="1" s="1"/>
  <c r="Z17" i="1"/>
  <c r="AB17" i="1" s="1"/>
  <c r="N17" i="1"/>
  <c r="P17" i="1" s="1"/>
  <c r="B17" i="1"/>
  <c r="AI17" i="1"/>
  <c r="AK17" i="1" s="1"/>
  <c r="W17" i="1"/>
  <c r="Y17" i="1" s="1"/>
  <c r="K17" i="1"/>
  <c r="M17" i="1" s="1"/>
  <c r="I93" i="1"/>
  <c r="F93" i="1"/>
  <c r="G93" i="1" s="1"/>
  <c r="AJ93" i="1"/>
  <c r="R93" i="1"/>
  <c r="S93" i="1" s="1"/>
  <c r="AC39" i="1"/>
  <c r="K39" i="1"/>
  <c r="AF39" i="1"/>
  <c r="N39" i="1"/>
  <c r="Z39" i="1"/>
  <c r="H39" i="1"/>
  <c r="W39" i="1"/>
  <c r="E39" i="1"/>
  <c r="T39" i="1"/>
  <c r="B39" i="1"/>
  <c r="AI39" i="1"/>
  <c r="Q39" i="1"/>
  <c r="U76" i="1"/>
  <c r="AA76" i="1"/>
  <c r="AB76" i="1" s="1"/>
  <c r="L76" i="1"/>
  <c r="M76" i="1" s="1"/>
  <c r="X76" i="1"/>
  <c r="Y76" i="1" s="1"/>
  <c r="I76" i="1"/>
  <c r="AJ76" i="1"/>
  <c r="F76" i="1"/>
  <c r="G76" i="1" s="1"/>
  <c r="AG76" i="1"/>
  <c r="AH76" i="1" s="1"/>
  <c r="R76" i="1"/>
  <c r="S76" i="1" s="1"/>
  <c r="C76" i="1"/>
  <c r="AD76" i="1"/>
  <c r="AE76" i="1" s="1"/>
  <c r="O76" i="1"/>
  <c r="P76" i="1" s="1"/>
  <c r="AE103" i="1"/>
  <c r="AD102" i="1"/>
  <c r="AO94" i="1"/>
  <c r="D94" i="1"/>
  <c r="O104" i="1"/>
  <c r="P104" i="1" s="1"/>
  <c r="L100" i="1"/>
  <c r="M100" i="1" s="1"/>
  <c r="O56" i="1"/>
  <c r="P56" i="1" s="1"/>
  <c r="AP53" i="1"/>
  <c r="X42" i="1"/>
  <c r="Y42" i="1" s="1"/>
  <c r="L90" i="1"/>
  <c r="M90" i="1" s="1"/>
  <c r="AJ90" i="1"/>
  <c r="U90" i="1"/>
  <c r="V90" i="1" s="1"/>
  <c r="C90" i="1"/>
  <c r="O90" i="1"/>
  <c r="P90" i="1" s="1"/>
  <c r="AA90" i="1"/>
  <c r="AB90" i="1" s="1"/>
  <c r="I90" i="1"/>
  <c r="J90" i="1" s="1"/>
  <c r="F90" i="1"/>
  <c r="G90" i="1" s="1"/>
  <c r="AG90" i="1"/>
  <c r="AH90" i="1" s="1"/>
  <c r="AD90" i="1"/>
  <c r="X90" i="1"/>
  <c r="Y90" i="1" s="1"/>
  <c r="R90" i="1"/>
  <c r="S90" i="1" s="1"/>
  <c r="AA52" i="1"/>
  <c r="AB52" i="1" s="1"/>
  <c r="O52" i="1"/>
  <c r="P52" i="1" s="1"/>
  <c r="C52" i="1"/>
  <c r="AG52" i="1"/>
  <c r="AH52" i="1" s="1"/>
  <c r="X52" i="1"/>
  <c r="U52" i="1"/>
  <c r="AD52" i="1"/>
  <c r="AE52" i="1" s="1"/>
  <c r="R52" i="1"/>
  <c r="S52" i="1" s="1"/>
  <c r="L52" i="1"/>
  <c r="I52" i="1"/>
  <c r="J52" i="1" s="1"/>
  <c r="F52" i="1"/>
  <c r="AJ52" i="1"/>
  <c r="AK52" i="1" s="1"/>
  <c r="Z48" i="1"/>
  <c r="AB48" i="1" s="1"/>
  <c r="H48" i="1"/>
  <c r="J48" i="1" s="1"/>
  <c r="W48" i="1"/>
  <c r="Y48" i="1" s="1"/>
  <c r="E48" i="1"/>
  <c r="G48" i="1" s="1"/>
  <c r="T48" i="1"/>
  <c r="V48" i="1" s="1"/>
  <c r="B48" i="1"/>
  <c r="AI48" i="1"/>
  <c r="AK48" i="1" s="1"/>
  <c r="Q48" i="1"/>
  <c r="S48" i="1" s="1"/>
  <c r="AF48" i="1"/>
  <c r="AH48" i="1" s="1"/>
  <c r="N48" i="1"/>
  <c r="P48" i="1" s="1"/>
  <c r="AC48" i="1"/>
  <c r="AE48" i="1" s="1"/>
  <c r="K48" i="1"/>
  <c r="M48" i="1" s="1"/>
  <c r="Z93" i="1"/>
  <c r="AI93" i="1"/>
  <c r="H93" i="1"/>
  <c r="AC93" i="1"/>
  <c r="N97" i="1"/>
  <c r="W97" i="1"/>
  <c r="E97" i="1"/>
  <c r="Q97" i="1"/>
  <c r="AC97" i="1"/>
  <c r="B97" i="1"/>
  <c r="AG7" i="1"/>
  <c r="AD7" i="1"/>
  <c r="R7" i="1"/>
  <c r="F7" i="1"/>
  <c r="I7" i="1"/>
  <c r="AA7" i="1"/>
  <c r="C7" i="1"/>
  <c r="U7" i="1"/>
  <c r="O7" i="1"/>
  <c r="AJ7" i="1"/>
  <c r="L7" i="1"/>
  <c r="X7" i="1"/>
  <c r="AK94" i="1"/>
  <c r="S103" i="1"/>
  <c r="R102" i="1"/>
  <c r="AE94" i="1"/>
  <c r="C104" i="1"/>
  <c r="J80" i="1"/>
  <c r="AA100" i="1"/>
  <c r="AA56" i="1"/>
  <c r="AB56" i="1" s="1"/>
  <c r="AF21" i="1"/>
  <c r="AH21" i="1" s="1"/>
  <c r="T21" i="1"/>
  <c r="V21" i="1" s="1"/>
  <c r="H21" i="1"/>
  <c r="AC21" i="1"/>
  <c r="AE21" i="1" s="1"/>
  <c r="Q21" i="1"/>
  <c r="S21" i="1" s="1"/>
  <c r="E21" i="1"/>
  <c r="G21" i="1" s="1"/>
  <c r="Z21" i="1"/>
  <c r="AB21" i="1" s="1"/>
  <c r="N21" i="1"/>
  <c r="P21" i="1" s="1"/>
  <c r="B21" i="1"/>
  <c r="AI21" i="1"/>
  <c r="AK21" i="1" s="1"/>
  <c r="W21" i="1"/>
  <c r="Y21" i="1" s="1"/>
  <c r="K21" i="1"/>
  <c r="M21" i="1" s="1"/>
  <c r="K88" i="1"/>
  <c r="M88" i="1" s="1"/>
  <c r="AI88" i="1"/>
  <c r="AK88" i="1" s="1"/>
  <c r="T88" i="1"/>
  <c r="V88" i="1" s="1"/>
  <c r="AC88" i="1"/>
  <c r="AE88" i="1" s="1"/>
  <c r="B88" i="1"/>
  <c r="N88" i="1"/>
  <c r="P88" i="1" s="1"/>
  <c r="Z88" i="1"/>
  <c r="AB88" i="1" s="1"/>
  <c r="AF88" i="1"/>
  <c r="AH88" i="1" s="1"/>
  <c r="H88" i="1"/>
  <c r="J88" i="1" s="1"/>
  <c r="E88" i="1"/>
  <c r="G88" i="1" s="1"/>
  <c r="W88" i="1"/>
  <c r="Y88" i="1" s="1"/>
  <c r="Q88" i="1"/>
  <c r="S88" i="1" s="1"/>
  <c r="N100" i="1"/>
  <c r="Z100" i="1"/>
  <c r="AF100" i="1"/>
  <c r="E100" i="1"/>
  <c r="Q100" i="1"/>
  <c r="AC100" i="1"/>
  <c r="AD45" i="1"/>
  <c r="AE45" i="1" s="1"/>
  <c r="L45" i="1"/>
  <c r="M45" i="1" s="1"/>
  <c r="AA45" i="1"/>
  <c r="I45" i="1"/>
  <c r="X45" i="1"/>
  <c r="Y45" i="1" s="1"/>
  <c r="F45" i="1"/>
  <c r="G45" i="1" s="1"/>
  <c r="U45" i="1"/>
  <c r="V45" i="1" s="1"/>
  <c r="C45" i="1"/>
  <c r="AJ45" i="1"/>
  <c r="AK45" i="1" s="1"/>
  <c r="R45" i="1"/>
  <c r="S45" i="1" s="1"/>
  <c r="AG45" i="1"/>
  <c r="AH45" i="1" s="1"/>
  <c r="O45" i="1"/>
  <c r="P45" i="1" s="1"/>
  <c r="AP86" i="1"/>
  <c r="G103" i="1"/>
  <c r="D96" i="1"/>
  <c r="O100" i="1"/>
  <c r="D75" i="1"/>
  <c r="AO75" i="1"/>
  <c r="AP75" i="1" s="1"/>
  <c r="AP70" i="1"/>
  <c r="AO74" i="1" l="1"/>
  <c r="AO12" i="1"/>
  <c r="G74" i="1"/>
  <c r="AO21" i="1"/>
  <c r="AO85" i="1"/>
  <c r="AP85" i="1" s="1"/>
  <c r="AO99" i="1"/>
  <c r="AP99" i="1" s="1"/>
  <c r="D99" i="1"/>
  <c r="J21" i="1"/>
  <c r="D91" i="1"/>
  <c r="AO91" i="1"/>
  <c r="AP91" i="1" s="1"/>
  <c r="D9" i="1"/>
  <c r="AO9" i="1"/>
  <c r="AP9" i="1" s="1"/>
  <c r="AE92" i="1"/>
  <c r="D59" i="1"/>
  <c r="AO59" i="1"/>
  <c r="AP59" i="1" s="1"/>
  <c r="D46" i="1"/>
  <c r="AO46" i="1"/>
  <c r="AP46" i="1" s="1"/>
  <c r="J12" i="1"/>
  <c r="AO92" i="1"/>
  <c r="G92" i="1"/>
  <c r="AO80" i="1"/>
  <c r="AP80" i="1" s="1"/>
  <c r="D24" i="1"/>
  <c r="AO24" i="1"/>
  <c r="AP24" i="1" s="1"/>
  <c r="D72" i="1"/>
  <c r="AO72" i="1"/>
  <c r="AP72" i="1" s="1"/>
  <c r="AO65" i="1"/>
  <c r="AP65" i="1" s="1"/>
  <c r="D65" i="1"/>
  <c r="AO96" i="1"/>
  <c r="AP96" i="1" s="1"/>
  <c r="AO82" i="1"/>
  <c r="AP82" i="1" s="1"/>
  <c r="AH42" i="1"/>
  <c r="P97" i="1"/>
  <c r="M52" i="1"/>
  <c r="E50" i="1"/>
  <c r="AE90" i="1"/>
  <c r="J76" i="1"/>
  <c r="Z31" i="1"/>
  <c r="W31" i="1"/>
  <c r="S42" i="1"/>
  <c r="AH56" i="1"/>
  <c r="AB100" i="1"/>
  <c r="AF50" i="1"/>
  <c r="V39" i="1"/>
  <c r="AG102" i="1"/>
  <c r="AH102" i="1" s="1"/>
  <c r="J45" i="1"/>
  <c r="Y52" i="1"/>
  <c r="V76" i="1"/>
  <c r="T50" i="1"/>
  <c r="Y56" i="1"/>
  <c r="V102" i="1"/>
  <c r="Z64" i="1"/>
  <c r="AB66" i="1"/>
  <c r="AO104" i="1"/>
  <c r="D104" i="1"/>
  <c r="I25" i="1"/>
  <c r="J7" i="1"/>
  <c r="AN93" i="1"/>
  <c r="D52" i="1"/>
  <c r="AO52" i="1"/>
  <c r="N31" i="1"/>
  <c r="AO97" i="1"/>
  <c r="D97" i="1"/>
  <c r="AK42" i="1"/>
  <c r="K50" i="1"/>
  <c r="P71" i="1"/>
  <c r="O64" i="1"/>
  <c r="P66" i="1"/>
  <c r="N64" i="1"/>
  <c r="S56" i="1"/>
  <c r="Y51" i="1"/>
  <c r="X50" i="1"/>
  <c r="D68" i="1"/>
  <c r="AN68" i="1"/>
  <c r="AP68" i="1" s="1"/>
  <c r="AB63" i="1"/>
  <c r="AN11" i="1"/>
  <c r="B25" i="1"/>
  <c r="D11" i="1"/>
  <c r="AE100" i="1"/>
  <c r="AO100" i="1"/>
  <c r="D100" i="1"/>
  <c r="G39" i="1"/>
  <c r="AH35" i="1"/>
  <c r="AG31" i="1"/>
  <c r="F25" i="1"/>
  <c r="G7" i="1"/>
  <c r="AK90" i="1"/>
  <c r="AF31" i="1"/>
  <c r="AN63" i="1"/>
  <c r="AE97" i="1"/>
  <c r="W50" i="1"/>
  <c r="D71" i="1"/>
  <c r="C64" i="1"/>
  <c r="AO71" i="1"/>
  <c r="AP71" i="1" s="1"/>
  <c r="B64" i="1"/>
  <c r="AN66" i="1"/>
  <c r="AP66" i="1" s="1"/>
  <c r="D66" i="1"/>
  <c r="M51" i="1"/>
  <c r="L50" i="1"/>
  <c r="S100" i="1"/>
  <c r="D63" i="1"/>
  <c r="AO63" i="1"/>
  <c r="AP63" i="1" s="1"/>
  <c r="AN74" i="1"/>
  <c r="AP74" i="1" s="1"/>
  <c r="D74" i="1"/>
  <c r="P11" i="1"/>
  <c r="N25" i="1"/>
  <c r="AK102" i="1"/>
  <c r="Y39" i="1"/>
  <c r="S35" i="1"/>
  <c r="R31" i="1"/>
  <c r="R105" i="1" s="1"/>
  <c r="J92" i="1"/>
  <c r="AN92" i="1"/>
  <c r="J56" i="1"/>
  <c r="AN88" i="1"/>
  <c r="AP88" i="1" s="1"/>
  <c r="D88" i="1"/>
  <c r="S7" i="1"/>
  <c r="R25" i="1"/>
  <c r="AE102" i="1"/>
  <c r="K31" i="1"/>
  <c r="S97" i="1"/>
  <c r="AI50" i="1"/>
  <c r="AE71" i="1"/>
  <c r="AD64" i="1"/>
  <c r="D42" i="1"/>
  <c r="AO42" i="1"/>
  <c r="AC64" i="1"/>
  <c r="AE66" i="1"/>
  <c r="P42" i="1"/>
  <c r="AB51" i="1"/>
  <c r="AA50" i="1"/>
  <c r="D49" i="1"/>
  <c r="AO49" i="1"/>
  <c r="AP49" i="1" s="1"/>
  <c r="P63" i="1"/>
  <c r="AE11" i="1"/>
  <c r="AC25" i="1"/>
  <c r="AB104" i="1"/>
  <c r="J39" i="1"/>
  <c r="AK35" i="1"/>
  <c r="AJ31" i="1"/>
  <c r="AN90" i="1"/>
  <c r="AB71" i="1"/>
  <c r="AA64" i="1"/>
  <c r="D51" i="1"/>
  <c r="C50" i="1"/>
  <c r="AO51" i="1"/>
  <c r="AP51" i="1" s="1"/>
  <c r="W25" i="1"/>
  <c r="Y11" i="1"/>
  <c r="AN100" i="1"/>
  <c r="AE7" i="1"/>
  <c r="AD25" i="1"/>
  <c r="AC31" i="1"/>
  <c r="AN52" i="1"/>
  <c r="B50" i="1"/>
  <c r="R64" i="1"/>
  <c r="S71" i="1"/>
  <c r="Q64" i="1"/>
  <c r="S66" i="1"/>
  <c r="G100" i="1"/>
  <c r="I50" i="1"/>
  <c r="J51" i="1"/>
  <c r="X102" i="1"/>
  <c r="AE63" i="1"/>
  <c r="AI25" i="1"/>
  <c r="AK11" i="1"/>
  <c r="AB39" i="1"/>
  <c r="D35" i="1"/>
  <c r="AO35" i="1"/>
  <c r="C31" i="1"/>
  <c r="AN79" i="1"/>
  <c r="AP79" i="1" s="1"/>
  <c r="D79" i="1"/>
  <c r="AA25" i="1"/>
  <c r="AB7" i="1"/>
  <c r="S102" i="1"/>
  <c r="AG25" i="1"/>
  <c r="AH7" i="1"/>
  <c r="G52" i="1"/>
  <c r="Q31" i="1"/>
  <c r="N50" i="1"/>
  <c r="N105" i="1" s="1"/>
  <c r="N107" i="1" s="1"/>
  <c r="F64" i="1"/>
  <c r="G71" i="1"/>
  <c r="AH100" i="1"/>
  <c r="E64" i="1"/>
  <c r="G66" i="1"/>
  <c r="G104" i="1"/>
  <c r="AG50" i="1"/>
  <c r="AH51" i="1"/>
  <c r="S63" i="1"/>
  <c r="M11" i="1"/>
  <c r="K25" i="1"/>
  <c r="M39" i="1"/>
  <c r="V35" i="1"/>
  <c r="U31" i="1"/>
  <c r="AN17" i="1"/>
  <c r="AP17" i="1" s="1"/>
  <c r="D17" i="1"/>
  <c r="D45" i="1"/>
  <c r="AO45" i="1"/>
  <c r="X25" i="1"/>
  <c r="Y7" i="1"/>
  <c r="AN97" i="1"/>
  <c r="AI31" i="1"/>
  <c r="AK93" i="1"/>
  <c r="Z50" i="1"/>
  <c r="AG64" i="1"/>
  <c r="AH71" i="1"/>
  <c r="J104" i="1"/>
  <c r="I102" i="1"/>
  <c r="AF64" i="1"/>
  <c r="AH66" i="1"/>
  <c r="L102" i="1"/>
  <c r="G51" i="1"/>
  <c r="F50" i="1"/>
  <c r="G50" i="1" s="1"/>
  <c r="G63" i="1"/>
  <c r="AN56" i="1"/>
  <c r="G11" i="1"/>
  <c r="E25" i="1"/>
  <c r="V42" i="1"/>
  <c r="AB93" i="1"/>
  <c r="AE39" i="1"/>
  <c r="G35" i="1"/>
  <c r="F31" i="1"/>
  <c r="AO90" i="1"/>
  <c r="AP90" i="1" s="1"/>
  <c r="D90" i="1"/>
  <c r="M63" i="1"/>
  <c r="AN39" i="1"/>
  <c r="B31" i="1"/>
  <c r="Y97" i="1"/>
  <c r="U64" i="1"/>
  <c r="V71" i="1"/>
  <c r="V104" i="1"/>
  <c r="D47" i="1"/>
  <c r="AO47" i="1"/>
  <c r="AP47" i="1" s="1"/>
  <c r="AB102" i="1"/>
  <c r="V66" i="1"/>
  <c r="T64" i="1"/>
  <c r="T105" i="1" s="1"/>
  <c r="T107" i="1" s="1"/>
  <c r="S51" i="1"/>
  <c r="R50" i="1"/>
  <c r="B102" i="1"/>
  <c r="AN104" i="1"/>
  <c r="AO93" i="1"/>
  <c r="AP93" i="1" s="1"/>
  <c r="D93" i="1"/>
  <c r="AH63" i="1"/>
  <c r="S11" i="1"/>
  <c r="Q25" i="1"/>
  <c r="AN45" i="1"/>
  <c r="AN76" i="1"/>
  <c r="J42" i="1"/>
  <c r="P39" i="1"/>
  <c r="J35" i="1"/>
  <c r="I31" i="1"/>
  <c r="Y35" i="1"/>
  <c r="X31" i="1"/>
  <c r="P35" i="1"/>
  <c r="O31" i="1"/>
  <c r="L25" i="1"/>
  <c r="M7" i="1"/>
  <c r="AO76" i="1"/>
  <c r="D76" i="1"/>
  <c r="C102" i="1"/>
  <c r="AJ25" i="1"/>
  <c r="AK7" i="1"/>
  <c r="T31" i="1"/>
  <c r="J93" i="1"/>
  <c r="Q50" i="1"/>
  <c r="J71" i="1"/>
  <c r="I64" i="1"/>
  <c r="J64" i="1" s="1"/>
  <c r="O102" i="1"/>
  <c r="AN42" i="1"/>
  <c r="H64" i="1"/>
  <c r="J66" i="1"/>
  <c r="AE93" i="1"/>
  <c r="AE51" i="1"/>
  <c r="AD50" i="1"/>
  <c r="V63" i="1"/>
  <c r="AH11" i="1"/>
  <c r="AF25" i="1"/>
  <c r="AN14" i="1"/>
  <c r="AP14" i="1" s="1"/>
  <c r="D14" i="1"/>
  <c r="G56" i="1"/>
  <c r="AH39" i="1"/>
  <c r="AB35" i="1"/>
  <c r="AA31" i="1"/>
  <c r="D57" i="1"/>
  <c r="AO57" i="1"/>
  <c r="AP57" i="1" s="1"/>
  <c r="P100" i="1"/>
  <c r="O25" i="1"/>
  <c r="P7" i="1"/>
  <c r="E31" i="1"/>
  <c r="AC50" i="1"/>
  <c r="AK71" i="1"/>
  <c r="AJ64" i="1"/>
  <c r="AI64" i="1"/>
  <c r="AK66" i="1"/>
  <c r="P51" i="1"/>
  <c r="O50" i="1"/>
  <c r="P50" i="1" s="1"/>
  <c r="J63" i="1"/>
  <c r="J11" i="1"/>
  <c r="H25" i="1"/>
  <c r="S39" i="1"/>
  <c r="M35" i="1"/>
  <c r="M31" i="1" s="1"/>
  <c r="L31" i="1"/>
  <c r="V52" i="1"/>
  <c r="Y66" i="1"/>
  <c r="W64" i="1"/>
  <c r="AK51" i="1"/>
  <c r="AJ50" i="1"/>
  <c r="AK63" i="1"/>
  <c r="V11" i="1"/>
  <c r="T25" i="1"/>
  <c r="D95" i="1"/>
  <c r="AO95" i="1"/>
  <c r="AP95" i="1" s="1"/>
  <c r="AK39" i="1"/>
  <c r="AE35" i="1"/>
  <c r="AD31" i="1"/>
  <c r="D73" i="1"/>
  <c r="AO73" i="1"/>
  <c r="AP73" i="1" s="1"/>
  <c r="V7" i="1"/>
  <c r="U25" i="1"/>
  <c r="AN48" i="1"/>
  <c r="AP48" i="1" s="1"/>
  <c r="D48" i="1"/>
  <c r="AN20" i="1"/>
  <c r="AP20" i="1" s="1"/>
  <c r="D20" i="1"/>
  <c r="Y71" i="1"/>
  <c r="X64" i="1"/>
  <c r="G102" i="1"/>
  <c r="F105" i="1"/>
  <c r="AB45" i="1"/>
  <c r="AN21" i="1"/>
  <c r="AP21" i="1" s="1"/>
  <c r="D21" i="1"/>
  <c r="C25" i="1"/>
  <c r="D7" i="1"/>
  <c r="AO7" i="1"/>
  <c r="AK76" i="1"/>
  <c r="H31" i="1"/>
  <c r="D56" i="1"/>
  <c r="AO56" i="1"/>
  <c r="AO77" i="1"/>
  <c r="AP77" i="1" s="1"/>
  <c r="D77" i="1"/>
  <c r="G97" i="1"/>
  <c r="H50" i="1"/>
  <c r="M71" i="1"/>
  <c r="L64" i="1"/>
  <c r="M64" i="1" s="1"/>
  <c r="AN15" i="1"/>
  <c r="AP15" i="1" s="1"/>
  <c r="D15" i="1"/>
  <c r="D12" i="1"/>
  <c r="AN12" i="1"/>
  <c r="AP12" i="1" s="1"/>
  <c r="K64" i="1"/>
  <c r="M66" i="1"/>
  <c r="U50" i="1"/>
  <c r="V50" i="1" s="1"/>
  <c r="V51" i="1"/>
  <c r="Y63" i="1"/>
  <c r="AN94" i="1"/>
  <c r="AP94" i="1" s="1"/>
  <c r="AB11" i="1"/>
  <c r="Z25" i="1"/>
  <c r="M42" i="1"/>
  <c r="D39" i="1"/>
  <c r="AO39" i="1"/>
  <c r="AP39" i="1" s="1"/>
  <c r="AE104" i="1"/>
  <c r="AK31" i="1" l="1"/>
  <c r="Y31" i="1"/>
  <c r="AP92" i="1"/>
  <c r="G31" i="1"/>
  <c r="AH50" i="1"/>
  <c r="H105" i="1"/>
  <c r="H107" i="1" s="1"/>
  <c r="AP45" i="1"/>
  <c r="AP42" i="1"/>
  <c r="W105" i="1"/>
  <c r="W107" i="1" s="1"/>
  <c r="AF105" i="1"/>
  <c r="AF107" i="1" s="1"/>
  <c r="AK64" i="1"/>
  <c r="J50" i="1"/>
  <c r="M50" i="1"/>
  <c r="AI105" i="1"/>
  <c r="AI107" i="1" s="1"/>
  <c r="AC105" i="1"/>
  <c r="AC107" i="1" s="1"/>
  <c r="E105" i="1"/>
  <c r="E107" i="1" s="1"/>
  <c r="V64" i="1"/>
  <c r="Q105" i="1"/>
  <c r="Q107" i="1" s="1"/>
  <c r="AP52" i="1"/>
  <c r="Z105" i="1"/>
  <c r="Z107" i="1" s="1"/>
  <c r="K105" i="1"/>
  <c r="K107" i="1" s="1"/>
  <c r="AH31" i="1"/>
  <c r="AB64" i="1"/>
  <c r="AN31" i="1"/>
  <c r="AF106" i="1"/>
  <c r="P31" i="1"/>
  <c r="I105" i="1"/>
  <c r="I106" i="1" s="1"/>
  <c r="J106" i="1" s="1"/>
  <c r="J102" i="1"/>
  <c r="D64" i="1"/>
  <c r="AO64" i="1"/>
  <c r="Y50" i="1"/>
  <c r="T106" i="1"/>
  <c r="AN102" i="1"/>
  <c r="B105" i="1"/>
  <c r="B107" i="1" s="1"/>
  <c r="AH64" i="1"/>
  <c r="V31" i="1"/>
  <c r="W106" i="1"/>
  <c r="AE64" i="1"/>
  <c r="AP100" i="1"/>
  <c r="O105" i="1"/>
  <c r="P102" i="1"/>
  <c r="X105" i="1"/>
  <c r="X106" i="1" s="1"/>
  <c r="Y106" i="1" s="1"/>
  <c r="Y102" i="1"/>
  <c r="AO25" i="1"/>
  <c r="AP7" i="1"/>
  <c r="Z106" i="1"/>
  <c r="H106" i="1"/>
  <c r="O106" i="1"/>
  <c r="AC106" i="1"/>
  <c r="AK50" i="1"/>
  <c r="AE50" i="1"/>
  <c r="J31" i="1"/>
  <c r="S50" i="1"/>
  <c r="G64" i="1"/>
  <c r="P64" i="1"/>
  <c r="D31" i="1"/>
  <c r="S31" i="1"/>
  <c r="AP104" i="1"/>
  <c r="AP11" i="1"/>
  <c r="AN25" i="1"/>
  <c r="D50" i="1"/>
  <c r="AO50" i="1"/>
  <c r="S64" i="1"/>
  <c r="AP56" i="1"/>
  <c r="Y64" i="1"/>
  <c r="AP76" i="1"/>
  <c r="AA105" i="1"/>
  <c r="AA106" i="1" s="1"/>
  <c r="AN50" i="1"/>
  <c r="AB50" i="1"/>
  <c r="AD105" i="1"/>
  <c r="AD106" i="1" s="1"/>
  <c r="AE106" i="1" s="1"/>
  <c r="AP35" i="1"/>
  <c r="AO31" i="1"/>
  <c r="F107" i="1"/>
  <c r="AG105" i="1"/>
  <c r="AG106" i="1" s="1"/>
  <c r="AO102" i="1"/>
  <c r="C105" i="1"/>
  <c r="D102" i="1"/>
  <c r="AE31" i="1"/>
  <c r="AB31" i="1"/>
  <c r="Q106" i="1"/>
  <c r="L105" i="1"/>
  <c r="M102" i="1"/>
  <c r="AJ105" i="1"/>
  <c r="F106" i="1"/>
  <c r="R107" i="1"/>
  <c r="S105" i="1"/>
  <c r="S107" i="1" s="1"/>
  <c r="R106" i="1"/>
  <c r="N106" i="1"/>
  <c r="AN64" i="1"/>
  <c r="AP97" i="1"/>
  <c r="U105" i="1"/>
  <c r="E106" i="1" l="1"/>
  <c r="AH106" i="1"/>
  <c r="AN105" i="1"/>
  <c r="G105" i="1"/>
  <c r="G107" i="1" s="1"/>
  <c r="AI106" i="1"/>
  <c r="AP50" i="1"/>
  <c r="K106" i="1"/>
  <c r="AN107" i="1"/>
  <c r="AN106" i="1"/>
  <c r="AP64" i="1"/>
  <c r="AH105" i="1"/>
  <c r="AH107" i="1" s="1"/>
  <c r="AG107" i="1"/>
  <c r="M105" i="1"/>
  <c r="M107" i="1" s="1"/>
  <c r="L107" i="1"/>
  <c r="S106" i="1"/>
  <c r="O107" i="1"/>
  <c r="P105" i="1"/>
  <c r="P107" i="1" s="1"/>
  <c r="B106" i="1"/>
  <c r="V105" i="1"/>
  <c r="V107" i="1" s="1"/>
  <c r="U107" i="1"/>
  <c r="U106" i="1"/>
  <c r="V106" i="1" s="1"/>
  <c r="J105" i="1"/>
  <c r="J107" i="1" s="1"/>
  <c r="I107" i="1"/>
  <c r="AD107" i="1"/>
  <c r="AE105" i="1"/>
  <c r="AE107" i="1" s="1"/>
  <c r="AA107" i="1"/>
  <c r="AB105" i="1"/>
  <c r="AB107" i="1" s="1"/>
  <c r="P106" i="1"/>
  <c r="L106" i="1"/>
  <c r="C107" i="1"/>
  <c r="D105" i="1"/>
  <c r="D107" i="1" s="1"/>
  <c r="C106" i="1"/>
  <c r="AK105" i="1"/>
  <c r="AK107" i="1" s="1"/>
  <c r="AJ107" i="1"/>
  <c r="AB106" i="1"/>
  <c r="AJ106" i="1"/>
  <c r="AK106" i="1" s="1"/>
  <c r="X107" i="1"/>
  <c r="Y105" i="1"/>
  <c r="Y107" i="1" s="1"/>
  <c r="G106" i="1"/>
  <c r="AO105" i="1"/>
  <c r="AP105" i="1" s="1"/>
  <c r="AP107" i="1" s="1"/>
  <c r="AP102" i="1"/>
  <c r="M106" i="1" l="1"/>
  <c r="AO106" i="1"/>
  <c r="AP106" i="1" s="1"/>
  <c r="AO107" i="1"/>
  <c r="D10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71" authorId="0" shapeId="0" xr:uid="{00000000-0006-0000-0000-000004000000}">
      <text>
        <r>
          <rPr>
            <sz val="11"/>
            <color theme="1"/>
            <rFont val="Aptos Narrow"/>
            <scheme val="minor"/>
          </rPr>
          <t>======
ID#AAAB52QiCRo
tc={59572BBB-5ACC-4F7A-92C1-D11E21F3F593}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Consultoria Migliori R$ 26.880,00</t>
        </r>
      </text>
    </comment>
    <comment ref="A90" authorId="0" shapeId="0" xr:uid="{00000000-0006-0000-0000-000001000000}">
      <text>
        <r>
          <rPr>
            <sz val="11"/>
            <color theme="1"/>
            <rFont val="Aptos Narrow"/>
            <scheme val="minor"/>
          </rPr>
          <t>======
ID#AAAB52QiCUk
tc={C74CAB65-3922-451B-9ECC-5ED9066986DC}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</t>
        </r>
      </text>
    </comment>
    <comment ref="A93" authorId="0" shapeId="0" xr:uid="{00000000-0006-0000-0000-000002000000}">
      <text>
        <r>
          <rPr>
            <sz val="11"/>
            <color theme="1"/>
            <rFont val="Aptos Narrow"/>
            <scheme val="minor"/>
          </rPr>
          <t>======
ID#AAAB52QiCTE
tc={F0245A47-50C6-4116-9EE5-EE763EE8A8A0}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RH- 4.000,00</t>
        </r>
      </text>
    </comment>
    <comment ref="A99" authorId="0" shapeId="0" xr:uid="{00000000-0006-0000-0000-000003000000}">
      <text>
        <r>
          <rPr>
            <sz val="11"/>
            <color theme="1"/>
            <rFont val="Aptos Narrow"/>
            <scheme val="minor"/>
          </rPr>
          <t>======
ID#AAAB52QiCSw
tc={37F3BEF0-1BAF-496D-B593-BD2171EC35CF}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BKIRLf6NBYaE/4XpmUR1m6EWWt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1" authorId="0" shapeId="0" xr:uid="{00000000-0006-0000-0100-000016000000}">
      <text>
        <r>
          <rPr>
            <sz val="11"/>
            <color theme="1"/>
            <rFont val="Aptos Narrow"/>
            <scheme val="minor"/>
          </rPr>
          <t>======
ID#AAAB52QiCQ4
tc={D5B8AECE-92B5-4A3B-B679-820779447DCF}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
* Consultoria Aracelia pelo Se liga R$ 9.000,00</t>
        </r>
      </text>
    </comment>
    <comment ref="F239" authorId="0" shapeId="0" xr:uid="{00000000-0006-0000-0100-000017000000}">
      <text>
        <r>
          <rPr>
            <sz val="11"/>
            <color theme="1"/>
            <rFont val="Aptos Narrow"/>
            <scheme val="minor"/>
          </rPr>
          <t>======
ID#AAAB52QiCQ0
tc={AAAEB6AA-9D1E-4096-B608-C67F3F8A7C38}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240" authorId="0" shapeId="0" xr:uid="{00000000-0006-0000-0100-000003000000}">
      <text>
        <r>
          <rPr>
            <sz val="11"/>
            <color theme="1"/>
            <rFont val="Aptos Narrow"/>
            <scheme val="minor"/>
          </rPr>
          <t>======
ID#AAAB52QiCUo
tc={C104C2F9-5A4B-44AF-8304-626C02209D2B}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242" authorId="0" shapeId="0" xr:uid="{00000000-0006-0000-0100-000006000000}">
      <text>
        <r>
          <rPr>
            <sz val="11"/>
            <color theme="1"/>
            <rFont val="Aptos Narrow"/>
            <scheme val="minor"/>
          </rPr>
          <t>======
ID#AAAB52QiCUI
tc={E8E384C9-BB79-4FD3-909C-87283745702D}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</t>
        </r>
      </text>
    </comment>
    <comment ref="F246" authorId="0" shapeId="0" xr:uid="{00000000-0006-0000-0100-00000B000000}">
      <text>
        <r>
          <rPr>
            <sz val="11"/>
            <color theme="1"/>
            <rFont val="Aptos Narrow"/>
            <scheme val="minor"/>
          </rPr>
          <t>======
ID#AAAB52QiCTs
tc={7468DC75-8C7E-4BE0-96E5-DDC2EF36F754}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276" authorId="0" shapeId="0" xr:uid="{00000000-0006-0000-0100-000005000000}">
      <text>
        <r>
          <rPr>
            <sz val="11"/>
            <color theme="1"/>
            <rFont val="Aptos Narrow"/>
            <scheme val="minor"/>
          </rPr>
          <t>======
ID#AAAB52QiCUU
tc={5EFB9072-ABD8-4BF7-A8B7-79ACD8061178}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277" authorId="0" shapeId="0" xr:uid="{00000000-0006-0000-0100-00000A000000}">
      <text>
        <r>
          <rPr>
            <sz val="11"/>
            <color theme="1"/>
            <rFont val="Aptos Narrow"/>
            <scheme val="minor"/>
          </rPr>
          <t>======
ID#AAAB52QiCTw
tc={86E7551C-95C8-45F0-BA51-E3883329230D}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331" authorId="0" shapeId="0" xr:uid="{00000000-0006-0000-0100-000014000000}">
      <text>
        <r>
          <rPr>
            <sz val="11"/>
            <color theme="1"/>
            <rFont val="Aptos Narrow"/>
            <scheme val="minor"/>
          </rPr>
          <t>======
ID#AAAB52QiCRE
tc={380E8781-9CBB-4798-A322-3847972ABBEC}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332" authorId="0" shapeId="0" xr:uid="{00000000-0006-0000-0100-00000F000000}">
      <text>
        <r>
          <rPr>
            <sz val="11"/>
            <color theme="1"/>
            <rFont val="Aptos Narrow"/>
            <scheme val="minor"/>
          </rPr>
          <t>======
ID#AAAB52QiCSQ
tc={88B7A666-902B-4033-B001-961D9F8DED7A}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</t>
        </r>
      </text>
    </comment>
    <comment ref="F386" authorId="0" shapeId="0" xr:uid="{00000000-0006-0000-0100-000002000000}">
      <text>
        <r>
          <rPr>
            <sz val="11"/>
            <color theme="1"/>
            <rFont val="Aptos Narrow"/>
            <scheme val="minor"/>
          </rPr>
          <t>======
ID#AAAB52QiCUs
tc={EDAE20F2-8A25-43BA-8AD4-3390CFA61E4D}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
* Consultoria Aracelia pelo Se liga R$ 9.000,00</t>
        </r>
      </text>
    </comment>
    <comment ref="F606" authorId="0" shapeId="0" xr:uid="{00000000-0006-0000-0100-000012000000}">
      <text>
        <r>
          <rPr>
            <sz val="11"/>
            <color theme="1"/>
            <rFont val="Aptos Narrow"/>
            <scheme val="minor"/>
          </rPr>
          <t>======
ID#AAAB52QiCR4
tc={0B78E7FB-8082-44B6-981C-7DDC193059B2}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607" authorId="0" shapeId="0" xr:uid="{00000000-0006-0000-0100-000019000000}">
      <text>
        <r>
          <rPr>
            <sz val="11"/>
            <color theme="1"/>
            <rFont val="Aptos Narrow"/>
            <scheme val="minor"/>
          </rPr>
          <t>======
ID#AAAB52QiCQk
tc={4CC9DD74-C77F-41CF-8B7F-09484E293CA2}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608" authorId="0" shapeId="0" xr:uid="{00000000-0006-0000-0100-000015000000}">
      <text>
        <r>
          <rPr>
            <sz val="11"/>
            <color theme="1"/>
            <rFont val="Aptos Narrow"/>
            <scheme val="minor"/>
          </rPr>
          <t>======
ID#AAAB52QiCQ8
tc={B969BA99-E539-4D7E-896B-A27C14C4A4FB}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610" authorId="0" shapeId="0" xr:uid="{00000000-0006-0000-0100-000013000000}">
      <text>
        <r>
          <rPr>
            <sz val="11"/>
            <color theme="1"/>
            <rFont val="Aptos Narrow"/>
            <scheme val="minor"/>
          </rPr>
          <t>======
ID#AAAB52QiCRk
tc={2D3782BA-4E11-456C-9AB2-4A1F44B0A102}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</t>
        </r>
      </text>
    </comment>
    <comment ref="F611" authorId="0" shapeId="0" xr:uid="{00000000-0006-0000-0100-000004000000}">
      <text>
        <r>
          <rPr>
            <sz val="11"/>
            <color theme="1"/>
            <rFont val="Aptos Narrow"/>
            <scheme val="minor"/>
          </rPr>
          <t>======
ID#AAAB52QiCUY
tc={794A5410-0DF1-4365-B3B7-F89CB42C74DD}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613" authorId="0" shapeId="0" xr:uid="{00000000-0006-0000-0100-000018000000}">
      <text>
        <r>
          <rPr>
            <sz val="11"/>
            <color theme="1"/>
            <rFont val="Aptos Narrow"/>
            <scheme val="minor"/>
          </rPr>
          <t>======
ID#AAAB52QiCQo
tc={6A97363A-3852-4461-AEB2-8BCFBE76BB1E}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</t>
        </r>
      </text>
    </comment>
    <comment ref="F616" authorId="0" shapeId="0" xr:uid="{00000000-0006-0000-0100-000010000000}">
      <text>
        <r>
          <rPr>
            <sz val="11"/>
            <color theme="1"/>
            <rFont val="Aptos Narrow"/>
            <scheme val="minor"/>
          </rPr>
          <t>======
ID#AAAB52QiCSE
tc={F7008BEB-AB3F-45A2-ABEB-9DD8FA202782}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976" authorId="0" shapeId="0" xr:uid="{00000000-0006-0000-0100-000009000000}">
      <text>
        <r>
          <rPr>
            <sz val="11"/>
            <color theme="1"/>
            <rFont val="Aptos Narrow"/>
            <scheme val="minor"/>
          </rPr>
          <t>======
ID#AAAB52QiCT0
tc={31B12BBD-E3EF-4FE8-B18B-648FF46D9065}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
* Consultoria Aracelia pelo Se liga R$ 9.000,00</t>
        </r>
      </text>
    </comment>
    <comment ref="F985" authorId="0" shapeId="0" xr:uid="{00000000-0006-0000-0100-000011000000}">
      <text>
        <r>
          <rPr>
            <sz val="11"/>
            <color theme="1"/>
            <rFont val="Aptos Narrow"/>
            <scheme val="minor"/>
          </rPr>
          <t>======
ID#AAAB52QiCR8
tc={EB0ADC63-74BA-4C74-B595-41EA18ED5B5E}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1055" authorId="0" shapeId="0" xr:uid="{00000000-0006-0000-0100-00001A000000}">
      <text>
        <r>
          <rPr>
            <sz val="11"/>
            <color theme="1"/>
            <rFont val="Aptos Narrow"/>
            <scheme val="minor"/>
          </rPr>
          <t>======
ID#AAAB52QiCQY
tc={D44ED5BE-2373-49CD-9120-6C271D82FFC9}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1056" authorId="0" shapeId="0" xr:uid="{00000000-0006-0000-0100-00000D000000}">
      <text>
        <r>
          <rPr>
            <sz val="11"/>
            <color theme="1"/>
            <rFont val="Aptos Narrow"/>
            <scheme val="minor"/>
          </rPr>
          <t>======
ID#AAAB52QiCS0
tc={73A84550-7FB6-4A81-BE35-E85063A50B45}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1057" authorId="0" shapeId="0" xr:uid="{00000000-0006-0000-0100-00000C000000}">
      <text>
        <r>
          <rPr>
            <sz val="11"/>
            <color theme="1"/>
            <rFont val="Aptos Narrow"/>
            <scheme val="minor"/>
          </rPr>
          <t>======
ID#AAAB52QiCS8
tc={B357B4C0-6FC4-43E6-802C-3CAF7E0D4149}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Diretoria Adm/RH  R$ 8.000,00
* Analista de RH- 5.000,00</t>
        </r>
      </text>
    </comment>
    <comment ref="F1061" authorId="0" shapeId="0" xr:uid="{00000000-0006-0000-0100-000007000000}">
      <text>
        <r>
          <rPr>
            <sz val="11"/>
            <color theme="1"/>
            <rFont val="Aptos Narrow"/>
            <scheme val="minor"/>
          </rPr>
          <t>======
ID#AAAB52QiCUE
tc={D5118FAE-36DC-4E90-A52B-43C13F3217F9}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
* Consultoria Aracelia pelo Se liga R$ 9.000,00</t>
        </r>
      </text>
    </comment>
    <comment ref="F1063" authorId="0" shapeId="0" xr:uid="{00000000-0006-0000-0100-00000E000000}">
      <text>
        <r>
          <rPr>
            <sz val="11"/>
            <color theme="1"/>
            <rFont val="Aptos Narrow"/>
            <scheme val="minor"/>
          </rPr>
          <t>======
ID#AAAB52QiCSY
tc={F95657D2-9E29-4F59-A738-D92EE6A0F501}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
* Consultoria Aracelia pelo Se liga R$ 9.000,00</t>
        </r>
      </text>
    </comment>
    <comment ref="F1064" authorId="0" shapeId="0" xr:uid="{00000000-0006-0000-0100-000001000000}">
      <text>
        <r>
          <rPr>
            <sz val="11"/>
            <color theme="1"/>
            <rFont val="Aptos Narrow"/>
            <scheme val="minor"/>
          </rPr>
          <t>======
ID#AAAB52QiCUw
tc={56341EAD-A8C2-4213-836D-E31FCADF84DF}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Captador
* Motorista
* Consultoria Aracelia pelo Se liga R$ 9.000,00</t>
        </r>
      </text>
    </comment>
    <comment ref="F1130" authorId="0" shapeId="0" xr:uid="{00000000-0006-0000-0100-000008000000}">
      <text>
        <r>
          <rPr>
            <sz val="11"/>
            <color theme="1"/>
            <rFont val="Aptos Narrow"/>
            <scheme val="minor"/>
          </rPr>
          <t>======
ID#AAAB52QiCUA
tc={A5C69A2C-B526-4FFE-83B2-1633137805F0}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eXLWQauUeXbY/SapwZEidgPOcD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010" authorId="0" shapeId="0" xr:uid="{00000000-0006-0000-0200-000004000000}">
      <text>
        <r>
          <rPr>
            <sz val="11"/>
            <color theme="1"/>
            <rFont val="Aptos Narrow"/>
            <scheme val="minor"/>
          </rPr>
          <t>======
ID#AAAB52QiCTQ
tc={800D85EA-916D-456E-B9A3-908898D96F3A}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1" authorId="0" shapeId="0" xr:uid="{00000000-0006-0000-0200-000005000000}">
      <text>
        <r>
          <rPr>
            <sz val="11"/>
            <color theme="1"/>
            <rFont val="Aptos Narrow"/>
            <scheme val="minor"/>
          </rPr>
          <t>======
ID#AAAB52QiCSk
tc={A639573E-267F-405F-97A6-92D287A30C6C}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2" authorId="0" shapeId="0" xr:uid="{00000000-0006-0000-0200-000003000000}">
      <text>
        <r>
          <rPr>
            <sz val="11"/>
            <color theme="1"/>
            <rFont val="Aptos Narrow"/>
            <scheme val="minor"/>
          </rPr>
          <t>======
ID#AAAB52QiCTY
tc={0546D7E9-B8A7-44DD-90F5-4C39C6C2BDA4}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3" authorId="0" shapeId="0" xr:uid="{00000000-0006-0000-0200-00000B000000}">
      <text>
        <r>
          <rPr>
            <sz val="11"/>
            <color theme="1"/>
            <rFont val="Aptos Narrow"/>
            <scheme val="minor"/>
          </rPr>
          <t>======
ID#AAAB52QiCRQ
tc={9AE12648-FF5A-43DF-83B0-D35B3BBBBE3C}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4" authorId="0" shapeId="0" xr:uid="{00000000-0006-0000-0200-00000A000000}">
      <text>
        <r>
          <rPr>
            <sz val="11"/>
            <color theme="1"/>
            <rFont val="Aptos Narrow"/>
            <scheme val="minor"/>
          </rPr>
          <t>======
ID#AAAB52QiCRY
tc={F8E243F0-693A-4502-81E6-7543CC8173CB}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5" authorId="0" shapeId="0" xr:uid="{00000000-0006-0000-0200-000008000000}">
      <text>
        <r>
          <rPr>
            <sz val="11"/>
            <color theme="1"/>
            <rFont val="Aptos Narrow"/>
            <scheme val="minor"/>
          </rPr>
          <t>======
ID#AAAB52QiCSI
tc={3F425A89-FD69-4C7B-8370-003CC0880893}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6" authorId="0" shapeId="0" xr:uid="{00000000-0006-0000-0200-000009000000}">
      <text>
        <r>
          <rPr>
            <sz val="11"/>
            <color theme="1"/>
            <rFont val="Aptos Narrow"/>
            <scheme val="minor"/>
          </rPr>
          <t>======
ID#AAAB52QiCRs
tc={D5ADA5B9-596C-4D46-9987-09C56B38EB3F}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7" authorId="0" shapeId="0" xr:uid="{00000000-0006-0000-0200-00000C000000}">
      <text>
        <r>
          <rPr>
            <sz val="11"/>
            <color theme="1"/>
            <rFont val="Aptos Narrow"/>
            <scheme val="minor"/>
          </rPr>
          <t>======
ID#AAAB52QiCQU
tc={BD2F612B-BD9E-48CA-913B-203C16B4CCFE}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8" authorId="0" shapeId="0" xr:uid="{00000000-0006-0000-0200-000001000000}">
      <text>
        <r>
          <rPr>
            <sz val="11"/>
            <color theme="1"/>
            <rFont val="Aptos Narrow"/>
            <scheme val="minor"/>
          </rPr>
          <t>======
ID#AAAB52QiCUg
tc={EB4B88D1-5A1D-4A94-8D60-2E882916B4BA}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19" authorId="0" shapeId="0" xr:uid="{00000000-0006-0000-0200-000006000000}">
      <text>
        <r>
          <rPr>
            <sz val="11"/>
            <color theme="1"/>
            <rFont val="Aptos Narrow"/>
            <scheme val="minor"/>
          </rPr>
          <t>======
ID#AAAB52QiCSc
tc={AE87699E-290D-4404-A834-3E8797F770A2}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20" authorId="0" shapeId="0" xr:uid="{00000000-0006-0000-0200-000002000000}">
      <text>
        <r>
          <rPr>
            <sz val="11"/>
            <color theme="1"/>
            <rFont val="Aptos Narrow"/>
            <scheme val="minor"/>
          </rPr>
          <t>======
ID#AAAB52QiCTk
tc={4AC9A3DE-CBAA-489A-A629-1526D8269606}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  <comment ref="F1021" authorId="0" shapeId="0" xr:uid="{00000000-0006-0000-0200-000007000000}">
      <text>
        <r>
          <rPr>
            <sz val="11"/>
            <color theme="1"/>
            <rFont val="Aptos Narrow"/>
            <scheme val="minor"/>
          </rPr>
          <t>======
ID#AAAB52QiCSM
tc={38DE015E-787E-466B-B756-FC3A56BE9591}    (2026-05-07 18:31:17)
[Comentário encadeado]
Sua versão do Excel permite que você leia este comentário encadeado, no entanto, as edições serão removidas se o arquivo for aberto em uma versão mais recente do Excel. Saiba mais: https://go.microsoft.com/fwlink/?linkid=870924
Comentário:
    * Suporte TI - Fabricio R$ 3.186,00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/l4C1AWDSwt61URVLQPoHuTUJI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0000000-0006-0000-0300-000003000000}">
      <text>
        <r>
          <rPr>
            <sz val="11"/>
            <color theme="1"/>
            <rFont val="Aptos Narrow"/>
            <scheme val="minor"/>
          </rPr>
          <t>======
ID#AAAB52QiCRI
Financeiro    (2026-05-07 18:31:17)
EMPRESTIMO CEDESP  R$ 13.912,69 
AMORIZAÇÃO SE LIGA JOVEM  R$ 30.000,00 
ASSOSSIADOS PF  R$ 47.800,03 
NOTA FISCAL PAULISTA  R$ 4.222,52</t>
        </r>
      </text>
    </comment>
    <comment ref="H3" authorId="0" shapeId="0" xr:uid="{00000000-0006-0000-0300-000002000000}">
      <text>
        <r>
          <rPr>
            <sz val="11"/>
            <color theme="1"/>
            <rFont val="Aptos Narrow"/>
            <scheme val="minor"/>
          </rPr>
          <t>======
ID#AAAB52QiCR0
Financeiro    (2026-05-07 18:31:17)
FERIAS E 1/3 DE FERIAS
 SALARIO
 CARTAO DE CREDITO
 CONTABILIDADE
 SEGURANÇA E MONITORAMENTO
 TELEFONE/INTERNET
 CONSULTORIA
 DESPESA COM SOFTWARE- SOUCIAL
 DESPESA COM SOFTWARE- RELOGIO DE PONTO
 SERVICOS COM TERCEIROS - CAPTAÇÃO
 SERVICOS COM TERCEIROS - DEP RH
 SERVICOS COM TERCEIROS - T.I
 TARIFA BANCARIA</t>
        </r>
      </text>
    </comment>
    <comment ref="D5" authorId="0" shapeId="0" xr:uid="{00000000-0006-0000-0300-000001000000}">
      <text>
        <r>
          <rPr>
            <sz val="11"/>
            <color theme="1"/>
            <rFont val="Aptos Narrow"/>
            <scheme val="minor"/>
          </rPr>
          <t>======
ID#AAAB52QiCUM
Financeiro    (2026-05-07 18:31:17)
EMPRESTIMO CEDESP  R$ 26.880,00 
AMORIZAÇÃO SE LIGA JOVEM  R$ 8.400,00 
ASSOSSIADOS PF  R$ 24.750,03 
PROJETO COMUNIDADE DIGITAIS  R$ 25.522,42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rl/nWQX9mBTCSU3lOk9aNqUqZsw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0000000-0006-0000-0D00-000002000000}">
      <text>
        <r>
          <rPr>
            <sz val="11"/>
            <color theme="1"/>
            <rFont val="Aptos Narrow"/>
            <scheme val="minor"/>
          </rPr>
          <t>======
ID#AAAB0hvoRWE
Financeiro    (2026-02-18 18:28:03)
* DOAÇÃO FUNDAÇÃO VOLKSWAGEN
* INSTITUTO NELSON WILIANS
* UNITED WAY BRASIL- UWB
* NOTA FISCAL PAULISTA</t>
        </r>
      </text>
    </comment>
    <comment ref="H2" authorId="0" shapeId="0" xr:uid="{00000000-0006-0000-0D00-000015000000}">
      <text>
        <r>
          <rPr>
            <sz val="11"/>
            <color theme="1"/>
            <rFont val="Aptos Narrow"/>
            <scheme val="minor"/>
          </rPr>
          <t>======
ID#AAAB0hJDGMc
Financeiro    (2026-02-18 18:28:03)
- IPTU
- Salarios
- Serviços de Terceiros
- Manuntenção e Reforma do imovel
- Despesas Concessionarias
- Telefone/internet
- Manutenções
- Cartao de credito
- tarifa bancaria</t>
        </r>
      </text>
    </comment>
    <comment ref="D5" authorId="0" shapeId="0" xr:uid="{00000000-0006-0000-0D00-000011000000}">
      <text>
        <r>
          <rPr>
            <sz val="11"/>
            <color theme="1"/>
            <rFont val="Aptos Narrow"/>
            <scheme val="minor"/>
          </rPr>
          <t>======
ID#AAAB0hJDGMs
Financeiro    (2026-02-18 18:28:03)
* ASSOCIADOS (PF)
* UNITED WAY BRASIL- UWB
* NOTA FISCAL PAULISTA</t>
        </r>
      </text>
    </comment>
    <comment ref="H5" authorId="0" shapeId="0" xr:uid="{00000000-0006-0000-0D00-000017000000}">
      <text>
        <r>
          <rPr>
            <sz val="11"/>
            <color theme="1"/>
            <rFont val="Aptos Narrow"/>
            <scheme val="minor"/>
          </rPr>
          <t>======
ID#AAAB0hJDGMU
Financeiro    (2026-02-18 18:28:03)
- Salarios
- Serviços de Terceiros
- Manuntenção e Reforma do imovel
- Despesas Concessionarias
- Telefone/internet
- Manutenções
- Cartao de credito
- tarifa bancaria</t>
        </r>
      </text>
    </comment>
    <comment ref="D8" authorId="0" shapeId="0" xr:uid="{00000000-0006-0000-0D00-00000E000000}">
      <text>
        <r>
          <rPr>
            <sz val="11"/>
            <color theme="1"/>
            <rFont val="Aptos Narrow"/>
            <scheme val="minor"/>
          </rPr>
          <t>======
ID#AAAB0hvoRVQ
Financeiro    (2026-02-18 18:28:03)
* ASSOCIADOS (PF)
*INSTITUTO NELSON WILIANS
* UNITED WAY BRASIL- UWB
* HAROLD
* NOTA FISCAL PAULISTA</t>
        </r>
      </text>
    </comment>
    <comment ref="H8" authorId="0" shapeId="0" xr:uid="{00000000-0006-0000-0D00-000018000000}">
      <text>
        <r>
          <rPr>
            <sz val="11"/>
            <color theme="1"/>
            <rFont val="Aptos Narrow"/>
            <scheme val="minor"/>
          </rPr>
          <t>======
ID#AAAB0hJDGMQ
Financeiro    (2026-02-18 18:28:03)
-Salarios
- Serviços de Terceiros
- 1º parcela 13ª Salarios
- Despesas Concessionarias
- Telefone/internet
- Manutenções
- Cartao de credito
- tarifa bancaria</t>
        </r>
      </text>
    </comment>
    <comment ref="D11" authorId="0" shapeId="0" xr:uid="{00000000-0006-0000-0D00-000007000000}">
      <text>
        <r>
          <rPr>
            <sz val="11"/>
            <color theme="1"/>
            <rFont val="Aptos Narrow"/>
            <scheme val="minor"/>
          </rPr>
          <t>======
ID#AAAB0hvoRVs
Financeiro    (2026-02-18 18:28:03)
* ASSOCIADOS (PF)
* UNITED WAY BRASIL- UWB
*RENDIMENTOS</t>
        </r>
      </text>
    </comment>
    <comment ref="H11" authorId="0" shapeId="0" xr:uid="{00000000-0006-0000-0D00-00001F000000}">
      <text>
        <r>
          <rPr>
            <sz val="11"/>
            <color theme="1"/>
            <rFont val="Aptos Narrow"/>
            <scheme val="minor"/>
          </rPr>
          <t>======
ID#AAAB0hJDGL0
Financeiro    (2026-02-18 18:28:03)
Financeiro:
-Salarios
- Serviços de Terceiros
- 2º parcela 13ª Salarios
-Férias
- Despesas Concessionarias
- Telefone/internet
- Manutenções
- Cartao de credito
- tarifa bancaria
-Congelados ( Confraternização)</t>
        </r>
      </text>
    </comment>
    <comment ref="D14" authorId="0" shapeId="0" xr:uid="{00000000-0006-0000-0D00-000016000000}">
      <text>
        <r>
          <rPr>
            <sz val="11"/>
            <color theme="1"/>
            <rFont val="Aptos Narrow"/>
            <scheme val="minor"/>
          </rPr>
          <t>======
ID#AAAB0hJDGMY
Financeiro    (2026-02-18 18:28:03)
* ASSOCIADOS (PF)
* HAROLD
* INSTITUTO EKLOOS
* NOTA FISCAL PAULISTA
*RENDIMENTOS</t>
        </r>
      </text>
    </comment>
    <comment ref="H14" authorId="0" shapeId="0" xr:uid="{00000000-0006-0000-0D00-000004000000}">
      <text>
        <r>
          <rPr>
            <sz val="11"/>
            <color theme="1"/>
            <rFont val="Aptos Narrow"/>
            <scheme val="minor"/>
          </rPr>
          <t>======
ID#AAAB0hvoRV0
Financeiro    (2026-02-18 18:28:03)
CONVENIO MEDICO
 FGTS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17" authorId="0" shapeId="0" xr:uid="{00000000-0006-0000-0D00-000005000000}">
      <text>
        <r>
          <rPr>
            <sz val="11"/>
            <color theme="1"/>
            <rFont val="Aptos Narrow"/>
            <scheme val="minor"/>
          </rPr>
          <t>======
ID#AAAB0hvoRV4
Financeiro    (2026-02-18 18:28:03)
* ASSOCIADOS (PF)
* NOTA FISCAL PAULISTA
* RENDIMENTOS
* TRANSF ENTRE CONTAS CPXCC</t>
        </r>
      </text>
    </comment>
    <comment ref="H17" authorId="0" shapeId="0" xr:uid="{00000000-0006-0000-0D00-00000D000000}">
      <text>
        <r>
          <rPr>
            <sz val="11"/>
            <color theme="1"/>
            <rFont val="Aptos Narrow"/>
            <scheme val="minor"/>
          </rPr>
          <t>======
ID#AAAB0hvoRVU
Financeiro    (2026-02-18 18:28:03)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0" authorId="0" shapeId="0" xr:uid="{00000000-0006-0000-0D00-00000B000000}">
      <text>
        <r>
          <rPr>
            <sz val="11"/>
            <color theme="1"/>
            <rFont val="Aptos Narrow"/>
            <scheme val="minor"/>
          </rPr>
          <t>======
ID#AAAB0hvoRVc
Financeiro    (2026-02-18 18:28:03)
*ASSOCIADOS (PF)
*CENTRO INTEGRADO -GAMEFICAÇÃO
* NOTA FISCAL PAULISTA
* RENDIMENTOS</t>
        </r>
      </text>
    </comment>
    <comment ref="H20" authorId="0" shapeId="0" xr:uid="{00000000-0006-0000-0D00-00000F000000}">
      <text>
        <r>
          <rPr>
            <sz val="11"/>
            <color theme="1"/>
            <rFont val="Aptos Narrow"/>
            <scheme val="minor"/>
          </rPr>
          <t>======
ID#AAAB0hJDGMw
Financeiro    (2026-02-18 18:28:03)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3" authorId="0" shapeId="0" xr:uid="{00000000-0006-0000-0D00-00000A000000}">
      <text>
        <r>
          <rPr>
            <sz val="11"/>
            <color theme="1"/>
            <rFont val="Aptos Narrow"/>
            <scheme val="minor"/>
          </rPr>
          <t>======
ID#AAAB0hvoRVk
Financeiro    (2026-02-18 18:28:03)
*ASSOCIADOS (PF)
*CENTRO INTEGRADO -GAMEFICAÇÃO
* NOTA FISCAL PAULISTA
* RENDIMENTOS</t>
        </r>
      </text>
    </comment>
    <comment ref="H23" authorId="0" shapeId="0" xr:uid="{00000000-0006-0000-0D00-00001E000000}">
      <text>
        <r>
          <rPr>
            <sz val="11"/>
            <color theme="1"/>
            <rFont val="Aptos Narrow"/>
            <scheme val="minor"/>
          </rPr>
          <t>======
ID#AAAB0hJDGL4
Financeiro    (2026-02-18 18:28:03)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6" authorId="0" shapeId="0" xr:uid="{00000000-0006-0000-0D00-000010000000}">
      <text>
        <r>
          <rPr>
            <sz val="11"/>
            <color theme="1"/>
            <rFont val="Aptos Narrow"/>
            <scheme val="minor"/>
          </rPr>
          <t>======
ID#AAAB0hvoRVM
Financeiro    (2026-02-18 18:28:03)
*ASSOCIADOS (PF)
*CENTRO INTEGRADO -GAMEFICAÇÃO
* NOTA FISCAL PAULISTA
* RENDIMENTOS
* UNITED WAY BRASIL- UWB</t>
        </r>
      </text>
    </comment>
    <comment ref="H26" authorId="0" shapeId="0" xr:uid="{00000000-0006-0000-0D00-000013000000}">
      <text>
        <r>
          <rPr>
            <sz val="11"/>
            <color theme="1"/>
            <rFont val="Aptos Narrow"/>
            <scheme val="minor"/>
          </rPr>
          <t>======
ID#AAAB0hJDGMk
Financeiro    (2026-02-18 18:28:03)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9" authorId="0" shapeId="0" xr:uid="{00000000-0006-0000-0D00-000014000000}">
      <text>
        <r>
          <rPr>
            <sz val="11"/>
            <color theme="1"/>
            <rFont val="Aptos Narrow"/>
            <scheme val="minor"/>
          </rPr>
          <t>======
ID#AAAB0hJDGMg
Financeiro    (2026-02-18 18:28:03)
*ASSOCIADOS (PF)
*CENTRO INTEGRADO -GAMEFICAÇÃO
* NOTA FISCAL PAULISTA
* RENDIMENTOS
* UNITED WAY BRASIL- UWB</t>
        </r>
      </text>
    </comment>
    <comment ref="H29" authorId="0" shapeId="0" xr:uid="{00000000-0006-0000-0D00-000020000000}">
      <text>
        <r>
          <rPr>
            <sz val="11"/>
            <color theme="1"/>
            <rFont val="Aptos Narrow"/>
            <scheme val="minor"/>
          </rPr>
          <t>======
ID#AAAB0hJDGLw
Financeiro    (2026-02-18 18:28:03)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32" authorId="0" shapeId="0" xr:uid="{00000000-0006-0000-0D00-00001D000000}">
      <text>
        <r>
          <rPr>
            <sz val="11"/>
            <color theme="1"/>
            <rFont val="Aptos Narrow"/>
            <scheme val="minor"/>
          </rPr>
          <t>======
ID#AAAB0hJDGME
Financeiro    (2026-02-18 18:28:03)
*ASSOCIADOS (PF)
* RENDIMENTOS
* NOTA FISCAL PAULISTA
* FUNDO PROVISIONADO FUMCAD</t>
        </r>
      </text>
    </comment>
    <comment ref="H32" authorId="0" shapeId="0" xr:uid="{00000000-0006-0000-0D00-000003000000}">
      <text>
        <r>
          <rPr>
            <sz val="11"/>
            <color theme="1"/>
            <rFont val="Aptos Narrow"/>
            <scheme val="minor"/>
          </rPr>
          <t>======
ID#AAAB0hvoRV8
Financeiro    (2026-02-18 18:28:03)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35" authorId="0" shapeId="0" xr:uid="{00000000-0006-0000-0D00-00001B000000}">
      <text>
        <r>
          <rPr>
            <sz val="11"/>
            <color theme="1"/>
            <rFont val="Aptos Narrow"/>
            <scheme val="minor"/>
          </rPr>
          <t>======
ID#AAAB0hJDGL8
Financeiro    (2026-02-18 18:28:03)
* ASSOCIADOS (PF)
* UNITED WAY BRASIL- UWB
* NOTA FISCAL PAULISTA
* RENDIMENTOS</t>
        </r>
      </text>
    </comment>
    <comment ref="H35" authorId="0" shapeId="0" xr:uid="{00000000-0006-0000-0D00-000008000000}">
      <text>
        <r>
          <rPr>
            <sz val="11"/>
            <color theme="1"/>
            <rFont val="Aptos Narrow"/>
            <scheme val="minor"/>
          </rPr>
          <t>======
ID#AAAB0hvoRVo
Financeiro    (2026-02-18 18:28:03)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38" authorId="0" shapeId="0" xr:uid="{00000000-0006-0000-0D00-00000C000000}">
      <text>
        <r>
          <rPr>
            <sz val="11"/>
            <color theme="1"/>
            <rFont val="Aptos Narrow"/>
            <scheme val="minor"/>
          </rPr>
          <t>======
ID#AAAB0hvoRVY
Financeiro    (2026-02-18 18:28:03)
* ASSOCIADOS (PF)
* UNITED WAY BRASIL- UWB
* NOTA FISCAL PAULISTA
* RENDIMENTOS</t>
        </r>
      </text>
    </comment>
    <comment ref="H38" authorId="0" shapeId="0" xr:uid="{00000000-0006-0000-0D00-000012000000}">
      <text>
        <r>
          <rPr>
            <sz val="11"/>
            <color theme="1"/>
            <rFont val="Aptos Narrow"/>
            <scheme val="minor"/>
          </rPr>
          <t>======
ID#AAAB0hJDGMo
Financeiro    (2026-02-18 18:28:03)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41" authorId="0" shapeId="0" xr:uid="{00000000-0006-0000-0D00-000006000000}">
      <text>
        <r>
          <rPr>
            <sz val="11"/>
            <color theme="1"/>
            <rFont val="Aptos Narrow"/>
            <scheme val="minor"/>
          </rPr>
          <t>======
ID#AAAB0hvoRVw
Financeiro    (2026-02-18 18:28:03)
* ASSOCIADOS (PF)
* UNITED WAY BRASIL- UWB
* CENTRO INTEGRADO -GAMEFICAÇÃO
* NOTA FISCAL PAULISTA</t>
        </r>
      </text>
    </comment>
    <comment ref="H41" authorId="0" shapeId="0" xr:uid="{00000000-0006-0000-0D00-000001000000}">
      <text>
        <r>
          <rPr>
            <sz val="11"/>
            <color theme="1"/>
            <rFont val="Aptos Narrow"/>
            <scheme val="minor"/>
          </rPr>
          <t>======
ID#AAAB0hvoRWA
Financeiro    (2026-02-18 18:28:03)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44" authorId="0" shapeId="0" xr:uid="{00000000-0006-0000-0D00-00001C000000}">
      <text>
        <r>
          <rPr>
            <sz val="11"/>
            <color theme="1"/>
            <rFont val="Aptos Narrow"/>
            <scheme val="minor"/>
          </rPr>
          <t>======
ID#AAAB0hJDGMA
Financeiro    (2026-02-18 18:28:03)
* ASSOCIADOS (PF)
* DEVOLUCAO
* AMORTIZAÇÃO SE LIGA JOVEM
* CENTRO INTEGRADO -GAMEFICAÇÃO</t>
        </r>
      </text>
    </comment>
    <comment ref="H44" authorId="0" shapeId="0" xr:uid="{00000000-0006-0000-0D00-000019000000}">
      <text>
        <r>
          <rPr>
            <sz val="11"/>
            <color theme="1"/>
            <rFont val="Aptos Narrow"/>
            <scheme val="minor"/>
          </rPr>
          <t>======
ID#AAAB0hJDGMM
Financeiro    (2026-02-18 18:28:03)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47" authorId="0" shapeId="0" xr:uid="{00000000-0006-0000-0D00-00001A000000}">
      <text>
        <r>
          <rPr>
            <sz val="11"/>
            <color theme="1"/>
            <rFont val="Aptos Narrow"/>
            <scheme val="minor"/>
          </rPr>
          <t>======
ID#AAAB0hJDGMI
Financeiro    (2026-02-18 18:28:03)
* AMORTIZAÇÃO -SE LIGA JOVEM
* DEVOLUÇAO CEDESP
*NOTA FISCAL PAULISTA</t>
        </r>
      </text>
    </comment>
    <comment ref="H47" authorId="0" shapeId="0" xr:uid="{00000000-0006-0000-0D00-000009000000}">
      <text>
        <r>
          <rPr>
            <sz val="11"/>
            <color theme="1"/>
            <rFont val="Aptos Narrow"/>
            <scheme val="minor"/>
          </rPr>
          <t>======
ID#AAAB0hvoRVg
Financeiro    (2026-02-18 18:28:03)
CONVENIO MEDICO
 FGTS
 INSS E IRRF
SEGURO DE VIDA
 SINDICATO
 CARTAO DE CREDITO
 CONSULTORIA
 TELEFONE/INTERNET
 SEGURANÇA E MONITORAMENTO
 TARIFA BANCARIA
KIT CONFRATERNIZAÇÃO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PgMPEx043ZRLLKZMbR6I4iKr07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0000000-0006-0000-0F00-000002000000}">
      <text>
        <r>
          <rPr>
            <sz val="11"/>
            <color theme="1"/>
            <rFont val="Aptos Narrow"/>
            <scheme val="minor"/>
          </rPr>
          <t>======
ID#AAAB52QiCU8
Financeiro    (2026-05-07 18:31:17)
* DOAÇÃO FUNDAÇÃO VOLKSWAGEN
* INSTITUTO NELSON WILIANS
* UNITED WAY BRASIL- UWB
* NOTA FISCAL PAULISTA</t>
        </r>
      </text>
    </comment>
    <comment ref="H2" authorId="0" shapeId="0" xr:uid="{00000000-0006-0000-0F00-000007000000}">
      <text>
        <r>
          <rPr>
            <sz val="11"/>
            <color theme="1"/>
            <rFont val="Aptos Narrow"/>
            <scheme val="minor"/>
          </rPr>
          <t>======
ID#AAAB52QiCT8
Financeiro    (2026-05-07 18:31:17)
- IPTU
- Salarios
- Serviços de Terceiros
- Manuntenção e Reforma do imovel
- Despesas Concessionarias
- Telefone/internet
- Manutenções
- Cartao de credito
- tarifa bancaria</t>
        </r>
      </text>
    </comment>
    <comment ref="D5" authorId="0" shapeId="0" xr:uid="{00000000-0006-0000-0F00-000010000000}">
      <text>
        <r>
          <rPr>
            <sz val="11"/>
            <color theme="1"/>
            <rFont val="Aptos Narrow"/>
            <scheme val="minor"/>
          </rPr>
          <t>======
ID#AAAB52QiCS4
Financeiro    (2026-05-07 18:31:17)
* ASSOCIADOS (PF)
* UNITED WAY BRASIL- UWB
* NOTA FISCAL PAULISTA</t>
        </r>
      </text>
    </comment>
    <comment ref="H5" authorId="0" shapeId="0" xr:uid="{00000000-0006-0000-0F00-00000A000000}">
      <text>
        <r>
          <rPr>
            <sz val="11"/>
            <color theme="1"/>
            <rFont val="Aptos Narrow"/>
            <scheme val="minor"/>
          </rPr>
          <t>======
ID#AAAB52QiCTg
Financeiro    (2026-05-07 18:31:17)
- Salarios
- Serviços de Terceiros
- Manuntenção e Reforma do imovel
- Despesas Concessionarias
- Telefone/internet
- Manutenções
- Cartao de credito
- tarifa bancaria</t>
        </r>
      </text>
    </comment>
    <comment ref="D8" authorId="0" shapeId="0" xr:uid="{00000000-0006-0000-0F00-000004000000}">
      <text>
        <r>
          <rPr>
            <sz val="11"/>
            <color theme="1"/>
            <rFont val="Aptos Narrow"/>
            <scheme val="minor"/>
          </rPr>
          <t>======
ID#AAAB52QiCU0
Financeiro    (2026-05-07 18:31:17)
* ASSOCIADOS (PF)
*INSTITUTO NELSON WILIANS
* UNITED WAY BRASIL- UWB
* HAROLD
* NOTA FISCAL PAULISTA</t>
        </r>
      </text>
    </comment>
    <comment ref="H8" authorId="0" shapeId="0" xr:uid="{00000000-0006-0000-0F00-00001D000000}">
      <text>
        <r>
          <rPr>
            <sz val="11"/>
            <color theme="1"/>
            <rFont val="Aptos Narrow"/>
            <scheme val="minor"/>
          </rPr>
          <t>======
ID#AAAB52QiCQs
Financeiro    (2026-05-07 18:31:17)
-Salarios
- Serviços de Terceiros
- 1º parcela 13ª Salarios
- Despesas Concessionarias
- Telefone/internet
- Manutenções
- Cartao de credito
- tarifa bancaria</t>
        </r>
      </text>
    </comment>
    <comment ref="D11" authorId="0" shapeId="0" xr:uid="{00000000-0006-0000-0F00-000008000000}">
      <text>
        <r>
          <rPr>
            <sz val="11"/>
            <color theme="1"/>
            <rFont val="Aptos Narrow"/>
            <scheme val="minor"/>
          </rPr>
          <t>======
ID#AAAB52QiCT4
Financeiro    (2026-05-07 18:31:17)
* ASSOCIADOS (PF)
* UNITED WAY BRASIL- UWB
*RENDIMENTOS</t>
        </r>
      </text>
    </comment>
    <comment ref="H11" authorId="0" shapeId="0" xr:uid="{00000000-0006-0000-0F00-000016000000}">
      <text>
        <r>
          <rPr>
            <sz val="11"/>
            <color theme="1"/>
            <rFont val="Aptos Narrow"/>
            <scheme val="minor"/>
          </rPr>
          <t>======
ID#AAAB52QiCRw
Financeiro    (2026-05-07 18:31:17)
Financeiro:
-Salarios
- Serviços de Terceiros
- 2º parcela 13ª Salarios
-Férias
- Despesas Concessionarias
- Telefone/internet
- Manutenções
- Cartao de credito
- tarifa bancaria
-Congelados ( Confraternização)</t>
        </r>
      </text>
    </comment>
    <comment ref="D14" authorId="0" shapeId="0" xr:uid="{00000000-0006-0000-0F00-00000B000000}">
      <text>
        <r>
          <rPr>
            <sz val="11"/>
            <color theme="1"/>
            <rFont val="Aptos Narrow"/>
            <scheme val="minor"/>
          </rPr>
          <t>======
ID#AAAB52QiCTc
Financeiro    (2026-05-07 18:31:17)
* ASSOCIADOS (PF)
* HAROLD
* INSTITUTO EKLOOS
* NOTA FISCAL PAULISTA
*RENDIMENTOS</t>
        </r>
      </text>
    </comment>
    <comment ref="H14" authorId="0" shapeId="0" xr:uid="{00000000-0006-0000-0F00-000001000000}">
      <text>
        <r>
          <rPr>
            <sz val="11"/>
            <color theme="1"/>
            <rFont val="Aptos Narrow"/>
            <scheme val="minor"/>
          </rPr>
          <t>======
ID#AAAB52QiCVA
Financeiro    (2026-05-07 18:31:17)
CONVENIO MEDICO
 FGTS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17" authorId="0" shapeId="0" xr:uid="{00000000-0006-0000-0F00-00001B000000}">
      <text>
        <r>
          <rPr>
            <sz val="11"/>
            <color theme="1"/>
            <rFont val="Aptos Narrow"/>
            <scheme val="minor"/>
          </rPr>
          <t>======
ID#AAAB52QiCRA
Financeiro    (2026-05-07 18:31:17)
* ASSOCIADOS (PF)
* NOTA FISCAL PAULISTA
* RENDIMENTOS
* TRANSF ENTRE CONTAS CPXCC</t>
        </r>
      </text>
    </comment>
    <comment ref="H17" authorId="0" shapeId="0" xr:uid="{00000000-0006-0000-0F00-000009000000}">
      <text>
        <r>
          <rPr>
            <sz val="11"/>
            <color theme="1"/>
            <rFont val="Aptos Narrow"/>
            <scheme val="minor"/>
          </rPr>
          <t>======
ID#AAAB52QiCTo
Financeiro    (2026-05-07 18:31:17)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0" authorId="0" shapeId="0" xr:uid="{00000000-0006-0000-0F00-00001E000000}">
      <text>
        <r>
          <rPr>
            <sz val="11"/>
            <color theme="1"/>
            <rFont val="Aptos Narrow"/>
            <scheme val="minor"/>
          </rPr>
          <t>======
ID#AAAB52QiCQg
Financeiro    (2026-05-07 18:31:17)
*ASSOCIADOS (PF)
*CENTRO INTEGRADO -GAMEFICAÇÃO
* NOTA FISCAL PAULISTA
* RENDIMENTOS</t>
        </r>
      </text>
    </comment>
    <comment ref="H20" authorId="0" shapeId="0" xr:uid="{00000000-0006-0000-0F00-00000C000000}">
      <text>
        <r>
          <rPr>
            <sz val="11"/>
            <color theme="1"/>
            <rFont val="Aptos Narrow"/>
            <scheme val="minor"/>
          </rPr>
          <t>======
ID#AAAB52QiCTU
Financeiro    (2026-05-07 18:31:17)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3" authorId="0" shapeId="0" xr:uid="{00000000-0006-0000-0F00-00000D000000}">
      <text>
        <r>
          <rPr>
            <sz val="11"/>
            <color theme="1"/>
            <rFont val="Aptos Narrow"/>
            <scheme val="minor"/>
          </rPr>
          <t>======
ID#AAAB52QiCTM
Financeiro    (2026-05-07 18:31:17)
*ASSOCIADOS (PF)
*CENTRO INTEGRADO -GAMEFICAÇÃO
* NOTA FISCAL PAULISTA
* RENDIMENTOS</t>
        </r>
      </text>
    </comment>
    <comment ref="H23" authorId="0" shapeId="0" xr:uid="{00000000-0006-0000-0F00-000015000000}">
      <text>
        <r>
          <rPr>
            <sz val="11"/>
            <color theme="1"/>
            <rFont val="Aptos Narrow"/>
            <scheme val="minor"/>
          </rPr>
          <t>======
ID#AAAB52QiCSA
Financeiro    (2026-05-07 18:31:17)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6" authorId="0" shapeId="0" xr:uid="{00000000-0006-0000-0F00-000006000000}">
      <text>
        <r>
          <rPr>
            <sz val="11"/>
            <color theme="1"/>
            <rFont val="Aptos Narrow"/>
            <scheme val="minor"/>
          </rPr>
          <t>======
ID#AAAB52QiCUQ
Financeiro    (2026-05-07 18:31:17)
*ASSOCIADOS (PF)
*CENTRO INTEGRADO -GAMEFICAÇÃO
* NOTA FISCAL PAULISTA
* RENDIMENTOS
* UNITED WAY BRASIL- UWB</t>
        </r>
      </text>
    </comment>
    <comment ref="H26" authorId="0" shapeId="0" xr:uid="{00000000-0006-0000-0F00-000020000000}">
      <text>
        <r>
          <rPr>
            <sz val="11"/>
            <color theme="1"/>
            <rFont val="Aptos Narrow"/>
            <scheme val="minor"/>
          </rPr>
          <t>======
ID#AAAB52QiCQQ
Financeiro    (2026-05-07 18:31:17)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29" authorId="0" shapeId="0" xr:uid="{00000000-0006-0000-0F00-000011000000}">
      <text>
        <r>
          <rPr>
            <sz val="11"/>
            <color theme="1"/>
            <rFont val="Aptos Narrow"/>
            <scheme val="minor"/>
          </rPr>
          <t>======
ID#AAAB52QiCSs
Financeiro    (2026-05-07 18:31:17)
*ASSOCIADOS (PF)
*CENTRO INTEGRADO -GAMEFICAÇÃO
* NOTA FISCAL PAULISTA
* RENDIMENTOS
* UNITED WAY BRASIL- UWB</t>
        </r>
      </text>
    </comment>
    <comment ref="H29" authorId="0" shapeId="0" xr:uid="{00000000-0006-0000-0F00-000019000000}">
      <text>
        <r>
          <rPr>
            <sz val="11"/>
            <color theme="1"/>
            <rFont val="Aptos Narrow"/>
            <scheme val="minor"/>
          </rPr>
          <t>======
ID#AAAB52QiCRU
Financeiro    (2026-05-07 18:31:17)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32" authorId="0" shapeId="0" xr:uid="{00000000-0006-0000-0F00-000005000000}">
      <text>
        <r>
          <rPr>
            <sz val="11"/>
            <color theme="1"/>
            <rFont val="Aptos Narrow"/>
            <scheme val="minor"/>
          </rPr>
          <t>======
ID#AAAB52QiCUc
Financeiro    (2026-05-07 18:31:17)
*ASSOCIADOS (PF)
* RENDIMENTOS
* NOTA FISCAL PAULISTA
* FUNDO PROVISIONADO FUMCAD</t>
        </r>
      </text>
    </comment>
    <comment ref="H32" authorId="0" shapeId="0" xr:uid="{00000000-0006-0000-0F00-000018000000}">
      <text>
        <r>
          <rPr>
            <sz val="11"/>
            <color theme="1"/>
            <rFont val="Aptos Narrow"/>
            <scheme val="minor"/>
          </rPr>
          <t>======
ID#AAAB52QiCRc
Financeiro    (2026-05-07 18:31:17)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35" authorId="0" shapeId="0" xr:uid="{00000000-0006-0000-0F00-000014000000}">
      <text>
        <r>
          <rPr>
            <sz val="11"/>
            <color theme="1"/>
            <rFont val="Aptos Narrow"/>
            <scheme val="minor"/>
          </rPr>
          <t>======
ID#AAAB52QiCSU
Financeiro    (2026-05-07 18:31:17)
* ASSOCIADOS (PF)
* UNITED WAY BRASIL- UWB
* NOTA FISCAL PAULISTA
* RENDIMENTOS</t>
        </r>
      </text>
    </comment>
    <comment ref="H35" authorId="0" shapeId="0" xr:uid="{00000000-0006-0000-0F00-00001C000000}">
      <text>
        <r>
          <rPr>
            <sz val="11"/>
            <color theme="1"/>
            <rFont val="Aptos Narrow"/>
            <scheme val="minor"/>
          </rPr>
          <t>======
ID#AAAB52QiCQw
Financeiro    (2026-05-07 18:31:17)
CONVENIO MEDICO
 FGTS
 FGTS RESCISÃO
 INSS E IRRF
 SALARIO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38" authorId="0" shapeId="0" xr:uid="{00000000-0006-0000-0F00-000017000000}">
      <text>
        <r>
          <rPr>
            <sz val="11"/>
            <color theme="1"/>
            <rFont val="Aptos Narrow"/>
            <scheme val="minor"/>
          </rPr>
          <t>======
ID#AAAB52QiCRg
Financeiro    (2026-05-07 18:31:17)
* ASSOCIADOS (PF)
* UNITED WAY BRASIL- UWB
* NOTA FISCAL PAULISTA
* RENDIMENTOS</t>
        </r>
      </text>
    </comment>
    <comment ref="H38" authorId="0" shapeId="0" xr:uid="{00000000-0006-0000-0F00-00000E000000}">
      <text>
        <r>
          <rPr>
            <sz val="11"/>
            <color theme="1"/>
            <rFont val="Aptos Narrow"/>
            <scheme val="minor"/>
          </rPr>
          <t>======
ID#AAAB52QiCTI
Financeiro    (2026-05-07 18:31:17)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41" authorId="0" shapeId="0" xr:uid="{00000000-0006-0000-0F00-000013000000}">
      <text>
        <r>
          <rPr>
            <sz val="11"/>
            <color theme="1"/>
            <rFont val="Aptos Narrow"/>
            <scheme val="minor"/>
          </rPr>
          <t>======
ID#AAAB52QiCSg
Financeiro    (2026-05-07 18:31:17)
* ASSOCIADOS (PF)
* UNITED WAY BRASIL- UWB
* CENTRO INTEGRADO -GAMEFICAÇÃO
* NOTA FISCAL PAULISTA</t>
        </r>
      </text>
    </comment>
    <comment ref="H41" authorId="0" shapeId="0" xr:uid="{00000000-0006-0000-0F00-000012000000}">
      <text>
        <r>
          <rPr>
            <sz val="11"/>
            <color theme="1"/>
            <rFont val="Aptos Narrow"/>
            <scheme val="minor"/>
          </rPr>
          <t>======
ID#AAAB52QiCSo
Financeiro    (2026-05-07 18:31:17)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44" authorId="0" shapeId="0" xr:uid="{00000000-0006-0000-0F00-000003000000}">
      <text>
        <r>
          <rPr>
            <sz val="11"/>
            <color theme="1"/>
            <rFont val="Aptos Narrow"/>
            <scheme val="minor"/>
          </rPr>
          <t>======
ID#AAAB52QiCU4
Financeiro    (2026-05-07 18:31:17)
* ASSOCIADOS (PF)
* DEVOLUCAO
* AMORTIZAÇÃO SE LIGA JOVEM
* CENTRO INTEGRADO -GAMEFICAÇÃO</t>
        </r>
      </text>
    </comment>
    <comment ref="H44" authorId="0" shapeId="0" xr:uid="{00000000-0006-0000-0F00-00001A000000}">
      <text>
        <r>
          <rPr>
            <sz val="11"/>
            <color theme="1"/>
            <rFont val="Aptos Narrow"/>
            <scheme val="minor"/>
          </rPr>
          <t>======
ID#AAAB52QiCRM
Financeiro    (2026-05-07 18:31:17)
CONVENIO MEDICO
 FGTS
 FGTS RESCISÃO
 INSS E IRRF
 SALARIO/ ASSUMIMOS A FOLHA FUMCAD
 SEGURO DE VIDA
 SINDICATO
 VALE TRANSPORTE
 CARTAO DE CREDITO
 CONSULTORIA
 CONTABILIDADE
 DESPESA COM SOFTWARE
 ENERGIA
 IPTU
 TELEFONE/INTERNET
 SERVICOS COM TERCEIROS
 SEGURANÇA E MONITORAMENTO
 TARIFA BANCARIA</t>
        </r>
      </text>
    </comment>
    <comment ref="D47" authorId="0" shapeId="0" xr:uid="{00000000-0006-0000-0F00-00001F000000}">
      <text>
        <r>
          <rPr>
            <sz val="11"/>
            <color theme="1"/>
            <rFont val="Aptos Narrow"/>
            <scheme val="minor"/>
          </rPr>
          <t>======
ID#AAAB52QiCQc
Financeiro    (2026-05-07 18:31:17)
* AMORTIZAÇÃO -SE LIGA JOVEM
* DEVOLUÇAO CEDESP
*NOTA FISCAL PAULISTA</t>
        </r>
      </text>
    </comment>
    <comment ref="H47" authorId="0" shapeId="0" xr:uid="{00000000-0006-0000-0F00-00000F000000}">
      <text>
        <r>
          <rPr>
            <sz val="11"/>
            <color theme="1"/>
            <rFont val="Aptos Narrow"/>
            <scheme val="minor"/>
          </rPr>
          <t>======
ID#AAAB52QiCTA
Financeiro    (2026-05-07 18:31:17)
CONVENIO MEDICO
 FGTS
 INSS E IRRF
SEGURO DE VIDA
 SINDICATO
 CARTAO DE CREDITO
 CONSULTORIA
 TELEFONE/INTERNET
 SEGURANÇA E MONITORAMENTO
 TARIFA BANCARIA
KIT CONFRATERNIZAÇÃO
FÉRIAS
13 SALARIO
SALARIO MÊS
PJS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/1QeD7r+6V51l/iWHwhKA4CritQ=="/>
    </ext>
  </extLst>
</comments>
</file>

<file path=xl/sharedStrings.xml><?xml version="1.0" encoding="utf-8"?>
<sst xmlns="http://schemas.openxmlformats.org/spreadsheetml/2006/main" count="77415" uniqueCount="3070">
  <si>
    <t>Unidade de Negocio</t>
  </si>
  <si>
    <t>ALDEIA DO FUTURO</t>
  </si>
  <si>
    <t>Receita/Repasse</t>
  </si>
  <si>
    <t>Acumulado</t>
  </si>
  <si>
    <t>DESCRIÇÃO</t>
  </si>
  <si>
    <t>Orçado</t>
  </si>
  <si>
    <t>Realizado</t>
  </si>
  <si>
    <t>Dif.</t>
  </si>
  <si>
    <t>REPASSE PÚBLICO / PREVISTO EM PRD - CEDESP</t>
  </si>
  <si>
    <t>REPASSE PÚBLICO / PREVISTO EM PRD - CCINTER</t>
  </si>
  <si>
    <t>REPASSE PÚBLICO / PREVISTO EM PRD - SE LIGA JOVEM</t>
  </si>
  <si>
    <t>REPASSE PÚBLICO / PREVISTO EM PRD - QUALIFICANDO O FUTURO</t>
  </si>
  <si>
    <t>REPASSE PÚBLICO / PREVISTO EM PRD -AMPLIFICANDO O  FUTURO</t>
  </si>
  <si>
    <t>REPASSE PÚBLICO / PREVISTO EM PRD - EMPODERA CHEF</t>
  </si>
  <si>
    <t>REPASSE PÚBLICO / PREVISTO EM PRD - SOM QUE NOS UNE</t>
  </si>
  <si>
    <t>REPASSE PÚBLICO / PREVISTO EM PRD - PROJETO SAUDE MENTAL</t>
  </si>
  <si>
    <t>DOAÇÃO RECORRENTE</t>
  </si>
  <si>
    <t>NOTA FISCAL PAULISTA</t>
  </si>
  <si>
    <t>NOVAS DOAÇÕES</t>
  </si>
  <si>
    <t>EVENTOS E BAZARES- FESTA JULINA</t>
  </si>
  <si>
    <t>EVENTOS E BAZARES- TARDEZINHA DA ALDEIA</t>
  </si>
  <si>
    <t>PROGRAMA SEMENTES</t>
  </si>
  <si>
    <t>PROJETO COMUNIDADE DIGITAIS</t>
  </si>
  <si>
    <t>PROJETO CIEDS</t>
  </si>
  <si>
    <t>PROJETO HARALD</t>
  </si>
  <si>
    <t>RENDIMENTOS</t>
  </si>
  <si>
    <t>TOTAL</t>
  </si>
  <si>
    <t>-</t>
  </si>
  <si>
    <t>Despesa</t>
  </si>
  <si>
    <t>DESPESA DE PESSOAL</t>
  </si>
  <si>
    <t>13º SALARIO</t>
  </si>
  <si>
    <t>ASSISTENCIA MEDICA</t>
  </si>
  <si>
    <t>BONIFICAÇÃO</t>
  </si>
  <si>
    <t>CONVENIO MEDICO</t>
  </si>
  <si>
    <t>CURSOS DE FORMAÇÃO E RECICLAGEM</t>
  </si>
  <si>
    <t>DESPESAS COM ESTÁGIARIO</t>
  </si>
  <si>
    <t>FERIAS E 1/3 DE FERIAS</t>
  </si>
  <si>
    <t>FGTS</t>
  </si>
  <si>
    <t>FGTS - RESCISÃO</t>
  </si>
  <si>
    <t>FORMAÇÃO CONTINUADA</t>
  </si>
  <si>
    <t>INSS E IRRF</t>
  </si>
  <si>
    <t>PIS</t>
  </si>
  <si>
    <t>RESCISAO</t>
  </si>
  <si>
    <t>SALARIO</t>
  </si>
  <si>
    <t>SEGURO DE VIDA</t>
  </si>
  <si>
    <t>SINDICATO</t>
  </si>
  <si>
    <t>VALE TRANSPORTE ESTÁGIARIO</t>
  </si>
  <si>
    <t>VALE TRANSPORTE FUNCIONARIO</t>
  </si>
  <si>
    <t>DESPESAS ADMINISTRATIVA</t>
  </si>
  <si>
    <t>AGUA</t>
  </si>
  <si>
    <t>CARTAO DE CREDITO</t>
  </si>
  <si>
    <t>CARTORIO</t>
  </si>
  <si>
    <t>CERTIFICACAO</t>
  </si>
  <si>
    <t>CERTIFICADO DIGITAL</t>
  </si>
  <si>
    <t>CONTABILIDADE</t>
  </si>
  <si>
    <t>ENERGIA</t>
  </si>
  <si>
    <t>GAS</t>
  </si>
  <si>
    <t>IPTU</t>
  </si>
  <si>
    <t>LOCAÇÃO</t>
  </si>
  <si>
    <t>MATERIAL DE ESCRITORIO</t>
  </si>
  <si>
    <t>SEGURANÇA E MONITORAMENTO</t>
  </si>
  <si>
    <t>TELEFONE/INTERNET</t>
  </si>
  <si>
    <t>DESPESAS GERAIS</t>
  </si>
  <si>
    <t>ALIMENTACAO</t>
  </si>
  <si>
    <t>AQUISIÇÃO DE BENS PERMANENTE</t>
  </si>
  <si>
    <t xml:space="preserve">BRINDES </t>
  </si>
  <si>
    <t>COMBUSTÍVEL</t>
  </si>
  <si>
    <t>COMUNICACAO E MARKETING</t>
  </si>
  <si>
    <t>CONFRATERNIZACAO</t>
  </si>
  <si>
    <t>CONSULTORIA</t>
  </si>
  <si>
    <t>CONTRATAÇÃO DE TRANSPORTE</t>
  </si>
  <si>
    <t>DESPESA COM SOFTWARE- SOUCIAL</t>
  </si>
  <si>
    <t>DESPESA COM SOFTWARE- RELOGIO DE PONTO</t>
  </si>
  <si>
    <t>DESPESA COM SOFTWARE- DOMINIO DE REDE</t>
  </si>
  <si>
    <t>DESPESAS COM TECNOLOGIA DA INFORMAÇÃO</t>
  </si>
  <si>
    <t>IPVA</t>
  </si>
  <si>
    <t>LICENCIAMENTO</t>
  </si>
  <si>
    <t>MANUTENÇÃO E REPAROS DO IMÓVEL</t>
  </si>
  <si>
    <t>MANUTENÇÃO E REPAROS DOS BENS PERMANENTES</t>
  </si>
  <si>
    <t xml:space="preserve">MATERIAIS VISUAIS E DE COMUNICAÇÃO </t>
  </si>
  <si>
    <t>MATERIAL DE HIGIENE E LIMPEZA</t>
  </si>
  <si>
    <t>MATERIAL ESCRITÓRIO</t>
  </si>
  <si>
    <t>PEDAGOGICO - GERAL</t>
  </si>
  <si>
    <t>SEGURANÇA DO TRABALHO</t>
  </si>
  <si>
    <t>SEGURO DO IMOVEL</t>
  </si>
  <si>
    <t>SEGURO DO VEICULO</t>
  </si>
  <si>
    <t>SERVICOS GRAFICOS</t>
  </si>
  <si>
    <t>SERVICOS COM TERCEIROS - CAPTAÇÃO</t>
  </si>
  <si>
    <t>SERVICOS COM TERCEIROS - CARTUNISTA</t>
  </si>
  <si>
    <t/>
  </si>
  <si>
    <t>SERVICOS COM TERCEIROS - DEP ADMINISTRATIVO</t>
  </si>
  <si>
    <t>SERVICOS COM TERCEIROS - DEP RH</t>
  </si>
  <si>
    <t>SERVICOS COM TERCEIROS - EDUCADORES</t>
  </si>
  <si>
    <t>SERVICOS COM TERCEIROS - JORNALISTA</t>
  </si>
  <si>
    <t>SERVICOS COM TERCEIROS - PSICOLOGO</t>
  </si>
  <si>
    <t>SERVICOS COM TERCEIROS - SUPERVISOR DE PROJETOS SOCIAIS</t>
  </si>
  <si>
    <t>SERVICOS COM TERCEIROS - ASSISTENTE SOCIAL</t>
  </si>
  <si>
    <t>SERVICOS COM TERCEIROS - T.I</t>
  </si>
  <si>
    <t>TRANSPORTE COM USUARIO</t>
  </si>
  <si>
    <t xml:space="preserve">UNIFORME E VESTIMENTAS </t>
  </si>
  <si>
    <t>DESPESAS FINANCEIRA</t>
  </si>
  <si>
    <t>IMPOSTO E TAXAS</t>
  </si>
  <si>
    <t>TARIFA BANCARIA</t>
  </si>
  <si>
    <t>TOTAL DE DESPESAS</t>
  </si>
  <si>
    <t>RESULTADO APURADO</t>
  </si>
  <si>
    <t>SUSTENTABILIDADE</t>
  </si>
  <si>
    <t>PROJETO</t>
  </si>
  <si>
    <t>DATA</t>
  </si>
  <si>
    <t>MÊS</t>
  </si>
  <si>
    <t>ANO</t>
  </si>
  <si>
    <t>COMPETENCIA</t>
  </si>
  <si>
    <t>CATEGORIA FINANCEIRA</t>
  </si>
  <si>
    <t>CATEGORIA CONTABIL</t>
  </si>
  <si>
    <t>CATEGORIA PREST CONTAS</t>
  </si>
  <si>
    <t>FORNECEDOR</t>
  </si>
  <si>
    <t>RAZÃO SOCIAL</t>
  </si>
  <si>
    <t>CNPJ/CPF</t>
  </si>
  <si>
    <t>NF</t>
  </si>
  <si>
    <t>ENTRADA</t>
  </si>
  <si>
    <t>SAÍDA</t>
  </si>
  <si>
    <t>SALDO</t>
  </si>
  <si>
    <t>TRANSFERENCIA PIX DES: KLINICA FLORESTANIA   03/02</t>
  </si>
  <si>
    <t>CEDESP</t>
  </si>
  <si>
    <t>ASSOSSIADOS PF</t>
  </si>
  <si>
    <t xml:space="preserve">DONATIVOS PESSOA FISICA </t>
  </si>
  <si>
    <t>TED-TRANSF ELET DISPON REMET.DEBORA BARBOSA DA SI</t>
  </si>
  <si>
    <t>Aldeia do Futuro</t>
  </si>
  <si>
    <t>74.137.126/0001-49</t>
  </si>
  <si>
    <t>DESPESAS BANCÁRIAS</t>
  </si>
  <si>
    <t>TARIFA BANCARIA TRANSF PGTO PIX</t>
  </si>
  <si>
    <t>Banco Bradesco S.A</t>
  </si>
  <si>
    <t xml:space="preserve"> 60.746.948/0001-12</t>
  </si>
  <si>
    <t>CCINTER</t>
  </si>
  <si>
    <t>Tarifa</t>
  </si>
  <si>
    <t>ALIMENTAÇÃO PROVIDA PELO SERVIÇO</t>
  </si>
  <si>
    <t>TRANSF CC PARA CC PJ ALDEIA DO FUTURO ASSOC PAR</t>
  </si>
  <si>
    <t>TED-TRANSF ELET DISPON REMET.MARIA DIEDERICHSEN V</t>
  </si>
  <si>
    <t>ALDEIA</t>
  </si>
  <si>
    <t>BAIXA AUTOMATICA</t>
  </si>
  <si>
    <t>RENTAB.INVEST FACILCRED*</t>
  </si>
  <si>
    <t>Invest Facil Hub Ltda</t>
  </si>
  <si>
    <t>60.545.473/0001-04</t>
  </si>
  <si>
    <t>TRANSFERENCIA</t>
  </si>
  <si>
    <t>PAGTO ELETRON  COBRANCA KIT NATALINO 3 PARCELA</t>
  </si>
  <si>
    <t>CONTA DE TELEFONE INTERNET --TELEFONICA BRASIL S/</t>
  </si>
  <si>
    <t>REPASSE PÚBLICO / PREVISTO EM PRD</t>
  </si>
  <si>
    <t>RECEBIMENTO TED D REMET.ALDEIA F P M CONDICA</t>
  </si>
  <si>
    <t>MANUTENCAO E REFORMA DO IMOVEL</t>
  </si>
  <si>
    <t>PAGTO ELETRON  COBRANCA JP TINTAS</t>
  </si>
  <si>
    <t xml:space="preserve">TINTAS JD LTDA </t>
  </si>
  <si>
    <t>54.190.319/0017-13</t>
  </si>
  <si>
    <t>MATERIAIS PARA O TRABALHO SOCIOEDUCATIVO E PEDAGÓGICO</t>
  </si>
  <si>
    <t>PAGTO ELETRON  COBRANCA PEDAGOGICO</t>
  </si>
  <si>
    <t>TRANSFERENCIA PIX DES: 34.993.045 PRISCILA D 08/01</t>
  </si>
  <si>
    <t>TRANSFERENCIA PIX DES: SARA DE SOUSA ROCHA   09/01</t>
  </si>
  <si>
    <t>PROJETO SE LIGA JOVEM</t>
  </si>
  <si>
    <t xml:space="preserve">09/01 15:36 MAFRA ASSESSORIA          </t>
  </si>
  <si>
    <t>Repasse</t>
  </si>
  <si>
    <t>RECEBIMENTO TED D REMET.ALDEIA DO FUTURO-ASS</t>
  </si>
  <si>
    <t>CUSTOS INDIRETOS</t>
  </si>
  <si>
    <t>PAGTO ELETRON  COBRANCA 13 CONTABILIDADE</t>
  </si>
  <si>
    <t>FUNDO PROVISIONADO</t>
  </si>
  <si>
    <t>ENCARGOS SOCIAIS E TRABALHISTAS DOS RECURSOS HUMANOS</t>
  </si>
  <si>
    <t xml:space="preserve">Cobrança referente 12/01/2026         </t>
  </si>
  <si>
    <t>PIX QR CODE ESTATIC REM: MARCO ANTONIO MARTINS 13/01</t>
  </si>
  <si>
    <t>APLICACAO AUTOMATICA</t>
  </si>
  <si>
    <t>PAGTO ELETRON  COBRANCA NOTREDAME</t>
  </si>
  <si>
    <t>TARIFA BANCARIA CESTA PJ 2</t>
  </si>
  <si>
    <t>SEGUROS E ACIDENTES DE TRABALHO</t>
  </si>
  <si>
    <t>PAGTO ELETRON  COBRANCA SOUCIAL</t>
  </si>
  <si>
    <t>TARIFA BANCARIA LIQUIDACAO QRCODE PIX</t>
  </si>
  <si>
    <t>GASTOS CARTAO DE CREDITO</t>
  </si>
  <si>
    <t>TRANSFERENCIA PIX DES: SACOLAO CUPECE LTDA   21/01</t>
  </si>
  <si>
    <t>Sacolao Cupece LTDA</t>
  </si>
  <si>
    <t>24.295.970/0001-20</t>
  </si>
  <si>
    <t>DEVOLUCAO</t>
  </si>
  <si>
    <t>DEVOLUÇÃO DE RECURSO AO ÓRGÃO CONCEDENTE</t>
  </si>
  <si>
    <t>TRANSFERENCIA PIX REM: HUB INSTITUICAO DE PA 22/01</t>
  </si>
  <si>
    <t>TRANSFERENCIA ENTRE CONTAS BANCARIAS</t>
  </si>
  <si>
    <t>TRANSFERENCIA PIX DES: JF HORTIFRUTIGRANJEIR 22/01</t>
  </si>
  <si>
    <t xml:space="preserve"> JF HORTIFRUTIGRANJEIRO</t>
  </si>
  <si>
    <t>EMPRESTIMO CEDESP</t>
  </si>
  <si>
    <t>TRANSF CC PARA CC PJ ALDEIA DO FUTURO ASSOC PARA A ME</t>
  </si>
  <si>
    <t>PAGTO ELETRON  COBRANCA ALARME</t>
  </si>
  <si>
    <t>TRANSFERENCIA PIX DES: MIGLIORI CONSULTORIA  22/01</t>
  </si>
  <si>
    <t>Migliori Consultoria</t>
  </si>
  <si>
    <t>TRANSFERENCIA PIX DES: 34.993.045 PRISCILA D 22/01</t>
  </si>
  <si>
    <t>PAGTO ELETRON  COBRANCA ALIMENTACAO CEDESP VAZ</t>
  </si>
  <si>
    <t>DOCE E VAZ</t>
  </si>
  <si>
    <t>PAGTO ELETRON  COBRANCA MANUTENCAO CCINTER</t>
  </si>
  <si>
    <t>ALFAMAQ PECAS E ACESSORIOS PARA EQUIPAMENTOS</t>
  </si>
  <si>
    <t>46.677.612/0001-14</t>
  </si>
  <si>
    <t>TRANSFERENCIA PIX DES: SETE IRMAOS COMERCIO  23/01</t>
  </si>
  <si>
    <t>SETE IRMAOS COMERCIO ATACADISTA E VAREJISTA LTDA</t>
  </si>
  <si>
    <t>41.930.436/0001-67</t>
  </si>
  <si>
    <t xml:space="preserve"> SETE IRMAOS COMERCIO ATACADISTA E VAREJISTA LTDA</t>
  </si>
  <si>
    <t>Sete Irmaos Comercio Atacadista e Varejista LTDA</t>
  </si>
  <si>
    <t>DEP DINHEIRO ATM AG00132MAQ011274SEQ08808</t>
  </si>
  <si>
    <t>DEP DINHEIRO ATM AG00132MAQ011274SEQ08812</t>
  </si>
  <si>
    <t>DEP DINHEIRO ATM AG00132MAQ011274SEQ08816</t>
  </si>
  <si>
    <t>DEP DINHEIRO ATM AG00132MAQ011274SEQ08820</t>
  </si>
  <si>
    <t>DEP DINHEIRO ATM AG00132MAQ011274SEQ08824</t>
  </si>
  <si>
    <t>DEP DINHEIRO ATM AG00132MAQ011274SEQ08828</t>
  </si>
  <si>
    <t>DEP DINHEIRO ATM AG00132MAQ011274SEQ08832</t>
  </si>
  <si>
    <t>DEP DINHEIRO ATM AG00132MAQ011274SEQ08836</t>
  </si>
  <si>
    <t>DEP DINHEIRO ATM AG00132MAQ023441SEQ08003</t>
  </si>
  <si>
    <t>DEP DINHEIRO ATM AG00132MAQ023441SEQ08007</t>
  </si>
  <si>
    <t>DEP DINHEIRO ATM AG00132MAQ023441SEQ08011</t>
  </si>
  <si>
    <t>DEP DINHEIRO ATM AG00132MAQ023441SEQ08015</t>
  </si>
  <si>
    <t>DEP DINHEIRO ATM AG00132MAQ023441SEQ08019</t>
  </si>
  <si>
    <t>DEP DINHEIRO ATM AG00132MAQ023441SEQ07991</t>
  </si>
  <si>
    <t>DEP DINHEIRO ATM AG00132MAQ023441SEQ07995</t>
  </si>
  <si>
    <t>DEP DINHEIRO ATM AG00132MAQ023441SEQ07999</t>
  </si>
  <si>
    <t>PAGTO ELETRON  COBRANCA LIMPEZA CEDESP</t>
  </si>
  <si>
    <t>MALVAGLIA COMERCIAL LTDA</t>
  </si>
  <si>
    <t>16.643.051/0003-33</t>
  </si>
  <si>
    <t>PAGTO ELETRON  COBRANCA DESCARTAVEL CEDESP</t>
  </si>
  <si>
    <t>PAGTO ELETRON  COBRANCA LIMPEZA CCINTER</t>
  </si>
  <si>
    <t>Fernando Cesar da Silva</t>
  </si>
  <si>
    <t>42.934.136/0002-08</t>
  </si>
  <si>
    <t>PAGTO ELETRON  COBRANCA PEDAGOGICO MERC LIVRE ADAPTADOR</t>
  </si>
  <si>
    <t>PAGTO ELETRON  COBRANCA PEDAG KALUNGA  PAPELARIA</t>
  </si>
  <si>
    <t>PAGTO ELETRON  COBRANCA OFICINA DE TINTAS PEDAGOGI</t>
  </si>
  <si>
    <t>PAGTO ELETRON  COBRANCA PEDAGOGICO MERCADO LIVRE</t>
  </si>
  <si>
    <t>PAGTO ELETRON  COBRANCA PEDAGOGICO SACO ADESIVO MERCADO</t>
  </si>
  <si>
    <t>PAGTO ELETRON  COBRANCA : CARVAO P/ CHURRASCO</t>
  </si>
  <si>
    <t>DESPESAS COM CONCESSIONÁRIAS DE SERVIÇOS, TAIS COMO ÁGUA, LUZ, TELEFONIA, INTERNET, GÁS E TELEVISÃO A CABO</t>
  </si>
  <si>
    <t>ROLDAO AUTO SERVICO COM ALIM S.A</t>
  </si>
  <si>
    <t>05.800.256/0024-93</t>
  </si>
  <si>
    <t>DEP DINHEIRO ATM AG00132MAQ011274SEQ01421</t>
  </si>
  <si>
    <t>DEP DINHEIRO ATM AG00132MAQ011274SEQ01425</t>
  </si>
  <si>
    <t>DEP DINHEIRO ATM AG00132MAQ011274SEQ01429</t>
  </si>
  <si>
    <t>DEP DINHEIRO ATM AG00132MAQ023441SEQ09904</t>
  </si>
  <si>
    <t>DEP DINHEIRO ATM AG00132MAQ023441SEQ09908</t>
  </si>
  <si>
    <t>DEP DINHEIRO ATM AG00132MAQ023441SEQ09912</t>
  </si>
  <si>
    <t>DEP DINHEIRO ATM AG00132MAQ023441SEQ09916</t>
  </si>
  <si>
    <t>DEP DINHEIRO ATM AG00132MAQ023441SEQ09920</t>
  </si>
  <si>
    <t>DEP DINHEIRO ATM AG00132MAQ023441SEQ09924</t>
  </si>
  <si>
    <t>DEP DINHEIRO ATM AG00132MAQ023441SEQ09928</t>
  </si>
  <si>
    <t>DEP DINHEIRO ATM AG00132MAQ023441SEQ09932</t>
  </si>
  <si>
    <t>PAGTO ELETRON  COBRANCA PLACA DE SINALIZACAO MANUTENCAO</t>
  </si>
  <si>
    <t>74.137.126.0001/49</t>
  </si>
  <si>
    <t>RATEIO</t>
  </si>
  <si>
    <t>PAGTO ELETRON  COBRANCA PEDAGOGICO MAGALU</t>
  </si>
  <si>
    <t>PAGTO ELETRON  COBRANCA PEDAG ESTETICA MERCADO LIVRE</t>
  </si>
  <si>
    <t>PAGTO ELETRON  COBRANCA PEDAG ESTETICA - MERCADO LIVRE</t>
  </si>
  <si>
    <t>PAGTO ELETRON  COBRANCA CEDESP - ESTETICA - MERCADO LIV</t>
  </si>
  <si>
    <t>PAGTO ELETRON  COBRANCA CEDESP - ESTETICA - MERCADO LIVR</t>
  </si>
  <si>
    <t>PAGTO ELETRON  COBRANCA CEDESP - ESTETICA - IKESAKI</t>
  </si>
  <si>
    <t>PAGTO ELETRON  COBRANCA CEDESP - ESTETICA</t>
  </si>
  <si>
    <t>COMERCIAL FURTUOSO LTDA</t>
  </si>
  <si>
    <t>50.853.720/001-78</t>
  </si>
  <si>
    <t>PAGTO ELETRON  COBRANCA VALE TRANSPORTE</t>
  </si>
  <si>
    <t>PAGTO ELETRON  COBRANCA PEDAGOGICO CEDESP</t>
  </si>
  <si>
    <t>REMUNERAÇÃO DE RECURSOS HUMANOS</t>
  </si>
  <si>
    <t>TRANSF CC PARA CC PJ ANA PAULA RODRIGUES</t>
  </si>
  <si>
    <t>TRANSF CC PARA CC PJ RAQUEL APARECIDA DA SILVA</t>
  </si>
  <si>
    <t>TRANSF CC PARA CC PJ LUCIANA ALVES</t>
  </si>
  <si>
    <t>TRANSF CC PARA CC PJ MARCUS PAULO MARION DA SILVA</t>
  </si>
  <si>
    <t>TRANSF CC PARA CC PJ TIAGO DONIZETE DE CAMPOS</t>
  </si>
  <si>
    <t>TRANSF CC PARA CC PJ THALITA ALVES FERREIRA</t>
  </si>
  <si>
    <t>TRANSF CC PARA CC PJ JUCELIO ALVES DE ANDRADE</t>
  </si>
  <si>
    <t>TRANSF CC PARA CC PJ MAIARA SILVA DE OLIVEIRA</t>
  </si>
  <si>
    <t>TRANSF CC PARA CC PJ SERGIO MARCOS DA SILVA</t>
  </si>
  <si>
    <t>TRANSF CC PARA CC PJ ANA CICILIA DALLACQUA MAGRINI</t>
  </si>
  <si>
    <t>TRANSF CC PARA CC PJ GUSTAVO GAMA BARBOSA DA SILVA</t>
  </si>
  <si>
    <t>TRANSF CC PARA CC PJ KAROLINA AMERICO VIEIRA DE CARVA</t>
  </si>
  <si>
    <t>TRANSF CC PARA CC PJ VALDO LUIZ DA SILVA</t>
  </si>
  <si>
    <t>TRANSF CC PARA CC PJ ISAURA APARECIDA ANTUNES D</t>
  </si>
  <si>
    <t>TRANSF CC PARA CP PJ IARA CAMARGO DE MIRANDA</t>
  </si>
  <si>
    <t>TRANSF CC PARA CP PJ GERALDA APARECIDA DE ALMEI</t>
  </si>
  <si>
    <t>TRANSFERENCIA PIX DES: ARYBELA               29/01</t>
  </si>
  <si>
    <t>ARYBELA COSMETICOS LTDA</t>
  </si>
  <si>
    <t>23.858.394/0001-19</t>
  </si>
  <si>
    <t>TRANSFERENCIA PIX DES: BARBARA DE OLIVEIRA M 29/01</t>
  </si>
  <si>
    <t>TRANSFERENCIA PIX DES: Jefferson Gonzaga de  29/01</t>
  </si>
  <si>
    <t>DESPESAS COM TRANSPORTE DE USUÁRIOS, PARA EVENTUALIDADES EM QUE SE FIZER NECESSÁRIO, E PARA O SERVIÇO DE ACORDO COM AS NECESSIDADES DAS AÇÕES DO TRABALHO</t>
  </si>
  <si>
    <t>PIX QR CODE DINAMICO DES: ZOOP BRASIL           29/01</t>
  </si>
  <si>
    <t>IFOOD BENEFICIOS E SERVICOS LTDA</t>
  </si>
  <si>
    <t>33.157.312/0001-62</t>
  </si>
  <si>
    <t>PAGTO ELETRON  COBRANCA DALMEC RELOGIO DE PONTO</t>
  </si>
  <si>
    <t>VALE TRANSPORTE</t>
  </si>
  <si>
    <t>TRANSF CC PARA CC PJ SHEILA DE OLIVEIRA</t>
  </si>
  <si>
    <t>TRANSF CC PARA CC PJ FELIPE BARROS DE SOUZA SIL</t>
  </si>
  <si>
    <t>TRANSF CC PARA CC PJ BIANCA SALLES DANTAS</t>
  </si>
  <si>
    <t>TRANSF CC PARA CC PJ AILTON MARTINS DA SILVA</t>
  </si>
  <si>
    <t>TRANSF CC PARA CC PJ ANTONIO CARLOS NUNES DE OL</t>
  </si>
  <si>
    <t>Antonio Carlos Nunes de Oli</t>
  </si>
  <si>
    <t>TRANSF CC PARA CC PJ ROZELY ALVES COSTA</t>
  </si>
  <si>
    <t>TRANSF CC PARA CC PJ PRISCILLA ARAUJO MELGACO</t>
  </si>
  <si>
    <t>TRANSF CC PARA CC PJ MAYCON PENHA EPIFANIO DA SILVA</t>
  </si>
  <si>
    <t>TRANSF CC PARA CC PJ SARA DE SOUSA ROCHA</t>
  </si>
  <si>
    <t>TRANSF CC PARA CP PJ VANIA FLORINDA DE ARAUJO LOPES</t>
  </si>
  <si>
    <t>TRANSFERENCIA PIX DES: ANDERSON SOARES NOGUE 29/01</t>
  </si>
  <si>
    <t>TRANSFERENCIA PIX DES: E S M TRANSPORTES     29/01</t>
  </si>
  <si>
    <t xml:space="preserve">ESM TRANSPORTE E LOCACAO DE EQUIPAMENTOS LTDA </t>
  </si>
  <si>
    <t>31.799.894/0001-55</t>
  </si>
  <si>
    <t>TRANSFERENCIA PIX DES: 63.928.308 CRISTIANE  29/01</t>
  </si>
  <si>
    <t>TRANSFERENCIA PIX DES: 54.709.570 LUCIENE LI 29/01</t>
  </si>
  <si>
    <t>TRANSFERENCIA PIX DES: 61.712.736 MAYARA VIA 29/01</t>
  </si>
  <si>
    <t>TRANSF CC PARA CC PJ DANIELA PAULA MEDEIROS DE OLIVEI</t>
  </si>
  <si>
    <t>TRANSF CC PARA CC PJ ALEXANDRE RICARDO SANTOS</t>
  </si>
  <si>
    <t>TRANSF CC PARA CC PJ ROSANGELA DA SILVA BURGOS</t>
  </si>
  <si>
    <t>TRANSF CC PARA CC PJ EDNA BARBOSA DA SILVA</t>
  </si>
  <si>
    <t>TRANSF CC PARA CC PJ AMANDA KAROLYNA DOS SANTOS COSTA</t>
  </si>
  <si>
    <t>TRANSF CC PARA CC PJ FABIANA FERREIRA DA SILVA</t>
  </si>
  <si>
    <t>TRANSFERENCIA PIX DES: Aed Caroline Delfino  29/01</t>
  </si>
  <si>
    <t>237 0619 074137126000149 ALDEIA DO FUT</t>
  </si>
  <si>
    <t xml:space="preserve"> </t>
  </si>
  <si>
    <t>AGENCIAMENTO - DEL /</t>
  </si>
  <si>
    <t>Pagamento Google</t>
  </si>
  <si>
    <t>INTERNET</t>
  </si>
  <si>
    <t>SERVICOS COM TERCEIROS</t>
  </si>
  <si>
    <t xml:space="preserve">RENAN CASTILHO CANOVA                 </t>
  </si>
  <si>
    <t>THAUANY</t>
  </si>
  <si>
    <t>CRISTIANE ZOEGA GONZAGA</t>
  </si>
  <si>
    <t>Vania Florinda de Araujo Lopes</t>
  </si>
  <si>
    <t xml:space="preserve">Bianca Salles Dantas </t>
  </si>
  <si>
    <t>Sara de Sousa Rocha</t>
  </si>
  <si>
    <t>Priscilla Araujo Melgaco</t>
  </si>
  <si>
    <t>Ailton Martins da Silva</t>
  </si>
  <si>
    <t xml:space="preserve">Cobrança referente 29/01/2026         </t>
  </si>
  <si>
    <t>COMERCIAL VD IMPORTACAO E EXPORTACAO LTDA</t>
  </si>
  <si>
    <t>10.463.489/0001-91</t>
  </si>
  <si>
    <t>Doces Docelandia e Vaz LTDA</t>
  </si>
  <si>
    <t>12.264.015/0001-46</t>
  </si>
  <si>
    <t>12.2644.015/0001-46</t>
  </si>
  <si>
    <t>Mercadopago.com Representações Ltda</t>
  </si>
  <si>
    <t>10.573.521/0001-91</t>
  </si>
  <si>
    <t>PAGTO ELETRON  COBRANCA LIMPEZA</t>
  </si>
  <si>
    <t>PAGTO ELETRON  COBRANCA MANUTENCAO</t>
  </si>
  <si>
    <t>SPARTAN TREINAMENTOS LDA</t>
  </si>
  <si>
    <t>53.460.505/0001-03</t>
  </si>
  <si>
    <t>MercadoPago.com Representações Ltda</t>
  </si>
  <si>
    <t>422-7</t>
  </si>
  <si>
    <t>PIX QR CODE DINAMICO DES: AMPLICOLOR CINE FOTO  30/01</t>
  </si>
  <si>
    <t>TED DIF.TITUL.CC H.BANK DEST. LUIZ FABRICIO MORGAD</t>
  </si>
  <si>
    <t>Luiz Fabricio Morgad</t>
  </si>
  <si>
    <t>TRANSFERENCIA PIX DES: STIM LAB PRODUCOES AR 30/01</t>
  </si>
  <si>
    <t>AMORIZAÇÃO SE LIGA JOVEM</t>
  </si>
  <si>
    <t>EMPODERA CHEF</t>
  </si>
  <si>
    <t>REPASSE PÚBLICO / PREVISTO EM PRD - EMPODERA CHEFE</t>
  </si>
  <si>
    <t>PAGTO ELETRON  COBRANCA TRANSPORTE DE USUARIOS</t>
  </si>
  <si>
    <t>PAGTO ELETRON  COBRANCA CONTABILIDADE</t>
  </si>
  <si>
    <t>TRANSFERENCIA PIX DES: SETE IRMAOS COMERCIO  03/02</t>
  </si>
  <si>
    <t>TRANSFERENCIA PIX DES: MASTER CARNES         03/02</t>
  </si>
  <si>
    <t>PAGTO ELETRON  COBRANCA DOMINIO DE REDE</t>
  </si>
  <si>
    <t>PAGTO ELETRON  COBRANCA AMIL</t>
  </si>
  <si>
    <t xml:space="preserve">06/02 17:18 MAFRA ASSESSORIA          </t>
  </si>
  <si>
    <t>PAGTO ELETRON  COBRANCA AGENCIA MARKETING</t>
  </si>
  <si>
    <t>PAGTO ELETRONICO TRIBUTO INTERNET --PMSP SP</t>
  </si>
  <si>
    <t>PAGTO ELETRON  COBRANCA DOCES VAZ PEDAG GERAL</t>
  </si>
  <si>
    <t>PAGTO ELETRON  COBRANCA ALIMENTACAO ROLDAO</t>
  </si>
  <si>
    <t>PAGTO ELETRON  COBRANCA VT FUNCIONARIO</t>
  </si>
  <si>
    <t xml:space="preserve">AG OU CNT DEST DO CRED INVAL          </t>
  </si>
  <si>
    <t>PIX QR CODE DINAMICO DES: MULTIDISPLAY C E S T  10/02</t>
  </si>
  <si>
    <t xml:space="preserve">Cobrança referente 10/02/2026         </t>
  </si>
  <si>
    <t xml:space="preserve">MERCADO PAGO INSTITUICAO DE PA        </t>
  </si>
  <si>
    <t>TRANSFERENCIA PIX REM: PAYPAL DO BRASIL INST 12/02</t>
  </si>
  <si>
    <t>TED-TRANSF ELET DISPON REMET.UNITED WAY BRASIL</t>
  </si>
  <si>
    <t>PAGTO ELETRON  COBRANCA VT USUARIO</t>
  </si>
  <si>
    <t>TRANSFERENCIA PIX DES: SETE IRMAOS COMERCIO  13/02</t>
  </si>
  <si>
    <t>MATERIAL DE LIMPEZA E HIGIENE</t>
  </si>
  <si>
    <t>TRANSFERENCIA PIX DES: MASTER CARNES         13/02</t>
  </si>
  <si>
    <t>PAGTO ELETRON  COBRANCA BOBINA RELOGIO DE PONTO</t>
  </si>
  <si>
    <t>PAGTO ELETRON  COBRANCA RELOGIO DE PONTO</t>
  </si>
  <si>
    <t>PAGTO ELETRON  COBRANCA DOMINIO ALDEIA</t>
  </si>
  <si>
    <t>PIX QR CODE DINAMICO DES: DIRETORIA GERAL DE FI 19/02</t>
  </si>
  <si>
    <t>PAGTO ELETRON  COBRANCA FAFE- ALIMENTACAO NF 10576</t>
  </si>
  <si>
    <t>TRANSFERENCIA PIX DES: JF HORTIFRUTIGRANJEIR 19/02</t>
  </si>
  <si>
    <t>PAGTO ELETRON  COBRANCA FAFE ALIMENT NF 010.575</t>
  </si>
  <si>
    <t>28/01/2026</t>
  </si>
  <si>
    <t>CONTA DE AGUA E ESGOTO INTERNET --SABESP/SP</t>
  </si>
  <si>
    <t>TRANSFERENCIA PIX REM: PAYPAL DO BRASIL INST 20/02</t>
  </si>
  <si>
    <t>TRANSFERENCIA PIX DES: MIGLIORI CONSULTORIA  20/02</t>
  </si>
  <si>
    <t>PAGTO ELETRON  COBRANCA RELOGIO DE PAREDE DIGITAL  PEDAG</t>
  </si>
  <si>
    <t>PAGTO ELETRON  COBRANCA MAT PEDAGOGICO CABECA PARA TREIN</t>
  </si>
  <si>
    <t>PAGTO ELETRON  COBRANCA PEDAG MERCADO LIVRE</t>
  </si>
  <si>
    <t>PAGTO ELETRON  COBRANCA PEDAGOG MERCADO LIVRE ESTETICA</t>
  </si>
  <si>
    <t>PAGTO ELETRON  COBRANCA KIT DE PINCA  MERCADO LIVRE ESTE</t>
  </si>
  <si>
    <t>PAGTO ELETRON  COBRANCA PENTE DE CARBONO  MERCA LIVRE ES</t>
  </si>
  <si>
    <t>PAGTO ELETRON  COBRANCA MASCARA DE HIDRAT PEDAG</t>
  </si>
  <si>
    <t>TRANSFERENCIA PIX DES: LJ COMERCIO           20/02</t>
  </si>
  <si>
    <t>PAGTO ELETRON  COBRANCA ALIMENT NF 000268</t>
  </si>
  <si>
    <t>PIX QR CODE DINAMICO DES: ZOOP BRASIL           23/02</t>
  </si>
  <si>
    <t>PAGTO ELETRON  COBRANCA VT USUARIOS-SPTRANSP</t>
  </si>
  <si>
    <t>PAGTO ELETRON  COBRANCA VT USUARIOS SPTRANSP</t>
  </si>
  <si>
    <t>TRANSFERENCIA PIX DES: SETE IRMAOS COMERCIO  24/02</t>
  </si>
  <si>
    <t>PAGTO ELETRON  COBRANCA KALUNGA PEDADOGICO</t>
  </si>
  <si>
    <t>PAGTO ELETRON  COBRANCA PEDAGOGICO MERCADO LIVRE KIT TOA</t>
  </si>
  <si>
    <t>PAGTO ELETRON  COBRANCA DOCE VAZ NF 403120</t>
  </si>
  <si>
    <t>PIX QR CODE DINAMICO DES: CEF MATRIZ            25/02</t>
  </si>
  <si>
    <t>PIX QR CODE DINAMICO DES: KALUNGA SA            25/02</t>
  </si>
  <si>
    <t>TRANSFERENCIA PIX REM: ALDEIA F P M CONDICAO 26/02</t>
  </si>
  <si>
    <t>PAGTO ELETRON  COBRANCA VT SAIDA EXTERNA</t>
  </si>
  <si>
    <t>TRANSFERENCIA PIX DES: MASTER CARNES         26/02</t>
  </si>
  <si>
    <t>TRANSFERENCIA PIX DES: SMART PLACAS E TROFEU 26/02</t>
  </si>
  <si>
    <t>PIX QR CODE DINAMICO DES: MAGALUPAY             26/02</t>
  </si>
  <si>
    <t xml:space="preserve">26/02 18:24 ALDEIA DO FUTURO          </t>
  </si>
  <si>
    <t>TRANSF CC PARA CC SHEILA DE OLIVEIRA</t>
  </si>
  <si>
    <t>TRANSF CC PARA CC FELIPE BARROS DE SOUZA SIL</t>
  </si>
  <si>
    <t>TRANSF CC PARA CC BIANCA SALLES DANTAS</t>
  </si>
  <si>
    <t>TRANSF CC PARA CC AILTON MARTINS DA SILVA</t>
  </si>
  <si>
    <t>TRANSF CC PARA CC ANTONIO CARLOS NUNES DE OL</t>
  </si>
  <si>
    <t>TRANSF CC PARA CC JUCELIO ALVES DE ANDRADE</t>
  </si>
  <si>
    <t>TRANSF CC PARA CC ROZELY ALVES COSTA</t>
  </si>
  <si>
    <t>TRANSF CC PARA CC SERGIO MARCOS DA SILVA</t>
  </si>
  <si>
    <t>TRANSF CC PARA CC VALDO LUIZ DA SILVA</t>
  </si>
  <si>
    <t>TRANSF CC PARA CC PRISCILLA ARAUJO MELGACO</t>
  </si>
  <si>
    <t>TRANSF CC PARA CC MAYCON PENHA EPIFANIO DA SILVA</t>
  </si>
  <si>
    <t>TRANSF CC PARA CC SARA DE SOUSA ROCHA</t>
  </si>
  <si>
    <t>TRANSFERENCIA PIX DES: ANDERSON SOARES NOGUE 27/02</t>
  </si>
  <si>
    <t>TRANSFERENCIA PIX DES: E S M TRANSPORTES     27/02</t>
  </si>
  <si>
    <t>TRANSFERENCIA PIX DES: 61.712.736 MAYARA VIA 27/02</t>
  </si>
  <si>
    <t>TRANSFERENCIA PIX DES: 63.928.308 CRISTIANE  27/02</t>
  </si>
  <si>
    <t>TRANSFERENCIA PIX DES: STIM LAB PRODUCOES AR 27/02</t>
  </si>
  <si>
    <t>TRANSFERENCIA PIX DES: 64.824.324 REGINA FUJ 27/02</t>
  </si>
  <si>
    <t>TRANSFERENCIA PIX DES: KLINICA FLORESTANIA   27/02</t>
  </si>
  <si>
    <t>REGINA FUJIKO TAGAVA</t>
  </si>
  <si>
    <t>PAGTO ELETRON  COBRANCA PAPELARIA EM GERAL</t>
  </si>
  <si>
    <t>TRANSF CC PARA CC ANA PAULA RODRIGUES</t>
  </si>
  <si>
    <t>TRANSF CC PARA CC RAQUEL APARECIDA DA SILVA</t>
  </si>
  <si>
    <t>TRANSF CC PARA CC LUCIANA ALVES</t>
  </si>
  <si>
    <t>TRANSF CC PARA CC MARCUS PAULO MARION DA SILVA</t>
  </si>
  <si>
    <t>TRANSF CC PARA CC TIAGO DONIZETE DE CAMPOS</t>
  </si>
  <si>
    <t>TRANSF CC PARA CC THALITA ALVES FERREIRA</t>
  </si>
  <si>
    <t>TRANSF CC PARA CC GABRIELA LAISIS DOS SANTOS</t>
  </si>
  <si>
    <t>TRANSF CC PARA CC MAIARA SILVA DE OLIVEIRA</t>
  </si>
  <si>
    <t>TRANSF CC PARA CC ANA CICILIA DALLACQUA MAGRINI</t>
  </si>
  <si>
    <t>TRANSF CC PARA CC GUSTAVO GAMA BARBOSA DA SILVA</t>
  </si>
  <si>
    <t>TRANSF CC PARA CC KAROLINA AMERICO VIEIRA DE CARVA</t>
  </si>
  <si>
    <t>TRANSF CC PARA CC ISAURA APARECIDA ANTUNES D</t>
  </si>
  <si>
    <t>TRANSFERENCIA PIX DES: Jefferson Gonzaga de  27/02</t>
  </si>
  <si>
    <t>TRANSFERENCIA PIX DES: BARBARA DE OLIVEIRA M 27/02</t>
  </si>
  <si>
    <t>TRANSFERENCIA PIX DES: DOCERIA BOLA DE NEVE  27/02</t>
  </si>
  <si>
    <t>TRANSF CC PARA CC DANIELA PAULA MEDEIROS DE OLIVEI</t>
  </si>
  <si>
    <t>TRANSF CC PARA CC ALEXANDRE RICARDO SANTOS</t>
  </si>
  <si>
    <t>TRANSF CC PARA CC ROSANGELA DA SILVA BURGOS</t>
  </si>
  <si>
    <t>TRANSF CC PARA CC EDNA BARBOSA DA SILVA</t>
  </si>
  <si>
    <t>TRANSF CC PARA CC AMANDA KAROLYNA DOS SANTOS COSTA</t>
  </si>
  <si>
    <t>TRANSFERENCIA PIX DES: Aed Caroline Delfino  27/02</t>
  </si>
  <si>
    <t>TED-TRANSF ELET DISPON REMET.DEBORA BARBOSA SILVA</t>
  </si>
  <si>
    <t>PAGTO ELETRON  COBRANCA NF 402669</t>
  </si>
  <si>
    <t>TRANSFERENCIA PIX DES: SACOLAO CUPECE LTDA   02/03</t>
  </si>
  <si>
    <t>PAGTO ELETRON  COBRANCA NF  402668</t>
  </si>
  <si>
    <t>TRANSFERENCIA PIX REM: ALDEIA DO FUTURO - AS 03/03</t>
  </si>
  <si>
    <t>ESTORNO</t>
  </si>
  <si>
    <t>ESTORNO PAGTO COBRANCA</t>
  </si>
  <si>
    <t>PAGTO ELETRON  COBRANCA ALIMENT NF 10599 FAFE PAES</t>
  </si>
  <si>
    <t>PAGTO ELETRON  COBRANCA MAT LIMPEZA</t>
  </si>
  <si>
    <t>PAGTO ELETRON  COBRANCA ALIMENT NF 10598 FAFE PAES</t>
  </si>
  <si>
    <t>PAGTO ELETRON  COBRANCA MAT DE LIMPEZA</t>
  </si>
  <si>
    <t>PIX QR CODE ESTATIC REM: HERCULES MEGDA 289544 05/03</t>
  </si>
  <si>
    <t>TRANSFERENCIA PIX REM: HARALD IND.E COM DE A 06/03</t>
  </si>
  <si>
    <t>TRANSFERENCIA PIX DES: MAFRA ASSESSORIA      06/03</t>
  </si>
  <si>
    <t>TRANSFERENCIA PIX DES: JF HORTIFRUTIGRANJEIR 10/03</t>
  </si>
  <si>
    <t>Banco do Brasil S.A</t>
  </si>
  <si>
    <t>TRANSF CC PARA CP PJ ALDEIA DO FUTURO ASSOC PAR</t>
  </si>
  <si>
    <t>TRANSF CC PARA CC PJ ALDEIA F. A. P. A. M. C. P</t>
  </si>
  <si>
    <t>46.392.130/0007-03 SECRETARIA MUNICIPA</t>
  </si>
  <si>
    <t>Cobr parc ref a             10/03/2026</t>
  </si>
  <si>
    <t>REEMBOLSO</t>
  </si>
  <si>
    <t>TRANSFERENCIA PIX DES: LEONARDO MENEZES      12/03</t>
  </si>
  <si>
    <t>PIX QR CODE DINAMICO DES: MULTIDISPLAY COMERCIO 12/03</t>
  </si>
  <si>
    <t>PAGTO ELETRON  COBRANCA TRIAGEM CONS E ASSES MED</t>
  </si>
  <si>
    <t>TRANSFERENCIA PIX DES: SACOLAO CUPECE LTDA   16/03</t>
  </si>
  <si>
    <t>PAGTO ELETRON  COBRANCA SINDICATO SR VALDO</t>
  </si>
  <si>
    <t>ENDOMARKETING</t>
  </si>
  <si>
    <t>TRANSFERENCIA PIX DES: SERVICO FUNERARIO DA  18/03</t>
  </si>
  <si>
    <t>MANUTENÇÃO</t>
  </si>
  <si>
    <t>TRANSFERENCIA PIX DES: JAIR CARIMBOS E ARTIG 18/03</t>
  </si>
  <si>
    <t>PAGTO ELETRON  COBRANCA VT USUARIOS</t>
  </si>
  <si>
    <t>PAGTO ELETRON  COBRANCA PEDAGOGICO N 423623</t>
  </si>
  <si>
    <t>PAGTO ELETRON  COBRANCA PEDAGOGICO NF 403442</t>
  </si>
  <si>
    <t>PAGTO ELETRONICO TRIBUTO INTERNET --RECEITA FEDERAL/SP</t>
  </si>
  <si>
    <t>PEDAGOGICO</t>
  </si>
  <si>
    <t>TRANSFERENCIA PIX DES: SMART PLACAS E TROFEU 20/03</t>
  </si>
  <si>
    <t>TRANSFERENCIA PIX DES: MIGLIORI CONSULTORIA  20/03</t>
  </si>
  <si>
    <t>PAGTO ELETRON  COBRANCA PEDAGOGICO NF403920</t>
  </si>
  <si>
    <t>TRANSFERENCIA PIX DES: SETE IRMAOS COMERCIO  20/03</t>
  </si>
  <si>
    <t xml:space="preserve">MERCADO PAGO INSTITUICAO DE PAGAMENTO </t>
  </si>
  <si>
    <t>TRANSFERENCIA PIX REM: JAIR CARIMBOS E ARTIG 23/03</t>
  </si>
  <si>
    <t>PAGTO ELETRON  COBRANCA PEDAGOGICO KALUNGA</t>
  </si>
  <si>
    <t>PAGTO ELETRON  COBRANCA PEDAGOGICO FOTOGRAFIA</t>
  </si>
  <si>
    <t>PAGTO ELETRON  COBRANCA PEDAGOGICO GIMBA</t>
  </si>
  <si>
    <t>TRANSFERENCIA PIX DES: S T GOYA TAMASHIRO PE 23/03</t>
  </si>
  <si>
    <t>TRANSFERENCIA PIX DES: SACOLAO CUPECE LTDA   23/03</t>
  </si>
  <si>
    <t>PIX QR CODE DINAMICO DES: ZOOP BRASIL           23/03</t>
  </si>
  <si>
    <t>TRANSFERENCIA PIX DES: SACOLAO CUPECE LTDA   24/03</t>
  </si>
  <si>
    <t>PAGTO ELETRON  COBRANCA PEDAGOGICO ARTES E EXPRESSAO - M</t>
  </si>
  <si>
    <t>TRANSFERENCIA PIX DES: SETE IRMAOS COMERCIO  25/03</t>
  </si>
  <si>
    <t>TRANSFERENCIA PIX DES: MASTER CARNES         25/03</t>
  </si>
  <si>
    <t>PAGTO ELETRON  COBRANCA ALIMENTACO NF 010.725</t>
  </si>
  <si>
    <t>PAGTO ELETRON  COBRANCA ALIMENTACAO NF 010.726</t>
  </si>
  <si>
    <t>KLINICA FLORESTANIA LTDA</t>
  </si>
  <si>
    <t>TRANSFERENCIA PIX DES: ANA JULIA DA COSTA GO 27/03</t>
  </si>
  <si>
    <t>TRANSFERENCIA PIX DES: ANDERSON SOARES NOGUE 27/03</t>
  </si>
  <si>
    <t>TRANSFERENCIA PIX DES: KLINICA FLORESTANIA   27/03</t>
  </si>
  <si>
    <t>TRANSFERENCIA PIX DES: E S M TRANSPORTES     27/03</t>
  </si>
  <si>
    <t>TRANSFERENCIA PIX DES: 47.860.866 LUIZA MARI 27/03</t>
  </si>
  <si>
    <t>TRANSFERENCIA PIX DES: STIM LAB PRODUCOES AR 27/03</t>
  </si>
  <si>
    <t>TRANSFERENCIA PIX DES: 45.150.195 MAURA GONC 27/03</t>
  </si>
  <si>
    <t>TRANSFERENCIA PIX DES: 64.824.324 REGINA FUJ 27/03</t>
  </si>
  <si>
    <t>TRANSFERENCIA PIX DES: 65.247.293 PAMELA APA 27/03</t>
  </si>
  <si>
    <t>TRANSFERENCIA PIX DES: 63.928.308 CRISTIANE  27/03</t>
  </si>
  <si>
    <t>TRANSFERENCIA PIX DES: 51.432.951 LEILA AMAN 27/03</t>
  </si>
  <si>
    <t>TRANSFERENCIA PIX DES: JF HORTIFRUTIGRANJEIR 27/03</t>
  </si>
  <si>
    <t>TRANSFERENCIA PIX DES: 27 494 157 RICARDO HE 27/03</t>
  </si>
  <si>
    <t>TRANSFERENCIA PIX DES: 43.492.242 LUCIANO MA 27/03</t>
  </si>
  <si>
    <t>TRANSFERENCIA PIX DES: DOCERIA BOLA DE NEVE  27/03</t>
  </si>
  <si>
    <t>TRANSFERENCIA PIX DES: BARBARA DE OLIVEIRA M 27/03</t>
  </si>
  <si>
    <t>TRANSFERENCIA PIX DES: Jefferson Gonzaga de  27/03</t>
  </si>
  <si>
    <t>TRANSFERENCIA PIX DES: Aed Caroline Delfino  27/03</t>
  </si>
  <si>
    <t>TRANSFERENCIA PIX DES: PEROLA ANDREZZA NOSCH 27/03</t>
  </si>
  <si>
    <t>TRANSFERENCIA PIX DES: 24.222.958 LUIZ FABRI 30/03</t>
  </si>
  <si>
    <t>TRANSFERENCIA PIX DES: SACOLAO CUPECE LTDA   30/03</t>
  </si>
  <si>
    <t>TRANSFERENCIA PIX DES: 27 494 157 RICARDO HE 31/03</t>
  </si>
  <si>
    <t xml:space="preserve">31/03 16:41 RAFAEL SAD ASSIS CORREA 1 </t>
  </si>
  <si>
    <t>c</t>
  </si>
  <si>
    <t>Tar. agrupadas - ocorrencia 31/03/2026</t>
  </si>
  <si>
    <t>05/01/2026</t>
  </si>
  <si>
    <t>PAGTO ELETRON  COBRANCA BUSSOLA</t>
  </si>
  <si>
    <t>12/01/2026</t>
  </si>
  <si>
    <t>15/01/2026</t>
  </si>
  <si>
    <t>PAGTO ELETRON  COBRANCA SEGURO DE VIDA</t>
  </si>
  <si>
    <t>PIX QR CODE DINAMICO DES: CEF MATRIZ            15/01</t>
  </si>
  <si>
    <t>22/01/2026</t>
  </si>
  <si>
    <t>PAGTO ELETRON  COBRANCA ROLDAO ALIMENTACAO</t>
  </si>
  <si>
    <t>11/02/2026</t>
  </si>
  <si>
    <t>29/01/2026</t>
  </si>
  <si>
    <t>04/02/2026</t>
  </si>
  <si>
    <t>09/02/2026</t>
  </si>
  <si>
    <t>PAGTO ELETRON  COBRANCA ENEL FEVEREIRO</t>
  </si>
  <si>
    <t>19/02/2026</t>
  </si>
  <si>
    <t>13/02/2026</t>
  </si>
  <si>
    <t>18/02/2026</t>
  </si>
  <si>
    <t>PAGTO ELETRON  COBRANCA ALIMENTACAO NF 000219 ROLDAO</t>
  </si>
  <si>
    <t>PAGTO ELETRON  COBRANCA TRIAGEM NF 73413</t>
  </si>
  <si>
    <t>PIX QR CODE DINAMICO DES: CEF MATRIZ            18/02</t>
  </si>
  <si>
    <t>PAGTO ELETRON  COBRANCA ENEL</t>
  </si>
  <si>
    <t>20/02/2026</t>
  </si>
  <si>
    <t>PAGTO ELETRON  COBRANCA ROLDAO ALIMENT NF 000270</t>
  </si>
  <si>
    <t>PAGTO ELETRON  COBRANCA ALIMENT NF16639</t>
  </si>
  <si>
    <t>25/02/2026</t>
  </si>
  <si>
    <t>26/02/2026</t>
  </si>
  <si>
    <t>PAGTO ELETRON  COBRANCA SINDICATO</t>
  </si>
  <si>
    <t>02/03/2026</t>
  </si>
  <si>
    <t>PAGTO ELETRON  COBRANCA SINDICADO VALDO SET2025</t>
  </si>
  <si>
    <t>PAGTO ELETRON  COBRANCA SINDICATO NOV2025</t>
  </si>
  <si>
    <t>PAGTO ELETRON  COBRANCA SINDICATO DEZ2025</t>
  </si>
  <si>
    <t>PAGTO ELETRON  COBRANCA SINDICATO JANEIRO2026</t>
  </si>
  <si>
    <t>PAGTO ELETRON  COBRANCA SINDICATO FEV2026</t>
  </si>
  <si>
    <t>03/03/2026</t>
  </si>
  <si>
    <t>TRANSFERENCIA PIX DES: JAIR CARIMBOS E ARTIG 03/03</t>
  </si>
  <si>
    <t>PIX QR CODE DINAMICO DES: ZOOP BRASIL           03/03</t>
  </si>
  <si>
    <t>05/03/2026</t>
  </si>
  <si>
    <t>09/03/2026</t>
  </si>
  <si>
    <t>PAGTO ELETRON  COBRANCA CARTAZES SE LIGA JOVEM</t>
  </si>
  <si>
    <t>TRANSFERENCIA PIX DES: Adeilva Soares de Mor 09/03</t>
  </si>
  <si>
    <t>11/03/2026</t>
  </si>
  <si>
    <t>PAGTO ELETRON  COBRANCA DOMINIO</t>
  </si>
  <si>
    <t>12/03/2026</t>
  </si>
  <si>
    <t>13/03/2026</t>
  </si>
  <si>
    <t>18/03/2026</t>
  </si>
  <si>
    <t>PAGTO ELETRON  COBRANCA CONTABILIDZDE</t>
  </si>
  <si>
    <t>PAGTO ELETRON  COBRANCA ROLDAO ALIMENTACAO NF 437</t>
  </si>
  <si>
    <t>PAGTO ELETRON  COBRANCA ALIMENTACAO GAS</t>
  </si>
  <si>
    <t>PIX QR CODE DINAMICO DES: CEF MATRIZ            18/03</t>
  </si>
  <si>
    <t>20/03/2026</t>
  </si>
  <si>
    <t>PAGTO ELETRON  COBRANCA RATEIO ALIMENTACAO NF 475</t>
  </si>
  <si>
    <t>23/03/2026</t>
  </si>
  <si>
    <t>TRANSFERENCIA PIX DES: JAIR CARIMBOS E ARTIG 23/03</t>
  </si>
  <si>
    <t>PIX QR CODE DINAMICO DES: MULTIDISPLAY COMERCIO 23/03</t>
  </si>
  <si>
    <t>25/03/2026</t>
  </si>
  <si>
    <t>PAGTO ELETRON  COBRANCA ALIMENTACAO</t>
  </si>
  <si>
    <t>26/03/2026</t>
  </si>
  <si>
    <t>27/03/2026</t>
  </si>
  <si>
    <t>31/03/2026</t>
  </si>
  <si>
    <t>TRANSFERENCIA PIX DES: ELETRICA UNIAO        31/03</t>
  </si>
  <si>
    <t>RENDIMENTOS POUP FACIL-DEPOS A PARTIR 4/5/12</t>
  </si>
  <si>
    <t>IMPOSTO RENDA NA FONTE* POUP FACIL-DEPOS A PARTIR 4/5/12</t>
  </si>
  <si>
    <t>DESPESAS COM ATIVIDADES EXTERNAS DE NATUREZA SOCIOEDUCATIVA E DE LAZER</t>
  </si>
  <si>
    <t>DESPESA COM SOFTWARE</t>
  </si>
  <si>
    <t>QUALIFICANDO O FUTURO</t>
  </si>
  <si>
    <t>SOM QUE NOS UNE</t>
  </si>
  <si>
    <t>PROJETO SAUDE MENTAL</t>
  </si>
  <si>
    <t>AMPLIFICANDO O FUTURO</t>
  </si>
  <si>
    <t>Data</t>
  </si>
  <si>
    <t>Descrição</t>
  </si>
  <si>
    <t>Saldo em Conta</t>
  </si>
  <si>
    <t>Entrada (R$)</t>
  </si>
  <si>
    <t>Saída (R$)</t>
  </si>
  <si>
    <t>Empréstimo Cedesp (R$)</t>
  </si>
  <si>
    <t>Empréstimo CCInter (R$)</t>
  </si>
  <si>
    <t>Responsabilidade Aldeia (R$)</t>
  </si>
  <si>
    <t>Devolução Cedesp (R$)</t>
  </si>
  <si>
    <t>Devolução CCInter (R$)</t>
  </si>
  <si>
    <t>Saldo Final</t>
  </si>
  <si>
    <t>Saldo inicial</t>
  </si>
  <si>
    <t xml:space="preserve">Entradas e saídas do mês </t>
  </si>
  <si>
    <t>Total</t>
  </si>
  <si>
    <t>Saldo inicial até dia 28-11-2025</t>
  </si>
  <si>
    <t>Entradas e saídas acumulado</t>
  </si>
  <si>
    <t>Total Acumulado</t>
  </si>
  <si>
    <t>Receita</t>
  </si>
  <si>
    <t>SERVIÇOS</t>
  </si>
  <si>
    <t>QD Funcionários</t>
  </si>
  <si>
    <t>Custeio</t>
  </si>
  <si>
    <t>Amortização Aldeia</t>
  </si>
  <si>
    <t>% Amortização</t>
  </si>
  <si>
    <t>Status</t>
  </si>
  <si>
    <t>Em execução</t>
  </si>
  <si>
    <t>FUMCAD</t>
  </si>
  <si>
    <t>CONDECA</t>
  </si>
  <si>
    <t>EMENDAS PARLAMENTARES</t>
  </si>
  <si>
    <t>Aguardando Termo de Fomento</t>
  </si>
  <si>
    <t>PROJETOS</t>
  </si>
  <si>
    <t>FTT- FUNDOS TERRITÓRIO TRANSFORMADORES</t>
  </si>
  <si>
    <t>Nome</t>
  </si>
  <si>
    <t>Valor</t>
  </si>
  <si>
    <t>FRANCIELLY ALVES</t>
  </si>
  <si>
    <t>GUSTAVO RAMOS</t>
  </si>
  <si>
    <t>ARTHUR REGIANNI BANDO</t>
  </si>
  <si>
    <t>SHEYLA BRASIL</t>
  </si>
  <si>
    <t>LAURA CAMPOS DOS ANJO</t>
  </si>
  <si>
    <t>PATRICIA RIBEIRO</t>
  </si>
  <si>
    <t>CATEGORIA ANALITICA</t>
  </si>
  <si>
    <t>Categoria Sintetica</t>
  </si>
  <si>
    <t>13º SALARIO - PARCELA 01</t>
  </si>
  <si>
    <t>13º SALARIO - PARCELA 02</t>
  </si>
  <si>
    <t>DONATIVO PESSOA JURIDICA</t>
  </si>
  <si>
    <t xml:space="preserve">RECEITA </t>
  </si>
  <si>
    <t>EVENTOS E BAZARES</t>
  </si>
  <si>
    <t>MANUTENCAO E REPARO DE BENS PERMANENTES</t>
  </si>
  <si>
    <t xml:space="preserve">SERVICOS GRAFICOS </t>
  </si>
  <si>
    <t>VERBA DE PROJETO PRIVADO</t>
  </si>
  <si>
    <t>ENVENTOS E BAZARES</t>
  </si>
  <si>
    <t>ENTRADA BINGO</t>
  </si>
  <si>
    <t>DFC- DEMONSTRAÇÃO DE FLUXO DE CAIXA</t>
  </si>
  <si>
    <t>Até dia 09 de Setembro-2025</t>
  </si>
  <si>
    <t>saldo final</t>
  </si>
  <si>
    <t>Conta Corrente</t>
  </si>
  <si>
    <t>Conta Poupança</t>
  </si>
  <si>
    <t>Conta</t>
  </si>
  <si>
    <t>Tipo de Conta</t>
  </si>
  <si>
    <t>Total Consolidado</t>
  </si>
  <si>
    <t>saldo Inicial</t>
  </si>
  <si>
    <t>Corrente</t>
  </si>
  <si>
    <t>Poupança</t>
  </si>
  <si>
    <t>Aplicação automatica CDB</t>
  </si>
  <si>
    <t>EMPRENDEDORIMOS FEMININO</t>
  </si>
  <si>
    <t>FUMCAD-CONECTANDO O FUTURO</t>
  </si>
  <si>
    <t>PROJETO ELIJAAS</t>
  </si>
  <si>
    <t>ROBOTICA</t>
  </si>
  <si>
    <t>Aplicação Automatica</t>
  </si>
  <si>
    <t>Total  Consolidado</t>
  </si>
  <si>
    <t>Movimentação detalhada</t>
  </si>
  <si>
    <t>UNIDADE DE NEGOCIO</t>
  </si>
  <si>
    <t>CONTA</t>
  </si>
  <si>
    <t xml:space="preserve">TIPO DE CONTA </t>
  </si>
  <si>
    <t>CLASSIFICACAO 1</t>
  </si>
  <si>
    <t>Considerar</t>
  </si>
  <si>
    <t>110222-2</t>
  </si>
  <si>
    <t>SALDO ANTERIOR</t>
  </si>
  <si>
    <t>Não</t>
  </si>
  <si>
    <t>TED DIF.TITUL.CC H.BANK DEST. Migliori Consultoria</t>
  </si>
  <si>
    <t>Sim</t>
  </si>
  <si>
    <t>ASSOCIADOS (PF)</t>
  </si>
  <si>
    <t>TRANSFERENCIA PIX REM: ALESSANDRA APARECIDA  06/01</t>
  </si>
  <si>
    <t>TARIFA TRANSFEREN  VALOR</t>
  </si>
  <si>
    <t>PAGTO ELETRON  COBRANCA SOUCIAL JAN25</t>
  </si>
  <si>
    <t>PIX QR CODE DINAMICO DES: CAIXA ECONOMICA FEDER 20/01</t>
  </si>
  <si>
    <t>PAGTO ELETRON  COBRANCA TRIAGEM</t>
  </si>
  <si>
    <t>PAGTO ELETRON  COBRANCA VT -FUNCIONARIO -SARA</t>
  </si>
  <si>
    <t>PAGTO ELETRON  COBRANCA VT FUNCIONARIO FELIPE</t>
  </si>
  <si>
    <t>PAGTO ELETRON  COBRANCA VT FUNCIONARIO - FELIPE</t>
  </si>
  <si>
    <t>ALARME</t>
  </si>
  <si>
    <t>JCI ALARME</t>
  </si>
  <si>
    <t>TRANSFERENCIA PIX DES: FERNANDO DAMIAO DA SI 28/01</t>
  </si>
  <si>
    <t>PAGTO ELETRON  COBRANCA VT FUNCIUONARIO</t>
  </si>
  <si>
    <t>MAGAZINE LUIZA S/A</t>
  </si>
  <si>
    <t>TED DIF.TITUL.CC H.BANK DEST. ISA DIAS DEGASPARI</t>
  </si>
  <si>
    <t>DOC/TED INTERNET TED INTERNET</t>
  </si>
  <si>
    <t>TRANSFERENCIA PIX DES: MAFRA ASSESSORIA      29/01</t>
  </si>
  <si>
    <t>PAGTO ELETRON  COBRANCA TINTAS JD LTDA NF 30786</t>
  </si>
  <si>
    <t>TRANSF CC PARA CC PJ EDUARDO TADEU BORGES DOS S</t>
  </si>
  <si>
    <t>TRANSF CC PARA CC PJ 50.665.285 BRUNO PARMEZANI</t>
  </si>
  <si>
    <t>TRANSF CC PARA CC PJ THATIANE GRACE BARROS DA S</t>
  </si>
  <si>
    <t>TRANSF CC PARA CC PJ PALOMA CONCEICAO DOS SANTO</t>
  </si>
  <si>
    <t>TRANSF CC PARA CC PJ VITORIA LOPES DOS SANTOS</t>
  </si>
  <si>
    <t>RATEIO ENEL</t>
  </si>
  <si>
    <t>DEP DINHEIRO ATM AG00132MAQ011274SEQ05352</t>
  </si>
  <si>
    <t>DEP DINHEIRO ATM AG00132MAQ011274SEQ05356</t>
  </si>
  <si>
    <t>DEP DINHEIRO ATM AG00132MAQ011274SEQ05360</t>
  </si>
  <si>
    <t>DEP DINHEIRO ATM AG00132MAQ011274SEQ05364</t>
  </si>
  <si>
    <t>DEP DINHEIRO ATM AG00132MAQ011274SEQ05368</t>
  </si>
  <si>
    <t>DEP DINHEIRO ATM AG00132MAQ011274SEQ05372</t>
  </si>
  <si>
    <t>DEP DINHEIRO ATM AG00132MAQ011274SEQ05376</t>
  </si>
  <si>
    <t>DEP DINHEIRO ATM AG00132MAQ011274SEQ05380</t>
  </si>
  <si>
    <t>DEP DINHEIRO ATM AG00132MAQ011274SEQ05384</t>
  </si>
  <si>
    <t>DEP DINHEIRO ATM AG00132MAQ023441SEQ05579</t>
  </si>
  <si>
    <t>DEP DINHEIRO ATM AG00132MAQ023441SEQ05583</t>
  </si>
  <si>
    <t>DEP DINHEIRO ATM AG00132MAQ023441SEQ05587</t>
  </si>
  <si>
    <t>DEP DINHEIRO ATM AG00132MAQ065951SEQ05595</t>
  </si>
  <si>
    <t>PAGTO ELETRON  COBRANCA KAITS NF20938</t>
  </si>
  <si>
    <t>PAGTO ELETRON  COBRANCA KAITS DEZ24 NF 20937</t>
  </si>
  <si>
    <t>PAGTO ELETRON  COBRANCA ENEL JAN24</t>
  </si>
  <si>
    <t>LOCACAO EQUIPAMENTO</t>
  </si>
  <si>
    <t>MBACES - IMPRESSORA</t>
  </si>
  <si>
    <t>SABESP</t>
  </si>
  <si>
    <t>FUNDO PROVISIONADO- CCINTER</t>
  </si>
  <si>
    <t>FUNDO PROVISIONADO- CEDESP</t>
  </si>
  <si>
    <t>TRANSFERENCIA PIX REM: HUB INSTITUICAO DE PA 03/02</t>
  </si>
  <si>
    <t>LEME ASSESSORIA CONTABIL E FISCAL</t>
  </si>
  <si>
    <t>PAGTO ELETRON  COBRANCA SINDICADO SR VALDO</t>
  </si>
  <si>
    <t>PAGTO ELETRON  COBRANCA MANUTENCAO TORNEIRA</t>
  </si>
  <si>
    <t>MANUTENÇÃO E REPARAÇÃO DO IMOVEL</t>
  </si>
  <si>
    <t>MATERIAIS PARA CONSTRUÇÃO MITUMORI LTDA</t>
  </si>
  <si>
    <t xml:space="preserve">MARYLAND ACESSORIO PARA ARTESANATO </t>
  </si>
  <si>
    <t>PAGTO ELETRON  COBRANCA CINZEIRO</t>
  </si>
  <si>
    <t>PAGTO ELETRON  COBRANCA CHUVEIRO</t>
  </si>
  <si>
    <t>LEROY MERLIN CIA BRASILEIRA DE BRICOLAGEM</t>
  </si>
  <si>
    <t>PAGTO ELETRON  COBRANCA SOUCIAL FEV-2025</t>
  </si>
  <si>
    <t>PAGTO ELETRON  COBRANCA NF 1610 EXTINTORES</t>
  </si>
  <si>
    <t>ROLDAO AUTO SERVIÇO COMERCIO DE ALIMENTOS S/A</t>
  </si>
  <si>
    <t>TRANSFERENCIA PIX DES: PRISCILA PACINI DE CA 12/02</t>
  </si>
  <si>
    <t>TRANSFERENCIA PIX DES: MATERIAIS PARA CONSTR 12/02</t>
  </si>
  <si>
    <t>TRANSFERENCIA PIX DES: BUSSOLA TECNOLOGIA SO 12/02</t>
  </si>
  <si>
    <t>TRANSFERENCIA PIX DES: JF HORTIFRUTIGRANJEIR 13/02</t>
  </si>
  <si>
    <t>TRANSFERENCIA PIX DES: FERNANDO DAMIAO DA SI 13/02</t>
  </si>
  <si>
    <t>INVESTIMENTO SOCIAL PRIVADO</t>
  </si>
  <si>
    <t>TRANSFERENCIA PIX REM: INSTITUTO EKLOOS      14/02</t>
  </si>
  <si>
    <t>RATEIO INSS E IRRF</t>
  </si>
  <si>
    <t>RATEIO SEGURO DE VIDA</t>
  </si>
  <si>
    <t>RATEIO FGTS</t>
  </si>
  <si>
    <t>PIX QR CODE DINAMICO DES: CAIXA ECONOMICA FEDER 18/02</t>
  </si>
  <si>
    <t>PAGTO ELETRON  COBRANCA LOCACAO DE EQUIPAMENTOS</t>
  </si>
  <si>
    <t>PAGTO ELETRON  COBRANCA GAS NF 14253</t>
  </si>
  <si>
    <t>TRANSFERENCIA PIX DES: ANTONIO &amp; ROBERTO LTD 19/02</t>
  </si>
  <si>
    <t>PAGTO ELETRON  COBRANCA ENEL FEV-2025</t>
  </si>
  <si>
    <t>PAGTO ELETRON  COBRANCA VT FUNCIONARIO-FELIPE</t>
  </si>
  <si>
    <t>PAGTO ELETRON  COBRANCA VT FUNCIOANRIO FELIPE</t>
  </si>
  <si>
    <t>PAGTO ELETRON  COBRANCA VT FUNCIONARIO SARA</t>
  </si>
  <si>
    <t>RATEIO ALIMENTAÇÃO NF 48506</t>
  </si>
  <si>
    <t>PAGTO ELETRON  COBRANCA ALIMENT MASTER CARNES</t>
  </si>
  <si>
    <t>TED D CC HBANK* DEST. ALDEIA DO FUTURO ASS</t>
  </si>
  <si>
    <t>TRANSFERENCIA PIX DES: MAFRA ASSESSORIA      26/02</t>
  </si>
  <si>
    <t>TRANSFERENCIA ENTRE CONTAS</t>
  </si>
  <si>
    <t>TRANSFERENCIA ENTRE CONTAS- SALARIO FUMCAD</t>
  </si>
  <si>
    <t>PAGTO ELETRON  COBRANCA ESTETICA E BELEZA</t>
  </si>
  <si>
    <t>TRANSF CC PARA CC PJ HENRIQUE ROJAS SANZ 43745595823</t>
  </si>
  <si>
    <t>PIX QR CODE DINAMICO DES: PAGBRASIL PAGAMENTOS  27/02</t>
  </si>
  <si>
    <t>TED-TRANSF ELET DISPON REMET.HARALD INDUSTRIA E C</t>
  </si>
  <si>
    <t>DEP DINHEIRO ATM AG00132MAQ011274SEQ00250</t>
  </si>
  <si>
    <t>DEP DINHEIRO ATM AG00132MAQ011274SEQ00254</t>
  </si>
  <si>
    <t>DEP DINHEIRO ATM AG00132MAQ011274SEQ00258</t>
  </si>
  <si>
    <t>DEP DINHEIRO ATM AG00132MAQ011274SEQ00262</t>
  </si>
  <si>
    <t>DEP DINHEIRO ATM AG00132MAQ011274SEQ00266</t>
  </si>
  <si>
    <t>DEP DINHEIRO ATM AG00132MAQ011274SEQ00270</t>
  </si>
  <si>
    <t>DEP DINHEIRO ATM AG00132MAQ011274SEQ00274</t>
  </si>
  <si>
    <t>DEP DINHEIRO ATM AG00132MAQ011274SEQ00278</t>
  </si>
  <si>
    <t>DEP DINHEIRO ATM AG00132MAQ011274SEQ00282</t>
  </si>
  <si>
    <t>DEP DINHEIRO ATM AG00132MAQ011274SEQ00286</t>
  </si>
  <si>
    <t>TRANSF CC PARA CC PJ 55.794.232 LUCAS BARBOZA COSTA</t>
  </si>
  <si>
    <t>TRANSFERENCIA PIX DES: Carlos Alberto Nascim 28/02</t>
  </si>
  <si>
    <t xml:space="preserve">SETE IRMAOS COMERCIO </t>
  </si>
  <si>
    <t>DEP DINHEIRO ATM AG00132MAQ011274SEQ04644</t>
  </si>
  <si>
    <t>DEP DINHEIRO ATM AG00132MAQ011274SEQ04648</t>
  </si>
  <si>
    <t>DEP DINHEIRO ATM AG00132MAQ011274SEQ04652</t>
  </si>
  <si>
    <t>DEP DINHEIRO ATM AG00132MAQ011274SEQ04656</t>
  </si>
  <si>
    <t>DEP DINHEIRO ATM AG00132MAQ011274SEQ04660</t>
  </si>
  <si>
    <t>DEP DINHEIRO ATM AG00132MAQ011274SEQ04664</t>
  </si>
  <si>
    <t>DEP DINHEIRO ATM AG00132MAQ011274SEQ04668</t>
  </si>
  <si>
    <t>DEP DINHEIRO ATM AG00132MAQ023441SEQ00433</t>
  </si>
  <si>
    <t>DEP DINHEIRO ATM AG00132MAQ023441SEQ00437</t>
  </si>
  <si>
    <t>DEP DINHEIRO ATM AG00132MAQ023441SEQ00441</t>
  </si>
  <si>
    <t>DEP DINHEIRO ATM AG00132MAQ023441SEQ00449</t>
  </si>
  <si>
    <t>DEP DINHEIRO ATM AG00132MAQ023441SEQ00453</t>
  </si>
  <si>
    <t>DEP DINHEIRO ATM AG00132MAQ023441SEQ00457</t>
  </si>
  <si>
    <t>PAGTO ELETRON  COBRANCA BUSSOLA MARCO-2025</t>
  </si>
  <si>
    <t>TRANSFERENCIA PIX DES: JF HORTIFRUTIGRANJEIR 06/03</t>
  </si>
  <si>
    <t>TRANSFERENCIA PIX DES: FERNANDO DAMIAO DA SI 06/03</t>
  </si>
  <si>
    <t>TRANSFERENCIA PIX REM: PRISCILLA ARAUJO MELG 10/03</t>
  </si>
  <si>
    <t>DESPESAS OBRIGATÓRIAS POR FORÇA DA LEI OU ACORDO OU CONVEÇÃO COLETIVA DE TRABALHO</t>
  </si>
  <si>
    <t>PAGTO ELETRON  COBRANCA CREF ANUALIZADE-2025</t>
  </si>
  <si>
    <t>PAGTO ELETRON  COBRANCA GAS NF 14489</t>
  </si>
  <si>
    <t>PAGTO ELETRON  COBRANCA PLAQUINHAS PATRIMONIAS</t>
  </si>
  <si>
    <t>TRANSFERENCIA PIX DES: LJ COMERCIO           17/03</t>
  </si>
  <si>
    <t>TRANSFERENCIA PIX REM: ALDEIA DO FUTURO - AS 18/03</t>
  </si>
  <si>
    <t>PAGTO ELETRON  COBRANCA LOCACAO DE EQUIPAMENTO</t>
  </si>
  <si>
    <t>TRANSFERENCIA PIX DES: JF HORTIFRUTIGRANJEIR 18/03</t>
  </si>
  <si>
    <t>PIX QR CODE DINAMICO DES: CAIXA ECONOMICA FEDER 19/03</t>
  </si>
  <si>
    <t>TRANSFERENCIA PIX DES: FERNANDO DAMIAO DA SI 20/03</t>
  </si>
  <si>
    <t>TRANSFERENCIA PIX DES: VCLIMA AR CONDICIONAD 20/03</t>
  </si>
  <si>
    <t>DEP DINHEIRO ATM AG00132MAQ011274SEQ04013</t>
  </si>
  <si>
    <t>DEP DINHEIRO ATM AG00132MAQ011274SEQ04017</t>
  </si>
  <si>
    <t>DEP DINHEIRO ATM AG00132MAQ011274SEQ04021</t>
  </si>
  <si>
    <t>DEP DINHEIRO ATM AG00132MAQ011274SEQ04025</t>
  </si>
  <si>
    <t>DEP DINHEIRO ATM AG00132MAQ011274SEQ04029</t>
  </si>
  <si>
    <t>DEP DINHEIRO ATM AG00132MAQ011274SEQ04033</t>
  </si>
  <si>
    <t>DEP DINHEIRO ATM AG00132MAQ011274SEQ04037</t>
  </si>
  <si>
    <t>DEP DINHEIRO ATM AG00132MAQ011274SEQ04041</t>
  </si>
  <si>
    <t>DEP DINHEIRO ATM AG00132MAQ011274SEQ04045</t>
  </si>
  <si>
    <t>DEP DINHEIRO ATM AG00132MAQ065951SEQ01989</t>
  </si>
  <si>
    <t>DEP DINHEIRO ATM AG00132MAQ023441SEQ05660</t>
  </si>
  <si>
    <t>DEP DINHEIRO ATM AG00132MAQ023441SEQ05664</t>
  </si>
  <si>
    <t>DEP DINHEIRO ATM AG00132MAQ023441SEQ05668</t>
  </si>
  <si>
    <t>DEP DINHEIRO ATM AG00132MAQ023441SEQ05672</t>
  </si>
  <si>
    <t>DEP DINHEIRO ATM AG00132MAQ023441SEQ05676</t>
  </si>
  <si>
    <t>DEP DINHEIRO ATM AG00132MAQ023441SEQ05680</t>
  </si>
  <si>
    <t>DEP DINHEIRO ATM AG00132MAQ023441SEQ05684</t>
  </si>
  <si>
    <t>DEP DINHEIRO ATM AG00132MAQ023441SEQ05688</t>
  </si>
  <si>
    <t>DEP DINHEIRO ATM AG00132MAQ023441SEQ05692</t>
  </si>
  <si>
    <t>DEP DINHEIRO ATM AG00132MAQ023441SEQ05696</t>
  </si>
  <si>
    <t>DEP DINHEIRO ATM AG00132MAQ023441SEQ05700</t>
  </si>
  <si>
    <t>DEP DINHEIRO ATM AG00132MAQ023441SEQ05704</t>
  </si>
  <si>
    <t>DEP DINHEIRO ATM AG00132MAQ023441SEQ05708</t>
  </si>
  <si>
    <t>DEP DINHEIRO ATM AG00132MAQ023441SEQ05750</t>
  </si>
  <si>
    <t>DEP DINHEIRO ATM AG00132MAQ023441SEQ05754</t>
  </si>
  <si>
    <t>DEP DINHEIRO ATM AG00132MAQ065951SEQ02476</t>
  </si>
  <si>
    <t>DEP DINHEIRO ATM AG00132MAQ065951SEQ02482</t>
  </si>
  <si>
    <t>DEP DINHEIRO ATM AG00132MAQ065951SEQ02487</t>
  </si>
  <si>
    <t>DEP DINHEIRO ATM AG00132MAQ065951SEQ02501</t>
  </si>
  <si>
    <t>DEP DINHEIRO ATM AG00132MAQ065951SEQ02506</t>
  </si>
  <si>
    <t>DEP DINHEIRO ATM AG00132MAQ065951SEQ02511</t>
  </si>
  <si>
    <t>PAGTO ELETRON  COBRANCA VT FELIPE</t>
  </si>
  <si>
    <t>PAGTO ELETRON  COBRANCA VT FELIPE 2</t>
  </si>
  <si>
    <t>TRANSFERENCIA PIX DES: MAFRA ASSESSORIA      25/03</t>
  </si>
  <si>
    <t>TED DIF.TITUL.CC H.BANK DEST. JULIA MARIA FREIRE M</t>
  </si>
  <si>
    <t>TRANSF CC PARA CC PJ BARBARA DE OLIVEIRA MENDES</t>
  </si>
  <si>
    <t>TRANSFERENCIA PIX DES: LJ COMERCIO           28/03</t>
  </si>
  <si>
    <t>TRANSFERENCIA PIX REM: ALDEIA F P M CONDICAO 31/03</t>
  </si>
  <si>
    <t>TRANSFERENCIA PIX DES: MASTER CARNES         31/03</t>
  </si>
  <si>
    <t>TRANSFERENCIA PIX DES: AILTON AKIO ISSII MEI 01/04/Impressao de 3 banners</t>
  </si>
  <si>
    <t>PAGTO ELETRON  COBRANCA BUSSOLA ABRIL-2025</t>
  </si>
  <si>
    <t>PAGTO ELETRON  COBRANCA KAITS MARCO-2025</t>
  </si>
  <si>
    <t>PAGTO ELETRON  COBRANCA KAITS ABRIL-2025</t>
  </si>
  <si>
    <t>PAGTO ELETRON  COBRANCA KAITS FEVEREIRO-2025</t>
  </si>
  <si>
    <t>TRANSFERENCIA PIX DES: ANTONIO &amp; ROBERTO LTD 02/04</t>
  </si>
  <si>
    <t>TRANSFERENCIA PIX DES: JF HORTIFRUTIGRANJEIR 03/04</t>
  </si>
  <si>
    <t>TRANSFERENCIA PIX DES: FERNANDO DAMIAO DA SI 03/04</t>
  </si>
  <si>
    <t>TRANSFERENCIA PIX DES: SHEILA DE OLIVEIRA    04/04</t>
  </si>
  <si>
    <t>TRANSFERENCIA PIX DES: INSTITUTO DE EDUCACAO 08/04</t>
  </si>
  <si>
    <t>TED-TRANSF ELET DISPON REMET.PAYPAL DO BRASIL INS</t>
  </si>
  <si>
    <t>PAGTO ELETRON  COBRANCA TRIAGEM MED</t>
  </si>
  <si>
    <t>PAGTO ELETRON  COBRANCA VT FUNCIONARIOS ATV EXTERNA</t>
  </si>
  <si>
    <t>SEFAZ-SP</t>
  </si>
  <si>
    <t>PAGTO ELETRONICO TRIBUTO INTERNET --SP/SEFAZ-DARE/</t>
  </si>
  <si>
    <t>PIX QR CODE DINAMICO DES: SECRETARIA MUNICIPAL  09/04</t>
  </si>
  <si>
    <t>TRANSFERENCIA PIX REM: LUCIANO DESIDERIO     10/04</t>
  </si>
  <si>
    <t>PAGTO ELETRONICO TRIBUTO INTERNET --SP/SEFAZ-DARE</t>
  </si>
  <si>
    <t>PAGTO ELETRON  COBRANCA LOCACAO DE IMPRESSORA</t>
  </si>
  <si>
    <t>PAGTO ELETRON  COBRANCA DALMEC</t>
  </si>
  <si>
    <t>TRANSPORTE</t>
  </si>
  <si>
    <t>TRANSFERENCIA PIX DES: OSVALDO AMANCIO SOARE 15/04/lalmove retirada doacao bombom</t>
  </si>
  <si>
    <t>PIX QR CODE DINAMICO DES: CAIXA ECONOMICA FEDER 15/04</t>
  </si>
  <si>
    <t>TRANSFERENCIA PIX DES: NILSON MOREIRA        16/04/ RETIRADA DOAÇÃO</t>
  </si>
  <si>
    <t>DEP DINHEIRO ATM AG00132MAQ023441SEQ00771</t>
  </si>
  <si>
    <t>DEP DINHEIRO ATM AG00132MAQ023441SEQ00775</t>
  </si>
  <si>
    <t>DEP DINHEIRO ATM AG00132MAQ023441SEQ00779</t>
  </si>
  <si>
    <t>DEP DINHEIRO ATM AG00132MAQ023441SEQ00783</t>
  </si>
  <si>
    <t>DEP DINHEIRO ATM AG00132MAQ023441SEQ00787</t>
  </si>
  <si>
    <t>DEP DINHEIRO ATM AG00132MAQ023441SEQ00794</t>
  </si>
  <si>
    <t>DEP DINHEIRO ATM AG00132MAQ023441SEQ00798</t>
  </si>
  <si>
    <t>DEP DINHEIRO ATM AG00132MAQ023441SEQ00802</t>
  </si>
  <si>
    <t>DEP DINHEIRO ATM AG00132MAQ023441SEQ00806</t>
  </si>
  <si>
    <t>DEP DINHEIRO ATM AG00132MAQ023441SEQ00810</t>
  </si>
  <si>
    <t>DEP DINHEIRO ATM AG00132MAQ023441SEQ00814</t>
  </si>
  <si>
    <t>DEP DINHEIRO ATM AG00132MAQ023441SEQ00818</t>
  </si>
  <si>
    <t>DEP DINHEIRO ATM AG00132MAQ023441SEQ00822</t>
  </si>
  <si>
    <t>DEP DINHEIRO ATM AG00132MAQ023441SEQ00826</t>
  </si>
  <si>
    <t>TRANSFERENCIA PIX REM: CENTRO INTEGRADO DE E 25/04</t>
  </si>
  <si>
    <t>DEP DINHEIRO ATM AG00132MAQ011274SEQ05615</t>
  </si>
  <si>
    <t>DEP DINHEIRO ATM AG00132MAQ011274SEQ05619</t>
  </si>
  <si>
    <t>DEP DINHEIRO ATM AG00132MAQ011274SEQ05623</t>
  </si>
  <si>
    <t>DEP DINHEIRO ATM AG00132MAQ011274SEQ05627</t>
  </si>
  <si>
    <t>DEP DINHEIRO ATM AG00132MAQ011274SEQ05631</t>
  </si>
  <si>
    <t>DEP DINHEIRO ATM AG00132MAQ065951SEQ06094</t>
  </si>
  <si>
    <t>DEP DINHEIRO ATM AG00132MAQ065951SEQ06099</t>
  </si>
  <si>
    <t>DEP DINHEIRO ATM AG00132MAQ065951SEQ06104</t>
  </si>
  <si>
    <t>DEP DINHEIRO ATM AG00132MAQ065951SEQ06109</t>
  </si>
  <si>
    <t>DEP DINHEIRO ATM AG00132MAQ065951SEQ06114</t>
  </si>
  <si>
    <t>DEP DINHEIRO ATM AG00132MAQ065951SEQ06119</t>
  </si>
  <si>
    <t>TRANSFERENCIA PIX DES: MAFRA ASSESSORIA      28/04</t>
  </si>
  <si>
    <t>TRANSFERENCIA PIX DES: MARIA CECILIA MARTINS 28/04/Banner Festa Julina</t>
  </si>
  <si>
    <t>CONEXÕES E IMPACTO</t>
  </si>
  <si>
    <t>PAGTO ELETRON  COBRANCA NF 9515-FAFE PAES E DOCES LTDA</t>
  </si>
  <si>
    <t>TRANSFERENCIA PIX DES: MASTER CARNES         29/04</t>
  </si>
  <si>
    <t>RATEIO MASTER CARNES NF 206</t>
  </si>
  <si>
    <t>PAGTO ELETRON  COBRANCA ENEL ABRIL-2025</t>
  </si>
  <si>
    <t>PAGTO ELETRON  COBRANCA ENEL MAIO-2025</t>
  </si>
  <si>
    <t>SERVICOS COM TERCEIRO</t>
  </si>
  <si>
    <t>TED DIF.TITUL.CC H.BANK DEST. SULIANY RAUCCI DOS S</t>
  </si>
  <si>
    <t>TRANSF CC PARA CC PJ KAUE DA SILVA SANTOS</t>
  </si>
  <si>
    <t>TRANSF CC PARA CC PJ ALEXANDRE FUMANTI</t>
  </si>
  <si>
    <t>TRANSFERENCIA PIX DES: ADILIO GONCALVES      30/04</t>
  </si>
  <si>
    <t>341-7</t>
  </si>
  <si>
    <t>756-0</t>
  </si>
  <si>
    <t>PAGTO ELETRON  COBRANCA PD DAUAN NF 14787</t>
  </si>
  <si>
    <t>TRANSFERENCIA PIX DES: MIGLIORI CONSULTORIA  05/05</t>
  </si>
  <si>
    <t>TEDTRANSF ELET DISPON REMET.MARIA DIEDERICHSEN V</t>
  </si>
  <si>
    <t>rateio hortfruti</t>
  </si>
  <si>
    <t>TRANSFERENCIA PIX DES: JF HORTIFRUTIGRANJEIR 08/05</t>
  </si>
  <si>
    <t>TRANSFERENCIA PIX DES: FERNANDO DAMIAO DA SI 08/05</t>
  </si>
  <si>
    <t>PAGTO ELETRONICO TRIBUTO INTERNET PMSP SP</t>
  </si>
  <si>
    <t>CONTA DE TELEFONE INTERNET TELEFONICA BRASIL S/</t>
  </si>
  <si>
    <t>PAGTO ELETRON  COBRANCA NF 70102 TRIAGEM CONSULTORIA</t>
  </si>
  <si>
    <t>Marketing</t>
  </si>
  <si>
    <t>PAGTO ELETRON  COBRANCA MARKETING NF 74880</t>
  </si>
  <si>
    <t>FUNDO PROVISIONADO CCINTER</t>
  </si>
  <si>
    <t>FUNDO PROVISIONADO CEDESP</t>
  </si>
  <si>
    <t>Salario Kaue / Empr. Feminino</t>
  </si>
  <si>
    <t>Empr. Feminino</t>
  </si>
  <si>
    <t>PAGTO ELETRON  COBRANCA SOULCIAL</t>
  </si>
  <si>
    <t>077-9</t>
  </si>
  <si>
    <t>rateio gas</t>
  </si>
  <si>
    <t>PAGTO ELETRON  COBRANCA GAS NF 14938</t>
  </si>
  <si>
    <t>DEP DINHEIRO ATM AG00132MAQ011274SEQ08448</t>
  </si>
  <si>
    <t>DEP DINHEIRO ATM AG00132MAQ011274SEQ08452</t>
  </si>
  <si>
    <t>DEP DINHEIRO ATM AG00132MAQ011274SEQ08456</t>
  </si>
  <si>
    <t>DEP DINHEIRO ATM AG00132MAQ011274SEQ08460</t>
  </si>
  <si>
    <t>DEP DINHEIRO ATM AG00132MAQ011274SEQ08464</t>
  </si>
  <si>
    <t>DEP DINHEIRO ATM AG00132MAQ011274SEQ08468</t>
  </si>
  <si>
    <t>DEP DINHEIRO ATM AG00132MAQ011274SEQ08498</t>
  </si>
  <si>
    <t>DEP DINHEIRO ATM AG00132MAQ011274SEQ08502</t>
  </si>
  <si>
    <t>DEP DINHEIRO ATM AG00132MAQ011274SEQ08506</t>
  </si>
  <si>
    <t>DEP DINHEIRO ATM AG00132MAQ011274SEQ08510</t>
  </si>
  <si>
    <t>DEP DINHEIRO ATM AG00132MAQ011274SEQ08514</t>
  </si>
  <si>
    <t>DEP DINHEIRO ATM AG00132MAQ023441SEQ05783</t>
  </si>
  <si>
    <t>DEP DINHEIRO ATM AG00132MAQ023441SEQ05787</t>
  </si>
  <si>
    <t>DEP DINHEIRO ATM AG00132MAQ023441SEQ05791</t>
  </si>
  <si>
    <t>DEP DINHEIRO ATM AG00132MAQ023441SEQ05795</t>
  </si>
  <si>
    <t>DEP DINHEIRO ATM AG00132MAQ023441SEQ05799</t>
  </si>
  <si>
    <t>DEP DINHEIRO ATM AG00132MAQ023441SEQ05803</t>
  </si>
  <si>
    <t>DEP DINHEIRO ATM AG00132MAQ023441SEQ05807</t>
  </si>
  <si>
    <t>DEP DINHEIRO ATM AG00132MAQ023441SEQ05811</t>
  </si>
  <si>
    <t>DEP DINHEIRO ATM AG00132MAQ023441SEQ05815</t>
  </si>
  <si>
    <t>DEP DINHEIRO ATM AG00132MAQ023441SEQ05819</t>
  </si>
  <si>
    <t>DEP DINHEIRO ATM AG00132MAQ023441SEQ05823</t>
  </si>
  <si>
    <t>DEP DINHEIRO ATM AG00132MAQ023441SEQ05827</t>
  </si>
  <si>
    <t>DEP DINHEIRO ATM AG00132MAQ023441SEQ05831</t>
  </si>
  <si>
    <t>DEP DINHEIRO ATM AG00132MAQ023441SEQ05835</t>
  </si>
  <si>
    <t>DEP DINHEIRO ATM AG00132MAQ023441SEQ05839</t>
  </si>
  <si>
    <t>DEP DINHEIRO ATM AG00132MAQ023441SEQ05843</t>
  </si>
  <si>
    <t>DEP DINHEIRO ATM AG00132MAQ011274SEQ01373</t>
  </si>
  <si>
    <t>RATEIO SABESP</t>
  </si>
  <si>
    <t>rateio enel</t>
  </si>
  <si>
    <t>Rateio Energia / abril</t>
  </si>
  <si>
    <t>Rateio agua / abril</t>
  </si>
  <si>
    <t>Rateio telefone e internet / abril</t>
  </si>
  <si>
    <t>Rateio Energia / maio</t>
  </si>
  <si>
    <t>Rateio telefone e internet / maio</t>
  </si>
  <si>
    <t>Rateio agua / maio</t>
  </si>
  <si>
    <t>PAGTO ELETRON  COBRANCA NEOBAND GRAFICA ARTE METRO</t>
  </si>
  <si>
    <t>033-7</t>
  </si>
  <si>
    <t>PAGTO ELETRON  COBRANCA ENEL MAIO2025</t>
  </si>
  <si>
    <t>712091188</t>
  </si>
  <si>
    <t>TRANSFERENCIA PIX DES: JF HORTIFRUTIGRANJEIR 22/05</t>
  </si>
  <si>
    <t>TRANSFERENCIA PIX DES: FERNANDO DAMIAO DA SI 22/05</t>
  </si>
  <si>
    <t>CONTA DE AGUA E ESGOTO INTERNET SABESP/SP</t>
  </si>
  <si>
    <t>SOR202549150148</t>
  </si>
  <si>
    <t>TRANSFERENCIA PIX DES: MAFRA ASSESSORIA      26/05</t>
  </si>
  <si>
    <t>PAGTO ELETRON  COBRANCA VT FUNCIONARIOS</t>
  </si>
  <si>
    <t>Transferencia CP pag. Salarios Maio</t>
  </si>
  <si>
    <t>Pagamentos Salario Fumcad</t>
  </si>
  <si>
    <t>TRANSFERENCIA PIX REM: ALDEIA F P M CONDICAO 29/05</t>
  </si>
  <si>
    <t>Pagamento de Salario Conexoes e impacto</t>
  </si>
  <si>
    <t>Pagamento Salario Fumcad</t>
  </si>
  <si>
    <t>PAGTO ELETRON  COBRANCA VT ATIVIDADE EXTERNA</t>
  </si>
  <si>
    <t>PAGTO ELETRON  COBRANCA CERTIDAO DE BREVE RELATO</t>
  </si>
  <si>
    <t>Reembolso Gasolina</t>
  </si>
  <si>
    <t>TRANSFERENCIA PIX DES: EDUARDO TADEU BORGES  29/05</t>
  </si>
  <si>
    <t>TRANSFERENCIA PIX DES: Thalita Alves Ferreir 29/05</t>
  </si>
  <si>
    <t>TRANSFERENCIA PIX DES: TIAGO DONIZETE DE CAM 29/05</t>
  </si>
  <si>
    <t>TRANSFERENCIA PIX DES: Alan de Souza Antunes 29/05</t>
  </si>
  <si>
    <t>TRANSFERENCIA PIX DES: AILTON MARTINS DA SIL 29/05</t>
  </si>
  <si>
    <t>TEDTRANSF ELET DISPON REMET.UNITED WAY BRASIL</t>
  </si>
  <si>
    <t>TRANSFERENCIA PIX REM: ALDEIA F P M CONDICAO 30/05</t>
  </si>
  <si>
    <t>TRANSF CC PARA CC PJ ADILIO GONCALVES</t>
  </si>
  <si>
    <t>TRANSFERENCIA PIX DES: JOYCE DE ANDRADE DE   30/05</t>
  </si>
  <si>
    <t>PIX QR CODE DINAMICO DES: SAO PAULO CERTIFICACA 02/06</t>
  </si>
  <si>
    <t>PAGTO ELETRON  COBRANCA SQUEZE PERSONALIZADO 500UN</t>
  </si>
  <si>
    <t>PAGTO ELETRON  COBRANCA SISTEMA BUSSOLA</t>
  </si>
  <si>
    <t>PAGTO ELETRON  COBRANCA KAITS MAIO2025</t>
  </si>
  <si>
    <t>TRANSFERENCIA PIX REM: Studio Andre Silva    04/06</t>
  </si>
  <si>
    <t>TRANSFERENCIA PIX DES: MIGLIORI CONSULTORIA  05/06</t>
  </si>
  <si>
    <t>RATEIO MASTER CARNES NF 277</t>
  </si>
  <si>
    <t>CERTIFICAÇÃO</t>
  </si>
  <si>
    <t>PAGTO ELETRON  COBRANCA ACORDO ANUIDADE 2023CREF4</t>
  </si>
  <si>
    <t>104-0</t>
  </si>
  <si>
    <t>PAGTO ELETRON  COBRANCA ACORDO ANUIDADE 2019A2022CREF4</t>
  </si>
  <si>
    <t>PAGTO ELETRON  COBRANCA KAITS</t>
  </si>
  <si>
    <t>TRANSFERENCIA PIX DES: MASTER CARNES         06/06</t>
  </si>
  <si>
    <t>COMUNICAÇÃO E MARKETING</t>
  </si>
  <si>
    <t>PAGTO ELETRON  COBRANCA MARKETING METRO</t>
  </si>
  <si>
    <t>TRANSFERENCIA PIX REM: CENTRO INTEGRADO DE E 10/06</t>
  </si>
  <si>
    <t>EVENTOS E BAZARES (Resultado Liquido)</t>
  </si>
  <si>
    <t>PIX QR CODE ESTATIC REM: MAIARA SILVA DE OLIVE 11/06</t>
  </si>
  <si>
    <t>Rateio Gas</t>
  </si>
  <si>
    <t>PAGTO ELETRON  COBRANCA PR DAUAN NF 15067 GAS</t>
  </si>
  <si>
    <t>TRANSFERENCIA PIX DES: FERNANDO DAMIAO DA SI 12/06</t>
  </si>
  <si>
    <t>TRANSFERENCIA PIX DES: JF HORTIFRUTIGRANJEIR 14/06</t>
  </si>
  <si>
    <t>TRANSFERENCIA PIX REM: LUCINEIA ALVES DOS SA 17/06</t>
  </si>
  <si>
    <t>TRANSFERENCIA PIX REM: MAIARA SILVA DE OLIVE 17/06</t>
  </si>
  <si>
    <t>PAGTO ELETRON  COBRANCA GAS. PR DAUAN</t>
  </si>
  <si>
    <t>PIX QR CODE DINAMICO DES: MAGALUPAY             18/06</t>
  </si>
  <si>
    <t>PIX QR CODE DINAMICO DES: ARMAZENS MARTINS      18/06</t>
  </si>
  <si>
    <t>TRANSFERENCIA PIX REM: MONICA APARECIDA S DE 20/06</t>
  </si>
  <si>
    <t>Rateio FGTS</t>
  </si>
  <si>
    <t>PIX QR CODE ESTATIC REM: WILDENIS PEREIRA FURT 23/06</t>
  </si>
  <si>
    <t>PAGTO ELETRON  COBRANCA SINDICADO MARCO2025 SR VALDO</t>
  </si>
  <si>
    <t>PAGTO ELETRON  COBRANCA SINDICADO ABRIL2025 SR VALDO</t>
  </si>
  <si>
    <t>PAGTO ELETRON  COBRANCA SINDICADO MAIO2025 SR VALDO</t>
  </si>
  <si>
    <t>PAGTO ELETRON  COBRANCA SINDICADO DEZ2024</t>
  </si>
  <si>
    <t>PAGTO ELETRON  COBRANCA SINDICATO JUNHO2025</t>
  </si>
  <si>
    <t>PAGTO ELETRON  COBRANCA SINDICADO NOV2024</t>
  </si>
  <si>
    <t>PAGTO ELETRON  COBRANCA SINDICATO OUT2024</t>
  </si>
  <si>
    <t>PAGTO ELETRON  COBRANCA ALIMENTACAO NF 51775</t>
  </si>
  <si>
    <t>TRANSFERENCIA PIX REM: LOPES DEDETIZADORA LT 25/06</t>
  </si>
  <si>
    <t>Fundo Provisionado</t>
  </si>
  <si>
    <t>TRANSFERENCIA PIX REM: VIVIANE SANTOS LIMA   26/06</t>
  </si>
  <si>
    <t>TRANSFERENCIA PIX REM: ELLEN CRIS ROMAO DE S 26/06</t>
  </si>
  <si>
    <t>Salario Alexandre Fumanti</t>
  </si>
  <si>
    <t>Salario Julia Freire</t>
  </si>
  <si>
    <t>Salario Fabricio</t>
  </si>
  <si>
    <t>Salario joyce</t>
  </si>
  <si>
    <t>Salario Adilio</t>
  </si>
  <si>
    <t>Salario Suliane</t>
  </si>
  <si>
    <t>Salario Marli</t>
  </si>
  <si>
    <t>Empreederorismo Feminino</t>
  </si>
  <si>
    <t>Salario Luan</t>
  </si>
  <si>
    <t>Salario Leila</t>
  </si>
  <si>
    <t>Salario Elaine</t>
  </si>
  <si>
    <t>TRANSFERENCIA PIX REM: MAIARA SILVA DE OLIVE 26/06</t>
  </si>
  <si>
    <t>TRANSFERENCIA PIX DES: MAFRA ASSESSORIA      26/06</t>
  </si>
  <si>
    <t>DEP DINHEIRO ATM AG00132MAQ011274SEQ09081</t>
  </si>
  <si>
    <t>DEP DINHEIRO ATM AG00132MAQ011274SEQ09085</t>
  </si>
  <si>
    <t>DEP DINHEIRO ATM AG00132MAQ011274SEQ09089</t>
  </si>
  <si>
    <t>DEP DINHEIRO ATM AG00132MAQ011274SEQ09093</t>
  </si>
  <si>
    <t>DEP DINHEIRO ATM AG00132MAQ011274SEQ09097</t>
  </si>
  <si>
    <t>DEP DINHEIRO ATM AG00132MAQ011274SEQ09101</t>
  </si>
  <si>
    <t>DEP DINHEIRO ATM AG00132MAQ011274SEQ09105</t>
  </si>
  <si>
    <t>DEP DINHEIRO ATM AG00132MAQ023441SEQ05940</t>
  </si>
  <si>
    <t>DEP DINHEIRO ATM AG00132MAQ023441SEQ05944</t>
  </si>
  <si>
    <t>DEP DINHEIRO ATM AG00132MAQ023441SEQ05948</t>
  </si>
  <si>
    <t>DEP DINHEIRO ATM AG00132MAQ023441SEQ05952</t>
  </si>
  <si>
    <t>DEP DINHEIRO ATM AG00132MAQ023441SEQ05956</t>
  </si>
  <si>
    <t>Salario Antonio Carlos</t>
  </si>
  <si>
    <t>Fumcad</t>
  </si>
  <si>
    <t>Salario Barbara</t>
  </si>
  <si>
    <t>Salario Bianca</t>
  </si>
  <si>
    <t>Salario Maycon</t>
  </si>
  <si>
    <t>Salario Priscila</t>
  </si>
  <si>
    <t>Salario Vitoria Lopes</t>
  </si>
  <si>
    <t>Salario Sara</t>
  </si>
  <si>
    <t>TRANSFERENCIA PIX REM: SHEILA DE OLIVEIRA    27/06</t>
  </si>
  <si>
    <t>TRANSFERENCIA PIX REM: ELAINE DE PAULA CILEN 27/06</t>
  </si>
  <si>
    <t>PIX QR CODE ESTATIC REM: ISAURA APARECIDA ANTU 27/06</t>
  </si>
  <si>
    <t>TRANSFERENCIA PIX DES: 60.990.904 LUAN ASSUN 27/06</t>
  </si>
  <si>
    <t>TRANSFERENCIA PIX DES: ELAINE DE PAULA       27/06</t>
  </si>
  <si>
    <t>TRANSFERENCIA PIX DES: JOYCE DE ANDRADE DE V 27/06</t>
  </si>
  <si>
    <t>TRANSFERENCIA PIX DES: 61.460.456 SULIANY RA 27/06</t>
  </si>
  <si>
    <t>TRANSFERENCIA PIX DES: 60.322.067 ADILIO GON 27/06</t>
  </si>
  <si>
    <t>TRANSFERENCIA PIX DES: 60.487.284 MARLI BELM 27/06</t>
  </si>
  <si>
    <t>TRANSFERENCIA PIX DES: 51.432.951 LEILA AMAN 27/06</t>
  </si>
  <si>
    <t>TRANSFERENCIA PIX DES: BARRA BRINQUE LOCACOE 27/06</t>
  </si>
  <si>
    <t>Rateio Energia</t>
  </si>
  <si>
    <t>TRANSFERENCIA PIX REM: 51.432.951 L A LIMA   30/06</t>
  </si>
  <si>
    <t>TRANSFERENCIA PIX REM: PRISCILLA ARAUJO MELG 30/06</t>
  </si>
  <si>
    <t>SALARIO HENRIQUE ROJAS SANZ</t>
  </si>
  <si>
    <t>PIX QR CODE ESTATIC REM: EDUARDO TADEU BORGES  30/06</t>
  </si>
  <si>
    <t>PIX QR CODE ESTATIC REM: FERNANDO ABNER CHAVES 30/06 / Transporte</t>
  </si>
  <si>
    <t>PAGTO ELETRON  COBRANCA ENERGIA JUNHO2025</t>
  </si>
  <si>
    <t>TRANSFERENCIA PIX DES: TRIAGEM CONSULTORIA E 30/06</t>
  </si>
  <si>
    <t>TRANSFERENCIA PIX DES: 36 802 392 ADRIANA PA 30/06</t>
  </si>
  <si>
    <t>PIX QR CODE DINAMICO DES: MAGALUPAY             30/06</t>
  </si>
  <si>
    <t>DEP DINHEIRO ATM AG00132MAQ011274SEQ04871</t>
  </si>
  <si>
    <t>DEP DINHEIRO ATM AG00132MAQ011274SEQ04875</t>
  </si>
  <si>
    <t>DEP DINHEIRO ATM AG00132MAQ011274SEQ04879</t>
  </si>
  <si>
    <t>DEP DINHEIRO ATM AG00505MAQ005177SEQ06000</t>
  </si>
  <si>
    <t>DEP DINHEIRO ATM AG00505MAQ005177SEQ06004</t>
  </si>
  <si>
    <t>DEP DINHEIRO ATM AG00505MAQ005177SEQ06008</t>
  </si>
  <si>
    <t>DEP DINHEIRO ATM AG00505MAQ005177SEQ06012</t>
  </si>
  <si>
    <t>DEP DINHEIRO ATM AG00505MAQ005177SEQ06016</t>
  </si>
  <si>
    <t>DEP DINHEIRO ATM AG00505MAQ005177SEQ06020</t>
  </si>
  <si>
    <t>DEP DINHEIRO ATM AG00505MAQ005177SEQ06024</t>
  </si>
  <si>
    <t>DEP DINHEIRO ATM AG00505MAQ066570SEQ04658</t>
  </si>
  <si>
    <t>DEP DINHEIRO ATM AG00505MAQ066570SEQ04662</t>
  </si>
  <si>
    <t>DEP DINHEIRO ATM AG00505MAQ066570SEQ04666</t>
  </si>
  <si>
    <t>TRANSFERENCIA PIX REM: ANA PAULA RODRIGUES   01/07</t>
  </si>
  <si>
    <t>TRANSFERENCIA PIX REM: TIAGO DONIZETE DE CAM 01/07</t>
  </si>
  <si>
    <t>TRANSFERENCIA PIX REM: BARBARA DE OLIVEIRA M 01/07</t>
  </si>
  <si>
    <t>TRANSFERENCIA PIX REM: SARA DE SOUSA ROCHA   01/07</t>
  </si>
  <si>
    <t>PIX QR CODE ESTATIC REM: LEILA AMANCIO DE LIMA 01/07</t>
  </si>
  <si>
    <t>PIX QR CODE ESTATIC REM: EDUARDO TADEU BORGES  01/07</t>
  </si>
  <si>
    <t>REPASSE - ELIJASS</t>
  </si>
  <si>
    <t>TED-TRANSF ELET DISPON REMET.FUNDACAO BENEFICENTE</t>
  </si>
  <si>
    <t>TRANSFERENCIA PIX REM: IARA CAMARGO DE MIRAN 02/07</t>
  </si>
  <si>
    <t>TRANSFERENCIA PIX REM: ANA PAULA RODRIGUES   02/07</t>
  </si>
  <si>
    <t>TRANSFERENCIA PIX REM: ROZELY ALVES COSTA    02/07</t>
  </si>
  <si>
    <t>TRANSFERENCIA PIX REM: SARA DE SOUSA ROCHA   02/07</t>
  </si>
  <si>
    <t>TRANSFERENCIA PIX REM: ARACELIA LUCIA COSTA  02/07</t>
  </si>
  <si>
    <t>TRANSFERENCIA PIX REM: CELIA CAMPOS MACIEL   02/07</t>
  </si>
  <si>
    <t>TRANSFERENCIA PIX REM: KAROLINA AMERICO VIEI 02/07</t>
  </si>
  <si>
    <t>TRANSFERENCIA PIX REM: MAIARA SILVA DE OLIVE 02/07</t>
  </si>
  <si>
    <t>TRANSFERENCIA PIX REM: EDSON RODRIGUES       02/07</t>
  </si>
  <si>
    <t>PAGTO ELETRON  COBRANCA PANFLETO NFP</t>
  </si>
  <si>
    <t>TRANSFERENCIA PIX REM: JUCELIO ALVES ANDRADE 03/07</t>
  </si>
  <si>
    <t>TRANSFERENCIA PIX REM: LUANA BARBOSA DOS SAN 03/07</t>
  </si>
  <si>
    <t>TRANSFERENCIA PIX REM: ELIENE ROSA DE SOUSA  03/07</t>
  </si>
  <si>
    <t>TRANSFERENCIA PIX REM: Augusto Cezar Martins 03/07</t>
  </si>
  <si>
    <t>TRANSFERENCIA PIX REM: GERALDA APARECIDA DE  03/07</t>
  </si>
  <si>
    <t>TRANSFERENCIA PIX DES: FERNANDO DAMIAO DA SI 03/07</t>
  </si>
  <si>
    <t>TRANSFERENCIA PIX REM: MAIARA SILVA DE OLIVE 04/07</t>
  </si>
  <si>
    <t>TRANSFERENCIA PIX REM: ANA CAROLINA SOUSA FE 04/07</t>
  </si>
  <si>
    <t>TRANSFERENCIA PIX REM: MARIA JOSE DA SILVA   04/07</t>
  </si>
  <si>
    <t>TRANSFERENCIA PIX REM: ROSANGELA DA SILVA BU 04/07</t>
  </si>
  <si>
    <t>TRANSFERENCIA PIX REM: LUZIA DE OLIVEIRA     04/07</t>
  </si>
  <si>
    <t>TRANSFERENCIA PIX REM: EMANUELLY APARECIDA R 04/07</t>
  </si>
  <si>
    <t>TRANSFERENCIA PIX REM: Thalita Alves Ferreir 04/07</t>
  </si>
  <si>
    <t>TRANSFERENCIA PIX REM: Maycon Penha Epifanio 04/07</t>
  </si>
  <si>
    <t>TRANSFERENCIA PIX REM: IARA CAMARGO DE MIRAN 04/07</t>
  </si>
  <si>
    <t>TRANSFERENCIA PIX REM: Gustavo Santos Silva  04/07</t>
  </si>
  <si>
    <t>TRANSFERENCIA PIX REM: Fabiana Sousa Silva   04/07</t>
  </si>
  <si>
    <t>TRANSFERENCIA PIX REM: ANA CAROLINA BIGGIO C 04/07</t>
  </si>
  <si>
    <t>PIX QR CODE ESTATIC REM: Tony Bryan da Costa S 04/07</t>
  </si>
  <si>
    <t>PIX QR CODE ESTATIC REM: ANA PAULA RODRIGUES   04/07</t>
  </si>
  <si>
    <t>PAGTO ELETRON  COBRANCA ALIMENTACAO 51964</t>
  </si>
  <si>
    <t>RATEIO PEDAGOGICO</t>
  </si>
  <si>
    <t>TRANSFERENCIA PIX REM: John Alves de Andrade 05/07</t>
  </si>
  <si>
    <t>TRANSFERENCIA PIX REM: EDUARDO DA CONCEICAO  05/07</t>
  </si>
  <si>
    <t>TRANSFERENCIA PIX REM: ANITA DE SOUZA BASILI 05/07</t>
  </si>
  <si>
    <t>TRANSFERENCIA PIX REM: Gustavo Gama          05/07</t>
  </si>
  <si>
    <t>TRANSFERENCIA PIX REM: Nathalia de Oliveira  05/07</t>
  </si>
  <si>
    <t>TRANSFERENCIA PIX REM: Lucas da Silva Teixei 05/07</t>
  </si>
  <si>
    <t>TRANSFERENCIA PIX REM: Marisa De Souza Santa 05/07</t>
  </si>
  <si>
    <t>TRANSFERENCIA PIX REM: ARACELIA LUCIA COSTA  05/07</t>
  </si>
  <si>
    <t>TRANSFERENCIA PIX REM: STEPHANIE FELIX PRETO 05/07</t>
  </si>
  <si>
    <t>PIX QR CODE ESTATIC REM: MARCELO CILENTO       05/07</t>
  </si>
  <si>
    <t>PIX QR CODE ESTATIC REM: Rian Ranielli Bezerra 05/07</t>
  </si>
  <si>
    <t>PIX QR CODE ESTATIC REM: Augusto Cezar Martins 05/07</t>
  </si>
  <si>
    <t>PIX QR CODE ESTATIC REM: FABIANA FERREIRA DA S 05/07</t>
  </si>
  <si>
    <t>PIX QR CODE ESTATIC REM: ANA CAROLINA SOUSA FE 05/07</t>
  </si>
  <si>
    <t>PIX QR CODE ESTATIC REM: SHIRLEY XAVIER DA SIL 05/07</t>
  </si>
  <si>
    <t>PIX QR CODE ESTATIC REM: CLINICA REGENERAR PEL 05/07</t>
  </si>
  <si>
    <t>PIX QR CODE ESTATIC REM: Mariana Paulino Souza 05/07</t>
  </si>
  <si>
    <t>PIX QR CODE ESTATIC REM: LUANA DAMASCENO LOPES 05/07</t>
  </si>
  <si>
    <t>PIX QR CODE ESTATIC REM: GABRIEL CARVALHO PEZZ 05/07</t>
  </si>
  <si>
    <t>PIX QR CODE ESTATIC REM: GIORGIO HENRIQUE DOS  05/07</t>
  </si>
  <si>
    <t>PIX QR CODE ESTATIC REM: Marisa De Souza Santa 05/07</t>
  </si>
  <si>
    <t>PIX QR CODE ESTATIC REM: ALINE ROCHA DOS SANTO 05/07</t>
  </si>
  <si>
    <t>PIX QR CODE ESTATIC REM: ROBSON NATANAEL DA SI 05/07</t>
  </si>
  <si>
    <t>PIX QR CODE ESTATIC REM: Lucas da Silva Teixei 05/07</t>
  </si>
  <si>
    <t>PIX QR CODE ESTATIC REM: KAUE DE SOUSA FIDELIS 05/07</t>
  </si>
  <si>
    <t>PIX QR CODE ESTATIC REM: Rafael Nascimento Sou 05/07</t>
  </si>
  <si>
    <t>PIX QR CODE ESTATIC REM: ROSANGELA DA SILVA BU 05/07</t>
  </si>
  <si>
    <t>PIX QR CODE ESTATIC REM: ANA CRISTINA DO NASCI 05/07</t>
  </si>
  <si>
    <t>PIX QR CODE ESTATIC REM: Tatiane Trajano Nasci 05/07</t>
  </si>
  <si>
    <t>PIX QR CODE ESTATIC REM: LUANA LOBO MARTINS CO 05/07</t>
  </si>
  <si>
    <t>PIX QR CODE ESTATIC REM: Francisca das Chagas  05/07</t>
  </si>
  <si>
    <t>PIX QR CODE ESTATIC REM: VICTOR AUGUSTO NETO D 05/07</t>
  </si>
  <si>
    <t>PIX QR CODE ESTATIC REM: DUCIENE DA SILVA ROMA 05/07</t>
  </si>
  <si>
    <t>PIX QR CODE ESTATIC REM: PAULO FERNANDO BERTAC 05/07</t>
  </si>
  <si>
    <t>PIX QR CODE ESTATIC REM: Henrique Alves dos Pa 05/07</t>
  </si>
  <si>
    <t>PIX QR CODE ESTATIC REM: Eliane Maria De Jesus 05/07</t>
  </si>
  <si>
    <t>PIX QR CODE ESTATIC REM: ADILSON DIAS SILVA    05/07</t>
  </si>
  <si>
    <t>PIX QR CODE ESTATIC REM: LETICIA FLAVIA SANTOS 05/07</t>
  </si>
  <si>
    <t>PIX QR CODE ESTATIC REM: Bárbara de Oliveira R 05/07</t>
  </si>
  <si>
    <t>PIX QR CODE ESTATIC REM: DANIELLE SILVA FERREI 05/07</t>
  </si>
  <si>
    <t>PIX QR CODE ESTATIC REM: Luciano Blasio        05/07</t>
  </si>
  <si>
    <t>PIX QR CODE ESTATIC REM: LUANA BARBOSA         05/07</t>
  </si>
  <si>
    <t>PIX QR CODE ESTATIC REM: ESTER COSTA SILVESTRE 05/07</t>
  </si>
  <si>
    <t>PIX QR CODE ESTATIC REM: KAYK MOITINHO RODRIGU 05/07</t>
  </si>
  <si>
    <t>PIX QR CODE ESTATIC REM: AMANDA APARECIDA COST 05/07</t>
  </si>
  <si>
    <t>PIX QR CODE ESTATIC REM: Gabriel Martins dos S 05/07</t>
  </si>
  <si>
    <t>PIX QR CODE ESTATIC REM: Eligia Aquino Cesar   05/07</t>
  </si>
  <si>
    <t>PIX QR CODE ESTATIC REM: UILSON GOMES SILVA    05/07</t>
  </si>
  <si>
    <t>PIX QR CODE ESTATIC REM: Fernanda da Silva Nas 05/07</t>
  </si>
  <si>
    <t>PIX QR CODE ESTATIC REM: Bianca Costa Silvestr 05/07</t>
  </si>
  <si>
    <t>PIX QR CODE ESTATIC REM: LEANDRA DE OLIVEIRA   05/07</t>
  </si>
  <si>
    <t>PIX QR CODE ESTATIC REM: Giovanna de Oliveira  05/07</t>
  </si>
  <si>
    <t>PIX QR CODE ESTATIC REM: IDEUMA DE CASSIA MARI 05/07</t>
  </si>
  <si>
    <t>PIX QR CODE ESTATIC REM: Daniela Aparecida Bas 05/07</t>
  </si>
  <si>
    <t>PIX QR CODE ESTATIC REM: APARECIDA HENRIQUE NU 05/07</t>
  </si>
  <si>
    <t>PIX QR CODE ESTATIC REM: Isabella dos Santos L 05/07</t>
  </si>
  <si>
    <t>PIX QR CODE ESTATIC REM: FABIANA RODRIGUES LIM 05/07</t>
  </si>
  <si>
    <t>PIX QR CODE ESTATIC REM: Maria Adriana Cardoso 05/07</t>
  </si>
  <si>
    <t>PIX QR CODE ESTATIC REM: Ana Beatriz Alves Amo 05/07</t>
  </si>
  <si>
    <t>PIX QR CODE ESTATIC REM: EDNA CORREIA DA SILVA 05/07</t>
  </si>
  <si>
    <t>PIX QR CODE ESTATIC REM: Matheus Henrique Da S 05/07</t>
  </si>
  <si>
    <t>PIX QR CODE ESTATIC REM: MARCELA DE JESUS      05/07</t>
  </si>
  <si>
    <t>PIX QR CODE ESTATIC REM: ROSANGELA FERREIRA BE 05/07</t>
  </si>
  <si>
    <t>PIX QR CODE ESTATIC REM: ANA VICTORIA OLIVEIRA 05/07</t>
  </si>
  <si>
    <t>PIX QR CODE ESTATIC REM: Wesley Eduardo de Oli 05/07</t>
  </si>
  <si>
    <t>PIX QR CODE ESTATIC REM: ELAINE DE PAULA CILEN 05/07</t>
  </si>
  <si>
    <t>PIX QR CODE ESTATIC REM: Eliana Barbosa Fogoli 05/07</t>
  </si>
  <si>
    <t>PIX QR CODE ESTATIC REM: Luna Salu de Morais G 05/07</t>
  </si>
  <si>
    <t>PIX QR CODE ESTATIC REM: Paula Christiane Silv 05/07</t>
  </si>
  <si>
    <t>PIX QR CODE ESTATIC REM: KATIA RODRIGUES MEDIN 05/07</t>
  </si>
  <si>
    <t>PIX QR CODE ESTATIC REM: Geovana Cristina Cast 05/07</t>
  </si>
  <si>
    <t>PIX QR CODE ESTATIC REM: Kedna Amanda Rodrigue 05/07</t>
  </si>
  <si>
    <t>PIX QR CODE ESTATIC REM: VIVIANE SANTOS LIMA   05/07</t>
  </si>
  <si>
    <t>PIX QR CODE ESTATIC REM: DERICK FERNANDES RODR 05/07</t>
  </si>
  <si>
    <t>PIX QR CODE ESTATIC REM: EDSON NUNES DOS SANTO 05/07</t>
  </si>
  <si>
    <t>PIX QR CODE ESTATIC REM: Iris Milena dos Santo 05/07</t>
  </si>
  <si>
    <t>PIX QR CODE ESTATIC REM: Isadora Ara jo de Que 05/07</t>
  </si>
  <si>
    <t>PIX QR CODE ESTATIC REM: Sônia Regina Carvalho 05/07</t>
  </si>
  <si>
    <t>PIX QR CODE ESTATIC REM: NATIELY APARECIDA DA  05/07</t>
  </si>
  <si>
    <t>PIX QR CODE ESTATIC REM: Katia Rodrigues Medin 05/07</t>
  </si>
  <si>
    <t>PIX QR CODE ESTATIC REM: Wellington Alexandre  05/07</t>
  </si>
  <si>
    <t>PIX QR CODE ESTATIC REM: ARACELIA LUCIA COSTA  05/07</t>
  </si>
  <si>
    <t>PAGTO ELETRON  COBRANCA PEDAGOGICO RATEIO</t>
  </si>
  <si>
    <t>REPASSE PROJETO ELIJJAS CP</t>
  </si>
  <si>
    <t>ELIJASS</t>
  </si>
  <si>
    <t>TRANSFERENCIA PIX DES: BARRA BRINQUE LOCACOE 07/07</t>
  </si>
  <si>
    <t>TRANSFERENCIA PIX DES: 36 802 392 ADRIANA PA 07/07</t>
  </si>
  <si>
    <t>RATEIO GAS</t>
  </si>
  <si>
    <t>PAGTO ELETRON  COBRANCA GAS NF 15334</t>
  </si>
  <si>
    <t>TRANSF CC PARA CP PJ ALDEIA DO FUTURO ASSOC PARA A ME</t>
  </si>
  <si>
    <t>Rateio nf 52002 Alimentação</t>
  </si>
  <si>
    <t>RATEIO SINDICATO</t>
  </si>
  <si>
    <t>PAGTO ELETRON  COBRANCA DALMEC RELOGIO DE PONTOS</t>
  </si>
  <si>
    <t>SEGURO DE VIDA CCINTER</t>
  </si>
  <si>
    <t>SEGURO DE VIDA CEDESP</t>
  </si>
  <si>
    <t>DEP DINHEIRO ATM AG01480MAQ024138SEQ00925</t>
  </si>
  <si>
    <t>DEP DINHEIRO ATM AG01480MAQ024138SEQ00929</t>
  </si>
  <si>
    <t>RATEIO MASTER CARNES NF 358</t>
  </si>
  <si>
    <t>PAGTO ELETRON  COBRANCA MASTER CARNES NF 358</t>
  </si>
  <si>
    <t>PAGTO ELETRON  COBRANCA EXTENSOR USB (2 UNIDADES)</t>
  </si>
  <si>
    <t>DEP DINHEIRO ATM AG00132MAQ011274SEQ07633</t>
  </si>
  <si>
    <t>DEP DINHEIRO ATM AG00132MAQ011274SEQ07637</t>
  </si>
  <si>
    <t>DEP DINHEIRO ATM AG00132MAQ011274SEQ07641</t>
  </si>
  <si>
    <t>DEP DINHEIRO ATM AG00132MAQ011274SEQ07645</t>
  </si>
  <si>
    <t>DEP DINHEIRO ATM AG00132MAQ011274SEQ07649</t>
  </si>
  <si>
    <t>DEP DINHEIRO ATM AG00132MAQ011274SEQ07653</t>
  </si>
  <si>
    <t>DEP DINHEIRO ATM AG00132MAQ011274SEQ07657</t>
  </si>
  <si>
    <t>DEP DINHEIRO ATM AG00132MAQ011274SEQ07661</t>
  </si>
  <si>
    <t>DEP DINHEIRO ATM AG00132MAQ011274SEQ07665</t>
  </si>
  <si>
    <t>DEP DINHEIRO ATM AG00132MAQ011274SEQ07669</t>
  </si>
  <si>
    <t>DEP DINHEIRO ATM AG00132MAQ011274SEQ07673</t>
  </si>
  <si>
    <t>DEP DINHEIRO ATM AG00505MAQ005177SEQ08836</t>
  </si>
  <si>
    <t>DEP DINHEIRO ATM AG00505MAQ005177SEQ08840</t>
  </si>
  <si>
    <t>DEP DINHEIRO ATM AG00505MAQ005177SEQ08844</t>
  </si>
  <si>
    <t>DEP DINHEIRO ATM AG00505MAQ005177SEQ08848</t>
  </si>
  <si>
    <t>DEP DINHEIRO ATM AG00505MAQ005177SEQ08852</t>
  </si>
  <si>
    <t>DEP DINHEIRO ATM AG00505MAQ005177SEQ08856</t>
  </si>
  <si>
    <t>DEP DINHEIRO ATM AG00505MAQ005177SEQ08860</t>
  </si>
  <si>
    <t>PAGTO ELETRON  COBRANCA PR DAUAN NF 15448</t>
  </si>
  <si>
    <t>DEP DINHEIRO ATM AG00132MAQ011274SEQ08484</t>
  </si>
  <si>
    <t>TRANSFERENCIA PIX DES: 61.460.456 SULIANY RA 29/07</t>
  </si>
  <si>
    <t>TRANSFERENCIA PIX DES: FERNANDO DAMIAO DA SI 29/07</t>
  </si>
  <si>
    <t>PAGTO ELETRON  COBRANCA ENEL JULHO-2025</t>
  </si>
  <si>
    <t>TRANSFERENCIA PIX DES: 60.990.904 LUAN ASSUN 30/07</t>
  </si>
  <si>
    <t>TRANSFERENCIA PIX DES: 60.487.284 MARLI BELM 30/07</t>
  </si>
  <si>
    <t>TRANSFERENCIA PIX DES: 61.712.736 MAYARA VIA 30/07</t>
  </si>
  <si>
    <t>TRANSFERENCIA PIX DES: 51.432.951 LEILA AMAN 30/07</t>
  </si>
  <si>
    <t>PAGTO ELETRON  COBRANCA SINDICATO ABRIL2025</t>
  </si>
  <si>
    <t>brinde dia dos pais</t>
  </si>
  <si>
    <t>PIX QR CODE DINAMICO DES: VINDI PAGAMENTOS ONLI 06/08 ( COROA DE FLORES MAE EDUARDO)</t>
  </si>
  <si>
    <t>Fundo provisionado ccinter</t>
  </si>
  <si>
    <t>Ccinter</t>
  </si>
  <si>
    <t>Fundo provisionado cedesp</t>
  </si>
  <si>
    <t>cedesp</t>
  </si>
  <si>
    <t>PAGTO ELETRON  COBRANCA EXAMES PERIODICOS</t>
  </si>
  <si>
    <t>PAGTO ELETRON  COBRANCA MAIO2025 SINDICATO</t>
  </si>
  <si>
    <t>PAGTO ELETRON  COBRANCA JUNHO2025 SINDICATO</t>
  </si>
  <si>
    <t>PAGTO ELETRON  COBRANCA JULHO2025</t>
  </si>
  <si>
    <t>PAGTO ELETRON  COBRANCA SETEMBRO2025</t>
  </si>
  <si>
    <t>PAGTO ELETRON  COBRANCA PR DAUAN NF15698</t>
  </si>
  <si>
    <t>PAGTO ELETRON  COBRANCA ALIMENTACAO NF 52627</t>
  </si>
  <si>
    <t>PAGTO ELETRON  COBRANCA ENERGIA AGOSTO</t>
  </si>
  <si>
    <t>TRANSFERENCIA PIX DES: FERNANDO DAMIAO DA SI 19/08</t>
  </si>
  <si>
    <t>TRANSFERENCIA PIX DES: JF HORTIFRUTIGRANJEIR 19/08</t>
  </si>
  <si>
    <t>PAGTO ELETRON  COBRANCA FAFE PAES NF 9944 ALIMENT</t>
  </si>
  <si>
    <t>TRANSFERENCIA PIX REM: ALDEIA DO FUTURO  AS 26/08</t>
  </si>
  <si>
    <t>TRANSFERENCIA PIX DES: MAFRA ASSESSORIA      26/08</t>
  </si>
  <si>
    <t>DEP DINHEIRO ATM AG00132MAQ011274SEQ04848</t>
  </si>
  <si>
    <t>DEP DINHEIRO ATM AG00132MAQ011274SEQ04852</t>
  </si>
  <si>
    <t>DEP DINHEIRO ATM AG00132MAQ011274SEQ04856</t>
  </si>
  <si>
    <t>DEP DINHEIRO ATM AG00132MAQ011274SEQ04860</t>
  </si>
  <si>
    <t>DEP DINHEIRO ATM AG00132MAQ011274SEQ04864</t>
  </si>
  <si>
    <t>DEP DINHEIRO ATM AG00132MAQ011274SEQ04872</t>
  </si>
  <si>
    <t>DEP DINHEIRO ATM AG00132MAQ023441SEQ00984</t>
  </si>
  <si>
    <t>DEP DINHEIRO ATM AG00132MAQ023441SEQ00988</t>
  </si>
  <si>
    <t>DEP DINHEIRO ATM AG00132MAQ023441SEQ00992</t>
  </si>
  <si>
    <t>DEP DINHEIRO ATM AG00132MAQ023441SEQ00996</t>
  </si>
  <si>
    <t>PAGTO ELETRON  COBRANCA ALIMENT NF 0420</t>
  </si>
  <si>
    <t>TRANSFERENCIA PIX DES: 61.712.736 MAYARA VIA 29/08</t>
  </si>
  <si>
    <t>TRANSFERENCIA PIX DES: ELAINE DE PAULA       29/08</t>
  </si>
  <si>
    <t>TRANSFERENCIA PIX DES: 60.990.904 LUAN ASSUN 29/08</t>
  </si>
  <si>
    <t>TRANSFERENCIA PIX DES: 60.487.284 MARLI BELM 29/08</t>
  </si>
  <si>
    <t>TRANSFERENCIA PIX DES: 62.236.313 MARGARETE  29/08</t>
  </si>
  <si>
    <t>TRANSFERENCIA PIX DES: 51.432.951 LEILA AMAN 29/08</t>
  </si>
  <si>
    <t>TRANSFERENCIA PIX DES: 61.460.456 SULIANY RA 29/08</t>
  </si>
  <si>
    <t>TRANSFERENCIA PIX DES: MATERIAIS PARA CONSTR 29/08</t>
  </si>
  <si>
    <t>02/09/2025</t>
  </si>
  <si>
    <t>TRANSFERENCIA PIX DES: 24.222.958 LUIZ FABRI 02/09</t>
  </si>
  <si>
    <t>03/09/2025</t>
  </si>
  <si>
    <t>TRANSFERENCIA PIX DES: 55.463.072 FRANCISCO  03/09</t>
  </si>
  <si>
    <t>04/09/2025</t>
  </si>
  <si>
    <t>IMPOSTO/TSE</t>
  </si>
  <si>
    <t>05/09/2025</t>
  </si>
  <si>
    <t>08/09/2025</t>
  </si>
  <si>
    <t>PAGTO ELETRON  COBRANCA PANFLETOS ACAO 21/09</t>
  </si>
  <si>
    <t>09/09/2025</t>
  </si>
  <si>
    <t>PAGTO ELETRON  COBRANCA JCI ALARMES</t>
  </si>
  <si>
    <t>PAGTO ELETRON  COBRANCA MANUNTENCCAO</t>
  </si>
  <si>
    <t>PAGTO ELETRON  COBRANCA VT ESTAGIARIOS</t>
  </si>
  <si>
    <t>PAGTO ELETRON  COBRANCA VT ESTAGIARIO</t>
  </si>
  <si>
    <t>IMPOSTO  TITULO FGV</t>
  </si>
  <si>
    <t>TRANSFERENCIA PIX DES: E S M TRANSPORTES     09/09 ( SALARIO MOTORISTA</t>
  </si>
  <si>
    <t>IMPOSTO</t>
  </si>
  <si>
    <t>TRANSFERENCIA PIX DES: 24.222.958 LUIZ FABRI 14/05</t>
  </si>
  <si>
    <t>PIX QR CODE DINAMICO DES: CAIXA ECONOMICA FEDER 16/05</t>
  </si>
  <si>
    <t>INSS e IRRF</t>
  </si>
  <si>
    <t>PAGTO ELETRONICO TRIBUTO INTERNET RECEITA FEDERAL/SP</t>
  </si>
  <si>
    <t>RENDIMENTOS POUP FACILDEPOS A PARTIR 4/5/12</t>
  </si>
  <si>
    <t>IMPOSTO RENDA NA FONTE* POUP FACILDEPOS A PARTIR 4/5/12</t>
  </si>
  <si>
    <t>TRANSF CP PARA CC PJ ALDEIA F. A. P. A. M. C. P</t>
  </si>
  <si>
    <t>PIX QR CODE DINAMICO DES: CAIXA ECONOMICA FEDER 23/06</t>
  </si>
  <si>
    <t>PIX QR CODE DINAMICO DES: CAIXA ECONOMICA FEDER 04/07</t>
  </si>
  <si>
    <t>PIX QR CODE DINAMICO DES: CEF MATRIZ            15/07</t>
  </si>
  <si>
    <t>TRANSF CP PARA CC PJ ADILIO GONCALVES</t>
  </si>
  <si>
    <t>TRANSFERENCIA PIX DES: JOYCE DE ANDRADE DE V 24/07</t>
  </si>
  <si>
    <t>TRANSFERENCIA PIX DES: MAFRA ASSESSORIA      25/07</t>
  </si>
  <si>
    <t>TRANSF CP PARA CC PJ ANA PAULA RODRIGUES</t>
  </si>
  <si>
    <t>TRANSF CP PARA CC PJ SHEILA DE OLIVEIRA</t>
  </si>
  <si>
    <t>TRANSF CP PARA CC PJ FELIPE BARROS DE SOUZA SIL</t>
  </si>
  <si>
    <t>TRANSF CP PARA CC PJ BIANCA SALLES DANTAS</t>
  </si>
  <si>
    <t>TRANSF CP PARA CC PJ EDUARDO TADEU BORGES DOS S</t>
  </si>
  <si>
    <t>TRANSF CP PARA CC PJ ANTONIO CARLOS NUNES DE OL</t>
  </si>
  <si>
    <t>TRANSF CP PARA CC PJ BARBARA DE OLIVEIRA MENDES</t>
  </si>
  <si>
    <t>TRANSF CP PARA CC PJ JUCELIO ALVES DE ANDRADE</t>
  </si>
  <si>
    <t>TRANSF CP PARA CC PJ ROZELY ALVES COSTA</t>
  </si>
  <si>
    <t>TRANSF CP PARA CC PJ SERGIO MARCOS DA SILVA</t>
  </si>
  <si>
    <t>TRANSF CP PARA CC PJ VALDO LUIZ DA SILVA</t>
  </si>
  <si>
    <t>TRANSF CP PARA CC PJ PRISCILLA ARAUJO MELGACO</t>
  </si>
  <si>
    <t>TRANSF CP PARA CC PJ MAYCON PENHA EPIFANIO DA SILVA</t>
  </si>
  <si>
    <t>TRANSF CP PARA CC PJ SARA DE SOUSA ROCHA</t>
  </si>
  <si>
    <t>TRANSFERENCIA PIX DES: ELAINE DE PAULA       30/07</t>
  </si>
  <si>
    <t>PIX QR CODE DINAMICO DES: CEF MATRIZ            18/08</t>
  </si>
  <si>
    <t>Movimentacao cp para cc "pagamento salario"</t>
  </si>
  <si>
    <t>82865-3</t>
  </si>
  <si>
    <t>TED-TRANSF ELET DISPON REMET.JOSE E QUEIROZ GUIMA</t>
  </si>
  <si>
    <t>CONVÊNIO (CEDESP)</t>
  </si>
  <si>
    <t>TRANSFERENCIA PIX DES: SACOLAO CUPECE LTDA   27/01</t>
  </si>
  <si>
    <t>COMERCIO DE VERDURAS E LEGUMES JF LTDA</t>
  </si>
  <si>
    <t>REI DA CUTELARIA LTDA</t>
  </si>
  <si>
    <t>KALUNGA S/A</t>
  </si>
  <si>
    <t>PAGTO ELETRON  COBRANCA MAT PEDAG ESTETICA E BELE</t>
  </si>
  <si>
    <t>DOCES DOCELANDIA &amp; VAZ LTDA</t>
  </si>
  <si>
    <t>TRANSF CC PARA CC PJ EDUARDO TADEU BORGES DOS SANTOS</t>
  </si>
  <si>
    <t>TRANSF CC PARA CC PJ ROSANGELA FERREIRA BELO</t>
  </si>
  <si>
    <t>TRANSF CC PARA CC PJ DIEGO EWERTON DOS SANTOS SILVA</t>
  </si>
  <si>
    <t>TRANSF CC PARA CC PJ GUSTAVO SANTOS SILVA</t>
  </si>
  <si>
    <t>TRANSF CC PARA CP PJ NATALIA AZEVEDO GROSSI</t>
  </si>
  <si>
    <t>TRANSFERENCIA PIX DES: Gladys Cristina Berta 30/01</t>
  </si>
  <si>
    <t>RESG AUTOMATICO INVESTIM</t>
  </si>
  <si>
    <t>APLICACAO CDB</t>
  </si>
  <si>
    <t>LJ COMERCIO SERVIÇO E IMPORTAÇÃO LTDA</t>
  </si>
  <si>
    <t>RESG/VENCTO CDB</t>
  </si>
  <si>
    <t>PAGTO ELETRON  COBRANCA REFIL DE FILTRO</t>
  </si>
  <si>
    <t>TRANSPORTE COM O USUARIO</t>
  </si>
  <si>
    <t>PAGTO ELETRON  COBRANCA MAT PED GASTR FOTOG ADM RH</t>
  </si>
  <si>
    <t>TRANSFERENCIA PIX DES: SACOLAO CUPECE LTDA   25/02</t>
  </si>
  <si>
    <t>RATEIO MASTER CARNES</t>
  </si>
  <si>
    <t>PAGTO ELETRON  COBRANCA MAGALU GASTRONOMIA</t>
  </si>
  <si>
    <t>PAGTO ELETRON  COBRANCA MAT PEDA MAGALU</t>
  </si>
  <si>
    <t>PAGTO ELETRON  COBRANCA GASTRONOMIA AMERICANAS</t>
  </si>
  <si>
    <t>PAGTO ELETRON  COBRANCA MAGALU ESTET E BELEZ</t>
  </si>
  <si>
    <t>PAGTO ELETRON  COBRANCA ESTET E BELEZ</t>
  </si>
  <si>
    <t>PAGTO ELETRON  COBRANCA ESTET E BELEZA</t>
  </si>
  <si>
    <t>PAGTO ELETRON  COBRANCA ESTE E BELEZ</t>
  </si>
  <si>
    <t>TRANSFERENCIA PIX DES: MATERIAIS PARA CONSTR 27/02</t>
  </si>
  <si>
    <t>ESTORNO DE LANCAMENTO* DEST. Jefferson Antonio da</t>
  </si>
  <si>
    <t>TED DIF.TITUL.CC H.BANK DEST. Jefferson Antonio da</t>
  </si>
  <si>
    <t>TRANSFERENCIA PIX DES: Gladys Cristina Berta 28/02</t>
  </si>
  <si>
    <t>TRANSFERENCIA PIX DES: MASTER CARNES         28/02</t>
  </si>
  <si>
    <t>TRANSFERENCIA PIX DES: FAFE PAES E DOCES LTD 28/02</t>
  </si>
  <si>
    <t>TEDTRANSF ELET DISPON REMET.DEBORA BARBOSA DA SI</t>
  </si>
  <si>
    <t>TRANSFERENCIA PIX DES: SACOLAO CUPECE LTDA   06/03</t>
  </si>
  <si>
    <t>TRANSFERENCIA PIX DES: SACOLAO CUPECE LTDA   10/03</t>
  </si>
  <si>
    <t>RECEBIMENTO TED D REMET.ALDEIA DO FUTUROASS</t>
  </si>
  <si>
    <t>TRANSFERENCIA PIX REM: HUB INSTITUICAO DE PA 11/03</t>
  </si>
  <si>
    <t>ST GOYA TAMASHIRO PERFUMARIA-EPP</t>
  </si>
  <si>
    <t>PAGTO ELETRON  COBRANCA PEDG NF 391073 DOCE VAZ</t>
  </si>
  <si>
    <t>PAGTO ELETRON  COBRANCA PEDAG NF 390874 DOCE VAZ</t>
  </si>
  <si>
    <t>PAGTO ELETRON  COBRANCA PEDG NF 7388 KIT LANCHES</t>
  </si>
  <si>
    <t>PAGTO ELETRON  COBRANCA VT IARA</t>
  </si>
  <si>
    <t>RATEIO GAS NF 14489</t>
  </si>
  <si>
    <t>PAGTO ELETRON  COBRANCA UNIFORME</t>
  </si>
  <si>
    <t>TRANSFERENCIA PIX DES: SACOLAO CUPECE LTDA   17/03</t>
  </si>
  <si>
    <t>RATEIO UNIFORMES NF 125</t>
  </si>
  <si>
    <t>TRANSFERENCIA PIX DES: LJ COMERCIO           19/03</t>
  </si>
  <si>
    <t>RATEIO NF 20 MANUTEN</t>
  </si>
  <si>
    <t xml:space="preserve"> RATEIO ALIMENT NF 5707</t>
  </si>
  <si>
    <t>PAGTO ELETRON  COBRANCA VT FUNCIONARIOANA</t>
  </si>
  <si>
    <t>PAGTO ELETRON  COBRANCA VT FUNCIONARIOCEDESP</t>
  </si>
  <si>
    <t>PAGTO ELETRON  COBRANCA PEDAGOGICO ESTETICA E BELEZA</t>
  </si>
  <si>
    <t xml:space="preserve"> MANAS HAIR COMERCIO DE CABELOS E ACESSORIOS LTDA</t>
  </si>
  <si>
    <t>PAGTO ELETRON  COBRANCA GAS NF 14562  PR DAUAN</t>
  </si>
  <si>
    <t>PAGTO ELETRON  COBRANCA GAS NF 14563</t>
  </si>
  <si>
    <t>TRANSFERENCIA PIX DES: Gladys Cristina Berta 28/03</t>
  </si>
  <si>
    <t>PAGTO ELETRON  COBRANCA FAFE PAES NF 9405</t>
  </si>
  <si>
    <t>TRANSFERENCIA PIX DES: DOCES DOCELANDIA  VAZ 31/03</t>
  </si>
  <si>
    <t>PAGTO ELETRON  COBRANCA GASTROMONIA CENTELAR</t>
  </si>
  <si>
    <t>J M COMERCIO DE EQUIPAMENTOS ELETRONICOS</t>
  </si>
  <si>
    <t>LOJA DA VIVI LTDA</t>
  </si>
  <si>
    <t>WA STORE LTDA</t>
  </si>
  <si>
    <t>MIX DIGITAL COMERCIO ELETRONICO LTDA</t>
  </si>
  <si>
    <t>CANALI E FAVERI PERFUME E ECOMMERCE LTDA</t>
  </si>
  <si>
    <t>MARCELINO LUIZ FERREIRA</t>
  </si>
  <si>
    <t>3KJ PERFUMARIA EIRELI-ME</t>
  </si>
  <si>
    <t>COMERCIAL JAUER DE BRINQUEDOS MATERIAL</t>
  </si>
  <si>
    <t>WELLGTON DOS SANTOS MOURA COMERCIO</t>
  </si>
  <si>
    <t>ART LIMP BRASIL LICITAÇÕES LTDA</t>
  </si>
  <si>
    <t>LEVI COSMETICOS LTDA</t>
  </si>
  <si>
    <t>DENIS APARECIDO DOS SANTOS</t>
  </si>
  <si>
    <t>LA BELLA COMERCIO DE COSMETICOS EIRELI</t>
  </si>
  <si>
    <t>BELEZA NA REDE COM LTDA</t>
  </si>
  <si>
    <t>MARCELO LUIZ FERREIRA</t>
  </si>
  <si>
    <t>AMG MAX DISTRIBUIDORA LTDA</t>
  </si>
  <si>
    <t>DISTRIBUIDORA DE COSMETICOS</t>
  </si>
  <si>
    <t>CORPUS COSMETICOS E PERFUMARIA LTDA</t>
  </si>
  <si>
    <t>SHOP AQUARELA LTDA</t>
  </si>
  <si>
    <t xml:space="preserve">TALISSA ROCHA RIBEIRO LIMA </t>
  </si>
  <si>
    <t>NAPOLI COMERCIO VAREJISTA DE PRODUTOS DE LIMPEZA</t>
  </si>
  <si>
    <t>ANDERSON G ALVES DE LIMA</t>
  </si>
  <si>
    <t>TRANSFERENCIA PIX DES: MATERIAIS PARA CONSTR 31/03</t>
  </si>
  <si>
    <t>R.J ANTONIO - PERFUMARIA</t>
  </si>
  <si>
    <t>BRW SUPORTE E LOGISTICA PARA SAUDE LTDA</t>
  </si>
  <si>
    <t>VERONA DISTRIBUIDORA DE PRODUTOS DE BELEZA</t>
  </si>
  <si>
    <t>ZERBINI DO BRASIL LTDA</t>
  </si>
  <si>
    <t>CCD STORE</t>
  </si>
  <si>
    <t>CAMPOS FLORIDOS COMERCIO DE COSMETICOS</t>
  </si>
  <si>
    <t>NUTRI STATE PRODUTOS NATURAIS LTDA</t>
  </si>
  <si>
    <t>RATEIO MASTER CARNES NF 173</t>
  </si>
  <si>
    <t>ANDREA ALVES DE SOUZA</t>
  </si>
  <si>
    <t>TRANSFERENCIA PIX REM: HUB INSTITUICAO DE PA 08/04</t>
  </si>
  <si>
    <t>TRANSFERENCIA PIX DES: JF HORTIFRUTIGRANJEIR 09/04</t>
  </si>
  <si>
    <t>PAGTO ELETRON  COBRANCA TINTAS JD NF 31156</t>
  </si>
  <si>
    <t>PAGTO ELETRON  COBRANCA PEDAG MAGALU</t>
  </si>
  <si>
    <t>TRANSFERENCIA PIX DES: SACOLAO CUPECE LTDA   15/04</t>
  </si>
  <si>
    <t>TRANSFERENCIA PIX REM: HUB INSTITUICAO DE PA 16/04</t>
  </si>
  <si>
    <t>TRANSFERENCIA PIX DES: SACOLAO CUPECE LTDA   22/04</t>
  </si>
  <si>
    <t>PAGTO ELETRON  COBRANCA DOCES DOCELANDIA NF 392730 PEDAG</t>
  </si>
  <si>
    <t>PAGTO ELETRON  COBRANCA PEDAG GASTRONOMIA</t>
  </si>
  <si>
    <t>PAGTO ELETRON  COBRANCA PEDAG NF50944</t>
  </si>
  <si>
    <t>PAGTO ELETRON  COBRANCA MANUTENCAO CEDESP</t>
  </si>
  <si>
    <t>PAGTO ELETRON  COBRANCA VT FUNCIONARIO LUCIANA</t>
  </si>
  <si>
    <t>TRANSFERENCIA PIX DES: S T GOYA TAMASHIRO PE 23/04</t>
  </si>
  <si>
    <t>TRANSFERENCIA PIX DES: SACOLAO CUPECE LTDA   24/04</t>
  </si>
  <si>
    <t>PAGTO ELETRON  COBRANCA PEDADOGICO</t>
  </si>
  <si>
    <t>PAGTO ELETRON  COBRANCA PEDAG</t>
  </si>
  <si>
    <t>PAGTO ELETRON  COBRANCA ESTET E BELEZA NF 9514</t>
  </si>
  <si>
    <t>PAGTO ELETRON  COBRANCA PEDAG NF 9516</t>
  </si>
  <si>
    <t>PAGTO ELETRON  COBRANCA PEDAG NF 9512</t>
  </si>
  <si>
    <t>PAGTO ELETRON  COBRANCA PEDAG NF 393101</t>
  </si>
  <si>
    <t>TRANSFERENCIA PIX DES: SACOLAO CUPECE LTDA   29/04</t>
  </si>
  <si>
    <t>RATEIO NF 226 MASTER CARNE</t>
  </si>
  <si>
    <t>TRANSFERENCIA PIX DES: Gladys Cristina Berta 30/04</t>
  </si>
  <si>
    <t>COMERCIO DE VERDURAS E
LEGUMES JF LTDA</t>
  </si>
  <si>
    <t>MATERIAIS PARA
CONSTRUÇÃO MITUMORI LTDA</t>
  </si>
  <si>
    <t>CONSTRUÇÃO MITUMORI</t>
  </si>
  <si>
    <t>SPTRANSP</t>
  </si>
  <si>
    <t>LTDA</t>
  </si>
  <si>
    <t>PAGTO ELETRON  COBRANCA ALIMENT NF 51098</t>
  </si>
  <si>
    <t>PAGTO ELETRON  COBRANCA DOCE VAZ PEDAG NF 393443</t>
  </si>
  <si>
    <t>TRANSFERENCIA PIX DES: SACOLAO CUPECE LTDA   13/05</t>
  </si>
  <si>
    <t>SACOLAO CUPECE LTDA - EPP</t>
  </si>
  <si>
    <t>RATEIO GAS NF 14938</t>
  </si>
  <si>
    <t>TRANSFERENCIA PIX DES: SACOLAO CUPECE LTDA   19/05</t>
  </si>
  <si>
    <t>TRANSFERENCIA PIX DES: MARINA CABRAL GONCALV 19/05</t>
  </si>
  <si>
    <t>PAGTO ELETRON  COBRANCA PEDAGOGICO GASTRONOMIA</t>
  </si>
  <si>
    <t>TRANSFERENCIA PIX DES: CASA DO NORTE VITOR   21/05</t>
  </si>
  <si>
    <t>TRANSFERENCIA PIX DES: AMPLICOLOR CINE FOTO  21/05</t>
  </si>
  <si>
    <t>TRANSFERENCIA PIX DES: WEBFLOWERS LTDA       21/05</t>
  </si>
  <si>
    <t>RATEIO HORTIFRUT</t>
  </si>
  <si>
    <t>TRANSFERENCIA PIX DES: SACOLAO CUPECE LTDA   22/05</t>
  </si>
  <si>
    <t>PAGTO ELETRON  COBRANCA VT FUNCIONARIO RAQUEL</t>
  </si>
  <si>
    <t>TRANSFERENCIA PIX DES: SACOLAO CUPECE LTDA   26/05</t>
  </si>
  <si>
    <t>TRANSFERENCIA PIX DES: PERFUMARIA JABAQUARA  26/05</t>
  </si>
  <si>
    <t>PAGTO ELETRON  COBRANCA PEDAG NF 394190</t>
  </si>
  <si>
    <t>PAGTO ELETRON  COBRANCA PR  DAUAN 15037</t>
  </si>
  <si>
    <t>TRANSFERENCIA PIX DES: LJ COMERCIO           29/05</t>
  </si>
  <si>
    <t>TRANSFERENCIA PIX DES: Gladys Cristina Berta 29/05</t>
  </si>
  <si>
    <t>PAGTO ELETRON  COBRANCA PEDAG ESTE E BELEZA</t>
  </si>
  <si>
    <t>PAGTO ELETRON  COBRANCA PEDAG ESTETICA E BELEZA</t>
  </si>
  <si>
    <t>PAGTO ELETRON  COBRANCA PEDAGO ESTETICA E BELEZA</t>
  </si>
  <si>
    <t>PAGTO ELETRON  COBRANCA PEDAGOGICO ESTETICA</t>
  </si>
  <si>
    <t>TRANSFERENCIA PIX DES: SACOLAO CUPECE LTDA   02/06</t>
  </si>
  <si>
    <t>TRANSFERENCIA PIX DES: SACOLAO CUPECE LTDA   05/06</t>
  </si>
  <si>
    <t>Rateio Alimentao Master carne NF 277</t>
  </si>
  <si>
    <t>TRANSFERENCIA PIX DES: SACOLAO CUPECE LTDA   09/06</t>
  </si>
  <si>
    <t>PAGTO ELETRON  COBRANCA PEDAG GASTRONOMIA  NF 394736</t>
  </si>
  <si>
    <t>PAGTO ELETRON  COBRANCA PEDAG NF 394737</t>
  </si>
  <si>
    <t>PAGTO ELETRON  COBRANCA PEDAG NF 9678</t>
  </si>
  <si>
    <t>PAGTO ELETRON  COBRANCA ALIMENT NF 9679</t>
  </si>
  <si>
    <t>Rateio GAS NF 15067</t>
  </si>
  <si>
    <t>TRANSFERENCIA PIX DES: EMI PRODUTOS ORIENTAI 13/06</t>
  </si>
  <si>
    <t>TRANSFERENCIA PIX DES: SACOLAO CUPECE LTDA   16/06</t>
  </si>
  <si>
    <t>PAGTO ELETRON  COBRANCA PEDAGOGICO GASTRONOMIA NF 394131</t>
  </si>
  <si>
    <t>TRANSFERENCIA PIX DES: SACOLAO CUPECE LTDA   23/06</t>
  </si>
  <si>
    <t>rateio alimentação nf 51775</t>
  </si>
  <si>
    <t>PAGTO ELETRON  COBRANCA PEDAGOGICO NF 395255</t>
  </si>
  <si>
    <t>PAGTO ELETRON  COBRANCA PEDAGOGICO NF 9732</t>
  </si>
  <si>
    <t>TRANSFERENCIA PIX DES: Gladys Cristina Berta 27/06</t>
  </si>
  <si>
    <t>PAGTO ELETRON  COBRANCA ALIMENTACAO NF 51825</t>
  </si>
  <si>
    <t>PAGTO ELETRON  COBRANCA ALIMENTACAO NF 51824</t>
  </si>
  <si>
    <t>TRANSFERENCIA PIX DES: SACOLAO CUPECE LTDA   02/07</t>
  </si>
  <si>
    <t>PAGTO ELETRON  COBRANCA GASTRONOMIA CEDESP</t>
  </si>
  <si>
    <t>TRANSFERENCIA PIX DES: JF HORTIFRUTIGRANJEIR 03/07</t>
  </si>
  <si>
    <t>PAGTO ELETRON  COBRANCA PEDAGOGICO NF 395627</t>
  </si>
  <si>
    <t>PAGTO ELETRON  COBRANCA PEDAGOGICO NF184867</t>
  </si>
  <si>
    <t>Rateio Alimentacao</t>
  </si>
  <si>
    <t>Rateio Pedagogico</t>
  </si>
  <si>
    <t>TRANSFERENCIA PIX DES: SACOLAO CUPECE LTDA   07/07</t>
  </si>
  <si>
    <t>TRANSFERENCIA PIX DES: NIPON ARTIGOS PARA FE 08/07</t>
  </si>
  <si>
    <t>PIX QR CODE DINAMICO DES: ROLD O BUTANT         08/07</t>
  </si>
  <si>
    <t>Rateio gas Alimentacao</t>
  </si>
  <si>
    <t>TRANSFERENCIA PIX DES: SACOLAO CUPECE LTDA   14/07</t>
  </si>
  <si>
    <t>TRANSFERENCIA PIX DES: BENEDITA ANTONIA RUBI 14/07</t>
  </si>
  <si>
    <t>PIX QR CODE DINAMICO DES: ROLD O BUTANT         14/07</t>
  </si>
  <si>
    <t>Rateio INSS</t>
  </si>
  <si>
    <t>Rateio Sindicato</t>
  </si>
  <si>
    <t>PAGTO ELETRON  COBRANCA ALIMENTACAO NF 52117</t>
  </si>
  <si>
    <t>PAGTO ELETRON  COBRANCA MASTER CARNES NF 37</t>
  </si>
  <si>
    <t>PAGTO ELETRON  COBRANCA MASTER CARNES NF 36</t>
  </si>
  <si>
    <t>PAGTO ELETRON  COBRANCA MASTER CARNES NF 359</t>
  </si>
  <si>
    <t>Rateio mastercarnes</t>
  </si>
  <si>
    <t>PAGTO ELETRON  COBRANCA PEDAG NF395861</t>
  </si>
  <si>
    <t>PAGTO ELETRON  COBRANCA DOCES  E VAZ NF 396103 PEDAG</t>
  </si>
  <si>
    <t>PAGTO ELETRON  COBRANCA PEDAGOGIC</t>
  </si>
  <si>
    <t>TRANSFERENCIA PIX DES: ARYBELA COSMETICOS LT 29/07</t>
  </si>
  <si>
    <t>TRANSFERENCIA PIX DES: JF HORTIFRUTIGRANJEIR 29/07</t>
  </si>
  <si>
    <t>TRANSFERENCIA PIX DES: FLYCOPY COPIADORA     29/07</t>
  </si>
  <si>
    <t>Rateio Enel</t>
  </si>
  <si>
    <t>TRANSFERENCIA PIX DES: Gladys Cristina Berta 30/07</t>
  </si>
  <si>
    <t>PAGTO ELETRON  COBRANCA ALIMENTACAO NF 8551</t>
  </si>
  <si>
    <t>PAGTO ELETRON  COBRANCA ALIMENTACAO NF 375</t>
  </si>
  <si>
    <t>PAGTO ELETRON  COBRANCA ALIEMNTACAO NF 374</t>
  </si>
  <si>
    <t>PAGTO ELETRON  COBRANCA E.DONA LIMPEZA</t>
  </si>
  <si>
    <t>PAGTO ELETRON  COBRANCA ALIMENTACAO NF 15596</t>
  </si>
  <si>
    <t>PAGTO ELETRON  COBRANCA PEDAGOGICO NF 9895</t>
  </si>
  <si>
    <t>PAGTO ELETRON  COBRANCA ALIMENTACAO NF  9893</t>
  </si>
  <si>
    <t>PAGTO ELETRON  COBRANCA PEDAGOGICO NF 185536</t>
  </si>
  <si>
    <t>TRANSFERENCIA PIX DES: AMPLICOLOR CINE FOTO  08/08</t>
  </si>
  <si>
    <t>PAGTO ELETRON  COBRANCA PEDAGOGICO 8374</t>
  </si>
  <si>
    <t>PAGTO ELETRON  COBRANCA PEDAGOGICO NF 396849</t>
  </si>
  <si>
    <t>Rateio triagem exames periodicos</t>
  </si>
  <si>
    <t>TRANSFERENCIA PIX DES: SACOLAO CUPECE LTDA   14/08</t>
  </si>
  <si>
    <t>PAGTO ELETRON  COBRANCA MATERIAL DE ESCRITORIO</t>
  </si>
  <si>
    <t>Rateio gas</t>
  </si>
  <si>
    <t>Rateio hortfruti</t>
  </si>
  <si>
    <t>Rateio de agua Agosto</t>
  </si>
  <si>
    <t>Rateio de agua Julho</t>
  </si>
  <si>
    <t>Rateio energia</t>
  </si>
  <si>
    <t>PAGTO ELETRON  COBRANCA PEDAGOGIGO</t>
  </si>
  <si>
    <t>PAGTO ELETRON  COBRANCA PEGAG NF 15797</t>
  </si>
  <si>
    <t>PAGTO ELETRON  COBRANCA PEDAG NF 52749</t>
  </si>
  <si>
    <t>PAGTO ELETRON  COBRANCA PEDAG NF52748</t>
  </si>
  <si>
    <t>PAGTO ELETRON  COBRANCA PEDAG NF0424</t>
  </si>
  <si>
    <t>TRANSF CC PARA CC PJ ANDRE ORIVALDO PENALVA</t>
  </si>
  <si>
    <t>TRANSF CC PARA CC PJ VALERIA DANTAS DE ARAUJO</t>
  </si>
  <si>
    <t>TRANSFERENCIA PIX DES: Gladys Cristina Berta 29/08</t>
  </si>
  <si>
    <t>TRANSFERENCIA PIX DES: Jefferson Gonzaga de  29/08</t>
  </si>
  <si>
    <t>TARIFA BANCARIA POUPANCA TRANSFER VIA NET</t>
  </si>
  <si>
    <t>TRANSF CP PARA CC PJ ROSANGELA FERREIRA BELO</t>
  </si>
  <si>
    <t>PIX QR CODE DINAMICO DES: CAIXA ECONOMICA FEDER 27/02</t>
  </si>
  <si>
    <t>ESTORNO LANCAMENTO POUP*</t>
  </si>
  <si>
    <t>TED E POUP HBANK DEST. JEFFERSON ANTONIO DA</t>
  </si>
  <si>
    <t>TRANSF CP PARA CP PJ NATALIA AZEVEDO GROSSI</t>
  </si>
  <si>
    <t>TRANSF CP PARA CC PJ TALITA GOUVEIA DOS SANTOS</t>
  </si>
  <si>
    <t>TRANSF CP PARA CC PJ KAUE DO AMARAL FERMINO</t>
  </si>
  <si>
    <t>TRANSF CP PARA CC PJ TYPHANIE CRISTINE MIRANDA</t>
  </si>
  <si>
    <t>TRANSF CP PARA CC PJ VALQUIRIA GARCIA CORREIA A</t>
  </si>
  <si>
    <t>PIX QR CODE DINAMICO DES: CAIXA ECONOMICA FEDER 28/02</t>
  </si>
  <si>
    <t>TRANSFERENCIA PIX DES: CENTRO METR COSMETICO 23/04</t>
  </si>
  <si>
    <t>RECISÂO</t>
  </si>
  <si>
    <t>TRANSF CP PARA CC PJ GUSTAVO SANTOS SILVA</t>
  </si>
  <si>
    <t>FGTS RESCISÃO</t>
  </si>
  <si>
    <t>PIX QR CODE DINAMICO DES: CEF MATRIZ            08/08</t>
  </si>
  <si>
    <t>PIX QR CODE DINAMICO DES: CEF MATRIZ            27/08</t>
  </si>
  <si>
    <t>TRANSF CP PARA CC PJ EDUARDO TADEU BORGES DOS SANTOS</t>
  </si>
  <si>
    <t>PIX QR CODE DINAMICO DES: CEF MATRIZ            28/08</t>
  </si>
  <si>
    <t>TRANSF CP PARA CC PJ DIEGO EWERTON DOS SANTOS SILVA</t>
  </si>
  <si>
    <t>81181-5</t>
  </si>
  <si>
    <t>CONVÊNIO (CCINTER)</t>
  </si>
  <si>
    <t>PAGTO ELETRON  COBRANCA VT FUNCIONARIO- AMANDA</t>
  </si>
  <si>
    <t>PAGTO ELETRON  COBRANCA VT FUN IONARIO- ANA PAULA</t>
  </si>
  <si>
    <t>PAGTO ELETRON  COBRANCA VT FUNCIONARIO FABIANA</t>
  </si>
  <si>
    <t>PAGTO ELETRON  COBRANCA VT FUNCIONARIO-AMANDA</t>
  </si>
  <si>
    <t>KALUNGA SA</t>
  </si>
  <si>
    <t>COMERCIAL DE BRINQUEDOS LILI LTDA</t>
  </si>
  <si>
    <t>PAGTO ELETRON  COBRANCA MAT PEDAG NF 389557 DOCES E VAZ</t>
  </si>
  <si>
    <t>TRANSF CC PARA CC PJ KAREN SAMYRA DOS SANTOS</t>
  </si>
  <si>
    <t>RATEIO DE INSS E IRRF</t>
  </si>
  <si>
    <t>PAGTO ELETRON  COBRANCA MATERIAL PEDAGOGICO CCINTER</t>
  </si>
  <si>
    <t>PAGTO ELETRON  COBRANCA VT FUNCIONARIO - AMANDA</t>
  </si>
  <si>
    <t>PAGTO ELETRON  COBRANCA MAT PEDAG KALUNGA</t>
  </si>
  <si>
    <t>uniformes NF 125</t>
  </si>
  <si>
    <t xml:space="preserve"> RATEIO ALIMENT NF 5707 COMERCIO JF</t>
  </si>
  <si>
    <t>PAGTO ELETRON  COBRANCA VT FUNCIONARIO- FABIANA</t>
  </si>
  <si>
    <t>PAGTO ELETRON  COBRANCA VT FUNCIONARIO-CCINTER</t>
  </si>
  <si>
    <t>PAGTO ELETRON  COBRANCA VT FUNCIONARIO- SAIDA EXTERNA</t>
  </si>
  <si>
    <t>PAGTO ELETRON  COBRANCA ALIMENTACAO NF 9406 FAFE PAES</t>
  </si>
  <si>
    <t>TRANSFERENCIA PIX DES: CAROLINA WEICHIUN LIN 28/03</t>
  </si>
  <si>
    <t>RATEIO ALIMENTAÇÃO NF 173</t>
  </si>
  <si>
    <t>PAGTO ELETRON  COBRANCA MANUTENCAO BEBEDOURO</t>
  </si>
  <si>
    <t>PAGTO ELETRON  COBRANCA LIMPEZA E MANUTENCAO</t>
  </si>
  <si>
    <t>RATEIO ENERGIA</t>
  </si>
  <si>
    <t>TRANSFERENCIA PIX DES: LUCIANA MAZZA         30/04</t>
  </si>
  <si>
    <t>COMERCIO DE VERDURAS E</t>
  </si>
  <si>
    <t>LEGUMES JF LTDA</t>
  </si>
  <si>
    <t>PR DAUAN COMERCIO DE</t>
  </si>
  <si>
    <t>GAS LTDA</t>
  </si>
  <si>
    <t>PAGTO ELETRON  COBRANCA PEDAGOGICO CCINTER</t>
  </si>
  <si>
    <t>RATEIO HORTIFRUTI</t>
  </si>
  <si>
    <t>PAGTO ELETRON  COBRANCA DOCE DOCELANDIA PEDAG NF 394000</t>
  </si>
  <si>
    <t>TRANSF CC PARA CC PJ ALAN DE SOUZA ANTUNES</t>
  </si>
  <si>
    <t>Rateio Alimentação</t>
  </si>
  <si>
    <t>PAGTO ELETRON  COBRANCA ALIMENT NF9680</t>
  </si>
  <si>
    <t>TRANSFERENCIA PIX DES: CAROLINA WEICHIUN LIN 16/06</t>
  </si>
  <si>
    <t>Rateio de alimentação NF 51775</t>
  </si>
  <si>
    <t>PAGTO ELETRON  COBRANCA VT FUNCIOARIO</t>
  </si>
  <si>
    <t>TRANSFERENCIA PIX DES: MATERIAIS PARA CONSTR 25/06</t>
  </si>
  <si>
    <t>PAGTO ELETRON  COBRANCA PEDAGOGICO NF 9731</t>
  </si>
  <si>
    <t>PAGTO ELETRON  COBRANCA PEDAGOGICO NF  9730</t>
  </si>
  <si>
    <t>Rateio pedagogico</t>
  </si>
  <si>
    <t>Fundo provisionado</t>
  </si>
  <si>
    <t>Rateio Sinidicato</t>
  </si>
  <si>
    <t>PAGTO ELETRON  COBRANCA KALUNGA PEDAGOGICO</t>
  </si>
  <si>
    <t>PAGTO ELETRON  COBRANCA PEDAG NF 395862</t>
  </si>
  <si>
    <t>PAGTO ELETRON  COBRANCA DOCES NF 395980 PEDAG</t>
  </si>
  <si>
    <t>PAGTO ELETRON  COBRANCA DOCES E VAZ NF 395860</t>
  </si>
  <si>
    <t>PAGTO ELETRON  COBRANCA VT FUNCINARIO</t>
  </si>
  <si>
    <t>PAGTO ELETRON  COBRANCA 2 KIT COM 5 CAIXAS</t>
  </si>
  <si>
    <t>PAGTO ELETRON  COBRANCA ALIMENTACAO 8550</t>
  </si>
  <si>
    <t>PAGTO ELETRON  COBRANCA ALIMENTACAO NF 9894</t>
  </si>
  <si>
    <t>Rateio triagem examesperiodi</t>
  </si>
  <si>
    <t>Rateio hortfruti alimentacao</t>
  </si>
  <si>
    <t>Rateio agua agosto</t>
  </si>
  <si>
    <t>Rateio agua julho</t>
  </si>
  <si>
    <t>Rateio energia Agosto</t>
  </si>
  <si>
    <t>PAGTO ELETRON  COBRANCA BANNER</t>
  </si>
  <si>
    <t>PAGTO ELETRON  COBRANCA PEDAGOGICP</t>
  </si>
  <si>
    <t>Rateio alimentacao fafe paes</t>
  </si>
  <si>
    <t>Rateio alimentacao</t>
  </si>
  <si>
    <t>TRANSFERENCIA PIX DES: Aed Caroline Delfino  29/08</t>
  </si>
  <si>
    <t>TRANSF CP PARA CC PJ CARLOS ALBERTO NASCIMENTO DE SOU</t>
  </si>
  <si>
    <t>TRANSF CP PARA CC PJ TALITA LIMA DOS SANTOS</t>
  </si>
  <si>
    <t>TRANSF CP PARA CC PJ ALAN DE SOUZA ANTUNES</t>
  </si>
  <si>
    <t>PIX QR CODE DINAMICO DES: CEF MATRIZ            20/08</t>
  </si>
  <si>
    <t>78085-5</t>
  </si>
  <si>
    <t>AMIL</t>
  </si>
  <si>
    <t xml:space="preserve">RATEIO AMIL </t>
  </si>
  <si>
    <t xml:space="preserve">Cobrança referente 20/01/2025         </t>
  </si>
  <si>
    <t xml:space="preserve">VIA NOVA SERVICOS LTDA                </t>
  </si>
  <si>
    <t xml:space="preserve">SAO PAULO TRANSPORTE SA               </t>
  </si>
  <si>
    <t>28/01 10:09 JF HORTIFRUTIGRANJEIROS EI</t>
  </si>
  <si>
    <t>Tar. agrupadas - ocorrencia 28/01/2025</t>
  </si>
  <si>
    <t>29/0114:38SETEIRMAOSCOMERCIOATACA</t>
  </si>
  <si>
    <t>29/0114:39SETEIRMAOSCOMERCIOATACA</t>
  </si>
  <si>
    <t>29/0114:40SETEIRMAOSCOMERCIOATACA</t>
  </si>
  <si>
    <t>Tar. agrupadas - ocorrencia 29/01/2025</t>
  </si>
  <si>
    <t>BIANCA SALLES DANTAS</t>
  </si>
  <si>
    <t>MAYCON PENHA EPIFANIO DA SILVA</t>
  </si>
  <si>
    <t>PALOMA CONCEICAO DOS SANTOS</t>
  </si>
  <si>
    <t>PRISCILLA ARAUJO MELGACO</t>
  </si>
  <si>
    <t>THATIANE GRACE BARROS DA SILVA</t>
  </si>
  <si>
    <t>VITORIA LOPES DOS SANTOS</t>
  </si>
  <si>
    <t xml:space="preserve">KALUNGA S.A.                          </t>
  </si>
  <si>
    <t xml:space="preserve">Cobrança referente 30/01/2025         </t>
  </si>
  <si>
    <t xml:space="preserve">Cobrança referente 18/02/2025         </t>
  </si>
  <si>
    <t xml:space="preserve">19/02 20:17 PERSONALIZAR TOLEDO LTDA  </t>
  </si>
  <si>
    <t>Tar. agrupadas - ocorrencia 19/02/2025</t>
  </si>
  <si>
    <t xml:space="preserve">MAGALUPAY INSTITUICAO DE PAGAM        </t>
  </si>
  <si>
    <t xml:space="preserve">HUB FINTECH                           </t>
  </si>
  <si>
    <t xml:space="preserve">COMERCIAL DA MATA L E A LTDA          </t>
  </si>
  <si>
    <t xml:space="preserve">PAGBRASIL PAGAMENTOS ELETRONICOS LTDA </t>
  </si>
  <si>
    <t>237 0619 74137126000149 ALDEIA DO FUTU</t>
  </si>
  <si>
    <t xml:space="preserve">ROLDAO AUTO SERVICO COMERCIO D        </t>
  </si>
  <si>
    <t>26/0216:08SETEIRMAOSCOMERCIOATACA</t>
  </si>
  <si>
    <t>26/0216:09SETEIRMAOSCOMERCIOATACA</t>
  </si>
  <si>
    <t>Tar. agrupadas - ocorrencia 26/02/2025</t>
  </si>
  <si>
    <t>ANTONIO CARLOS NUNES DE OLIVEIRA</t>
  </si>
  <si>
    <t>LUIZ F M C 29521061855</t>
  </si>
  <si>
    <t>LUCAS BARBOZA COSTA</t>
  </si>
  <si>
    <t>HENRIQUE ROJAS SANZ</t>
  </si>
  <si>
    <t>27/0215:35SETEIRMAOSCOMERCIOATACA</t>
  </si>
  <si>
    <t xml:space="preserve">Cobrança referente 27/02/2025         </t>
  </si>
  <si>
    <t>Tar. agrupadas - ocorrencia 27/02/2025</t>
  </si>
  <si>
    <t xml:space="preserve">28/02 17:37 MASTER CARNES             </t>
  </si>
  <si>
    <t>28/02 17:42 FAFE PAES E DOCES LTDA   E</t>
  </si>
  <si>
    <t xml:space="preserve">PAGHIPER INSTITUICAO P LTDA           </t>
  </si>
  <si>
    <t>Tar. agrupadas - ocorrencia 28/02/2025</t>
  </si>
  <si>
    <t>06/03 11:11 ANTONIO E ROBERTO LTDA EPP</t>
  </si>
  <si>
    <t>Tar. agrupadas - ocorrencia 06/03/2025</t>
  </si>
  <si>
    <t>FUMCAD- CONECTANDO COM O FUTURO</t>
  </si>
  <si>
    <t xml:space="preserve">SECRETARIA MUNICIPAL DA FAZENDA       </t>
  </si>
  <si>
    <t>RATEIO ALIMENTAÇÃO</t>
  </si>
  <si>
    <t>20/0316:38SETEIRMAOSCOMERCIOATACA</t>
  </si>
  <si>
    <t>20/0316:40SETEIRMAOSCOMERCIOATACA</t>
  </si>
  <si>
    <t xml:space="preserve">Cobrança referente 20/03/2025         </t>
  </si>
  <si>
    <t>Tar. agrupadas - ocorrencia 20/03/2025</t>
  </si>
  <si>
    <t>21/0315:28SETEIRMAOSCOMERCIOATACA</t>
  </si>
  <si>
    <t>Tar. agrupadas - ocorrencia 21/03/2025</t>
  </si>
  <si>
    <t xml:space="preserve">SUPRICORP SUPRIMENTOS LTDA            </t>
  </si>
  <si>
    <t>BARBARA DE OLIVEIRA MENDES</t>
  </si>
  <si>
    <t xml:space="preserve">MERCADO PAGO INST PAG LTDA            </t>
  </si>
  <si>
    <t xml:space="preserve">Cobrança referente 27/03/2025         </t>
  </si>
  <si>
    <t xml:space="preserve">237 0619 074137126000149 ALDEIA F P M </t>
  </si>
  <si>
    <t xml:space="preserve"> LUIZ F M C 29521061855</t>
  </si>
  <si>
    <t xml:space="preserve">FAFE PAES E DOCES LTDA                </t>
  </si>
  <si>
    <t xml:space="preserve">Cobrança referente 28/03/2025         </t>
  </si>
  <si>
    <t>31/03 17:07 ALDEIA DO FUTURO ASSOCIAÇÃ</t>
  </si>
  <si>
    <t xml:space="preserve">31/03 17:08 ELETRICA UNIAO            </t>
  </si>
  <si>
    <t>Tar. agrupadas - ocorrencia 31/03/2025</t>
  </si>
  <si>
    <t xml:space="preserve">PAGBRASIL PAGAMENTOS ELETRONIC        </t>
  </si>
  <si>
    <t xml:space="preserve">PAGAR.ME PAGAMENTOS S.A.              </t>
  </si>
  <si>
    <t>16/04 10:35 13884775000119 HUB INSTITU</t>
  </si>
  <si>
    <t>DESPESAS DE SOFTWARE</t>
  </si>
  <si>
    <t>17/04 13:11 MSC INFORMATICA EIRELI   E</t>
  </si>
  <si>
    <t>Tar. agrupadas - ocorrencia 17/04/2025</t>
  </si>
  <si>
    <t>23/04 16:50 SETE IRMAOS COMERCIO ATACA</t>
  </si>
  <si>
    <t>23/04 16:51 SETE IRMAOS COMERCIO ATACA</t>
  </si>
  <si>
    <t>23/04 16:53 SETE IRMAOS COMERCIO ATACA</t>
  </si>
  <si>
    <t>Tar. agrupadas - ocorrencia 23/04/2025</t>
  </si>
  <si>
    <t>ALEXANDRE FUMANTI</t>
  </si>
  <si>
    <t>JULIA MARIA FREIRE MENDES</t>
  </si>
  <si>
    <t xml:space="preserve">29/04 17:37 TINTAS JD LTDA            </t>
  </si>
  <si>
    <t xml:space="preserve">Cobrança referente 29/04/2025         </t>
  </si>
  <si>
    <t>Tar. agrupadas - ocorrencia 29/04/2025</t>
  </si>
  <si>
    <t xml:space="preserve">30/04 13:37 LOPES  DEDETIZADORA LTDA  </t>
  </si>
  <si>
    <t>30/04 13:46 MATERIAIS P CONSTRUCAO MIT</t>
  </si>
  <si>
    <t>Tar. agrupadas - ocorrencia 30/04/2025</t>
  </si>
  <si>
    <t xml:space="preserve">Cobrança referente 09/05/2025         </t>
  </si>
  <si>
    <t xml:space="preserve">DOCES DOCELANDIA VAZ LTDA             </t>
  </si>
  <si>
    <t>16/0515:40SETEIRMAOSCOMERCIOATACA</t>
  </si>
  <si>
    <t>16/0515:43SETEIRMAOSCOMERCIOATACA</t>
  </si>
  <si>
    <t>16/0515:45SETEIRMAOSCOMERCIOATACA</t>
  </si>
  <si>
    <t xml:space="preserve">KALUNGA SA                            </t>
  </si>
  <si>
    <t xml:space="preserve">16/05 15:49 LOPES  DEDETIZADORA LTDA  </t>
  </si>
  <si>
    <t>Tar. agrupadas - ocorrencia 16/05/2025</t>
  </si>
  <si>
    <t xml:space="preserve">19/05 09:44 VCLIMA AR CONDICIONADO    </t>
  </si>
  <si>
    <t>19/05 13:27 ALDEIA DO FUTURO ASSOCIAÇÃ</t>
  </si>
  <si>
    <t>Tar. agrupadas - ocorrencia 19/05/2025</t>
  </si>
  <si>
    <t xml:space="preserve">Cobrança referente 22/05/2025         </t>
  </si>
  <si>
    <t xml:space="preserve">PAGAR.ME INSTITUICAO DE PAGAME        </t>
  </si>
  <si>
    <t>MAGALUPAY INSTITUICAO DE PAGAMENTO S A</t>
  </si>
  <si>
    <t xml:space="preserve">ELETRICA UNIAO M ELET H LTDA          </t>
  </si>
  <si>
    <t>29/05 11:15 MATERIAIS P CONSTRUCAO MIT</t>
  </si>
  <si>
    <t>29/05 11:17 MATERIAIS P CONSTRUCAO MIT</t>
  </si>
  <si>
    <t xml:space="preserve">29/05 16:05 Pagar Me Pagamentos       </t>
  </si>
  <si>
    <t xml:space="preserve">Cobrança referente 29/05/2025         </t>
  </si>
  <si>
    <t>Tar. agrupadas - ocorrencia 29/05/2025</t>
  </si>
  <si>
    <t xml:space="preserve">Cobrança referente 06/06/2025         </t>
  </si>
  <si>
    <t>10/06 16:56 ART LILLE COMERCIO E IMPOR</t>
  </si>
  <si>
    <t>Tar. agrupadas - ocorrencia 10/06/2025</t>
  </si>
  <si>
    <t>RATEIO GÁS NF 15067</t>
  </si>
  <si>
    <t xml:space="preserve">Cobrança referente 12/06/2025         </t>
  </si>
  <si>
    <t>13/06 15:24 ERICA DE SOUZA ALVES TEIXE</t>
  </si>
  <si>
    <t>Tar. agrupadas - ocorrencia 13/06/2025</t>
  </si>
  <si>
    <t xml:space="preserve">17/06 20:06 NOVA EXPANSAO             </t>
  </si>
  <si>
    <t>Tar. agrupadas - ocorrencia 17/06/2025</t>
  </si>
  <si>
    <t xml:space="preserve">Cobrança referente 18/06/2025         </t>
  </si>
  <si>
    <t xml:space="preserve">Cobrança referente 23/06/2025         </t>
  </si>
  <si>
    <t xml:space="preserve">CORREA MATERIAIS ELETRICOS LTD        </t>
  </si>
  <si>
    <t>ALIMENTACAO NF 51775</t>
  </si>
  <si>
    <t xml:space="preserve">Cobrança referente 24/06/2025         </t>
  </si>
  <si>
    <t>26/06 08:11 SETE IRMAOS COMERCIO ATACA</t>
  </si>
  <si>
    <t>26/06 08:12 SETE IRMAOS COMERCIO ATACA</t>
  </si>
  <si>
    <t>Tar. agrupadas - ocorrencia 26/06/2025</t>
  </si>
  <si>
    <t xml:space="preserve">VITORIA LOPES DOS SANTOS          </t>
  </si>
  <si>
    <t>Tar. agrupadas - ocorrencia 27/06/2025</t>
  </si>
  <si>
    <t xml:space="preserve">Copalux                               </t>
  </si>
  <si>
    <t xml:space="preserve">PALACIO DAS FERRAMENTAS P LTDA        </t>
  </si>
  <si>
    <t xml:space="preserve">LEROY MERLIN CIA BRAS DE BRICO        </t>
  </si>
  <si>
    <t>Tar. agrupadas - ocorrencia 30/06/2025</t>
  </si>
  <si>
    <t xml:space="preserve">Cobrança referente 30/06/2025         </t>
  </si>
  <si>
    <t>78043-X</t>
  </si>
  <si>
    <t>EMENDA PARLAMENTAR - PROJETO EMPREEND FEMININO</t>
  </si>
  <si>
    <t xml:space="preserve">BB Rende Fácil           </t>
  </si>
  <si>
    <t xml:space="preserve">Rende Facil                           </t>
  </si>
  <si>
    <t>SALARIO SARA MARÇO</t>
  </si>
  <si>
    <t>SALARIO SARA ABRIL</t>
  </si>
  <si>
    <t>30/05 05:31 60.990.904 LUAN ASSUNCAO R</t>
  </si>
  <si>
    <t xml:space="preserve">30/05 05:31 60.487.284 MARLI BELMONTE </t>
  </si>
  <si>
    <t>SALARIO SARA MAIO</t>
  </si>
  <si>
    <t xml:space="preserve">TED-Crédito em Conta     </t>
  </si>
  <si>
    <t>237 0449 54651716000188 SUPRICORP SUPR</t>
  </si>
  <si>
    <t>INSS</t>
  </si>
  <si>
    <t>Rateio inss</t>
  </si>
  <si>
    <t>SALARIO MARLI</t>
  </si>
  <si>
    <t>SALARIO LUAN</t>
  </si>
  <si>
    <t>SALARIO LEILA</t>
  </si>
  <si>
    <t>SALARIO ELAINE</t>
  </si>
  <si>
    <t>SALARIO SARA</t>
  </si>
  <si>
    <t>RENDIMENTO</t>
  </si>
  <si>
    <t xml:space="preserve">ZOOP BRASIL                           </t>
  </si>
  <si>
    <t xml:space="preserve">CENTERLAR COMERCIO U LTDA             </t>
  </si>
  <si>
    <t xml:space="preserve">Pagar Me Instituicao De Pagame        </t>
  </si>
  <si>
    <t xml:space="preserve">MAGALUPAY                             </t>
  </si>
  <si>
    <t>77847-8</t>
  </si>
  <si>
    <t>EMENDA PARLAMENTAR - ROBOTICA</t>
  </si>
  <si>
    <t xml:space="preserve">OB 12 transf.voluntaria  </t>
  </si>
  <si>
    <t xml:space="preserve">BB-APLIC C.PRZ-APL.AUT   </t>
  </si>
  <si>
    <t xml:space="preserve">Resgate Automático       </t>
  </si>
  <si>
    <t>SERVICOS DE TERCEIROS</t>
  </si>
  <si>
    <t xml:space="preserve">Emissão Ordem Bancária   </t>
  </si>
  <si>
    <t>Emissão Ordem Bancária</t>
  </si>
  <si>
    <t>Resgate Automático</t>
  </si>
  <si>
    <t>110192-7</t>
  </si>
  <si>
    <t>PROJETO ELIJASS</t>
  </si>
  <si>
    <t>AQUISICAO DE BENS</t>
  </si>
  <si>
    <t>PAGTO ELETRON  COBRANCA AQUISICAO DE BENS</t>
  </si>
  <si>
    <t>PAGTO ELETRON  COBRANCA CAIXA DE SOM</t>
  </si>
  <si>
    <t>PAGTO ELETRON  COBRANCA GAVETEIRO</t>
  </si>
  <si>
    <t>PAGTO ELETRON  COBRANCA LOUSA COM SUPORTE</t>
  </si>
  <si>
    <t>PAGTO ELETRON  COBRANCA MESA DE PROFESSOR</t>
  </si>
  <si>
    <t>PIX QR CODE DINAMICO DES: KABUM                 30/07</t>
  </si>
  <si>
    <t>PAGTO ELETRON  COBRANCA LICENCAS MICROSOFT OFFICE</t>
  </si>
  <si>
    <t>TED E POUP HBANK DEST. SHOP CADEIRAS LTDA</t>
  </si>
  <si>
    <t>TED DEVOLVIDA POUP 02AG.OU CTA DEST. INVALIDA</t>
  </si>
  <si>
    <t>PAGTO ELETRON  COBRANCA CADEIRA</t>
  </si>
  <si>
    <t>TED-TRANSF ELET DISPON REMET.HARALD IND.E COM DE</t>
  </si>
  <si>
    <t>DEP DINHEIRO ATM AG00132MAQ011274SEQ07974</t>
  </si>
  <si>
    <t>DEP DINHEIRO ATM AG00132MAQ011274SEQ07978</t>
  </si>
  <si>
    <t>DEP DINHEIRO ATM AG00132MAQ011274SEQ07982</t>
  </si>
  <si>
    <t>DEP DINHEIRO ATM AG00132MAQ011274SEQ07986</t>
  </si>
  <si>
    <t>DEP DINHEIRO ATM AG00132MAQ011274SEQ07990</t>
  </si>
  <si>
    <t>DEP DINHEIRO ATM AG00132MAQ011274SEQ07994</t>
  </si>
  <si>
    <t>DEP DINHEIRO ATM AG00132MAQ011274SEQ07998</t>
  </si>
  <si>
    <t>TRANSFERENCIA PIX DES: GABRIEL MENDES CALIST 01/11</t>
  </si>
  <si>
    <t>TRANSFERENCIA PIX DES: REINALDO LOURENCO DE  05/11</t>
  </si>
  <si>
    <t>RATEIO KAITS</t>
  </si>
  <si>
    <t>RATEIO AMIL</t>
  </si>
  <si>
    <t>PAGTO ELETRON  COBRANCA AMIL NF 55931564</t>
  </si>
  <si>
    <t>PAGTO ELETRON  COBRANCA KAITS OUTUBRO</t>
  </si>
  <si>
    <t>PAGTO ELETRON  COBRANCA KAITS NOVEMBRO-2024</t>
  </si>
  <si>
    <t>TRANSF CC PARA CC PJ INSTITUTO NELSON WILIANS</t>
  </si>
  <si>
    <t>TRANSFERENCIA PIX REM: AILTON MARTINS DA SIL 07/11</t>
  </si>
  <si>
    <t>TRANSFERENCIA PIX DES: JF HORTIFRUTIGRANJEIR 07/11</t>
  </si>
  <si>
    <t>TRANSFERENCIA PIX DES: Fernando Damiao da Si 07/11</t>
  </si>
  <si>
    <t>TRANSFERENCIA PIX DES: MARCOS PAULO DE NOVAI 07/11</t>
  </si>
  <si>
    <t>DEP DINHEIRO ATM AG00132MAQ011274SEQ08683</t>
  </si>
  <si>
    <t>DEP DINHEIRO ATM AG00132MAQ011274SEQ08687</t>
  </si>
  <si>
    <t>DEP DINHEIRO ATM AG00132MAQ011274SEQ08691</t>
  </si>
  <si>
    <t>DEP DINHEIRO ATM AG00132MAQ011274SEQ08695</t>
  </si>
  <si>
    <t>DEP DINHEIRO ATM AG00132MAQ011274SEQ08699</t>
  </si>
  <si>
    <t>DEP DINHEIRO ATM AG00132MAQ011274SEQ08703</t>
  </si>
  <si>
    <t>DEP DINHEIRO ATM AG00132MAQ011274SEQ08707</t>
  </si>
  <si>
    <t>DEP DINHEIRO ATM AG00132MAQ065951SEQ03944</t>
  </si>
  <si>
    <t>DEP DINHEIRO ATM AG00132MAQ065951SEQ03949</t>
  </si>
  <si>
    <t>DEP DINHEIRO ATM AG00132MAQ065951SEQ03954</t>
  </si>
  <si>
    <t>DEP DINHEIRO ATM AG00132MAQ065951SEQ03959</t>
  </si>
  <si>
    <t>DEP DINHEIRO ATM AG00132MAQ065951SEQ03975</t>
  </si>
  <si>
    <t>PAGTO ELETRON  COBRANCA PALLETES COZINHA</t>
  </si>
  <si>
    <t>TRANSFERENCIA PIX DES: JCI CONFIANCA MONITOR 11/11</t>
  </si>
  <si>
    <t>PAGTO ELETRON  COBRANCA BINGO</t>
  </si>
  <si>
    <t>PAGAMENTO DE SALARIOS</t>
  </si>
  <si>
    <t>TRANSFERENCIA PIX DES: TEDESCHI TELHADOS     18/11</t>
  </si>
  <si>
    <t>TRANSFERENCIA PIX DES: MARTA SOARES DE LIMA  18/11</t>
  </si>
  <si>
    <t>PAGTO ELETRON  COBRANCA MANUTENCAO ALDEIA</t>
  </si>
  <si>
    <t>PAGTO ELETRON  COBRANCA SOUCIAL NOVEMBRO 2024</t>
  </si>
  <si>
    <t>PIX QR CODE DINAMICO DES: CAIXA ECONOMICA FEDER 21/11</t>
  </si>
  <si>
    <t>PAGTO ELETRON  COBRANCA CARTELA BINGO</t>
  </si>
  <si>
    <t>PAGTO ELETRON  COBRANCA BUSSOLA OUTUBRO</t>
  </si>
  <si>
    <t>PAGTO ELETRON  COBRANCA BUSSOLA NOVEMBRO 2024</t>
  </si>
  <si>
    <t>PAGTO ELETRON  COBRANCA BUSSOLA DEZEMBRO2024</t>
  </si>
  <si>
    <t>TRANSFERENCIA PIX DES: MANIA BIJU            25/11</t>
  </si>
  <si>
    <t>RATEIO GÁS</t>
  </si>
  <si>
    <t>PAGTO ELETRON  COBRANCA ALIMENTACAO NF 13628</t>
  </si>
  <si>
    <t>PAGTO ELETRON  COBRANCA KITS  NATALINO</t>
  </si>
  <si>
    <t>TRANSFERENCIA PIX DES: JF HORTIFRUTIGRANJEIR 27/11</t>
  </si>
  <si>
    <t>TRANSFERENCIA PIX DES: Fernando Damiao da Si 27/11</t>
  </si>
  <si>
    <t>TRANSFERENCIA PIX DES: MAFRA ASSESSORIA      27/11</t>
  </si>
  <si>
    <t>TRANSFERENCIA PIX DES: FABIO ROCHA FERRARIO  27/11</t>
  </si>
  <si>
    <t>TRANSFERENCIA PIX DES: FANCY HAIR            28/11</t>
  </si>
  <si>
    <t>TED-TRANSF ELET DISPON REMET.FUNDACAO VOLKSWAGEN</t>
  </si>
  <si>
    <t>TED DEVOLVIDA* 02-AG.OU CTA DEST. INVALIDA</t>
  </si>
  <si>
    <t>PAGTO ELETRON  COBRANCA NOTA B</t>
  </si>
  <si>
    <t>PAGTO ELETRON  COBRANCA CONTABILIDADE 1  PARC 13</t>
  </si>
  <si>
    <t>PAGTO ELETRON  COBRANCA CONTABILIDADE 1 PARC 13</t>
  </si>
  <si>
    <t>PAGTO ELETRON  COBRANCA 1 PARCELA 13</t>
  </si>
  <si>
    <t>PAGTO ELETRON  COBRANCA ALIMENTACAO FUMCAD</t>
  </si>
  <si>
    <t>PAGTO ELETRON  COBRANCA LIMPEZA FUMCAD</t>
  </si>
  <si>
    <t>TED DIF.TITUL.CC H.BANK DEST. HENRIQUE ROJAS SANZ</t>
  </si>
  <si>
    <t>TRANSF CC PARA CC PJ 39.255.489 NATALIA CANTO FERREIR</t>
  </si>
  <si>
    <t>TRANSF CC PARA CC PJ RODRIGO ANDRE AZEVEDO AGOSTINHO</t>
  </si>
  <si>
    <t>TRANSFERENCIA PIX DES: LUZIA LARES DIAS DE S 29/11</t>
  </si>
  <si>
    <t>TRANSFERENCIA PIX DES: 56.947.638 AUGUSTO CE 29/11</t>
  </si>
  <si>
    <t>TRANSFERENCIA PIX DES: FAFE PAES E DOCES LTD 29/11</t>
  </si>
  <si>
    <t>TRANSFERENCIA PIX DES: HENRIQUE ROJAS SANZ   29/11</t>
  </si>
  <si>
    <t>PIX QR CODE DINAMICO DES: PANDURATA VAREJO DE A 29/11</t>
  </si>
  <si>
    <t>DEP DINHEIRO ATM AG00132MAQ065951SEQ05583</t>
  </si>
  <si>
    <t>DEP DINHEIRO ATM AG00132MAQ065951SEQ05588</t>
  </si>
  <si>
    <t>DEP DINHEIRO ATM AG00132MAQ065951SEQ05593</t>
  </si>
  <si>
    <t>DEP DINHEIRO ATM AG00132MAQ065951SEQ05598</t>
  </si>
  <si>
    <t>DEP DINHEIRO ATM AG00132MAQ065951SEQ05603</t>
  </si>
  <si>
    <t>DEP DINHEIRO ATM AG00132MAQ065951SEQ05608</t>
  </si>
  <si>
    <t>DEP DINHEIRO ATM AG00132MAQ065951SEQ05613</t>
  </si>
  <si>
    <t>DEP DINHEIRO ATM AG00132MAQ065951SEQ05618</t>
  </si>
  <si>
    <t>DEP DINHEIRO ATM AG00132MAQ065951SEQ05623</t>
  </si>
  <si>
    <t>DEP DINHEIRO ATM AG00132MAQ065951SEQ05628</t>
  </si>
  <si>
    <t>TRANSFERENCIA PIX REM: Karen Samyra dos Sant 02/12</t>
  </si>
  <si>
    <t>TRANSFERENCIA PIX DES: SETE IRMAOS COMERCIO  30/11</t>
  </si>
  <si>
    <t>TRANSFERENCIA PIX DES: THOR TRANSPORTES      02/12</t>
  </si>
  <si>
    <t>TRANSFERENCIA PIX REM: Senobia Vasquez Contr 03/12</t>
  </si>
  <si>
    <t>TRANSFERENCIA PIX DES: DISTRIBUIDORA DE BEBI 03/12</t>
  </si>
  <si>
    <t>RATEIO DE SALARIOS</t>
  </si>
  <si>
    <t>TRANSFERENCIA PIX REM: Marilene Pereira Lima 04/12</t>
  </si>
  <si>
    <t>TRANSFERENCIA PIX DES: COMERCIO E SERVICOS A 04/12</t>
  </si>
  <si>
    <t>TRANSFERENCIA PIX REM: MAURICIO DAMASIO DE A 05/12</t>
  </si>
  <si>
    <t>TRANSFERENCIA PIX REM: JOSE AUGUSTO GONCALVE 05/12</t>
  </si>
  <si>
    <t>TRANSFERENCIA PIX REM: BIANCA SALLES DANTAS  05/12</t>
  </si>
  <si>
    <t>TRANSFERENCIA PIX REM: MONICA APARECIDA S DE 05/12</t>
  </si>
  <si>
    <t>TRANSFERENCIA PIX REM: MARIA LUISA DA SILVA  05/12</t>
  </si>
  <si>
    <t>DEP DINHEIRO ATM AG00132MAQ023441SEQ00200</t>
  </si>
  <si>
    <t>DEP DINHEIRO ATM AG00132MAQ023441SEQ00204</t>
  </si>
  <si>
    <t>DEP DINHEIRO ATM AG00132MAQ023441SEQ00208</t>
  </si>
  <si>
    <t>DEP DINHEIRO ATM AG00132MAQ023441SEQ00212</t>
  </si>
  <si>
    <t>DEP DINHEIRO ATM AG00132MAQ023441SEQ00216</t>
  </si>
  <si>
    <t>DEP DINHEIRO ATM AG00132MAQ023441SEQ00224</t>
  </si>
  <si>
    <t>DEP DINHEIRO ATM AG00132MAQ023441SEQ00228</t>
  </si>
  <si>
    <t>DEP DINHEIRO ATM AG00132MAQ023441SEQ00232</t>
  </si>
  <si>
    <t>DEP DINHEIRO ATM AG00132MAQ065951SEQ00866</t>
  </si>
  <si>
    <t>DEP DINHEIRO ATM AG00132MAQ065951SEQ00871</t>
  </si>
  <si>
    <t>DEP DINHEIRO ATM AG00132MAQ065951SEQ00876</t>
  </si>
  <si>
    <t>DEP DINHEIRO ATM AG00132MAQ065951SEQ00894</t>
  </si>
  <si>
    <t>TRANSFERENCIA PIX REM: NATALIA AZEVEDO GROSS 06/12</t>
  </si>
  <si>
    <t>TRANSFERENCIA PIX REM: MAIARA SILVA DE OLIVE 06/12</t>
  </si>
  <si>
    <t>TRANSFERENCIA PIX REM: SARA DE SOUSA ROCHA   06/12</t>
  </si>
  <si>
    <t>TRANSFERENCIA PIX REM: THAIS MOREIRA DE LIMA 06/12</t>
  </si>
  <si>
    <t>TRANSFERENCIA PIX REM: Karen Samyra dos Sant 06/12</t>
  </si>
  <si>
    <t>TRANSFERENCIA PIX REM: Maycon Penha Epifanio 06/12</t>
  </si>
  <si>
    <t>TRANSFERENCIA PIX REM: SHEILA DE OLIVEIRA    06/12</t>
  </si>
  <si>
    <t>PIX QR CODE DINAMICO DES: ROLDAO BUTANTA        06/12</t>
  </si>
  <si>
    <t>TRANSFERENCIA PIX REM: RODRIGO SILVA RIBAS   07/12</t>
  </si>
  <si>
    <t>TRANSFERENCIA PIX REM: ROZELY ALVES COSTA    07/12</t>
  </si>
  <si>
    <t>TRANSFERENCIA PIX REM: Vitor Hugo Pereira do 07/12</t>
  </si>
  <si>
    <t>PIX QR CODE ESTATIC REM: Carla de Oliveira Bez 07/12</t>
  </si>
  <si>
    <t>PIX QR CODE ESTATIC REM: Karen Samyra dos Sant 07/12</t>
  </si>
  <si>
    <t>PIX QR CODE ESTATIC REM: ANDRESSA DE QUEIROZ V 07/12</t>
  </si>
  <si>
    <t>PIX QR CODE ESTATIC REM: FABIANA FERREIRA DA S 07/12</t>
  </si>
  <si>
    <t>PIX QR CODE ESTATIC REM: David de Oliveira Rod 07/12</t>
  </si>
  <si>
    <t>PIX QR CODE ESTATIC REM: Vitória Lopes dos San 07/12</t>
  </si>
  <si>
    <t>PIX QR CODE ESTATIC REM: ANA CICILIA DALLACQUA 07/12</t>
  </si>
  <si>
    <t>PIX QR CODE ESTATIC REM: KAROLINA AMERICO VIEI 07/12</t>
  </si>
  <si>
    <t>PIX QR CODE ESTATIC REM: Maycon Penha Epifanio 07/12</t>
  </si>
  <si>
    <t>TRANSFERENCIA PIX DES: JF HORTIFRUTIGRANJEIR 07/12</t>
  </si>
  <si>
    <t>TRANSFERENCIA PIX DES: ACAI DRINK FORTE      07/12</t>
  </si>
  <si>
    <t>TRANSFERENCIA PIX DES: THOR TRANSPORTES      09/12</t>
  </si>
  <si>
    <t>TRANSFERENCIA PIX DES: ASTEC ELETRODOMESTICO 09/12</t>
  </si>
  <si>
    <t>TRANSFERENCIA PIX DES: SACOLAO CUPECE LTDA   07/12</t>
  </si>
  <si>
    <t>RATEIO NF 49365</t>
  </si>
  <si>
    <t>TRANSFERENCIA PIX REM: ALDEIA DO FUTURO - AS 11/12</t>
  </si>
  <si>
    <t>PAGTO ELETRON  COBRANCA ALIM NF49365</t>
  </si>
  <si>
    <t>PAGTO ELETRON  COBRANCA DOMINIO NF 2120</t>
  </si>
  <si>
    <t>TRANSFERENCIA PIX DES: MAIARA SILVA DE OLIVE 11/12</t>
  </si>
  <si>
    <t>TRANSFERENCIA PIX DES: COOPERALDEIA          11/12</t>
  </si>
  <si>
    <t>TRANSFERENCIA PIX DES: JS SANTOS COMUN       12/12</t>
  </si>
  <si>
    <t>PAGTO ELETRON  COBRANCA RELOGIO DE PONTO NF 34219</t>
  </si>
  <si>
    <t>PAGTO ELETRON  COBRANCA ENERGIA DEZEMBRO</t>
  </si>
  <si>
    <t>PIX QR CODE DINAMICO DES: CAIXA ECONOMICA FEDER 13/12</t>
  </si>
  <si>
    <t>TRANSFERENCIA PIX DES: ROLDAO AUTO SERVICO C 16/12</t>
  </si>
  <si>
    <t>TRANSFERENCIA PIX DES: SETE IRMAOS COMERCIO  17/12</t>
  </si>
  <si>
    <t>PIX QR CODE DINAMICO DES: DIANA'S ATACADISTA E  17/12</t>
  </si>
  <si>
    <t>DEP DINHEIRO ATM AG00132MAQ011274SEQ00764</t>
  </si>
  <si>
    <t>DEP DINHEIRO ATM AG00132MAQ011274SEQ00768</t>
  </si>
  <si>
    <t>DEP DINHEIRO ATM AG00132MAQ011274SEQ00772</t>
  </si>
  <si>
    <t>DEP DINHEIRO ATM AG00132MAQ011274SEQ00776</t>
  </si>
  <si>
    <t>DEP DINHEIRO ATM AG00132MAQ011274SEQ00780</t>
  </si>
  <si>
    <t>DEP DINHEIRO ATM AG00132MAQ011274SEQ00784</t>
  </si>
  <si>
    <t>DEP DINHEIRO ATM AG00132MAQ011274SEQ00788</t>
  </si>
  <si>
    <t>DEP DINHEIRO ATM AG00132MAQ011274SEQ00792</t>
  </si>
  <si>
    <t>DEP DINHEIRO ATM AG00132MAQ011274SEQ00796</t>
  </si>
  <si>
    <t>DEP DINHEIRO ATM AG00132MAQ011274SEQ00800</t>
  </si>
  <si>
    <t>DEP DINHEIRO ATM AG00132MAQ065951SEQ07374</t>
  </si>
  <si>
    <t>DEP DINHEIRO ATM AG00132MAQ065951SEQ07379</t>
  </si>
  <si>
    <t>DEP DINHEIRO ATM AG00132MAQ065951SEQ07385</t>
  </si>
  <si>
    <t>PAGTO ELETRON  COBRANCA CONTABILIDA CEDESP</t>
  </si>
  <si>
    <t>PAGTO ELETRON  COBRANCA CONTABILDIADE CCINTER</t>
  </si>
  <si>
    <t>PAGTO ELETRON  COBRANCA CONTABILDIADE</t>
  </si>
  <si>
    <t>TRANSFERENCIA PIX DES: COMERCIO E SERVICOS A 20/12</t>
  </si>
  <si>
    <t>TRANSFERENCIA PIX DES: MAFRA ASSESSORIA      21/12</t>
  </si>
  <si>
    <t>DEP DINHEIRO ATM AG00132MAQ011274SEQ04292</t>
  </si>
  <si>
    <t>DEP DINHEIRO ATM AG00132MAQ011274SEQ04296</t>
  </si>
  <si>
    <t>DEP DINHEIRO ATM AG00132MAQ011274SEQ04300</t>
  </si>
  <si>
    <t>DEP DINHEIRO ATM AG00132MAQ011274SEQ04304</t>
  </si>
  <si>
    <t>DEP DINHEIRO ATM AG00132MAQ011274SEQ04308</t>
  </si>
  <si>
    <t>DEP DINHEIRO ATM AG00132MAQ011274SEQ04312</t>
  </si>
  <si>
    <t>DEP DINHEIRO ATM AG00132MAQ011274SEQ04316</t>
  </si>
  <si>
    <t>DEP DINHEIRO ATM AG00132MAQ011274SEQ04320</t>
  </si>
  <si>
    <t>DEP DINHEIRO ATM AG00132MAQ011274SEQ04324</t>
  </si>
  <si>
    <t>DEP DINHEIRO ATM AG00132MAQ011274SEQ04328</t>
  </si>
  <si>
    <t>DEP DINHEIRO ATM AG00132MAQ011274SEQ04340</t>
  </si>
  <si>
    <t>DEP DINHEIRO ATM AG00132MAQ011274SEQ04344</t>
  </si>
  <si>
    <t>DEP DINHEIRO ATM AG00132MAQ011274SEQ04348</t>
  </si>
  <si>
    <t>DEP DINHEIRO ATM AG00132MAQ011274SEQ04352</t>
  </si>
  <si>
    <t>DEP DINHEIRO ATM AG00132MAQ011274SEQ04479</t>
  </si>
  <si>
    <t>PAGTO ELETRON  COBRANCA BRF CONGELADOS</t>
  </si>
  <si>
    <t>Graficos</t>
  </si>
  <si>
    <t>Saldo atual CC+CP</t>
  </si>
  <si>
    <t>CONSOLIDADO</t>
  </si>
  <si>
    <t>Categoria Analitica</t>
  </si>
  <si>
    <t>MOVIMENTAÇÃO FINANCEIRA</t>
  </si>
  <si>
    <t>RECEITA</t>
  </si>
  <si>
    <t>DESPESA GERAL</t>
  </si>
  <si>
    <t>DESPESA FINANCEIRA</t>
  </si>
  <si>
    <t>DESPESA ADMINISTATIVA</t>
  </si>
  <si>
    <t xml:space="preserve"> MAFRA ASSESSORIA  </t>
  </si>
  <si>
    <t>TRANSF CP PARA CC PJ THATIANE GRACE BARROS DA S</t>
  </si>
  <si>
    <t>TRANSF CP PARA CC PJ PALOMA CONCEICAO DOS SANTO</t>
  </si>
  <si>
    <t>DEVOLUÇÃO</t>
  </si>
  <si>
    <t>MAQUININHA</t>
  </si>
  <si>
    <t>DINHEIRO EM ESPECIE</t>
  </si>
  <si>
    <t>ELEVATA POTENCIA (REPASSE USUARIOS)</t>
  </si>
  <si>
    <t>TRANSF CC PARA CC PJ RAFAEL SAD ASSIS CORREA 13</t>
  </si>
  <si>
    <t>DISPARADOR EMAIL</t>
  </si>
  <si>
    <t>PIX QR CODE DINAMICO DES: UNIVERSO ONLINE S A   03/09</t>
  </si>
  <si>
    <t>PAGTO ELETRON  COBRANCA AMIL NF 54997644</t>
  </si>
  <si>
    <t>TRANSFERENCIA PIX DES: MATERIAIS PARA CONSTR 05/09</t>
  </si>
  <si>
    <t>TRANSFERENCIA PIX REM: SARA DE SOUSA ROCHA   09/09</t>
  </si>
  <si>
    <t>TRANSF CC PARA CC PJ 52.435.546 MILLENA TAVARES</t>
  </si>
  <si>
    <t>TRANSFERENCIA PIX DES: ISAURA APARECIDA ANTU 09/09</t>
  </si>
  <si>
    <t>TRANSFERENCIA PIX DES: 53182197 JEFFERSON AN 10/09</t>
  </si>
  <si>
    <t>PAGTO ELETRON  COBRANCA DOCELANDIA CCINTER NF 384927</t>
  </si>
  <si>
    <t>TRANSFERENCIA PIX DES: PEDRO HENRIQUE PEREIR 11/09</t>
  </si>
  <si>
    <t>PAGTO ELETRON  COBRANCA SOULCIAL AGOSTO-2024</t>
  </si>
  <si>
    <t>TRANSFERENCIA PIX DES: 55.392.256 VICTOR DA  17/09</t>
  </si>
  <si>
    <t>TRANSF CP PARA CC PJ ALDEIA DO FUTURO ASSOC PARA A ME</t>
  </si>
  <si>
    <t>PAGTO ELETRON  COBRANCA NOTA B AGOSTO-2024</t>
  </si>
  <si>
    <t>PAGTO ELETRON  COBRANCA NOTA B SETEMBRO-2024</t>
  </si>
  <si>
    <t>PAGTO ELETRON  COBRANCA SINDICATO VALDO</t>
  </si>
  <si>
    <t>PAGTO ELETRON  COBRANCA TRAGEM CONSUL NF 67187</t>
  </si>
  <si>
    <t>RATEIO SEGURO DE VIDA CEDESP</t>
  </si>
  <si>
    <t>RATEIO FGTS CEDESP INSS E IRRF</t>
  </si>
  <si>
    <t>RATEIO CCINTER INSS E IRRF</t>
  </si>
  <si>
    <t>RATEIO FUMCAD INSS E IRRF</t>
  </si>
  <si>
    <t>RATEIO INSS E IRRF ALDEIA</t>
  </si>
  <si>
    <t>RATEIO CEDESP FGTS</t>
  </si>
  <si>
    <t>RATEIO CCINTER FGTS</t>
  </si>
  <si>
    <t>RATEIO FUMCAD FGTS</t>
  </si>
  <si>
    <t>RATEIO ALDEIA FGTS</t>
  </si>
  <si>
    <t>PAGTO ELETRON  COBRANCA GAS NF13032</t>
  </si>
  <si>
    <t>PAGTO ELETRON  COBRANCA MANUTENCAO REL.PONTO DALMEC</t>
  </si>
  <si>
    <t>TRANSFERENCIA PIX REM: ALEXANDRE RICARDO DOS 30/09</t>
  </si>
  <si>
    <t>TRANSFERENCIA PIX REM: TIAGO DONIZETE DE CAM 30/09</t>
  </si>
  <si>
    <t>TRANSFERENCIA PIX REM: ALDEIA F P M CONDICAO 30/09</t>
  </si>
  <si>
    <t>PAGTO ELETRON  COBRANCA ROLDAO CEDESP NF 48752</t>
  </si>
  <si>
    <t>PAGTO ELETRON  COBRANCA DESPESA DE SOFTWARE</t>
  </si>
  <si>
    <t>PAGTO ELETRON  COBRANCA PEDADOGICO EST E BELEZA</t>
  </si>
  <si>
    <t>PAGTO ELETRON  COBRANCA CEDESP NF 13310</t>
  </si>
  <si>
    <t>PAGTO ELETRON  COBRANCA ALIM CEDESP NF8837</t>
  </si>
  <si>
    <t>TED DIF.TITUL.CC H.BANK DEST. Jefferson Antonio Si</t>
  </si>
  <si>
    <t>TRANSF CC PARA CC PJ ISAURA APARECIDA ANTUNES DA PAIX</t>
  </si>
  <si>
    <t>PAGTO ELETRON  COBRANCA CONTAB CEDESP</t>
  </si>
  <si>
    <t>PAGTO ELETRON  COBRANCA MAT LIMP CCINTER NF 13311</t>
  </si>
  <si>
    <t>PAGTO ELETRON  COBRANCA ROLDAO CCINTER NF 48749</t>
  </si>
  <si>
    <t>PAGTO ELETRON  COBRANCA ALIMEN CCINTER NF 8836</t>
  </si>
  <si>
    <t>PAGTO ELETRON  COBRANCA CONTAB CCINTER</t>
  </si>
  <si>
    <t>PAGTO ELETRON  COBRANCA PR DAUAN GAS NF 13122</t>
  </si>
  <si>
    <t>PAGTO ELETRON  COBRANCA ALIM NF 000.013.469</t>
  </si>
  <si>
    <t>PAGTO ELETRON  COBRANCA DOCE DOCELANDIA NF 384.577</t>
  </si>
  <si>
    <t>PAGTO ELETRON  COBRANCA ALIM FUMCAD NF 8836</t>
  </si>
  <si>
    <t>TRANSFERENCIA PIX DES: Gladys Cristina Berta 30/09</t>
  </si>
  <si>
    <t>TRANSF CC PARA CC PJ 52.435.546 MILLENA TAVARES MENDE</t>
  </si>
  <si>
    <t>PAGTO ELETRON  COBRANCA VT FUNCIONARIOS CEDESP</t>
  </si>
  <si>
    <t>PAGTO ELETRON  COBRANCA MASTER CARNES CCINTER NF 1824</t>
  </si>
  <si>
    <t>PAGTO ELETRON  COBRANCA ALIM. CCINTER NF 13315</t>
  </si>
  <si>
    <t>TRANSF CC PARA CC PJ KAROLINA AMERICO VIEIRA DE</t>
  </si>
  <si>
    <t>PAGTO ELETRON  COBRANCA MASTER CARNES CEDESP NF 1822</t>
  </si>
  <si>
    <t>PAGTO ELETRON  COBRANCA ALIMENTA CAO  CEDESP NF 13314</t>
  </si>
  <si>
    <t>PAGTO ELETRON  COBRANCA ALIMENTACAO CCINTER NF 13454</t>
  </si>
  <si>
    <t>PAGTO ELETRON  COBRANCA ALIMENTACAO CEDESP NF 13455</t>
  </si>
  <si>
    <t>TRANSFERENCIA PIX DES: 56.947.638 AUGUSTO CE 30/09</t>
  </si>
  <si>
    <t>TRANSFERENCIA PIX DES: LUZIA LARES DIAS DE S 30/09</t>
  </si>
  <si>
    <t>TRANSFERENCIA PIX DES: MAFRA ASSESSORIA      30/09</t>
  </si>
  <si>
    <t>TRANSFERENCIA PIX DES: HENRIQUE ROJAS SANZ   30/09</t>
  </si>
  <si>
    <t>TRANSFERENCIA PIX DES: LUCAS BARBOZA COSTA   30/09</t>
  </si>
  <si>
    <t>TRANSFERENCIA PIX DES: Natalia Canto Ferreir 30/09</t>
  </si>
  <si>
    <t>TRANSFERENCIA PIX DES: MASTER COMERCIO DE CA 30/09</t>
  </si>
  <si>
    <t>TED DIF.TITUL.CC H.BANK DEST. SETE IRMAOS COM ATAC</t>
  </si>
  <si>
    <t>TRANSFERENCIA PIX REM: RODRIGO ANDRE A AGOST 02/10</t>
  </si>
  <si>
    <t>TRANSFERENCIA PIX DES: JF HORTIFRUTIGRANJEIR 02/10</t>
  </si>
  <si>
    <t>TRANSFERENCIA PIX REM: Rosangela da Silva Bu 03/10</t>
  </si>
  <si>
    <t>PAGTO ELETRON  COBRANCA LEMBRANCAS DIA DO PROFESSORES</t>
  </si>
  <si>
    <t>PAGTO ELETRON  COBRANCA VT FUNCIONARIOS ATIVI EXTERNA</t>
  </si>
  <si>
    <t>PAGTO ELETRON  COBRANCA VT FUNCIONARIOS ATIV EXTERNA FAB</t>
  </si>
  <si>
    <t>PAGTO ELETRON  COBRANCA SETE IRMAOS NF 13466</t>
  </si>
  <si>
    <t>PAGTO ELETRON  COBRANCA SETE IRMAOS NF13453</t>
  </si>
  <si>
    <t>PAGTO ELETRON  COBRANCA SETE IRMAOS NF 13456</t>
  </si>
  <si>
    <t>PAGTO ELETRON  COBRANCA SETE IRMAOS COMERCIO NF 13467</t>
  </si>
  <si>
    <t>PAGTO ELETRON  COBRANCA SETE IRMAOS NF 13468</t>
  </si>
  <si>
    <t>PAGTO ELETRON  COBRANCA SETE IRMAOS NF 13471</t>
  </si>
  <si>
    <t>DEP DINHEIRO ATM AG00132MAQ011274SEQ09338</t>
  </si>
  <si>
    <t>DEP DINHEIRO ATM AG00132MAQ011274SEQ09342</t>
  </si>
  <si>
    <t>DEP DINHEIRO ATM AG00132MAQ011274SEQ09346</t>
  </si>
  <si>
    <t>DEP DINHEIRO ATM AG00132MAQ011274SEQ09350</t>
  </si>
  <si>
    <t>DEP DINHEIRO ATM AG00132MAQ011274SEQ09354</t>
  </si>
  <si>
    <t>DEP DINHEIRO ATM AG00132MAQ011274SEQ09358</t>
  </si>
  <si>
    <t>DEP DINHEIRO ATM AG00132MAQ011274SEQ08670</t>
  </si>
  <si>
    <t>DEP DINHEIRO ATM AG00132MAQ011274SEQ08674</t>
  </si>
  <si>
    <t>DEP DINHEIRO ATM AG00132MAQ011274SEQ08678</t>
  </si>
  <si>
    <t>DEP DINHEIRO ATM AG00132MAQ011274SEQ08682</t>
  </si>
  <si>
    <t>DEP DINHEIRO ATM AG00132MAQ011274SEQ08686</t>
  </si>
  <si>
    <t>DEP DINHEIRO ATM AG00132MAQ011274SEQ08690</t>
  </si>
  <si>
    <t>DEP DINHEIRO ATM AG00132MAQ065951SEQ01150</t>
  </si>
  <si>
    <t>TRANSFERENCIA PIX REM: ALDEIA F P M CONDICAO 18/10</t>
  </si>
  <si>
    <t>TRANSFERENCIA PIX DES: FLYCOPY COPIADORA EIR 08/10</t>
  </si>
  <si>
    <t>TRANSFERENCIA PIX DES: PRISCILLA ARAUJO MELG 08/10</t>
  </si>
  <si>
    <t>PAGTO ELETRON  COBRANCA TRIAGEM NF 67560</t>
  </si>
  <si>
    <t>PAGTO ELETRON  COBRANCA LOPES DETETIZACAO</t>
  </si>
  <si>
    <t>TRANSFERENCIA PIX REM: HUB INSTITUICAO DE PA 15/10</t>
  </si>
  <si>
    <t>PAGTO ELETRON  COBRANCA SOULCIAL OUTUBRO-2024</t>
  </si>
  <si>
    <t>PIX QR CODE DINAMICO DES: CAIXA ECONOMICA FEDER 18/10</t>
  </si>
  <si>
    <t>PAGTO ELETRON  COBRANCA AMIL NF 55480452</t>
  </si>
  <si>
    <t>PAGTO ELETRON  COBRANCA VT FUNCIONARIO ATV EXTERNA</t>
  </si>
  <si>
    <t>PAGTO ELETRON  COBRANCA ENEL OUTUBRO</t>
  </si>
  <si>
    <t>PAGTO ELETRON  COBRANCA SINDICATO  SEEVISSP</t>
  </si>
  <si>
    <t>TRANSFERENCIA PIX DES: SANTO ANTONIO FLORES  24/10</t>
  </si>
  <si>
    <t>PAGTO ELETRON  COBRANCA DOCES DOCELANDIA NF 23079</t>
  </si>
  <si>
    <t>TRANSFERENCIA PIX DES: NELSON APARECIDO ALCA 25/10</t>
  </si>
  <si>
    <t>TRANSFERENCIA PIX DES: MATERIAIS PARA CONSTR 25/10</t>
  </si>
  <si>
    <t>PAGTO ELETRON  COBRANCA VT FUNCIONARIO FELIPE BARROS</t>
  </si>
  <si>
    <t>PAGTO ELETRON  COBRANCA VT FUNCIONARIO - FELIPE BARROS</t>
  </si>
  <si>
    <t>PAGTO ELETRON  COBRANCA VT FUNCIONARIO - SAR</t>
  </si>
  <si>
    <t>TRANSFERENCIA PIX DES: MAFRA ASSESSORIA      28/10</t>
  </si>
  <si>
    <t>PAGTO ELETRON  COBRANCA CAIXA D' AGUA</t>
  </si>
  <si>
    <t>TRANSFERENCIA PIX DES: SAPHIRA MODAS E ACESS 29/10</t>
  </si>
  <si>
    <t>TRANSFERENCIA PIX DES: LUZIA LARES DIAS DE S 30/10</t>
  </si>
  <si>
    <t>TRANSFERENCIA PIX DES: 56.947.638 AUGUSTO CE 30/10</t>
  </si>
  <si>
    <t>TRANSFERENCIA PIX DES: HENRIQUE ROJAS SANZ   30/10</t>
  </si>
  <si>
    <t>TRANSFERENCIA PIX REM: THATIANE GRACE BARROS 31/10</t>
  </si>
  <si>
    <t>PAGTO ELETRON  COBRANCA SISTEMA NOTA B</t>
  </si>
  <si>
    <t>EMPRESTIMO</t>
  </si>
  <si>
    <t>Lançamento</t>
  </si>
  <si>
    <t>Crédito (R$)</t>
  </si>
  <si>
    <t>Débito (R$)</t>
  </si>
  <si>
    <t>Saldo (R$)</t>
  </si>
  <si>
    <t>VALOR SAÍDA</t>
  </si>
  <si>
    <t>VALOR ENTRADA</t>
  </si>
  <si>
    <t>ALDEIA - CONTA CORRENTE 110222-2</t>
  </si>
  <si>
    <t>N/A</t>
  </si>
  <si>
    <t>DEVOLUÇÃO EMPRESTIMO  CEDESP</t>
  </si>
  <si>
    <t>EMPRESTIMO CCINTER</t>
  </si>
  <si>
    <t>DEVOLUÇÃO EMPRESTIMO  CCINTER</t>
  </si>
  <si>
    <t>X</t>
  </si>
  <si>
    <t>Categoria</t>
  </si>
  <si>
    <t>Dcto.</t>
  </si>
  <si>
    <t>Projeto</t>
  </si>
  <si>
    <t>Debitos Aldeia</t>
  </si>
  <si>
    <t>30/08/2024</t>
  </si>
  <si>
    <t>12.689,50</t>
  </si>
  <si>
    <t>02/09/2024</t>
  </si>
  <si>
    <t>APLICAÇÃO AUTOMATICA</t>
  </si>
  <si>
    <t>6688802</t>
  </si>
  <si>
    <t>0,01</t>
  </si>
  <si>
    <t>12.689,51</t>
  </si>
  <si>
    <t>SERVIÇO COM TERCEIROS</t>
  </si>
  <si>
    <t>109372</t>
  </si>
  <si>
    <t>11.355,51</t>
  </si>
  <si>
    <t>03/09/2024</t>
  </si>
  <si>
    <t>11.355,52</t>
  </si>
  <si>
    <t>300824</t>
  </si>
  <si>
    <t>11.346,52</t>
  </si>
  <si>
    <t>1704219</t>
  </si>
  <si>
    <t>11.056,53</t>
  </si>
  <si>
    <t>05/09/2024</t>
  </si>
  <si>
    <t>619498</t>
  </si>
  <si>
    <t>157,46</t>
  </si>
  <si>
    <t>11.213,99</t>
  </si>
  <si>
    <t>1292113</t>
  </si>
  <si>
    <t>39,36</t>
  </si>
  <si>
    <t>11.253,35</t>
  </si>
  <si>
    <t>0,03</t>
  </si>
  <si>
    <t>11.253,38</t>
  </si>
  <si>
    <t>1174</t>
  </si>
  <si>
    <t>11.068,46</t>
  </si>
  <si>
    <t>1175</t>
  </si>
  <si>
    <t>10.478,00</t>
  </si>
  <si>
    <t>1100122</t>
  </si>
  <si>
    <t>10.058,00</t>
  </si>
  <si>
    <t>06/09/2024</t>
  </si>
  <si>
    <t>2051648</t>
  </si>
  <si>
    <t>250,03</t>
  </si>
  <si>
    <t>10.308,03</t>
  </si>
  <si>
    <t>1363571</t>
  </si>
  <si>
    <t>2.500,00</t>
  </si>
  <si>
    <t>12.808,03</t>
  </si>
  <si>
    <t>09/09/2024</t>
  </si>
  <si>
    <t>920103</t>
  </si>
  <si>
    <t>19,90</t>
  </si>
  <si>
    <t>12.827,93</t>
  </si>
  <si>
    <t>12.827,94</t>
  </si>
  <si>
    <t>50924</t>
  </si>
  <si>
    <t>12.822,06</t>
  </si>
  <si>
    <t>91971</t>
  </si>
  <si>
    <t>12.789,42</t>
  </si>
  <si>
    <t>272965</t>
  </si>
  <si>
    <t>12.756,78</t>
  </si>
  <si>
    <t>297963</t>
  </si>
  <si>
    <t>12.724,14</t>
  </si>
  <si>
    <t>302967</t>
  </si>
  <si>
    <t>12.691,50</t>
  </si>
  <si>
    <t>619970</t>
  </si>
  <si>
    <t>12.658,86</t>
  </si>
  <si>
    <t>1801006</t>
  </si>
  <si>
    <t>12.626,22</t>
  </si>
  <si>
    <t>10/09/2024</t>
  </si>
  <si>
    <t>619168</t>
  </si>
  <si>
    <t>464,63</t>
  </si>
  <si>
    <t>13.090,85</t>
  </si>
  <si>
    <t>619169</t>
  </si>
  <si>
    <t>250,19</t>
  </si>
  <si>
    <t>13.341,04</t>
  </si>
  <si>
    <t>0,04</t>
  </si>
  <si>
    <t>13.341,08</t>
  </si>
  <si>
    <t>1176</t>
  </si>
  <si>
    <t>12.662,00</t>
  </si>
  <si>
    <t>1118563</t>
  </si>
  <si>
    <t>12.629,36</t>
  </si>
  <si>
    <t>5960273</t>
  </si>
  <si>
    <t>12.461,33</t>
  </si>
  <si>
    <t>12.288,61</t>
  </si>
  <si>
    <t>5968408</t>
  </si>
  <si>
    <t>12.185,14</t>
  </si>
  <si>
    <t>12.057,06</t>
  </si>
  <si>
    <t>5969822</t>
  </si>
  <si>
    <t>11.945,59</t>
  </si>
  <si>
    <t>5969857</t>
  </si>
  <si>
    <t>11.772,28</t>
  </si>
  <si>
    <t>11/09/2024</t>
  </si>
  <si>
    <t>619585</t>
  </si>
  <si>
    <t>527,62</t>
  </si>
  <si>
    <t>12.299,90</t>
  </si>
  <si>
    <t>619988</t>
  </si>
  <si>
    <t>258,20</t>
  </si>
  <si>
    <t>12.558,10</t>
  </si>
  <si>
    <t>5593577</t>
  </si>
  <si>
    <t>336,78</t>
  </si>
  <si>
    <t>12.894,88</t>
  </si>
  <si>
    <t>1451448</t>
  </si>
  <si>
    <t>12/09/2024</t>
  </si>
  <si>
    <t>90924</t>
  </si>
  <si>
    <t>11.770,63</t>
  </si>
  <si>
    <t>100924</t>
  </si>
  <si>
    <t>11.768,98</t>
  </si>
  <si>
    <t>13/09/2024</t>
  </si>
  <si>
    <t>6630964</t>
  </si>
  <si>
    <t>2.000,00</t>
  </si>
  <si>
    <t>13.768,98</t>
  </si>
  <si>
    <t>20924</t>
  </si>
  <si>
    <t>13.612,88</t>
  </si>
  <si>
    <t>110924</t>
  </si>
  <si>
    <t>13.603,88</t>
  </si>
  <si>
    <t>16/09/2024</t>
  </si>
  <si>
    <t>0,10</t>
  </si>
  <si>
    <t>13.603,98</t>
  </si>
  <si>
    <t>1177</t>
  </si>
  <si>
    <t>13.511,17</t>
  </si>
  <si>
    <t>3990260</t>
  </si>
  <si>
    <t>12.719,70</t>
  </si>
  <si>
    <t>17/09/2024</t>
  </si>
  <si>
    <t>619980</t>
  </si>
  <si>
    <t>611,00</t>
  </si>
  <si>
    <t>13.330,70</t>
  </si>
  <si>
    <t>0,09</t>
  </si>
  <si>
    <t>13.330,79</t>
  </si>
  <si>
    <t>1853127</t>
  </si>
  <si>
    <t>12.030,79</t>
  </si>
  <si>
    <t>18/09/2024</t>
  </si>
  <si>
    <t>8844599</t>
  </si>
  <si>
    <t>390,00</t>
  </si>
  <si>
    <t>12.420,79</t>
  </si>
  <si>
    <t>19/09/2024</t>
  </si>
  <si>
    <t>0,65</t>
  </si>
  <si>
    <t>12.421,44</t>
  </si>
  <si>
    <t>9950432</t>
  </si>
  <si>
    <t>8.822,41</t>
  </si>
  <si>
    <t>9953980</t>
  </si>
  <si>
    <t>8.386,81</t>
  </si>
  <si>
    <t>170924</t>
  </si>
  <si>
    <t>8.377,81</t>
  </si>
  <si>
    <t>8.364,71</t>
  </si>
  <si>
    <t>20/09/2024</t>
  </si>
  <si>
    <t>619840</t>
  </si>
  <si>
    <t>184,05</t>
  </si>
  <si>
    <t>8.548,76</t>
  </si>
  <si>
    <t>619841</t>
  </si>
  <si>
    <t>93,19</t>
  </si>
  <si>
    <t>8.641,95</t>
  </si>
  <si>
    <t>619344</t>
  </si>
  <si>
    <t>24.826,35</t>
  </si>
  <si>
    <t>33.468,30</t>
  </si>
  <si>
    <t>0,57</t>
  </si>
  <si>
    <t>33.468,87</t>
  </si>
  <si>
    <t>1178</t>
  </si>
  <si>
    <t>33.108,87</t>
  </si>
  <si>
    <t>1179</t>
  </si>
  <si>
    <t>32.748,87</t>
  </si>
  <si>
    <t>1180</t>
  </si>
  <si>
    <t>32.593,87</t>
  </si>
  <si>
    <t>1181</t>
  </si>
  <si>
    <t>32.413,87</t>
  </si>
  <si>
    <t>1182</t>
  </si>
  <si>
    <t>32.352,49</t>
  </si>
  <si>
    <t>1183</t>
  </si>
  <si>
    <t>32.316,19</t>
  </si>
  <si>
    <t>1184</t>
  </si>
  <si>
    <t>31.917,64</t>
  </si>
  <si>
    <t>5303442</t>
  </si>
  <si>
    <t>17.142,39</t>
  </si>
  <si>
    <t>3990264</t>
  </si>
  <si>
    <t>15.328,39</t>
  </si>
  <si>
    <t>PIX QR CODE DINAMICO DES: CAIXA ECONOMICA FEDER 20/09</t>
  </si>
  <si>
    <t>1820129</t>
  </si>
  <si>
    <t>5.277,29</t>
  </si>
  <si>
    <t>23/09/2024</t>
  </si>
  <si>
    <t>3407892</t>
  </si>
  <si>
    <t>0,08</t>
  </si>
  <si>
    <t>5.277,37</t>
  </si>
  <si>
    <t>0,07</t>
  </si>
  <si>
    <t>5.277,44</t>
  </si>
  <si>
    <t>1185</t>
  </si>
  <si>
    <t>4.155,14</t>
  </si>
  <si>
    <t>25/09/2024</t>
  </si>
  <si>
    <t>2500619</t>
  </si>
  <si>
    <t>3.660,16</t>
  </si>
  <si>
    <t>7.815,30</t>
  </si>
  <si>
    <t>1186</t>
  </si>
  <si>
    <t>7.350,30</t>
  </si>
  <si>
    <t>26/09/2024</t>
  </si>
  <si>
    <t>0,28</t>
  </si>
  <si>
    <t>7.350,58</t>
  </si>
  <si>
    <t>7601394</t>
  </si>
  <si>
    <t>0,12</t>
  </si>
  <si>
    <t>7.350,70</t>
  </si>
  <si>
    <t>9738354</t>
  </si>
  <si>
    <t>0,02</t>
  </si>
  <si>
    <t>7.350,72</t>
  </si>
  <si>
    <t>1187</t>
  </si>
  <si>
    <t>5.594,77</t>
  </si>
  <si>
    <t>1188</t>
  </si>
  <si>
    <t>5.130,81</t>
  </si>
  <si>
    <t>1189</t>
  </si>
  <si>
    <t>5.002,09</t>
  </si>
  <si>
    <t>1190</t>
  </si>
  <si>
    <t>4.640,09</t>
  </si>
  <si>
    <t>1191</t>
  </si>
  <si>
    <t>3.120,98</t>
  </si>
  <si>
    <t>1192</t>
  </si>
  <si>
    <t>3.018,59</t>
  </si>
  <si>
    <t>27/09/2024</t>
  </si>
  <si>
    <t>3278603</t>
  </si>
  <si>
    <t>3.018,60</t>
  </si>
  <si>
    <t>1193</t>
  </si>
  <si>
    <t>2.742,60</t>
  </si>
  <si>
    <t>1194</t>
  </si>
  <si>
    <t>2.380,60</t>
  </si>
  <si>
    <t>1195</t>
  </si>
  <si>
    <t>2.018,60</t>
  </si>
  <si>
    <t>30/09/2024</t>
  </si>
  <si>
    <t>6421817</t>
  </si>
  <si>
    <t>9.668,60</t>
  </si>
  <si>
    <t>6519843</t>
  </si>
  <si>
    <t>509.668,60</t>
  </si>
  <si>
    <t>1304449</t>
  </si>
  <si>
    <t>17,50</t>
  </si>
  <si>
    <t>509.686,10</t>
  </si>
  <si>
    <t>1340033</t>
  </si>
  <si>
    <t>9,00</t>
  </si>
  <si>
    <t>509.695,10</t>
  </si>
  <si>
    <t>1708568</t>
  </si>
  <si>
    <t>1.800,00</t>
  </si>
  <si>
    <t>511.495,10</t>
  </si>
  <si>
    <t>1710239</t>
  </si>
  <si>
    <t>2.115,84</t>
  </si>
  <si>
    <t>513.610,94</t>
  </si>
  <si>
    <t>1713044</t>
  </si>
  <si>
    <t>1.600,00</t>
  </si>
  <si>
    <t>515.210,94</t>
  </si>
  <si>
    <t>1196</t>
  </si>
  <si>
    <t>511.933,32</t>
  </si>
  <si>
    <t>1197</t>
  </si>
  <si>
    <t>511.241,62</t>
  </si>
  <si>
    <t>1198</t>
  </si>
  <si>
    <t>508.900,66</t>
  </si>
  <si>
    <t>1199</t>
  </si>
  <si>
    <t>506.576,79</t>
  </si>
  <si>
    <t>1200</t>
  </si>
  <si>
    <t>506.353,79</t>
  </si>
  <si>
    <t>1201</t>
  </si>
  <si>
    <t>505.072,09</t>
  </si>
  <si>
    <t>1202</t>
  </si>
  <si>
    <t>504.892,69</t>
  </si>
  <si>
    <t>1203</t>
  </si>
  <si>
    <t>497.831,52</t>
  </si>
  <si>
    <t>1204</t>
  </si>
  <si>
    <t>496.861,37</t>
  </si>
  <si>
    <t>1205</t>
  </si>
  <si>
    <t>495.746,55</t>
  </si>
  <si>
    <t>1206</t>
  </si>
  <si>
    <t>495.230,91</t>
  </si>
  <si>
    <t>1207</t>
  </si>
  <si>
    <t>491.173,37</t>
  </si>
  <si>
    <t>1208</t>
  </si>
  <si>
    <t>486.731,13</t>
  </si>
  <si>
    <t>1209</t>
  </si>
  <si>
    <t>486.455,90</t>
  </si>
  <si>
    <t>1210</t>
  </si>
  <si>
    <t>481.956,26</t>
  </si>
  <si>
    <t>1211</t>
  </si>
  <si>
    <t>481.410,76</t>
  </si>
  <si>
    <t>1212</t>
  </si>
  <si>
    <t>480.901,76</t>
  </si>
  <si>
    <t>1213</t>
  </si>
  <si>
    <t>478.916,17</t>
  </si>
  <si>
    <t>1214</t>
  </si>
  <si>
    <t>478.442,02</t>
  </si>
  <si>
    <t>1215</t>
  </si>
  <si>
    <t>476.283,62</t>
  </si>
  <si>
    <t>1216</t>
  </si>
  <si>
    <t>474.871,62</t>
  </si>
  <si>
    <t>1217</t>
  </si>
  <si>
    <t>473.459,62</t>
  </si>
  <si>
    <t>1218</t>
  </si>
  <si>
    <t>473.318,42</t>
  </si>
  <si>
    <t>1219</t>
  </si>
  <si>
    <t>471.958,42</t>
  </si>
  <si>
    <t>1220</t>
  </si>
  <si>
    <t>461.959,14</t>
  </si>
  <si>
    <t>1221</t>
  </si>
  <si>
    <t>461.340,97</t>
  </si>
  <si>
    <t>1222</t>
  </si>
  <si>
    <t>460.629,38</t>
  </si>
  <si>
    <t>6718445</t>
  </si>
  <si>
    <t>459.442,52</t>
  </si>
  <si>
    <t>6946415</t>
  </si>
  <si>
    <t>455.122,52</t>
  </si>
  <si>
    <t>5939930</t>
  </si>
  <si>
    <t>436.428,16</t>
  </si>
  <si>
    <t>5939958</t>
  </si>
  <si>
    <t>426.287,76</t>
  </si>
  <si>
    <t>5939980</t>
  </si>
  <si>
    <t>344.711,79</t>
  </si>
  <si>
    <t>31220</t>
  </si>
  <si>
    <t>344.427,65</t>
  </si>
  <si>
    <t>31517</t>
  </si>
  <si>
    <t>341.350,99</t>
  </si>
  <si>
    <t>91473</t>
  </si>
  <si>
    <t>338.335,54</t>
  </si>
  <si>
    <t>91527</t>
  </si>
  <si>
    <t>338.243,44</t>
  </si>
  <si>
    <t>109525</t>
  </si>
  <si>
    <t>333.841,99</t>
  </si>
  <si>
    <t>109974</t>
  </si>
  <si>
    <t>330.804,22</t>
  </si>
  <si>
    <t>121119</t>
  </si>
  <si>
    <t>328.548,20</t>
  </si>
  <si>
    <t>272355</t>
  </si>
  <si>
    <t>325.777,97</t>
  </si>
  <si>
    <t>287488</t>
  </si>
  <si>
    <t>324.338,50</t>
  </si>
  <si>
    <t>297087</t>
  </si>
  <si>
    <t>324.054,36</t>
  </si>
  <si>
    <t>297115</t>
  </si>
  <si>
    <t>322.451,18</t>
  </si>
  <si>
    <t>297117</t>
  </si>
  <si>
    <t>322.412,49</t>
  </si>
  <si>
    <t>297476</t>
  </si>
  <si>
    <t>317.514,17</t>
  </si>
  <si>
    <t>297495</t>
  </si>
  <si>
    <t>314.437,51</t>
  </si>
  <si>
    <t>297505</t>
  </si>
  <si>
    <t>310.710,22</t>
  </si>
  <si>
    <t>297508</t>
  </si>
  <si>
    <t>308.736,62</t>
  </si>
  <si>
    <t>297555</t>
  </si>
  <si>
    <t>308.452,48</t>
  </si>
  <si>
    <t>302352</t>
  </si>
  <si>
    <t>304.153,10</t>
  </si>
  <si>
    <t>538972</t>
  </si>
  <si>
    <t>300.848,32</t>
  </si>
  <si>
    <t>548521</t>
  </si>
  <si>
    <t>299.346,81</t>
  </si>
  <si>
    <t>562973</t>
  </si>
  <si>
    <t>296.081,39</t>
  </si>
  <si>
    <t>601177</t>
  </si>
  <si>
    <t>295.064,02</t>
  </si>
  <si>
    <t>619031</t>
  </si>
  <si>
    <t>294.284,48</t>
  </si>
  <si>
    <t>619320</t>
  </si>
  <si>
    <t>292.932,31</t>
  </si>
  <si>
    <t>619418</t>
  </si>
  <si>
    <t>291.969,93</t>
  </si>
  <si>
    <t>619481</t>
  </si>
  <si>
    <t>288.858,35</t>
  </si>
  <si>
    <t>619483</t>
  </si>
  <si>
    <t>287.179,54</t>
  </si>
  <si>
    <t>619489</t>
  </si>
  <si>
    <t>287.002,05</t>
  </si>
  <si>
    <t>619490</t>
  </si>
  <si>
    <t>284.205,66</t>
  </si>
  <si>
    <t>619496</t>
  </si>
  <si>
    <t>280.994,73</t>
  </si>
  <si>
    <t>619499</t>
  </si>
  <si>
    <t>279.463,66</t>
  </si>
  <si>
    <t>619514</t>
  </si>
  <si>
    <t>277.818,18</t>
  </si>
  <si>
    <t>928090</t>
  </si>
  <si>
    <t>277.534,04</t>
  </si>
  <si>
    <t>928472</t>
  </si>
  <si>
    <t>276.109,77</t>
  </si>
  <si>
    <t>Despesas 2025 saldo doação</t>
  </si>
  <si>
    <t>928511</t>
  </si>
  <si>
    <t>274.457,38</t>
  </si>
  <si>
    <t>férias</t>
  </si>
  <si>
    <t>1480480</t>
  </si>
  <si>
    <t>272.231,20</t>
  </si>
  <si>
    <t>saldo inicial</t>
  </si>
  <si>
    <t>despesa set-24</t>
  </si>
  <si>
    <t>Saldo final setembro</t>
  </si>
  <si>
    <t>13 ª salario</t>
  </si>
  <si>
    <t>1823485</t>
  </si>
  <si>
    <t>269.102,42</t>
  </si>
  <si>
    <t>mindedu</t>
  </si>
  <si>
    <t>2036467</t>
  </si>
  <si>
    <t>268.519,43</t>
  </si>
  <si>
    <t>iptu 2025</t>
  </si>
  <si>
    <t>2036502</t>
  </si>
  <si>
    <t>266.967,99</t>
  </si>
  <si>
    <t>marketin metro</t>
  </si>
  <si>
    <t>2392735</t>
  </si>
  <si>
    <t>265.756,11</t>
  </si>
  <si>
    <t>total</t>
  </si>
  <si>
    <t>3728592</t>
  </si>
  <si>
    <t>264.138,09</t>
  </si>
  <si>
    <t>3980733</t>
  </si>
  <si>
    <t>262.536,66</t>
  </si>
  <si>
    <t>7802222</t>
  </si>
  <si>
    <t>258.188,30</t>
  </si>
  <si>
    <t>302491</t>
  </si>
  <si>
    <t>254.461,01</t>
  </si>
  <si>
    <t>saldo até 09-09-2025</t>
  </si>
  <si>
    <t>619478</t>
  </si>
  <si>
    <t>252.487,41</t>
  </si>
  <si>
    <t>devolução pendente</t>
  </si>
  <si>
    <t>252.474,31</t>
  </si>
  <si>
    <t>252.461,21</t>
  </si>
  <si>
    <t>1205169</t>
  </si>
  <si>
    <t>250.924,02</t>
  </si>
  <si>
    <t>1451435</t>
  </si>
  <si>
    <t>249.124,02</t>
  </si>
  <si>
    <t>1451440</t>
  </si>
  <si>
    <t>247.324,02</t>
  </si>
  <si>
    <t>1451450</t>
  </si>
  <si>
    <t>241.024,02</t>
  </si>
  <si>
    <t>1703513</t>
  </si>
  <si>
    <t>239.224,02</t>
  </si>
  <si>
    <t>1714168</t>
  </si>
  <si>
    <t>237.108,18</t>
  </si>
  <si>
    <t>1714180</t>
  </si>
  <si>
    <t>235.508,18</t>
  </si>
  <si>
    <t>2034024</t>
  </si>
  <si>
    <t>226.684,63</t>
  </si>
  <si>
    <t>5984250</t>
  </si>
  <si>
    <t>223.782,99</t>
  </si>
  <si>
    <t>Últimos Lançamentos</t>
  </si>
  <si>
    <t>12.264,75</t>
  </si>
  <si>
    <t>11/09/2025</t>
  </si>
  <si>
    <t>90925</t>
  </si>
  <si>
    <t>12.254,95</t>
  </si>
  <si>
    <t>0,00</t>
  </si>
  <si>
    <t>Saldos Invest Fácil / Plus</t>
  </si>
  <si>
    <t>Não há histórico de saldo nas datas pesquisadas. Para consultas de um período superior a 180 dias, contate sua agência. (SMC.WSI.09)</t>
  </si>
  <si>
    <t>CATEGORIA</t>
  </si>
  <si>
    <t>Débito Aldeia</t>
  </si>
  <si>
    <t>Falta devolver p/ Aldeia</t>
  </si>
  <si>
    <t>out</t>
  </si>
  <si>
    <t>01/10/2024</t>
  </si>
  <si>
    <t>223.783,03</t>
  </si>
  <si>
    <t>5858650</t>
  </si>
  <si>
    <t>223.783,04</t>
  </si>
  <si>
    <t>ccinter</t>
  </si>
  <si>
    <t>7525716</t>
  </si>
  <si>
    <t>221.000,42</t>
  </si>
  <si>
    <t>7525718</t>
  </si>
  <si>
    <t>220.383,58</t>
  </si>
  <si>
    <t>220.370,48</t>
  </si>
  <si>
    <t>220.357,38</t>
  </si>
  <si>
    <t>02/10/2024</t>
  </si>
  <si>
    <t>1159035</t>
  </si>
  <si>
    <t>220.365,88</t>
  </si>
  <si>
    <t>220.365,89</t>
  </si>
  <si>
    <t>300924</t>
  </si>
  <si>
    <t>220.356,89</t>
  </si>
  <si>
    <t>220.347,89</t>
  </si>
  <si>
    <t>set</t>
  </si>
  <si>
    <t>220.338,89</t>
  </si>
  <si>
    <t>220.329,89</t>
  </si>
  <si>
    <t>220.320,89</t>
  </si>
  <si>
    <t>220.311,89</t>
  </si>
  <si>
    <t>220.302,89</t>
  </si>
  <si>
    <t>220.293,89</t>
  </si>
  <si>
    <t>914020</t>
  </si>
  <si>
    <t>218.744,89</t>
  </si>
  <si>
    <t>03/10/2024</t>
  </si>
  <si>
    <t>1434095</t>
  </si>
  <si>
    <t>218.750,89</t>
  </si>
  <si>
    <t>218.750,90</t>
  </si>
  <si>
    <t>1223</t>
  </si>
  <si>
    <t>217.007,16</t>
  </si>
  <si>
    <t>1224</t>
  </si>
  <si>
    <t>216.987,36</t>
  </si>
  <si>
    <t>1225</t>
  </si>
  <si>
    <t>216.967,56</t>
  </si>
  <si>
    <t>04/10/2024</t>
  </si>
  <si>
    <t>216.967,72</t>
  </si>
  <si>
    <t>1226</t>
  </si>
  <si>
    <t>212.970,40</t>
  </si>
  <si>
    <t>1227</t>
  </si>
  <si>
    <t>209.540,62</t>
  </si>
  <si>
    <t>1228</t>
  </si>
  <si>
    <t>208.151,78</t>
  </si>
  <si>
    <t>1229</t>
  </si>
  <si>
    <t>206.152,55</t>
  </si>
  <si>
    <t>1230</t>
  </si>
  <si>
    <t>203.123,62</t>
  </si>
  <si>
    <t>1231</t>
  </si>
  <si>
    <t>198.418,46</t>
  </si>
  <si>
    <t>21024</t>
  </si>
  <si>
    <t>198.409,46</t>
  </si>
  <si>
    <t>07/10/2024</t>
  </si>
  <si>
    <t>2997280</t>
  </si>
  <si>
    <t>198.659,49</t>
  </si>
  <si>
    <t>619847</t>
  </si>
  <si>
    <t>198.692,13</t>
  </si>
  <si>
    <t>619848</t>
  </si>
  <si>
    <t>198.724,77</t>
  </si>
  <si>
    <t>619849</t>
  </si>
  <si>
    <t>198.757,41</t>
  </si>
  <si>
    <t>619850</t>
  </si>
  <si>
    <t>198.790,05</t>
  </si>
  <si>
    <t>619851</t>
  </si>
  <si>
    <t>198.974,10</t>
  </si>
  <si>
    <t>619853</t>
  </si>
  <si>
    <t>203.247,09</t>
  </si>
  <si>
    <t>619856</t>
  </si>
  <si>
    <t>207.556,75</t>
  </si>
  <si>
    <t>619858</t>
  </si>
  <si>
    <t>207.714,21</t>
  </si>
  <si>
    <t>619859</t>
  </si>
  <si>
    <t>208.435,01</t>
  </si>
  <si>
    <t>619861</t>
  </si>
  <si>
    <t>208.975,61</t>
  </si>
  <si>
    <t>619862</t>
  </si>
  <si>
    <t>210.731,56</t>
  </si>
  <si>
    <t>619863</t>
  </si>
  <si>
    <t>210.860,28</t>
  </si>
  <si>
    <t>619864</t>
  </si>
  <si>
    <t>211.222,28</t>
  </si>
  <si>
    <t>619866</t>
  </si>
  <si>
    <t>212.959,42</t>
  </si>
  <si>
    <t>619867</t>
  </si>
  <si>
    <t>214.497,29</t>
  </si>
  <si>
    <t>619868</t>
  </si>
  <si>
    <t>215.188,99</t>
  </si>
  <si>
    <t>619869</t>
  </si>
  <si>
    <t>217.529,95</t>
  </si>
  <si>
    <t>1274338</t>
  </si>
  <si>
    <t>219.429,95</t>
  </si>
  <si>
    <t>1274342</t>
  </si>
  <si>
    <t>221.429,95</t>
  </si>
  <si>
    <t>1274346</t>
  </si>
  <si>
    <t>223.329,95</t>
  </si>
  <si>
    <t>1274350</t>
  </si>
  <si>
    <t>225.329,95</t>
  </si>
  <si>
    <t>1274354</t>
  </si>
  <si>
    <t>227.329,95</t>
  </si>
  <si>
    <t>1274358</t>
  </si>
  <si>
    <t>227.529,95</t>
  </si>
  <si>
    <t>1274670</t>
  </si>
  <si>
    <t>229.529,95</t>
  </si>
  <si>
    <t>1274674</t>
  </si>
  <si>
    <t>231.329,95</t>
  </si>
  <si>
    <t>1274678</t>
  </si>
  <si>
    <t>233.329,95</t>
  </si>
  <si>
    <t>1274682</t>
  </si>
  <si>
    <t>235.229,95</t>
  </si>
  <si>
    <t>1274686</t>
  </si>
  <si>
    <t>237.229,95</t>
  </si>
  <si>
    <t>1274690</t>
  </si>
  <si>
    <t>238.564,95</t>
  </si>
  <si>
    <t>5951150</t>
  </si>
  <si>
    <t>238.864,95</t>
  </si>
  <si>
    <t>08/10/2024</t>
  </si>
  <si>
    <t>619148</t>
  </si>
  <si>
    <t>239.492,42</t>
  </si>
  <si>
    <t>619558</t>
  </si>
  <si>
    <t>246.553,59</t>
  </si>
  <si>
    <t>619559</t>
  </si>
  <si>
    <t>247.523,74</t>
  </si>
  <si>
    <t>619560</t>
  </si>
  <si>
    <t>248.638,56</t>
  </si>
  <si>
    <t>302344</t>
  </si>
  <si>
    <t>248.619,24</t>
  </si>
  <si>
    <t>1432557</t>
  </si>
  <si>
    <t>247.969,24</t>
  </si>
  <si>
    <t>1432566</t>
  </si>
  <si>
    <t>247.785,70</t>
  </si>
  <si>
    <t>10/10/2024</t>
  </si>
  <si>
    <t>619765</t>
  </si>
  <si>
    <t>247.989,68</t>
  </si>
  <si>
    <t>619767</t>
  </si>
  <si>
    <t>248.091,67</t>
  </si>
  <si>
    <t>1232</t>
  </si>
  <si>
    <t>247.785,69</t>
  </si>
  <si>
    <t>81024</t>
  </si>
  <si>
    <t>247.783,13</t>
  </si>
  <si>
    <t>247.774,13</t>
  </si>
  <si>
    <t>14/10/2024</t>
  </si>
  <si>
    <t>247.774,20</t>
  </si>
  <si>
    <t>1233</t>
  </si>
  <si>
    <t>246.799,20</t>
  </si>
  <si>
    <t>15/10/2024</t>
  </si>
  <si>
    <t>8346082</t>
  </si>
  <si>
    <t>251.799,20</t>
  </si>
  <si>
    <t>1205284</t>
  </si>
  <si>
    <t>251.916,10</t>
  </si>
  <si>
    <t>1234</t>
  </si>
  <si>
    <t>251.837,40</t>
  </si>
  <si>
    <t>11024</t>
  </si>
  <si>
    <t>251.681,30</t>
  </si>
  <si>
    <t>3990289</t>
  </si>
  <si>
    <t>250.895,08</t>
  </si>
  <si>
    <t>16/10/2024</t>
  </si>
  <si>
    <t>619185</t>
  </si>
  <si>
    <t>251.410,72</t>
  </si>
  <si>
    <t>619189</t>
  </si>
  <si>
    <t>255.468,26</t>
  </si>
  <si>
    <t>619190</t>
  </si>
  <si>
    <t>259.910,50</t>
  </si>
  <si>
    <t>619192</t>
  </si>
  <si>
    <t>261.322,50</t>
  </si>
  <si>
    <t>619195</t>
  </si>
  <si>
    <t>262.043,30</t>
  </si>
  <si>
    <t>619200</t>
  </si>
  <si>
    <t>272.042,58</t>
  </si>
  <si>
    <t>619201</t>
  </si>
  <si>
    <t>272.660,75</t>
  </si>
  <si>
    <t>619202</t>
  </si>
  <si>
    <t>273.847,61</t>
  </si>
  <si>
    <t>619203</t>
  </si>
  <si>
    <t>276.863,06</t>
  </si>
  <si>
    <t>619205</t>
  </si>
  <si>
    <t>278.302,53</t>
  </si>
  <si>
    <t>619206</t>
  </si>
  <si>
    <t>283.200,85</t>
  </si>
  <si>
    <t>619207</t>
  </si>
  <si>
    <t>283.233,49</t>
  </si>
  <si>
    <t>619208</t>
  </si>
  <si>
    <t>283.483,68</t>
  </si>
  <si>
    <t>286.560,34</t>
  </si>
  <si>
    <t>619209</t>
  </si>
  <si>
    <t>289.865,12</t>
  </si>
  <si>
    <t>619211</t>
  </si>
  <si>
    <t>290.164,12</t>
  </si>
  <si>
    <t>293.429,54</t>
  </si>
  <si>
    <t>619212</t>
  </si>
  <si>
    <t>296.541,12</t>
  </si>
  <si>
    <t>619213</t>
  </si>
  <si>
    <t>296.634,31</t>
  </si>
  <si>
    <t>619214</t>
  </si>
  <si>
    <t>301.236,68</t>
  </si>
  <si>
    <t>619215</t>
  </si>
  <si>
    <t>302.915,49</t>
  </si>
  <si>
    <t>619216</t>
  </si>
  <si>
    <t>305.711,88</t>
  </si>
  <si>
    <t>619217</t>
  </si>
  <si>
    <t>308.025,65</t>
  </si>
  <si>
    <t>619218</t>
  </si>
  <si>
    <t>309.544,76</t>
  </si>
  <si>
    <t>619220</t>
  </si>
  <si>
    <t>309.647,15</t>
  </si>
  <si>
    <t>619222</t>
  </si>
  <si>
    <t>310.009,15</t>
  </si>
  <si>
    <t>313.220,08</t>
  </si>
  <si>
    <t>619223</t>
  </si>
  <si>
    <t>314.596,68</t>
  </si>
  <si>
    <t>316.127,75</t>
  </si>
  <si>
    <t>619224</t>
  </si>
  <si>
    <t>316.402,98</t>
  </si>
  <si>
    <t>317.827,25</t>
  </si>
  <si>
    <t>619225</t>
  </si>
  <si>
    <t>322.326,89</t>
  </si>
  <si>
    <t>619226</t>
  </si>
  <si>
    <t>324.553,07</t>
  </si>
  <si>
    <t>619227</t>
  </si>
  <si>
    <t>325.098,57</t>
  </si>
  <si>
    <t>619228</t>
  </si>
  <si>
    <t>325.607,57</t>
  </si>
  <si>
    <t>619229</t>
  </si>
  <si>
    <t>327.593,16</t>
  </si>
  <si>
    <t>330.721,94</t>
  </si>
  <si>
    <t>619230</t>
  </si>
  <si>
    <t>332.273,38</t>
  </si>
  <si>
    <t>619232</t>
  </si>
  <si>
    <t>333.485,26</t>
  </si>
  <si>
    <t>619234</t>
  </si>
  <si>
    <t>337.212,55</t>
  </si>
  <si>
    <t>619235</t>
  </si>
  <si>
    <t>339.186,15</t>
  </si>
  <si>
    <t>619236</t>
  </si>
  <si>
    <t>340.723,34</t>
  </si>
  <si>
    <t>619238</t>
  </si>
  <si>
    <t>342.261,21</t>
  </si>
  <si>
    <t>619834</t>
  </si>
  <si>
    <t>342.735,36</t>
  </si>
  <si>
    <t>619835</t>
  </si>
  <si>
    <t>344.893,76</t>
  </si>
  <si>
    <t>619836</t>
  </si>
  <si>
    <t>346.305,76</t>
  </si>
  <si>
    <t>619837</t>
  </si>
  <si>
    <t>349.382,42</t>
  </si>
  <si>
    <t>619838</t>
  </si>
  <si>
    <t>353.783,87</t>
  </si>
  <si>
    <t>357.511,16</t>
  </si>
  <si>
    <t>619843</t>
  </si>
  <si>
    <t>359.484,76</t>
  </si>
  <si>
    <t>360.986,27</t>
  </si>
  <si>
    <t>362.631,75</t>
  </si>
  <si>
    <t>364.284,14</t>
  </si>
  <si>
    <t>619852</t>
  </si>
  <si>
    <t>365.902,16</t>
  </si>
  <si>
    <t>367.503,59</t>
  </si>
  <si>
    <t>18/10/2024</t>
  </si>
  <si>
    <t>619783</t>
  </si>
  <si>
    <t>369.745,79</t>
  </si>
  <si>
    <t>619785</t>
  </si>
  <si>
    <t>369.838,98</t>
  </si>
  <si>
    <t>619788</t>
  </si>
  <si>
    <t>371.952,83</t>
  </si>
  <si>
    <t>619791</t>
  </si>
  <si>
    <t>376.480,46</t>
  </si>
  <si>
    <t>619792</t>
  </si>
  <si>
    <t>376.664,51</t>
  </si>
  <si>
    <t>619796</t>
  </si>
  <si>
    <t>380.337,69</t>
  </si>
  <si>
    <t>1504238</t>
  </si>
  <si>
    <t>382.050,11</t>
  </si>
  <si>
    <t>1505264</t>
  </si>
  <si>
    <t>383.438,98</t>
  </si>
  <si>
    <t>1506454</t>
  </si>
  <si>
    <t>383.497,37</t>
  </si>
  <si>
    <t>383.498,15</t>
  </si>
  <si>
    <t>1235</t>
  </si>
  <si>
    <t>383.099,60</t>
  </si>
  <si>
    <t>5303989</t>
  </si>
  <si>
    <t>371.147,60</t>
  </si>
  <si>
    <t>1509267</t>
  </si>
  <si>
    <t>361.555,86</t>
  </si>
  <si>
    <t>21/10/2024</t>
  </si>
  <si>
    <t>361.556,19</t>
  </si>
  <si>
    <t>1236</t>
  </si>
  <si>
    <t>361.401,19</t>
  </si>
  <si>
    <t>3990295</t>
  </si>
  <si>
    <t>359.534,69</t>
  </si>
  <si>
    <t>22/10/2024</t>
  </si>
  <si>
    <t>359.534,87</t>
  </si>
  <si>
    <t>1237</t>
  </si>
  <si>
    <t>359.354,87</t>
  </si>
  <si>
    <t>1238</t>
  </si>
  <si>
    <t>359.131,87</t>
  </si>
  <si>
    <t>1239</t>
  </si>
  <si>
    <t>358.585,15</t>
  </si>
  <si>
    <t>23/10/2024</t>
  </si>
  <si>
    <t>619482</t>
  </si>
  <si>
    <t>359.797,15</t>
  </si>
  <si>
    <t>361.117,15</t>
  </si>
  <si>
    <t>619484</t>
  </si>
  <si>
    <t>361.817,15</t>
  </si>
  <si>
    <t>619485</t>
  </si>
  <si>
    <t>364.561,15</t>
  </si>
  <si>
    <t>370.521,05</t>
  </si>
  <si>
    <t>619497</t>
  </si>
  <si>
    <t>382.678,98</t>
  </si>
  <si>
    <t>2300619</t>
  </si>
  <si>
    <t>386.814,66</t>
  </si>
  <si>
    <t>1240</t>
  </si>
  <si>
    <t>386.804,76</t>
  </si>
  <si>
    <t>1241</t>
  </si>
  <si>
    <t>386.663,56</t>
  </si>
  <si>
    <t>1242</t>
  </si>
  <si>
    <t>385.251,56</t>
  </si>
  <si>
    <t>1243</t>
  </si>
  <si>
    <t>383.839,56</t>
  </si>
  <si>
    <t>1244</t>
  </si>
  <si>
    <t>380.095,49</t>
  </si>
  <si>
    <t>367.937,56</t>
  </si>
  <si>
    <t>361.977,66</t>
  </si>
  <si>
    <t>24/10/2024</t>
  </si>
  <si>
    <t>361.977,70</t>
  </si>
  <si>
    <t>1245</t>
  </si>
  <si>
    <t>361.916,32</t>
  </si>
  <si>
    <t>832565</t>
  </si>
  <si>
    <t>361.781,32</t>
  </si>
  <si>
    <t>25/10/2024</t>
  </si>
  <si>
    <t>619242</t>
  </si>
  <si>
    <t>362.446,82</t>
  </si>
  <si>
    <t>619246</t>
  </si>
  <si>
    <t>362.773,29</t>
  </si>
  <si>
    <t>362.773,57</t>
  </si>
  <si>
    <t>1246</t>
  </si>
  <si>
    <t>361.481,68</t>
  </si>
  <si>
    <t>1247</t>
  </si>
  <si>
    <t>361.051,23</t>
  </si>
  <si>
    <t>1713051</t>
  </si>
  <si>
    <t>360.851,23</t>
  </si>
  <si>
    <t>1713057</t>
  </si>
  <si>
    <t>360.637,90</t>
  </si>
  <si>
    <t>28/10/2024</t>
  </si>
  <si>
    <t>360.639,99</t>
  </si>
  <si>
    <t>1248</t>
  </si>
  <si>
    <t>360.236,55</t>
  </si>
  <si>
    <t>1249</t>
  </si>
  <si>
    <t>359.996,55</t>
  </si>
  <si>
    <t>1250</t>
  </si>
  <si>
    <t>359.634,55</t>
  </si>
  <si>
    <t>241024</t>
  </si>
  <si>
    <t>359.632,66</t>
  </si>
  <si>
    <t>1944583</t>
  </si>
  <si>
    <t>353.512,66</t>
  </si>
  <si>
    <t>29/10/2024</t>
  </si>
  <si>
    <t>353.515,03</t>
  </si>
  <si>
    <t>1251</t>
  </si>
  <si>
    <t>352.755,83</t>
  </si>
  <si>
    <t>6314603</t>
  </si>
  <si>
    <t>348.565,83</t>
  </si>
  <si>
    <t>251024</t>
  </si>
  <si>
    <t>348.563,03</t>
  </si>
  <si>
    <t>348.560,05</t>
  </si>
  <si>
    <t>1617541</t>
  </si>
  <si>
    <t>346.668,05</t>
  </si>
  <si>
    <t>346.553,41</t>
  </si>
  <si>
    <t>346.450,70</t>
  </si>
  <si>
    <t>346.256,38</t>
  </si>
  <si>
    <t>346.039,36</t>
  </si>
  <si>
    <t>30/10/2024</t>
  </si>
  <si>
    <t>6985211</t>
  </si>
  <si>
    <t>349.039,36</t>
  </si>
  <si>
    <t>7165889</t>
  </si>
  <si>
    <t>584.301,59</t>
  </si>
  <si>
    <t>619700</t>
  </si>
  <si>
    <t>632.523,59</t>
  </si>
  <si>
    <t>6609104</t>
  </si>
  <si>
    <t>635.709,59</t>
  </si>
  <si>
    <t>6620761</t>
  </si>
  <si>
    <t>637.595,60</t>
  </si>
  <si>
    <t>6621702</t>
  </si>
  <si>
    <t>640.075,10</t>
  </si>
  <si>
    <t>6621930</t>
  </si>
  <si>
    <t>644.909,15</t>
  </si>
  <si>
    <t>6622459</t>
  </si>
  <si>
    <t>646.730,33</t>
  </si>
  <si>
    <t>6622531</t>
  </si>
  <si>
    <t>650.280,13</t>
  </si>
  <si>
    <t>6624605</t>
  </si>
  <si>
    <t>651.843,68</t>
  </si>
  <si>
    <t>6624763</t>
  </si>
  <si>
    <t>654.466,97</t>
  </si>
  <si>
    <t>6624856</t>
  </si>
  <si>
    <t>656.549,75</t>
  </si>
  <si>
    <t>6624995</t>
  </si>
  <si>
    <t>658.549,75</t>
  </si>
  <si>
    <t>6625042</t>
  </si>
  <si>
    <t>659.558,65</t>
  </si>
  <si>
    <t>6626015</t>
  </si>
  <si>
    <t>662.415,19</t>
  </si>
  <si>
    <t>6674229</t>
  </si>
  <si>
    <t>659.229,19</t>
  </si>
  <si>
    <t>281024</t>
  </si>
  <si>
    <t>659.220,19</t>
  </si>
  <si>
    <t>31355</t>
  </si>
  <si>
    <t>658.936,05</t>
  </si>
  <si>
    <t>91293</t>
  </si>
  <si>
    <t>658.843,95</t>
  </si>
  <si>
    <t>108393</t>
  </si>
  <si>
    <t>656.364,45</t>
  </si>
  <si>
    <t>109334</t>
  </si>
  <si>
    <t>653.326,68</t>
  </si>
  <si>
    <t>121307</t>
  </si>
  <si>
    <t>651.070,66</t>
  </si>
  <si>
    <t>272363</t>
  </si>
  <si>
    <t>648.158,31</t>
  </si>
  <si>
    <t>297297</t>
  </si>
  <si>
    <t>646.555,13</t>
  </si>
  <si>
    <t>297302</t>
  </si>
  <si>
    <t>646.516,44</t>
  </si>
  <si>
    <t>297349</t>
  </si>
  <si>
    <t>646.232,30</t>
  </si>
  <si>
    <t>297357</t>
  </si>
  <si>
    <t>645.948,16</t>
  </si>
  <si>
    <t>297398</t>
  </si>
  <si>
    <t>644.062,15</t>
  </si>
  <si>
    <t>302359</t>
  </si>
  <si>
    <t>640.016,84</t>
  </si>
  <si>
    <t>549389</t>
  </si>
  <si>
    <t>638.016,84</t>
  </si>
  <si>
    <t>601340</t>
  </si>
  <si>
    <t>636.999,47</t>
  </si>
  <si>
    <t>601379</t>
  </si>
  <si>
    <t>634.376,18</t>
  </si>
  <si>
    <t>619310</t>
  </si>
  <si>
    <t>633.024,01</t>
  </si>
  <si>
    <t>619315</t>
  </si>
  <si>
    <t>632.846,52</t>
  </si>
  <si>
    <t>632.066,98</t>
  </si>
  <si>
    <t>619330</t>
  </si>
  <si>
    <t>631.104,60</t>
  </si>
  <si>
    <t>619369</t>
  </si>
  <si>
    <t>627.554,80</t>
  </si>
  <si>
    <t>619374</t>
  </si>
  <si>
    <t>625.991,25</t>
  </si>
  <si>
    <t>619384</t>
  </si>
  <si>
    <t>624.982,35</t>
  </si>
  <si>
    <t>928352</t>
  </si>
  <si>
    <t>624.698,21</t>
  </si>
  <si>
    <t>2036345</t>
  </si>
  <si>
    <t>624.115,22</t>
  </si>
  <si>
    <t>3944408</t>
  </si>
  <si>
    <t>621.258,68</t>
  </si>
  <si>
    <t>3980403</t>
  </si>
  <si>
    <t>619.437,50</t>
  </si>
  <si>
    <t>7802325</t>
  </si>
  <si>
    <t>615.089,14</t>
  </si>
  <si>
    <t>619798</t>
  </si>
  <si>
    <t>495.089,14</t>
  </si>
  <si>
    <t>495.076,04</t>
  </si>
  <si>
    <t>610203</t>
  </si>
  <si>
    <t>493.276,04</t>
  </si>
  <si>
    <t>616151</t>
  </si>
  <si>
    <t>491.476,04</t>
  </si>
  <si>
    <t>616232</t>
  </si>
  <si>
    <t>489.393,26</t>
  </si>
  <si>
    <t>616311</t>
  </si>
  <si>
    <t>487.593,26</t>
  </si>
  <si>
    <t>31/10/2024</t>
  </si>
  <si>
    <t>1715428</t>
  </si>
  <si>
    <t>487.601,26</t>
  </si>
  <si>
    <t>487.642,65</t>
  </si>
  <si>
    <t>1252</t>
  </si>
  <si>
    <t>487.282,65</t>
  </si>
  <si>
    <t>291024</t>
  </si>
  <si>
    <t>487.273,65</t>
  </si>
  <si>
    <t>619293</t>
  </si>
  <si>
    <t>372.011,42</t>
  </si>
  <si>
    <t>533.921,83</t>
  </si>
  <si>
    <t>Saldo inicial até dia 05-12-2025</t>
  </si>
  <si>
    <t>RECURSOS HUMANOS</t>
  </si>
  <si>
    <t>ENCARGOS SOCIAIS E TRABALHISTA DOS RECURSOS HUMANOS FGTS</t>
  </si>
  <si>
    <t>ENCARGOS SOCIAIS E TRABALHISTA DOS RECURSOS HUMANOS PIS</t>
  </si>
  <si>
    <t>ENCARGOS SOCIAIS E TRABALHISTA DOS RECURSOS HUMANOS VALE TRANSPORTE</t>
  </si>
  <si>
    <t>ALIMENTAÇÃO</t>
  </si>
  <si>
    <t>MATERIAIS PARA O TRABALHO SOCIO EDUCATIVO E PEDAGÓGICO</t>
  </si>
  <si>
    <t>MATERIAS DE HIGIENE E LIMPEZA</t>
  </si>
  <si>
    <t>MANUTENÇÃO E REFORMA DO IMÓVEL</t>
  </si>
  <si>
    <t>MANUTENÇÃO E REPARO DOS BENS PERMANENTES</t>
  </si>
  <si>
    <t>DESPESAS COM CONCESSIONÁRIAS DE SERVIÇO, TAIS COMO ÁGUA, LUZ, TELEFONIA, INTERNET E TV A CABO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</si>
</sst>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[$R$-416]\ * #,##0.00_-;\-[$R$-416]\ * #,##0.00_-;_-[$R$-416]\ * &quot;-&quot;??_-;_-@"/>
    <numFmt numFmtId="165" formatCode="_-[$R$-416]\ * #,##0.0_-;\-[$R$-416]\ * #,##0.0_-;_-[$R$-416]\ * &quot;-&quot;??_-;_-@"/>
    <numFmt numFmtId="166" formatCode="_-&quot;R$&quot;\ * #,##0.00_-;\-&quot;R$&quot;\ * #,##0.00_-;_-&quot;R$&quot;\ * &quot;-&quot;??_-;_-@"/>
    <numFmt numFmtId="167" formatCode="[$-416]mmm\-yy"/>
    <numFmt numFmtId="168" formatCode="_-[$R$-416]\ * #,##0_-;\-[$R$-416]\ * #,##0_-;_-[$R$-416]\ * &quot;-&quot;??_-;_-@"/>
    <numFmt numFmtId="169" formatCode="_-* #,##0.00_-;\-* #,##0.00_-;_-* &quot;-&quot;??_-;_-@"/>
    <numFmt numFmtId="170" formatCode="_(* #,##0.00_);_(* \(#,##0.00\);_(* &quot;-&quot;??_);_(@_)"/>
    <numFmt numFmtId="171" formatCode="&quot;R$&quot;\ #,##0.00"/>
    <numFmt numFmtId="172" formatCode="_(&quot;$&quot;* #,##0.00_);_(&quot;$&quot;* \(#,##0.00\);_(&quot;$&quot;* &quot;-&quot;??_);_(@_)"/>
    <numFmt numFmtId="173" formatCode="[$R$ -416]#,##0.00"/>
  </numFmts>
  <fonts count="23">
    <font>
      <sz val="11"/>
      <color theme="1"/>
      <name val="Aptos Narrow"/>
      <scheme val="minor"/>
    </font>
    <font>
      <b/>
      <sz val="11"/>
      <color theme="0"/>
      <name val="Aptos Narrow"/>
    </font>
    <font>
      <sz val="11"/>
      <color theme="1"/>
      <name val="Aptos Narrow"/>
    </font>
    <font>
      <b/>
      <sz val="11"/>
      <color rgb="FFFFFFFF"/>
      <name val="Arial"/>
    </font>
    <font>
      <b/>
      <sz val="11"/>
      <color theme="1"/>
      <name val="Aptos Narrow"/>
    </font>
    <font>
      <sz val="11"/>
      <name val="Aptos Narrow"/>
    </font>
    <font>
      <sz val="11"/>
      <color theme="1"/>
      <name val="Aptos Narrow"/>
      <scheme val="minor"/>
    </font>
    <font>
      <b/>
      <sz val="11"/>
      <color rgb="FF0070C0"/>
      <name val="Aptos Narrow"/>
    </font>
    <font>
      <sz val="11"/>
      <color rgb="FFFF0000"/>
      <name val="Aptos Narrow"/>
    </font>
    <font>
      <sz val="11"/>
      <color rgb="FF0070C0"/>
      <name val="Aptos Narrow"/>
    </font>
    <font>
      <b/>
      <sz val="10"/>
      <color theme="1"/>
      <name val="Arial"/>
    </font>
    <font>
      <sz val="8"/>
      <color rgb="FF000000"/>
      <name val="Arial"/>
    </font>
    <font>
      <sz val="7"/>
      <color rgb="FF333333"/>
      <name val="Tahoma"/>
    </font>
    <font>
      <b/>
      <sz val="11"/>
      <color theme="1"/>
      <name val="Calibri"/>
    </font>
    <font>
      <sz val="12"/>
      <color theme="1"/>
      <name val="Calibri"/>
    </font>
    <font>
      <sz val="10"/>
      <color rgb="FF000000"/>
      <name val="Arial"/>
    </font>
    <font>
      <b/>
      <sz val="20"/>
      <color theme="1"/>
      <name val="Aptos Narrow"/>
    </font>
    <font>
      <b/>
      <sz val="12"/>
      <color theme="1"/>
      <name val="Aptos Narrow"/>
    </font>
    <font>
      <b/>
      <sz val="11"/>
      <color rgb="FFFF0000"/>
      <name val="Aptos Narrow"/>
    </font>
    <font>
      <sz val="10"/>
      <color theme="1"/>
      <name val="Arial"/>
    </font>
    <font>
      <b/>
      <i/>
      <sz val="10"/>
      <color theme="1"/>
      <name val="Arial"/>
    </font>
    <font>
      <sz val="11"/>
      <color theme="1"/>
      <name val="Calibri"/>
    </font>
    <font>
      <b/>
      <sz val="7"/>
      <color rgb="FF0000FF"/>
      <name val="Tahoma"/>
    </font>
  </fonts>
  <fills count="18">
    <fill>
      <patternFill patternType="none"/>
    </fill>
    <fill>
      <patternFill patternType="gray125"/>
    </fill>
    <fill>
      <patternFill patternType="solid">
        <fgColor rgb="FF002060"/>
        <bgColor rgb="FF002060"/>
      </patternFill>
    </fill>
    <fill>
      <patternFill patternType="solid">
        <fgColor theme="1"/>
        <bgColor theme="1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D9F2D0"/>
        <bgColor rgb="FFD9F2D0"/>
      </patternFill>
    </fill>
    <fill>
      <patternFill patternType="solid">
        <fgColor rgb="FFFFFF00"/>
        <bgColor rgb="FFFFFF00"/>
      </patternFill>
    </fill>
    <fill>
      <patternFill patternType="solid">
        <fgColor rgb="FF95DCF7"/>
        <bgColor rgb="FF95DCF7"/>
      </patternFill>
    </fill>
    <fill>
      <patternFill patternType="solid">
        <fgColor rgb="FF3A7D22"/>
        <bgColor rgb="FF3A7D22"/>
      </patternFill>
    </fill>
    <fill>
      <patternFill patternType="solid">
        <fgColor rgb="FFBF4F14"/>
        <bgColor rgb="FFBF4F14"/>
      </patternFill>
    </fill>
    <fill>
      <patternFill patternType="solid">
        <fgColor rgb="FF153D64"/>
        <bgColor rgb="FF153D64"/>
      </patternFill>
    </fill>
    <fill>
      <patternFill patternType="solid">
        <fgColor rgb="FFC1E4F5"/>
        <bgColor rgb="FFC1E4F5"/>
      </patternFill>
    </fill>
    <fill>
      <patternFill patternType="solid">
        <fgColor theme="0"/>
        <bgColor theme="0"/>
      </patternFill>
    </fill>
    <fill>
      <patternFill patternType="solid">
        <fgColor rgb="FFF6C6AC"/>
        <bgColor rgb="FFF6C6AC"/>
      </patternFill>
    </fill>
    <fill>
      <patternFill patternType="solid">
        <fgColor rgb="FF92D050"/>
        <bgColor rgb="FF92D050"/>
      </patternFill>
    </fill>
    <fill>
      <patternFill patternType="solid">
        <fgColor rgb="FFF1A983"/>
        <bgColor rgb="FFF1A983"/>
      </patternFill>
    </fill>
  </fills>
  <borders count="8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666699"/>
      </left>
      <right style="hair">
        <color rgb="FF666699"/>
      </right>
      <top style="hair">
        <color rgb="FF666699"/>
      </top>
      <bottom style="hair">
        <color rgb="FF666699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96">
    <xf numFmtId="0" fontId="0" fillId="0" borderId="0" xfId="0"/>
    <xf numFmtId="0" fontId="1" fillId="2" borderId="1" xfId="0" applyFont="1" applyFill="1" applyBorder="1"/>
    <xf numFmtId="164" fontId="2" fillId="0" borderId="0" xfId="0" applyNumberFormat="1" applyFont="1"/>
    <xf numFmtId="165" fontId="2" fillId="0" borderId="0" xfId="0" applyNumberFormat="1" applyFont="1"/>
    <xf numFmtId="9" fontId="2" fillId="0" borderId="0" xfId="0" applyNumberFormat="1" applyFont="1" applyAlignment="1">
      <alignment horizontal="center"/>
    </xf>
    <xf numFmtId="0" fontId="2" fillId="0" borderId="0" xfId="0" applyFont="1"/>
    <xf numFmtId="9" fontId="2" fillId="0" borderId="0" xfId="0" applyNumberFormat="1" applyFont="1" applyAlignment="1">
      <alignment horizontal="center" vertical="center"/>
    </xf>
    <xf numFmtId="0" fontId="3" fillId="3" borderId="1" xfId="0" applyFont="1" applyFill="1" applyBorder="1" applyAlignment="1">
      <alignment wrapText="1"/>
    </xf>
    <xf numFmtId="0" fontId="4" fillId="0" borderId="0" xfId="0" applyFont="1"/>
    <xf numFmtId="164" fontId="1" fillId="2" borderId="3" xfId="0" applyNumberFormat="1" applyFont="1" applyFill="1" applyBorder="1" applyAlignment="1">
      <alignment horizontal="center"/>
    </xf>
    <xf numFmtId="167" fontId="1" fillId="2" borderId="3" xfId="0" applyNumberFormat="1" applyFont="1" applyFill="1" applyBorder="1" applyAlignment="1">
      <alignment horizontal="center"/>
    </xf>
    <xf numFmtId="9" fontId="1" fillId="2" borderId="3" xfId="0" applyNumberFormat="1" applyFont="1" applyFill="1" applyBorder="1" applyAlignment="1">
      <alignment horizontal="center"/>
    </xf>
    <xf numFmtId="9" fontId="1" fillId="2" borderId="3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right"/>
    </xf>
    <xf numFmtId="167" fontId="4" fillId="4" borderId="5" xfId="0" applyNumberFormat="1" applyFont="1" applyFill="1" applyBorder="1" applyAlignment="1">
      <alignment horizontal="right"/>
    </xf>
    <xf numFmtId="9" fontId="4" fillId="4" borderId="5" xfId="0" applyNumberFormat="1" applyFont="1" applyFill="1" applyBorder="1" applyAlignment="1">
      <alignment horizontal="center"/>
    </xf>
    <xf numFmtId="9" fontId="4" fillId="4" borderId="5" xfId="0" applyNumberFormat="1" applyFont="1" applyFill="1" applyBorder="1" applyAlignment="1">
      <alignment horizontal="center" vertical="center"/>
    </xf>
    <xf numFmtId="168" fontId="4" fillId="5" borderId="6" xfId="0" applyNumberFormat="1" applyFont="1" applyFill="1" applyBorder="1"/>
    <xf numFmtId="164" fontId="4" fillId="5" borderId="7" xfId="0" applyNumberFormat="1" applyFont="1" applyFill="1" applyBorder="1" applyAlignment="1">
      <alignment horizontal="center" vertical="center"/>
    </xf>
    <xf numFmtId="168" fontId="4" fillId="5" borderId="7" xfId="0" applyNumberFormat="1" applyFont="1" applyFill="1" applyBorder="1" applyAlignment="1">
      <alignment horizontal="center" vertical="center"/>
    </xf>
    <xf numFmtId="9" fontId="4" fillId="5" borderId="7" xfId="0" applyNumberFormat="1" applyFont="1" applyFill="1" applyBorder="1" applyAlignment="1">
      <alignment horizontal="center" vertical="center"/>
    </xf>
    <xf numFmtId="14" fontId="4" fillId="0" borderId="7" xfId="0" applyNumberFormat="1" applyFont="1" applyBorder="1" applyAlignment="1">
      <alignment horizontal="left"/>
    </xf>
    <xf numFmtId="164" fontId="2" fillId="6" borderId="8" xfId="0" applyNumberFormat="1" applyFont="1" applyFill="1" applyBorder="1"/>
    <xf numFmtId="164" fontId="2" fillId="7" borderId="8" xfId="0" applyNumberFormat="1" applyFont="1" applyFill="1" applyBorder="1"/>
    <xf numFmtId="9" fontId="2" fillId="6" borderId="8" xfId="0" applyNumberFormat="1" applyFont="1" applyFill="1" applyBorder="1" applyAlignment="1">
      <alignment horizontal="center"/>
    </xf>
    <xf numFmtId="9" fontId="2" fillId="7" borderId="8" xfId="0" applyNumberFormat="1" applyFont="1" applyFill="1" applyBorder="1" applyAlignment="1">
      <alignment horizontal="center" vertical="center"/>
    </xf>
    <xf numFmtId="14" fontId="4" fillId="0" borderId="7" xfId="0" applyNumberFormat="1" applyFont="1" applyBorder="1"/>
    <xf numFmtId="14" fontId="4" fillId="0" borderId="0" xfId="0" applyNumberFormat="1" applyFont="1"/>
    <xf numFmtId="168" fontId="1" fillId="2" borderId="1" xfId="0" applyNumberFormat="1" applyFont="1" applyFill="1" applyBorder="1"/>
    <xf numFmtId="164" fontId="1" fillId="2" borderId="9" xfId="0" applyNumberFormat="1" applyFont="1" applyFill="1" applyBorder="1"/>
    <xf numFmtId="9" fontId="1" fillId="2" borderId="9" xfId="0" applyNumberFormat="1" applyFont="1" applyFill="1" applyBorder="1" applyAlignment="1">
      <alignment horizontal="center"/>
    </xf>
    <xf numFmtId="9" fontId="1" fillId="2" borderId="9" xfId="0" applyNumberFormat="1" applyFont="1" applyFill="1" applyBorder="1" applyAlignment="1">
      <alignment horizontal="center" vertical="center"/>
    </xf>
    <xf numFmtId="168" fontId="4" fillId="0" borderId="0" xfId="0" applyNumberFormat="1" applyFont="1"/>
    <xf numFmtId="168" fontId="2" fillId="0" borderId="0" xfId="0" applyNumberFormat="1" applyFont="1"/>
    <xf numFmtId="164" fontId="2" fillId="0" borderId="11" xfId="0" applyNumberFormat="1" applyFont="1" applyBorder="1"/>
    <xf numFmtId="0" fontId="2" fillId="0" borderId="11" xfId="0" applyFont="1" applyBorder="1"/>
    <xf numFmtId="9" fontId="2" fillId="0" borderId="11" xfId="0" applyNumberFormat="1" applyFont="1" applyBorder="1" applyAlignment="1">
      <alignment horizontal="center"/>
    </xf>
    <xf numFmtId="9" fontId="2" fillId="0" borderId="11" xfId="0" applyNumberFormat="1" applyFont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4" fillId="5" borderId="7" xfId="0" applyNumberFormat="1" applyFont="1" applyFill="1" applyBorder="1"/>
    <xf numFmtId="164" fontId="1" fillId="3" borderId="13" xfId="0" applyNumberFormat="1" applyFont="1" applyFill="1" applyBorder="1"/>
    <xf numFmtId="9" fontId="1" fillId="3" borderId="13" xfId="0" applyNumberFormat="1" applyFont="1" applyFill="1" applyBorder="1" applyAlignment="1">
      <alignment horizontal="center"/>
    </xf>
    <xf numFmtId="168" fontId="1" fillId="3" borderId="13" xfId="0" applyNumberFormat="1" applyFont="1" applyFill="1" applyBorder="1"/>
    <xf numFmtId="9" fontId="1" fillId="3" borderId="13" xfId="0" applyNumberFormat="1" applyFont="1" applyFill="1" applyBorder="1" applyAlignment="1">
      <alignment horizontal="center" vertical="center"/>
    </xf>
    <xf numFmtId="168" fontId="4" fillId="6" borderId="13" xfId="0" applyNumberFormat="1" applyFont="1" applyFill="1" applyBorder="1"/>
    <xf numFmtId="0" fontId="6" fillId="0" borderId="0" xfId="0" applyFont="1"/>
    <xf numFmtId="168" fontId="1" fillId="2" borderId="14" xfId="0" applyNumberFormat="1" applyFont="1" applyFill="1" applyBorder="1"/>
    <xf numFmtId="164" fontId="1" fillId="2" borderId="1" xfId="0" applyNumberFormat="1" applyFont="1" applyFill="1" applyBorder="1"/>
    <xf numFmtId="9" fontId="1" fillId="2" borderId="1" xfId="0" applyNumberFormat="1" applyFont="1" applyFill="1" applyBorder="1" applyAlignment="1">
      <alignment horizontal="center"/>
    </xf>
    <xf numFmtId="9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/>
    </xf>
    <xf numFmtId="9" fontId="1" fillId="2" borderId="9" xfId="0" applyNumberFormat="1" applyFont="1" applyFill="1" applyBorder="1" applyAlignment="1">
      <alignment horizontal="left" vertical="center"/>
    </xf>
    <xf numFmtId="9" fontId="1" fillId="2" borderId="15" xfId="0" applyNumberFormat="1" applyFont="1" applyFill="1" applyBorder="1" applyAlignment="1">
      <alignment horizontal="center" vertical="center"/>
    </xf>
    <xf numFmtId="9" fontId="2" fillId="0" borderId="0" xfId="0" applyNumberFormat="1" applyFont="1"/>
    <xf numFmtId="164" fontId="2" fillId="0" borderId="0" xfId="0" applyNumberFormat="1" applyFont="1" applyAlignment="1">
      <alignment horizontal="center" vertical="center"/>
    </xf>
    <xf numFmtId="14" fontId="4" fillId="4" borderId="16" xfId="0" applyNumberFormat="1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167" fontId="4" fillId="4" borderId="16" xfId="0" applyNumberFormat="1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left" vertical="center"/>
    </xf>
    <xf numFmtId="169" fontId="4" fillId="4" borderId="16" xfId="0" applyNumberFormat="1" applyFont="1" applyFill="1" applyBorder="1" applyAlignment="1">
      <alignment horizontal="center" vertical="center"/>
    </xf>
    <xf numFmtId="166" fontId="7" fillId="4" borderId="16" xfId="0" applyNumberFormat="1" applyFont="1" applyFill="1" applyBorder="1" applyAlignment="1">
      <alignment horizontal="center" vertical="center"/>
    </xf>
    <xf numFmtId="164" fontId="8" fillId="4" borderId="16" xfId="0" applyNumberFormat="1" applyFont="1" applyFill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169" fontId="2" fillId="0" borderId="0" xfId="0" applyNumberFormat="1" applyFont="1"/>
    <xf numFmtId="0" fontId="2" fillId="0" borderId="7" xfId="0" applyFont="1" applyBorder="1"/>
    <xf numFmtId="14" fontId="2" fillId="0" borderId="7" xfId="0" applyNumberFormat="1" applyFont="1" applyBorder="1"/>
    <xf numFmtId="0" fontId="2" fillId="0" borderId="7" xfId="0" applyFont="1" applyBorder="1" applyAlignment="1">
      <alignment horizontal="left"/>
    </xf>
    <xf numFmtId="167" fontId="2" fillId="0" borderId="7" xfId="0" applyNumberFormat="1" applyFont="1" applyBorder="1" applyAlignment="1">
      <alignment horizontal="left"/>
    </xf>
    <xf numFmtId="14" fontId="2" fillId="0" borderId="7" xfId="0" applyNumberFormat="1" applyFont="1" applyBorder="1" applyAlignment="1">
      <alignment horizontal="left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166" fontId="9" fillId="0" borderId="7" xfId="0" applyNumberFormat="1" applyFont="1" applyBorder="1"/>
    <xf numFmtId="164" fontId="8" fillId="0" borderId="7" xfId="0" applyNumberFormat="1" applyFont="1" applyBorder="1" applyAlignment="1">
      <alignment horizontal="left"/>
    </xf>
    <xf numFmtId="164" fontId="2" fillId="0" borderId="7" xfId="0" applyNumberFormat="1" applyFont="1" applyBorder="1"/>
    <xf numFmtId="166" fontId="8" fillId="0" borderId="7" xfId="0" applyNumberFormat="1" applyFont="1" applyBorder="1" applyAlignment="1">
      <alignment horizontal="left"/>
    </xf>
    <xf numFmtId="14" fontId="2" fillId="0" borderId="17" xfId="0" applyNumberFormat="1" applyFont="1" applyBorder="1" applyAlignment="1">
      <alignment horizontal="left"/>
    </xf>
    <xf numFmtId="168" fontId="4" fillId="0" borderId="7" xfId="0" applyNumberFormat="1" applyFont="1" applyBorder="1" applyAlignment="1">
      <alignment horizontal="left"/>
    </xf>
    <xf numFmtId="166" fontId="2" fillId="0" borderId="7" xfId="0" applyNumberFormat="1" applyFont="1" applyBorder="1"/>
    <xf numFmtId="168" fontId="4" fillId="6" borderId="7" xfId="0" applyNumberFormat="1" applyFont="1" applyFill="1" applyBorder="1"/>
    <xf numFmtId="166" fontId="9" fillId="0" borderId="0" xfId="0" applyNumberFormat="1" applyFont="1"/>
    <xf numFmtId="168" fontId="4" fillId="8" borderId="13" xfId="0" applyNumberFormat="1" applyFont="1" applyFill="1" applyBorder="1"/>
    <xf numFmtId="0" fontId="2" fillId="9" borderId="7" xfId="0" applyFont="1" applyFill="1" applyBorder="1"/>
    <xf numFmtId="14" fontId="2" fillId="9" borderId="7" xfId="0" applyNumberFormat="1" applyFont="1" applyFill="1" applyBorder="1"/>
    <xf numFmtId="0" fontId="2" fillId="9" borderId="7" xfId="0" applyFont="1" applyFill="1" applyBorder="1" applyAlignment="1">
      <alignment horizontal="left"/>
    </xf>
    <xf numFmtId="167" fontId="2" fillId="9" borderId="7" xfId="0" applyNumberFormat="1" applyFont="1" applyFill="1" applyBorder="1" applyAlignment="1">
      <alignment horizontal="left"/>
    </xf>
    <xf numFmtId="168" fontId="4" fillId="8" borderId="7" xfId="0" applyNumberFormat="1" applyFont="1" applyFill="1" applyBorder="1"/>
    <xf numFmtId="14" fontId="2" fillId="9" borderId="7" xfId="0" applyNumberFormat="1" applyFont="1" applyFill="1" applyBorder="1" applyAlignment="1">
      <alignment horizontal="left"/>
    </xf>
    <xf numFmtId="0" fontId="2" fillId="9" borderId="7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 vertical="center"/>
    </xf>
    <xf numFmtId="166" fontId="9" fillId="9" borderId="7" xfId="0" applyNumberFormat="1" applyFont="1" applyFill="1" applyBorder="1"/>
    <xf numFmtId="164" fontId="8" fillId="9" borderId="7" xfId="0" applyNumberFormat="1" applyFont="1" applyFill="1" applyBorder="1" applyAlignment="1">
      <alignment horizontal="left"/>
    </xf>
    <xf numFmtId="164" fontId="2" fillId="9" borderId="7" xfId="0" applyNumberFormat="1" applyFont="1" applyFill="1" applyBorder="1"/>
    <xf numFmtId="0" fontId="2" fillId="9" borderId="1" xfId="0" applyFont="1" applyFill="1" applyBorder="1"/>
    <xf numFmtId="14" fontId="4" fillId="4" borderId="7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167" fontId="4" fillId="4" borderId="7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169" fontId="4" fillId="4" borderId="7" xfId="0" applyNumberFormat="1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/>
    </xf>
    <xf numFmtId="164" fontId="8" fillId="4" borderId="7" xfId="0" applyNumberFormat="1" applyFont="1" applyFill="1" applyBorder="1" applyAlignment="1">
      <alignment horizontal="center" vertical="center"/>
    </xf>
    <xf numFmtId="14" fontId="2" fillId="0" borderId="0" xfId="0" applyNumberFormat="1" applyFont="1"/>
    <xf numFmtId="164" fontId="10" fillId="4" borderId="7" xfId="0" applyNumberFormat="1" applyFont="1" applyFill="1" applyBorder="1"/>
    <xf numFmtId="0" fontId="2" fillId="0" borderId="18" xfId="0" applyFont="1" applyBorder="1" applyAlignment="1">
      <alignment horizontal="left"/>
    </xf>
    <xf numFmtId="167" fontId="2" fillId="0" borderId="18" xfId="0" applyNumberFormat="1" applyFont="1" applyBorder="1" applyAlignment="1">
      <alignment horizontal="left"/>
    </xf>
    <xf numFmtId="164" fontId="11" fillId="0" borderId="7" xfId="0" applyNumberFormat="1" applyFont="1" applyBorder="1" applyAlignment="1">
      <alignment horizontal="center" vertical="center"/>
    </xf>
    <xf numFmtId="166" fontId="11" fillId="0" borderId="7" xfId="0" applyNumberFormat="1" applyFont="1" applyBorder="1" applyAlignment="1">
      <alignment horizontal="center" vertical="center"/>
    </xf>
    <xf numFmtId="167" fontId="2" fillId="0" borderId="19" xfId="0" applyNumberFormat="1" applyFont="1" applyBorder="1" applyAlignment="1">
      <alignment horizontal="left"/>
    </xf>
    <xf numFmtId="167" fontId="1" fillId="2" borderId="16" xfId="0" applyNumberFormat="1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1" xfId="0" applyFont="1" applyBorder="1"/>
    <xf numFmtId="166" fontId="2" fillId="0" borderId="7" xfId="0" applyNumberFormat="1" applyFont="1" applyBorder="1" applyAlignment="1">
      <alignment horizontal="center"/>
    </xf>
    <xf numFmtId="166" fontId="2" fillId="0" borderId="22" xfId="0" applyNumberFormat="1" applyFont="1" applyBorder="1" applyAlignment="1">
      <alignment horizontal="center"/>
    </xf>
    <xf numFmtId="166" fontId="1" fillId="2" borderId="23" xfId="0" applyNumberFormat="1" applyFont="1" applyFill="1" applyBorder="1" applyAlignment="1">
      <alignment horizontal="center" vertical="center"/>
    </xf>
    <xf numFmtId="166" fontId="1" fillId="2" borderId="25" xfId="0" applyNumberFormat="1" applyFont="1" applyFill="1" applyBorder="1" applyAlignment="1">
      <alignment horizontal="center" vertical="center"/>
    </xf>
    <xf numFmtId="166" fontId="1" fillId="2" borderId="27" xfId="0" applyNumberFormat="1" applyFont="1" applyFill="1" applyBorder="1" applyAlignment="1">
      <alignment horizontal="center" vertical="center"/>
    </xf>
    <xf numFmtId="166" fontId="2" fillId="0" borderId="28" xfId="0" applyNumberFormat="1" applyFont="1" applyBorder="1"/>
    <xf numFmtId="167" fontId="2" fillId="0" borderId="0" xfId="0" applyNumberFormat="1" applyFont="1"/>
    <xf numFmtId="166" fontId="2" fillId="0" borderId="0" xfId="0" applyNumberFormat="1" applyFont="1"/>
    <xf numFmtId="168" fontId="4" fillId="5" borderId="14" xfId="0" applyNumberFormat="1" applyFont="1" applyFill="1" applyBorder="1" applyAlignment="1">
      <alignment horizontal="left" vertical="center" wrapText="1"/>
    </xf>
    <xf numFmtId="164" fontId="4" fillId="5" borderId="34" xfId="0" applyNumberFormat="1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center" vertical="center" wrapText="1"/>
    </xf>
    <xf numFmtId="9" fontId="4" fillId="5" borderId="35" xfId="0" applyNumberFormat="1" applyFont="1" applyFill="1" applyBorder="1" applyAlignment="1">
      <alignment horizontal="center" vertical="center" wrapText="1"/>
    </xf>
    <xf numFmtId="164" fontId="4" fillId="5" borderId="35" xfId="0" applyNumberFormat="1" applyFont="1" applyFill="1" applyBorder="1" applyAlignment="1">
      <alignment horizontal="center" vertical="center" wrapText="1"/>
    </xf>
    <xf numFmtId="164" fontId="4" fillId="5" borderId="3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4" fillId="0" borderId="37" xfId="0" applyNumberFormat="1" applyFont="1" applyBorder="1" applyAlignment="1">
      <alignment horizontal="left"/>
    </xf>
    <xf numFmtId="164" fontId="2" fillId="7" borderId="38" xfId="0" applyNumberFormat="1" applyFont="1" applyFill="1" applyBorder="1"/>
    <xf numFmtId="0" fontId="2" fillId="7" borderId="8" xfId="0" applyFont="1" applyFill="1" applyBorder="1" applyAlignment="1">
      <alignment horizontal="center"/>
    </xf>
    <xf numFmtId="9" fontId="2" fillId="7" borderId="8" xfId="0" applyNumberFormat="1" applyFont="1" applyFill="1" applyBorder="1" applyAlignment="1">
      <alignment horizontal="center"/>
    </xf>
    <xf numFmtId="164" fontId="2" fillId="7" borderId="8" xfId="0" applyNumberFormat="1" applyFont="1" applyFill="1" applyBorder="1" applyAlignment="1">
      <alignment horizontal="center"/>
    </xf>
    <xf numFmtId="0" fontId="1" fillId="10" borderId="39" xfId="0" applyFont="1" applyFill="1" applyBorder="1" applyAlignment="1">
      <alignment horizontal="center"/>
    </xf>
    <xf numFmtId="0" fontId="2" fillId="7" borderId="40" xfId="0" applyFont="1" applyFill="1" applyBorder="1" applyAlignment="1">
      <alignment horizontal="center"/>
    </xf>
    <xf numFmtId="9" fontId="2" fillId="7" borderId="40" xfId="0" applyNumberFormat="1" applyFont="1" applyFill="1" applyBorder="1" applyAlignment="1">
      <alignment horizontal="center"/>
    </xf>
    <xf numFmtId="168" fontId="4" fillId="5" borderId="41" xfId="0" applyNumberFormat="1" applyFont="1" applyFill="1" applyBorder="1"/>
    <xf numFmtId="164" fontId="4" fillId="5" borderId="42" xfId="0" applyNumberFormat="1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/>
    </xf>
    <xf numFmtId="9" fontId="4" fillId="5" borderId="42" xfId="0" applyNumberFormat="1" applyFont="1" applyFill="1" applyBorder="1" applyAlignment="1">
      <alignment horizontal="center" vertical="center"/>
    </xf>
    <xf numFmtId="164" fontId="4" fillId="5" borderId="43" xfId="0" applyNumberFormat="1" applyFont="1" applyFill="1" applyBorder="1" applyAlignment="1">
      <alignment horizontal="center" vertical="center"/>
    </xf>
    <xf numFmtId="164" fontId="2" fillId="7" borderId="40" xfId="0" applyNumberFormat="1" applyFont="1" applyFill="1" applyBorder="1" applyAlignment="1">
      <alignment horizontal="center"/>
    </xf>
    <xf numFmtId="0" fontId="1" fillId="11" borderId="39" xfId="0" applyFont="1" applyFill="1" applyBorder="1" applyAlignment="1">
      <alignment horizontal="center"/>
    </xf>
    <xf numFmtId="0" fontId="1" fillId="2" borderId="45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4" fillId="4" borderId="7" xfId="0" applyFont="1" applyFill="1" applyBorder="1" applyAlignment="1">
      <alignment horizontal="center"/>
    </xf>
    <xf numFmtId="164" fontId="4" fillId="4" borderId="7" xfId="0" applyNumberFormat="1" applyFont="1" applyFill="1" applyBorder="1" applyAlignment="1">
      <alignment horizontal="center"/>
    </xf>
    <xf numFmtId="0" fontId="12" fillId="0" borderId="7" xfId="0" applyFont="1" applyBorder="1"/>
    <xf numFmtId="0" fontId="2" fillId="4" borderId="42" xfId="0" applyFont="1" applyFill="1" applyBorder="1"/>
    <xf numFmtId="164" fontId="4" fillId="4" borderId="50" xfId="0" applyNumberFormat="1" applyFont="1" applyFill="1" applyBorder="1"/>
    <xf numFmtId="0" fontId="4" fillId="4" borderId="1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left"/>
    </xf>
    <xf numFmtId="164" fontId="14" fillId="0" borderId="7" xfId="0" applyNumberFormat="1" applyFont="1" applyBorder="1" applyAlignment="1">
      <alignment horizontal="left" vertical="center"/>
    </xf>
    <xf numFmtId="0" fontId="15" fillId="0" borderId="51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4" fillId="0" borderId="7" xfId="0" applyFont="1" applyBorder="1"/>
    <xf numFmtId="166" fontId="2" fillId="0" borderId="63" xfId="0" applyNumberFormat="1" applyFont="1" applyBorder="1" applyAlignment="1">
      <alignment horizontal="center"/>
    </xf>
    <xf numFmtId="0" fontId="4" fillId="4" borderId="7" xfId="0" applyFont="1" applyFill="1" applyBorder="1"/>
    <xf numFmtId="167" fontId="4" fillId="7" borderId="16" xfId="0" applyNumberFormat="1" applyFont="1" applyFill="1" applyBorder="1" applyAlignment="1">
      <alignment horizontal="center"/>
    </xf>
    <xf numFmtId="167" fontId="4" fillId="7" borderId="7" xfId="0" applyNumberFormat="1" applyFont="1" applyFill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166" fontId="4" fillId="0" borderId="7" xfId="0" applyNumberFormat="1" applyFont="1" applyBorder="1"/>
    <xf numFmtId="0" fontId="2" fillId="0" borderId="67" xfId="0" applyFont="1" applyBorder="1"/>
    <xf numFmtId="49" fontId="2" fillId="0" borderId="67" xfId="0" applyNumberFormat="1" applyFont="1" applyBorder="1" applyAlignment="1">
      <alignment horizontal="center"/>
    </xf>
    <xf numFmtId="0" fontId="2" fillId="0" borderId="71" xfId="0" applyFont="1" applyBorder="1"/>
    <xf numFmtId="166" fontId="4" fillId="4" borderId="72" xfId="0" applyNumberFormat="1" applyFont="1" applyFill="1" applyBorder="1"/>
    <xf numFmtId="14" fontId="4" fillId="5" borderId="7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167" fontId="4" fillId="5" borderId="7" xfId="0" applyNumberFormat="1" applyFont="1" applyFill="1" applyBorder="1" applyAlignment="1">
      <alignment horizontal="center" vertical="center"/>
    </xf>
    <xf numFmtId="14" fontId="4" fillId="5" borderId="50" xfId="0" applyNumberFormat="1" applyFont="1" applyFill="1" applyBorder="1" applyAlignment="1">
      <alignment horizontal="left" vertical="center"/>
    </xf>
    <xf numFmtId="166" fontId="4" fillId="5" borderId="7" xfId="0" applyNumberFormat="1" applyFont="1" applyFill="1" applyBorder="1" applyAlignment="1">
      <alignment horizontal="center" vertical="center"/>
    </xf>
    <xf numFmtId="49" fontId="2" fillId="0" borderId="7" xfId="0" applyNumberFormat="1" applyFont="1" applyBorder="1" applyAlignment="1">
      <alignment horizontal="left"/>
    </xf>
    <xf numFmtId="166" fontId="4" fillId="14" borderId="7" xfId="0" applyNumberFormat="1" applyFont="1" applyFill="1" applyBorder="1" applyAlignment="1">
      <alignment horizontal="center" vertical="center"/>
    </xf>
    <xf numFmtId="0" fontId="9" fillId="0" borderId="7" xfId="0" applyFont="1" applyBorder="1"/>
    <xf numFmtId="0" fontId="8" fillId="0" borderId="7" xfId="0" applyFont="1" applyBorder="1" applyAlignment="1">
      <alignment horizontal="left"/>
    </xf>
    <xf numFmtId="4" fontId="8" fillId="0" borderId="7" xfId="0" applyNumberFormat="1" applyFont="1" applyBorder="1" applyAlignment="1">
      <alignment horizontal="left"/>
    </xf>
    <xf numFmtId="166" fontId="18" fillId="0" borderId="7" xfId="0" applyNumberFormat="1" applyFont="1" applyBorder="1"/>
    <xf numFmtId="167" fontId="2" fillId="0" borderId="0" xfId="0" applyNumberFormat="1" applyFont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169" fontId="4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/>
    <xf numFmtId="0" fontId="4" fillId="4" borderId="45" xfId="0" applyFont="1" applyFill="1" applyBorder="1"/>
    <xf numFmtId="166" fontId="4" fillId="4" borderId="46" xfId="0" applyNumberFormat="1" applyFont="1" applyFill="1" applyBorder="1"/>
    <xf numFmtId="1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4" fillId="15" borderId="39" xfId="0" applyFont="1" applyFill="1" applyBorder="1" applyAlignment="1">
      <alignment wrapText="1"/>
    </xf>
    <xf numFmtId="166" fontId="4" fillId="15" borderId="49" xfId="0" applyNumberFormat="1" applyFont="1" applyFill="1" applyBorder="1"/>
    <xf numFmtId="0" fontId="4" fillId="16" borderId="73" xfId="0" applyFont="1" applyFill="1" applyBorder="1"/>
    <xf numFmtId="166" fontId="4" fillId="16" borderId="39" xfId="0" applyNumberFormat="1" applyFont="1" applyFill="1" applyBorder="1"/>
    <xf numFmtId="0" fontId="4" fillId="15" borderId="73" xfId="0" applyFont="1" applyFill="1" applyBorder="1" applyAlignment="1">
      <alignment wrapText="1"/>
    </xf>
    <xf numFmtId="166" fontId="4" fillId="15" borderId="72" xfId="0" applyNumberFormat="1" applyFont="1" applyFill="1" applyBorder="1"/>
    <xf numFmtId="166" fontId="4" fillId="16" borderId="72" xfId="0" applyNumberFormat="1" applyFont="1" applyFill="1" applyBorder="1"/>
    <xf numFmtId="0" fontId="2" fillId="17" borderId="1" xfId="0" applyFont="1" applyFill="1" applyBorder="1"/>
    <xf numFmtId="0" fontId="4" fillId="17" borderId="73" xfId="0" applyFont="1" applyFill="1" applyBorder="1" applyAlignment="1">
      <alignment wrapText="1"/>
    </xf>
    <xf numFmtId="14" fontId="2" fillId="17" borderId="1" xfId="0" applyNumberFormat="1" applyFont="1" applyFill="1" applyBorder="1" applyAlignment="1">
      <alignment horizontal="center"/>
    </xf>
    <xf numFmtId="14" fontId="4" fillId="17" borderId="7" xfId="0" applyNumberFormat="1" applyFont="1" applyFill="1" applyBorder="1"/>
    <xf numFmtId="4" fontId="2" fillId="17" borderId="1" xfId="0" applyNumberFormat="1" applyFont="1" applyFill="1" applyBorder="1"/>
    <xf numFmtId="0" fontId="10" fillId="4" borderId="1" xfId="0" applyFont="1" applyFill="1" applyBorder="1" applyAlignment="1">
      <alignment horizontal="center"/>
    </xf>
    <xf numFmtId="164" fontId="10" fillId="4" borderId="1" xfId="0" applyNumberFormat="1" applyFont="1" applyFill="1" applyBorder="1" applyAlignment="1">
      <alignment horizontal="center"/>
    </xf>
    <xf numFmtId="0" fontId="19" fillId="0" borderId="0" xfId="0" applyFont="1"/>
    <xf numFmtId="170" fontId="2" fillId="0" borderId="0" xfId="0" applyNumberFormat="1" applyFont="1"/>
    <xf numFmtId="0" fontId="19" fillId="17" borderId="1" xfId="0" applyFont="1" applyFill="1" applyBorder="1"/>
    <xf numFmtId="0" fontId="19" fillId="15" borderId="1" xfId="0" applyFont="1" applyFill="1" applyBorder="1"/>
    <xf numFmtId="164" fontId="19" fillId="15" borderId="1" xfId="0" applyNumberFormat="1" applyFont="1" applyFill="1" applyBorder="1"/>
    <xf numFmtId="164" fontId="19" fillId="16" borderId="1" xfId="0" applyNumberFormat="1" applyFont="1" applyFill="1" applyBorder="1"/>
    <xf numFmtId="164" fontId="19" fillId="0" borderId="0" xfId="0" applyNumberFormat="1" applyFont="1"/>
    <xf numFmtId="4" fontId="19" fillId="0" borderId="0" xfId="0" applyNumberFormat="1" applyFont="1"/>
    <xf numFmtId="171" fontId="19" fillId="0" borderId="0" xfId="0" applyNumberFormat="1" applyFont="1"/>
    <xf numFmtId="0" fontId="19" fillId="8" borderId="1" xfId="0" applyFont="1" applyFill="1" applyBorder="1"/>
    <xf numFmtId="0" fontId="19" fillId="16" borderId="1" xfId="0" applyFont="1" applyFill="1" applyBorder="1"/>
    <xf numFmtId="4" fontId="19" fillId="16" borderId="1" xfId="0" applyNumberFormat="1" applyFont="1" applyFill="1" applyBorder="1"/>
    <xf numFmtId="171" fontId="19" fillId="16" borderId="1" xfId="0" applyNumberFormat="1" applyFont="1" applyFill="1" applyBorder="1"/>
    <xf numFmtId="0" fontId="20" fillId="0" borderId="7" xfId="0" applyFont="1" applyBorder="1"/>
    <xf numFmtId="170" fontId="10" fillId="0" borderId="7" xfId="0" applyNumberFormat="1" applyFont="1" applyBorder="1"/>
    <xf numFmtId="0" fontId="19" fillId="0" borderId="7" xfId="0" applyFont="1" applyBorder="1"/>
    <xf numFmtId="170" fontId="19" fillId="0" borderId="7" xfId="0" applyNumberFormat="1" applyFont="1" applyBorder="1"/>
    <xf numFmtId="0" fontId="20" fillId="0" borderId="7" xfId="0" applyFont="1" applyBorder="1" applyAlignment="1">
      <alignment horizontal="center" vertical="center"/>
    </xf>
    <xf numFmtId="170" fontId="2" fillId="0" borderId="7" xfId="0" applyNumberFormat="1" applyFont="1" applyBorder="1"/>
    <xf numFmtId="0" fontId="10" fillId="4" borderId="7" xfId="0" applyFont="1" applyFill="1" applyBorder="1"/>
    <xf numFmtId="170" fontId="10" fillId="4" borderId="7" xfId="0" applyNumberFormat="1" applyFont="1" applyFill="1" applyBorder="1"/>
    <xf numFmtId="169" fontId="19" fillId="16" borderId="1" xfId="0" applyNumberFormat="1" applyFont="1" applyFill="1" applyBorder="1"/>
    <xf numFmtId="164" fontId="10" fillId="0" borderId="0" xfId="0" applyNumberFormat="1" applyFont="1"/>
    <xf numFmtId="164" fontId="10" fillId="16" borderId="1" xfId="0" applyNumberFormat="1" applyFont="1" applyFill="1" applyBorder="1"/>
    <xf numFmtId="172" fontId="2" fillId="0" borderId="0" xfId="0" applyNumberFormat="1" applyFont="1"/>
    <xf numFmtId="169" fontId="19" fillId="0" borderId="0" xfId="0" applyNumberFormat="1" applyFont="1"/>
    <xf numFmtId="164" fontId="10" fillId="8" borderId="1" xfId="0" applyNumberFormat="1" applyFont="1" applyFill="1" applyBorder="1"/>
    <xf numFmtId="164" fontId="19" fillId="8" borderId="1" xfId="0" applyNumberFormat="1" applyFont="1" applyFill="1" applyBorder="1"/>
    <xf numFmtId="164" fontId="10" fillId="4" borderId="1" xfId="0" applyNumberFormat="1" applyFont="1" applyFill="1" applyBorder="1"/>
    <xf numFmtId="164" fontId="2" fillId="16" borderId="1" xfId="0" applyNumberFormat="1" applyFont="1" applyFill="1" applyBorder="1"/>
    <xf numFmtId="173" fontId="21" fillId="8" borderId="74" xfId="0" applyNumberFormat="1" applyFont="1" applyFill="1" applyBorder="1" applyAlignment="1">
      <alignment horizontal="right"/>
    </xf>
    <xf numFmtId="173" fontId="21" fillId="8" borderId="75" xfId="0" applyNumberFormat="1" applyFont="1" applyFill="1" applyBorder="1" applyAlignment="1">
      <alignment horizontal="right"/>
    </xf>
    <xf numFmtId="164" fontId="19" fillId="17" borderId="1" xfId="0" applyNumberFormat="1" applyFont="1" applyFill="1" applyBorder="1"/>
    <xf numFmtId="170" fontId="2" fillId="0" borderId="0" xfId="0" applyNumberFormat="1" applyFont="1" applyAlignment="1">
      <alignment horizontal="center"/>
    </xf>
    <xf numFmtId="0" fontId="2" fillId="0" borderId="76" xfId="0" applyFont="1" applyBorder="1"/>
    <xf numFmtId="166" fontId="2" fillId="0" borderId="28" xfId="0" applyNumberFormat="1" applyFont="1" applyBorder="1" applyAlignment="1">
      <alignment horizontal="center"/>
    </xf>
    <xf numFmtId="166" fontId="2" fillId="0" borderId="77" xfId="0" applyNumberFormat="1" applyFont="1" applyBorder="1" applyAlignment="1">
      <alignment horizontal="center"/>
    </xf>
    <xf numFmtId="166" fontId="2" fillId="0" borderId="78" xfId="0" applyNumberFormat="1" applyFont="1" applyBorder="1" applyAlignment="1">
      <alignment horizontal="center"/>
    </xf>
    <xf numFmtId="0" fontId="2" fillId="0" borderId="79" xfId="0" applyFont="1" applyBorder="1"/>
    <xf numFmtId="166" fontId="2" fillId="0" borderId="80" xfId="0" applyNumberFormat="1" applyFont="1" applyBorder="1"/>
    <xf numFmtId="166" fontId="2" fillId="0" borderId="80" xfId="0" applyNumberFormat="1" applyFont="1" applyBorder="1" applyAlignment="1">
      <alignment horizontal="center"/>
    </xf>
    <xf numFmtId="166" fontId="2" fillId="0" borderId="74" xfId="0" applyNumberFormat="1" applyFont="1" applyBorder="1" applyAlignment="1">
      <alignment horizontal="center"/>
    </xf>
    <xf numFmtId="166" fontId="2" fillId="0" borderId="81" xfId="0" applyNumberFormat="1" applyFont="1" applyBorder="1" applyAlignment="1">
      <alignment horizontal="center"/>
    </xf>
    <xf numFmtId="166" fontId="2" fillId="0" borderId="82" xfId="0" applyNumberFormat="1" applyFont="1" applyBorder="1" applyAlignment="1">
      <alignment horizontal="center"/>
    </xf>
    <xf numFmtId="0" fontId="2" fillId="0" borderId="84" xfId="0" applyFont="1" applyBorder="1"/>
    <xf numFmtId="166" fontId="2" fillId="0" borderId="85" xfId="0" applyNumberFormat="1" applyFont="1" applyBorder="1" applyAlignment="1">
      <alignment horizontal="center"/>
    </xf>
    <xf numFmtId="4" fontId="22" fillId="0" borderId="0" xfId="0" applyNumberFormat="1" applyFont="1"/>
    <xf numFmtId="166" fontId="1" fillId="2" borderId="2" xfId="0" applyNumberFormat="1" applyFont="1" applyFill="1" applyBorder="1" applyAlignment="1">
      <alignment horizontal="center" vertical="center"/>
    </xf>
    <xf numFmtId="0" fontId="5" fillId="0" borderId="4" xfId="0" applyFont="1" applyBorder="1"/>
    <xf numFmtId="168" fontId="1" fillId="2" borderId="10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167" fontId="1" fillId="2" borderId="20" xfId="0" applyNumberFormat="1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26" xfId="0" applyFont="1" applyBorder="1"/>
    <xf numFmtId="166" fontId="1" fillId="2" borderId="20" xfId="0" applyNumberFormat="1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5" fillId="0" borderId="11" xfId="0" applyFont="1" applyBorder="1"/>
    <xf numFmtId="0" fontId="5" fillId="0" borderId="30" xfId="0" applyFont="1" applyBorder="1"/>
    <xf numFmtId="0" fontId="5" fillId="0" borderId="31" xfId="0" applyFont="1" applyBorder="1"/>
    <xf numFmtId="0" fontId="5" fillId="0" borderId="32" xfId="0" applyFont="1" applyBorder="1"/>
    <xf numFmtId="0" fontId="5" fillId="0" borderId="33" xfId="0" applyFont="1" applyBorder="1"/>
    <xf numFmtId="166" fontId="1" fillId="2" borderId="10" xfId="0" applyNumberFormat="1" applyFont="1" applyFill="1" applyBorder="1" applyAlignment="1">
      <alignment horizontal="center" vertical="center"/>
    </xf>
    <xf numFmtId="0" fontId="5" fillId="0" borderId="47" xfId="0" applyFont="1" applyBorder="1"/>
    <xf numFmtId="166" fontId="1" fillId="2" borderId="44" xfId="0" applyNumberFormat="1" applyFont="1" applyFill="1" applyBorder="1" applyAlignment="1">
      <alignment horizontal="center" vertical="center"/>
    </xf>
    <xf numFmtId="0" fontId="5" fillId="0" borderId="48" xfId="0" applyFont="1" applyBorder="1"/>
    <xf numFmtId="9" fontId="1" fillId="2" borderId="10" xfId="0" applyNumberFormat="1" applyFont="1" applyFill="1" applyBorder="1" applyAlignment="1">
      <alignment horizontal="center" vertical="center" wrapText="1"/>
    </xf>
    <xf numFmtId="167" fontId="1" fillId="12" borderId="56" xfId="0" applyNumberFormat="1" applyFont="1" applyFill="1" applyBorder="1" applyAlignment="1">
      <alignment horizontal="center"/>
    </xf>
    <xf numFmtId="0" fontId="5" fillId="0" borderId="57" xfId="0" applyFont="1" applyBorder="1"/>
    <xf numFmtId="167" fontId="4" fillId="7" borderId="61" xfId="0" applyNumberFormat="1" applyFont="1" applyFill="1" applyBorder="1" applyAlignment="1">
      <alignment horizontal="center"/>
    </xf>
    <xf numFmtId="0" fontId="5" fillId="0" borderId="62" xfId="0" applyFont="1" applyBorder="1"/>
    <xf numFmtId="166" fontId="2" fillId="0" borderId="63" xfId="0" applyNumberFormat="1" applyFont="1" applyBorder="1" applyAlignment="1">
      <alignment horizontal="center"/>
    </xf>
    <xf numFmtId="0" fontId="5" fillId="0" borderId="21" xfId="0" applyFont="1" applyBorder="1"/>
    <xf numFmtId="166" fontId="4" fillId="4" borderId="63" xfId="0" applyNumberFormat="1" applyFont="1" applyFill="1" applyBorder="1" applyAlignment="1">
      <alignment horizontal="center"/>
    </xf>
    <xf numFmtId="0" fontId="16" fillId="4" borderId="55" xfId="0" applyFont="1" applyFill="1" applyBorder="1" applyAlignment="1">
      <alignment horizontal="center" vertical="center" wrapText="1"/>
    </xf>
    <xf numFmtId="0" fontId="5" fillId="0" borderId="60" xfId="0" applyFont="1" applyBorder="1"/>
    <xf numFmtId="0" fontId="16" fillId="7" borderId="52" xfId="0" applyFont="1" applyFill="1" applyBorder="1" applyAlignment="1">
      <alignment horizontal="center" vertical="center"/>
    </xf>
    <xf numFmtId="0" fontId="5" fillId="0" borderId="53" xfId="0" applyFont="1" applyBorder="1"/>
    <xf numFmtId="0" fontId="5" fillId="0" borderId="54" xfId="0" applyFont="1" applyBorder="1"/>
    <xf numFmtId="0" fontId="5" fillId="0" borderId="58" xfId="0" applyFont="1" applyBorder="1"/>
    <xf numFmtId="0" fontId="0" fillId="0" borderId="0" xfId="0"/>
    <xf numFmtId="0" fontId="5" fillId="0" borderId="59" xfId="0" applyFont="1" applyBorder="1"/>
    <xf numFmtId="0" fontId="5" fillId="0" borderId="64" xfId="0" applyFont="1" applyBorder="1"/>
    <xf numFmtId="0" fontId="5" fillId="0" borderId="65" xfId="0" applyFont="1" applyBorder="1"/>
    <xf numFmtId="0" fontId="5" fillId="0" borderId="66" xfId="0" applyFont="1" applyBorder="1"/>
    <xf numFmtId="0" fontId="16" fillId="4" borderId="55" xfId="0" applyFont="1" applyFill="1" applyBorder="1" applyAlignment="1">
      <alignment horizontal="center" vertical="center"/>
    </xf>
    <xf numFmtId="0" fontId="17" fillId="4" borderId="63" xfId="0" applyFont="1" applyFill="1" applyBorder="1" applyAlignment="1">
      <alignment horizontal="center" vertical="center"/>
    </xf>
    <xf numFmtId="167" fontId="1" fillId="12" borderId="68" xfId="0" applyNumberFormat="1" applyFont="1" applyFill="1" applyBorder="1" applyAlignment="1">
      <alignment horizontal="center"/>
    </xf>
    <xf numFmtId="0" fontId="5" fillId="0" borderId="69" xfId="0" applyFont="1" applyBorder="1"/>
    <xf numFmtId="0" fontId="4" fillId="13" borderId="67" xfId="0" applyFont="1" applyFill="1" applyBorder="1" applyAlignment="1">
      <alignment horizontal="center" vertical="center"/>
    </xf>
    <xf numFmtId="0" fontId="5" fillId="0" borderId="22" xfId="0" applyFont="1" applyBorder="1"/>
    <xf numFmtId="0" fontId="4" fillId="0" borderId="70" xfId="0" applyFont="1" applyBorder="1" applyAlignment="1">
      <alignment horizontal="center"/>
    </xf>
    <xf numFmtId="0" fontId="5" fillId="0" borderId="71" xfId="0" applyFont="1" applyBorder="1"/>
    <xf numFmtId="0" fontId="19" fillId="0" borderId="0" xfId="0" applyFont="1"/>
    <xf numFmtId="167" fontId="1" fillId="2" borderId="83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tx>
            <c:strRef>
              <c:f>'DFC EM CONTRUTRÇÃO'!$B$4112</c:f>
              <c:strCache>
                <c:ptCount val="1"/>
                <c:pt idx="0">
                  <c:v>Saldo atual CC+CP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544-427F-838C-91D600C1A4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544-427F-838C-91D600C1A4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544-427F-838C-91D600C1A4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544-427F-838C-91D600C1A4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544-427F-838C-91D600C1A4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544-427F-838C-91D600C1A44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A544-427F-838C-91D600C1A4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A544-427F-838C-91D600C1A44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'DFC EM CONTRUTRÇÃO'!$A$4113:$A$4120</c:f>
              <c:strCache>
                <c:ptCount val="8"/>
                <c:pt idx="1">
                  <c:v>ALDEIA DO FUTURO</c:v>
                </c:pt>
                <c:pt idx="2">
                  <c:v>CCINTER</c:v>
                </c:pt>
                <c:pt idx="3">
                  <c:v>CEDESP</c:v>
                </c:pt>
                <c:pt idx="4">
                  <c:v>EMPRENDEDORIMOS FEMININO</c:v>
                </c:pt>
                <c:pt idx="5">
                  <c:v>FUMCAD-CONECTANDO O FUTURO</c:v>
                </c:pt>
                <c:pt idx="6">
                  <c:v>PROJETO ELIJAAS</c:v>
                </c:pt>
                <c:pt idx="7">
                  <c:v>ROBOTICA</c:v>
                </c:pt>
              </c:strCache>
            </c:strRef>
          </c:cat>
          <c:val>
            <c:numRef>
              <c:f>'DFC EM CONTRUTRÇÃO'!$B$4113:$B$4120</c:f>
              <c:numCache>
                <c:formatCode>_-"R$"\ * #,##0.00_-;\-"R$"\ * #,##0.00_-;_-"R$"\ * "-"??_-;_-@</c:formatCode>
                <c:ptCount val="8"/>
                <c:pt idx="1">
                  <c:v>0</c:v>
                </c:pt>
                <c:pt idx="2">
                  <c:v>171116.08000000002</c:v>
                </c:pt>
                <c:pt idx="3">
                  <c:v>0</c:v>
                </c:pt>
                <c:pt idx="4">
                  <c:v>61721.4</c:v>
                </c:pt>
                <c:pt idx="5">
                  <c:v>0</c:v>
                </c:pt>
                <c:pt idx="6">
                  <c:v>23370.37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544-427F-838C-91D600C1A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DFFDE6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4110</xdr:row>
      <xdr:rowOff>152400</xdr:rowOff>
    </xdr:from>
    <xdr:ext cx="35633025" cy="3371850"/>
    <xdr:graphicFrame macro="">
      <xdr:nvGraphicFramePr>
        <xdr:cNvPr id="2145374169" name="Chart 1">
          <a:extLst>
            <a:ext uri="{FF2B5EF4-FFF2-40B4-BE49-F238E27FC236}">
              <a16:creationId xmlns:a16="http://schemas.microsoft.com/office/drawing/2014/main" id="{00000000-0008-0000-0800-0000D9CFDF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X307"/>
  <sheetViews>
    <sheetView showGridLines="0" tabSelected="1" workbookViewId="0">
      <pane xSplit="1" ySplit="6" topLeftCell="AR7" activePane="bottomRight" state="frozen"/>
      <selection pane="topRight" activeCell="B1" sqref="B1"/>
      <selection pane="bottomLeft" activeCell="A7" sqref="A7"/>
      <selection pane="bottomRight" activeCell="BB8" sqref="BB8"/>
    </sheetView>
  </sheetViews>
  <sheetFormatPr defaultColWidth="12.6640625" defaultRowHeight="15" customHeight="1" outlineLevelCol="1"/>
  <cols>
    <col min="1" max="1" width="60.44140625" customWidth="1"/>
    <col min="2" max="13" width="16.33203125" customWidth="1"/>
    <col min="14" max="37" width="16.33203125" customWidth="1" outlineLevel="1"/>
    <col min="38" max="39" width="12.6640625" customWidth="1"/>
    <col min="40" max="42" width="16.33203125" customWidth="1" outlineLevel="1"/>
  </cols>
  <sheetData>
    <row r="1" spans="1:42" ht="14.25" customHeight="1">
      <c r="A1" s="1" t="s">
        <v>0</v>
      </c>
      <c r="B1" s="2"/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5"/>
      <c r="AM1" s="5"/>
      <c r="AN1" s="3"/>
      <c r="AO1" s="3"/>
      <c r="AP1" s="6"/>
    </row>
    <row r="2" spans="1:42" ht="14.25" customHeight="1">
      <c r="A2" s="7" t="s">
        <v>2004</v>
      </c>
      <c r="B2" s="2"/>
      <c r="C2" s="3"/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5"/>
      <c r="AM2" s="5"/>
      <c r="AN2" s="3"/>
      <c r="AO2" s="3"/>
      <c r="AP2" s="6"/>
    </row>
    <row r="3" spans="1:42" ht="14.25" customHeight="1">
      <c r="A3" s="8"/>
      <c r="B3" s="2"/>
      <c r="C3" s="3"/>
      <c r="D3" s="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5"/>
      <c r="AM3" s="5"/>
      <c r="AN3" s="3"/>
      <c r="AO3" s="3"/>
      <c r="AP3" s="6"/>
    </row>
    <row r="4" spans="1:42" ht="14.25" customHeight="1">
      <c r="A4" s="249" t="s">
        <v>2</v>
      </c>
      <c r="B4" s="9"/>
      <c r="C4" s="10">
        <v>46023</v>
      </c>
      <c r="D4" s="11"/>
      <c r="E4" s="10"/>
      <c r="F4" s="10">
        <v>46054</v>
      </c>
      <c r="G4" s="10"/>
      <c r="H4" s="10"/>
      <c r="I4" s="10">
        <v>46082</v>
      </c>
      <c r="J4" s="10"/>
      <c r="K4" s="10"/>
      <c r="L4" s="10">
        <v>46113</v>
      </c>
      <c r="M4" s="10"/>
      <c r="N4" s="10"/>
      <c r="O4" s="10">
        <v>46143</v>
      </c>
      <c r="P4" s="10"/>
      <c r="Q4" s="10"/>
      <c r="R4" s="10">
        <v>46174</v>
      </c>
      <c r="S4" s="10"/>
      <c r="T4" s="10"/>
      <c r="U4" s="10">
        <v>46204</v>
      </c>
      <c r="V4" s="10"/>
      <c r="W4" s="10"/>
      <c r="X4" s="10">
        <v>46235</v>
      </c>
      <c r="Y4" s="10"/>
      <c r="Z4" s="10"/>
      <c r="AA4" s="10">
        <v>46266</v>
      </c>
      <c r="AB4" s="10"/>
      <c r="AC4" s="10"/>
      <c r="AD4" s="10">
        <v>46296</v>
      </c>
      <c r="AE4" s="10"/>
      <c r="AF4" s="10"/>
      <c r="AG4" s="10">
        <v>46327</v>
      </c>
      <c r="AH4" s="10"/>
      <c r="AI4" s="10"/>
      <c r="AJ4" s="10">
        <v>46357</v>
      </c>
      <c r="AK4" s="10"/>
      <c r="AL4" s="5"/>
      <c r="AM4" s="5"/>
      <c r="AN4" s="10"/>
      <c r="AO4" s="10" t="s">
        <v>3</v>
      </c>
      <c r="AP4" s="12"/>
    </row>
    <row r="5" spans="1:42" ht="14.25" customHeight="1">
      <c r="A5" s="250"/>
      <c r="B5" s="13"/>
      <c r="C5" s="14"/>
      <c r="D5" s="15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5"/>
      <c r="AM5" s="5"/>
      <c r="AN5" s="14"/>
      <c r="AO5" s="14"/>
      <c r="AP5" s="16"/>
    </row>
    <row r="6" spans="1:42" ht="13.5" customHeight="1">
      <c r="A6" s="17" t="s">
        <v>4</v>
      </c>
      <c r="B6" s="18" t="s">
        <v>5</v>
      </c>
      <c r="C6" s="19" t="s">
        <v>6</v>
      </c>
      <c r="D6" s="20" t="s">
        <v>7</v>
      </c>
      <c r="E6" s="18" t="s">
        <v>5</v>
      </c>
      <c r="F6" s="19" t="s">
        <v>6</v>
      </c>
      <c r="G6" s="20" t="s">
        <v>7</v>
      </c>
      <c r="H6" s="18" t="s">
        <v>5</v>
      </c>
      <c r="I6" s="19" t="s">
        <v>6</v>
      </c>
      <c r="J6" s="20" t="s">
        <v>7</v>
      </c>
      <c r="K6" s="18" t="s">
        <v>5</v>
      </c>
      <c r="L6" s="19" t="s">
        <v>6</v>
      </c>
      <c r="M6" s="20" t="s">
        <v>7</v>
      </c>
      <c r="N6" s="18" t="s">
        <v>5</v>
      </c>
      <c r="O6" s="19" t="s">
        <v>6</v>
      </c>
      <c r="P6" s="20" t="s">
        <v>7</v>
      </c>
      <c r="Q6" s="18" t="s">
        <v>5</v>
      </c>
      <c r="R6" s="19" t="s">
        <v>6</v>
      </c>
      <c r="S6" s="20" t="s">
        <v>7</v>
      </c>
      <c r="T6" s="18" t="s">
        <v>5</v>
      </c>
      <c r="U6" s="19" t="s">
        <v>6</v>
      </c>
      <c r="V6" s="20" t="s">
        <v>7</v>
      </c>
      <c r="W6" s="18" t="s">
        <v>5</v>
      </c>
      <c r="X6" s="19" t="s">
        <v>6</v>
      </c>
      <c r="Y6" s="20" t="s">
        <v>7</v>
      </c>
      <c r="Z6" s="18" t="s">
        <v>5</v>
      </c>
      <c r="AA6" s="19" t="s">
        <v>6</v>
      </c>
      <c r="AB6" s="20" t="s">
        <v>7</v>
      </c>
      <c r="AC6" s="18" t="s">
        <v>5</v>
      </c>
      <c r="AD6" s="19" t="s">
        <v>6</v>
      </c>
      <c r="AE6" s="20" t="s">
        <v>7</v>
      </c>
      <c r="AF6" s="18" t="s">
        <v>5</v>
      </c>
      <c r="AG6" s="19" t="s">
        <v>6</v>
      </c>
      <c r="AH6" s="20" t="s">
        <v>7</v>
      </c>
      <c r="AI6" s="18" t="s">
        <v>5</v>
      </c>
      <c r="AJ6" s="19" t="s">
        <v>6</v>
      </c>
      <c r="AK6" s="20" t="s">
        <v>7</v>
      </c>
      <c r="AL6" s="5"/>
      <c r="AM6" s="5"/>
      <c r="AN6" s="19" t="s">
        <v>5</v>
      </c>
      <c r="AO6" s="19" t="s">
        <v>6</v>
      </c>
      <c r="AP6" s="20" t="s">
        <v>7</v>
      </c>
    </row>
    <row r="7" spans="1:42" ht="14.25" customHeight="1">
      <c r="A7" s="21" t="s">
        <v>8</v>
      </c>
      <c r="B7" s="22">
        <f>IF($A$2="CONSOLIDADO",SUMIFS(Orçamento2026!$O:$O,Orçamento2026!$F:$F,'DRE-2026'!$A7,Orçamento2026!$E:$E,'DRE-2026'!C$4),SUMIFS(Orçamento2026!$O:$O,Orçamento2026!$F:$F,'DRE-2026'!$A7,Orçamento2026!$E:$E,'DRE-2026'!C$4,Orçamento2026!$A:$A,'DRE-2026'!$A$2))</f>
        <v>198962.2</v>
      </c>
      <c r="C7" s="23">
        <f>IF($A$2="CONSOLIDADO",SUMIFS('Realizado 2026'!$O:$O,'Realizado 2026'!$F:$F,'DRE-2026'!$A7,'Realizado 2026'!$E:$E,'DRE-2026'!C$4),SUMIFS('Realizado 2026'!$O:$O,'Realizado 2026'!$F:$F,'DRE-2026'!$A7,'Realizado 2026'!$E:$E,'DRE-2026'!C$4,'Realizado 2026'!$A:$A,'DRE-2026'!$A$2))</f>
        <v>198962.2</v>
      </c>
      <c r="D7" s="24">
        <f t="shared" ref="D7:D24" si="0">IFERROR((C7/B7),"-")</f>
        <v>1</v>
      </c>
      <c r="E7" s="22">
        <f>IF($A$2="CONSOLIDADO",SUMIFS(Orçamento2026!$O:$O,Orçamento2026!$F:$F,'DRE-2026'!$A7,Orçamento2026!$E:$E,'DRE-2026'!F$4),SUMIFS(Orçamento2026!$O:$O,Orçamento2026!$F:$F,'DRE-2026'!$A7,Orçamento2026!$E:$E,'DRE-2026'!F$4,Orçamento2026!$A:$A,'DRE-2026'!$A$2))</f>
        <v>198962.2</v>
      </c>
      <c r="F7" s="23">
        <f>IF($A$2="CONSOLIDADO",SUMIFS('Realizado 2026'!$O:$O,'Realizado 2026'!$F:$F,'DRE-2026'!$A7,'Realizado 2026'!$E:$E,'DRE-2026'!F$4),SUMIFS('Realizado 2026'!$O:$O,'Realizado 2026'!$F:$F,'DRE-2026'!$A7,'Realizado 2026'!$E:$E,'DRE-2026'!F$4,'Realizado 2026'!$A:$A,'DRE-2026'!$A$2))</f>
        <v>198670.4</v>
      </c>
      <c r="G7" s="24">
        <f t="shared" ref="G7:G24" si="1">IFERROR((F7/E7),"-")</f>
        <v>0.99853338975946171</v>
      </c>
      <c r="H7" s="22">
        <f>IF($A$2="CONSOLIDADO",SUMIFS(Orçamento2026!$O:$O,Orçamento2026!$F:$F,'DRE-2026'!$A7,Orçamento2026!$E:$E,'DRE-2026'!I$4),SUMIFS(Orçamento2026!$O:$O,Orçamento2026!$F:$F,'DRE-2026'!$A7,Orçamento2026!$E:$E,'DRE-2026'!I$4,Orçamento2026!$A:$A,'DRE-2026'!$A$2))</f>
        <v>198962.2</v>
      </c>
      <c r="I7" s="23">
        <f>IF($A$2="CONSOLIDADO",SUMIFS('Realizado 2026'!$O:$O,'Realizado 2026'!$F:$F,'DRE-2026'!$A7,'Realizado 2026'!$E:$E,'DRE-2026'!I$4),SUMIFS('Realizado 2026'!$O:$O,'Realizado 2026'!$F:$F,'DRE-2026'!$A7,'Realizado 2026'!$E:$E,'DRE-2026'!I$4,'Realizado 2026'!$A:$A,'DRE-2026'!$A$2))</f>
        <v>114090.83</v>
      </c>
      <c r="J7" s="24">
        <f t="shared" ref="J7:J24" si="2">IFERROR((I7/H7),"-")</f>
        <v>0.57342967659183497</v>
      </c>
      <c r="K7" s="22">
        <f>IF($A$2="CONSOLIDADO",SUMIFS(Orçamento2026!$O:$O,Orçamento2026!$F:$F,'DRE-2026'!$A7,Orçamento2026!$E:$E,'DRE-2026'!L$4),SUMIFS(Orçamento2026!$O:$O,Orçamento2026!$F:$F,'DRE-2026'!$A7,Orçamento2026!$E:$E,'DRE-2026'!L$4,Orçamento2026!$A:$A,'DRE-2026'!$A$2))</f>
        <v>198962.2</v>
      </c>
      <c r="L7" s="23">
        <f>IF($A$2="CONSOLIDADO",SUMIFS('Realizado 2026'!$O:$O,'Realizado 2026'!$F:$F,'DRE-2026'!$A7,'Realizado 2026'!$E:$E,'DRE-2026'!L$4),SUMIFS('Realizado 2026'!$O:$O,'Realizado 2026'!$F:$F,'DRE-2026'!$A7,'Realizado 2026'!$E:$E,'DRE-2026'!L$4,'Realizado 2026'!$A:$A,'DRE-2026'!$A$2))</f>
        <v>0</v>
      </c>
      <c r="M7" s="24">
        <f t="shared" ref="M7:M24" si="3">IFERROR((L7/K7),"-")</f>
        <v>0</v>
      </c>
      <c r="N7" s="22">
        <f>IF($A$2="CONSOLIDADO",SUMIFS(Orçamento2026!$O:$O,Orçamento2026!$F:$F,'DRE-2026'!$A7,Orçamento2026!$E:$E,'DRE-2026'!O$4),SUMIFS(Orçamento2026!$O:$O,Orçamento2026!$F:$F,'DRE-2026'!$A7,Orçamento2026!$E:$E,'DRE-2026'!O$4,Orçamento2026!$A:$A,'DRE-2026'!$A$2))</f>
        <v>198962.2</v>
      </c>
      <c r="O7" s="23">
        <f>IF($A$2="CONSOLIDADO",SUMIFS('Realizado 2026'!$O:$O,'Realizado 2026'!$F:$F,'DRE-2026'!$A7,'Realizado 2026'!$E:$E,'DRE-2026'!O$4),SUMIFS('Realizado 2026'!$O:$O,'Realizado 2026'!$F:$F,'DRE-2026'!$A7,'Realizado 2026'!$E:$E,'DRE-2026'!O$4,'Realizado 2026'!$A:$A,'DRE-2026'!$A$2))</f>
        <v>0</v>
      </c>
      <c r="P7" s="24">
        <f t="shared" ref="P7:P24" si="4">IFERROR((O7/N7),"-")</f>
        <v>0</v>
      </c>
      <c r="Q7" s="22">
        <f>IF($A$2="CONSOLIDADO",SUMIFS(Orçamento2026!$O:$O,Orçamento2026!$F:$F,'DRE-2026'!$A7,Orçamento2026!$E:$E,'DRE-2026'!R$4),SUMIFS(Orçamento2026!$O:$O,Orçamento2026!$F:$F,'DRE-2026'!$A7,Orçamento2026!$E:$E,'DRE-2026'!R$4,Orçamento2026!$A:$A,'DRE-2026'!$A$2))</f>
        <v>0</v>
      </c>
      <c r="R7" s="23">
        <f>IF($A$2="CONSOLIDADO",SUMIFS('Realizado 2026'!$O:$O,'Realizado 2026'!$F:$F,'DRE-2026'!$A7,'Realizado 2026'!$E:$E,'DRE-2026'!R$4),SUMIFS('Realizado 2026'!$O:$O,'Realizado 2026'!$F:$F,'DRE-2026'!$A7,'Realizado 2026'!$E:$E,'DRE-2026'!R$4,'Realizado 2026'!$A:$A,'DRE-2026'!$A$2))</f>
        <v>0</v>
      </c>
      <c r="S7" s="24" t="str">
        <f t="shared" ref="S7:S24" si="5">IFERROR((R7/Q7),"-")</f>
        <v>-</v>
      </c>
      <c r="T7" s="22">
        <f>IF($A$2="CONSOLIDADO",SUMIFS(Orçamento2026!$O:$O,Orçamento2026!$F:$F,'DRE-2026'!$A7,Orçamento2026!$E:$E,'DRE-2026'!U$4),SUMIFS(Orçamento2026!$O:$O,Orçamento2026!$F:$F,'DRE-2026'!$A7,Orçamento2026!$E:$E,'DRE-2026'!U$4,Orçamento2026!$A:$A,'DRE-2026'!$A$2))</f>
        <v>397924.4</v>
      </c>
      <c r="U7" s="23">
        <f>IF($A$2="CONSOLIDADO",SUMIFS('Realizado 2026'!$O:$O,'Realizado 2026'!$F:$F,'DRE-2026'!$A7,'Realizado 2026'!$E:$E,'DRE-2026'!U$4),SUMIFS('Realizado 2026'!$O:$O,'Realizado 2026'!$F:$F,'DRE-2026'!$A7,'Realizado 2026'!$E:$E,'DRE-2026'!U$4,'Realizado 2026'!$A:$A,'DRE-2026'!$A$2))</f>
        <v>0</v>
      </c>
      <c r="V7" s="24">
        <f t="shared" ref="V7:V24" si="6">IFERROR((U7/T7),"-")</f>
        <v>0</v>
      </c>
      <c r="W7" s="22">
        <f>IF($A$2="CONSOLIDADO",SUMIFS(Orçamento2026!$O:$O,Orçamento2026!$F:$F,'DRE-2026'!$A7,Orçamento2026!$E:$E,'DRE-2026'!X$4),SUMIFS(Orçamento2026!$O:$O,Orçamento2026!$F:$F,'DRE-2026'!$A7,Orçamento2026!$E:$E,'DRE-2026'!X$4,Orçamento2026!$A:$A,'DRE-2026'!$A$2))</f>
        <v>198962.2</v>
      </c>
      <c r="X7" s="23">
        <f>IF($A$2="CONSOLIDADO",SUMIFS('Realizado 2026'!$O:$O,'Realizado 2026'!$F:$F,'DRE-2026'!$A7,'Realizado 2026'!$E:$E,'DRE-2026'!X$4),SUMIFS('Realizado 2026'!$O:$O,'Realizado 2026'!$F:$F,'DRE-2026'!$A7,'Realizado 2026'!$E:$E,'DRE-2026'!X$4,'Realizado 2026'!$A:$A,'DRE-2026'!$A$2))</f>
        <v>0</v>
      </c>
      <c r="Y7" s="24">
        <f t="shared" ref="Y7:Y24" si="7">IFERROR((X7/W7),"-")</f>
        <v>0</v>
      </c>
      <c r="Z7" s="22">
        <f>IF($A$2="CONSOLIDADO",SUMIFS(Orçamento2026!$O:$O,Orçamento2026!$F:$F,'DRE-2026'!$A7,Orçamento2026!$E:$E,'DRE-2026'!AA$4),SUMIFS(Orçamento2026!$O:$O,Orçamento2026!$F:$F,'DRE-2026'!$A7,Orçamento2026!$E:$E,'DRE-2026'!AA$4,Orçamento2026!$A:$A,'DRE-2026'!$A$2))</f>
        <v>198962.2</v>
      </c>
      <c r="AA7" s="23">
        <f>IF($A$2="CONSOLIDADO",SUMIFS('Realizado 2026'!$O:$O,'Realizado 2026'!$F:$F,'DRE-2026'!$A7,'Realizado 2026'!$E:$E,'DRE-2026'!AA$4),SUMIFS('Realizado 2026'!$O:$O,'Realizado 2026'!$F:$F,'DRE-2026'!$A7,'Realizado 2026'!$E:$E,'DRE-2026'!AA$4,'Realizado 2026'!$A:$A,'DRE-2026'!$A$2))</f>
        <v>0</v>
      </c>
      <c r="AB7" s="24">
        <f t="shared" ref="AB7:AB24" si="8">IFERROR((AA7/Z7),"-")</f>
        <v>0</v>
      </c>
      <c r="AC7" s="22">
        <f>IF($A$2="CONSOLIDADO",SUMIFS(Orçamento2026!$O:$O,Orçamento2026!$F:$F,'DRE-2026'!$A7,Orçamento2026!$E:$E,'DRE-2026'!AD$4),SUMIFS(Orçamento2026!$O:$O,Orçamento2026!$F:$F,'DRE-2026'!$A7,Orçamento2026!$E:$E,'DRE-2026'!AD$4,Orçamento2026!$A:$A,'DRE-2026'!$A$2))</f>
        <v>198962.2</v>
      </c>
      <c r="AD7" s="23">
        <f>IF($A$2="CONSOLIDADO",SUMIFS('Realizado 2026'!$O:$O,'Realizado 2026'!$F:$F,'DRE-2026'!$A7,'Realizado 2026'!$E:$E,'DRE-2026'!AD$4),SUMIFS('Realizado 2026'!$O:$O,'Realizado 2026'!$F:$F,'DRE-2026'!$A7,'Realizado 2026'!$E:$E,'DRE-2026'!AD$4,'Realizado 2026'!$A:$A,'DRE-2026'!$A$2))</f>
        <v>0</v>
      </c>
      <c r="AE7" s="24">
        <f t="shared" ref="AE7:AE24" si="9">IFERROR((AD7/AC7),"-")</f>
        <v>0</v>
      </c>
      <c r="AF7" s="22">
        <f>IF($A$2="CONSOLIDADO",SUMIFS(Orçamento2026!$O:$O,Orçamento2026!$F:$F,'DRE-2026'!$A7,Orçamento2026!$E:$E,'DRE-2026'!AG$4),SUMIFS(Orçamento2026!$O:$O,Orçamento2026!$F:$F,'DRE-2026'!$A7,Orçamento2026!$E:$E,'DRE-2026'!AG$4,Orçamento2026!$A:$A,'DRE-2026'!$A$2))</f>
        <v>198962.2</v>
      </c>
      <c r="AG7" s="23">
        <f>IF($A$2="CONSOLIDADO",SUMIFS('Realizado 2026'!$O:$O,'Realizado 2026'!$F:$F,'DRE-2026'!$A7,'Realizado 2026'!$E:$E,'DRE-2026'!AG$4),SUMIFS('Realizado 2026'!$O:$O,'Realizado 2026'!$F:$F,'DRE-2026'!$A7,'Realizado 2026'!$E:$E,'DRE-2026'!AG$4,'Realizado 2026'!$A:$A,'DRE-2026'!$A$2))</f>
        <v>0</v>
      </c>
      <c r="AH7" s="24">
        <f t="shared" ref="AH7:AH24" si="10">IFERROR((AG7/AF7),"-")</f>
        <v>0</v>
      </c>
      <c r="AI7" s="22">
        <f>IF($A$2="CONSOLIDADO",SUMIFS(Orçamento2026!$O:$O,Orçamento2026!$F:$F,'DRE-2026'!$A7,Orçamento2026!$E:$E,'DRE-2026'!AJ$4),SUMIFS(Orçamento2026!$O:$O,Orçamento2026!$F:$F,'DRE-2026'!$A7,Orçamento2026!$E:$E,'DRE-2026'!AJ$4,Orçamento2026!$A:$A,'DRE-2026'!$A$2))</f>
        <v>198962.2</v>
      </c>
      <c r="AJ7" s="23">
        <f>IF($A$2="CONSOLIDADO",SUMIFS('Realizado 2026'!$O:$O,'Realizado 2026'!$F:$F,'DRE-2026'!$A7,'Realizado 2026'!$E:$E,'DRE-2026'!AJ$4),SUMIFS('Realizado 2026'!$O:$O,'Realizado 2026'!$F:$F,'DRE-2026'!$A7,'Realizado 2026'!$E:$E,'DRE-2026'!AJ$4,'Realizado 2026'!$A:$A,'DRE-2026'!$A$2))</f>
        <v>0</v>
      </c>
      <c r="AK7" s="24">
        <f t="shared" ref="AK7:AK24" si="11">IFERROR((AJ7/AI7),"-")</f>
        <v>0</v>
      </c>
      <c r="AL7" s="5"/>
      <c r="AM7" s="5"/>
      <c r="AN7" s="23">
        <f t="shared" ref="AN7:AO7" si="12">B7+E7+H7+K7+N7+Q7+T7+W7+Z7+AC7+AF7+AI7</f>
        <v>2387546.4</v>
      </c>
      <c r="AO7" s="23">
        <f t="shared" si="12"/>
        <v>511723.43</v>
      </c>
      <c r="AP7" s="25">
        <f t="shared" ref="AP7:AP24" si="13">IFERROR((AO7/AN7),"-")</f>
        <v>0.21433025552927473</v>
      </c>
    </row>
    <row r="8" spans="1:42" ht="14.25" customHeight="1">
      <c r="A8" s="21" t="s">
        <v>9</v>
      </c>
      <c r="B8" s="22">
        <f>IF($A$2="CONSOLIDADO",SUMIFS(Orçamento2026!$O:$O,Orçamento2026!$F:$F,'DRE-2026'!$A8,Orçamento2026!$E:$E,'DRE-2026'!C$4),SUMIFS(Orçamento2026!$O:$O,Orçamento2026!$F:$F,'DRE-2026'!$A8,Orçamento2026!$E:$E,'DRE-2026'!C$4,Orçamento2026!$A:$A,'DRE-2026'!$A$2))</f>
        <v>61890.6</v>
      </c>
      <c r="C8" s="23">
        <f>IF($A$2="CONSOLIDADO",SUMIFS('Realizado 2026'!$O:$O,'Realizado 2026'!$F:$F,'DRE-2026'!$A8,'Realizado 2026'!$E:$E,'DRE-2026'!C$4),SUMIFS('Realizado 2026'!$O:$O,'Realizado 2026'!$F:$F,'DRE-2026'!$A8,'Realizado 2026'!$E:$E,'DRE-2026'!C$4,'Realizado 2026'!$A:$A,'DRE-2026'!$A$2))</f>
        <v>66921.45</v>
      </c>
      <c r="D8" s="24">
        <f t="shared" si="0"/>
        <v>1.0812861726982772</v>
      </c>
      <c r="E8" s="22">
        <f>IF($A$2="CONSOLIDADO",SUMIFS(Orçamento2026!$O:$O,Orçamento2026!$F:$F,'DRE-2026'!$A8,Orçamento2026!$E:$E,'DRE-2026'!F$4),SUMIFS(Orçamento2026!$O:$O,Orçamento2026!$F:$F,'DRE-2026'!$A8,Orçamento2026!$E:$E,'DRE-2026'!F$4,Orçamento2026!$A:$A,'DRE-2026'!$A$2))</f>
        <v>61890.6</v>
      </c>
      <c r="F8" s="23">
        <f>IF($A$2="CONSOLIDADO",SUMIFS('Realizado 2026'!$O:$O,'Realizado 2026'!$F:$F,'DRE-2026'!$A8,'Realizado 2026'!$E:$E,'DRE-2026'!F$4),SUMIFS('Realizado 2026'!$O:$O,'Realizado 2026'!$F:$F,'DRE-2026'!$A8,'Realizado 2026'!$E:$E,'DRE-2026'!F$4,'Realizado 2026'!$A:$A,'DRE-2026'!$A$2))</f>
        <v>61890.6</v>
      </c>
      <c r="G8" s="24">
        <f t="shared" si="1"/>
        <v>1</v>
      </c>
      <c r="H8" s="22">
        <f>IF($A$2="CONSOLIDADO",SUMIFS(Orçamento2026!$O:$O,Orçamento2026!$F:$F,'DRE-2026'!$A8,Orçamento2026!$E:$E,'DRE-2026'!I$4),SUMIFS(Orçamento2026!$O:$O,Orçamento2026!$F:$F,'DRE-2026'!$A8,Orçamento2026!$E:$E,'DRE-2026'!I$4,Orçamento2026!$A:$A,'DRE-2026'!$A$2))</f>
        <v>61890.6</v>
      </c>
      <c r="I8" s="23">
        <f>IF($A$2="CONSOLIDADO",SUMIFS('Realizado 2026'!$O:$O,'Realizado 2026'!$F:$F,'DRE-2026'!$A8,'Realizado 2026'!$E:$E,'DRE-2026'!I$4),SUMIFS('Realizado 2026'!$O:$O,'Realizado 2026'!$F:$F,'DRE-2026'!$A8,'Realizado 2026'!$E:$E,'DRE-2026'!I$4,'Realizado 2026'!$A:$A,'DRE-2026'!$A$2))</f>
        <v>54110.46</v>
      </c>
      <c r="J8" s="24">
        <f t="shared" si="2"/>
        <v>0.87429205727525672</v>
      </c>
      <c r="K8" s="22">
        <f>IF($A$2="CONSOLIDADO",SUMIFS(Orçamento2026!$O:$O,Orçamento2026!$F:$F,'DRE-2026'!$A8,Orçamento2026!$E:$E,'DRE-2026'!L$4),SUMIFS(Orçamento2026!$O:$O,Orçamento2026!$F:$F,'DRE-2026'!$A8,Orçamento2026!$E:$E,'DRE-2026'!L$4,Orçamento2026!$A:$A,'DRE-2026'!$A$2))</f>
        <v>61890.6</v>
      </c>
      <c r="L8" s="23">
        <f>IF($A$2="CONSOLIDADO",SUMIFS('Realizado 2026'!$O:$O,'Realizado 2026'!$F:$F,'DRE-2026'!$A8,'Realizado 2026'!$E:$E,'DRE-2026'!L$4),SUMIFS('Realizado 2026'!$O:$O,'Realizado 2026'!$F:$F,'DRE-2026'!$A8,'Realizado 2026'!$E:$E,'DRE-2026'!L$4,'Realizado 2026'!$A:$A,'DRE-2026'!$A$2))</f>
        <v>0</v>
      </c>
      <c r="M8" s="24">
        <f t="shared" si="3"/>
        <v>0</v>
      </c>
      <c r="N8" s="22">
        <f>IF($A$2="CONSOLIDADO",SUMIFS(Orçamento2026!$O:$O,Orçamento2026!$F:$F,'DRE-2026'!$A8,Orçamento2026!$E:$E,'DRE-2026'!O$4),SUMIFS(Orçamento2026!$O:$O,Orçamento2026!$F:$F,'DRE-2026'!$A8,Orçamento2026!$E:$E,'DRE-2026'!O$4,Orçamento2026!$A:$A,'DRE-2026'!$A$2))</f>
        <v>61890.6</v>
      </c>
      <c r="O8" s="23">
        <f>IF($A$2="CONSOLIDADO",SUMIFS('Realizado 2026'!$O:$O,'Realizado 2026'!$F:$F,'DRE-2026'!$A8,'Realizado 2026'!$E:$E,'DRE-2026'!O$4),SUMIFS('Realizado 2026'!$O:$O,'Realizado 2026'!$F:$F,'DRE-2026'!$A8,'Realizado 2026'!$E:$E,'DRE-2026'!O$4,'Realizado 2026'!$A:$A,'DRE-2026'!$A$2))</f>
        <v>0</v>
      </c>
      <c r="P8" s="24">
        <f t="shared" si="4"/>
        <v>0</v>
      </c>
      <c r="Q8" s="22">
        <f>IF($A$2="CONSOLIDADO",SUMIFS(Orçamento2026!$O:$O,Orçamento2026!$F:$F,'DRE-2026'!$A8,Orçamento2026!$E:$E,'DRE-2026'!R$4),SUMIFS(Orçamento2026!$O:$O,Orçamento2026!$F:$F,'DRE-2026'!$A8,Orçamento2026!$E:$E,'DRE-2026'!R$4,Orçamento2026!$A:$A,'DRE-2026'!$A$2))</f>
        <v>0</v>
      </c>
      <c r="R8" s="23">
        <f>IF($A$2="CONSOLIDADO",SUMIFS('Realizado 2026'!$O:$O,'Realizado 2026'!$F:$F,'DRE-2026'!$A8,'Realizado 2026'!$E:$E,'DRE-2026'!R$4),SUMIFS('Realizado 2026'!$O:$O,'Realizado 2026'!$F:$F,'DRE-2026'!$A8,'Realizado 2026'!$E:$E,'DRE-2026'!R$4,'Realizado 2026'!$A:$A,'DRE-2026'!$A$2))</f>
        <v>0</v>
      </c>
      <c r="S8" s="24" t="str">
        <f t="shared" si="5"/>
        <v>-</v>
      </c>
      <c r="T8" s="22">
        <f>IF($A$2="CONSOLIDADO",SUMIFS(Orçamento2026!$O:$O,Orçamento2026!$F:$F,'DRE-2026'!$A8,Orçamento2026!$E:$E,'DRE-2026'!U$4),SUMIFS(Orçamento2026!$O:$O,Orçamento2026!$F:$F,'DRE-2026'!$A8,Orçamento2026!$E:$E,'DRE-2026'!U$4,Orçamento2026!$A:$A,'DRE-2026'!$A$2))</f>
        <v>123781.2</v>
      </c>
      <c r="U8" s="23">
        <f>IF($A$2="CONSOLIDADO",SUMIFS('Realizado 2026'!$O:$O,'Realizado 2026'!$F:$F,'DRE-2026'!$A8,'Realizado 2026'!$E:$E,'DRE-2026'!U$4),SUMIFS('Realizado 2026'!$O:$O,'Realizado 2026'!$F:$F,'DRE-2026'!$A8,'Realizado 2026'!$E:$E,'DRE-2026'!U$4,'Realizado 2026'!$A:$A,'DRE-2026'!$A$2))</f>
        <v>0</v>
      </c>
      <c r="V8" s="24">
        <f t="shared" si="6"/>
        <v>0</v>
      </c>
      <c r="W8" s="22">
        <f>IF($A$2="CONSOLIDADO",SUMIFS(Orçamento2026!$O:$O,Orçamento2026!$F:$F,'DRE-2026'!$A8,Orçamento2026!$E:$E,'DRE-2026'!X$4),SUMIFS(Orçamento2026!$O:$O,Orçamento2026!$F:$F,'DRE-2026'!$A8,Orçamento2026!$E:$E,'DRE-2026'!X$4,Orçamento2026!$A:$A,'DRE-2026'!$A$2))</f>
        <v>61890.6</v>
      </c>
      <c r="X8" s="23">
        <f>IF($A$2="CONSOLIDADO",SUMIFS('Realizado 2026'!$O:$O,'Realizado 2026'!$F:$F,'DRE-2026'!$A8,'Realizado 2026'!$E:$E,'DRE-2026'!X$4),SUMIFS('Realizado 2026'!$O:$O,'Realizado 2026'!$F:$F,'DRE-2026'!$A8,'Realizado 2026'!$E:$E,'DRE-2026'!X$4,'Realizado 2026'!$A:$A,'DRE-2026'!$A$2))</f>
        <v>0</v>
      </c>
      <c r="Y8" s="24">
        <f t="shared" si="7"/>
        <v>0</v>
      </c>
      <c r="Z8" s="22">
        <f>IF($A$2="CONSOLIDADO",SUMIFS(Orçamento2026!$O:$O,Orçamento2026!$F:$F,'DRE-2026'!$A8,Orçamento2026!$E:$E,'DRE-2026'!AA$4),SUMIFS(Orçamento2026!$O:$O,Orçamento2026!$F:$F,'DRE-2026'!$A8,Orçamento2026!$E:$E,'DRE-2026'!AA$4,Orçamento2026!$A:$A,'DRE-2026'!$A$2))</f>
        <v>61890.6</v>
      </c>
      <c r="AA8" s="23">
        <f>IF($A$2="CONSOLIDADO",SUMIFS('Realizado 2026'!$O:$O,'Realizado 2026'!$F:$F,'DRE-2026'!$A8,'Realizado 2026'!$E:$E,'DRE-2026'!AA$4),SUMIFS('Realizado 2026'!$O:$O,'Realizado 2026'!$F:$F,'DRE-2026'!$A8,'Realizado 2026'!$E:$E,'DRE-2026'!AA$4,'Realizado 2026'!$A:$A,'DRE-2026'!$A$2))</f>
        <v>0</v>
      </c>
      <c r="AB8" s="24">
        <f t="shared" si="8"/>
        <v>0</v>
      </c>
      <c r="AC8" s="22">
        <f>IF($A$2="CONSOLIDADO",SUMIFS(Orçamento2026!$O:$O,Orçamento2026!$F:$F,'DRE-2026'!$A8,Orçamento2026!$E:$E,'DRE-2026'!AD$4),SUMIFS(Orçamento2026!$O:$O,Orçamento2026!$F:$F,'DRE-2026'!$A8,Orçamento2026!$E:$E,'DRE-2026'!AD$4,Orçamento2026!$A:$A,'DRE-2026'!$A$2))</f>
        <v>61890.6</v>
      </c>
      <c r="AD8" s="23">
        <f>IF($A$2="CONSOLIDADO",SUMIFS('Realizado 2026'!$O:$O,'Realizado 2026'!$F:$F,'DRE-2026'!$A8,'Realizado 2026'!$E:$E,'DRE-2026'!AD$4),SUMIFS('Realizado 2026'!$O:$O,'Realizado 2026'!$F:$F,'DRE-2026'!$A8,'Realizado 2026'!$E:$E,'DRE-2026'!AD$4,'Realizado 2026'!$A:$A,'DRE-2026'!$A$2))</f>
        <v>0</v>
      </c>
      <c r="AE8" s="24">
        <f t="shared" si="9"/>
        <v>0</v>
      </c>
      <c r="AF8" s="22">
        <f>IF($A$2="CONSOLIDADO",SUMIFS(Orçamento2026!$O:$O,Orçamento2026!$F:$F,'DRE-2026'!$A8,Orçamento2026!$E:$E,'DRE-2026'!AG$4),SUMIFS(Orçamento2026!$O:$O,Orçamento2026!$F:$F,'DRE-2026'!$A8,Orçamento2026!$E:$E,'DRE-2026'!AG$4,Orçamento2026!$A:$A,'DRE-2026'!$A$2))</f>
        <v>61890.6</v>
      </c>
      <c r="AG8" s="23">
        <f>IF($A$2="CONSOLIDADO",SUMIFS('Realizado 2026'!$O:$O,'Realizado 2026'!$F:$F,'DRE-2026'!$A8,'Realizado 2026'!$E:$E,'DRE-2026'!AG$4),SUMIFS('Realizado 2026'!$O:$O,'Realizado 2026'!$F:$F,'DRE-2026'!$A8,'Realizado 2026'!$E:$E,'DRE-2026'!AG$4,'Realizado 2026'!$A:$A,'DRE-2026'!$A$2))</f>
        <v>0</v>
      </c>
      <c r="AH8" s="24">
        <f t="shared" si="10"/>
        <v>0</v>
      </c>
      <c r="AI8" s="22">
        <f>IF($A$2="CONSOLIDADO",SUMIFS(Orçamento2026!$O:$O,Orçamento2026!$F:$F,'DRE-2026'!$A8,Orçamento2026!$E:$E,'DRE-2026'!AJ$4),SUMIFS(Orçamento2026!$O:$O,Orçamento2026!$F:$F,'DRE-2026'!$A8,Orçamento2026!$E:$E,'DRE-2026'!AJ$4,Orçamento2026!$A:$A,'DRE-2026'!$A$2))</f>
        <v>61890.6</v>
      </c>
      <c r="AJ8" s="23">
        <f>IF($A$2="CONSOLIDADO",SUMIFS('Realizado 2026'!$O:$O,'Realizado 2026'!$F:$F,'DRE-2026'!$A8,'Realizado 2026'!$E:$E,'DRE-2026'!AJ$4),SUMIFS('Realizado 2026'!$O:$O,'Realizado 2026'!$F:$F,'DRE-2026'!$A8,'Realizado 2026'!$E:$E,'DRE-2026'!AJ$4,'Realizado 2026'!$A:$A,'DRE-2026'!$A$2))</f>
        <v>0</v>
      </c>
      <c r="AK8" s="24">
        <f t="shared" si="11"/>
        <v>0</v>
      </c>
      <c r="AL8" s="5"/>
      <c r="AM8" s="5"/>
      <c r="AN8" s="23">
        <f t="shared" ref="AN8:AO8" si="14">B8+E8+H8+K8+N8+Q8+T8+W8+Z8+AC8+AF8+AI8</f>
        <v>742687.2</v>
      </c>
      <c r="AO8" s="23">
        <f t="shared" si="14"/>
        <v>182922.50999999998</v>
      </c>
      <c r="AP8" s="25">
        <f t="shared" si="13"/>
        <v>0.24629818583112781</v>
      </c>
    </row>
    <row r="9" spans="1:42" ht="14.25" customHeight="1">
      <c r="A9" s="21" t="s">
        <v>10</v>
      </c>
      <c r="B9" s="22">
        <f>IF($A$2="CONSOLIDADO",SUMIFS(Orçamento2026!$O:$O,Orçamento2026!$F:$F,'DRE-2026'!$A9,Orçamento2026!$E:$E,'DRE-2026'!C$4),SUMIFS(Orçamento2026!$O:$O,Orçamento2026!$F:$F,'DRE-2026'!$A9,Orçamento2026!$E:$E,'DRE-2026'!C$4,Orçamento2026!$A:$A,'DRE-2026'!$A$2))</f>
        <v>121740.23400000001</v>
      </c>
      <c r="C9" s="23">
        <f>IF($A$2="CONSOLIDADO",SUMIFS('Realizado 2026'!$O:$O,'Realizado 2026'!$F:$F,'DRE-2026'!$A9,'Realizado 2026'!$E:$E,'DRE-2026'!C$4),SUMIFS('Realizado 2026'!$O:$O,'Realizado 2026'!$F:$F,'DRE-2026'!$A9,'Realizado 2026'!$E:$E,'DRE-2026'!C$4,'Realizado 2026'!$A:$A,'DRE-2026'!$A$2))</f>
        <v>121740.23400000001</v>
      </c>
      <c r="D9" s="24">
        <f t="shared" si="0"/>
        <v>1</v>
      </c>
      <c r="E9" s="22">
        <f>IF($A$2="CONSOLIDADO",SUMIFS(Orçamento2026!$O:$O,Orçamento2026!$F:$F,'DRE-2026'!$A9,Orçamento2026!$E:$E,'DRE-2026'!F$4),SUMIFS(Orçamento2026!$O:$O,Orçamento2026!$F:$F,'DRE-2026'!$A9,Orçamento2026!$E:$E,'DRE-2026'!F$4,Orçamento2026!$A:$A,'DRE-2026'!$A$2))</f>
        <v>59437.074000000001</v>
      </c>
      <c r="F9" s="23">
        <f>IF($A$2="CONSOLIDADO",SUMIFS('Realizado 2026'!$O:$O,'Realizado 2026'!$F:$F,'DRE-2026'!$A9,'Realizado 2026'!$E:$E,'DRE-2026'!F$4),SUMIFS('Realizado 2026'!$O:$O,'Realizado 2026'!$F:$F,'DRE-2026'!$A9,'Realizado 2026'!$E:$E,'DRE-2026'!F$4,'Realizado 2026'!$A:$A,'DRE-2026'!$A$2))</f>
        <v>0</v>
      </c>
      <c r="G9" s="24">
        <f t="shared" si="1"/>
        <v>0</v>
      </c>
      <c r="H9" s="22">
        <f>IF($A$2="CONSOLIDADO",SUMIFS(Orçamento2026!$O:$O,Orçamento2026!$F:$F,'DRE-2026'!$A9,Orçamento2026!$E:$E,'DRE-2026'!I$4),SUMIFS(Orçamento2026!$O:$O,Orçamento2026!$F:$F,'DRE-2026'!$A9,Orçamento2026!$E:$E,'DRE-2026'!I$4,Orçamento2026!$A:$A,'DRE-2026'!$A$2))</f>
        <v>59437.074000000001</v>
      </c>
      <c r="I9" s="23">
        <f>IF($A$2="CONSOLIDADO",SUMIFS('Realizado 2026'!$O:$O,'Realizado 2026'!$F:$F,'DRE-2026'!$A9,'Realizado 2026'!$E:$E,'DRE-2026'!I$4),SUMIFS('Realizado 2026'!$O:$O,'Realizado 2026'!$F:$F,'DRE-2026'!$A9,'Realizado 2026'!$E:$E,'DRE-2026'!I$4,'Realizado 2026'!$A:$A,'DRE-2026'!$A$2))</f>
        <v>237739.65000000002</v>
      </c>
      <c r="J9" s="24">
        <f t="shared" si="2"/>
        <v>3.9998545352350288</v>
      </c>
      <c r="K9" s="22">
        <f>IF($A$2="CONSOLIDADO",SUMIFS(Orçamento2026!$O:$O,Orçamento2026!$F:$F,'DRE-2026'!$A9,Orçamento2026!$E:$E,'DRE-2026'!L$4),SUMIFS(Orçamento2026!$O:$O,Orçamento2026!$F:$F,'DRE-2026'!$A9,Orçamento2026!$E:$E,'DRE-2026'!L$4,Orçamento2026!$A:$A,'DRE-2026'!$A$2))</f>
        <v>59437.074000000001</v>
      </c>
      <c r="L9" s="23">
        <f>IF($A$2="CONSOLIDADO",SUMIFS('Realizado 2026'!$O:$O,'Realizado 2026'!$F:$F,'DRE-2026'!$A9,'Realizado 2026'!$E:$E,'DRE-2026'!L$4),SUMIFS('Realizado 2026'!$O:$O,'Realizado 2026'!$F:$F,'DRE-2026'!$A9,'Realizado 2026'!$E:$E,'DRE-2026'!L$4,'Realizado 2026'!$A:$A,'DRE-2026'!$A$2))</f>
        <v>0</v>
      </c>
      <c r="M9" s="24">
        <f t="shared" si="3"/>
        <v>0</v>
      </c>
      <c r="N9" s="22">
        <f>IF($A$2="CONSOLIDADO",SUMIFS(Orçamento2026!$O:$O,Orçamento2026!$F:$F,'DRE-2026'!$A9,Orçamento2026!$E:$E,'DRE-2026'!O$4),SUMIFS(Orçamento2026!$O:$O,Orçamento2026!$F:$F,'DRE-2026'!$A9,Orçamento2026!$E:$E,'DRE-2026'!O$4,Orçamento2026!$A:$A,'DRE-2026'!$A$2))</f>
        <v>59437.074000000001</v>
      </c>
      <c r="O9" s="23">
        <f>IF($A$2="CONSOLIDADO",SUMIFS('Realizado 2026'!$O:$O,'Realizado 2026'!$F:$F,'DRE-2026'!$A9,'Realizado 2026'!$E:$E,'DRE-2026'!O$4),SUMIFS('Realizado 2026'!$O:$O,'Realizado 2026'!$F:$F,'DRE-2026'!$A9,'Realizado 2026'!$E:$E,'DRE-2026'!O$4,'Realizado 2026'!$A:$A,'DRE-2026'!$A$2))</f>
        <v>0</v>
      </c>
      <c r="P9" s="24">
        <f t="shared" si="4"/>
        <v>0</v>
      </c>
      <c r="Q9" s="22">
        <f>IF($A$2="CONSOLIDADO",SUMIFS(Orçamento2026!$O:$O,Orçamento2026!$F:$F,'DRE-2026'!$A9,Orçamento2026!$E:$E,'DRE-2026'!R$4),SUMIFS(Orçamento2026!$O:$O,Orçamento2026!$F:$F,'DRE-2026'!$A9,Orçamento2026!$E:$E,'DRE-2026'!R$4,Orçamento2026!$A:$A,'DRE-2026'!$A$2))</f>
        <v>59437.074000000001</v>
      </c>
      <c r="R9" s="23">
        <f>IF($A$2="CONSOLIDADO",SUMIFS('Realizado 2026'!$O:$O,'Realizado 2026'!$F:$F,'DRE-2026'!$A9,'Realizado 2026'!$E:$E,'DRE-2026'!R$4),SUMIFS('Realizado 2026'!$O:$O,'Realizado 2026'!$F:$F,'DRE-2026'!$A9,'Realizado 2026'!$E:$E,'DRE-2026'!R$4,'Realizado 2026'!$A:$A,'DRE-2026'!$A$2))</f>
        <v>0</v>
      </c>
      <c r="S9" s="24">
        <f t="shared" si="5"/>
        <v>0</v>
      </c>
      <c r="T9" s="22">
        <f>IF($A$2="CONSOLIDADO",SUMIFS(Orçamento2026!$O:$O,Orçamento2026!$F:$F,'DRE-2026'!$A9,Orçamento2026!$E:$E,'DRE-2026'!U$4),SUMIFS(Orçamento2026!$O:$O,Orçamento2026!$F:$F,'DRE-2026'!$A9,Orçamento2026!$E:$E,'DRE-2026'!U$4,Orçamento2026!$A:$A,'DRE-2026'!$A$2))</f>
        <v>59437.074000000001</v>
      </c>
      <c r="U9" s="23">
        <f>IF($A$2="CONSOLIDADO",SUMIFS('Realizado 2026'!$O:$O,'Realizado 2026'!$F:$F,'DRE-2026'!$A9,'Realizado 2026'!$E:$E,'DRE-2026'!U$4),SUMIFS('Realizado 2026'!$O:$O,'Realizado 2026'!$F:$F,'DRE-2026'!$A9,'Realizado 2026'!$E:$E,'DRE-2026'!U$4,'Realizado 2026'!$A:$A,'DRE-2026'!$A$2))</f>
        <v>0</v>
      </c>
      <c r="V9" s="24">
        <f t="shared" si="6"/>
        <v>0</v>
      </c>
      <c r="W9" s="22">
        <f>IF($A$2="CONSOLIDADO",SUMIFS(Orçamento2026!$O:$O,Orçamento2026!$F:$F,'DRE-2026'!$A9,Orçamento2026!$E:$E,'DRE-2026'!X$4),SUMIFS(Orçamento2026!$O:$O,Orçamento2026!$F:$F,'DRE-2026'!$A9,Orçamento2026!$E:$E,'DRE-2026'!X$4,Orçamento2026!$A:$A,'DRE-2026'!$A$2))</f>
        <v>59437.074000000001</v>
      </c>
      <c r="X9" s="23">
        <f>IF($A$2="CONSOLIDADO",SUMIFS('Realizado 2026'!$O:$O,'Realizado 2026'!$F:$F,'DRE-2026'!$A9,'Realizado 2026'!$E:$E,'DRE-2026'!X$4),SUMIFS('Realizado 2026'!$O:$O,'Realizado 2026'!$F:$F,'DRE-2026'!$A9,'Realizado 2026'!$E:$E,'DRE-2026'!X$4,'Realizado 2026'!$A:$A,'DRE-2026'!$A$2))</f>
        <v>0</v>
      </c>
      <c r="Y9" s="24">
        <f t="shared" si="7"/>
        <v>0</v>
      </c>
      <c r="Z9" s="22">
        <f>IF($A$2="CONSOLIDADO",SUMIFS(Orçamento2026!$O:$O,Orçamento2026!$F:$F,'DRE-2026'!$A9,Orçamento2026!$E:$E,'DRE-2026'!AA$4),SUMIFS(Orçamento2026!$O:$O,Orçamento2026!$F:$F,'DRE-2026'!$A9,Orçamento2026!$E:$E,'DRE-2026'!AA$4,Orçamento2026!$A:$A,'DRE-2026'!$A$2))</f>
        <v>59437.074000000001</v>
      </c>
      <c r="AA9" s="23">
        <f>IF($A$2="CONSOLIDADO",SUMIFS('Realizado 2026'!$O:$O,'Realizado 2026'!$F:$F,'DRE-2026'!$A9,'Realizado 2026'!$E:$E,'DRE-2026'!AA$4),SUMIFS('Realizado 2026'!$O:$O,'Realizado 2026'!$F:$F,'DRE-2026'!$A9,'Realizado 2026'!$E:$E,'DRE-2026'!AA$4,'Realizado 2026'!$A:$A,'DRE-2026'!$A$2))</f>
        <v>0</v>
      </c>
      <c r="AB9" s="24">
        <f t="shared" si="8"/>
        <v>0</v>
      </c>
      <c r="AC9" s="22">
        <f>IF($A$2="CONSOLIDADO",SUMIFS(Orçamento2026!$O:$O,Orçamento2026!$F:$F,'DRE-2026'!$A9,Orçamento2026!$E:$E,'DRE-2026'!AD$4),SUMIFS(Orçamento2026!$O:$O,Orçamento2026!$F:$F,'DRE-2026'!$A9,Orçamento2026!$E:$E,'DRE-2026'!AD$4,Orçamento2026!$A:$A,'DRE-2026'!$A$2))</f>
        <v>59437.074000000001</v>
      </c>
      <c r="AD9" s="23">
        <f>IF($A$2="CONSOLIDADO",SUMIFS('Realizado 2026'!$O:$O,'Realizado 2026'!$F:$F,'DRE-2026'!$A9,'Realizado 2026'!$E:$E,'DRE-2026'!AD$4),SUMIFS('Realizado 2026'!$O:$O,'Realizado 2026'!$F:$F,'DRE-2026'!$A9,'Realizado 2026'!$E:$E,'DRE-2026'!AD$4,'Realizado 2026'!$A:$A,'DRE-2026'!$A$2))</f>
        <v>0</v>
      </c>
      <c r="AE9" s="24">
        <f t="shared" si="9"/>
        <v>0</v>
      </c>
      <c r="AF9" s="22">
        <f>IF($A$2="CONSOLIDADO",SUMIFS(Orçamento2026!$O:$O,Orçamento2026!$F:$F,'DRE-2026'!$A9,Orçamento2026!$E:$E,'DRE-2026'!AG$4),SUMIFS(Orçamento2026!$O:$O,Orçamento2026!$F:$F,'DRE-2026'!$A9,Orçamento2026!$E:$E,'DRE-2026'!AG$4,Orçamento2026!$A:$A,'DRE-2026'!$A$2))</f>
        <v>59437.074000000001</v>
      </c>
      <c r="AG9" s="23">
        <f>IF($A$2="CONSOLIDADO",SUMIFS('Realizado 2026'!$O:$O,'Realizado 2026'!$F:$F,'DRE-2026'!$A9,'Realizado 2026'!$E:$E,'DRE-2026'!AG$4),SUMIFS('Realizado 2026'!$O:$O,'Realizado 2026'!$F:$F,'DRE-2026'!$A9,'Realizado 2026'!$E:$E,'DRE-2026'!AG$4,'Realizado 2026'!$A:$A,'DRE-2026'!$A$2))</f>
        <v>0</v>
      </c>
      <c r="AH9" s="24">
        <f t="shared" si="10"/>
        <v>0</v>
      </c>
      <c r="AI9" s="22">
        <f>IF($A$2="CONSOLIDADO",SUMIFS(Orçamento2026!$O:$O,Orçamento2026!$F:$F,'DRE-2026'!$A9,Orçamento2026!$E:$E,'DRE-2026'!AJ$4),SUMIFS(Orçamento2026!$O:$O,Orçamento2026!$F:$F,'DRE-2026'!$A9,Orçamento2026!$E:$E,'DRE-2026'!AJ$4,Orçamento2026!$A:$A,'DRE-2026'!$A$2))</f>
        <v>59437.074000000001</v>
      </c>
      <c r="AJ9" s="23">
        <f>IF($A$2="CONSOLIDADO",SUMIFS('Realizado 2026'!$O:$O,'Realizado 2026'!$F:$F,'DRE-2026'!$A9,'Realizado 2026'!$E:$E,'DRE-2026'!AJ$4),SUMIFS('Realizado 2026'!$O:$O,'Realizado 2026'!$F:$F,'DRE-2026'!$A9,'Realizado 2026'!$E:$E,'DRE-2026'!AJ$4,'Realizado 2026'!$A:$A,'DRE-2026'!$A$2))</f>
        <v>0</v>
      </c>
      <c r="AK9" s="24">
        <f t="shared" si="11"/>
        <v>0</v>
      </c>
      <c r="AL9" s="5"/>
      <c r="AM9" s="5"/>
      <c r="AN9" s="23">
        <f t="shared" ref="AN9:AO9" si="15">B9+E9+H9+K9+N9+Q9+T9+W9+Z9+AC9+AF9+AI9</f>
        <v>775548.04800000018</v>
      </c>
      <c r="AO9" s="23">
        <f t="shared" si="15"/>
        <v>359479.88400000002</v>
      </c>
      <c r="AP9" s="25">
        <f t="shared" si="13"/>
        <v>0.46351723136565737</v>
      </c>
    </row>
    <row r="10" spans="1:42" ht="14.25" customHeight="1">
      <c r="A10" s="21" t="s">
        <v>11</v>
      </c>
      <c r="B10" s="22">
        <f>IF($A$2="CONSOLIDADO",SUMIFS(Orçamento2026!$O:$O,Orçamento2026!$F:$F,'DRE-2026'!$A10,Orçamento2026!$E:$E,'DRE-2026'!C$4),SUMIFS(Orçamento2026!$O:$O,Orçamento2026!$F:$F,'DRE-2026'!$A10,Orçamento2026!$E:$E,'DRE-2026'!C$4,Orçamento2026!$A:$A,'DRE-2026'!$A$2))</f>
        <v>0</v>
      </c>
      <c r="C10" s="23">
        <f>IF($A$2="CONSOLIDADO",SUMIFS('Realizado 2026'!$O:$O,'Realizado 2026'!$F:$F,'DRE-2026'!$A10,'Realizado 2026'!$E:$E,'DRE-2026'!C$4),SUMIFS('Realizado 2026'!$O:$O,'Realizado 2026'!$F:$F,'DRE-2026'!$A10,'Realizado 2026'!$E:$E,'DRE-2026'!C$4,'Realizado 2026'!$A:$A,'DRE-2026'!$A$2))</f>
        <v>0</v>
      </c>
      <c r="D10" s="24" t="str">
        <f t="shared" si="0"/>
        <v>-</v>
      </c>
      <c r="E10" s="22">
        <f>IF($A$2="CONSOLIDADO",SUMIFS(Orçamento2026!$O:$O,Orçamento2026!$F:$F,'DRE-2026'!$A10,Orçamento2026!$E:$E,'DRE-2026'!F$4),SUMIFS(Orçamento2026!$O:$O,Orçamento2026!$F:$F,'DRE-2026'!$A10,Orçamento2026!$E:$E,'DRE-2026'!F$4,Orçamento2026!$A:$A,'DRE-2026'!$A$2))</f>
        <v>0</v>
      </c>
      <c r="F10" s="23">
        <f>IF($A$2="CONSOLIDADO",SUMIFS('Realizado 2026'!$O:$O,'Realizado 2026'!$F:$F,'DRE-2026'!$A10,'Realizado 2026'!$E:$E,'DRE-2026'!F$4),SUMIFS('Realizado 2026'!$O:$O,'Realizado 2026'!$F:$F,'DRE-2026'!$A10,'Realizado 2026'!$E:$E,'DRE-2026'!F$4,'Realizado 2026'!$A:$A,'DRE-2026'!$A$2))</f>
        <v>0</v>
      </c>
      <c r="G10" s="24" t="str">
        <f t="shared" si="1"/>
        <v>-</v>
      </c>
      <c r="H10" s="22">
        <f>IF($A$2="CONSOLIDADO",SUMIFS(Orçamento2026!$O:$O,Orçamento2026!$F:$F,'DRE-2026'!$A10,Orçamento2026!$E:$E,'DRE-2026'!I$4),SUMIFS(Orçamento2026!$O:$O,Orçamento2026!$F:$F,'DRE-2026'!$A10,Orçamento2026!$E:$E,'DRE-2026'!I$4,Orçamento2026!$A:$A,'DRE-2026'!$A$2))</f>
        <v>0</v>
      </c>
      <c r="I10" s="23">
        <f>IF($A$2="CONSOLIDADO",SUMIFS('Realizado 2026'!$O:$O,'Realizado 2026'!$F:$F,'DRE-2026'!$A10,'Realizado 2026'!$E:$E,'DRE-2026'!I$4),SUMIFS('Realizado 2026'!$O:$O,'Realizado 2026'!$F:$F,'DRE-2026'!$A10,'Realizado 2026'!$E:$E,'DRE-2026'!I$4,'Realizado 2026'!$A:$A,'DRE-2026'!$A$2))</f>
        <v>0</v>
      </c>
      <c r="J10" s="24" t="str">
        <f t="shared" si="2"/>
        <v>-</v>
      </c>
      <c r="K10" s="22">
        <f>IF($A$2="CONSOLIDADO",SUMIFS(Orçamento2026!$O:$O,Orçamento2026!$F:$F,'DRE-2026'!$A10,Orçamento2026!$E:$E,'DRE-2026'!L$4),SUMIFS(Orçamento2026!$O:$O,Orçamento2026!$F:$F,'DRE-2026'!$A10,Orçamento2026!$E:$E,'DRE-2026'!L$4,Orçamento2026!$A:$A,'DRE-2026'!$A$2))</f>
        <v>25951.149999999998</v>
      </c>
      <c r="L10" s="23">
        <f>IF($A$2="CONSOLIDADO",SUMIFS('Realizado 2026'!$O:$O,'Realizado 2026'!$F:$F,'DRE-2026'!$A10,'Realizado 2026'!$E:$E,'DRE-2026'!L$4),SUMIFS('Realizado 2026'!$O:$O,'Realizado 2026'!$F:$F,'DRE-2026'!$A10,'Realizado 2026'!$E:$E,'DRE-2026'!L$4,'Realizado 2026'!$A:$A,'DRE-2026'!$A$2))</f>
        <v>0</v>
      </c>
      <c r="M10" s="24">
        <f t="shared" si="3"/>
        <v>0</v>
      </c>
      <c r="N10" s="22">
        <f>IF($A$2="CONSOLIDADO",SUMIFS(Orçamento2026!$O:$O,Orçamento2026!$F:$F,'DRE-2026'!$A10,Orçamento2026!$E:$E,'DRE-2026'!O$4),SUMIFS(Orçamento2026!$O:$O,Orçamento2026!$F:$F,'DRE-2026'!$A10,Orçamento2026!$E:$E,'DRE-2026'!O$4,Orçamento2026!$A:$A,'DRE-2026'!$A$2))</f>
        <v>15486.279999999999</v>
      </c>
      <c r="O10" s="23">
        <f>IF($A$2="CONSOLIDADO",SUMIFS('Realizado 2026'!$O:$O,'Realizado 2026'!$F:$F,'DRE-2026'!$A10,'Realizado 2026'!$E:$E,'DRE-2026'!O$4),SUMIFS('Realizado 2026'!$O:$O,'Realizado 2026'!$F:$F,'DRE-2026'!$A10,'Realizado 2026'!$E:$E,'DRE-2026'!O$4,'Realizado 2026'!$A:$A,'DRE-2026'!$A$2))</f>
        <v>0</v>
      </c>
      <c r="P10" s="24">
        <f t="shared" si="4"/>
        <v>0</v>
      </c>
      <c r="Q10" s="22">
        <f>IF($A$2="CONSOLIDADO",SUMIFS(Orçamento2026!$O:$O,Orçamento2026!$F:$F,'DRE-2026'!$A10,Orçamento2026!$E:$E,'DRE-2026'!R$4),SUMIFS(Orçamento2026!$O:$O,Orçamento2026!$F:$F,'DRE-2026'!$A10,Orçamento2026!$E:$E,'DRE-2026'!R$4,Orçamento2026!$A:$A,'DRE-2026'!$A$2))</f>
        <v>25055.279999999999</v>
      </c>
      <c r="R10" s="23">
        <f>IF($A$2="CONSOLIDADO",SUMIFS('Realizado 2026'!$O:$O,'Realizado 2026'!$F:$F,'DRE-2026'!$A10,'Realizado 2026'!$E:$E,'DRE-2026'!R$4),SUMIFS('Realizado 2026'!$O:$O,'Realizado 2026'!$F:$F,'DRE-2026'!$A10,'Realizado 2026'!$E:$E,'DRE-2026'!R$4,'Realizado 2026'!$A:$A,'DRE-2026'!$A$2))</f>
        <v>0</v>
      </c>
      <c r="S10" s="24">
        <f t="shared" si="5"/>
        <v>0</v>
      </c>
      <c r="T10" s="22">
        <f>IF($A$2="CONSOLIDADO",SUMIFS(Orçamento2026!$O:$O,Orçamento2026!$F:$F,'DRE-2026'!$A10,Orçamento2026!$E:$E,'DRE-2026'!U$4),SUMIFS(Orçamento2026!$O:$O,Orçamento2026!$F:$F,'DRE-2026'!$A10,Orçamento2026!$E:$E,'DRE-2026'!U$4,Orçamento2026!$A:$A,'DRE-2026'!$A$2))</f>
        <v>0</v>
      </c>
      <c r="U10" s="23">
        <f>IF($A$2="CONSOLIDADO",SUMIFS('Realizado 2026'!$O:$O,'Realizado 2026'!$F:$F,'DRE-2026'!$A10,'Realizado 2026'!$E:$E,'DRE-2026'!U$4),SUMIFS('Realizado 2026'!$O:$O,'Realizado 2026'!$F:$F,'DRE-2026'!$A10,'Realizado 2026'!$E:$E,'DRE-2026'!U$4,'Realizado 2026'!$A:$A,'DRE-2026'!$A$2))</f>
        <v>0</v>
      </c>
      <c r="V10" s="24" t="str">
        <f t="shared" si="6"/>
        <v>-</v>
      </c>
      <c r="W10" s="22">
        <f>IF($A$2="CONSOLIDADO",SUMIFS(Orçamento2026!$O:$O,Orçamento2026!$F:$F,'DRE-2026'!$A10,Orçamento2026!$E:$E,'DRE-2026'!X$4),SUMIFS(Orçamento2026!$O:$O,Orçamento2026!$F:$F,'DRE-2026'!$A10,Orçamento2026!$E:$E,'DRE-2026'!X$4,Orçamento2026!$A:$A,'DRE-2026'!$A$2))</f>
        <v>0</v>
      </c>
      <c r="X10" s="23">
        <f>IF($A$2="CONSOLIDADO",SUMIFS('Realizado 2026'!$O:$O,'Realizado 2026'!$F:$F,'DRE-2026'!$A10,'Realizado 2026'!$E:$E,'DRE-2026'!X$4),SUMIFS('Realizado 2026'!$O:$O,'Realizado 2026'!$F:$F,'DRE-2026'!$A10,'Realizado 2026'!$E:$E,'DRE-2026'!X$4,'Realizado 2026'!$A:$A,'DRE-2026'!$A$2))</f>
        <v>0</v>
      </c>
      <c r="Y10" s="24" t="str">
        <f t="shared" si="7"/>
        <v>-</v>
      </c>
      <c r="Z10" s="22">
        <f>IF($A$2="CONSOLIDADO",SUMIFS(Orçamento2026!$O:$O,Orçamento2026!$F:$F,'DRE-2026'!$A10,Orçamento2026!$E:$E,'DRE-2026'!AA$4),SUMIFS(Orçamento2026!$O:$O,Orçamento2026!$F:$F,'DRE-2026'!$A10,Orçamento2026!$E:$E,'DRE-2026'!AA$4,Orçamento2026!$A:$A,'DRE-2026'!$A$2))</f>
        <v>0</v>
      </c>
      <c r="AA10" s="23">
        <f>IF($A$2="CONSOLIDADO",SUMIFS('Realizado 2026'!$O:$O,'Realizado 2026'!$F:$F,'DRE-2026'!$A10,'Realizado 2026'!$E:$E,'DRE-2026'!AA$4),SUMIFS('Realizado 2026'!$O:$O,'Realizado 2026'!$F:$F,'DRE-2026'!$A10,'Realizado 2026'!$E:$E,'DRE-2026'!AA$4,'Realizado 2026'!$A:$A,'DRE-2026'!$A$2))</f>
        <v>0</v>
      </c>
      <c r="AB10" s="24" t="str">
        <f t="shared" si="8"/>
        <v>-</v>
      </c>
      <c r="AC10" s="22">
        <f>IF($A$2="CONSOLIDADO",SUMIFS(Orçamento2026!$O:$O,Orçamento2026!$F:$F,'DRE-2026'!$A10,Orçamento2026!$E:$E,'DRE-2026'!AD$4),SUMIFS(Orçamento2026!$O:$O,Orçamento2026!$F:$F,'DRE-2026'!$A10,Orçamento2026!$E:$E,'DRE-2026'!AD$4,Orçamento2026!$A:$A,'DRE-2026'!$A$2))</f>
        <v>0</v>
      </c>
      <c r="AD10" s="23">
        <f>IF($A$2="CONSOLIDADO",SUMIFS('Realizado 2026'!$O:$O,'Realizado 2026'!$F:$F,'DRE-2026'!$A10,'Realizado 2026'!$E:$E,'DRE-2026'!AD$4),SUMIFS('Realizado 2026'!$O:$O,'Realizado 2026'!$F:$F,'DRE-2026'!$A10,'Realizado 2026'!$E:$E,'DRE-2026'!AD$4,'Realizado 2026'!$A:$A,'DRE-2026'!$A$2))</f>
        <v>0</v>
      </c>
      <c r="AE10" s="24" t="str">
        <f t="shared" si="9"/>
        <v>-</v>
      </c>
      <c r="AF10" s="22">
        <f>IF($A$2="CONSOLIDADO",SUMIFS(Orçamento2026!$O:$O,Orçamento2026!$F:$F,'DRE-2026'!$A10,Orçamento2026!$E:$E,'DRE-2026'!AG$4),SUMIFS(Orçamento2026!$O:$O,Orçamento2026!$F:$F,'DRE-2026'!$A10,Orçamento2026!$E:$E,'DRE-2026'!AG$4,Orçamento2026!$A:$A,'DRE-2026'!$A$2))</f>
        <v>0</v>
      </c>
      <c r="AG10" s="23">
        <f>IF($A$2="CONSOLIDADO",SUMIFS('Realizado 2026'!$O:$O,'Realizado 2026'!$F:$F,'DRE-2026'!$A10,'Realizado 2026'!$E:$E,'DRE-2026'!AG$4),SUMIFS('Realizado 2026'!$O:$O,'Realizado 2026'!$F:$F,'DRE-2026'!$A10,'Realizado 2026'!$E:$E,'DRE-2026'!AG$4,'Realizado 2026'!$A:$A,'DRE-2026'!$A$2))</f>
        <v>0</v>
      </c>
      <c r="AH10" s="24" t="str">
        <f t="shared" si="10"/>
        <v>-</v>
      </c>
      <c r="AI10" s="22">
        <f>IF($A$2="CONSOLIDADO",SUMIFS(Orçamento2026!$O:$O,Orçamento2026!$F:$F,'DRE-2026'!$A10,Orçamento2026!$E:$E,'DRE-2026'!AJ$4),SUMIFS(Orçamento2026!$O:$O,Orçamento2026!$F:$F,'DRE-2026'!$A10,Orçamento2026!$E:$E,'DRE-2026'!AJ$4,Orçamento2026!$A:$A,'DRE-2026'!$A$2))</f>
        <v>0</v>
      </c>
      <c r="AJ10" s="23">
        <f>IF($A$2="CONSOLIDADO",SUMIFS('Realizado 2026'!$O:$O,'Realizado 2026'!$F:$F,'DRE-2026'!$A10,'Realizado 2026'!$E:$E,'DRE-2026'!AJ$4),SUMIFS('Realizado 2026'!$O:$O,'Realizado 2026'!$F:$F,'DRE-2026'!$A10,'Realizado 2026'!$E:$E,'DRE-2026'!AJ$4,'Realizado 2026'!$A:$A,'DRE-2026'!$A$2))</f>
        <v>0</v>
      </c>
      <c r="AK10" s="24" t="str">
        <f t="shared" si="11"/>
        <v>-</v>
      </c>
      <c r="AL10" s="5"/>
      <c r="AM10" s="5"/>
      <c r="AN10" s="23">
        <f t="shared" ref="AN10:AO10" si="16">B10+E10+H10+K10+N10+Q10+T10+W10+Z10+AC10+AF10+AI10</f>
        <v>66492.709999999992</v>
      </c>
      <c r="AO10" s="23">
        <f t="shared" si="16"/>
        <v>0</v>
      </c>
      <c r="AP10" s="25">
        <f t="shared" si="13"/>
        <v>0</v>
      </c>
    </row>
    <row r="11" spans="1:42" ht="14.25" customHeight="1">
      <c r="A11" s="21" t="s">
        <v>12</v>
      </c>
      <c r="B11" s="22">
        <f>IF($A$2="CONSOLIDADO",SUMIFS(Orçamento2026!$O:$O,Orçamento2026!$F:$F,'DRE-2026'!$A11,Orçamento2026!$E:$E,'DRE-2026'!C$4),SUMIFS(Orçamento2026!$O:$O,Orçamento2026!$F:$F,'DRE-2026'!$A11,Orçamento2026!$E:$E,'DRE-2026'!C$4,Orçamento2026!$A:$A,'DRE-2026'!$A$2))</f>
        <v>0</v>
      </c>
      <c r="C11" s="23">
        <f>IF($A$2="CONSOLIDADO",SUMIFS('Realizado 2026'!$O:$O,'Realizado 2026'!$F:$F,'DRE-2026'!$A11,'Realizado 2026'!$E:$E,'DRE-2026'!C$4),SUMIFS('Realizado 2026'!$O:$O,'Realizado 2026'!$F:$F,'DRE-2026'!$A11,'Realizado 2026'!$E:$E,'DRE-2026'!C$4,'Realizado 2026'!$A:$A,'DRE-2026'!$A$2))</f>
        <v>0</v>
      </c>
      <c r="D11" s="24" t="str">
        <f t="shared" si="0"/>
        <v>-</v>
      </c>
      <c r="E11" s="22">
        <f>IF($A$2="CONSOLIDADO",SUMIFS(Orçamento2026!$O:$O,Orçamento2026!$F:$F,'DRE-2026'!$A11,Orçamento2026!$E:$E,'DRE-2026'!F$4),SUMIFS(Orçamento2026!$O:$O,Orçamento2026!$F:$F,'DRE-2026'!$A11,Orçamento2026!$E:$E,'DRE-2026'!F$4,Orçamento2026!$A:$A,'DRE-2026'!$A$2))</f>
        <v>0</v>
      </c>
      <c r="F11" s="23">
        <f>IF($A$2="CONSOLIDADO",SUMIFS('Realizado 2026'!$O:$O,'Realizado 2026'!$F:$F,'DRE-2026'!$A11,'Realizado 2026'!$E:$E,'DRE-2026'!F$4),SUMIFS('Realizado 2026'!$O:$O,'Realizado 2026'!$F:$F,'DRE-2026'!$A11,'Realizado 2026'!$E:$E,'DRE-2026'!F$4,'Realizado 2026'!$A:$A,'DRE-2026'!$A$2))</f>
        <v>0</v>
      </c>
      <c r="G11" s="24" t="str">
        <f t="shared" si="1"/>
        <v>-</v>
      </c>
      <c r="H11" s="22">
        <f>IF($A$2="CONSOLIDADO",SUMIFS(Orçamento2026!$O:$O,Orçamento2026!$F:$F,'DRE-2026'!$A11,Orçamento2026!$E:$E,'DRE-2026'!I$4),SUMIFS(Orçamento2026!$O:$O,Orçamento2026!$F:$F,'DRE-2026'!$A11,Orçamento2026!$E:$E,'DRE-2026'!I$4,Orçamento2026!$A:$A,'DRE-2026'!$A$2))</f>
        <v>0</v>
      </c>
      <c r="I11" s="23">
        <f>IF($A$2="CONSOLIDADO",SUMIFS('Realizado 2026'!$O:$O,'Realizado 2026'!$F:$F,'DRE-2026'!$A11,'Realizado 2026'!$E:$E,'DRE-2026'!I$4),SUMIFS('Realizado 2026'!$O:$O,'Realizado 2026'!$F:$F,'DRE-2026'!$A11,'Realizado 2026'!$E:$E,'DRE-2026'!I$4,'Realizado 2026'!$A:$A,'DRE-2026'!$A$2))</f>
        <v>0</v>
      </c>
      <c r="J11" s="24" t="str">
        <f t="shared" si="2"/>
        <v>-</v>
      </c>
      <c r="K11" s="22">
        <f>IF($A$2="CONSOLIDADO",SUMIFS(Orçamento2026!$O:$O,Orçamento2026!$F:$F,'DRE-2026'!$A11,Orçamento2026!$E:$E,'DRE-2026'!L$4),SUMIFS(Orçamento2026!$O:$O,Orçamento2026!$F:$F,'DRE-2026'!$A11,Orçamento2026!$E:$E,'DRE-2026'!L$4,Orçamento2026!$A:$A,'DRE-2026'!$A$2))</f>
        <v>0</v>
      </c>
      <c r="L11" s="23">
        <f>IF($A$2="CONSOLIDADO",SUMIFS('Realizado 2026'!$O:$O,'Realizado 2026'!$F:$F,'DRE-2026'!$A11,'Realizado 2026'!$E:$E,'DRE-2026'!L$4),SUMIFS('Realizado 2026'!$O:$O,'Realizado 2026'!$F:$F,'DRE-2026'!$A11,'Realizado 2026'!$E:$E,'DRE-2026'!L$4,'Realizado 2026'!$A:$A,'DRE-2026'!$A$2))</f>
        <v>0</v>
      </c>
      <c r="M11" s="24" t="str">
        <f t="shared" si="3"/>
        <v>-</v>
      </c>
      <c r="N11" s="22">
        <f>IF($A$2="CONSOLIDADO",SUMIFS(Orçamento2026!$O:$O,Orçamento2026!$F:$F,'DRE-2026'!$A11,Orçamento2026!$E:$E,'DRE-2026'!O$4),SUMIFS(Orçamento2026!$O:$O,Orçamento2026!$F:$F,'DRE-2026'!$A11,Orçamento2026!$E:$E,'DRE-2026'!O$4,Orçamento2026!$A:$A,'DRE-2026'!$A$2))</f>
        <v>100558.48640000001</v>
      </c>
      <c r="O11" s="23">
        <f>IF($A$2="CONSOLIDADO",SUMIFS('Realizado 2026'!$O:$O,'Realizado 2026'!$F:$F,'DRE-2026'!$A11,'Realizado 2026'!$E:$E,'DRE-2026'!O$4),SUMIFS('Realizado 2026'!$O:$O,'Realizado 2026'!$F:$F,'DRE-2026'!$A11,'Realizado 2026'!$E:$E,'DRE-2026'!O$4,'Realizado 2026'!$A:$A,'DRE-2026'!$A$2))</f>
        <v>0</v>
      </c>
      <c r="P11" s="24">
        <f t="shared" si="4"/>
        <v>0</v>
      </c>
      <c r="Q11" s="22">
        <f>IF($A$2="CONSOLIDADO",SUMIFS(Orçamento2026!$O:$O,Orçamento2026!$F:$F,'DRE-2026'!$A11,Orçamento2026!$E:$E,'DRE-2026'!R$4),SUMIFS(Orçamento2026!$O:$O,Orçamento2026!$F:$F,'DRE-2026'!$A11,Orçamento2026!$E:$E,'DRE-2026'!R$4,Orçamento2026!$A:$A,'DRE-2026'!$A$2))</f>
        <v>0</v>
      </c>
      <c r="R11" s="23">
        <f>IF($A$2="CONSOLIDADO",SUMIFS('Realizado 2026'!$O:$O,'Realizado 2026'!$F:$F,'DRE-2026'!$A11,'Realizado 2026'!$E:$E,'DRE-2026'!R$4),SUMIFS('Realizado 2026'!$O:$O,'Realizado 2026'!$F:$F,'DRE-2026'!$A11,'Realizado 2026'!$E:$E,'DRE-2026'!R$4,'Realizado 2026'!$A:$A,'DRE-2026'!$A$2))</f>
        <v>0</v>
      </c>
      <c r="S11" s="24" t="str">
        <f t="shared" si="5"/>
        <v>-</v>
      </c>
      <c r="T11" s="22">
        <f>IF($A$2="CONSOLIDADO",SUMIFS(Orçamento2026!$O:$O,Orçamento2026!$F:$F,'DRE-2026'!$A11,Orçamento2026!$E:$E,'DRE-2026'!U$4),SUMIFS(Orçamento2026!$O:$O,Orçamento2026!$F:$F,'DRE-2026'!$A11,Orçamento2026!$E:$E,'DRE-2026'!U$4,Orçamento2026!$A:$A,'DRE-2026'!$A$2))</f>
        <v>34323.352800000001</v>
      </c>
      <c r="U11" s="23">
        <f>IF($A$2="CONSOLIDADO",SUMIFS('Realizado 2026'!$O:$O,'Realizado 2026'!$F:$F,'DRE-2026'!$A11,'Realizado 2026'!$E:$E,'DRE-2026'!U$4),SUMIFS('Realizado 2026'!$O:$O,'Realizado 2026'!$F:$F,'DRE-2026'!$A11,'Realizado 2026'!$E:$E,'DRE-2026'!U$4,'Realizado 2026'!$A:$A,'DRE-2026'!$A$2))</f>
        <v>0</v>
      </c>
      <c r="V11" s="24">
        <f t="shared" si="6"/>
        <v>0</v>
      </c>
      <c r="W11" s="22">
        <f>IF($A$2="CONSOLIDADO",SUMIFS(Orçamento2026!$O:$O,Orçamento2026!$F:$F,'DRE-2026'!$A11,Orçamento2026!$E:$E,'DRE-2026'!X$4),SUMIFS(Orçamento2026!$O:$O,Orçamento2026!$F:$F,'DRE-2026'!$A11,Orçamento2026!$E:$E,'DRE-2026'!X$4,Orçamento2026!$A:$A,'DRE-2026'!$A$2))</f>
        <v>18346.506399999998</v>
      </c>
      <c r="X11" s="23">
        <f>IF($A$2="CONSOLIDADO",SUMIFS('Realizado 2026'!$O:$O,'Realizado 2026'!$F:$F,'DRE-2026'!$A11,'Realizado 2026'!$E:$E,'DRE-2026'!X$4),SUMIFS('Realizado 2026'!$O:$O,'Realizado 2026'!$F:$F,'DRE-2026'!$A11,'Realizado 2026'!$E:$E,'DRE-2026'!X$4,'Realizado 2026'!$A:$A,'DRE-2026'!$A$2))</f>
        <v>0</v>
      </c>
      <c r="Y11" s="24">
        <f t="shared" si="7"/>
        <v>0</v>
      </c>
      <c r="Z11" s="22">
        <f>IF($A$2="CONSOLIDADO",SUMIFS(Orçamento2026!$O:$O,Orçamento2026!$F:$F,'DRE-2026'!$A11,Orçamento2026!$E:$E,'DRE-2026'!AA$4),SUMIFS(Orçamento2026!$O:$O,Orçamento2026!$F:$F,'DRE-2026'!$A11,Orçamento2026!$E:$E,'DRE-2026'!AA$4,Orçamento2026!$A:$A,'DRE-2026'!$A$2))</f>
        <v>18346.506399999998</v>
      </c>
      <c r="AA11" s="23">
        <f>IF($A$2="CONSOLIDADO",SUMIFS('Realizado 2026'!$O:$O,'Realizado 2026'!$F:$F,'DRE-2026'!$A11,'Realizado 2026'!$E:$E,'DRE-2026'!AA$4),SUMIFS('Realizado 2026'!$O:$O,'Realizado 2026'!$F:$F,'DRE-2026'!$A11,'Realizado 2026'!$E:$E,'DRE-2026'!AA$4,'Realizado 2026'!$A:$A,'DRE-2026'!$A$2))</f>
        <v>0</v>
      </c>
      <c r="AB11" s="24">
        <f t="shared" si="8"/>
        <v>0</v>
      </c>
      <c r="AC11" s="22">
        <f>IF($A$2="CONSOLIDADO",SUMIFS(Orçamento2026!$O:$O,Orçamento2026!$F:$F,'DRE-2026'!$A11,Orçamento2026!$E:$E,'DRE-2026'!AD$4),SUMIFS(Orçamento2026!$O:$O,Orçamento2026!$F:$F,'DRE-2026'!$A11,Orçamento2026!$E:$E,'DRE-2026'!AD$4,Orçamento2026!$A:$A,'DRE-2026'!$A$2))</f>
        <v>18346.506399999998</v>
      </c>
      <c r="AD11" s="23">
        <f>IF($A$2="CONSOLIDADO",SUMIFS('Realizado 2026'!$O:$O,'Realizado 2026'!$F:$F,'DRE-2026'!$A11,'Realizado 2026'!$E:$E,'DRE-2026'!AD$4),SUMIFS('Realizado 2026'!$O:$O,'Realizado 2026'!$F:$F,'DRE-2026'!$A11,'Realizado 2026'!$E:$E,'DRE-2026'!AD$4,'Realizado 2026'!$A:$A,'DRE-2026'!$A$2))</f>
        <v>0</v>
      </c>
      <c r="AE11" s="24">
        <f t="shared" si="9"/>
        <v>0</v>
      </c>
      <c r="AF11" s="22">
        <f>IF($A$2="CONSOLIDADO",SUMIFS(Orçamento2026!$O:$O,Orçamento2026!$F:$F,'DRE-2026'!$A11,Orçamento2026!$E:$E,'DRE-2026'!AG$4),SUMIFS(Orçamento2026!$O:$O,Orçamento2026!$F:$F,'DRE-2026'!$A11,Orçamento2026!$E:$E,'DRE-2026'!AG$4,Orçamento2026!$A:$A,'DRE-2026'!$A$2))</f>
        <v>18346.506399999998</v>
      </c>
      <c r="AG11" s="23">
        <f>IF($A$2="CONSOLIDADO",SUMIFS('Realizado 2026'!$O:$O,'Realizado 2026'!$F:$F,'DRE-2026'!$A11,'Realizado 2026'!$E:$E,'DRE-2026'!AG$4),SUMIFS('Realizado 2026'!$O:$O,'Realizado 2026'!$F:$F,'DRE-2026'!$A11,'Realizado 2026'!$E:$E,'DRE-2026'!AG$4,'Realizado 2026'!$A:$A,'DRE-2026'!$A$2))</f>
        <v>0</v>
      </c>
      <c r="AH11" s="24">
        <f t="shared" si="10"/>
        <v>0</v>
      </c>
      <c r="AI11" s="22">
        <f>IF($A$2="CONSOLIDADO",SUMIFS(Orçamento2026!$O:$O,Orçamento2026!$F:$F,'DRE-2026'!$A11,Orçamento2026!$E:$E,'DRE-2026'!AJ$4),SUMIFS(Orçamento2026!$O:$O,Orçamento2026!$F:$F,'DRE-2026'!$A11,Orçamento2026!$E:$E,'DRE-2026'!AJ$4,Orçamento2026!$A:$A,'DRE-2026'!$A$2))</f>
        <v>18346.506399999998</v>
      </c>
      <c r="AJ11" s="23">
        <f>IF($A$2="CONSOLIDADO",SUMIFS('Realizado 2026'!$O:$O,'Realizado 2026'!$F:$F,'DRE-2026'!$A11,'Realizado 2026'!$E:$E,'DRE-2026'!AJ$4),SUMIFS('Realizado 2026'!$O:$O,'Realizado 2026'!$F:$F,'DRE-2026'!$A11,'Realizado 2026'!$E:$E,'DRE-2026'!AJ$4,'Realizado 2026'!$A:$A,'DRE-2026'!$A$2))</f>
        <v>0</v>
      </c>
      <c r="AK11" s="24">
        <f t="shared" si="11"/>
        <v>0</v>
      </c>
      <c r="AL11" s="5"/>
      <c r="AM11" s="5"/>
      <c r="AN11" s="23">
        <f t="shared" ref="AN11:AO11" si="17">B11+E11+H11+K11+N11+Q11+T11+W11+Z11+AC11+AF11+AI11</f>
        <v>226614.37120000005</v>
      </c>
      <c r="AO11" s="23">
        <f t="shared" si="17"/>
        <v>0</v>
      </c>
      <c r="AP11" s="25">
        <f t="shared" si="13"/>
        <v>0</v>
      </c>
    </row>
    <row r="12" spans="1:42" ht="14.25" customHeight="1">
      <c r="A12" s="21" t="s">
        <v>13</v>
      </c>
      <c r="B12" s="22">
        <f>IF($A$2="CONSOLIDADO",SUMIFS(Orçamento2026!$O:$O,Orçamento2026!$F:$F,'DRE-2026'!$A12,Orçamento2026!$E:$E,'DRE-2026'!C$4),SUMIFS(Orçamento2026!$O:$O,Orçamento2026!$F:$F,'DRE-2026'!$A12,Orçamento2026!$E:$E,'DRE-2026'!C$4,Orçamento2026!$A:$A,'DRE-2026'!$A$2))</f>
        <v>0</v>
      </c>
      <c r="C12" s="23">
        <f>IF($A$2="CONSOLIDADO",SUMIFS('Realizado 2026'!$O:$O,'Realizado 2026'!$F:$F,'DRE-2026'!$A12,'Realizado 2026'!$E:$E,'DRE-2026'!C$4),SUMIFS('Realizado 2026'!$O:$O,'Realizado 2026'!$F:$F,'DRE-2026'!$A12,'Realizado 2026'!$E:$E,'DRE-2026'!C$4,'Realizado 2026'!$A:$A,'DRE-2026'!$A$2))</f>
        <v>0</v>
      </c>
      <c r="D12" s="24" t="str">
        <f t="shared" si="0"/>
        <v>-</v>
      </c>
      <c r="E12" s="22">
        <f>IF($A$2="CONSOLIDADO",SUMIFS(Orçamento2026!$O:$O,Orçamento2026!$F:$F,'DRE-2026'!$A12,Orçamento2026!$E:$E,'DRE-2026'!F$4),SUMIFS(Orçamento2026!$O:$O,Orçamento2026!$F:$F,'DRE-2026'!$A12,Orçamento2026!$E:$E,'DRE-2026'!F$4,Orçamento2026!$A:$A,'DRE-2026'!$A$2))</f>
        <v>11300</v>
      </c>
      <c r="F12" s="23">
        <f>IF($A$2="CONSOLIDADO",SUMIFS('Realizado 2026'!$O:$O,'Realizado 2026'!$F:$F,'DRE-2026'!$A12,'Realizado 2026'!$E:$E,'DRE-2026'!F$4),SUMIFS('Realizado 2026'!$O:$O,'Realizado 2026'!$F:$F,'DRE-2026'!$A12,'Realizado 2026'!$E:$E,'DRE-2026'!F$4,'Realizado 2026'!$A:$A,'DRE-2026'!$A$2))</f>
        <v>11300</v>
      </c>
      <c r="G12" s="24">
        <f t="shared" si="1"/>
        <v>1</v>
      </c>
      <c r="H12" s="22">
        <f>IF($A$2="CONSOLIDADO",SUMIFS(Orçamento2026!$O:$O,Orçamento2026!$F:$F,'DRE-2026'!$A12,Orçamento2026!$E:$E,'DRE-2026'!I$4),SUMIFS(Orçamento2026!$O:$O,Orçamento2026!$F:$F,'DRE-2026'!$A12,Orçamento2026!$E:$E,'DRE-2026'!I$4,Orçamento2026!$A:$A,'DRE-2026'!$A$2))</f>
        <v>11300</v>
      </c>
      <c r="I12" s="23">
        <f>IF($A$2="CONSOLIDADO",SUMIFS('Realizado 2026'!$O:$O,'Realizado 2026'!$F:$F,'DRE-2026'!$A12,'Realizado 2026'!$E:$E,'DRE-2026'!I$4),SUMIFS('Realizado 2026'!$O:$O,'Realizado 2026'!$F:$F,'DRE-2026'!$A12,'Realizado 2026'!$E:$E,'DRE-2026'!I$4,'Realizado 2026'!$A:$A,'DRE-2026'!$A$2))</f>
        <v>11300</v>
      </c>
      <c r="J12" s="24">
        <f t="shared" si="2"/>
        <v>1</v>
      </c>
      <c r="K12" s="22">
        <f>IF($A$2="CONSOLIDADO",SUMIFS(Orçamento2026!$O:$O,Orçamento2026!$F:$F,'DRE-2026'!$A12,Orçamento2026!$E:$E,'DRE-2026'!L$4),SUMIFS(Orçamento2026!$O:$O,Orçamento2026!$F:$F,'DRE-2026'!$A12,Orçamento2026!$E:$E,'DRE-2026'!L$4,Orçamento2026!$A:$A,'DRE-2026'!$A$2))</f>
        <v>11300</v>
      </c>
      <c r="L12" s="23">
        <f>IF($A$2="CONSOLIDADO",SUMIFS('Realizado 2026'!$O:$O,'Realizado 2026'!$F:$F,'DRE-2026'!$A12,'Realizado 2026'!$E:$E,'DRE-2026'!L$4),SUMIFS('Realizado 2026'!$O:$O,'Realizado 2026'!$F:$F,'DRE-2026'!$A12,'Realizado 2026'!$E:$E,'DRE-2026'!L$4,'Realizado 2026'!$A:$A,'DRE-2026'!$A$2))</f>
        <v>0</v>
      </c>
      <c r="M12" s="24">
        <f t="shared" si="3"/>
        <v>0</v>
      </c>
      <c r="N12" s="22">
        <f>IF($A$2="CONSOLIDADO",SUMIFS(Orçamento2026!$O:$O,Orçamento2026!$F:$F,'DRE-2026'!$A12,Orçamento2026!$E:$E,'DRE-2026'!O$4),SUMIFS(Orçamento2026!$O:$O,Orçamento2026!$F:$F,'DRE-2026'!$A12,Orçamento2026!$E:$E,'DRE-2026'!O$4,Orçamento2026!$A:$A,'DRE-2026'!$A$2))</f>
        <v>19192.400000000001</v>
      </c>
      <c r="O12" s="23">
        <f>IF($A$2="CONSOLIDADO",SUMIFS('Realizado 2026'!$O:$O,'Realizado 2026'!$F:$F,'DRE-2026'!$A12,'Realizado 2026'!$E:$E,'DRE-2026'!O$4),SUMIFS('Realizado 2026'!$O:$O,'Realizado 2026'!$F:$F,'DRE-2026'!$A12,'Realizado 2026'!$E:$E,'DRE-2026'!O$4,'Realizado 2026'!$A:$A,'DRE-2026'!$A$2))</f>
        <v>0</v>
      </c>
      <c r="P12" s="24">
        <f t="shared" si="4"/>
        <v>0</v>
      </c>
      <c r="Q12" s="22">
        <f>IF($A$2="CONSOLIDADO",SUMIFS(Orçamento2026!$O:$O,Orçamento2026!$F:$F,'DRE-2026'!$A12,Orçamento2026!$E:$E,'DRE-2026'!R$4),SUMIFS(Orçamento2026!$O:$O,Orçamento2026!$F:$F,'DRE-2026'!$A12,Orçamento2026!$E:$E,'DRE-2026'!R$4,Orçamento2026!$A:$A,'DRE-2026'!$A$2))</f>
        <v>19192.400000000001</v>
      </c>
      <c r="R12" s="23">
        <f>IF($A$2="CONSOLIDADO",SUMIFS('Realizado 2026'!$O:$O,'Realizado 2026'!$F:$F,'DRE-2026'!$A12,'Realizado 2026'!$E:$E,'DRE-2026'!R$4),SUMIFS('Realizado 2026'!$O:$O,'Realizado 2026'!$F:$F,'DRE-2026'!$A12,'Realizado 2026'!$E:$E,'DRE-2026'!R$4,'Realizado 2026'!$A:$A,'DRE-2026'!$A$2))</f>
        <v>0</v>
      </c>
      <c r="S12" s="24">
        <f t="shared" si="5"/>
        <v>0</v>
      </c>
      <c r="T12" s="22">
        <f>IF($A$2="CONSOLIDADO",SUMIFS(Orçamento2026!$O:$O,Orçamento2026!$F:$F,'DRE-2026'!$A12,Orçamento2026!$E:$E,'DRE-2026'!U$4),SUMIFS(Orçamento2026!$O:$O,Orçamento2026!$F:$F,'DRE-2026'!$A12,Orçamento2026!$E:$E,'DRE-2026'!U$4,Orçamento2026!$A:$A,'DRE-2026'!$A$2))</f>
        <v>19192.400000000001</v>
      </c>
      <c r="U12" s="23">
        <f>IF($A$2="CONSOLIDADO",SUMIFS('Realizado 2026'!$O:$O,'Realizado 2026'!$F:$F,'DRE-2026'!$A12,'Realizado 2026'!$E:$E,'DRE-2026'!U$4),SUMIFS('Realizado 2026'!$O:$O,'Realizado 2026'!$F:$F,'DRE-2026'!$A12,'Realizado 2026'!$E:$E,'DRE-2026'!U$4,'Realizado 2026'!$A:$A,'DRE-2026'!$A$2))</f>
        <v>0</v>
      </c>
      <c r="V12" s="24">
        <f t="shared" si="6"/>
        <v>0</v>
      </c>
      <c r="W12" s="22">
        <f>IF($A$2="CONSOLIDADO",SUMIFS(Orçamento2026!$O:$O,Orçamento2026!$F:$F,'DRE-2026'!$A12,Orçamento2026!$E:$E,'DRE-2026'!X$4),SUMIFS(Orçamento2026!$O:$O,Orçamento2026!$F:$F,'DRE-2026'!$A12,Orçamento2026!$E:$E,'DRE-2026'!X$4,Orçamento2026!$A:$A,'DRE-2026'!$A$2))</f>
        <v>19192.400000000001</v>
      </c>
      <c r="X12" s="23">
        <f>IF($A$2="CONSOLIDADO",SUMIFS('Realizado 2026'!$O:$O,'Realizado 2026'!$F:$F,'DRE-2026'!$A12,'Realizado 2026'!$E:$E,'DRE-2026'!X$4),SUMIFS('Realizado 2026'!$O:$O,'Realizado 2026'!$F:$F,'DRE-2026'!$A12,'Realizado 2026'!$E:$E,'DRE-2026'!X$4,'Realizado 2026'!$A:$A,'DRE-2026'!$A$2))</f>
        <v>0</v>
      </c>
      <c r="Y12" s="24">
        <f t="shared" si="7"/>
        <v>0</v>
      </c>
      <c r="Z12" s="22">
        <f>IF($A$2="CONSOLIDADO",SUMIFS(Orçamento2026!$O:$O,Orçamento2026!$F:$F,'DRE-2026'!$A12,Orçamento2026!$E:$E,'DRE-2026'!AA$4),SUMIFS(Orçamento2026!$O:$O,Orçamento2026!$F:$F,'DRE-2026'!$A12,Orçamento2026!$E:$E,'DRE-2026'!AA$4,Orçamento2026!$A:$A,'DRE-2026'!$A$2))</f>
        <v>19192.400000000001</v>
      </c>
      <c r="AA12" s="23">
        <f>IF($A$2="CONSOLIDADO",SUMIFS('Realizado 2026'!$O:$O,'Realizado 2026'!$F:$F,'DRE-2026'!$A12,'Realizado 2026'!$E:$E,'DRE-2026'!AA$4),SUMIFS('Realizado 2026'!$O:$O,'Realizado 2026'!$F:$F,'DRE-2026'!$A12,'Realizado 2026'!$E:$E,'DRE-2026'!AA$4,'Realizado 2026'!$A:$A,'DRE-2026'!$A$2))</f>
        <v>0</v>
      </c>
      <c r="AB12" s="24">
        <f t="shared" si="8"/>
        <v>0</v>
      </c>
      <c r="AC12" s="22">
        <f>IF($A$2="CONSOLIDADO",SUMIFS(Orçamento2026!$O:$O,Orçamento2026!$F:$F,'DRE-2026'!$A12,Orçamento2026!$E:$E,'DRE-2026'!AD$4),SUMIFS(Orçamento2026!$O:$O,Orçamento2026!$F:$F,'DRE-2026'!$A12,Orçamento2026!$E:$E,'DRE-2026'!AD$4,Orçamento2026!$A:$A,'DRE-2026'!$A$2))</f>
        <v>19192.400000000001</v>
      </c>
      <c r="AD12" s="23">
        <f>IF($A$2="CONSOLIDADO",SUMIFS('Realizado 2026'!$O:$O,'Realizado 2026'!$F:$F,'DRE-2026'!$A12,'Realizado 2026'!$E:$E,'DRE-2026'!AD$4),SUMIFS('Realizado 2026'!$O:$O,'Realizado 2026'!$F:$F,'DRE-2026'!$A12,'Realizado 2026'!$E:$E,'DRE-2026'!AD$4,'Realizado 2026'!$A:$A,'DRE-2026'!$A$2))</f>
        <v>0</v>
      </c>
      <c r="AE12" s="24">
        <f t="shared" si="9"/>
        <v>0</v>
      </c>
      <c r="AF12" s="22">
        <f>IF($A$2="CONSOLIDADO",SUMIFS(Orçamento2026!$O:$O,Orçamento2026!$F:$F,'DRE-2026'!$A12,Orçamento2026!$E:$E,'DRE-2026'!AG$4),SUMIFS(Orçamento2026!$O:$O,Orçamento2026!$F:$F,'DRE-2026'!$A12,Orçamento2026!$E:$E,'DRE-2026'!AG$4,Orçamento2026!$A:$A,'DRE-2026'!$A$2))</f>
        <v>19192.400000000001</v>
      </c>
      <c r="AG12" s="23">
        <f>IF($A$2="CONSOLIDADO",SUMIFS('Realizado 2026'!$O:$O,'Realizado 2026'!$F:$F,'DRE-2026'!$A12,'Realizado 2026'!$E:$E,'DRE-2026'!AG$4),SUMIFS('Realizado 2026'!$O:$O,'Realizado 2026'!$F:$F,'DRE-2026'!$A12,'Realizado 2026'!$E:$E,'DRE-2026'!AG$4,'Realizado 2026'!$A:$A,'DRE-2026'!$A$2))</f>
        <v>0</v>
      </c>
      <c r="AH12" s="24">
        <f t="shared" si="10"/>
        <v>0</v>
      </c>
      <c r="AI12" s="22">
        <f>IF($A$2="CONSOLIDADO",SUMIFS(Orçamento2026!$O:$O,Orçamento2026!$F:$F,'DRE-2026'!$A12,Orçamento2026!$E:$E,'DRE-2026'!AJ$4),SUMIFS(Orçamento2026!$O:$O,Orçamento2026!$F:$F,'DRE-2026'!$A12,Orçamento2026!$E:$E,'DRE-2026'!AJ$4,Orçamento2026!$A:$A,'DRE-2026'!$A$2))</f>
        <v>19192.400000000001</v>
      </c>
      <c r="AJ12" s="23">
        <f>IF($A$2="CONSOLIDADO",SUMIFS('Realizado 2026'!$O:$O,'Realizado 2026'!$F:$F,'DRE-2026'!$A12,'Realizado 2026'!$E:$E,'DRE-2026'!AJ$4),SUMIFS('Realizado 2026'!$O:$O,'Realizado 2026'!$F:$F,'DRE-2026'!$A12,'Realizado 2026'!$E:$E,'DRE-2026'!AJ$4,'Realizado 2026'!$A:$A,'DRE-2026'!$A$2))</f>
        <v>0</v>
      </c>
      <c r="AK12" s="24">
        <f t="shared" si="11"/>
        <v>0</v>
      </c>
      <c r="AL12" s="5"/>
      <c r="AM12" s="5"/>
      <c r="AN12" s="23">
        <f t="shared" ref="AN12:AO12" si="18">B12+E12+H12+K12+N12+Q12+T12+W12+Z12+AC12+AF12+AI12</f>
        <v>187439.19999999998</v>
      </c>
      <c r="AO12" s="23">
        <f t="shared" si="18"/>
        <v>22600</v>
      </c>
      <c r="AP12" s="25">
        <f t="shared" si="13"/>
        <v>0.12057243095361057</v>
      </c>
    </row>
    <row r="13" spans="1:42" ht="14.25" customHeight="1">
      <c r="A13" s="21" t="s">
        <v>14</v>
      </c>
      <c r="B13" s="22">
        <f>IF($A$2="CONSOLIDADO",SUMIFS(Orçamento2026!$O:$O,Orçamento2026!$F:$F,'DRE-2026'!$A13,Orçamento2026!$E:$E,'DRE-2026'!C$4),SUMIFS(Orçamento2026!$O:$O,Orçamento2026!$F:$F,'DRE-2026'!$A13,Orçamento2026!$E:$E,'DRE-2026'!C$4,Orçamento2026!$A:$A,'DRE-2026'!$A$2))</f>
        <v>0</v>
      </c>
      <c r="C13" s="23">
        <f>IF($A$2="CONSOLIDADO",SUMIFS('Realizado 2026'!$O:$O,'Realizado 2026'!$F:$F,'DRE-2026'!$A13,'Realizado 2026'!$E:$E,'DRE-2026'!C$4),SUMIFS('Realizado 2026'!$O:$O,'Realizado 2026'!$F:$F,'DRE-2026'!$A13,'Realizado 2026'!$E:$E,'DRE-2026'!C$4,'Realizado 2026'!$A:$A,'DRE-2026'!$A$2))</f>
        <v>0</v>
      </c>
      <c r="D13" s="24" t="str">
        <f t="shared" si="0"/>
        <v>-</v>
      </c>
      <c r="E13" s="22">
        <f>IF($A$2="CONSOLIDADO",SUMIFS(Orçamento2026!$O:$O,Orçamento2026!$F:$F,'DRE-2026'!$A13,Orçamento2026!$E:$E,'DRE-2026'!F$4),SUMIFS(Orçamento2026!$O:$O,Orçamento2026!$F:$F,'DRE-2026'!$A13,Orçamento2026!$E:$E,'DRE-2026'!F$4,Orçamento2026!$A:$A,'DRE-2026'!$A$2))</f>
        <v>0</v>
      </c>
      <c r="F13" s="23">
        <f>IF($A$2="CONSOLIDADO",SUMIFS('Realizado 2026'!$O:$O,'Realizado 2026'!$F:$F,'DRE-2026'!$A13,'Realizado 2026'!$E:$E,'DRE-2026'!F$4),SUMIFS('Realizado 2026'!$O:$O,'Realizado 2026'!$F:$F,'DRE-2026'!$A13,'Realizado 2026'!$E:$E,'DRE-2026'!F$4,'Realizado 2026'!$A:$A,'DRE-2026'!$A$2))</f>
        <v>0</v>
      </c>
      <c r="G13" s="24" t="str">
        <f t="shared" si="1"/>
        <v>-</v>
      </c>
      <c r="H13" s="22">
        <f>IF($A$2="CONSOLIDADO",SUMIFS(Orçamento2026!$O:$O,Orçamento2026!$F:$F,'DRE-2026'!$A13,Orçamento2026!$E:$E,'DRE-2026'!I$4),SUMIFS(Orçamento2026!$O:$O,Orçamento2026!$F:$F,'DRE-2026'!$A13,Orçamento2026!$E:$E,'DRE-2026'!I$4,Orçamento2026!$A:$A,'DRE-2026'!$A$2))</f>
        <v>0</v>
      </c>
      <c r="I13" s="23">
        <f>IF($A$2="CONSOLIDADO",SUMIFS('Realizado 2026'!$O:$O,'Realizado 2026'!$F:$F,'DRE-2026'!$A13,'Realizado 2026'!$E:$E,'DRE-2026'!I$4),SUMIFS('Realizado 2026'!$O:$O,'Realizado 2026'!$F:$F,'DRE-2026'!$A13,'Realizado 2026'!$E:$E,'DRE-2026'!I$4,'Realizado 2026'!$A:$A,'DRE-2026'!$A$2))</f>
        <v>0</v>
      </c>
      <c r="J13" s="24" t="str">
        <f t="shared" si="2"/>
        <v>-</v>
      </c>
      <c r="K13" s="22">
        <f>IF($A$2="CONSOLIDADO",SUMIFS(Orçamento2026!$O:$O,Orçamento2026!$F:$F,'DRE-2026'!$A13,Orçamento2026!$E:$E,'DRE-2026'!L$4),SUMIFS(Orçamento2026!$O:$O,Orçamento2026!$F:$F,'DRE-2026'!$A13,Orçamento2026!$E:$E,'DRE-2026'!L$4,Orçamento2026!$A:$A,'DRE-2026'!$A$2))</f>
        <v>150000</v>
      </c>
      <c r="L13" s="23">
        <f>IF($A$2="CONSOLIDADO",SUMIFS('Realizado 2026'!$O:$O,'Realizado 2026'!$F:$F,'DRE-2026'!$A13,'Realizado 2026'!$E:$E,'DRE-2026'!L$4),SUMIFS('Realizado 2026'!$O:$O,'Realizado 2026'!$F:$F,'DRE-2026'!$A13,'Realizado 2026'!$E:$E,'DRE-2026'!L$4,'Realizado 2026'!$A:$A,'DRE-2026'!$A$2))</f>
        <v>0</v>
      </c>
      <c r="M13" s="24">
        <f t="shared" si="3"/>
        <v>0</v>
      </c>
      <c r="N13" s="22">
        <f>IF($A$2="CONSOLIDADO",SUMIFS(Orçamento2026!$O:$O,Orçamento2026!$F:$F,'DRE-2026'!$A13,Orçamento2026!$E:$E,'DRE-2026'!O$4),SUMIFS(Orçamento2026!$O:$O,Orçamento2026!$F:$F,'DRE-2026'!$A13,Orçamento2026!$E:$E,'DRE-2026'!O$4,Orçamento2026!$A:$A,'DRE-2026'!$A$2))</f>
        <v>0</v>
      </c>
      <c r="O13" s="23">
        <f>IF($A$2="CONSOLIDADO",SUMIFS('Realizado 2026'!$O:$O,'Realizado 2026'!$F:$F,'DRE-2026'!$A13,'Realizado 2026'!$E:$E,'DRE-2026'!O$4),SUMIFS('Realizado 2026'!$O:$O,'Realizado 2026'!$F:$F,'DRE-2026'!$A13,'Realizado 2026'!$E:$E,'DRE-2026'!O$4,'Realizado 2026'!$A:$A,'DRE-2026'!$A$2))</f>
        <v>0</v>
      </c>
      <c r="P13" s="24" t="str">
        <f t="shared" si="4"/>
        <v>-</v>
      </c>
      <c r="Q13" s="22">
        <f>IF($A$2="CONSOLIDADO",SUMIFS(Orçamento2026!$O:$O,Orçamento2026!$F:$F,'DRE-2026'!$A13,Orçamento2026!$E:$E,'DRE-2026'!R$4),SUMIFS(Orçamento2026!$O:$O,Orçamento2026!$F:$F,'DRE-2026'!$A13,Orçamento2026!$E:$E,'DRE-2026'!R$4,Orçamento2026!$A:$A,'DRE-2026'!$A$2))</f>
        <v>0</v>
      </c>
      <c r="R13" s="23">
        <f>IF($A$2="CONSOLIDADO",SUMIFS('Realizado 2026'!$O:$O,'Realizado 2026'!$F:$F,'DRE-2026'!$A13,'Realizado 2026'!$E:$E,'DRE-2026'!R$4),SUMIFS('Realizado 2026'!$O:$O,'Realizado 2026'!$F:$F,'DRE-2026'!$A13,'Realizado 2026'!$E:$E,'DRE-2026'!R$4,'Realizado 2026'!$A:$A,'DRE-2026'!$A$2))</f>
        <v>0</v>
      </c>
      <c r="S13" s="24" t="str">
        <f t="shared" si="5"/>
        <v>-</v>
      </c>
      <c r="T13" s="22">
        <f>IF($A$2="CONSOLIDADO",SUMIFS(Orçamento2026!$O:$O,Orçamento2026!$F:$F,'DRE-2026'!$A13,Orçamento2026!$E:$E,'DRE-2026'!U$4),SUMIFS(Orçamento2026!$O:$O,Orçamento2026!$F:$F,'DRE-2026'!$A13,Orçamento2026!$E:$E,'DRE-2026'!U$4,Orçamento2026!$A:$A,'DRE-2026'!$A$2))</f>
        <v>0</v>
      </c>
      <c r="U13" s="23">
        <f>IF($A$2="CONSOLIDADO",SUMIFS('Realizado 2026'!$O:$O,'Realizado 2026'!$F:$F,'DRE-2026'!$A13,'Realizado 2026'!$E:$E,'DRE-2026'!U$4),SUMIFS('Realizado 2026'!$O:$O,'Realizado 2026'!$F:$F,'DRE-2026'!$A13,'Realizado 2026'!$E:$E,'DRE-2026'!U$4,'Realizado 2026'!$A:$A,'DRE-2026'!$A$2))</f>
        <v>0</v>
      </c>
      <c r="V13" s="24" t="str">
        <f t="shared" si="6"/>
        <v>-</v>
      </c>
      <c r="W13" s="22">
        <f>IF($A$2="CONSOLIDADO",SUMIFS(Orçamento2026!$O:$O,Orçamento2026!$F:$F,'DRE-2026'!$A13,Orçamento2026!$E:$E,'DRE-2026'!X$4),SUMIFS(Orçamento2026!$O:$O,Orçamento2026!$F:$F,'DRE-2026'!$A13,Orçamento2026!$E:$E,'DRE-2026'!X$4,Orçamento2026!$A:$A,'DRE-2026'!$A$2))</f>
        <v>0</v>
      </c>
      <c r="X13" s="23">
        <f>IF($A$2="CONSOLIDADO",SUMIFS('Realizado 2026'!$O:$O,'Realizado 2026'!$F:$F,'DRE-2026'!$A13,'Realizado 2026'!$E:$E,'DRE-2026'!X$4),SUMIFS('Realizado 2026'!$O:$O,'Realizado 2026'!$F:$F,'DRE-2026'!$A13,'Realizado 2026'!$E:$E,'DRE-2026'!X$4,'Realizado 2026'!$A:$A,'DRE-2026'!$A$2))</f>
        <v>0</v>
      </c>
      <c r="Y13" s="24" t="str">
        <f t="shared" si="7"/>
        <v>-</v>
      </c>
      <c r="Z13" s="22">
        <f>IF($A$2="CONSOLIDADO",SUMIFS(Orçamento2026!$O:$O,Orçamento2026!$F:$F,'DRE-2026'!$A13,Orçamento2026!$E:$E,'DRE-2026'!AA$4),SUMIFS(Orçamento2026!$O:$O,Orçamento2026!$F:$F,'DRE-2026'!$A13,Orçamento2026!$E:$E,'DRE-2026'!AA$4,Orçamento2026!$A:$A,'DRE-2026'!$A$2))</f>
        <v>0</v>
      </c>
      <c r="AA13" s="23">
        <f>IF($A$2="CONSOLIDADO",SUMIFS('Realizado 2026'!$O:$O,'Realizado 2026'!$F:$F,'DRE-2026'!$A13,'Realizado 2026'!$E:$E,'DRE-2026'!AA$4),SUMIFS('Realizado 2026'!$O:$O,'Realizado 2026'!$F:$F,'DRE-2026'!$A13,'Realizado 2026'!$E:$E,'DRE-2026'!AA$4,'Realizado 2026'!$A:$A,'DRE-2026'!$A$2))</f>
        <v>0</v>
      </c>
      <c r="AB13" s="24" t="str">
        <f t="shared" si="8"/>
        <v>-</v>
      </c>
      <c r="AC13" s="22">
        <f>IF($A$2="CONSOLIDADO",SUMIFS(Orçamento2026!$O:$O,Orçamento2026!$F:$F,'DRE-2026'!$A13,Orçamento2026!$E:$E,'DRE-2026'!AD$4),SUMIFS(Orçamento2026!$O:$O,Orçamento2026!$F:$F,'DRE-2026'!$A13,Orçamento2026!$E:$E,'DRE-2026'!AD$4,Orçamento2026!$A:$A,'DRE-2026'!$A$2))</f>
        <v>0</v>
      </c>
      <c r="AD13" s="23">
        <f>IF($A$2="CONSOLIDADO",SUMIFS('Realizado 2026'!$O:$O,'Realizado 2026'!$F:$F,'DRE-2026'!$A13,'Realizado 2026'!$E:$E,'DRE-2026'!AD$4),SUMIFS('Realizado 2026'!$O:$O,'Realizado 2026'!$F:$F,'DRE-2026'!$A13,'Realizado 2026'!$E:$E,'DRE-2026'!AD$4,'Realizado 2026'!$A:$A,'DRE-2026'!$A$2))</f>
        <v>0</v>
      </c>
      <c r="AE13" s="24" t="str">
        <f t="shared" si="9"/>
        <v>-</v>
      </c>
      <c r="AF13" s="22">
        <f>IF($A$2="CONSOLIDADO",SUMIFS(Orçamento2026!$O:$O,Orçamento2026!$F:$F,'DRE-2026'!$A13,Orçamento2026!$E:$E,'DRE-2026'!AG$4),SUMIFS(Orçamento2026!$O:$O,Orçamento2026!$F:$F,'DRE-2026'!$A13,Orçamento2026!$E:$E,'DRE-2026'!AG$4,Orçamento2026!$A:$A,'DRE-2026'!$A$2))</f>
        <v>0</v>
      </c>
      <c r="AG13" s="23">
        <f>IF($A$2="CONSOLIDADO",SUMIFS('Realizado 2026'!$O:$O,'Realizado 2026'!$F:$F,'DRE-2026'!$A13,'Realizado 2026'!$E:$E,'DRE-2026'!AG$4),SUMIFS('Realizado 2026'!$O:$O,'Realizado 2026'!$F:$F,'DRE-2026'!$A13,'Realizado 2026'!$E:$E,'DRE-2026'!AG$4,'Realizado 2026'!$A:$A,'DRE-2026'!$A$2))</f>
        <v>0</v>
      </c>
      <c r="AH13" s="24" t="str">
        <f t="shared" si="10"/>
        <v>-</v>
      </c>
      <c r="AI13" s="22">
        <f>IF($A$2="CONSOLIDADO",SUMIFS(Orçamento2026!$O:$O,Orçamento2026!$F:$F,'DRE-2026'!$A13,Orçamento2026!$E:$E,'DRE-2026'!AJ$4),SUMIFS(Orçamento2026!$O:$O,Orçamento2026!$F:$F,'DRE-2026'!$A13,Orçamento2026!$E:$E,'DRE-2026'!AJ$4,Orçamento2026!$A:$A,'DRE-2026'!$A$2))</f>
        <v>0</v>
      </c>
      <c r="AJ13" s="23">
        <f>IF($A$2="CONSOLIDADO",SUMIFS('Realizado 2026'!$O:$O,'Realizado 2026'!$F:$F,'DRE-2026'!$A13,'Realizado 2026'!$E:$E,'DRE-2026'!AJ$4),SUMIFS('Realizado 2026'!$O:$O,'Realizado 2026'!$F:$F,'DRE-2026'!$A13,'Realizado 2026'!$E:$E,'DRE-2026'!AJ$4,'Realizado 2026'!$A:$A,'DRE-2026'!$A$2))</f>
        <v>0</v>
      </c>
      <c r="AK13" s="24" t="str">
        <f t="shared" si="11"/>
        <v>-</v>
      </c>
      <c r="AL13" s="5"/>
      <c r="AM13" s="5"/>
      <c r="AN13" s="23">
        <f t="shared" ref="AN13:AO13" si="19">B13+E13+H13+K13+N13+Q13+T13+W13+Z13+AC13+AF13+AI13</f>
        <v>150000</v>
      </c>
      <c r="AO13" s="23">
        <f t="shared" si="19"/>
        <v>0</v>
      </c>
      <c r="AP13" s="25">
        <f t="shared" si="13"/>
        <v>0</v>
      </c>
    </row>
    <row r="14" spans="1:42" ht="14.25" customHeight="1">
      <c r="A14" s="21" t="s">
        <v>15</v>
      </c>
      <c r="B14" s="22">
        <f>IF($A$2="CONSOLIDADO",SUMIFS(Orçamento2026!$O:$O,Orçamento2026!$F:$F,'DRE-2026'!$A14,Orçamento2026!$E:$E,'DRE-2026'!C$4),SUMIFS(Orçamento2026!$O:$O,Orçamento2026!$F:$F,'DRE-2026'!$A14,Orçamento2026!$E:$E,'DRE-2026'!C$4,Orçamento2026!$A:$A,'DRE-2026'!$A$2))</f>
        <v>0</v>
      </c>
      <c r="C14" s="23">
        <f>IF($A$2="CONSOLIDADO",SUMIFS('Realizado 2026'!$O:$O,'Realizado 2026'!$F:$F,'DRE-2026'!$A14,'Realizado 2026'!$E:$E,'DRE-2026'!C$4),SUMIFS('Realizado 2026'!$O:$O,'Realizado 2026'!$F:$F,'DRE-2026'!$A14,'Realizado 2026'!$E:$E,'DRE-2026'!C$4,'Realizado 2026'!$A:$A,'DRE-2026'!$A$2))</f>
        <v>0</v>
      </c>
      <c r="D14" s="24" t="str">
        <f t="shared" si="0"/>
        <v>-</v>
      </c>
      <c r="E14" s="22">
        <f>IF($A$2="CONSOLIDADO",SUMIFS(Orçamento2026!$O:$O,Orçamento2026!$F:$F,'DRE-2026'!$A14,Orçamento2026!$E:$E,'DRE-2026'!F$4),SUMIFS(Orçamento2026!$O:$O,Orçamento2026!$F:$F,'DRE-2026'!$A14,Orçamento2026!$E:$E,'DRE-2026'!F$4,Orçamento2026!$A:$A,'DRE-2026'!$A$2))</f>
        <v>0</v>
      </c>
      <c r="F14" s="23">
        <f>IF($A$2="CONSOLIDADO",SUMIFS('Realizado 2026'!$O:$O,'Realizado 2026'!$F:$F,'DRE-2026'!$A14,'Realizado 2026'!$E:$E,'DRE-2026'!F$4),SUMIFS('Realizado 2026'!$O:$O,'Realizado 2026'!$F:$F,'DRE-2026'!$A14,'Realizado 2026'!$E:$E,'DRE-2026'!F$4,'Realizado 2026'!$A:$A,'DRE-2026'!$A$2))</f>
        <v>0</v>
      </c>
      <c r="G14" s="24" t="str">
        <f t="shared" si="1"/>
        <v>-</v>
      </c>
      <c r="H14" s="22">
        <f>IF($A$2="CONSOLIDADO",SUMIFS(Orçamento2026!$O:$O,Orçamento2026!$F:$F,'DRE-2026'!$A14,Orçamento2026!$E:$E,'DRE-2026'!I$4),SUMIFS(Orçamento2026!$O:$O,Orçamento2026!$F:$F,'DRE-2026'!$A14,Orçamento2026!$E:$E,'DRE-2026'!I$4,Orçamento2026!$A:$A,'DRE-2026'!$A$2))</f>
        <v>0</v>
      </c>
      <c r="I14" s="23">
        <f>IF($A$2="CONSOLIDADO",SUMIFS('Realizado 2026'!$O:$O,'Realizado 2026'!$F:$F,'DRE-2026'!$A14,'Realizado 2026'!$E:$E,'DRE-2026'!I$4),SUMIFS('Realizado 2026'!$O:$O,'Realizado 2026'!$F:$F,'DRE-2026'!$A14,'Realizado 2026'!$E:$E,'DRE-2026'!I$4,'Realizado 2026'!$A:$A,'DRE-2026'!$A$2))</f>
        <v>0</v>
      </c>
      <c r="J14" s="24" t="str">
        <f t="shared" si="2"/>
        <v>-</v>
      </c>
      <c r="K14" s="22">
        <f>IF($A$2="CONSOLIDADO",SUMIFS(Orçamento2026!$O:$O,Orçamento2026!$F:$F,'DRE-2026'!$A14,Orçamento2026!$E:$E,'DRE-2026'!L$4),SUMIFS(Orçamento2026!$O:$O,Orçamento2026!$F:$F,'DRE-2026'!$A14,Orçamento2026!$E:$E,'DRE-2026'!L$4,Orçamento2026!$A:$A,'DRE-2026'!$A$2))</f>
        <v>0</v>
      </c>
      <c r="L14" s="23">
        <f>IF($A$2="CONSOLIDADO",SUMIFS('Realizado 2026'!$O:$O,'Realizado 2026'!$F:$F,'DRE-2026'!$A14,'Realizado 2026'!$E:$E,'DRE-2026'!L$4),SUMIFS('Realizado 2026'!$O:$O,'Realizado 2026'!$F:$F,'DRE-2026'!$A14,'Realizado 2026'!$E:$E,'DRE-2026'!L$4,'Realizado 2026'!$A:$A,'DRE-2026'!$A$2))</f>
        <v>0</v>
      </c>
      <c r="M14" s="24" t="str">
        <f t="shared" si="3"/>
        <v>-</v>
      </c>
      <c r="N14" s="22">
        <f>IF($A$2="CONSOLIDADO",SUMIFS(Orçamento2026!$O:$O,Orçamento2026!$F:$F,'DRE-2026'!$A14,Orçamento2026!$E:$E,'DRE-2026'!O$4),SUMIFS(Orçamento2026!$O:$O,Orçamento2026!$F:$F,'DRE-2026'!$A14,Orçamento2026!$E:$E,'DRE-2026'!O$4,Orçamento2026!$A:$A,'DRE-2026'!$A$2))</f>
        <v>0</v>
      </c>
      <c r="O14" s="23">
        <f>IF($A$2="CONSOLIDADO",SUMIFS('Realizado 2026'!$O:$O,'Realizado 2026'!$F:$F,'DRE-2026'!$A14,'Realizado 2026'!$E:$E,'DRE-2026'!O$4),SUMIFS('Realizado 2026'!$O:$O,'Realizado 2026'!$F:$F,'DRE-2026'!$A14,'Realizado 2026'!$E:$E,'DRE-2026'!O$4,'Realizado 2026'!$A:$A,'DRE-2026'!$A$2))</f>
        <v>0</v>
      </c>
      <c r="P14" s="24" t="str">
        <f t="shared" si="4"/>
        <v>-</v>
      </c>
      <c r="Q14" s="22">
        <f>IF($A$2="CONSOLIDADO",SUMIFS(Orçamento2026!$O:$O,Orçamento2026!$F:$F,'DRE-2026'!$A14,Orçamento2026!$E:$E,'DRE-2026'!R$4),SUMIFS(Orçamento2026!$O:$O,Orçamento2026!$F:$F,'DRE-2026'!$A14,Orçamento2026!$E:$E,'DRE-2026'!R$4,Orçamento2026!$A:$A,'DRE-2026'!$A$2))</f>
        <v>17543.13</v>
      </c>
      <c r="R14" s="23">
        <f>IF($A$2="CONSOLIDADO",SUMIFS('Realizado 2026'!$O:$O,'Realizado 2026'!$F:$F,'DRE-2026'!$A14,'Realizado 2026'!$E:$E,'DRE-2026'!R$4),SUMIFS('Realizado 2026'!$O:$O,'Realizado 2026'!$F:$F,'DRE-2026'!$A14,'Realizado 2026'!$E:$E,'DRE-2026'!R$4,'Realizado 2026'!$A:$A,'DRE-2026'!$A$2))</f>
        <v>0</v>
      </c>
      <c r="S14" s="24">
        <f t="shared" si="5"/>
        <v>0</v>
      </c>
      <c r="T14" s="22">
        <f>IF($A$2="CONSOLIDADO",SUMIFS(Orçamento2026!$O:$O,Orçamento2026!$F:$F,'DRE-2026'!$A14,Orçamento2026!$E:$E,'DRE-2026'!U$4),SUMIFS(Orçamento2026!$O:$O,Orçamento2026!$F:$F,'DRE-2026'!$A14,Orçamento2026!$E:$E,'DRE-2026'!U$4,Orçamento2026!$A:$A,'DRE-2026'!$A$2))</f>
        <v>17543.13</v>
      </c>
      <c r="U14" s="23">
        <f>IF($A$2="CONSOLIDADO",SUMIFS('Realizado 2026'!$O:$O,'Realizado 2026'!$F:$F,'DRE-2026'!$A14,'Realizado 2026'!$E:$E,'DRE-2026'!U$4),SUMIFS('Realizado 2026'!$O:$O,'Realizado 2026'!$F:$F,'DRE-2026'!$A14,'Realizado 2026'!$E:$E,'DRE-2026'!U$4,'Realizado 2026'!$A:$A,'DRE-2026'!$A$2))</f>
        <v>0</v>
      </c>
      <c r="V14" s="24">
        <f t="shared" si="6"/>
        <v>0</v>
      </c>
      <c r="W14" s="22">
        <f>IF($A$2="CONSOLIDADO",SUMIFS(Orçamento2026!$O:$O,Orçamento2026!$F:$F,'DRE-2026'!$A14,Orçamento2026!$E:$E,'DRE-2026'!X$4),SUMIFS(Orçamento2026!$O:$O,Orçamento2026!$F:$F,'DRE-2026'!$A14,Orçamento2026!$E:$E,'DRE-2026'!X$4,Orçamento2026!$A:$A,'DRE-2026'!$A$2))</f>
        <v>17543.13</v>
      </c>
      <c r="X14" s="23">
        <f>IF($A$2="CONSOLIDADO",SUMIFS('Realizado 2026'!$O:$O,'Realizado 2026'!$F:$F,'DRE-2026'!$A14,'Realizado 2026'!$E:$E,'DRE-2026'!X$4),SUMIFS('Realizado 2026'!$O:$O,'Realizado 2026'!$F:$F,'DRE-2026'!$A14,'Realizado 2026'!$E:$E,'DRE-2026'!X$4,'Realizado 2026'!$A:$A,'DRE-2026'!$A$2))</f>
        <v>0</v>
      </c>
      <c r="Y14" s="24">
        <f t="shared" si="7"/>
        <v>0</v>
      </c>
      <c r="Z14" s="22">
        <f>IF($A$2="CONSOLIDADO",SUMIFS(Orçamento2026!$O:$O,Orçamento2026!$F:$F,'DRE-2026'!$A14,Orçamento2026!$E:$E,'DRE-2026'!AA$4),SUMIFS(Orçamento2026!$O:$O,Orçamento2026!$F:$F,'DRE-2026'!$A14,Orçamento2026!$E:$E,'DRE-2026'!AA$4,Orçamento2026!$A:$A,'DRE-2026'!$A$2))</f>
        <v>17543.13</v>
      </c>
      <c r="AA14" s="23">
        <f>IF($A$2="CONSOLIDADO",SUMIFS('Realizado 2026'!$O:$O,'Realizado 2026'!$F:$F,'DRE-2026'!$A14,'Realizado 2026'!$E:$E,'DRE-2026'!AA$4),SUMIFS('Realizado 2026'!$O:$O,'Realizado 2026'!$F:$F,'DRE-2026'!$A14,'Realizado 2026'!$E:$E,'DRE-2026'!AA$4,'Realizado 2026'!$A:$A,'DRE-2026'!$A$2))</f>
        <v>0</v>
      </c>
      <c r="AB14" s="24">
        <f t="shared" si="8"/>
        <v>0</v>
      </c>
      <c r="AC14" s="22">
        <f>IF($A$2="CONSOLIDADO",SUMIFS(Orçamento2026!$O:$O,Orçamento2026!$F:$F,'DRE-2026'!$A14,Orçamento2026!$E:$E,'DRE-2026'!AD$4),SUMIFS(Orçamento2026!$O:$O,Orçamento2026!$F:$F,'DRE-2026'!$A14,Orçamento2026!$E:$E,'DRE-2026'!AD$4,Orçamento2026!$A:$A,'DRE-2026'!$A$2))</f>
        <v>17543.13</v>
      </c>
      <c r="AD14" s="23">
        <f>IF($A$2="CONSOLIDADO",SUMIFS('Realizado 2026'!$O:$O,'Realizado 2026'!$F:$F,'DRE-2026'!$A14,'Realizado 2026'!$E:$E,'DRE-2026'!AD$4),SUMIFS('Realizado 2026'!$O:$O,'Realizado 2026'!$F:$F,'DRE-2026'!$A14,'Realizado 2026'!$E:$E,'DRE-2026'!AD$4,'Realizado 2026'!$A:$A,'DRE-2026'!$A$2))</f>
        <v>0</v>
      </c>
      <c r="AE14" s="24">
        <f t="shared" si="9"/>
        <v>0</v>
      </c>
      <c r="AF14" s="22">
        <f>IF($A$2="CONSOLIDADO",SUMIFS(Orçamento2026!$O:$O,Orçamento2026!$F:$F,'DRE-2026'!$A14,Orçamento2026!$E:$E,'DRE-2026'!AG$4),SUMIFS(Orçamento2026!$O:$O,Orçamento2026!$F:$F,'DRE-2026'!$A14,Orçamento2026!$E:$E,'DRE-2026'!AG$4,Orçamento2026!$A:$A,'DRE-2026'!$A$2))</f>
        <v>17543.13</v>
      </c>
      <c r="AG14" s="23">
        <f>IF($A$2="CONSOLIDADO",SUMIFS('Realizado 2026'!$O:$O,'Realizado 2026'!$F:$F,'DRE-2026'!$A14,'Realizado 2026'!$E:$E,'DRE-2026'!AG$4),SUMIFS('Realizado 2026'!$O:$O,'Realizado 2026'!$F:$F,'DRE-2026'!$A14,'Realizado 2026'!$E:$E,'DRE-2026'!AG$4,'Realizado 2026'!$A:$A,'DRE-2026'!$A$2))</f>
        <v>0</v>
      </c>
      <c r="AH14" s="24">
        <f t="shared" si="10"/>
        <v>0</v>
      </c>
      <c r="AI14" s="22">
        <f>IF($A$2="CONSOLIDADO",SUMIFS(Orçamento2026!$O:$O,Orçamento2026!$F:$F,'DRE-2026'!$A14,Orçamento2026!$E:$E,'DRE-2026'!AJ$4),SUMIFS(Orçamento2026!$O:$O,Orçamento2026!$F:$F,'DRE-2026'!$A14,Orçamento2026!$E:$E,'DRE-2026'!AJ$4,Orçamento2026!$A:$A,'DRE-2026'!$A$2))</f>
        <v>17543.13</v>
      </c>
      <c r="AJ14" s="23">
        <f>IF($A$2="CONSOLIDADO",SUMIFS('Realizado 2026'!$O:$O,'Realizado 2026'!$F:$F,'DRE-2026'!$A14,'Realizado 2026'!$E:$E,'DRE-2026'!AJ$4),SUMIFS('Realizado 2026'!$O:$O,'Realizado 2026'!$F:$F,'DRE-2026'!$A14,'Realizado 2026'!$E:$E,'DRE-2026'!AJ$4,'Realizado 2026'!$A:$A,'DRE-2026'!$A$2))</f>
        <v>0</v>
      </c>
      <c r="AK14" s="24">
        <f t="shared" si="11"/>
        <v>0</v>
      </c>
      <c r="AL14" s="5"/>
      <c r="AM14" s="5"/>
      <c r="AN14" s="23">
        <f t="shared" ref="AN14:AO14" si="20">B14+E14+H14+K14+N14+Q14+T14+W14+Z14+AC14+AF14+AI14</f>
        <v>122801.91000000002</v>
      </c>
      <c r="AO14" s="23">
        <f t="shared" si="20"/>
        <v>0</v>
      </c>
      <c r="AP14" s="25">
        <f t="shared" si="13"/>
        <v>0</v>
      </c>
    </row>
    <row r="15" spans="1:42" ht="14.25" customHeight="1">
      <c r="A15" s="21" t="s">
        <v>16</v>
      </c>
      <c r="B15" s="22">
        <f>IF($A$2="CONSOLIDADO",SUMIFS(Orçamento2026!$O:$O,Orçamento2026!$F:$F,'DRE-2026'!$A15,Orçamento2026!$E:$E,'DRE-2026'!C$4),SUMIFS(Orçamento2026!$O:$O,Orçamento2026!$F:$F,'DRE-2026'!$A15,Orçamento2026!$E:$E,'DRE-2026'!C$4,Orçamento2026!$A:$A,'DRE-2026'!$A$2))</f>
        <v>45000</v>
      </c>
      <c r="C15" s="23">
        <f>IF($A$2="CONSOLIDADO",SUMIFS('Realizado 2026'!$O:$O,'Realizado 2026'!$F:$F,'DRE-2026'!$A15,'Realizado 2026'!$E:$E,'DRE-2026'!C$4),SUMIFS('Realizado 2026'!$O:$O,'Realizado 2026'!$F:$F,'DRE-2026'!$A15,'Realizado 2026'!$E:$E,'DRE-2026'!C$4,'Realizado 2026'!$A:$A,'DRE-2026'!$A$2))</f>
        <v>0</v>
      </c>
      <c r="D15" s="24">
        <f t="shared" si="0"/>
        <v>0</v>
      </c>
      <c r="E15" s="22">
        <f>IF($A$2="CONSOLIDADO",SUMIFS(Orçamento2026!$O:$O,Orçamento2026!$F:$F,'DRE-2026'!$A15,Orçamento2026!$E:$E,'DRE-2026'!F$4),SUMIFS(Orçamento2026!$O:$O,Orçamento2026!$F:$F,'DRE-2026'!$A15,Orçamento2026!$E:$E,'DRE-2026'!F$4,Orçamento2026!$A:$A,'DRE-2026'!$A$2))</f>
        <v>45000</v>
      </c>
      <c r="F15" s="23">
        <f>IF($A$2="CONSOLIDADO",SUMIFS('Realizado 2026'!$O:$O,'Realizado 2026'!$F:$F,'DRE-2026'!$A15,'Realizado 2026'!$E:$E,'DRE-2026'!F$4),SUMIFS('Realizado 2026'!$O:$O,'Realizado 2026'!$F:$F,'DRE-2026'!$A15,'Realizado 2026'!$E:$E,'DRE-2026'!F$4,'Realizado 2026'!$A:$A,'DRE-2026'!$A$2))</f>
        <v>0</v>
      </c>
      <c r="G15" s="24">
        <f t="shared" si="1"/>
        <v>0</v>
      </c>
      <c r="H15" s="22">
        <f>IF($A$2="CONSOLIDADO",SUMIFS(Orçamento2026!$O:$O,Orçamento2026!$F:$F,'DRE-2026'!$A15,Orçamento2026!$E:$E,'DRE-2026'!I$4),SUMIFS(Orçamento2026!$O:$O,Orçamento2026!$F:$F,'DRE-2026'!$A15,Orçamento2026!$E:$E,'DRE-2026'!I$4,Orçamento2026!$A:$A,'DRE-2026'!$A$2))</f>
        <v>45000</v>
      </c>
      <c r="I15" s="23">
        <f>IF($A$2="CONSOLIDADO",SUMIFS('Realizado 2026'!$O:$O,'Realizado 2026'!$F:$F,'DRE-2026'!$A15,'Realizado 2026'!$E:$E,'DRE-2026'!I$4),SUMIFS('Realizado 2026'!$O:$O,'Realizado 2026'!$F:$F,'DRE-2026'!$A15,'Realizado 2026'!$E:$E,'DRE-2026'!I$4,'Realizado 2026'!$A:$A,'DRE-2026'!$A$2))</f>
        <v>0</v>
      </c>
      <c r="J15" s="24">
        <f t="shared" si="2"/>
        <v>0</v>
      </c>
      <c r="K15" s="22">
        <f>IF($A$2="CONSOLIDADO",SUMIFS(Orçamento2026!$O:$O,Orçamento2026!$F:$F,'DRE-2026'!$A15,Orçamento2026!$E:$E,'DRE-2026'!L$4),SUMIFS(Orçamento2026!$O:$O,Orçamento2026!$F:$F,'DRE-2026'!$A15,Orçamento2026!$E:$E,'DRE-2026'!L$4,Orçamento2026!$A:$A,'DRE-2026'!$A$2))</f>
        <v>45000</v>
      </c>
      <c r="L15" s="23">
        <f>IF($A$2="CONSOLIDADO",SUMIFS('Realizado 2026'!$O:$O,'Realizado 2026'!$F:$F,'DRE-2026'!$A15,'Realizado 2026'!$E:$E,'DRE-2026'!L$4),SUMIFS('Realizado 2026'!$O:$O,'Realizado 2026'!$F:$F,'DRE-2026'!$A15,'Realizado 2026'!$E:$E,'DRE-2026'!L$4,'Realizado 2026'!$A:$A,'DRE-2026'!$A$2))</f>
        <v>0</v>
      </c>
      <c r="M15" s="24">
        <f t="shared" si="3"/>
        <v>0</v>
      </c>
      <c r="N15" s="22">
        <f>IF($A$2="CONSOLIDADO",SUMIFS(Orçamento2026!$O:$O,Orçamento2026!$F:$F,'DRE-2026'!$A15,Orçamento2026!$E:$E,'DRE-2026'!O$4),SUMIFS(Orçamento2026!$O:$O,Orçamento2026!$F:$F,'DRE-2026'!$A15,Orçamento2026!$E:$E,'DRE-2026'!O$4,Orçamento2026!$A:$A,'DRE-2026'!$A$2))</f>
        <v>45000</v>
      </c>
      <c r="O15" s="23">
        <f>IF($A$2="CONSOLIDADO",SUMIFS('Realizado 2026'!$O:$O,'Realizado 2026'!$F:$F,'DRE-2026'!$A15,'Realizado 2026'!$E:$E,'DRE-2026'!O$4),SUMIFS('Realizado 2026'!$O:$O,'Realizado 2026'!$F:$F,'DRE-2026'!$A15,'Realizado 2026'!$E:$E,'DRE-2026'!O$4,'Realizado 2026'!$A:$A,'DRE-2026'!$A$2))</f>
        <v>0</v>
      </c>
      <c r="P15" s="24">
        <f t="shared" si="4"/>
        <v>0</v>
      </c>
      <c r="Q15" s="22">
        <f>IF($A$2="CONSOLIDADO",SUMIFS(Orçamento2026!$O:$O,Orçamento2026!$F:$F,'DRE-2026'!$A15,Orçamento2026!$E:$E,'DRE-2026'!R$4),SUMIFS(Orçamento2026!$O:$O,Orçamento2026!$F:$F,'DRE-2026'!$A15,Orçamento2026!$E:$E,'DRE-2026'!R$4,Orçamento2026!$A:$A,'DRE-2026'!$A$2))</f>
        <v>45000</v>
      </c>
      <c r="R15" s="23">
        <f>IF($A$2="CONSOLIDADO",SUMIFS('Realizado 2026'!$O:$O,'Realizado 2026'!$F:$F,'DRE-2026'!$A15,'Realizado 2026'!$E:$E,'DRE-2026'!R$4),SUMIFS('Realizado 2026'!$O:$O,'Realizado 2026'!$F:$F,'DRE-2026'!$A15,'Realizado 2026'!$E:$E,'DRE-2026'!R$4,'Realizado 2026'!$A:$A,'DRE-2026'!$A$2))</f>
        <v>0</v>
      </c>
      <c r="S15" s="24">
        <f t="shared" si="5"/>
        <v>0</v>
      </c>
      <c r="T15" s="22">
        <f>IF($A$2="CONSOLIDADO",SUMIFS(Orçamento2026!$O:$O,Orçamento2026!$F:$F,'DRE-2026'!$A15,Orçamento2026!$E:$E,'DRE-2026'!U$4),SUMIFS(Orçamento2026!$O:$O,Orçamento2026!$F:$F,'DRE-2026'!$A15,Orçamento2026!$E:$E,'DRE-2026'!U$4,Orçamento2026!$A:$A,'DRE-2026'!$A$2))</f>
        <v>45000</v>
      </c>
      <c r="U15" s="23">
        <f>IF($A$2="CONSOLIDADO",SUMIFS('Realizado 2026'!$O:$O,'Realizado 2026'!$F:$F,'DRE-2026'!$A15,'Realizado 2026'!$E:$E,'DRE-2026'!U$4),SUMIFS('Realizado 2026'!$O:$O,'Realizado 2026'!$F:$F,'DRE-2026'!$A15,'Realizado 2026'!$E:$E,'DRE-2026'!U$4,'Realizado 2026'!$A:$A,'DRE-2026'!$A$2))</f>
        <v>0</v>
      </c>
      <c r="V15" s="24">
        <f t="shared" si="6"/>
        <v>0</v>
      </c>
      <c r="W15" s="22">
        <f>IF($A$2="CONSOLIDADO",SUMIFS(Orçamento2026!$O:$O,Orçamento2026!$F:$F,'DRE-2026'!$A15,Orçamento2026!$E:$E,'DRE-2026'!X$4),SUMIFS(Orçamento2026!$O:$O,Orçamento2026!$F:$F,'DRE-2026'!$A15,Orçamento2026!$E:$E,'DRE-2026'!X$4,Orçamento2026!$A:$A,'DRE-2026'!$A$2))</f>
        <v>45000</v>
      </c>
      <c r="X15" s="23">
        <f>IF($A$2="CONSOLIDADO",SUMIFS('Realizado 2026'!$O:$O,'Realizado 2026'!$F:$F,'DRE-2026'!$A15,'Realizado 2026'!$E:$E,'DRE-2026'!X$4),SUMIFS('Realizado 2026'!$O:$O,'Realizado 2026'!$F:$F,'DRE-2026'!$A15,'Realizado 2026'!$E:$E,'DRE-2026'!X$4,'Realizado 2026'!$A:$A,'DRE-2026'!$A$2))</f>
        <v>0</v>
      </c>
      <c r="Y15" s="24">
        <f t="shared" si="7"/>
        <v>0</v>
      </c>
      <c r="Z15" s="22">
        <f>IF($A$2="CONSOLIDADO",SUMIFS(Orçamento2026!$O:$O,Orçamento2026!$F:$F,'DRE-2026'!$A15,Orçamento2026!$E:$E,'DRE-2026'!AA$4),SUMIFS(Orçamento2026!$O:$O,Orçamento2026!$F:$F,'DRE-2026'!$A15,Orçamento2026!$E:$E,'DRE-2026'!AA$4,Orçamento2026!$A:$A,'DRE-2026'!$A$2))</f>
        <v>45000</v>
      </c>
      <c r="AA15" s="23">
        <f>IF($A$2="CONSOLIDADO",SUMIFS('Realizado 2026'!$O:$O,'Realizado 2026'!$F:$F,'DRE-2026'!$A15,'Realizado 2026'!$E:$E,'DRE-2026'!AA$4),SUMIFS('Realizado 2026'!$O:$O,'Realizado 2026'!$F:$F,'DRE-2026'!$A15,'Realizado 2026'!$E:$E,'DRE-2026'!AA$4,'Realizado 2026'!$A:$A,'DRE-2026'!$A$2))</f>
        <v>0</v>
      </c>
      <c r="AB15" s="24">
        <f t="shared" si="8"/>
        <v>0</v>
      </c>
      <c r="AC15" s="22">
        <f>IF($A$2="CONSOLIDADO",SUMIFS(Orçamento2026!$O:$O,Orçamento2026!$F:$F,'DRE-2026'!$A15,Orçamento2026!$E:$E,'DRE-2026'!AD$4),SUMIFS(Orçamento2026!$O:$O,Orçamento2026!$F:$F,'DRE-2026'!$A15,Orçamento2026!$E:$E,'DRE-2026'!AD$4,Orçamento2026!$A:$A,'DRE-2026'!$A$2))</f>
        <v>45000</v>
      </c>
      <c r="AD15" s="23">
        <f>IF($A$2="CONSOLIDADO",SUMIFS('Realizado 2026'!$O:$O,'Realizado 2026'!$F:$F,'DRE-2026'!$A15,'Realizado 2026'!$E:$E,'DRE-2026'!AD$4),SUMIFS('Realizado 2026'!$O:$O,'Realizado 2026'!$F:$F,'DRE-2026'!$A15,'Realizado 2026'!$E:$E,'DRE-2026'!AD$4,'Realizado 2026'!$A:$A,'DRE-2026'!$A$2))</f>
        <v>0</v>
      </c>
      <c r="AE15" s="24">
        <f t="shared" si="9"/>
        <v>0</v>
      </c>
      <c r="AF15" s="22">
        <f>IF($A$2="CONSOLIDADO",SUMIFS(Orçamento2026!$O:$O,Orçamento2026!$F:$F,'DRE-2026'!$A15,Orçamento2026!$E:$E,'DRE-2026'!AG$4),SUMIFS(Orçamento2026!$O:$O,Orçamento2026!$F:$F,'DRE-2026'!$A15,Orçamento2026!$E:$E,'DRE-2026'!AG$4,Orçamento2026!$A:$A,'DRE-2026'!$A$2))</f>
        <v>45000</v>
      </c>
      <c r="AG15" s="23">
        <f>IF($A$2="CONSOLIDADO",SUMIFS('Realizado 2026'!$O:$O,'Realizado 2026'!$F:$F,'DRE-2026'!$A15,'Realizado 2026'!$E:$E,'DRE-2026'!AG$4),SUMIFS('Realizado 2026'!$O:$O,'Realizado 2026'!$F:$F,'DRE-2026'!$A15,'Realizado 2026'!$E:$E,'DRE-2026'!AG$4,'Realizado 2026'!$A:$A,'DRE-2026'!$A$2))</f>
        <v>0</v>
      </c>
      <c r="AH15" s="24">
        <f t="shared" si="10"/>
        <v>0</v>
      </c>
      <c r="AI15" s="22">
        <f>IF($A$2="CONSOLIDADO",SUMIFS(Orçamento2026!$O:$O,Orçamento2026!$F:$F,'DRE-2026'!$A15,Orçamento2026!$E:$E,'DRE-2026'!AJ$4),SUMIFS(Orçamento2026!$O:$O,Orçamento2026!$F:$F,'DRE-2026'!$A15,Orçamento2026!$E:$E,'DRE-2026'!AJ$4,Orçamento2026!$A:$A,'DRE-2026'!$A$2))</f>
        <v>45000</v>
      </c>
      <c r="AJ15" s="23">
        <f>IF($A$2="CONSOLIDADO",SUMIFS('Realizado 2026'!$O:$O,'Realizado 2026'!$F:$F,'DRE-2026'!$A15,'Realizado 2026'!$E:$E,'DRE-2026'!AJ$4),SUMIFS('Realizado 2026'!$O:$O,'Realizado 2026'!$F:$F,'DRE-2026'!$A15,'Realizado 2026'!$E:$E,'DRE-2026'!AJ$4,'Realizado 2026'!$A:$A,'DRE-2026'!$A$2))</f>
        <v>0</v>
      </c>
      <c r="AK15" s="24">
        <f t="shared" si="11"/>
        <v>0</v>
      </c>
      <c r="AL15" s="5"/>
      <c r="AM15" s="5"/>
      <c r="AN15" s="23">
        <f t="shared" ref="AN15:AO15" si="21">B15+E15+H15+K15+N15+Q15+T15+W15+Z15+AC15+AF15+AI15</f>
        <v>540000</v>
      </c>
      <c r="AO15" s="23">
        <f t="shared" si="21"/>
        <v>0</v>
      </c>
      <c r="AP15" s="25">
        <f t="shared" si="13"/>
        <v>0</v>
      </c>
    </row>
    <row r="16" spans="1:42" ht="14.25" customHeight="1">
      <c r="A16" s="26" t="s">
        <v>17</v>
      </c>
      <c r="B16" s="22">
        <f>IF($A$2="CONSOLIDADO",SUMIFS(Orçamento2026!$O:$O,Orçamento2026!$F:$F,'DRE-2026'!$A16,Orçamento2026!$E:$E,'DRE-2026'!C$4),SUMIFS(Orçamento2026!$O:$O,Orçamento2026!$F:$F,'DRE-2026'!$A16,Orçamento2026!$E:$E,'DRE-2026'!C$4,Orçamento2026!$A:$A,'DRE-2026'!$A$2))</f>
        <v>15000</v>
      </c>
      <c r="C16" s="23">
        <f>IF($A$2="CONSOLIDADO",SUMIFS('Realizado 2026'!$O:$O,'Realizado 2026'!$F:$F,'DRE-2026'!$A16,'Realizado 2026'!$E:$E,'DRE-2026'!C$4),SUMIFS('Realizado 2026'!$O:$O,'Realizado 2026'!$F:$F,'DRE-2026'!$A16,'Realizado 2026'!$E:$E,'DRE-2026'!C$4,'Realizado 2026'!$A:$A,'DRE-2026'!$A$2))</f>
        <v>4222.5200000000004</v>
      </c>
      <c r="D16" s="24">
        <f t="shared" si="0"/>
        <v>0.28150133333333338</v>
      </c>
      <c r="E16" s="22">
        <f>IF($A$2="CONSOLIDADO",SUMIFS(Orçamento2026!$O:$O,Orçamento2026!$F:$F,'DRE-2026'!$A16,Orçamento2026!$E:$E,'DRE-2026'!F$4),SUMIFS(Orçamento2026!$O:$O,Orçamento2026!$F:$F,'DRE-2026'!$A16,Orçamento2026!$E:$E,'DRE-2026'!F$4,Orçamento2026!$A:$A,'DRE-2026'!$A$2))</f>
        <v>15000</v>
      </c>
      <c r="F16" s="23">
        <f>IF($A$2="CONSOLIDADO",SUMIFS('Realizado 2026'!$O:$O,'Realizado 2026'!$F:$F,'DRE-2026'!$A16,'Realizado 2026'!$E:$E,'DRE-2026'!F$4),SUMIFS('Realizado 2026'!$O:$O,'Realizado 2026'!$F:$F,'DRE-2026'!$A16,'Realizado 2026'!$E:$E,'DRE-2026'!F$4,'Realizado 2026'!$A:$A,'DRE-2026'!$A$2))</f>
        <v>4819.43</v>
      </c>
      <c r="G16" s="24">
        <f t="shared" si="1"/>
        <v>0.32129533333333338</v>
      </c>
      <c r="H16" s="22">
        <f>IF($A$2="CONSOLIDADO",SUMIFS(Orçamento2026!$O:$O,Orçamento2026!$F:$F,'DRE-2026'!$A16,Orçamento2026!$E:$E,'DRE-2026'!I$4),SUMIFS(Orçamento2026!$O:$O,Orçamento2026!$F:$F,'DRE-2026'!$A16,Orçamento2026!$E:$E,'DRE-2026'!I$4,Orçamento2026!$A:$A,'DRE-2026'!$A$2))</f>
        <v>15000</v>
      </c>
      <c r="I16" s="23">
        <f>IF($A$2="CONSOLIDADO",SUMIFS('Realizado 2026'!$O:$O,'Realizado 2026'!$F:$F,'DRE-2026'!$A16,'Realizado 2026'!$E:$E,'DRE-2026'!I$4),SUMIFS('Realizado 2026'!$O:$O,'Realizado 2026'!$F:$F,'DRE-2026'!$A16,'Realizado 2026'!$E:$E,'DRE-2026'!I$4,'Realizado 2026'!$A:$A,'DRE-2026'!$A$2))</f>
        <v>5933.51</v>
      </c>
      <c r="J16" s="24">
        <f t="shared" si="2"/>
        <v>0.39556733333333333</v>
      </c>
      <c r="K16" s="22">
        <f>IF($A$2="CONSOLIDADO",SUMIFS(Orçamento2026!$O:$O,Orçamento2026!$F:$F,'DRE-2026'!$A16,Orçamento2026!$E:$E,'DRE-2026'!L$4),SUMIFS(Orçamento2026!$O:$O,Orçamento2026!$F:$F,'DRE-2026'!$A16,Orçamento2026!$E:$E,'DRE-2026'!L$4,Orçamento2026!$A:$A,'DRE-2026'!$A$2))</f>
        <v>15000</v>
      </c>
      <c r="L16" s="23">
        <f>IF($A$2="CONSOLIDADO",SUMIFS('Realizado 2026'!$O:$O,'Realizado 2026'!$F:$F,'DRE-2026'!$A16,'Realizado 2026'!$E:$E,'DRE-2026'!L$4),SUMIFS('Realizado 2026'!$O:$O,'Realizado 2026'!$F:$F,'DRE-2026'!$A16,'Realizado 2026'!$E:$E,'DRE-2026'!L$4,'Realizado 2026'!$A:$A,'DRE-2026'!$A$2))</f>
        <v>0</v>
      </c>
      <c r="M16" s="24">
        <f t="shared" si="3"/>
        <v>0</v>
      </c>
      <c r="N16" s="22">
        <f>IF($A$2="CONSOLIDADO",SUMIFS(Orçamento2026!$O:$O,Orçamento2026!$F:$F,'DRE-2026'!$A16,Orçamento2026!$E:$E,'DRE-2026'!O$4),SUMIFS(Orçamento2026!$O:$O,Orçamento2026!$F:$F,'DRE-2026'!$A16,Orçamento2026!$E:$E,'DRE-2026'!O$4,Orçamento2026!$A:$A,'DRE-2026'!$A$2))</f>
        <v>15000</v>
      </c>
      <c r="O16" s="23">
        <f>IF($A$2="CONSOLIDADO",SUMIFS('Realizado 2026'!$O:$O,'Realizado 2026'!$F:$F,'DRE-2026'!$A16,'Realizado 2026'!$E:$E,'DRE-2026'!O$4),SUMIFS('Realizado 2026'!$O:$O,'Realizado 2026'!$F:$F,'DRE-2026'!$A16,'Realizado 2026'!$E:$E,'DRE-2026'!O$4,'Realizado 2026'!$A:$A,'DRE-2026'!$A$2))</f>
        <v>0</v>
      </c>
      <c r="P16" s="24">
        <f t="shared" si="4"/>
        <v>0</v>
      </c>
      <c r="Q16" s="22">
        <f>IF($A$2="CONSOLIDADO",SUMIFS(Orçamento2026!$O:$O,Orçamento2026!$F:$F,'DRE-2026'!$A16,Orçamento2026!$E:$E,'DRE-2026'!R$4),SUMIFS(Orçamento2026!$O:$O,Orçamento2026!$F:$F,'DRE-2026'!$A16,Orçamento2026!$E:$E,'DRE-2026'!R$4,Orçamento2026!$A:$A,'DRE-2026'!$A$2))</f>
        <v>15000</v>
      </c>
      <c r="R16" s="23">
        <f>IF($A$2="CONSOLIDADO",SUMIFS('Realizado 2026'!$O:$O,'Realizado 2026'!$F:$F,'DRE-2026'!$A16,'Realizado 2026'!$E:$E,'DRE-2026'!R$4),SUMIFS('Realizado 2026'!$O:$O,'Realizado 2026'!$F:$F,'DRE-2026'!$A16,'Realizado 2026'!$E:$E,'DRE-2026'!R$4,'Realizado 2026'!$A:$A,'DRE-2026'!$A$2))</f>
        <v>0</v>
      </c>
      <c r="S16" s="24">
        <f t="shared" si="5"/>
        <v>0</v>
      </c>
      <c r="T16" s="22">
        <f>IF($A$2="CONSOLIDADO",SUMIFS(Orçamento2026!$O:$O,Orçamento2026!$F:$F,'DRE-2026'!$A16,Orçamento2026!$E:$E,'DRE-2026'!U$4),SUMIFS(Orçamento2026!$O:$O,Orçamento2026!$F:$F,'DRE-2026'!$A16,Orçamento2026!$E:$E,'DRE-2026'!U$4,Orçamento2026!$A:$A,'DRE-2026'!$A$2))</f>
        <v>15000</v>
      </c>
      <c r="U16" s="23">
        <f>IF($A$2="CONSOLIDADO",SUMIFS('Realizado 2026'!$O:$O,'Realizado 2026'!$F:$F,'DRE-2026'!$A16,'Realizado 2026'!$E:$E,'DRE-2026'!U$4),SUMIFS('Realizado 2026'!$O:$O,'Realizado 2026'!$F:$F,'DRE-2026'!$A16,'Realizado 2026'!$E:$E,'DRE-2026'!U$4,'Realizado 2026'!$A:$A,'DRE-2026'!$A$2))</f>
        <v>0</v>
      </c>
      <c r="V16" s="24">
        <f t="shared" si="6"/>
        <v>0</v>
      </c>
      <c r="W16" s="22">
        <f>IF($A$2="CONSOLIDADO",SUMIFS(Orçamento2026!$O:$O,Orçamento2026!$F:$F,'DRE-2026'!$A16,Orçamento2026!$E:$E,'DRE-2026'!X$4),SUMIFS(Orçamento2026!$O:$O,Orçamento2026!$F:$F,'DRE-2026'!$A16,Orçamento2026!$E:$E,'DRE-2026'!X$4,Orçamento2026!$A:$A,'DRE-2026'!$A$2))</f>
        <v>15000</v>
      </c>
      <c r="X16" s="23">
        <f>IF($A$2="CONSOLIDADO",SUMIFS('Realizado 2026'!$O:$O,'Realizado 2026'!$F:$F,'DRE-2026'!$A16,'Realizado 2026'!$E:$E,'DRE-2026'!X$4),SUMIFS('Realizado 2026'!$O:$O,'Realizado 2026'!$F:$F,'DRE-2026'!$A16,'Realizado 2026'!$E:$E,'DRE-2026'!X$4,'Realizado 2026'!$A:$A,'DRE-2026'!$A$2))</f>
        <v>0</v>
      </c>
      <c r="Y16" s="24">
        <f t="shared" si="7"/>
        <v>0</v>
      </c>
      <c r="Z16" s="22">
        <f>IF($A$2="CONSOLIDADO",SUMIFS(Orçamento2026!$O:$O,Orçamento2026!$F:$F,'DRE-2026'!$A16,Orçamento2026!$E:$E,'DRE-2026'!AA$4),SUMIFS(Orçamento2026!$O:$O,Orçamento2026!$F:$F,'DRE-2026'!$A16,Orçamento2026!$E:$E,'DRE-2026'!AA$4,Orçamento2026!$A:$A,'DRE-2026'!$A$2))</f>
        <v>15000</v>
      </c>
      <c r="AA16" s="23">
        <f>IF($A$2="CONSOLIDADO",SUMIFS('Realizado 2026'!$O:$O,'Realizado 2026'!$F:$F,'DRE-2026'!$A16,'Realizado 2026'!$E:$E,'DRE-2026'!AA$4),SUMIFS('Realizado 2026'!$O:$O,'Realizado 2026'!$F:$F,'DRE-2026'!$A16,'Realizado 2026'!$E:$E,'DRE-2026'!AA$4,'Realizado 2026'!$A:$A,'DRE-2026'!$A$2))</f>
        <v>0</v>
      </c>
      <c r="AB16" s="24">
        <f t="shared" si="8"/>
        <v>0</v>
      </c>
      <c r="AC16" s="22">
        <f>IF($A$2="CONSOLIDADO",SUMIFS(Orçamento2026!$O:$O,Orçamento2026!$F:$F,'DRE-2026'!$A16,Orçamento2026!$E:$E,'DRE-2026'!AD$4),SUMIFS(Orçamento2026!$O:$O,Orçamento2026!$F:$F,'DRE-2026'!$A16,Orçamento2026!$E:$E,'DRE-2026'!AD$4,Orçamento2026!$A:$A,'DRE-2026'!$A$2))</f>
        <v>15000</v>
      </c>
      <c r="AD16" s="23">
        <f>IF($A$2="CONSOLIDADO",SUMIFS('Realizado 2026'!$O:$O,'Realizado 2026'!$F:$F,'DRE-2026'!$A16,'Realizado 2026'!$E:$E,'DRE-2026'!AD$4),SUMIFS('Realizado 2026'!$O:$O,'Realizado 2026'!$F:$F,'DRE-2026'!$A16,'Realizado 2026'!$E:$E,'DRE-2026'!AD$4,'Realizado 2026'!$A:$A,'DRE-2026'!$A$2))</f>
        <v>0</v>
      </c>
      <c r="AE16" s="24">
        <f t="shared" si="9"/>
        <v>0</v>
      </c>
      <c r="AF16" s="22">
        <f>IF($A$2="CONSOLIDADO",SUMIFS(Orçamento2026!$O:$O,Orçamento2026!$F:$F,'DRE-2026'!$A16,Orçamento2026!$E:$E,'DRE-2026'!AG$4),SUMIFS(Orçamento2026!$O:$O,Orçamento2026!$F:$F,'DRE-2026'!$A16,Orçamento2026!$E:$E,'DRE-2026'!AG$4,Orçamento2026!$A:$A,'DRE-2026'!$A$2))</f>
        <v>15000</v>
      </c>
      <c r="AG16" s="23">
        <f>IF($A$2="CONSOLIDADO",SUMIFS('Realizado 2026'!$O:$O,'Realizado 2026'!$F:$F,'DRE-2026'!$A16,'Realizado 2026'!$E:$E,'DRE-2026'!AG$4),SUMIFS('Realizado 2026'!$O:$O,'Realizado 2026'!$F:$F,'DRE-2026'!$A16,'Realizado 2026'!$E:$E,'DRE-2026'!AG$4,'Realizado 2026'!$A:$A,'DRE-2026'!$A$2))</f>
        <v>0</v>
      </c>
      <c r="AH16" s="24">
        <f t="shared" si="10"/>
        <v>0</v>
      </c>
      <c r="AI16" s="22">
        <f>IF($A$2="CONSOLIDADO",SUMIFS(Orçamento2026!$O:$O,Orçamento2026!$F:$F,'DRE-2026'!$A16,Orçamento2026!$E:$E,'DRE-2026'!AJ$4),SUMIFS(Orçamento2026!$O:$O,Orçamento2026!$F:$F,'DRE-2026'!$A16,Orçamento2026!$E:$E,'DRE-2026'!AJ$4,Orçamento2026!$A:$A,'DRE-2026'!$A$2))</f>
        <v>15000</v>
      </c>
      <c r="AJ16" s="23">
        <f>IF($A$2="CONSOLIDADO",SUMIFS('Realizado 2026'!$O:$O,'Realizado 2026'!$F:$F,'DRE-2026'!$A16,'Realizado 2026'!$E:$E,'DRE-2026'!AJ$4),SUMIFS('Realizado 2026'!$O:$O,'Realizado 2026'!$F:$F,'DRE-2026'!$A16,'Realizado 2026'!$E:$E,'DRE-2026'!AJ$4,'Realizado 2026'!$A:$A,'DRE-2026'!$A$2))</f>
        <v>0</v>
      </c>
      <c r="AK16" s="24">
        <f t="shared" si="11"/>
        <v>0</v>
      </c>
      <c r="AL16" s="5"/>
      <c r="AM16" s="5"/>
      <c r="AN16" s="23">
        <f t="shared" ref="AN16:AO16" si="22">B16+E16+H16+K16+N16+Q16+T16+W16+Z16+AC16+AF16+AI16</f>
        <v>180000</v>
      </c>
      <c r="AO16" s="23">
        <f t="shared" si="22"/>
        <v>14975.460000000001</v>
      </c>
      <c r="AP16" s="25">
        <f t="shared" si="13"/>
        <v>8.3197000000000007E-2</v>
      </c>
    </row>
    <row r="17" spans="1:42" ht="14.25" customHeight="1">
      <c r="A17" s="21" t="s">
        <v>18</v>
      </c>
      <c r="B17" s="22">
        <f>IF($A$2="CONSOLIDADO",SUMIFS(Orçamento2026!$O:$O,Orçamento2026!$F:$F,'DRE-2026'!$A17,Orçamento2026!$E:$E,'DRE-2026'!C$4),SUMIFS(Orçamento2026!$O:$O,Orçamento2026!$F:$F,'DRE-2026'!$A17,Orçamento2026!$E:$E,'DRE-2026'!C$4,Orçamento2026!$A:$A,'DRE-2026'!$A$2))</f>
        <v>0</v>
      </c>
      <c r="C17" s="23">
        <f>IF($A$2="CONSOLIDADO",SUMIFS('Realizado 2026'!$O:$O,'Realizado 2026'!$F:$F,'DRE-2026'!$A17,'Realizado 2026'!$E:$E,'DRE-2026'!C$4),SUMIFS('Realizado 2026'!$O:$O,'Realizado 2026'!$F:$F,'DRE-2026'!$A17,'Realizado 2026'!$E:$E,'DRE-2026'!C$4,'Realizado 2026'!$A:$A,'DRE-2026'!$A$2))</f>
        <v>0</v>
      </c>
      <c r="D17" s="24" t="str">
        <f t="shared" si="0"/>
        <v>-</v>
      </c>
      <c r="E17" s="22">
        <f>IF($A$2="CONSOLIDADO",SUMIFS(Orçamento2026!$O:$O,Orçamento2026!$F:$F,'DRE-2026'!$A17,Orçamento2026!$E:$E,'DRE-2026'!F$4),SUMIFS(Orçamento2026!$O:$O,Orçamento2026!$F:$F,'DRE-2026'!$A17,Orçamento2026!$E:$E,'DRE-2026'!F$4,Orçamento2026!$A:$A,'DRE-2026'!$A$2))</f>
        <v>0</v>
      </c>
      <c r="F17" s="23">
        <f>IF($A$2="CONSOLIDADO",SUMIFS('Realizado 2026'!$O:$O,'Realizado 2026'!$F:$F,'DRE-2026'!$A17,'Realizado 2026'!$E:$E,'DRE-2026'!F$4),SUMIFS('Realizado 2026'!$O:$O,'Realizado 2026'!$F:$F,'DRE-2026'!$A17,'Realizado 2026'!$E:$E,'DRE-2026'!F$4,'Realizado 2026'!$A:$A,'DRE-2026'!$A$2))</f>
        <v>0</v>
      </c>
      <c r="G17" s="24" t="str">
        <f t="shared" si="1"/>
        <v>-</v>
      </c>
      <c r="H17" s="22">
        <f>IF($A$2="CONSOLIDADO",SUMIFS(Orçamento2026!$O:$O,Orçamento2026!$F:$F,'DRE-2026'!$A17,Orçamento2026!$E:$E,'DRE-2026'!I$4),SUMIFS(Orçamento2026!$O:$O,Orçamento2026!$F:$F,'DRE-2026'!$A17,Orçamento2026!$E:$E,'DRE-2026'!I$4,Orçamento2026!$A:$A,'DRE-2026'!$A$2))</f>
        <v>0</v>
      </c>
      <c r="I17" s="23">
        <f>IF($A$2="CONSOLIDADO",SUMIFS('Realizado 2026'!$O:$O,'Realizado 2026'!$F:$F,'DRE-2026'!$A17,'Realizado 2026'!$E:$E,'DRE-2026'!I$4),SUMIFS('Realizado 2026'!$O:$O,'Realizado 2026'!$F:$F,'DRE-2026'!$A17,'Realizado 2026'!$E:$E,'DRE-2026'!I$4,'Realizado 2026'!$A:$A,'DRE-2026'!$A$2))</f>
        <v>0</v>
      </c>
      <c r="J17" s="24" t="str">
        <f t="shared" si="2"/>
        <v>-</v>
      </c>
      <c r="K17" s="22">
        <f>IF($A$2="CONSOLIDADO",SUMIFS(Orçamento2026!$O:$O,Orçamento2026!$F:$F,'DRE-2026'!$A17,Orçamento2026!$E:$E,'DRE-2026'!L$4),SUMIFS(Orçamento2026!$O:$O,Orçamento2026!$F:$F,'DRE-2026'!$A17,Orçamento2026!$E:$E,'DRE-2026'!L$4,Orçamento2026!$A:$A,'DRE-2026'!$A$2))</f>
        <v>0</v>
      </c>
      <c r="L17" s="23">
        <f>IF($A$2="CONSOLIDADO",SUMIFS('Realizado 2026'!$O:$O,'Realizado 2026'!$F:$F,'DRE-2026'!$A17,'Realizado 2026'!$E:$E,'DRE-2026'!L$4),SUMIFS('Realizado 2026'!$O:$O,'Realizado 2026'!$F:$F,'DRE-2026'!$A17,'Realizado 2026'!$E:$E,'DRE-2026'!L$4,'Realizado 2026'!$A:$A,'DRE-2026'!$A$2))</f>
        <v>0</v>
      </c>
      <c r="M17" s="24" t="str">
        <f t="shared" si="3"/>
        <v>-</v>
      </c>
      <c r="N17" s="22">
        <f>IF($A$2="CONSOLIDADO",SUMIFS(Orçamento2026!$O:$O,Orçamento2026!$F:$F,'DRE-2026'!$A17,Orçamento2026!$E:$E,'DRE-2026'!O$4),SUMIFS(Orçamento2026!$O:$O,Orçamento2026!$F:$F,'DRE-2026'!$A17,Orçamento2026!$E:$E,'DRE-2026'!O$4,Orçamento2026!$A:$A,'DRE-2026'!$A$2))</f>
        <v>10000</v>
      </c>
      <c r="O17" s="23">
        <f>IF($A$2="CONSOLIDADO",SUMIFS('Realizado 2026'!$O:$O,'Realizado 2026'!$F:$F,'DRE-2026'!$A17,'Realizado 2026'!$E:$E,'DRE-2026'!O$4),SUMIFS('Realizado 2026'!$O:$O,'Realizado 2026'!$F:$F,'DRE-2026'!$A17,'Realizado 2026'!$E:$E,'DRE-2026'!O$4,'Realizado 2026'!$A:$A,'DRE-2026'!$A$2))</f>
        <v>0</v>
      </c>
      <c r="P17" s="24">
        <f t="shared" si="4"/>
        <v>0</v>
      </c>
      <c r="Q17" s="22">
        <f>IF($A$2="CONSOLIDADO",SUMIFS(Orçamento2026!$O:$O,Orçamento2026!$F:$F,'DRE-2026'!$A17,Orçamento2026!$E:$E,'DRE-2026'!R$4),SUMIFS(Orçamento2026!$O:$O,Orçamento2026!$F:$F,'DRE-2026'!$A17,Orçamento2026!$E:$E,'DRE-2026'!R$4,Orçamento2026!$A:$A,'DRE-2026'!$A$2))</f>
        <v>10000</v>
      </c>
      <c r="R17" s="23">
        <f>IF($A$2="CONSOLIDADO",SUMIFS('Realizado 2026'!$O:$O,'Realizado 2026'!$F:$F,'DRE-2026'!$A17,'Realizado 2026'!$E:$E,'DRE-2026'!R$4),SUMIFS('Realizado 2026'!$O:$O,'Realizado 2026'!$F:$F,'DRE-2026'!$A17,'Realizado 2026'!$E:$E,'DRE-2026'!R$4,'Realizado 2026'!$A:$A,'DRE-2026'!$A$2))</f>
        <v>0</v>
      </c>
      <c r="S17" s="24">
        <f t="shared" si="5"/>
        <v>0</v>
      </c>
      <c r="T17" s="22">
        <f>IF($A$2="CONSOLIDADO",SUMIFS(Orçamento2026!$O:$O,Orçamento2026!$F:$F,'DRE-2026'!$A17,Orçamento2026!$E:$E,'DRE-2026'!U$4),SUMIFS(Orçamento2026!$O:$O,Orçamento2026!$F:$F,'DRE-2026'!$A17,Orçamento2026!$E:$E,'DRE-2026'!U$4,Orçamento2026!$A:$A,'DRE-2026'!$A$2))</f>
        <v>10000</v>
      </c>
      <c r="U17" s="23">
        <f>IF($A$2="CONSOLIDADO",SUMIFS('Realizado 2026'!$O:$O,'Realizado 2026'!$F:$F,'DRE-2026'!$A17,'Realizado 2026'!$E:$E,'DRE-2026'!U$4),SUMIFS('Realizado 2026'!$O:$O,'Realizado 2026'!$F:$F,'DRE-2026'!$A17,'Realizado 2026'!$E:$E,'DRE-2026'!U$4,'Realizado 2026'!$A:$A,'DRE-2026'!$A$2))</f>
        <v>0</v>
      </c>
      <c r="V17" s="24">
        <f t="shared" si="6"/>
        <v>0</v>
      </c>
      <c r="W17" s="22">
        <f>IF($A$2="CONSOLIDADO",SUMIFS(Orçamento2026!$O:$O,Orçamento2026!$F:$F,'DRE-2026'!$A17,Orçamento2026!$E:$E,'DRE-2026'!X$4),SUMIFS(Orçamento2026!$O:$O,Orçamento2026!$F:$F,'DRE-2026'!$A17,Orçamento2026!$E:$E,'DRE-2026'!X$4,Orçamento2026!$A:$A,'DRE-2026'!$A$2))</f>
        <v>10000</v>
      </c>
      <c r="X17" s="23">
        <f>IF($A$2="CONSOLIDADO",SUMIFS('Realizado 2026'!$O:$O,'Realizado 2026'!$F:$F,'DRE-2026'!$A17,'Realizado 2026'!$E:$E,'DRE-2026'!X$4),SUMIFS('Realizado 2026'!$O:$O,'Realizado 2026'!$F:$F,'DRE-2026'!$A17,'Realizado 2026'!$E:$E,'DRE-2026'!X$4,'Realizado 2026'!$A:$A,'DRE-2026'!$A$2))</f>
        <v>0</v>
      </c>
      <c r="Y17" s="24">
        <f t="shared" si="7"/>
        <v>0</v>
      </c>
      <c r="Z17" s="22">
        <f>IF($A$2="CONSOLIDADO",SUMIFS(Orçamento2026!$O:$O,Orçamento2026!$F:$F,'DRE-2026'!$A17,Orçamento2026!$E:$E,'DRE-2026'!AA$4),SUMIFS(Orçamento2026!$O:$O,Orçamento2026!$F:$F,'DRE-2026'!$A17,Orçamento2026!$E:$E,'DRE-2026'!AA$4,Orçamento2026!$A:$A,'DRE-2026'!$A$2))</f>
        <v>10000</v>
      </c>
      <c r="AA17" s="23">
        <f>IF($A$2="CONSOLIDADO",SUMIFS('Realizado 2026'!$O:$O,'Realizado 2026'!$F:$F,'DRE-2026'!$A17,'Realizado 2026'!$E:$E,'DRE-2026'!AA$4),SUMIFS('Realizado 2026'!$O:$O,'Realizado 2026'!$F:$F,'DRE-2026'!$A17,'Realizado 2026'!$E:$E,'DRE-2026'!AA$4,'Realizado 2026'!$A:$A,'DRE-2026'!$A$2))</f>
        <v>0</v>
      </c>
      <c r="AB17" s="24">
        <f t="shared" si="8"/>
        <v>0</v>
      </c>
      <c r="AC17" s="22">
        <f>IF($A$2="CONSOLIDADO",SUMIFS(Orçamento2026!$O:$O,Orçamento2026!$F:$F,'DRE-2026'!$A17,Orçamento2026!$E:$E,'DRE-2026'!AD$4),SUMIFS(Orçamento2026!$O:$O,Orçamento2026!$F:$F,'DRE-2026'!$A17,Orçamento2026!$E:$E,'DRE-2026'!AD$4,Orçamento2026!$A:$A,'DRE-2026'!$A$2))</f>
        <v>10000</v>
      </c>
      <c r="AD17" s="23">
        <f>IF($A$2="CONSOLIDADO",SUMIFS('Realizado 2026'!$O:$O,'Realizado 2026'!$F:$F,'DRE-2026'!$A17,'Realizado 2026'!$E:$E,'DRE-2026'!AD$4),SUMIFS('Realizado 2026'!$O:$O,'Realizado 2026'!$F:$F,'DRE-2026'!$A17,'Realizado 2026'!$E:$E,'DRE-2026'!AD$4,'Realizado 2026'!$A:$A,'DRE-2026'!$A$2))</f>
        <v>0</v>
      </c>
      <c r="AE17" s="24">
        <f t="shared" si="9"/>
        <v>0</v>
      </c>
      <c r="AF17" s="22">
        <f>IF($A$2="CONSOLIDADO",SUMIFS(Orçamento2026!$O:$O,Orçamento2026!$F:$F,'DRE-2026'!$A17,Orçamento2026!$E:$E,'DRE-2026'!AG$4),SUMIFS(Orçamento2026!$O:$O,Orçamento2026!$F:$F,'DRE-2026'!$A17,Orçamento2026!$E:$E,'DRE-2026'!AG$4,Orçamento2026!$A:$A,'DRE-2026'!$A$2))</f>
        <v>10000</v>
      </c>
      <c r="AG17" s="23">
        <f>IF($A$2="CONSOLIDADO",SUMIFS('Realizado 2026'!$O:$O,'Realizado 2026'!$F:$F,'DRE-2026'!$A17,'Realizado 2026'!$E:$E,'DRE-2026'!AG$4),SUMIFS('Realizado 2026'!$O:$O,'Realizado 2026'!$F:$F,'DRE-2026'!$A17,'Realizado 2026'!$E:$E,'DRE-2026'!AG$4,'Realizado 2026'!$A:$A,'DRE-2026'!$A$2))</f>
        <v>0</v>
      </c>
      <c r="AH17" s="24">
        <f t="shared" si="10"/>
        <v>0</v>
      </c>
      <c r="AI17" s="22">
        <f>IF($A$2="CONSOLIDADO",SUMIFS(Orçamento2026!$O:$O,Orçamento2026!$F:$F,'DRE-2026'!$A17,Orçamento2026!$E:$E,'DRE-2026'!AJ$4),SUMIFS(Orçamento2026!$O:$O,Orçamento2026!$F:$F,'DRE-2026'!$A17,Orçamento2026!$E:$E,'DRE-2026'!AJ$4,Orçamento2026!$A:$A,'DRE-2026'!$A$2))</f>
        <v>10000</v>
      </c>
      <c r="AJ17" s="23">
        <f>IF($A$2="CONSOLIDADO",SUMIFS('Realizado 2026'!$O:$O,'Realizado 2026'!$F:$F,'DRE-2026'!$A17,'Realizado 2026'!$E:$E,'DRE-2026'!AJ$4),SUMIFS('Realizado 2026'!$O:$O,'Realizado 2026'!$F:$F,'DRE-2026'!$A17,'Realizado 2026'!$E:$E,'DRE-2026'!AJ$4,'Realizado 2026'!$A:$A,'DRE-2026'!$A$2))</f>
        <v>0</v>
      </c>
      <c r="AK17" s="24">
        <f t="shared" si="11"/>
        <v>0</v>
      </c>
      <c r="AL17" s="5"/>
      <c r="AM17" s="5"/>
      <c r="AN17" s="23">
        <f t="shared" ref="AN17:AO17" si="23">B17+E17+H17+K17+N17+Q17+T17+W17+Z17+AC17+AF17+AI17</f>
        <v>80000</v>
      </c>
      <c r="AO17" s="23">
        <f t="shared" si="23"/>
        <v>0</v>
      </c>
      <c r="AP17" s="25">
        <f t="shared" si="13"/>
        <v>0</v>
      </c>
    </row>
    <row r="18" spans="1:42" ht="14.25" customHeight="1">
      <c r="A18" s="21" t="s">
        <v>19</v>
      </c>
      <c r="B18" s="22">
        <f>IF($A$2="CONSOLIDADO",SUMIFS(Orçamento2026!$O:$O,Orçamento2026!$F:$F,'DRE-2026'!$A18,Orçamento2026!$E:$E,'DRE-2026'!C$4),SUMIFS(Orçamento2026!$O:$O,Orçamento2026!$F:$F,'DRE-2026'!$A18,Orçamento2026!$E:$E,'DRE-2026'!C$4,Orçamento2026!$A:$A,'DRE-2026'!$A$2))</f>
        <v>0</v>
      </c>
      <c r="C18" s="23">
        <f>IF($A$2="CONSOLIDADO",SUMIFS('Realizado 2026'!$O:$O,'Realizado 2026'!$F:$F,'DRE-2026'!$A18,'Realizado 2026'!$E:$E,'DRE-2026'!C$4),SUMIFS('Realizado 2026'!$O:$O,'Realizado 2026'!$F:$F,'DRE-2026'!$A18,'Realizado 2026'!$E:$E,'DRE-2026'!C$4,'Realizado 2026'!$A:$A,'DRE-2026'!$A$2))</f>
        <v>0</v>
      </c>
      <c r="D18" s="24" t="str">
        <f t="shared" si="0"/>
        <v>-</v>
      </c>
      <c r="E18" s="22">
        <f>IF($A$2="CONSOLIDADO",SUMIFS(Orçamento2026!$O:$O,Orçamento2026!$F:$F,'DRE-2026'!$A18,Orçamento2026!$E:$E,'DRE-2026'!F$4),SUMIFS(Orçamento2026!$O:$O,Orçamento2026!$F:$F,'DRE-2026'!$A18,Orçamento2026!$E:$E,'DRE-2026'!F$4,Orçamento2026!$A:$A,'DRE-2026'!$A$2))</f>
        <v>0</v>
      </c>
      <c r="F18" s="23">
        <f>IF($A$2="CONSOLIDADO",SUMIFS('Realizado 2026'!$O:$O,'Realizado 2026'!$F:$F,'DRE-2026'!$A18,'Realizado 2026'!$E:$E,'DRE-2026'!F$4),SUMIFS('Realizado 2026'!$O:$O,'Realizado 2026'!$F:$F,'DRE-2026'!$A18,'Realizado 2026'!$E:$E,'DRE-2026'!F$4,'Realizado 2026'!$A:$A,'DRE-2026'!$A$2))</f>
        <v>0</v>
      </c>
      <c r="G18" s="24" t="str">
        <f t="shared" si="1"/>
        <v>-</v>
      </c>
      <c r="H18" s="22">
        <f>IF($A$2="CONSOLIDADO",SUMIFS(Orçamento2026!$O:$O,Orçamento2026!$F:$F,'DRE-2026'!$A18,Orçamento2026!$E:$E,'DRE-2026'!I$4),SUMIFS(Orçamento2026!$O:$O,Orçamento2026!$F:$F,'DRE-2026'!$A18,Orçamento2026!$E:$E,'DRE-2026'!I$4,Orçamento2026!$A:$A,'DRE-2026'!$A$2))</f>
        <v>0</v>
      </c>
      <c r="I18" s="23">
        <f>IF($A$2="CONSOLIDADO",SUMIFS('Realizado 2026'!$O:$O,'Realizado 2026'!$F:$F,'DRE-2026'!$A18,'Realizado 2026'!$E:$E,'DRE-2026'!I$4),SUMIFS('Realizado 2026'!$O:$O,'Realizado 2026'!$F:$F,'DRE-2026'!$A18,'Realizado 2026'!$E:$E,'DRE-2026'!I$4,'Realizado 2026'!$A:$A,'DRE-2026'!$A$2))</f>
        <v>0</v>
      </c>
      <c r="J18" s="24" t="str">
        <f t="shared" si="2"/>
        <v>-</v>
      </c>
      <c r="K18" s="22">
        <f>IF($A$2="CONSOLIDADO",SUMIFS(Orçamento2026!$O:$O,Orçamento2026!$F:$F,'DRE-2026'!$A18,Orçamento2026!$E:$E,'DRE-2026'!L$4),SUMIFS(Orçamento2026!$O:$O,Orçamento2026!$F:$F,'DRE-2026'!$A18,Orçamento2026!$E:$E,'DRE-2026'!L$4,Orçamento2026!$A:$A,'DRE-2026'!$A$2))</f>
        <v>0</v>
      </c>
      <c r="L18" s="23">
        <f>IF($A$2="CONSOLIDADO",SUMIFS('Realizado 2026'!$O:$O,'Realizado 2026'!$F:$F,'DRE-2026'!$A18,'Realizado 2026'!$E:$E,'DRE-2026'!L$4),SUMIFS('Realizado 2026'!$O:$O,'Realizado 2026'!$F:$F,'DRE-2026'!$A18,'Realizado 2026'!$E:$E,'DRE-2026'!L$4,'Realizado 2026'!$A:$A,'DRE-2026'!$A$2))</f>
        <v>0</v>
      </c>
      <c r="M18" s="24" t="str">
        <f t="shared" si="3"/>
        <v>-</v>
      </c>
      <c r="N18" s="22">
        <f>IF($A$2="CONSOLIDADO",SUMIFS(Orçamento2026!$O:$O,Orçamento2026!$F:$F,'DRE-2026'!$A18,Orçamento2026!$E:$E,'DRE-2026'!O$4),SUMIFS(Orçamento2026!$O:$O,Orçamento2026!$F:$F,'DRE-2026'!$A18,Orçamento2026!$E:$E,'DRE-2026'!O$4,Orçamento2026!$A:$A,'DRE-2026'!$A$2))</f>
        <v>0</v>
      </c>
      <c r="O18" s="23">
        <f>IF($A$2="CONSOLIDADO",SUMIFS('Realizado 2026'!$O:$O,'Realizado 2026'!$F:$F,'DRE-2026'!$A18,'Realizado 2026'!$E:$E,'DRE-2026'!O$4),SUMIFS('Realizado 2026'!$O:$O,'Realizado 2026'!$F:$F,'DRE-2026'!$A18,'Realizado 2026'!$E:$E,'DRE-2026'!O$4,'Realizado 2026'!$A:$A,'DRE-2026'!$A$2))</f>
        <v>0</v>
      </c>
      <c r="P18" s="24" t="str">
        <f t="shared" si="4"/>
        <v>-</v>
      </c>
      <c r="Q18" s="22">
        <f>IF($A$2="CONSOLIDADO",SUMIFS(Orçamento2026!$O:$O,Orçamento2026!$F:$F,'DRE-2026'!$A18,Orçamento2026!$E:$E,'DRE-2026'!R$4),SUMIFS(Orçamento2026!$O:$O,Orçamento2026!$F:$F,'DRE-2026'!$A18,Orçamento2026!$E:$E,'DRE-2026'!R$4,Orçamento2026!$A:$A,'DRE-2026'!$A$2))</f>
        <v>0</v>
      </c>
      <c r="R18" s="23">
        <f>IF($A$2="CONSOLIDADO",SUMIFS('Realizado 2026'!$O:$O,'Realizado 2026'!$F:$F,'DRE-2026'!$A18,'Realizado 2026'!$E:$E,'DRE-2026'!R$4),SUMIFS('Realizado 2026'!$O:$O,'Realizado 2026'!$F:$F,'DRE-2026'!$A18,'Realizado 2026'!$E:$E,'DRE-2026'!R$4,'Realizado 2026'!$A:$A,'DRE-2026'!$A$2))</f>
        <v>0</v>
      </c>
      <c r="S18" s="24" t="str">
        <f t="shared" si="5"/>
        <v>-</v>
      </c>
      <c r="T18" s="22">
        <f>IF($A$2="CONSOLIDADO",SUMIFS(Orçamento2026!$O:$O,Orçamento2026!$F:$F,'DRE-2026'!$A18,Orçamento2026!$E:$E,'DRE-2026'!U$4),SUMIFS(Orçamento2026!$O:$O,Orçamento2026!$F:$F,'DRE-2026'!$A18,Orçamento2026!$E:$E,'DRE-2026'!U$4,Orçamento2026!$A:$A,'DRE-2026'!$A$2))</f>
        <v>20000</v>
      </c>
      <c r="U18" s="23">
        <f>IF($A$2="CONSOLIDADO",SUMIFS('Realizado 2026'!$O:$O,'Realizado 2026'!$F:$F,'DRE-2026'!$A18,'Realizado 2026'!$E:$E,'DRE-2026'!U$4),SUMIFS('Realizado 2026'!$O:$O,'Realizado 2026'!$F:$F,'DRE-2026'!$A18,'Realizado 2026'!$E:$E,'DRE-2026'!U$4,'Realizado 2026'!$A:$A,'DRE-2026'!$A$2))</f>
        <v>0</v>
      </c>
      <c r="V18" s="24">
        <f t="shared" si="6"/>
        <v>0</v>
      </c>
      <c r="W18" s="22">
        <f>IF($A$2="CONSOLIDADO",SUMIFS(Orçamento2026!$O:$O,Orçamento2026!$F:$F,'DRE-2026'!$A18,Orçamento2026!$E:$E,'DRE-2026'!X$4),SUMIFS(Orçamento2026!$O:$O,Orçamento2026!$F:$F,'DRE-2026'!$A18,Orçamento2026!$E:$E,'DRE-2026'!X$4,Orçamento2026!$A:$A,'DRE-2026'!$A$2))</f>
        <v>0</v>
      </c>
      <c r="X18" s="23">
        <f>IF($A$2="CONSOLIDADO",SUMIFS('Realizado 2026'!$O:$O,'Realizado 2026'!$F:$F,'DRE-2026'!$A18,'Realizado 2026'!$E:$E,'DRE-2026'!X$4),SUMIFS('Realizado 2026'!$O:$O,'Realizado 2026'!$F:$F,'DRE-2026'!$A18,'Realizado 2026'!$E:$E,'DRE-2026'!X$4,'Realizado 2026'!$A:$A,'DRE-2026'!$A$2))</f>
        <v>0</v>
      </c>
      <c r="Y18" s="24" t="str">
        <f t="shared" si="7"/>
        <v>-</v>
      </c>
      <c r="Z18" s="22">
        <f>IF($A$2="CONSOLIDADO",SUMIFS(Orçamento2026!$O:$O,Orçamento2026!$F:$F,'DRE-2026'!$A18,Orçamento2026!$E:$E,'DRE-2026'!AA$4),SUMIFS(Orçamento2026!$O:$O,Orçamento2026!$F:$F,'DRE-2026'!$A18,Orçamento2026!$E:$E,'DRE-2026'!AA$4,Orçamento2026!$A:$A,'DRE-2026'!$A$2))</f>
        <v>0</v>
      </c>
      <c r="AA18" s="23">
        <f>IF($A$2="CONSOLIDADO",SUMIFS('Realizado 2026'!$O:$O,'Realizado 2026'!$F:$F,'DRE-2026'!$A18,'Realizado 2026'!$E:$E,'DRE-2026'!AA$4),SUMIFS('Realizado 2026'!$O:$O,'Realizado 2026'!$F:$F,'DRE-2026'!$A18,'Realizado 2026'!$E:$E,'DRE-2026'!AA$4,'Realizado 2026'!$A:$A,'DRE-2026'!$A$2))</f>
        <v>0</v>
      </c>
      <c r="AB18" s="24" t="str">
        <f t="shared" si="8"/>
        <v>-</v>
      </c>
      <c r="AC18" s="22">
        <f>IF($A$2="CONSOLIDADO",SUMIFS(Orçamento2026!$O:$O,Orçamento2026!$F:$F,'DRE-2026'!$A18,Orçamento2026!$E:$E,'DRE-2026'!AD$4),SUMIFS(Orçamento2026!$O:$O,Orçamento2026!$F:$F,'DRE-2026'!$A18,Orçamento2026!$E:$E,'DRE-2026'!AD$4,Orçamento2026!$A:$A,'DRE-2026'!$A$2))</f>
        <v>0</v>
      </c>
      <c r="AD18" s="23">
        <f>IF($A$2="CONSOLIDADO",SUMIFS('Realizado 2026'!$O:$O,'Realizado 2026'!$F:$F,'DRE-2026'!$A18,'Realizado 2026'!$E:$E,'DRE-2026'!AD$4),SUMIFS('Realizado 2026'!$O:$O,'Realizado 2026'!$F:$F,'DRE-2026'!$A18,'Realizado 2026'!$E:$E,'DRE-2026'!AD$4,'Realizado 2026'!$A:$A,'DRE-2026'!$A$2))</f>
        <v>0</v>
      </c>
      <c r="AE18" s="24" t="str">
        <f t="shared" si="9"/>
        <v>-</v>
      </c>
      <c r="AF18" s="22">
        <f>IF($A$2="CONSOLIDADO",SUMIFS(Orçamento2026!$O:$O,Orçamento2026!$F:$F,'DRE-2026'!$A18,Orçamento2026!$E:$E,'DRE-2026'!AG$4),SUMIFS(Orçamento2026!$O:$O,Orçamento2026!$F:$F,'DRE-2026'!$A18,Orçamento2026!$E:$E,'DRE-2026'!AG$4,Orçamento2026!$A:$A,'DRE-2026'!$A$2))</f>
        <v>0</v>
      </c>
      <c r="AG18" s="23">
        <f>IF($A$2="CONSOLIDADO",SUMIFS('Realizado 2026'!$O:$O,'Realizado 2026'!$F:$F,'DRE-2026'!$A18,'Realizado 2026'!$E:$E,'DRE-2026'!AG$4),SUMIFS('Realizado 2026'!$O:$O,'Realizado 2026'!$F:$F,'DRE-2026'!$A18,'Realizado 2026'!$E:$E,'DRE-2026'!AG$4,'Realizado 2026'!$A:$A,'DRE-2026'!$A$2))</f>
        <v>0</v>
      </c>
      <c r="AH18" s="24" t="str">
        <f t="shared" si="10"/>
        <v>-</v>
      </c>
      <c r="AI18" s="22">
        <f>IF($A$2="CONSOLIDADO",SUMIFS(Orçamento2026!$O:$O,Orçamento2026!$F:$F,'DRE-2026'!$A18,Orçamento2026!$E:$E,'DRE-2026'!AJ$4),SUMIFS(Orçamento2026!$O:$O,Orçamento2026!$F:$F,'DRE-2026'!$A18,Orçamento2026!$E:$E,'DRE-2026'!AJ$4,Orçamento2026!$A:$A,'DRE-2026'!$A$2))</f>
        <v>0</v>
      </c>
      <c r="AJ18" s="23">
        <f>IF($A$2="CONSOLIDADO",SUMIFS('Realizado 2026'!$O:$O,'Realizado 2026'!$F:$F,'DRE-2026'!$A18,'Realizado 2026'!$E:$E,'DRE-2026'!AJ$4),SUMIFS('Realizado 2026'!$O:$O,'Realizado 2026'!$F:$F,'DRE-2026'!$A18,'Realizado 2026'!$E:$E,'DRE-2026'!AJ$4,'Realizado 2026'!$A:$A,'DRE-2026'!$A$2))</f>
        <v>0</v>
      </c>
      <c r="AK18" s="24" t="str">
        <f t="shared" si="11"/>
        <v>-</v>
      </c>
      <c r="AL18" s="5"/>
      <c r="AM18" s="5"/>
      <c r="AN18" s="23">
        <f t="shared" ref="AN18:AO18" si="24">B18+E18+H18+K18+N18+Q18+T18+W18+Z18+AC18+AF18+AI18</f>
        <v>20000</v>
      </c>
      <c r="AO18" s="23">
        <f t="shared" si="24"/>
        <v>0</v>
      </c>
      <c r="AP18" s="25">
        <f t="shared" si="13"/>
        <v>0</v>
      </c>
    </row>
    <row r="19" spans="1:42" ht="14.25" customHeight="1">
      <c r="A19" s="21" t="s">
        <v>20</v>
      </c>
      <c r="B19" s="22">
        <f>IF($A$2="CONSOLIDADO",SUMIFS(Orçamento2026!$O:$O,Orçamento2026!$F:$F,'DRE-2026'!$A19,Orçamento2026!$E:$E,'DRE-2026'!C$4),SUMIFS(Orçamento2026!$O:$O,Orçamento2026!$F:$F,'DRE-2026'!$A19,Orçamento2026!$E:$E,'DRE-2026'!C$4,Orçamento2026!$A:$A,'DRE-2026'!$A$2))</f>
        <v>0</v>
      </c>
      <c r="C19" s="23">
        <f>IF($A$2="CONSOLIDADO",SUMIFS('Realizado 2026'!$O:$O,'Realizado 2026'!$F:$F,'DRE-2026'!$A19,'Realizado 2026'!$E:$E,'DRE-2026'!C$4),SUMIFS('Realizado 2026'!$O:$O,'Realizado 2026'!$F:$F,'DRE-2026'!$A19,'Realizado 2026'!$E:$E,'DRE-2026'!C$4,'Realizado 2026'!$A:$A,'DRE-2026'!$A$2))</f>
        <v>0</v>
      </c>
      <c r="D19" s="24" t="str">
        <f t="shared" si="0"/>
        <v>-</v>
      </c>
      <c r="E19" s="22">
        <f>IF($A$2="CONSOLIDADO",SUMIFS(Orçamento2026!$O:$O,Orçamento2026!$F:$F,'DRE-2026'!$A19,Orçamento2026!$E:$E,'DRE-2026'!F$4),SUMIFS(Orçamento2026!$O:$O,Orçamento2026!$F:$F,'DRE-2026'!$A19,Orçamento2026!$E:$E,'DRE-2026'!F$4,Orçamento2026!$A:$A,'DRE-2026'!$A$2))</f>
        <v>0</v>
      </c>
      <c r="F19" s="23">
        <f>IF($A$2="CONSOLIDADO",SUMIFS('Realizado 2026'!$O:$O,'Realizado 2026'!$F:$F,'DRE-2026'!$A19,'Realizado 2026'!$E:$E,'DRE-2026'!F$4),SUMIFS('Realizado 2026'!$O:$O,'Realizado 2026'!$F:$F,'DRE-2026'!$A19,'Realizado 2026'!$E:$E,'DRE-2026'!F$4,'Realizado 2026'!$A:$A,'DRE-2026'!$A$2))</f>
        <v>0</v>
      </c>
      <c r="G19" s="24" t="str">
        <f t="shared" si="1"/>
        <v>-</v>
      </c>
      <c r="H19" s="22">
        <f>IF($A$2="CONSOLIDADO",SUMIFS(Orçamento2026!$O:$O,Orçamento2026!$F:$F,'DRE-2026'!$A19,Orçamento2026!$E:$E,'DRE-2026'!I$4),SUMIFS(Orçamento2026!$O:$O,Orçamento2026!$F:$F,'DRE-2026'!$A19,Orçamento2026!$E:$E,'DRE-2026'!I$4,Orçamento2026!$A:$A,'DRE-2026'!$A$2))</f>
        <v>0</v>
      </c>
      <c r="I19" s="23">
        <f>IF($A$2="CONSOLIDADO",SUMIFS('Realizado 2026'!$O:$O,'Realizado 2026'!$F:$F,'DRE-2026'!$A19,'Realizado 2026'!$E:$E,'DRE-2026'!I$4),SUMIFS('Realizado 2026'!$O:$O,'Realizado 2026'!$F:$F,'DRE-2026'!$A19,'Realizado 2026'!$E:$E,'DRE-2026'!I$4,'Realizado 2026'!$A:$A,'DRE-2026'!$A$2))</f>
        <v>0</v>
      </c>
      <c r="J19" s="24" t="str">
        <f t="shared" si="2"/>
        <v>-</v>
      </c>
      <c r="K19" s="22">
        <f>IF($A$2="CONSOLIDADO",SUMIFS(Orçamento2026!$O:$O,Orçamento2026!$F:$F,'DRE-2026'!$A19,Orçamento2026!$E:$E,'DRE-2026'!L$4),SUMIFS(Orçamento2026!$O:$O,Orçamento2026!$F:$F,'DRE-2026'!$A19,Orçamento2026!$E:$E,'DRE-2026'!L$4,Orçamento2026!$A:$A,'DRE-2026'!$A$2))</f>
        <v>0</v>
      </c>
      <c r="L19" s="23">
        <f>IF($A$2="CONSOLIDADO",SUMIFS('Realizado 2026'!$O:$O,'Realizado 2026'!$F:$F,'DRE-2026'!$A19,'Realizado 2026'!$E:$E,'DRE-2026'!L$4),SUMIFS('Realizado 2026'!$O:$O,'Realizado 2026'!$F:$F,'DRE-2026'!$A19,'Realizado 2026'!$E:$E,'DRE-2026'!L$4,'Realizado 2026'!$A:$A,'DRE-2026'!$A$2))</f>
        <v>0</v>
      </c>
      <c r="M19" s="24" t="str">
        <f t="shared" si="3"/>
        <v>-</v>
      </c>
      <c r="N19" s="22">
        <f>IF($A$2="CONSOLIDADO",SUMIFS(Orçamento2026!$O:$O,Orçamento2026!$F:$F,'DRE-2026'!$A19,Orçamento2026!$E:$E,'DRE-2026'!O$4),SUMIFS(Orçamento2026!$O:$O,Orçamento2026!$F:$F,'DRE-2026'!$A19,Orçamento2026!$E:$E,'DRE-2026'!O$4,Orçamento2026!$A:$A,'DRE-2026'!$A$2))</f>
        <v>0</v>
      </c>
      <c r="O19" s="23">
        <f>IF($A$2="CONSOLIDADO",SUMIFS('Realizado 2026'!$O:$O,'Realizado 2026'!$F:$F,'DRE-2026'!$A19,'Realizado 2026'!$E:$E,'DRE-2026'!O$4),SUMIFS('Realizado 2026'!$O:$O,'Realizado 2026'!$F:$F,'DRE-2026'!$A19,'Realizado 2026'!$E:$E,'DRE-2026'!O$4,'Realizado 2026'!$A:$A,'DRE-2026'!$A$2))</f>
        <v>0</v>
      </c>
      <c r="P19" s="24" t="str">
        <f t="shared" si="4"/>
        <v>-</v>
      </c>
      <c r="Q19" s="22">
        <f>IF($A$2="CONSOLIDADO",SUMIFS(Orçamento2026!$O:$O,Orçamento2026!$F:$F,'DRE-2026'!$A19,Orçamento2026!$E:$E,'DRE-2026'!R$4),SUMIFS(Orçamento2026!$O:$O,Orçamento2026!$F:$F,'DRE-2026'!$A19,Orçamento2026!$E:$E,'DRE-2026'!R$4,Orçamento2026!$A:$A,'DRE-2026'!$A$2))</f>
        <v>0</v>
      </c>
      <c r="R19" s="23">
        <f>IF($A$2="CONSOLIDADO",SUMIFS('Realizado 2026'!$O:$O,'Realizado 2026'!$F:$F,'DRE-2026'!$A19,'Realizado 2026'!$E:$E,'DRE-2026'!R$4),SUMIFS('Realizado 2026'!$O:$O,'Realizado 2026'!$F:$F,'DRE-2026'!$A19,'Realizado 2026'!$E:$E,'DRE-2026'!R$4,'Realizado 2026'!$A:$A,'DRE-2026'!$A$2))</f>
        <v>0</v>
      </c>
      <c r="S19" s="24" t="str">
        <f t="shared" si="5"/>
        <v>-</v>
      </c>
      <c r="T19" s="22">
        <f>IF($A$2="CONSOLIDADO",SUMIFS(Orçamento2026!$O:$O,Orçamento2026!$F:$F,'DRE-2026'!$A19,Orçamento2026!$E:$E,'DRE-2026'!U$4),SUMIFS(Orçamento2026!$O:$O,Orçamento2026!$F:$F,'DRE-2026'!$A19,Orçamento2026!$E:$E,'DRE-2026'!U$4,Orçamento2026!$A:$A,'DRE-2026'!$A$2))</f>
        <v>0</v>
      </c>
      <c r="U19" s="23">
        <f>IF($A$2="CONSOLIDADO",SUMIFS('Realizado 2026'!$O:$O,'Realizado 2026'!$F:$F,'DRE-2026'!$A19,'Realizado 2026'!$E:$E,'DRE-2026'!U$4),SUMIFS('Realizado 2026'!$O:$O,'Realizado 2026'!$F:$F,'DRE-2026'!$A19,'Realizado 2026'!$E:$E,'DRE-2026'!U$4,'Realizado 2026'!$A:$A,'DRE-2026'!$A$2))</f>
        <v>0</v>
      </c>
      <c r="V19" s="24" t="str">
        <f t="shared" si="6"/>
        <v>-</v>
      </c>
      <c r="W19" s="22">
        <f>IF($A$2="CONSOLIDADO",SUMIFS(Orçamento2026!$O:$O,Orçamento2026!$F:$F,'DRE-2026'!$A19,Orçamento2026!$E:$E,'DRE-2026'!X$4),SUMIFS(Orçamento2026!$O:$O,Orçamento2026!$F:$F,'DRE-2026'!$A19,Orçamento2026!$E:$E,'DRE-2026'!X$4,Orçamento2026!$A:$A,'DRE-2026'!$A$2))</f>
        <v>0</v>
      </c>
      <c r="X19" s="23">
        <f>IF($A$2="CONSOLIDADO",SUMIFS('Realizado 2026'!$O:$O,'Realizado 2026'!$F:$F,'DRE-2026'!$A19,'Realizado 2026'!$E:$E,'DRE-2026'!X$4),SUMIFS('Realizado 2026'!$O:$O,'Realizado 2026'!$F:$F,'DRE-2026'!$A19,'Realizado 2026'!$E:$E,'DRE-2026'!X$4,'Realizado 2026'!$A:$A,'DRE-2026'!$A$2))</f>
        <v>0</v>
      </c>
      <c r="Y19" s="24" t="str">
        <f t="shared" si="7"/>
        <v>-</v>
      </c>
      <c r="Z19" s="22">
        <f>IF($A$2="CONSOLIDADO",SUMIFS(Orçamento2026!$O:$O,Orçamento2026!$F:$F,'DRE-2026'!$A19,Orçamento2026!$E:$E,'DRE-2026'!AA$4),SUMIFS(Orçamento2026!$O:$O,Orçamento2026!$F:$F,'DRE-2026'!$A19,Orçamento2026!$E:$E,'DRE-2026'!AA$4,Orçamento2026!$A:$A,'DRE-2026'!$A$2))</f>
        <v>0</v>
      </c>
      <c r="AA19" s="23">
        <f>IF($A$2="CONSOLIDADO",SUMIFS('Realizado 2026'!$O:$O,'Realizado 2026'!$F:$F,'DRE-2026'!$A19,'Realizado 2026'!$E:$E,'DRE-2026'!AA$4),SUMIFS('Realizado 2026'!$O:$O,'Realizado 2026'!$F:$F,'DRE-2026'!$A19,'Realizado 2026'!$E:$E,'DRE-2026'!AA$4,'Realizado 2026'!$A:$A,'DRE-2026'!$A$2))</f>
        <v>0</v>
      </c>
      <c r="AB19" s="24" t="str">
        <f t="shared" si="8"/>
        <v>-</v>
      </c>
      <c r="AC19" s="22">
        <f>IF($A$2="CONSOLIDADO",SUMIFS(Orçamento2026!$O:$O,Orçamento2026!$F:$F,'DRE-2026'!$A19,Orçamento2026!$E:$E,'DRE-2026'!AD$4),SUMIFS(Orçamento2026!$O:$O,Orçamento2026!$F:$F,'DRE-2026'!$A19,Orçamento2026!$E:$E,'DRE-2026'!AD$4,Orçamento2026!$A:$A,'DRE-2026'!$A$2))</f>
        <v>0</v>
      </c>
      <c r="AD19" s="23">
        <f>IF($A$2="CONSOLIDADO",SUMIFS('Realizado 2026'!$O:$O,'Realizado 2026'!$F:$F,'DRE-2026'!$A19,'Realizado 2026'!$E:$E,'DRE-2026'!AD$4),SUMIFS('Realizado 2026'!$O:$O,'Realizado 2026'!$F:$F,'DRE-2026'!$A19,'Realizado 2026'!$E:$E,'DRE-2026'!AD$4,'Realizado 2026'!$A:$A,'DRE-2026'!$A$2))</f>
        <v>0</v>
      </c>
      <c r="AE19" s="24" t="str">
        <f t="shared" si="9"/>
        <v>-</v>
      </c>
      <c r="AF19" s="22">
        <f>IF($A$2="CONSOLIDADO",SUMIFS(Orçamento2026!$O:$O,Orçamento2026!$F:$F,'DRE-2026'!$A19,Orçamento2026!$E:$E,'DRE-2026'!AG$4),SUMIFS(Orçamento2026!$O:$O,Orçamento2026!$F:$F,'DRE-2026'!$A19,Orçamento2026!$E:$E,'DRE-2026'!AG$4,Orçamento2026!$A:$A,'DRE-2026'!$A$2))</f>
        <v>0</v>
      </c>
      <c r="AG19" s="23">
        <f>IF($A$2="CONSOLIDADO",SUMIFS('Realizado 2026'!$O:$O,'Realizado 2026'!$F:$F,'DRE-2026'!$A19,'Realizado 2026'!$E:$E,'DRE-2026'!AG$4),SUMIFS('Realizado 2026'!$O:$O,'Realizado 2026'!$F:$F,'DRE-2026'!$A19,'Realizado 2026'!$E:$E,'DRE-2026'!AG$4,'Realizado 2026'!$A:$A,'DRE-2026'!$A$2))</f>
        <v>0</v>
      </c>
      <c r="AH19" s="24" t="str">
        <f t="shared" si="10"/>
        <v>-</v>
      </c>
      <c r="AI19" s="22">
        <f>IF($A$2="CONSOLIDADO",SUMIFS(Orçamento2026!$O:$O,Orçamento2026!$F:$F,'DRE-2026'!$A19,Orçamento2026!$E:$E,'DRE-2026'!AJ$4),SUMIFS(Orçamento2026!$O:$O,Orçamento2026!$F:$F,'DRE-2026'!$A19,Orçamento2026!$E:$E,'DRE-2026'!AJ$4,Orçamento2026!$A:$A,'DRE-2026'!$A$2))</f>
        <v>20000</v>
      </c>
      <c r="AJ19" s="23">
        <f>IF($A$2="CONSOLIDADO",SUMIFS('Realizado 2026'!$O:$O,'Realizado 2026'!$F:$F,'DRE-2026'!$A19,'Realizado 2026'!$E:$E,'DRE-2026'!AJ$4),SUMIFS('Realizado 2026'!$O:$O,'Realizado 2026'!$F:$F,'DRE-2026'!$A19,'Realizado 2026'!$E:$E,'DRE-2026'!AJ$4,'Realizado 2026'!$A:$A,'DRE-2026'!$A$2))</f>
        <v>0</v>
      </c>
      <c r="AK19" s="24">
        <f t="shared" si="11"/>
        <v>0</v>
      </c>
      <c r="AL19" s="5"/>
      <c r="AM19" s="5"/>
      <c r="AN19" s="23">
        <f t="shared" ref="AN19:AO19" si="25">B19+E19+H19+K19+N19+Q19+T19+W19+Z19+AC19+AF19+AI19</f>
        <v>20000</v>
      </c>
      <c r="AO19" s="23">
        <f t="shared" si="25"/>
        <v>0</v>
      </c>
      <c r="AP19" s="25">
        <f t="shared" si="13"/>
        <v>0</v>
      </c>
    </row>
    <row r="20" spans="1:42" ht="15.75" customHeight="1">
      <c r="A20" s="26" t="s">
        <v>21</v>
      </c>
      <c r="B20" s="22">
        <f>IF($A$2="CONSOLIDADO",SUMIFS(Orçamento2026!$O:$O,Orçamento2026!$F:$F,'DRE-2026'!$A20,Orçamento2026!$E:$E,'DRE-2026'!C$4),SUMIFS(Orçamento2026!$O:$O,Orçamento2026!$F:$F,'DRE-2026'!$A20,Orçamento2026!$E:$E,'DRE-2026'!C$4,Orçamento2026!$A:$A,'DRE-2026'!$A$2))</f>
        <v>0</v>
      </c>
      <c r="C20" s="23">
        <f>IF($A$2="CONSOLIDADO",SUMIFS('Realizado 2026'!$O:$O,'Realizado 2026'!$F:$F,'DRE-2026'!$A20,'Realizado 2026'!$E:$E,'DRE-2026'!C$4),SUMIFS('Realizado 2026'!$O:$O,'Realizado 2026'!$F:$F,'DRE-2026'!$A20,'Realizado 2026'!$E:$E,'DRE-2026'!C$4,'Realizado 2026'!$A:$A,'DRE-2026'!$A$2))</f>
        <v>0</v>
      </c>
      <c r="D20" s="24" t="str">
        <f t="shared" si="0"/>
        <v>-</v>
      </c>
      <c r="E20" s="22">
        <f>IF($A$2="CONSOLIDADO",SUMIFS(Orçamento2026!$O:$O,Orçamento2026!$F:$F,'DRE-2026'!$A20,Orçamento2026!$E:$E,'DRE-2026'!F$4),SUMIFS(Orçamento2026!$O:$O,Orçamento2026!$F:$F,'DRE-2026'!$A20,Orçamento2026!$E:$E,'DRE-2026'!F$4,Orçamento2026!$A:$A,'DRE-2026'!$A$2))</f>
        <v>0</v>
      </c>
      <c r="F20" s="23">
        <f>IF($A$2="CONSOLIDADO",SUMIFS('Realizado 2026'!$O:$O,'Realizado 2026'!$F:$F,'DRE-2026'!$A20,'Realizado 2026'!$E:$E,'DRE-2026'!F$4),SUMIFS('Realizado 2026'!$O:$O,'Realizado 2026'!$F:$F,'DRE-2026'!$A20,'Realizado 2026'!$E:$E,'DRE-2026'!F$4,'Realizado 2026'!$A:$A,'DRE-2026'!$A$2))</f>
        <v>0</v>
      </c>
      <c r="G20" s="24" t="str">
        <f t="shared" si="1"/>
        <v>-</v>
      </c>
      <c r="H20" s="22">
        <f>IF($A$2="CONSOLIDADO",SUMIFS(Orçamento2026!$O:$O,Orçamento2026!$F:$F,'DRE-2026'!$A20,Orçamento2026!$E:$E,'DRE-2026'!I$4),SUMIFS(Orçamento2026!$O:$O,Orçamento2026!$F:$F,'DRE-2026'!$A20,Orçamento2026!$E:$E,'DRE-2026'!I$4,Orçamento2026!$A:$A,'DRE-2026'!$A$2))</f>
        <v>0</v>
      </c>
      <c r="I20" s="23">
        <f>IF($A$2="CONSOLIDADO",SUMIFS('Realizado 2026'!$O:$O,'Realizado 2026'!$F:$F,'DRE-2026'!$A20,'Realizado 2026'!$E:$E,'DRE-2026'!I$4),SUMIFS('Realizado 2026'!$O:$O,'Realizado 2026'!$F:$F,'DRE-2026'!$A20,'Realizado 2026'!$E:$E,'DRE-2026'!I$4,'Realizado 2026'!$A:$A,'DRE-2026'!$A$2))</f>
        <v>0</v>
      </c>
      <c r="J20" s="24" t="str">
        <f t="shared" si="2"/>
        <v>-</v>
      </c>
      <c r="K20" s="22">
        <f>IF($A$2="CONSOLIDADO",SUMIFS(Orçamento2026!$O:$O,Orçamento2026!$F:$F,'DRE-2026'!$A20,Orçamento2026!$E:$E,'DRE-2026'!L$4),SUMIFS(Orçamento2026!$O:$O,Orçamento2026!$F:$F,'DRE-2026'!$A20,Orçamento2026!$E:$E,'DRE-2026'!L$4,Orçamento2026!$A:$A,'DRE-2026'!$A$2))</f>
        <v>0</v>
      </c>
      <c r="L20" s="23">
        <f>IF($A$2="CONSOLIDADO",SUMIFS('Realizado 2026'!$O:$O,'Realizado 2026'!$F:$F,'DRE-2026'!$A20,'Realizado 2026'!$E:$E,'DRE-2026'!L$4),SUMIFS('Realizado 2026'!$O:$O,'Realizado 2026'!$F:$F,'DRE-2026'!$A20,'Realizado 2026'!$E:$E,'DRE-2026'!L$4,'Realizado 2026'!$A:$A,'DRE-2026'!$A$2))</f>
        <v>0</v>
      </c>
      <c r="M20" s="24" t="str">
        <f t="shared" si="3"/>
        <v>-</v>
      </c>
      <c r="N20" s="22">
        <f>IF($A$2="CONSOLIDADO",SUMIFS(Orçamento2026!$O:$O,Orçamento2026!$F:$F,'DRE-2026'!$A20,Orçamento2026!$E:$E,'DRE-2026'!O$4),SUMIFS(Orçamento2026!$O:$O,Orçamento2026!$F:$F,'DRE-2026'!$A20,Orçamento2026!$E:$E,'DRE-2026'!O$4,Orçamento2026!$A:$A,'DRE-2026'!$A$2))</f>
        <v>0</v>
      </c>
      <c r="O20" s="23">
        <f>IF($A$2="CONSOLIDADO",SUMIFS('Realizado 2026'!$O:$O,'Realizado 2026'!$F:$F,'DRE-2026'!$A20,'Realizado 2026'!$E:$E,'DRE-2026'!O$4),SUMIFS('Realizado 2026'!$O:$O,'Realizado 2026'!$F:$F,'DRE-2026'!$A20,'Realizado 2026'!$E:$E,'DRE-2026'!O$4,'Realizado 2026'!$A:$A,'DRE-2026'!$A$2))</f>
        <v>0</v>
      </c>
      <c r="P20" s="24" t="str">
        <f t="shared" si="4"/>
        <v>-</v>
      </c>
      <c r="Q20" s="22">
        <f>IF($A$2="CONSOLIDADO",SUMIFS(Orçamento2026!$O:$O,Orçamento2026!$F:$F,'DRE-2026'!$A20,Orçamento2026!$E:$E,'DRE-2026'!R$4),SUMIFS(Orçamento2026!$O:$O,Orçamento2026!$F:$F,'DRE-2026'!$A20,Orçamento2026!$E:$E,'DRE-2026'!R$4,Orçamento2026!$A:$A,'DRE-2026'!$A$2))</f>
        <v>13500</v>
      </c>
      <c r="R20" s="23">
        <f>IF($A$2="CONSOLIDADO",SUMIFS('Realizado 2026'!$O:$O,'Realizado 2026'!$F:$F,'DRE-2026'!$A20,'Realizado 2026'!$E:$E,'DRE-2026'!R$4),SUMIFS('Realizado 2026'!$O:$O,'Realizado 2026'!$F:$F,'DRE-2026'!$A20,'Realizado 2026'!$E:$E,'DRE-2026'!R$4,'Realizado 2026'!$A:$A,'DRE-2026'!$A$2))</f>
        <v>0</v>
      </c>
      <c r="S20" s="24">
        <f t="shared" si="5"/>
        <v>0</v>
      </c>
      <c r="T20" s="22">
        <f>IF($A$2="CONSOLIDADO",SUMIFS(Orçamento2026!$O:$O,Orçamento2026!$F:$F,'DRE-2026'!$A20,Orçamento2026!$E:$E,'DRE-2026'!U$4),SUMIFS(Orçamento2026!$O:$O,Orçamento2026!$F:$F,'DRE-2026'!$A20,Orçamento2026!$E:$E,'DRE-2026'!U$4,Orçamento2026!$A:$A,'DRE-2026'!$A$2))</f>
        <v>13500</v>
      </c>
      <c r="U20" s="23">
        <f>IF($A$2="CONSOLIDADO",SUMIFS('Realizado 2026'!$O:$O,'Realizado 2026'!$F:$F,'DRE-2026'!$A20,'Realizado 2026'!$E:$E,'DRE-2026'!U$4),SUMIFS('Realizado 2026'!$O:$O,'Realizado 2026'!$F:$F,'DRE-2026'!$A20,'Realizado 2026'!$E:$E,'DRE-2026'!U$4,'Realizado 2026'!$A:$A,'DRE-2026'!$A$2))</f>
        <v>0</v>
      </c>
      <c r="V20" s="24">
        <f t="shared" si="6"/>
        <v>0</v>
      </c>
      <c r="W20" s="22">
        <f>IF($A$2="CONSOLIDADO",SUMIFS(Orçamento2026!$O:$O,Orçamento2026!$F:$F,'DRE-2026'!$A20,Orçamento2026!$E:$E,'DRE-2026'!X$4),SUMIFS(Orçamento2026!$O:$O,Orçamento2026!$F:$F,'DRE-2026'!$A20,Orçamento2026!$E:$E,'DRE-2026'!X$4,Orçamento2026!$A:$A,'DRE-2026'!$A$2))</f>
        <v>13500</v>
      </c>
      <c r="X20" s="23">
        <f>IF($A$2="CONSOLIDADO",SUMIFS('Realizado 2026'!$O:$O,'Realizado 2026'!$F:$F,'DRE-2026'!$A20,'Realizado 2026'!$E:$E,'DRE-2026'!X$4),SUMIFS('Realizado 2026'!$O:$O,'Realizado 2026'!$F:$F,'DRE-2026'!$A20,'Realizado 2026'!$E:$E,'DRE-2026'!X$4,'Realizado 2026'!$A:$A,'DRE-2026'!$A$2))</f>
        <v>0</v>
      </c>
      <c r="Y20" s="24">
        <f t="shared" si="7"/>
        <v>0</v>
      </c>
      <c r="Z20" s="22">
        <f>IF($A$2="CONSOLIDADO",SUMIFS(Orçamento2026!$O:$O,Orçamento2026!$F:$F,'DRE-2026'!$A20,Orçamento2026!$E:$E,'DRE-2026'!AA$4),SUMIFS(Orçamento2026!$O:$O,Orçamento2026!$F:$F,'DRE-2026'!$A20,Orçamento2026!$E:$E,'DRE-2026'!AA$4,Orçamento2026!$A:$A,'DRE-2026'!$A$2))</f>
        <v>13500</v>
      </c>
      <c r="AA20" s="23">
        <f>IF($A$2="CONSOLIDADO",SUMIFS('Realizado 2026'!$O:$O,'Realizado 2026'!$F:$F,'DRE-2026'!$A20,'Realizado 2026'!$E:$E,'DRE-2026'!AA$4),SUMIFS('Realizado 2026'!$O:$O,'Realizado 2026'!$F:$F,'DRE-2026'!$A20,'Realizado 2026'!$E:$E,'DRE-2026'!AA$4,'Realizado 2026'!$A:$A,'DRE-2026'!$A$2))</f>
        <v>0</v>
      </c>
      <c r="AB20" s="24">
        <f t="shared" si="8"/>
        <v>0</v>
      </c>
      <c r="AC20" s="22">
        <f>IF($A$2="CONSOLIDADO",SUMIFS(Orçamento2026!$O:$O,Orçamento2026!$F:$F,'DRE-2026'!$A20,Orçamento2026!$E:$E,'DRE-2026'!AD$4),SUMIFS(Orçamento2026!$O:$O,Orçamento2026!$F:$F,'DRE-2026'!$A20,Orçamento2026!$E:$E,'DRE-2026'!AD$4,Orçamento2026!$A:$A,'DRE-2026'!$A$2))</f>
        <v>13500</v>
      </c>
      <c r="AD20" s="23">
        <f>IF($A$2="CONSOLIDADO",SUMIFS('Realizado 2026'!$O:$O,'Realizado 2026'!$F:$F,'DRE-2026'!$A20,'Realizado 2026'!$E:$E,'DRE-2026'!AD$4),SUMIFS('Realizado 2026'!$O:$O,'Realizado 2026'!$F:$F,'DRE-2026'!$A20,'Realizado 2026'!$E:$E,'DRE-2026'!AD$4,'Realizado 2026'!$A:$A,'DRE-2026'!$A$2))</f>
        <v>0</v>
      </c>
      <c r="AE20" s="24">
        <f t="shared" si="9"/>
        <v>0</v>
      </c>
      <c r="AF20" s="22">
        <f>IF($A$2="CONSOLIDADO",SUMIFS(Orçamento2026!$O:$O,Orçamento2026!$F:$F,'DRE-2026'!$A20,Orçamento2026!$E:$E,'DRE-2026'!AG$4),SUMIFS(Orçamento2026!$O:$O,Orçamento2026!$F:$F,'DRE-2026'!$A20,Orçamento2026!$E:$E,'DRE-2026'!AG$4,Orçamento2026!$A:$A,'DRE-2026'!$A$2))</f>
        <v>13500</v>
      </c>
      <c r="AG20" s="23">
        <f>IF($A$2="CONSOLIDADO",SUMIFS('Realizado 2026'!$O:$O,'Realizado 2026'!$F:$F,'DRE-2026'!$A20,'Realizado 2026'!$E:$E,'DRE-2026'!AG$4),SUMIFS('Realizado 2026'!$O:$O,'Realizado 2026'!$F:$F,'DRE-2026'!$A20,'Realizado 2026'!$E:$E,'DRE-2026'!AG$4,'Realizado 2026'!$A:$A,'DRE-2026'!$A$2))</f>
        <v>0</v>
      </c>
      <c r="AH20" s="24">
        <f t="shared" si="10"/>
        <v>0</v>
      </c>
      <c r="AI20" s="22">
        <f>IF($A$2="CONSOLIDADO",SUMIFS(Orçamento2026!$O:$O,Orçamento2026!$F:$F,'DRE-2026'!$A20,Orçamento2026!$E:$E,'DRE-2026'!AJ$4),SUMIFS(Orçamento2026!$O:$O,Orçamento2026!$F:$F,'DRE-2026'!$A20,Orçamento2026!$E:$E,'DRE-2026'!AJ$4,Orçamento2026!$A:$A,'DRE-2026'!$A$2))</f>
        <v>13500</v>
      </c>
      <c r="AJ20" s="23">
        <f>IF($A$2="CONSOLIDADO",SUMIFS('Realizado 2026'!$O:$O,'Realizado 2026'!$F:$F,'DRE-2026'!$A20,'Realizado 2026'!$E:$E,'DRE-2026'!AJ$4),SUMIFS('Realizado 2026'!$O:$O,'Realizado 2026'!$F:$F,'DRE-2026'!$A20,'Realizado 2026'!$E:$E,'DRE-2026'!AJ$4,'Realizado 2026'!$A:$A,'DRE-2026'!$A$2))</f>
        <v>0</v>
      </c>
      <c r="AK20" s="24">
        <f t="shared" si="11"/>
        <v>0</v>
      </c>
      <c r="AL20" s="5"/>
      <c r="AM20" s="5"/>
      <c r="AN20" s="23">
        <f t="shared" ref="AN20:AO20" si="26">B20+E20+H20+K20+N20+Q20+T20+W20+Z20+AC20+AF20+AI20</f>
        <v>94500</v>
      </c>
      <c r="AO20" s="23">
        <f t="shared" si="26"/>
        <v>0</v>
      </c>
      <c r="AP20" s="25">
        <f t="shared" si="13"/>
        <v>0</v>
      </c>
    </row>
    <row r="21" spans="1:42" ht="15.75" customHeight="1">
      <c r="A21" s="26" t="s">
        <v>22</v>
      </c>
      <c r="B21" s="22">
        <f>IF($A$2="CONSOLIDADO",SUMIFS(Orçamento2026!$O:$O,Orçamento2026!$F:$F,'DRE-2026'!$A21,Orçamento2026!$E:$E,'DRE-2026'!C$4),SUMIFS(Orçamento2026!$O:$O,Orçamento2026!$F:$F,'DRE-2026'!$A21,Orçamento2026!$E:$E,'DRE-2026'!C$4,Orçamento2026!$A:$A,'DRE-2026'!$A$2))</f>
        <v>0</v>
      </c>
      <c r="C21" s="23">
        <f>IF($A$2="CONSOLIDADO",SUMIFS('Realizado 2026'!$O:$O,'Realizado 2026'!$F:$F,'DRE-2026'!$A21,'Realizado 2026'!$E:$E,'DRE-2026'!C$4),SUMIFS('Realizado 2026'!$O:$O,'Realizado 2026'!$F:$F,'DRE-2026'!$A21,'Realizado 2026'!$E:$E,'DRE-2026'!C$4,'Realizado 2026'!$A:$A,'DRE-2026'!$A$2))</f>
        <v>0</v>
      </c>
      <c r="D21" s="24" t="str">
        <f t="shared" si="0"/>
        <v>-</v>
      </c>
      <c r="E21" s="22">
        <f>IF($A$2="CONSOLIDADO",SUMIFS(Orçamento2026!$O:$O,Orçamento2026!$F:$F,'DRE-2026'!$A21,Orçamento2026!$E:$E,'DRE-2026'!F$4),SUMIFS(Orçamento2026!$O:$O,Orçamento2026!$F:$F,'DRE-2026'!$A21,Orçamento2026!$E:$E,'DRE-2026'!F$4,Orçamento2026!$A:$A,'DRE-2026'!$A$2))</f>
        <v>25522.42</v>
      </c>
      <c r="F21" s="23">
        <f>IF($A$2="CONSOLIDADO",SUMIFS('Realizado 2026'!$O:$O,'Realizado 2026'!$F:$F,'DRE-2026'!$A21,'Realizado 2026'!$E:$E,'DRE-2026'!F$4),SUMIFS('Realizado 2026'!$O:$O,'Realizado 2026'!$F:$F,'DRE-2026'!$A21,'Realizado 2026'!$E:$E,'DRE-2026'!F$4,'Realizado 2026'!$A:$A,'DRE-2026'!$A$2))</f>
        <v>25522.42</v>
      </c>
      <c r="G21" s="24">
        <f t="shared" si="1"/>
        <v>1</v>
      </c>
      <c r="H21" s="22">
        <f>IF($A$2="CONSOLIDADO",SUMIFS(Orçamento2026!$O:$O,Orçamento2026!$F:$F,'DRE-2026'!$A21,Orçamento2026!$E:$E,'DRE-2026'!I$4),SUMIFS(Orçamento2026!$O:$O,Orçamento2026!$F:$F,'DRE-2026'!$A21,Orçamento2026!$E:$E,'DRE-2026'!I$4,Orçamento2026!$A:$A,'DRE-2026'!$A$2))</f>
        <v>12761.21</v>
      </c>
      <c r="I21" s="23">
        <f>IF($A$2="CONSOLIDADO",SUMIFS('Realizado 2026'!$O:$O,'Realizado 2026'!$F:$F,'DRE-2026'!$A21,'Realizado 2026'!$E:$E,'DRE-2026'!I$4),SUMIFS('Realizado 2026'!$O:$O,'Realizado 2026'!$F:$F,'DRE-2026'!$A21,'Realizado 2026'!$E:$E,'DRE-2026'!I$4,'Realizado 2026'!$A:$A,'DRE-2026'!$A$2))</f>
        <v>0</v>
      </c>
      <c r="J21" s="24">
        <f t="shared" si="2"/>
        <v>0</v>
      </c>
      <c r="K21" s="22">
        <f>IF($A$2="CONSOLIDADO",SUMIFS(Orçamento2026!$O:$O,Orçamento2026!$F:$F,'DRE-2026'!$A21,Orçamento2026!$E:$E,'DRE-2026'!L$4),SUMIFS(Orçamento2026!$O:$O,Orçamento2026!$F:$F,'DRE-2026'!$A21,Orçamento2026!$E:$E,'DRE-2026'!L$4,Orçamento2026!$A:$A,'DRE-2026'!$A$2))</f>
        <v>12761.21</v>
      </c>
      <c r="L21" s="23">
        <f>IF($A$2="CONSOLIDADO",SUMIFS('Realizado 2026'!$O:$O,'Realizado 2026'!$F:$F,'DRE-2026'!$A21,'Realizado 2026'!$E:$E,'DRE-2026'!L$4),SUMIFS('Realizado 2026'!$O:$O,'Realizado 2026'!$F:$F,'DRE-2026'!$A21,'Realizado 2026'!$E:$E,'DRE-2026'!L$4,'Realizado 2026'!$A:$A,'DRE-2026'!$A$2))</f>
        <v>0</v>
      </c>
      <c r="M21" s="24">
        <f t="shared" si="3"/>
        <v>0</v>
      </c>
      <c r="N21" s="22">
        <f>IF($A$2="CONSOLIDADO",SUMIFS(Orçamento2026!$O:$O,Orçamento2026!$F:$F,'DRE-2026'!$A21,Orçamento2026!$E:$E,'DRE-2026'!O$4),SUMIFS(Orçamento2026!$O:$O,Orçamento2026!$F:$F,'DRE-2026'!$A21,Orçamento2026!$E:$E,'DRE-2026'!O$4,Orçamento2026!$A:$A,'DRE-2026'!$A$2))</f>
        <v>25522.42</v>
      </c>
      <c r="O21" s="23">
        <f>IF($A$2="CONSOLIDADO",SUMIFS('Realizado 2026'!$O:$O,'Realizado 2026'!$F:$F,'DRE-2026'!$A21,'Realizado 2026'!$E:$E,'DRE-2026'!O$4),SUMIFS('Realizado 2026'!$O:$O,'Realizado 2026'!$F:$F,'DRE-2026'!$A21,'Realizado 2026'!$E:$E,'DRE-2026'!O$4,'Realizado 2026'!$A:$A,'DRE-2026'!$A$2))</f>
        <v>0</v>
      </c>
      <c r="P21" s="24">
        <f t="shared" si="4"/>
        <v>0</v>
      </c>
      <c r="Q21" s="22">
        <f>IF($A$2="CONSOLIDADO",SUMIFS(Orçamento2026!$O:$O,Orçamento2026!$F:$F,'DRE-2026'!$A21,Orçamento2026!$E:$E,'DRE-2026'!R$4),SUMIFS(Orçamento2026!$O:$O,Orçamento2026!$F:$F,'DRE-2026'!$A21,Orçamento2026!$E:$E,'DRE-2026'!R$4,Orçamento2026!$A:$A,'DRE-2026'!$A$2))</f>
        <v>12761.21</v>
      </c>
      <c r="R21" s="23">
        <f>IF($A$2="CONSOLIDADO",SUMIFS('Realizado 2026'!$O:$O,'Realizado 2026'!$F:$F,'DRE-2026'!$A21,'Realizado 2026'!$E:$E,'DRE-2026'!R$4),SUMIFS('Realizado 2026'!$O:$O,'Realizado 2026'!$F:$F,'DRE-2026'!$A21,'Realizado 2026'!$E:$E,'DRE-2026'!R$4,'Realizado 2026'!$A:$A,'DRE-2026'!$A$2))</f>
        <v>0</v>
      </c>
      <c r="S21" s="24">
        <f t="shared" si="5"/>
        <v>0</v>
      </c>
      <c r="T21" s="22">
        <f>IF($A$2="CONSOLIDADO",SUMIFS(Orçamento2026!$O:$O,Orçamento2026!$F:$F,'DRE-2026'!$A21,Orçamento2026!$E:$E,'DRE-2026'!U$4),SUMIFS(Orçamento2026!$O:$O,Orçamento2026!$F:$F,'DRE-2026'!$A21,Orçamento2026!$E:$E,'DRE-2026'!U$4,Orçamento2026!$A:$A,'DRE-2026'!$A$2))</f>
        <v>12761.21</v>
      </c>
      <c r="U21" s="23">
        <f>IF($A$2="CONSOLIDADO",SUMIFS('Realizado 2026'!$O:$O,'Realizado 2026'!$F:$F,'DRE-2026'!$A21,'Realizado 2026'!$E:$E,'DRE-2026'!U$4),SUMIFS('Realizado 2026'!$O:$O,'Realizado 2026'!$F:$F,'DRE-2026'!$A21,'Realizado 2026'!$E:$E,'DRE-2026'!U$4,'Realizado 2026'!$A:$A,'DRE-2026'!$A$2))</f>
        <v>0</v>
      </c>
      <c r="V21" s="24">
        <f t="shared" si="6"/>
        <v>0</v>
      </c>
      <c r="W21" s="22">
        <f>IF($A$2="CONSOLIDADO",SUMIFS(Orçamento2026!$O:$O,Orçamento2026!$F:$F,'DRE-2026'!$A21,Orçamento2026!$E:$E,'DRE-2026'!X$4),SUMIFS(Orçamento2026!$O:$O,Orçamento2026!$F:$F,'DRE-2026'!$A21,Orçamento2026!$E:$E,'DRE-2026'!X$4,Orçamento2026!$A:$A,'DRE-2026'!$A$2))</f>
        <v>25522.42</v>
      </c>
      <c r="X21" s="23">
        <f>IF($A$2="CONSOLIDADO",SUMIFS('Realizado 2026'!$O:$O,'Realizado 2026'!$F:$F,'DRE-2026'!$A21,'Realizado 2026'!$E:$E,'DRE-2026'!X$4),SUMIFS('Realizado 2026'!$O:$O,'Realizado 2026'!$F:$F,'DRE-2026'!$A21,'Realizado 2026'!$E:$E,'DRE-2026'!X$4,'Realizado 2026'!$A:$A,'DRE-2026'!$A$2))</f>
        <v>0</v>
      </c>
      <c r="Y21" s="24">
        <f t="shared" si="7"/>
        <v>0</v>
      </c>
      <c r="Z21" s="22">
        <f>IF($A$2="CONSOLIDADO",SUMIFS(Orçamento2026!$O:$O,Orçamento2026!$F:$F,'DRE-2026'!$A21,Orçamento2026!$E:$E,'DRE-2026'!AA$4),SUMIFS(Orçamento2026!$O:$O,Orçamento2026!$F:$F,'DRE-2026'!$A21,Orçamento2026!$E:$E,'DRE-2026'!AA$4,Orçamento2026!$A:$A,'DRE-2026'!$A$2))</f>
        <v>12761.21</v>
      </c>
      <c r="AA21" s="23">
        <f>IF($A$2="CONSOLIDADO",SUMIFS('Realizado 2026'!$O:$O,'Realizado 2026'!$F:$F,'DRE-2026'!$A21,'Realizado 2026'!$E:$E,'DRE-2026'!AA$4),SUMIFS('Realizado 2026'!$O:$O,'Realizado 2026'!$F:$F,'DRE-2026'!$A21,'Realizado 2026'!$E:$E,'DRE-2026'!AA$4,'Realizado 2026'!$A:$A,'DRE-2026'!$A$2))</f>
        <v>0</v>
      </c>
      <c r="AB21" s="24">
        <f t="shared" si="8"/>
        <v>0</v>
      </c>
      <c r="AC21" s="22">
        <f>IF($A$2="CONSOLIDADO",SUMIFS(Orçamento2026!$O:$O,Orçamento2026!$F:$F,'DRE-2026'!$A21,Orçamento2026!$E:$E,'DRE-2026'!AD$4),SUMIFS(Orçamento2026!$O:$O,Orçamento2026!$F:$F,'DRE-2026'!$A21,Orçamento2026!$E:$E,'DRE-2026'!AD$4,Orçamento2026!$A:$A,'DRE-2026'!$A$2))</f>
        <v>12761.21</v>
      </c>
      <c r="AD21" s="23">
        <f>IF($A$2="CONSOLIDADO",SUMIFS('Realizado 2026'!$O:$O,'Realizado 2026'!$F:$F,'DRE-2026'!$A21,'Realizado 2026'!$E:$E,'DRE-2026'!AD$4),SUMIFS('Realizado 2026'!$O:$O,'Realizado 2026'!$F:$F,'DRE-2026'!$A21,'Realizado 2026'!$E:$E,'DRE-2026'!AD$4,'Realizado 2026'!$A:$A,'DRE-2026'!$A$2))</f>
        <v>0</v>
      </c>
      <c r="AE21" s="24">
        <f t="shared" si="9"/>
        <v>0</v>
      </c>
      <c r="AF21" s="22">
        <f>IF($A$2="CONSOLIDADO",SUMIFS(Orçamento2026!$O:$O,Orçamento2026!$F:$F,'DRE-2026'!$A21,Orçamento2026!$E:$E,'DRE-2026'!AG$4),SUMIFS(Orçamento2026!$O:$O,Orçamento2026!$F:$F,'DRE-2026'!$A21,Orçamento2026!$E:$E,'DRE-2026'!AG$4,Orçamento2026!$A:$A,'DRE-2026'!$A$2))</f>
        <v>0</v>
      </c>
      <c r="AG21" s="23">
        <f>IF($A$2="CONSOLIDADO",SUMIFS('Realizado 2026'!$O:$O,'Realizado 2026'!$F:$F,'DRE-2026'!$A21,'Realizado 2026'!$E:$E,'DRE-2026'!AG$4),SUMIFS('Realizado 2026'!$O:$O,'Realizado 2026'!$F:$F,'DRE-2026'!$A21,'Realizado 2026'!$E:$E,'DRE-2026'!AG$4,'Realizado 2026'!$A:$A,'DRE-2026'!$A$2))</f>
        <v>0</v>
      </c>
      <c r="AH21" s="24" t="str">
        <f t="shared" si="10"/>
        <v>-</v>
      </c>
      <c r="AI21" s="22">
        <f>IF($A$2="CONSOLIDADO",SUMIFS(Orçamento2026!$O:$O,Orçamento2026!$F:$F,'DRE-2026'!$A21,Orçamento2026!$E:$E,'DRE-2026'!AJ$4),SUMIFS(Orçamento2026!$O:$O,Orçamento2026!$F:$F,'DRE-2026'!$A21,Orçamento2026!$E:$E,'DRE-2026'!AJ$4,Orçamento2026!$A:$A,'DRE-2026'!$A$2))</f>
        <v>0</v>
      </c>
      <c r="AJ21" s="23">
        <f>IF($A$2="CONSOLIDADO",SUMIFS('Realizado 2026'!$O:$O,'Realizado 2026'!$F:$F,'DRE-2026'!$A21,'Realizado 2026'!$E:$E,'DRE-2026'!AJ$4),SUMIFS('Realizado 2026'!$O:$O,'Realizado 2026'!$F:$F,'DRE-2026'!$A21,'Realizado 2026'!$E:$E,'DRE-2026'!AJ$4,'Realizado 2026'!$A:$A,'DRE-2026'!$A$2))</f>
        <v>0</v>
      </c>
      <c r="AK21" s="24" t="str">
        <f t="shared" si="11"/>
        <v>-</v>
      </c>
      <c r="AL21" s="5"/>
      <c r="AM21" s="5"/>
      <c r="AN21" s="23">
        <f t="shared" ref="AN21:AO21" si="27">B21+E21+H21+K21+N21+Q21+T21+W21+Z21+AC21+AF21+AI21</f>
        <v>153134.51999999999</v>
      </c>
      <c r="AO21" s="23">
        <f t="shared" si="27"/>
        <v>25522.42</v>
      </c>
      <c r="AP21" s="25">
        <f t="shared" si="13"/>
        <v>0.16666666666666666</v>
      </c>
    </row>
    <row r="22" spans="1:42" ht="15.75" customHeight="1">
      <c r="A22" s="26" t="s">
        <v>23</v>
      </c>
      <c r="B22" s="22">
        <f>IF($A$2="CONSOLIDADO",SUMIFS(Orçamento2026!$O:$O,Orçamento2026!$F:$F,'DRE-2026'!$A22,Orçamento2026!$E:$E,'DRE-2026'!C$4),SUMIFS(Orçamento2026!$O:$O,Orçamento2026!$F:$F,'DRE-2026'!$A22,Orçamento2026!$E:$E,'DRE-2026'!C$4,Orçamento2026!$A:$A,'DRE-2026'!$A$2))</f>
        <v>0</v>
      </c>
      <c r="C22" s="23">
        <f>IF($A$2="CONSOLIDADO",SUMIFS('Realizado 2026'!$O:$O,'Realizado 2026'!$F:$F,'DRE-2026'!$A22,'Realizado 2026'!$E:$E,'DRE-2026'!C$4),SUMIFS('Realizado 2026'!$O:$O,'Realizado 2026'!$F:$F,'DRE-2026'!$A22,'Realizado 2026'!$E:$E,'DRE-2026'!C$4,'Realizado 2026'!$A:$A,'DRE-2026'!$A$2))</f>
        <v>0</v>
      </c>
      <c r="D22" s="24" t="str">
        <f t="shared" si="0"/>
        <v>-</v>
      </c>
      <c r="E22" s="22">
        <f>IF($A$2="CONSOLIDADO",SUMIFS(Orçamento2026!$O:$O,Orçamento2026!$F:$F,'DRE-2026'!$A22,Orçamento2026!$E:$E,'DRE-2026'!F$4),SUMIFS(Orçamento2026!$O:$O,Orçamento2026!$F:$F,'DRE-2026'!$A22,Orçamento2026!$E:$E,'DRE-2026'!F$4,Orçamento2026!$A:$A,'DRE-2026'!$A$2))</f>
        <v>0</v>
      </c>
      <c r="F22" s="23">
        <f>IF($A$2="CONSOLIDADO",SUMIFS('Realizado 2026'!$O:$O,'Realizado 2026'!$F:$F,'DRE-2026'!$A22,'Realizado 2026'!$E:$E,'DRE-2026'!F$4),SUMIFS('Realizado 2026'!$O:$O,'Realizado 2026'!$F:$F,'DRE-2026'!$A22,'Realizado 2026'!$E:$E,'DRE-2026'!F$4,'Realizado 2026'!$A:$A,'DRE-2026'!$A$2))</f>
        <v>0</v>
      </c>
      <c r="G22" s="24" t="str">
        <f t="shared" si="1"/>
        <v>-</v>
      </c>
      <c r="H22" s="22">
        <f>IF($A$2="CONSOLIDADO",SUMIFS(Orçamento2026!$O:$O,Orçamento2026!$F:$F,'DRE-2026'!$A22,Orçamento2026!$E:$E,'DRE-2026'!I$4),SUMIFS(Orçamento2026!$O:$O,Orçamento2026!$F:$F,'DRE-2026'!$A22,Orçamento2026!$E:$E,'DRE-2026'!I$4,Orçamento2026!$A:$A,'DRE-2026'!$A$2))</f>
        <v>0</v>
      </c>
      <c r="I22" s="23">
        <f>IF($A$2="CONSOLIDADO",SUMIFS('Realizado 2026'!$O:$O,'Realizado 2026'!$F:$F,'DRE-2026'!$A22,'Realizado 2026'!$E:$E,'DRE-2026'!I$4),SUMIFS('Realizado 2026'!$O:$O,'Realizado 2026'!$F:$F,'DRE-2026'!$A22,'Realizado 2026'!$E:$E,'DRE-2026'!I$4,'Realizado 2026'!$A:$A,'DRE-2026'!$A$2))</f>
        <v>0</v>
      </c>
      <c r="J22" s="24" t="str">
        <f t="shared" si="2"/>
        <v>-</v>
      </c>
      <c r="K22" s="22">
        <f>IF($A$2="CONSOLIDADO",SUMIFS(Orçamento2026!$O:$O,Orçamento2026!$F:$F,'DRE-2026'!$A22,Orçamento2026!$E:$E,'DRE-2026'!L$4),SUMIFS(Orçamento2026!$O:$O,Orçamento2026!$F:$F,'DRE-2026'!$A22,Orçamento2026!$E:$E,'DRE-2026'!L$4,Orçamento2026!$A:$A,'DRE-2026'!$A$2))</f>
        <v>0</v>
      </c>
      <c r="L22" s="23">
        <f>IF($A$2="CONSOLIDADO",SUMIFS('Realizado 2026'!$O:$O,'Realizado 2026'!$F:$F,'DRE-2026'!$A22,'Realizado 2026'!$E:$E,'DRE-2026'!L$4),SUMIFS('Realizado 2026'!$O:$O,'Realizado 2026'!$F:$F,'DRE-2026'!$A22,'Realizado 2026'!$E:$E,'DRE-2026'!L$4,'Realizado 2026'!$A:$A,'DRE-2026'!$A$2))</f>
        <v>0</v>
      </c>
      <c r="M22" s="24" t="str">
        <f t="shared" si="3"/>
        <v>-</v>
      </c>
      <c r="N22" s="22">
        <f>IF($A$2="CONSOLIDADO",SUMIFS(Orçamento2026!$O:$O,Orçamento2026!$F:$F,'DRE-2026'!$A22,Orçamento2026!$E:$E,'DRE-2026'!O$4),SUMIFS(Orçamento2026!$O:$O,Orçamento2026!$F:$F,'DRE-2026'!$A22,Orçamento2026!$E:$E,'DRE-2026'!O$4,Orçamento2026!$A:$A,'DRE-2026'!$A$2))</f>
        <v>0</v>
      </c>
      <c r="O22" s="23">
        <f>IF($A$2="CONSOLIDADO",SUMIFS('Realizado 2026'!$O:$O,'Realizado 2026'!$F:$F,'DRE-2026'!$A22,'Realizado 2026'!$E:$E,'DRE-2026'!O$4),SUMIFS('Realizado 2026'!$O:$O,'Realizado 2026'!$F:$F,'DRE-2026'!$A22,'Realizado 2026'!$E:$E,'DRE-2026'!O$4,'Realizado 2026'!$A:$A,'DRE-2026'!$A$2))</f>
        <v>0</v>
      </c>
      <c r="P22" s="24" t="str">
        <f t="shared" si="4"/>
        <v>-</v>
      </c>
      <c r="Q22" s="22">
        <f>IF($A$2="CONSOLIDADO",SUMIFS(Orçamento2026!$O:$O,Orçamento2026!$F:$F,'DRE-2026'!$A22,Orçamento2026!$E:$E,'DRE-2026'!R$4),SUMIFS(Orçamento2026!$O:$O,Orçamento2026!$F:$F,'DRE-2026'!$A22,Orçamento2026!$E:$E,'DRE-2026'!R$4,Orçamento2026!$A:$A,'DRE-2026'!$A$2))</f>
        <v>0</v>
      </c>
      <c r="R22" s="23">
        <f>IF($A$2="CONSOLIDADO",SUMIFS('Realizado 2026'!$O:$O,'Realizado 2026'!$F:$F,'DRE-2026'!$A22,'Realizado 2026'!$E:$E,'DRE-2026'!R$4),SUMIFS('Realizado 2026'!$O:$O,'Realizado 2026'!$F:$F,'DRE-2026'!$A22,'Realizado 2026'!$E:$E,'DRE-2026'!R$4,'Realizado 2026'!$A:$A,'DRE-2026'!$A$2))</f>
        <v>0</v>
      </c>
      <c r="S22" s="24" t="str">
        <f t="shared" si="5"/>
        <v>-</v>
      </c>
      <c r="T22" s="22">
        <f>IF($A$2="CONSOLIDADO",SUMIFS(Orçamento2026!$O:$O,Orçamento2026!$F:$F,'DRE-2026'!$A22,Orçamento2026!$E:$E,'DRE-2026'!U$4),SUMIFS(Orçamento2026!$O:$O,Orçamento2026!$F:$F,'DRE-2026'!$A22,Orçamento2026!$E:$E,'DRE-2026'!U$4,Orçamento2026!$A:$A,'DRE-2026'!$A$2))</f>
        <v>0</v>
      </c>
      <c r="U22" s="23">
        <f>IF($A$2="CONSOLIDADO",SUMIFS('Realizado 2026'!$O:$O,'Realizado 2026'!$F:$F,'DRE-2026'!$A22,'Realizado 2026'!$E:$E,'DRE-2026'!U$4),SUMIFS('Realizado 2026'!$O:$O,'Realizado 2026'!$F:$F,'DRE-2026'!$A22,'Realizado 2026'!$E:$E,'DRE-2026'!U$4,'Realizado 2026'!$A:$A,'DRE-2026'!$A$2))</f>
        <v>0</v>
      </c>
      <c r="V22" s="24" t="str">
        <f t="shared" si="6"/>
        <v>-</v>
      </c>
      <c r="W22" s="22">
        <f>IF($A$2="CONSOLIDADO",SUMIFS(Orçamento2026!$O:$O,Orçamento2026!$F:$F,'DRE-2026'!$A22,Orçamento2026!$E:$E,'DRE-2026'!X$4),SUMIFS(Orçamento2026!$O:$O,Orçamento2026!$F:$F,'DRE-2026'!$A22,Orçamento2026!$E:$E,'DRE-2026'!X$4,Orçamento2026!$A:$A,'DRE-2026'!$A$2))</f>
        <v>0</v>
      </c>
      <c r="X22" s="23">
        <f>IF($A$2="CONSOLIDADO",SUMIFS('Realizado 2026'!$O:$O,'Realizado 2026'!$F:$F,'DRE-2026'!$A22,'Realizado 2026'!$E:$E,'DRE-2026'!X$4),SUMIFS('Realizado 2026'!$O:$O,'Realizado 2026'!$F:$F,'DRE-2026'!$A22,'Realizado 2026'!$E:$E,'DRE-2026'!X$4,'Realizado 2026'!$A:$A,'DRE-2026'!$A$2))</f>
        <v>0</v>
      </c>
      <c r="Y22" s="24" t="str">
        <f t="shared" si="7"/>
        <v>-</v>
      </c>
      <c r="Z22" s="22">
        <f>IF($A$2="CONSOLIDADO",SUMIFS(Orçamento2026!$O:$O,Orçamento2026!$F:$F,'DRE-2026'!$A22,Orçamento2026!$E:$E,'DRE-2026'!AA$4),SUMIFS(Orçamento2026!$O:$O,Orçamento2026!$F:$F,'DRE-2026'!$A22,Orçamento2026!$E:$E,'DRE-2026'!AA$4,Orçamento2026!$A:$A,'DRE-2026'!$A$2))</f>
        <v>0</v>
      </c>
      <c r="AA22" s="23">
        <f>IF($A$2="CONSOLIDADO",SUMIFS('Realizado 2026'!$O:$O,'Realizado 2026'!$F:$F,'DRE-2026'!$A22,'Realizado 2026'!$E:$E,'DRE-2026'!AA$4),SUMIFS('Realizado 2026'!$O:$O,'Realizado 2026'!$F:$F,'DRE-2026'!$A22,'Realizado 2026'!$E:$E,'DRE-2026'!AA$4,'Realizado 2026'!$A:$A,'DRE-2026'!$A$2))</f>
        <v>0</v>
      </c>
      <c r="AB22" s="24" t="str">
        <f t="shared" si="8"/>
        <v>-</v>
      </c>
      <c r="AC22" s="22">
        <f>IF($A$2="CONSOLIDADO",SUMIFS(Orçamento2026!$O:$O,Orçamento2026!$F:$F,'DRE-2026'!$A22,Orçamento2026!$E:$E,'DRE-2026'!AD$4),SUMIFS(Orçamento2026!$O:$O,Orçamento2026!$F:$F,'DRE-2026'!$A22,Orçamento2026!$E:$E,'DRE-2026'!AD$4,Orçamento2026!$A:$A,'DRE-2026'!$A$2))</f>
        <v>0</v>
      </c>
      <c r="AD22" s="23">
        <f>IF($A$2="CONSOLIDADO",SUMIFS('Realizado 2026'!$O:$O,'Realizado 2026'!$F:$F,'DRE-2026'!$A22,'Realizado 2026'!$E:$E,'DRE-2026'!AD$4),SUMIFS('Realizado 2026'!$O:$O,'Realizado 2026'!$F:$F,'DRE-2026'!$A22,'Realizado 2026'!$E:$E,'DRE-2026'!AD$4,'Realizado 2026'!$A:$A,'DRE-2026'!$A$2))</f>
        <v>0</v>
      </c>
      <c r="AE22" s="24" t="str">
        <f t="shared" si="9"/>
        <v>-</v>
      </c>
      <c r="AF22" s="22">
        <f>IF($A$2="CONSOLIDADO",SUMIFS(Orçamento2026!$O:$O,Orçamento2026!$F:$F,'DRE-2026'!$A22,Orçamento2026!$E:$E,'DRE-2026'!AG$4),SUMIFS(Orçamento2026!$O:$O,Orçamento2026!$F:$F,'DRE-2026'!$A22,Orçamento2026!$E:$E,'DRE-2026'!AG$4,Orçamento2026!$A:$A,'DRE-2026'!$A$2))</f>
        <v>0</v>
      </c>
      <c r="AG22" s="23">
        <f>IF($A$2="CONSOLIDADO",SUMIFS('Realizado 2026'!$O:$O,'Realizado 2026'!$F:$F,'DRE-2026'!$A22,'Realizado 2026'!$E:$E,'DRE-2026'!AG$4),SUMIFS('Realizado 2026'!$O:$O,'Realizado 2026'!$F:$F,'DRE-2026'!$A22,'Realizado 2026'!$E:$E,'DRE-2026'!AG$4,'Realizado 2026'!$A:$A,'DRE-2026'!$A$2))</f>
        <v>0</v>
      </c>
      <c r="AH22" s="24" t="str">
        <f t="shared" si="10"/>
        <v>-</v>
      </c>
      <c r="AI22" s="22">
        <f>IF($A$2="CONSOLIDADO",SUMIFS(Orçamento2026!$O:$O,Orçamento2026!$F:$F,'DRE-2026'!$A22,Orçamento2026!$E:$E,'DRE-2026'!AJ$4),SUMIFS(Orçamento2026!$O:$O,Orçamento2026!$F:$F,'DRE-2026'!$A22,Orçamento2026!$E:$E,'DRE-2026'!AJ$4,Orçamento2026!$A:$A,'DRE-2026'!$A$2))</f>
        <v>0</v>
      </c>
      <c r="AJ22" s="23">
        <f>IF($A$2="CONSOLIDADO",SUMIFS('Realizado 2026'!$O:$O,'Realizado 2026'!$F:$F,'DRE-2026'!$A22,'Realizado 2026'!$E:$E,'DRE-2026'!AJ$4),SUMIFS('Realizado 2026'!$O:$O,'Realizado 2026'!$F:$F,'DRE-2026'!$A22,'Realizado 2026'!$E:$E,'DRE-2026'!AJ$4,'Realizado 2026'!$A:$A,'DRE-2026'!$A$2))</f>
        <v>0</v>
      </c>
      <c r="AK22" s="24" t="str">
        <f t="shared" si="11"/>
        <v>-</v>
      </c>
      <c r="AL22" s="5"/>
      <c r="AM22" s="5"/>
      <c r="AN22" s="23">
        <f t="shared" ref="AN22:AO22" si="28">B22+E22+H22+K22+N22+Q22+T22+W22+Z22+AC22+AF22+AI22</f>
        <v>0</v>
      </c>
      <c r="AO22" s="23">
        <f t="shared" si="28"/>
        <v>0</v>
      </c>
      <c r="AP22" s="25" t="str">
        <f t="shared" si="13"/>
        <v>-</v>
      </c>
    </row>
    <row r="23" spans="1:42" ht="14.25" customHeight="1">
      <c r="A23" s="26" t="s">
        <v>24</v>
      </c>
      <c r="B23" s="22">
        <f>IF($A$2="CONSOLIDADO",SUMIFS(Orçamento2026!$O:$O,Orçamento2026!$F:$F,'DRE-2026'!$A23,Orçamento2026!$E:$E,'DRE-2026'!C$4),SUMIFS(Orçamento2026!$O:$O,Orçamento2026!$F:$F,'DRE-2026'!$A23,Orçamento2026!$E:$E,'DRE-2026'!C$4,Orçamento2026!$A:$A,'DRE-2026'!$A$2))</f>
        <v>0</v>
      </c>
      <c r="C23" s="23">
        <f>IF($A$2="CONSOLIDADO",SUMIFS('Realizado 2026'!$O:$O,'Realizado 2026'!$F:$F,'DRE-2026'!$A23,'Realizado 2026'!$E:$E,'DRE-2026'!C$4),SUMIFS('Realizado 2026'!$O:$O,'Realizado 2026'!$F:$F,'DRE-2026'!$A23,'Realizado 2026'!$E:$E,'DRE-2026'!C$4,'Realizado 2026'!$A:$A,'DRE-2026'!$A$2))</f>
        <v>0</v>
      </c>
      <c r="D23" s="24" t="str">
        <f t="shared" si="0"/>
        <v>-</v>
      </c>
      <c r="E23" s="22">
        <f>IF($A$2="CONSOLIDADO",SUMIFS(Orçamento2026!$O:$O,Orçamento2026!$F:$F,'DRE-2026'!$A23,Orçamento2026!$E:$E,'DRE-2026'!F$4),SUMIFS(Orçamento2026!$O:$O,Orçamento2026!$F:$F,'DRE-2026'!$A23,Orçamento2026!$E:$E,'DRE-2026'!F$4,Orçamento2026!$A:$A,'DRE-2026'!$A$2))</f>
        <v>0</v>
      </c>
      <c r="F23" s="23">
        <f>IF($A$2="CONSOLIDADO",SUMIFS('Realizado 2026'!$O:$O,'Realizado 2026'!$F:$F,'DRE-2026'!$A23,'Realizado 2026'!$E:$E,'DRE-2026'!F$4),SUMIFS('Realizado 2026'!$O:$O,'Realizado 2026'!$F:$F,'DRE-2026'!$A23,'Realizado 2026'!$E:$E,'DRE-2026'!F$4,'Realizado 2026'!$A:$A,'DRE-2026'!$A$2))</f>
        <v>0</v>
      </c>
      <c r="G23" s="24" t="str">
        <f t="shared" si="1"/>
        <v>-</v>
      </c>
      <c r="H23" s="22">
        <f>IF($A$2="CONSOLIDADO",SUMIFS(Orçamento2026!$O:$O,Orçamento2026!$F:$F,'DRE-2026'!$A23,Orçamento2026!$E:$E,'DRE-2026'!I$4),SUMIFS(Orçamento2026!$O:$O,Orçamento2026!$F:$F,'DRE-2026'!$A23,Orçamento2026!$E:$E,'DRE-2026'!I$4,Orçamento2026!$A:$A,'DRE-2026'!$A$2))</f>
        <v>4100</v>
      </c>
      <c r="I23" s="23">
        <f>IF($A$2="CONSOLIDADO",SUMIFS('Realizado 2026'!$O:$O,'Realizado 2026'!$F:$F,'DRE-2026'!$A23,'Realizado 2026'!$E:$E,'DRE-2026'!I$4),SUMIFS('Realizado 2026'!$O:$O,'Realizado 2026'!$F:$F,'DRE-2026'!$A23,'Realizado 2026'!$E:$E,'DRE-2026'!I$4,'Realizado 2026'!$A:$A,'DRE-2026'!$A$2))</f>
        <v>4100</v>
      </c>
      <c r="J23" s="24">
        <f t="shared" si="2"/>
        <v>1</v>
      </c>
      <c r="K23" s="22">
        <f>IF($A$2="CONSOLIDADO",SUMIFS(Orçamento2026!$O:$O,Orçamento2026!$F:$F,'DRE-2026'!$A23,Orçamento2026!$E:$E,'DRE-2026'!L$4),SUMIFS(Orçamento2026!$O:$O,Orçamento2026!$F:$F,'DRE-2026'!$A23,Orçamento2026!$E:$E,'DRE-2026'!L$4,Orçamento2026!$A:$A,'DRE-2026'!$A$2))</f>
        <v>0</v>
      </c>
      <c r="L23" s="23">
        <f>IF($A$2="CONSOLIDADO",SUMIFS('Realizado 2026'!$O:$O,'Realizado 2026'!$F:$F,'DRE-2026'!$A23,'Realizado 2026'!$E:$E,'DRE-2026'!L$4),SUMIFS('Realizado 2026'!$O:$O,'Realizado 2026'!$F:$F,'DRE-2026'!$A23,'Realizado 2026'!$E:$E,'DRE-2026'!L$4,'Realizado 2026'!$A:$A,'DRE-2026'!$A$2))</f>
        <v>0</v>
      </c>
      <c r="M23" s="24" t="str">
        <f t="shared" si="3"/>
        <v>-</v>
      </c>
      <c r="N23" s="22">
        <f>IF($A$2="CONSOLIDADO",SUMIFS(Orçamento2026!$O:$O,Orçamento2026!$F:$F,'DRE-2026'!$A23,Orçamento2026!$E:$E,'DRE-2026'!O$4),SUMIFS(Orçamento2026!$O:$O,Orçamento2026!$F:$F,'DRE-2026'!$A23,Orçamento2026!$E:$E,'DRE-2026'!O$4,Orçamento2026!$A:$A,'DRE-2026'!$A$2))</f>
        <v>0</v>
      </c>
      <c r="O23" s="23">
        <f>IF($A$2="CONSOLIDADO",SUMIFS('Realizado 2026'!$O:$O,'Realizado 2026'!$F:$F,'DRE-2026'!$A23,'Realizado 2026'!$E:$E,'DRE-2026'!O$4),SUMIFS('Realizado 2026'!$O:$O,'Realizado 2026'!$F:$F,'DRE-2026'!$A23,'Realizado 2026'!$E:$E,'DRE-2026'!O$4,'Realizado 2026'!$A:$A,'DRE-2026'!$A$2))</f>
        <v>0</v>
      </c>
      <c r="P23" s="24" t="str">
        <f t="shared" si="4"/>
        <v>-</v>
      </c>
      <c r="Q23" s="22">
        <f>IF($A$2="CONSOLIDADO",SUMIFS(Orçamento2026!$O:$O,Orçamento2026!$F:$F,'DRE-2026'!$A23,Orçamento2026!$E:$E,'DRE-2026'!R$4),SUMIFS(Orçamento2026!$O:$O,Orçamento2026!$F:$F,'DRE-2026'!$A23,Orçamento2026!$E:$E,'DRE-2026'!R$4,Orçamento2026!$A:$A,'DRE-2026'!$A$2))</f>
        <v>0</v>
      </c>
      <c r="R23" s="23">
        <f>IF($A$2="CONSOLIDADO",SUMIFS('Realizado 2026'!$O:$O,'Realizado 2026'!$F:$F,'DRE-2026'!$A23,'Realizado 2026'!$E:$E,'DRE-2026'!R$4),SUMIFS('Realizado 2026'!$O:$O,'Realizado 2026'!$F:$F,'DRE-2026'!$A23,'Realizado 2026'!$E:$E,'DRE-2026'!R$4,'Realizado 2026'!$A:$A,'DRE-2026'!$A$2))</f>
        <v>0</v>
      </c>
      <c r="S23" s="24" t="str">
        <f t="shared" si="5"/>
        <v>-</v>
      </c>
      <c r="T23" s="22">
        <f>IF($A$2="CONSOLIDADO",SUMIFS(Orçamento2026!$O:$O,Orçamento2026!$F:$F,'DRE-2026'!$A23,Orçamento2026!$E:$E,'DRE-2026'!U$4),SUMIFS(Orçamento2026!$O:$O,Orçamento2026!$F:$F,'DRE-2026'!$A23,Orçamento2026!$E:$E,'DRE-2026'!U$4,Orçamento2026!$A:$A,'DRE-2026'!$A$2))</f>
        <v>0</v>
      </c>
      <c r="U23" s="23">
        <f>IF($A$2="CONSOLIDADO",SUMIFS('Realizado 2026'!$O:$O,'Realizado 2026'!$F:$F,'DRE-2026'!$A23,'Realizado 2026'!$E:$E,'DRE-2026'!U$4),SUMIFS('Realizado 2026'!$O:$O,'Realizado 2026'!$F:$F,'DRE-2026'!$A23,'Realizado 2026'!$E:$E,'DRE-2026'!U$4,'Realizado 2026'!$A:$A,'DRE-2026'!$A$2))</f>
        <v>0</v>
      </c>
      <c r="V23" s="24" t="str">
        <f t="shared" si="6"/>
        <v>-</v>
      </c>
      <c r="W23" s="22">
        <f>IF($A$2="CONSOLIDADO",SUMIFS(Orçamento2026!$O:$O,Orçamento2026!$F:$F,'DRE-2026'!$A23,Orçamento2026!$E:$E,'DRE-2026'!X$4),SUMIFS(Orçamento2026!$O:$O,Orçamento2026!$F:$F,'DRE-2026'!$A23,Orçamento2026!$E:$E,'DRE-2026'!X$4,Orçamento2026!$A:$A,'DRE-2026'!$A$2))</f>
        <v>0</v>
      </c>
      <c r="X23" s="23">
        <f>IF($A$2="CONSOLIDADO",SUMIFS('Realizado 2026'!$O:$O,'Realizado 2026'!$F:$F,'DRE-2026'!$A23,'Realizado 2026'!$E:$E,'DRE-2026'!X$4),SUMIFS('Realizado 2026'!$O:$O,'Realizado 2026'!$F:$F,'DRE-2026'!$A23,'Realizado 2026'!$E:$E,'DRE-2026'!X$4,'Realizado 2026'!$A:$A,'DRE-2026'!$A$2))</f>
        <v>0</v>
      </c>
      <c r="Y23" s="24" t="str">
        <f t="shared" si="7"/>
        <v>-</v>
      </c>
      <c r="Z23" s="22">
        <f>IF($A$2="CONSOLIDADO",SUMIFS(Orçamento2026!$O:$O,Orçamento2026!$F:$F,'DRE-2026'!$A23,Orçamento2026!$E:$E,'DRE-2026'!AA$4),SUMIFS(Orçamento2026!$O:$O,Orçamento2026!$F:$F,'DRE-2026'!$A23,Orçamento2026!$E:$E,'DRE-2026'!AA$4,Orçamento2026!$A:$A,'DRE-2026'!$A$2))</f>
        <v>0</v>
      </c>
      <c r="AA23" s="23">
        <f>IF($A$2="CONSOLIDADO",SUMIFS('Realizado 2026'!$O:$O,'Realizado 2026'!$F:$F,'DRE-2026'!$A23,'Realizado 2026'!$E:$E,'DRE-2026'!AA$4),SUMIFS('Realizado 2026'!$O:$O,'Realizado 2026'!$F:$F,'DRE-2026'!$A23,'Realizado 2026'!$E:$E,'DRE-2026'!AA$4,'Realizado 2026'!$A:$A,'DRE-2026'!$A$2))</f>
        <v>0</v>
      </c>
      <c r="AB23" s="24" t="str">
        <f t="shared" si="8"/>
        <v>-</v>
      </c>
      <c r="AC23" s="22">
        <f>IF($A$2="CONSOLIDADO",SUMIFS(Orçamento2026!$O:$O,Orçamento2026!$F:$F,'DRE-2026'!$A23,Orçamento2026!$E:$E,'DRE-2026'!AD$4),SUMIFS(Orçamento2026!$O:$O,Orçamento2026!$F:$F,'DRE-2026'!$A23,Orçamento2026!$E:$E,'DRE-2026'!AD$4,Orçamento2026!$A:$A,'DRE-2026'!$A$2))</f>
        <v>0</v>
      </c>
      <c r="AD23" s="23">
        <f>IF($A$2="CONSOLIDADO",SUMIFS('Realizado 2026'!$O:$O,'Realizado 2026'!$F:$F,'DRE-2026'!$A23,'Realizado 2026'!$E:$E,'DRE-2026'!AD$4),SUMIFS('Realizado 2026'!$O:$O,'Realizado 2026'!$F:$F,'DRE-2026'!$A23,'Realizado 2026'!$E:$E,'DRE-2026'!AD$4,'Realizado 2026'!$A:$A,'DRE-2026'!$A$2))</f>
        <v>0</v>
      </c>
      <c r="AE23" s="24" t="str">
        <f t="shared" si="9"/>
        <v>-</v>
      </c>
      <c r="AF23" s="22">
        <f>IF($A$2="CONSOLIDADO",SUMIFS(Orçamento2026!$O:$O,Orçamento2026!$F:$F,'DRE-2026'!$A23,Orçamento2026!$E:$E,'DRE-2026'!AG$4),SUMIFS(Orçamento2026!$O:$O,Orçamento2026!$F:$F,'DRE-2026'!$A23,Orçamento2026!$E:$E,'DRE-2026'!AG$4,Orçamento2026!$A:$A,'DRE-2026'!$A$2))</f>
        <v>0</v>
      </c>
      <c r="AG23" s="23">
        <f>IF($A$2="CONSOLIDADO",SUMIFS('Realizado 2026'!$O:$O,'Realizado 2026'!$F:$F,'DRE-2026'!$A23,'Realizado 2026'!$E:$E,'DRE-2026'!AG$4),SUMIFS('Realizado 2026'!$O:$O,'Realizado 2026'!$F:$F,'DRE-2026'!$A23,'Realizado 2026'!$E:$E,'DRE-2026'!AG$4,'Realizado 2026'!$A:$A,'DRE-2026'!$A$2))</f>
        <v>0</v>
      </c>
      <c r="AH23" s="24" t="str">
        <f t="shared" si="10"/>
        <v>-</v>
      </c>
      <c r="AI23" s="22">
        <f>IF($A$2="CONSOLIDADO",SUMIFS(Orçamento2026!$O:$O,Orçamento2026!$F:$F,'DRE-2026'!$A23,Orçamento2026!$E:$E,'DRE-2026'!AJ$4),SUMIFS(Orçamento2026!$O:$O,Orçamento2026!$F:$F,'DRE-2026'!$A23,Orçamento2026!$E:$E,'DRE-2026'!AJ$4,Orçamento2026!$A:$A,'DRE-2026'!$A$2))</f>
        <v>0</v>
      </c>
      <c r="AJ23" s="23">
        <f>IF($A$2="CONSOLIDADO",SUMIFS('Realizado 2026'!$O:$O,'Realizado 2026'!$F:$F,'DRE-2026'!$A23,'Realizado 2026'!$E:$E,'DRE-2026'!AJ$4),SUMIFS('Realizado 2026'!$O:$O,'Realizado 2026'!$F:$F,'DRE-2026'!$A23,'Realizado 2026'!$E:$E,'DRE-2026'!AJ$4,'Realizado 2026'!$A:$A,'DRE-2026'!$A$2))</f>
        <v>0</v>
      </c>
      <c r="AK23" s="24" t="str">
        <f t="shared" si="11"/>
        <v>-</v>
      </c>
      <c r="AL23" s="5"/>
      <c r="AM23" s="5"/>
      <c r="AN23" s="23">
        <f t="shared" ref="AN23:AO23" si="29">B23+E23+H23+K23+N23+Q23+T23+W23+Z23+AC23+AF23+AI23</f>
        <v>4100</v>
      </c>
      <c r="AO23" s="23">
        <f t="shared" si="29"/>
        <v>4100</v>
      </c>
      <c r="AP23" s="25">
        <f t="shared" si="13"/>
        <v>1</v>
      </c>
    </row>
    <row r="24" spans="1:42" ht="14.25" customHeight="1">
      <c r="A24" s="27" t="s">
        <v>25</v>
      </c>
      <c r="B24" s="22">
        <f>IF($A$2="CONSOLIDADO",SUMIFS(Orçamento2026!$O:$O,Orçamento2026!$F:$F,'DRE-2026'!$A24,Orçamento2026!$E:$E,'DRE-2026'!C$4),SUMIFS(Orçamento2026!$O:$O,Orçamento2026!$F:$F,'DRE-2026'!$A24,Orçamento2026!$E:$E,'DRE-2026'!C$4,Orçamento2026!$A:$A,'DRE-2026'!$A$2))</f>
        <v>2000</v>
      </c>
      <c r="C24" s="23">
        <f>IF($A$2="CONSOLIDADO",SUMIFS('Realizado 2026'!$O:$O,'Realizado 2026'!$F:$F,'DRE-2026'!$A24,'Realizado 2026'!$E:$E,'DRE-2026'!C$4),SUMIFS('Realizado 2026'!$O:$O,'Realizado 2026'!$F:$F,'DRE-2026'!$A24,'Realizado 2026'!$E:$E,'DRE-2026'!C$4,'Realizado 2026'!$A:$A,'DRE-2026'!$A$2))</f>
        <v>2015.44</v>
      </c>
      <c r="D24" s="24">
        <f t="shared" si="0"/>
        <v>1.0077199999999999</v>
      </c>
      <c r="E24" s="22">
        <f>IF($A$2="CONSOLIDADO",SUMIFS(Orçamento2026!$O:$O,Orçamento2026!$F:$F,'DRE-2026'!$A24,Orçamento2026!$E:$E,'DRE-2026'!F$4),SUMIFS(Orçamento2026!$O:$O,Orçamento2026!$F:$F,'DRE-2026'!$A24,Orçamento2026!$E:$E,'DRE-2026'!F$4,Orçamento2026!$A:$A,'DRE-2026'!$A$2))</f>
        <v>2000</v>
      </c>
      <c r="F24" s="23">
        <f>IF($A$2="CONSOLIDADO",SUMIFS('Realizado 2026'!$O:$O,'Realizado 2026'!$F:$F,'DRE-2026'!$A24,'Realizado 2026'!$E:$E,'DRE-2026'!F$4),SUMIFS('Realizado 2026'!$O:$O,'Realizado 2026'!$F:$F,'DRE-2026'!$A24,'Realizado 2026'!$E:$E,'DRE-2026'!F$4,'Realizado 2026'!$A:$A,'DRE-2026'!$A$2))</f>
        <v>2022.1700000000003</v>
      </c>
      <c r="G24" s="24">
        <f t="shared" si="1"/>
        <v>1.0110850000000002</v>
      </c>
      <c r="H24" s="22">
        <f>IF($A$2="CONSOLIDADO",SUMIFS(Orçamento2026!$O:$O,Orçamento2026!$F:$F,'DRE-2026'!$A24,Orçamento2026!$E:$E,'DRE-2026'!I$4),SUMIFS(Orçamento2026!$O:$O,Orçamento2026!$F:$F,'DRE-2026'!$A24,Orçamento2026!$E:$E,'DRE-2026'!I$4,Orçamento2026!$A:$A,'DRE-2026'!$A$2))</f>
        <v>2000</v>
      </c>
      <c r="I24" s="23">
        <f>IF($A$2="CONSOLIDADO",SUMIFS('Realizado 2026'!$O:$O,'Realizado 2026'!$F:$F,'DRE-2026'!$A24,'Realizado 2026'!$E:$E,'DRE-2026'!I$4),SUMIFS('Realizado 2026'!$O:$O,'Realizado 2026'!$F:$F,'DRE-2026'!$A24,'Realizado 2026'!$E:$E,'DRE-2026'!I$4,'Realizado 2026'!$A:$A,'DRE-2026'!$A$2))</f>
        <v>1104.18</v>
      </c>
      <c r="J24" s="24">
        <f t="shared" si="2"/>
        <v>0.55209000000000008</v>
      </c>
      <c r="K24" s="22">
        <f>IF($A$2="CONSOLIDADO",SUMIFS(Orçamento2026!$O:$O,Orçamento2026!$F:$F,'DRE-2026'!$A24,Orçamento2026!$E:$E,'DRE-2026'!L$4),SUMIFS(Orçamento2026!$O:$O,Orçamento2026!$F:$F,'DRE-2026'!$A24,Orçamento2026!$E:$E,'DRE-2026'!L$4,Orçamento2026!$A:$A,'DRE-2026'!$A$2))</f>
        <v>2000</v>
      </c>
      <c r="L24" s="23">
        <f>IF($A$2="CONSOLIDADO",SUMIFS('Realizado 2026'!$O:$O,'Realizado 2026'!$F:$F,'DRE-2026'!$A24,'Realizado 2026'!$E:$E,'DRE-2026'!L$4),SUMIFS('Realizado 2026'!$O:$O,'Realizado 2026'!$F:$F,'DRE-2026'!$A24,'Realizado 2026'!$E:$E,'DRE-2026'!L$4,'Realizado 2026'!$A:$A,'DRE-2026'!$A$2))</f>
        <v>516.02</v>
      </c>
      <c r="M24" s="24">
        <f t="shared" si="3"/>
        <v>0.25801000000000002</v>
      </c>
      <c r="N24" s="22">
        <f>IF($A$2="CONSOLIDADO",SUMIFS(Orçamento2026!$O:$O,Orçamento2026!$F:$F,'DRE-2026'!$A24,Orçamento2026!$E:$E,'DRE-2026'!O$4),SUMIFS(Orçamento2026!$O:$O,Orçamento2026!$F:$F,'DRE-2026'!$A24,Orçamento2026!$E:$E,'DRE-2026'!O$4,Orçamento2026!$A:$A,'DRE-2026'!$A$2))</f>
        <v>2000</v>
      </c>
      <c r="O24" s="23">
        <f>IF($A$2="CONSOLIDADO",SUMIFS('Realizado 2026'!$O:$O,'Realizado 2026'!$F:$F,'DRE-2026'!$A24,'Realizado 2026'!$E:$E,'DRE-2026'!O$4),SUMIFS('Realizado 2026'!$O:$O,'Realizado 2026'!$F:$F,'DRE-2026'!$A24,'Realizado 2026'!$E:$E,'DRE-2026'!O$4,'Realizado 2026'!$A:$A,'DRE-2026'!$A$2))</f>
        <v>0</v>
      </c>
      <c r="P24" s="24">
        <f t="shared" si="4"/>
        <v>0</v>
      </c>
      <c r="Q24" s="22">
        <f>IF($A$2="CONSOLIDADO",SUMIFS(Orçamento2026!$O:$O,Orçamento2026!$F:$F,'DRE-2026'!$A24,Orçamento2026!$E:$E,'DRE-2026'!R$4),SUMIFS(Orçamento2026!$O:$O,Orçamento2026!$F:$F,'DRE-2026'!$A24,Orçamento2026!$E:$E,'DRE-2026'!R$4,Orçamento2026!$A:$A,'DRE-2026'!$A$2))</f>
        <v>0</v>
      </c>
      <c r="R24" s="23">
        <f>IF($A$2="CONSOLIDADO",SUMIFS('Realizado 2026'!$O:$O,'Realizado 2026'!$F:$F,'DRE-2026'!$A24,'Realizado 2026'!$E:$E,'DRE-2026'!R$4),SUMIFS('Realizado 2026'!$O:$O,'Realizado 2026'!$F:$F,'DRE-2026'!$A24,'Realizado 2026'!$E:$E,'DRE-2026'!R$4,'Realizado 2026'!$A:$A,'DRE-2026'!$A$2))</f>
        <v>0</v>
      </c>
      <c r="S24" s="24" t="str">
        <f t="shared" si="5"/>
        <v>-</v>
      </c>
      <c r="T24" s="22">
        <f>IF($A$2="CONSOLIDADO",SUMIFS(Orçamento2026!$O:$O,Orçamento2026!$F:$F,'DRE-2026'!$A24,Orçamento2026!$E:$E,'DRE-2026'!U$4),SUMIFS(Orçamento2026!$O:$O,Orçamento2026!$F:$F,'DRE-2026'!$A24,Orçamento2026!$E:$E,'DRE-2026'!U$4,Orçamento2026!$A:$A,'DRE-2026'!$A$2))</f>
        <v>4000</v>
      </c>
      <c r="U24" s="23">
        <f>IF($A$2="CONSOLIDADO",SUMIFS('Realizado 2026'!$O:$O,'Realizado 2026'!$F:$F,'DRE-2026'!$A24,'Realizado 2026'!$E:$E,'DRE-2026'!U$4),SUMIFS('Realizado 2026'!$O:$O,'Realizado 2026'!$F:$F,'DRE-2026'!$A24,'Realizado 2026'!$E:$E,'DRE-2026'!U$4,'Realizado 2026'!$A:$A,'DRE-2026'!$A$2))</f>
        <v>0</v>
      </c>
      <c r="V24" s="24">
        <f t="shared" si="6"/>
        <v>0</v>
      </c>
      <c r="W24" s="22">
        <f>IF($A$2="CONSOLIDADO",SUMIFS(Orçamento2026!$O:$O,Orçamento2026!$F:$F,'DRE-2026'!$A24,Orçamento2026!$E:$E,'DRE-2026'!X$4),SUMIFS(Orçamento2026!$O:$O,Orçamento2026!$F:$F,'DRE-2026'!$A24,Orçamento2026!$E:$E,'DRE-2026'!X$4,Orçamento2026!$A:$A,'DRE-2026'!$A$2))</f>
        <v>2000</v>
      </c>
      <c r="X24" s="23">
        <f>IF($A$2="CONSOLIDADO",SUMIFS('Realizado 2026'!$O:$O,'Realizado 2026'!$F:$F,'DRE-2026'!$A24,'Realizado 2026'!$E:$E,'DRE-2026'!X$4),SUMIFS('Realizado 2026'!$O:$O,'Realizado 2026'!$F:$F,'DRE-2026'!$A24,'Realizado 2026'!$E:$E,'DRE-2026'!X$4,'Realizado 2026'!$A:$A,'DRE-2026'!$A$2))</f>
        <v>0</v>
      </c>
      <c r="Y24" s="24">
        <f t="shared" si="7"/>
        <v>0</v>
      </c>
      <c r="Z24" s="22">
        <f>IF($A$2="CONSOLIDADO",SUMIFS(Orçamento2026!$O:$O,Orçamento2026!$F:$F,'DRE-2026'!$A24,Orçamento2026!$E:$E,'DRE-2026'!AA$4),SUMIFS(Orçamento2026!$O:$O,Orçamento2026!$F:$F,'DRE-2026'!$A24,Orçamento2026!$E:$E,'DRE-2026'!AA$4,Orçamento2026!$A:$A,'DRE-2026'!$A$2))</f>
        <v>2000</v>
      </c>
      <c r="AA24" s="23">
        <f>IF($A$2="CONSOLIDADO",SUMIFS('Realizado 2026'!$O:$O,'Realizado 2026'!$F:$F,'DRE-2026'!$A24,'Realizado 2026'!$E:$E,'DRE-2026'!AA$4),SUMIFS('Realizado 2026'!$O:$O,'Realizado 2026'!$F:$F,'DRE-2026'!$A24,'Realizado 2026'!$E:$E,'DRE-2026'!AA$4,'Realizado 2026'!$A:$A,'DRE-2026'!$A$2))</f>
        <v>0</v>
      </c>
      <c r="AB24" s="24">
        <f t="shared" si="8"/>
        <v>0</v>
      </c>
      <c r="AC24" s="22">
        <f>IF($A$2="CONSOLIDADO",SUMIFS(Orçamento2026!$O:$O,Orçamento2026!$F:$F,'DRE-2026'!$A24,Orçamento2026!$E:$E,'DRE-2026'!AD$4),SUMIFS(Orçamento2026!$O:$O,Orçamento2026!$F:$F,'DRE-2026'!$A24,Orçamento2026!$E:$E,'DRE-2026'!AD$4,Orçamento2026!$A:$A,'DRE-2026'!$A$2))</f>
        <v>2000</v>
      </c>
      <c r="AD24" s="23">
        <f>IF($A$2="CONSOLIDADO",SUMIFS('Realizado 2026'!$O:$O,'Realizado 2026'!$F:$F,'DRE-2026'!$A24,'Realizado 2026'!$E:$E,'DRE-2026'!AD$4),SUMIFS('Realizado 2026'!$O:$O,'Realizado 2026'!$F:$F,'DRE-2026'!$A24,'Realizado 2026'!$E:$E,'DRE-2026'!AD$4,'Realizado 2026'!$A:$A,'DRE-2026'!$A$2))</f>
        <v>0</v>
      </c>
      <c r="AE24" s="24">
        <f t="shared" si="9"/>
        <v>0</v>
      </c>
      <c r="AF24" s="22">
        <f>IF($A$2="CONSOLIDADO",SUMIFS(Orçamento2026!$O:$O,Orçamento2026!$F:$F,'DRE-2026'!$A24,Orçamento2026!$E:$E,'DRE-2026'!AG$4),SUMIFS(Orçamento2026!$O:$O,Orçamento2026!$F:$F,'DRE-2026'!$A24,Orçamento2026!$E:$E,'DRE-2026'!AG$4,Orçamento2026!$A:$A,'DRE-2026'!$A$2))</f>
        <v>2000</v>
      </c>
      <c r="AG24" s="23">
        <f>IF($A$2="CONSOLIDADO",SUMIFS('Realizado 2026'!$O:$O,'Realizado 2026'!$F:$F,'DRE-2026'!$A24,'Realizado 2026'!$E:$E,'DRE-2026'!AG$4),SUMIFS('Realizado 2026'!$O:$O,'Realizado 2026'!$F:$F,'DRE-2026'!$A24,'Realizado 2026'!$E:$E,'DRE-2026'!AG$4,'Realizado 2026'!$A:$A,'DRE-2026'!$A$2))</f>
        <v>0</v>
      </c>
      <c r="AH24" s="24">
        <f t="shared" si="10"/>
        <v>0</v>
      </c>
      <c r="AI24" s="22">
        <f>IF($A$2="CONSOLIDADO",SUMIFS(Orçamento2026!$O:$O,Orçamento2026!$F:$F,'DRE-2026'!$A24,Orçamento2026!$E:$E,'DRE-2026'!AJ$4),SUMIFS(Orçamento2026!$O:$O,Orçamento2026!$F:$F,'DRE-2026'!$A24,Orçamento2026!$E:$E,'DRE-2026'!AJ$4,Orçamento2026!$A:$A,'DRE-2026'!$A$2))</f>
        <v>2000</v>
      </c>
      <c r="AJ24" s="23">
        <f>IF($A$2="CONSOLIDADO",SUMIFS('Realizado 2026'!$O:$O,'Realizado 2026'!$F:$F,'DRE-2026'!$A24,'Realizado 2026'!$E:$E,'DRE-2026'!AJ$4),SUMIFS('Realizado 2026'!$O:$O,'Realizado 2026'!$F:$F,'DRE-2026'!$A24,'Realizado 2026'!$E:$E,'DRE-2026'!AJ$4,'Realizado 2026'!$A:$A,'DRE-2026'!$A$2))</f>
        <v>0</v>
      </c>
      <c r="AK24" s="24">
        <f t="shared" si="11"/>
        <v>0</v>
      </c>
      <c r="AL24" s="5"/>
      <c r="AM24" s="5"/>
      <c r="AN24" s="23">
        <f t="shared" ref="AN24:AO24" si="30">B24+E24+H24+K24+N24+Q24+T24+W24+Z24+AC24+AF24+AI24</f>
        <v>24000</v>
      </c>
      <c r="AO24" s="23">
        <f t="shared" si="30"/>
        <v>5657.8100000000013</v>
      </c>
      <c r="AP24" s="25">
        <f t="shared" si="13"/>
        <v>0.23574208333333338</v>
      </c>
    </row>
    <row r="25" spans="1:42" ht="15.75" customHeight="1">
      <c r="A25" s="28" t="s">
        <v>26</v>
      </c>
      <c r="B25" s="29">
        <f t="shared" ref="B25:C25" si="31">SUM(B7:B24)</f>
        <v>444593.03400000004</v>
      </c>
      <c r="C25" s="29">
        <f t="shared" si="31"/>
        <v>393861.84400000004</v>
      </c>
      <c r="D25" s="30" t="s">
        <v>27</v>
      </c>
      <c r="E25" s="29">
        <f t="shared" ref="E25:F25" si="32">SUM(E7:E24)</f>
        <v>419112.29399999999</v>
      </c>
      <c r="F25" s="29">
        <f t="shared" si="32"/>
        <v>304225.01999999996</v>
      </c>
      <c r="G25" s="30" t="s">
        <v>27</v>
      </c>
      <c r="H25" s="29">
        <f t="shared" ref="H25:I25" si="33">SUM(H7:H24)</f>
        <v>410451.08400000003</v>
      </c>
      <c r="I25" s="29">
        <f t="shared" si="33"/>
        <v>428378.63000000006</v>
      </c>
      <c r="J25" s="30" t="s">
        <v>27</v>
      </c>
      <c r="K25" s="29">
        <f t="shared" ref="K25:L25" si="34">SUM(K7:K23)</f>
        <v>580302.23399999994</v>
      </c>
      <c r="L25" s="29">
        <f t="shared" si="34"/>
        <v>0</v>
      </c>
      <c r="M25" s="30" t="s">
        <v>27</v>
      </c>
      <c r="N25" s="29">
        <f t="shared" ref="N25:O25" si="35">SUM(N7:N23)</f>
        <v>551049.4604000001</v>
      </c>
      <c r="O25" s="29">
        <f t="shared" si="35"/>
        <v>0</v>
      </c>
      <c r="P25" s="30" t="s">
        <v>27</v>
      </c>
      <c r="Q25" s="29">
        <f t="shared" ref="Q25:R25" si="36">SUM(Q7:Q23)</f>
        <v>217489.09399999998</v>
      </c>
      <c r="R25" s="29">
        <f t="shared" si="36"/>
        <v>0</v>
      </c>
      <c r="S25" s="30" t="s">
        <v>27</v>
      </c>
      <c r="T25" s="29">
        <f t="shared" ref="T25:U25" si="37">SUM(T7:T23)</f>
        <v>768462.76679999998</v>
      </c>
      <c r="U25" s="29">
        <f t="shared" si="37"/>
        <v>0</v>
      </c>
      <c r="V25" s="30" t="s">
        <v>27</v>
      </c>
      <c r="W25" s="29">
        <f t="shared" ref="W25:X25" si="38">SUM(W7:W23)</f>
        <v>484394.33040000004</v>
      </c>
      <c r="X25" s="29">
        <f t="shared" si="38"/>
        <v>0</v>
      </c>
      <c r="Y25" s="30" t="s">
        <v>27</v>
      </c>
      <c r="Z25" s="29">
        <f t="shared" ref="Z25:AA25" si="39">SUM(Z7:Z23)</f>
        <v>471633.12040000007</v>
      </c>
      <c r="AA25" s="29">
        <f t="shared" si="39"/>
        <v>0</v>
      </c>
      <c r="AB25" s="30" t="s">
        <v>27</v>
      </c>
      <c r="AC25" s="29">
        <f t="shared" ref="AC25:AD25" si="40">SUM(AC7:AC23)</f>
        <v>471633.12040000007</v>
      </c>
      <c r="AD25" s="29">
        <f t="shared" si="40"/>
        <v>0</v>
      </c>
      <c r="AE25" s="30" t="s">
        <v>27</v>
      </c>
      <c r="AF25" s="29">
        <f t="shared" ref="AF25:AG25" si="41">SUM(AF7:AF23)</f>
        <v>458871.91040000005</v>
      </c>
      <c r="AG25" s="29">
        <f t="shared" si="41"/>
        <v>0</v>
      </c>
      <c r="AH25" s="30" t="s">
        <v>27</v>
      </c>
      <c r="AI25" s="29">
        <f t="shared" ref="AI25:AJ25" si="42">SUM(AI7:AI23)</f>
        <v>478871.91040000005</v>
      </c>
      <c r="AJ25" s="29">
        <f t="shared" si="42"/>
        <v>0</v>
      </c>
      <c r="AK25" s="30" t="s">
        <v>27</v>
      </c>
      <c r="AL25" s="5"/>
      <c r="AM25" s="5"/>
      <c r="AN25" s="29">
        <f t="shared" ref="AN25:AO25" si="43">SUM(AN7:AN24)</f>
        <v>5774864.3591999998</v>
      </c>
      <c r="AO25" s="29">
        <f t="shared" si="43"/>
        <v>1126981.514</v>
      </c>
      <c r="AP25" s="31"/>
    </row>
    <row r="26" spans="1:42" ht="15.75" customHeight="1">
      <c r="A26" s="32"/>
      <c r="B26" s="2"/>
      <c r="C26" s="33"/>
      <c r="D26" s="4"/>
      <c r="E26" s="2"/>
      <c r="F26" s="33"/>
      <c r="G26" s="4"/>
      <c r="H26" s="2"/>
      <c r="I26" s="33"/>
      <c r="J26" s="4"/>
      <c r="K26" s="2"/>
      <c r="L26" s="33"/>
      <c r="M26" s="4"/>
      <c r="N26" s="2"/>
      <c r="O26" s="33"/>
      <c r="P26" s="4"/>
      <c r="Q26" s="2"/>
      <c r="R26" s="33"/>
      <c r="S26" s="4"/>
      <c r="T26" s="2"/>
      <c r="U26" s="33"/>
      <c r="V26" s="4"/>
      <c r="W26" s="2"/>
      <c r="X26" s="33"/>
      <c r="Y26" s="4"/>
      <c r="Z26" s="2"/>
      <c r="AA26" s="33"/>
      <c r="AB26" s="4"/>
      <c r="AC26" s="2"/>
      <c r="AD26" s="33"/>
      <c r="AE26" s="4"/>
      <c r="AF26" s="2"/>
      <c r="AG26" s="33"/>
      <c r="AH26" s="4"/>
      <c r="AI26" s="2"/>
      <c r="AJ26" s="33"/>
      <c r="AK26" s="4"/>
      <c r="AL26" s="5"/>
      <c r="AM26" s="5"/>
      <c r="AN26" s="33"/>
      <c r="AO26" s="33"/>
      <c r="AP26" s="6"/>
    </row>
    <row r="27" spans="1:42" ht="15.75" customHeight="1">
      <c r="A27" s="32"/>
      <c r="B27" s="2"/>
      <c r="C27" s="33"/>
      <c r="D27" s="4"/>
      <c r="E27" s="2"/>
      <c r="F27" s="33"/>
      <c r="G27" s="4"/>
      <c r="H27" s="2"/>
      <c r="I27" s="33"/>
      <c r="J27" s="4"/>
      <c r="K27" s="2"/>
      <c r="L27" s="33"/>
      <c r="M27" s="4"/>
      <c r="N27" s="2"/>
      <c r="O27" s="33"/>
      <c r="P27" s="4"/>
      <c r="Q27" s="2"/>
      <c r="R27" s="33"/>
      <c r="S27" s="4"/>
      <c r="T27" s="2"/>
      <c r="U27" s="33"/>
      <c r="V27" s="4"/>
      <c r="W27" s="2"/>
      <c r="X27" s="33"/>
      <c r="Y27" s="4"/>
      <c r="Z27" s="2"/>
      <c r="AA27" s="33"/>
      <c r="AB27" s="4"/>
      <c r="AC27" s="2"/>
      <c r="AD27" s="33"/>
      <c r="AE27" s="4"/>
      <c r="AF27" s="2"/>
      <c r="AG27" s="33"/>
      <c r="AH27" s="4"/>
      <c r="AI27" s="2"/>
      <c r="AJ27" s="33"/>
      <c r="AK27" s="4"/>
      <c r="AL27" s="5"/>
      <c r="AM27" s="5"/>
      <c r="AN27" s="33"/>
      <c r="AO27" s="33"/>
      <c r="AP27" s="6"/>
    </row>
    <row r="28" spans="1:42" ht="15.75" customHeight="1">
      <c r="A28" s="32"/>
      <c r="B28" s="2"/>
      <c r="C28" s="33"/>
      <c r="D28" s="4"/>
      <c r="E28" s="2"/>
      <c r="F28" s="33"/>
      <c r="G28" s="4"/>
      <c r="H28" s="2"/>
      <c r="I28" s="33"/>
      <c r="J28" s="4"/>
      <c r="K28" s="2"/>
      <c r="L28" s="33"/>
      <c r="M28" s="4"/>
      <c r="N28" s="2"/>
      <c r="O28" s="33"/>
      <c r="P28" s="4"/>
      <c r="Q28" s="2"/>
      <c r="R28" s="33"/>
      <c r="S28" s="4"/>
      <c r="T28" s="2"/>
      <c r="U28" s="33"/>
      <c r="V28" s="4"/>
      <c r="W28" s="2"/>
      <c r="X28" s="33"/>
      <c r="Y28" s="4"/>
      <c r="Z28" s="2"/>
      <c r="AA28" s="33"/>
      <c r="AB28" s="4"/>
      <c r="AC28" s="2"/>
      <c r="AD28" s="33"/>
      <c r="AE28" s="4"/>
      <c r="AF28" s="2"/>
      <c r="AG28" s="33"/>
      <c r="AH28" s="4"/>
      <c r="AI28" s="2"/>
      <c r="AJ28" s="33"/>
      <c r="AK28" s="4"/>
      <c r="AL28" s="5"/>
      <c r="AM28" s="5"/>
      <c r="AN28" s="33"/>
      <c r="AO28" s="33"/>
      <c r="AP28" s="6"/>
    </row>
    <row r="29" spans="1:42" ht="15.75" customHeight="1">
      <c r="A29" s="251" t="s">
        <v>28</v>
      </c>
      <c r="B29" s="34"/>
      <c r="C29" s="35"/>
      <c r="D29" s="36"/>
      <c r="E29" s="34"/>
      <c r="F29" s="35"/>
      <c r="G29" s="36"/>
      <c r="H29" s="34"/>
      <c r="I29" s="35"/>
      <c r="J29" s="36"/>
      <c r="K29" s="34"/>
      <c r="L29" s="35"/>
      <c r="M29" s="36"/>
      <c r="N29" s="34"/>
      <c r="O29" s="35"/>
      <c r="P29" s="36"/>
      <c r="Q29" s="34"/>
      <c r="R29" s="35"/>
      <c r="S29" s="36"/>
      <c r="T29" s="34"/>
      <c r="U29" s="35"/>
      <c r="V29" s="36"/>
      <c r="W29" s="34"/>
      <c r="X29" s="35"/>
      <c r="Y29" s="36"/>
      <c r="Z29" s="34"/>
      <c r="AA29" s="35"/>
      <c r="AB29" s="36"/>
      <c r="AC29" s="34"/>
      <c r="AD29" s="35"/>
      <c r="AE29" s="36"/>
      <c r="AF29" s="34"/>
      <c r="AG29" s="35"/>
      <c r="AH29" s="36"/>
      <c r="AI29" s="34"/>
      <c r="AJ29" s="35"/>
      <c r="AK29" s="36"/>
      <c r="AL29" s="5"/>
      <c r="AM29" s="5"/>
      <c r="AN29" s="35"/>
      <c r="AO29" s="35"/>
      <c r="AP29" s="37"/>
    </row>
    <row r="30" spans="1:42" ht="15.75" customHeight="1">
      <c r="A30" s="252"/>
      <c r="B30" s="18" t="s">
        <v>5</v>
      </c>
      <c r="C30" s="19" t="s">
        <v>6</v>
      </c>
      <c r="D30" s="20" t="s">
        <v>7</v>
      </c>
      <c r="E30" s="18" t="s">
        <v>5</v>
      </c>
      <c r="F30" s="19" t="s">
        <v>6</v>
      </c>
      <c r="G30" s="20" t="s">
        <v>7</v>
      </c>
      <c r="H30" s="18" t="s">
        <v>5</v>
      </c>
      <c r="I30" s="19" t="s">
        <v>6</v>
      </c>
      <c r="J30" s="20" t="s">
        <v>7</v>
      </c>
      <c r="K30" s="18" t="s">
        <v>5</v>
      </c>
      <c r="L30" s="19" t="s">
        <v>6</v>
      </c>
      <c r="M30" s="20" t="s">
        <v>7</v>
      </c>
      <c r="N30" s="18" t="s">
        <v>5</v>
      </c>
      <c r="O30" s="19" t="s">
        <v>6</v>
      </c>
      <c r="P30" s="20" t="s">
        <v>7</v>
      </c>
      <c r="Q30" s="18" t="s">
        <v>5</v>
      </c>
      <c r="R30" s="19" t="s">
        <v>6</v>
      </c>
      <c r="S30" s="20" t="s">
        <v>7</v>
      </c>
      <c r="T30" s="18" t="s">
        <v>5</v>
      </c>
      <c r="U30" s="19" t="s">
        <v>6</v>
      </c>
      <c r="V30" s="20" t="s">
        <v>7</v>
      </c>
      <c r="W30" s="18" t="s">
        <v>5</v>
      </c>
      <c r="X30" s="19" t="s">
        <v>6</v>
      </c>
      <c r="Y30" s="20" t="s">
        <v>7</v>
      </c>
      <c r="Z30" s="18" t="s">
        <v>5</v>
      </c>
      <c r="AA30" s="19" t="s">
        <v>6</v>
      </c>
      <c r="AB30" s="20" t="s">
        <v>7</v>
      </c>
      <c r="AC30" s="18" t="s">
        <v>5</v>
      </c>
      <c r="AD30" s="19" t="s">
        <v>6</v>
      </c>
      <c r="AE30" s="20" t="s">
        <v>7</v>
      </c>
      <c r="AF30" s="18" t="s">
        <v>5</v>
      </c>
      <c r="AG30" s="19" t="s">
        <v>6</v>
      </c>
      <c r="AH30" s="20" t="s">
        <v>7</v>
      </c>
      <c r="AI30" s="18" t="s">
        <v>5</v>
      </c>
      <c r="AJ30" s="19" t="s">
        <v>6</v>
      </c>
      <c r="AK30" s="20" t="s">
        <v>7</v>
      </c>
      <c r="AL30" s="38"/>
      <c r="AM30" s="38"/>
      <c r="AN30" s="19" t="s">
        <v>7</v>
      </c>
      <c r="AO30" s="19" t="s">
        <v>5</v>
      </c>
      <c r="AP30" s="20" t="s">
        <v>6</v>
      </c>
    </row>
    <row r="31" spans="1:42" ht="14.25" customHeight="1">
      <c r="A31" s="39" t="s">
        <v>29</v>
      </c>
      <c r="B31" s="40">
        <f t="shared" ref="B31:AK31" si="44">SUM(B32:B49)</f>
        <v>140588.274</v>
      </c>
      <c r="C31" s="40">
        <f t="shared" si="44"/>
        <v>117432.34000000003</v>
      </c>
      <c r="D31" s="41">
        <f t="shared" si="44"/>
        <v>6.4017373924412677</v>
      </c>
      <c r="E31" s="40">
        <f t="shared" si="44"/>
        <v>143088.274</v>
      </c>
      <c r="F31" s="40">
        <f t="shared" si="44"/>
        <v>148684.74</v>
      </c>
      <c r="G31" s="41">
        <f t="shared" si="44"/>
        <v>12.459679900636864</v>
      </c>
      <c r="H31" s="40">
        <f t="shared" si="44"/>
        <v>143088.274</v>
      </c>
      <c r="I31" s="40">
        <f t="shared" si="44"/>
        <v>144829.34999999995</v>
      </c>
      <c r="J31" s="41">
        <f t="shared" si="44"/>
        <v>9.7245923934485585</v>
      </c>
      <c r="K31" s="40">
        <f t="shared" si="44"/>
        <v>168465.98400000003</v>
      </c>
      <c r="L31" s="40">
        <f t="shared" si="44"/>
        <v>0</v>
      </c>
      <c r="M31" s="41">
        <f t="shared" si="44"/>
        <v>0</v>
      </c>
      <c r="N31" s="40">
        <f t="shared" si="44"/>
        <v>152127.4664</v>
      </c>
      <c r="O31" s="40">
        <f t="shared" si="44"/>
        <v>0</v>
      </c>
      <c r="P31" s="41">
        <f t="shared" si="44"/>
        <v>0</v>
      </c>
      <c r="Q31" s="40">
        <f t="shared" si="44"/>
        <v>51546.546399999999</v>
      </c>
      <c r="R31" s="40">
        <f t="shared" si="44"/>
        <v>0</v>
      </c>
      <c r="S31" s="41">
        <f t="shared" si="44"/>
        <v>0</v>
      </c>
      <c r="T31" s="40">
        <f t="shared" si="44"/>
        <v>239568.89639999997</v>
      </c>
      <c r="U31" s="40">
        <f t="shared" si="44"/>
        <v>0</v>
      </c>
      <c r="V31" s="41">
        <f t="shared" si="44"/>
        <v>0</v>
      </c>
      <c r="W31" s="40">
        <f t="shared" si="44"/>
        <v>138987.97640000001</v>
      </c>
      <c r="X31" s="40">
        <f t="shared" si="44"/>
        <v>0</v>
      </c>
      <c r="Y31" s="41">
        <f t="shared" si="44"/>
        <v>0</v>
      </c>
      <c r="Z31" s="40">
        <f t="shared" si="44"/>
        <v>138987.97640000001</v>
      </c>
      <c r="AA31" s="40">
        <f t="shared" si="44"/>
        <v>0</v>
      </c>
      <c r="AB31" s="41">
        <f t="shared" si="44"/>
        <v>0</v>
      </c>
      <c r="AC31" s="40">
        <f t="shared" si="44"/>
        <v>138987.97640000001</v>
      </c>
      <c r="AD31" s="40">
        <f t="shared" si="44"/>
        <v>0</v>
      </c>
      <c r="AE31" s="41">
        <f t="shared" si="44"/>
        <v>0</v>
      </c>
      <c r="AF31" s="40">
        <f t="shared" si="44"/>
        <v>138987.97640000001</v>
      </c>
      <c r="AG31" s="40">
        <f t="shared" si="44"/>
        <v>0</v>
      </c>
      <c r="AH31" s="41">
        <f t="shared" si="44"/>
        <v>0</v>
      </c>
      <c r="AI31" s="40">
        <f t="shared" si="44"/>
        <v>180438.7764</v>
      </c>
      <c r="AJ31" s="40">
        <f t="shared" si="44"/>
        <v>0</v>
      </c>
      <c r="AK31" s="41">
        <f t="shared" si="44"/>
        <v>0</v>
      </c>
      <c r="AL31" s="5"/>
      <c r="AM31" s="5"/>
      <c r="AN31" s="42">
        <f t="shared" ref="AN31:AO31" si="45">SUM(AN32:AN46)</f>
        <v>1709000.7891999998</v>
      </c>
      <c r="AO31" s="42">
        <f t="shared" si="45"/>
        <v>394499.91999999993</v>
      </c>
      <c r="AP31" s="43"/>
    </row>
    <row r="32" spans="1:42" ht="15.75" customHeight="1">
      <c r="A32" s="44" t="s">
        <v>30</v>
      </c>
      <c r="B32" s="22">
        <f>IF($A$2="CONSOLIDADO",SUMIFS(Orçamento2026!$P:$P,Orçamento2026!$F:$F,'DRE-2026'!$A32,Orçamento2026!$E:$E,'DRE-2026'!C$4),SUMIFS(Orçamento2026!$P:$P,Orçamento2026!$F:$F,'DRE-2026'!$A32,Orçamento2026!$E:$E,'DRE-2026'!C$4,Orçamento2026!$A:$A,'DRE-2026'!$A$2))</f>
        <v>0</v>
      </c>
      <c r="C32" s="23">
        <f>IF($A$2="CONSOLIDADO",SUMIFS('Realizado 2026'!$P:$P,'Realizado 2026'!$F:$F,'DRE-2026'!$A32,'Realizado 2026'!$E:$E,'DRE-2026'!C$4),SUMIFS('Realizado 2026'!$P:$P,'Realizado 2026'!$F:$F,'DRE-2026'!$A32,'Realizado 2026'!$E:$E,'DRE-2026'!C$4,'Realizado 2026'!$A:$A,'DRE-2026'!$A$2))</f>
        <v>0</v>
      </c>
      <c r="D32" s="24" t="str">
        <f t="shared" ref="D32:D105" si="46">IFERROR((C32/B32),"-")</f>
        <v>-</v>
      </c>
      <c r="E32" s="22">
        <f>IF($A$2="CONSOLIDADO",SUMIFS(Orçamento2026!$P:$P,Orçamento2026!$F:$F,'DRE-2026'!$A32,Orçamento2026!$E:$E,'DRE-2026'!F$4),SUMIFS(Orçamento2026!$P:$P,Orçamento2026!$F:$F,'DRE-2026'!$A32,Orçamento2026!$E:$E,'DRE-2026'!F$4,Orçamento2026!$A:$A,'DRE-2026'!$A$2))</f>
        <v>0</v>
      </c>
      <c r="F32" s="23">
        <f>IF($A$2="CONSOLIDADO",SUMIFS('Realizado 2026'!$P:$P,'Realizado 2026'!$F:$F,'DRE-2026'!$A32,'Realizado 2026'!$E:$E,'DRE-2026'!F$4),SUMIFS('Realizado 2026'!$P:$P,'Realizado 2026'!$F:$F,'DRE-2026'!$A32,'Realizado 2026'!$E:$E,'DRE-2026'!F$4,'Realizado 2026'!$A:$A,'DRE-2026'!$A$2))</f>
        <v>0</v>
      </c>
      <c r="G32" s="24" t="str">
        <f t="shared" ref="G32:G105" si="47">IFERROR((F32/E32),"-")</f>
        <v>-</v>
      </c>
      <c r="H32" s="22">
        <f>IF($A$2="CONSOLIDADO",SUMIFS(Orçamento2026!$P:$P,Orçamento2026!$F:$F,'DRE-2026'!$A32,Orçamento2026!$E:$E,'DRE-2026'!I$4),SUMIFS(Orçamento2026!$P:$P,Orçamento2026!$F:$F,'DRE-2026'!$A32,Orçamento2026!$E:$E,'DRE-2026'!I$4,Orçamento2026!$A:$A,'DRE-2026'!$A$2))</f>
        <v>0</v>
      </c>
      <c r="I32" s="23">
        <f>IF($A$2="CONSOLIDADO",SUMIFS('Realizado 2026'!$P:$P,'Realizado 2026'!$F:$F,'DRE-2026'!$A32,'Realizado 2026'!$E:$E,'DRE-2026'!I$4),SUMIFS('Realizado 2026'!$P:$P,'Realizado 2026'!$F:$F,'DRE-2026'!$A32,'Realizado 2026'!$E:$E,'DRE-2026'!I$4,'Realizado 2026'!$A:$A,'DRE-2026'!$A$2))</f>
        <v>0</v>
      </c>
      <c r="J32" s="24" t="str">
        <f t="shared" ref="J32:J105" si="48">IFERROR((I32/H32),"-")</f>
        <v>-</v>
      </c>
      <c r="K32" s="22">
        <f>IF($A$2="CONSOLIDADO",SUMIFS(Orçamento2026!$P:$P,Orçamento2026!$F:$F,'DRE-2026'!$A32,Orçamento2026!$E:$E,'DRE-2026'!L$4),SUMIFS(Orçamento2026!$P:$P,Orçamento2026!$F:$F,'DRE-2026'!$A32,Orçamento2026!$E:$E,'DRE-2026'!L$4,Orçamento2026!$A:$A,'DRE-2026'!$A$2))</f>
        <v>901.27</v>
      </c>
      <c r="L32" s="23">
        <f>IF($A$2="CONSOLIDADO",SUMIFS('Realizado 2026'!$P:$P,'Realizado 2026'!$F:$F,'DRE-2026'!$A32,'Realizado 2026'!$E:$E,'DRE-2026'!L$4),SUMIFS('Realizado 2026'!$P:$P,'Realizado 2026'!$F:$F,'DRE-2026'!$A32,'Realizado 2026'!$E:$E,'DRE-2026'!L$4,'Realizado 2026'!$A:$A,'DRE-2026'!$A$2))</f>
        <v>0</v>
      </c>
      <c r="M32" s="24">
        <f t="shared" ref="M32:M105" si="49">IFERROR((L32/K32),"-")</f>
        <v>0</v>
      </c>
      <c r="N32" s="22">
        <f>IF($A$2="CONSOLIDADO",SUMIFS(Orçamento2026!$P:$P,Orçamento2026!$F:$F,'DRE-2026'!$A32,Orçamento2026!$E:$E,'DRE-2026'!O$4),SUMIFS(Orçamento2026!$P:$P,Orçamento2026!$F:$F,'DRE-2026'!$A32,Orçamento2026!$E:$E,'DRE-2026'!O$4,Orçamento2026!$A:$A,'DRE-2026'!$A$2))</f>
        <v>901.27</v>
      </c>
      <c r="O32" s="23">
        <f>IF($A$2="CONSOLIDADO",SUMIFS('Realizado 2026'!$P:$P,'Realizado 2026'!$F:$F,'DRE-2026'!$A32,'Realizado 2026'!$E:$E,'DRE-2026'!O$4),SUMIFS('Realizado 2026'!$P:$P,'Realizado 2026'!$F:$F,'DRE-2026'!$A32,'Realizado 2026'!$E:$E,'DRE-2026'!O$4,'Realizado 2026'!$A:$A,'DRE-2026'!$A$2))</f>
        <v>0</v>
      </c>
      <c r="P32" s="24">
        <f t="shared" ref="P32:P105" si="50">IFERROR((O32/N32),"-")</f>
        <v>0</v>
      </c>
      <c r="Q32" s="22">
        <f>IF($A$2="CONSOLIDADO",SUMIFS(Orçamento2026!$P:$P,Orçamento2026!$F:$F,'DRE-2026'!$A32,Orçamento2026!$E:$E,'DRE-2026'!R$4),SUMIFS(Orçamento2026!$P:$P,Orçamento2026!$F:$F,'DRE-2026'!$A32,Orçamento2026!$E:$E,'DRE-2026'!R$4,Orçamento2026!$A:$A,'DRE-2026'!$A$2))</f>
        <v>901.27</v>
      </c>
      <c r="R32" s="23">
        <f>IF($A$2="CONSOLIDADO",SUMIFS('Realizado 2026'!$P:$P,'Realizado 2026'!$F:$F,'DRE-2026'!$A32,'Realizado 2026'!$E:$E,'DRE-2026'!R$4),SUMIFS('Realizado 2026'!$P:$P,'Realizado 2026'!$F:$F,'DRE-2026'!$A32,'Realizado 2026'!$E:$E,'DRE-2026'!R$4,'Realizado 2026'!$A:$A,'DRE-2026'!$A$2))</f>
        <v>0</v>
      </c>
      <c r="S32" s="24">
        <f t="shared" ref="S32:S105" si="51">IFERROR((R32/Q32),"-")</f>
        <v>0</v>
      </c>
      <c r="T32" s="22">
        <f>IF($A$2="CONSOLIDADO",SUMIFS(Orçamento2026!$P:$P,Orçamento2026!$F:$F,'DRE-2026'!$A32,Orçamento2026!$E:$E,'DRE-2026'!U$4),SUMIFS(Orçamento2026!$P:$P,Orçamento2026!$F:$F,'DRE-2026'!$A32,Orçamento2026!$E:$E,'DRE-2026'!U$4,Orçamento2026!$A:$A,'DRE-2026'!$A$2))</f>
        <v>0</v>
      </c>
      <c r="U32" s="23">
        <f>IF($A$2="CONSOLIDADO",SUMIFS('Realizado 2026'!$P:$P,'Realizado 2026'!$F:$F,'DRE-2026'!$A32,'Realizado 2026'!$E:$E,'DRE-2026'!U$4),SUMIFS('Realizado 2026'!$P:$P,'Realizado 2026'!$F:$F,'DRE-2026'!$A32,'Realizado 2026'!$E:$E,'DRE-2026'!U$4,'Realizado 2026'!$A:$A,'DRE-2026'!$A$2))</f>
        <v>0</v>
      </c>
      <c r="V32" s="24" t="str">
        <f t="shared" ref="V32:V105" si="52">IFERROR((U32/T32),"-")</f>
        <v>-</v>
      </c>
      <c r="W32" s="22">
        <f>IF($A$2="CONSOLIDADO",SUMIFS(Orçamento2026!$P:$P,Orçamento2026!$F:$F,'DRE-2026'!$A32,Orçamento2026!$E:$E,'DRE-2026'!X$4),SUMIFS(Orçamento2026!$P:$P,Orçamento2026!$F:$F,'DRE-2026'!$A32,Orçamento2026!$E:$E,'DRE-2026'!X$4,Orçamento2026!$A:$A,'DRE-2026'!$A$2))</f>
        <v>0</v>
      </c>
      <c r="X32" s="23">
        <f>IF($A$2="CONSOLIDADO",SUMIFS('Realizado 2026'!$P:$P,'Realizado 2026'!$F:$F,'DRE-2026'!$A32,'Realizado 2026'!$E:$E,'DRE-2026'!X$4),SUMIFS('Realizado 2026'!$P:$P,'Realizado 2026'!$F:$F,'DRE-2026'!$A32,'Realizado 2026'!$E:$E,'DRE-2026'!X$4,'Realizado 2026'!$A:$A,'DRE-2026'!$A$2))</f>
        <v>0</v>
      </c>
      <c r="Y32" s="24" t="str">
        <f t="shared" ref="Y32:Y105" si="53">IFERROR((X32/W32),"-")</f>
        <v>-</v>
      </c>
      <c r="Z32" s="22">
        <f>IF($A$2="CONSOLIDADO",SUMIFS(Orçamento2026!$P:$P,Orçamento2026!$F:$F,'DRE-2026'!$A32,Orçamento2026!$E:$E,'DRE-2026'!AA$4),SUMIFS(Orçamento2026!$P:$P,Orçamento2026!$F:$F,'DRE-2026'!$A32,Orçamento2026!$E:$E,'DRE-2026'!AA$4,Orçamento2026!$A:$A,'DRE-2026'!$A$2))</f>
        <v>0</v>
      </c>
      <c r="AA32" s="23">
        <f>IF($A$2="CONSOLIDADO",SUMIFS('Realizado 2026'!$P:$P,'Realizado 2026'!$F:$F,'DRE-2026'!$A32,'Realizado 2026'!$E:$E,'DRE-2026'!AA$4),SUMIFS('Realizado 2026'!$P:$P,'Realizado 2026'!$F:$F,'DRE-2026'!$A32,'Realizado 2026'!$E:$E,'DRE-2026'!AA$4,'Realizado 2026'!$A:$A,'DRE-2026'!$A$2))</f>
        <v>0</v>
      </c>
      <c r="AB32" s="24" t="str">
        <f t="shared" ref="AB32:AB105" si="54">IFERROR((AA32/Z32),"-")</f>
        <v>-</v>
      </c>
      <c r="AC32" s="22">
        <f>IF($A$2="CONSOLIDADO",SUMIFS(Orçamento2026!$P:$P,Orçamento2026!$F:$F,'DRE-2026'!$A32,Orçamento2026!$E:$E,'DRE-2026'!AD$4),SUMIFS(Orçamento2026!$P:$P,Orçamento2026!$F:$F,'DRE-2026'!$A32,Orçamento2026!$E:$E,'DRE-2026'!AD$4,Orçamento2026!$A:$A,'DRE-2026'!$A$2))</f>
        <v>0</v>
      </c>
      <c r="AD32" s="23">
        <f>IF($A$2="CONSOLIDADO",SUMIFS('Realizado 2026'!$P:$P,'Realizado 2026'!$F:$F,'DRE-2026'!$A32,'Realizado 2026'!$E:$E,'DRE-2026'!AD$4),SUMIFS('Realizado 2026'!$P:$P,'Realizado 2026'!$F:$F,'DRE-2026'!$A32,'Realizado 2026'!$E:$E,'DRE-2026'!AD$4,'Realizado 2026'!$A:$A,'DRE-2026'!$A$2))</f>
        <v>0</v>
      </c>
      <c r="AE32" s="24" t="str">
        <f t="shared" ref="AE32:AE105" si="55">IFERROR((AD32/AC32),"-")</f>
        <v>-</v>
      </c>
      <c r="AF32" s="22">
        <f>IF($A$2="CONSOLIDADO",SUMIFS(Orçamento2026!$P:$P,Orçamento2026!$F:$F,'DRE-2026'!$A32,Orçamento2026!$E:$E,'DRE-2026'!AG$4),SUMIFS(Orçamento2026!$P:$P,Orçamento2026!$F:$F,'DRE-2026'!$A32,Orçamento2026!$E:$E,'DRE-2026'!AG$4,Orçamento2026!$A:$A,'DRE-2026'!$A$2))</f>
        <v>0</v>
      </c>
      <c r="AG32" s="23">
        <f>IF($A$2="CONSOLIDADO",SUMIFS('Realizado 2026'!$P:$P,'Realizado 2026'!$F:$F,'DRE-2026'!$A32,'Realizado 2026'!$E:$E,'DRE-2026'!AG$4),SUMIFS('Realizado 2026'!$P:$P,'Realizado 2026'!$F:$F,'DRE-2026'!$A32,'Realizado 2026'!$E:$E,'DRE-2026'!AG$4,'Realizado 2026'!$A:$A,'DRE-2026'!$A$2))</f>
        <v>0</v>
      </c>
      <c r="AH32" s="24" t="str">
        <f t="shared" ref="AH32:AH105" si="56">IFERROR((AG32/AF32),"-")</f>
        <v>-</v>
      </c>
      <c r="AI32" s="22">
        <f>IF($A$2="CONSOLIDADO",SUMIFS(Orçamento2026!$P:$P,Orçamento2026!$F:$F,'DRE-2026'!$A32,Orçamento2026!$E:$E,'DRE-2026'!AJ$4),SUMIFS(Orçamento2026!$P:$P,Orçamento2026!$F:$F,'DRE-2026'!$A32,Orçamento2026!$E:$E,'DRE-2026'!AJ$4,Orçamento2026!$A:$A,'DRE-2026'!$A$2))</f>
        <v>20725.400000000001</v>
      </c>
      <c r="AJ32" s="23">
        <f>IF($A$2="CONSOLIDADO",SUMIFS('Realizado 2026'!$P:$P,'Realizado 2026'!$F:$F,'DRE-2026'!$A32,'Realizado 2026'!$E:$E,'DRE-2026'!AJ$4),SUMIFS('Realizado 2026'!$P:$P,'Realizado 2026'!$F:$F,'DRE-2026'!$A32,'Realizado 2026'!$E:$E,'DRE-2026'!AJ$4,'Realizado 2026'!$A:$A,'DRE-2026'!$A$2))</f>
        <v>0</v>
      </c>
      <c r="AK32" s="24">
        <f t="shared" ref="AK32:AK105" si="57">IFERROR((AJ32/AI32),"-")</f>
        <v>0</v>
      </c>
      <c r="AL32" s="5"/>
      <c r="AM32" s="5"/>
      <c r="AN32" s="23">
        <f t="shared" ref="AN32:AO32" si="58">B32+E32+H32+K32+N32+Q32+T32+W32+Z32+AC32+AF32+AI32</f>
        <v>23429.210000000003</v>
      </c>
      <c r="AO32" s="23">
        <f t="shared" si="58"/>
        <v>0</v>
      </c>
      <c r="AP32" s="25">
        <f t="shared" ref="AP32:AP106" si="59">IFERROR((AO32/AN32),"-")</f>
        <v>0</v>
      </c>
    </row>
    <row r="33" spans="1:43" ht="15.75" customHeight="1">
      <c r="A33" s="44" t="s">
        <v>31</v>
      </c>
      <c r="B33" s="22">
        <f>IF($A$2="CONSOLIDADO",SUMIFS(Orçamento2026!$P:$P,Orçamento2026!$F:$F,'DRE-2026'!$A33,Orçamento2026!$E:$E,'DRE-2026'!C$4),SUMIFS(Orçamento2026!$P:$P,Orçamento2026!$F:$F,'DRE-2026'!$A33,Orçamento2026!$E:$E,'DRE-2026'!C$4,Orçamento2026!$A:$A,'DRE-2026'!$A$2))</f>
        <v>0</v>
      </c>
      <c r="C33" s="23">
        <f>IF($A$2="CONSOLIDADO",SUMIFS('Realizado 2026'!$P:$P,'Realizado 2026'!$F:$F,'DRE-2026'!$A33,'Realizado 2026'!$E:$E,'DRE-2026'!C$4),SUMIFS('Realizado 2026'!$P:$P,'Realizado 2026'!$F:$F,'DRE-2026'!$A33,'Realizado 2026'!$E:$E,'DRE-2026'!C$4,'Realizado 2026'!$A:$A,'DRE-2026'!$A$2))</f>
        <v>0</v>
      </c>
      <c r="D33" s="24" t="str">
        <f t="shared" si="46"/>
        <v>-</v>
      </c>
      <c r="E33" s="22">
        <f>IF($A$2="CONSOLIDADO",SUMIFS(Orçamento2026!$P:$P,Orçamento2026!$F:$F,'DRE-2026'!$A33,Orçamento2026!$E:$E,'DRE-2026'!F$4),SUMIFS(Orçamento2026!$P:$P,Orçamento2026!$F:$F,'DRE-2026'!$A33,Orçamento2026!$E:$E,'DRE-2026'!F$4,Orçamento2026!$A:$A,'DRE-2026'!$A$2))</f>
        <v>0</v>
      </c>
      <c r="F33" s="23">
        <f>IF($A$2="CONSOLIDADO",SUMIFS('Realizado 2026'!$P:$P,'Realizado 2026'!$F:$F,'DRE-2026'!$A33,'Realizado 2026'!$E:$E,'DRE-2026'!F$4),SUMIFS('Realizado 2026'!$P:$P,'Realizado 2026'!$F:$F,'DRE-2026'!$A33,'Realizado 2026'!$E:$E,'DRE-2026'!F$4,'Realizado 2026'!$A:$A,'DRE-2026'!$A$2))</f>
        <v>0</v>
      </c>
      <c r="G33" s="24" t="str">
        <f t="shared" si="47"/>
        <v>-</v>
      </c>
      <c r="H33" s="22">
        <f>IF($A$2="CONSOLIDADO",SUMIFS(Orçamento2026!$P:$P,Orçamento2026!$F:$F,'DRE-2026'!$A33,Orçamento2026!$E:$E,'DRE-2026'!I$4),SUMIFS(Orçamento2026!$P:$P,Orçamento2026!$F:$F,'DRE-2026'!$A33,Orçamento2026!$E:$E,'DRE-2026'!I$4,Orçamento2026!$A:$A,'DRE-2026'!$A$2))</f>
        <v>0</v>
      </c>
      <c r="I33" s="23">
        <f>IF($A$2="CONSOLIDADO",SUMIFS('Realizado 2026'!$P:$P,'Realizado 2026'!$F:$F,'DRE-2026'!$A33,'Realizado 2026'!$E:$E,'DRE-2026'!I$4),SUMIFS('Realizado 2026'!$P:$P,'Realizado 2026'!$F:$F,'DRE-2026'!$A33,'Realizado 2026'!$E:$E,'DRE-2026'!I$4,'Realizado 2026'!$A:$A,'DRE-2026'!$A$2))</f>
        <v>0</v>
      </c>
      <c r="J33" s="24" t="str">
        <f t="shared" si="48"/>
        <v>-</v>
      </c>
      <c r="K33" s="22">
        <f>IF($A$2="CONSOLIDADO",SUMIFS(Orçamento2026!$P:$P,Orçamento2026!$F:$F,'DRE-2026'!$A33,Orçamento2026!$E:$E,'DRE-2026'!L$4),SUMIFS(Orçamento2026!$P:$P,Orçamento2026!$F:$F,'DRE-2026'!$A33,Orçamento2026!$E:$E,'DRE-2026'!L$4,Orçamento2026!$A:$A,'DRE-2026'!$A$2))</f>
        <v>0</v>
      </c>
      <c r="L33" s="23">
        <f>IF($A$2="CONSOLIDADO",SUMIFS('Realizado 2026'!$P:$P,'Realizado 2026'!$F:$F,'DRE-2026'!$A33,'Realizado 2026'!$E:$E,'DRE-2026'!L$4),SUMIFS('Realizado 2026'!$P:$P,'Realizado 2026'!$F:$F,'DRE-2026'!$A33,'Realizado 2026'!$E:$E,'DRE-2026'!L$4,'Realizado 2026'!$A:$A,'DRE-2026'!$A$2))</f>
        <v>0</v>
      </c>
      <c r="M33" s="24" t="str">
        <f t="shared" si="49"/>
        <v>-</v>
      </c>
      <c r="N33" s="22">
        <f>IF($A$2="CONSOLIDADO",SUMIFS(Orçamento2026!$P:$P,Orçamento2026!$F:$F,'DRE-2026'!$A33,Orçamento2026!$E:$E,'DRE-2026'!O$4),SUMIFS(Orçamento2026!$P:$P,Orçamento2026!$F:$F,'DRE-2026'!$A33,Orçamento2026!$E:$E,'DRE-2026'!O$4,Orçamento2026!$A:$A,'DRE-2026'!$A$2))</f>
        <v>0</v>
      </c>
      <c r="O33" s="23">
        <f>IF($A$2="CONSOLIDADO",SUMIFS('Realizado 2026'!$P:$P,'Realizado 2026'!$F:$F,'DRE-2026'!$A33,'Realizado 2026'!$E:$E,'DRE-2026'!O$4),SUMIFS('Realizado 2026'!$P:$P,'Realizado 2026'!$F:$F,'DRE-2026'!$A33,'Realizado 2026'!$E:$E,'DRE-2026'!O$4,'Realizado 2026'!$A:$A,'DRE-2026'!$A$2))</f>
        <v>0</v>
      </c>
      <c r="P33" s="24" t="str">
        <f t="shared" si="50"/>
        <v>-</v>
      </c>
      <c r="Q33" s="22">
        <f>IF($A$2="CONSOLIDADO",SUMIFS(Orçamento2026!$P:$P,Orçamento2026!$F:$F,'DRE-2026'!$A33,Orçamento2026!$E:$E,'DRE-2026'!R$4),SUMIFS(Orçamento2026!$P:$P,Orçamento2026!$F:$F,'DRE-2026'!$A33,Orçamento2026!$E:$E,'DRE-2026'!R$4,Orçamento2026!$A:$A,'DRE-2026'!$A$2))</f>
        <v>0</v>
      </c>
      <c r="R33" s="23">
        <f>IF($A$2="CONSOLIDADO",SUMIFS('Realizado 2026'!$P:$P,'Realizado 2026'!$F:$F,'DRE-2026'!$A33,'Realizado 2026'!$E:$E,'DRE-2026'!R$4),SUMIFS('Realizado 2026'!$P:$P,'Realizado 2026'!$F:$F,'DRE-2026'!$A33,'Realizado 2026'!$E:$E,'DRE-2026'!R$4,'Realizado 2026'!$A:$A,'DRE-2026'!$A$2))</f>
        <v>0</v>
      </c>
      <c r="S33" s="24" t="str">
        <f t="shared" si="51"/>
        <v>-</v>
      </c>
      <c r="T33" s="22">
        <f>IF($A$2="CONSOLIDADO",SUMIFS(Orçamento2026!$P:$P,Orçamento2026!$F:$F,'DRE-2026'!$A33,Orçamento2026!$E:$E,'DRE-2026'!U$4),SUMIFS(Orçamento2026!$P:$P,Orçamento2026!$F:$F,'DRE-2026'!$A33,Orçamento2026!$E:$E,'DRE-2026'!U$4,Orçamento2026!$A:$A,'DRE-2026'!$A$2))</f>
        <v>0</v>
      </c>
      <c r="U33" s="23">
        <f>IF($A$2="CONSOLIDADO",SUMIFS('Realizado 2026'!$P:$P,'Realizado 2026'!$F:$F,'DRE-2026'!$A33,'Realizado 2026'!$E:$E,'DRE-2026'!U$4),SUMIFS('Realizado 2026'!$P:$P,'Realizado 2026'!$F:$F,'DRE-2026'!$A33,'Realizado 2026'!$E:$E,'DRE-2026'!U$4,'Realizado 2026'!$A:$A,'DRE-2026'!$A$2))</f>
        <v>0</v>
      </c>
      <c r="V33" s="24" t="str">
        <f t="shared" si="52"/>
        <v>-</v>
      </c>
      <c r="W33" s="22">
        <f>IF($A$2="CONSOLIDADO",SUMIFS(Orçamento2026!$P:$P,Orçamento2026!$F:$F,'DRE-2026'!$A33,Orçamento2026!$E:$E,'DRE-2026'!X$4),SUMIFS(Orçamento2026!$P:$P,Orçamento2026!$F:$F,'DRE-2026'!$A33,Orçamento2026!$E:$E,'DRE-2026'!X$4,Orçamento2026!$A:$A,'DRE-2026'!$A$2))</f>
        <v>0</v>
      </c>
      <c r="X33" s="23">
        <f>IF($A$2="CONSOLIDADO",SUMIFS('Realizado 2026'!$P:$P,'Realizado 2026'!$F:$F,'DRE-2026'!$A33,'Realizado 2026'!$E:$E,'DRE-2026'!X$4),SUMIFS('Realizado 2026'!$P:$P,'Realizado 2026'!$F:$F,'DRE-2026'!$A33,'Realizado 2026'!$E:$E,'DRE-2026'!X$4,'Realizado 2026'!$A:$A,'DRE-2026'!$A$2))</f>
        <v>0</v>
      </c>
      <c r="Y33" s="24" t="str">
        <f t="shared" si="53"/>
        <v>-</v>
      </c>
      <c r="Z33" s="22">
        <f>IF($A$2="CONSOLIDADO",SUMIFS(Orçamento2026!$P:$P,Orçamento2026!$F:$F,'DRE-2026'!$A33,Orçamento2026!$E:$E,'DRE-2026'!AA$4),SUMIFS(Orçamento2026!$P:$P,Orçamento2026!$F:$F,'DRE-2026'!$A33,Orçamento2026!$E:$E,'DRE-2026'!AA$4,Orçamento2026!$A:$A,'DRE-2026'!$A$2))</f>
        <v>0</v>
      </c>
      <c r="AA33" s="23">
        <f>IF($A$2="CONSOLIDADO",SUMIFS('Realizado 2026'!$P:$P,'Realizado 2026'!$F:$F,'DRE-2026'!$A33,'Realizado 2026'!$E:$E,'DRE-2026'!AA$4),SUMIFS('Realizado 2026'!$P:$P,'Realizado 2026'!$F:$F,'DRE-2026'!$A33,'Realizado 2026'!$E:$E,'DRE-2026'!AA$4,'Realizado 2026'!$A:$A,'DRE-2026'!$A$2))</f>
        <v>0</v>
      </c>
      <c r="AB33" s="24" t="str">
        <f t="shared" si="54"/>
        <v>-</v>
      </c>
      <c r="AC33" s="22">
        <f>IF($A$2="CONSOLIDADO",SUMIFS(Orçamento2026!$P:$P,Orçamento2026!$F:$F,'DRE-2026'!$A33,Orçamento2026!$E:$E,'DRE-2026'!AD$4),SUMIFS(Orçamento2026!$P:$P,Orçamento2026!$F:$F,'DRE-2026'!$A33,Orçamento2026!$E:$E,'DRE-2026'!AD$4,Orçamento2026!$A:$A,'DRE-2026'!$A$2))</f>
        <v>0</v>
      </c>
      <c r="AD33" s="23">
        <f>IF($A$2="CONSOLIDADO",SUMIFS('Realizado 2026'!$P:$P,'Realizado 2026'!$F:$F,'DRE-2026'!$A33,'Realizado 2026'!$E:$E,'DRE-2026'!AD$4),SUMIFS('Realizado 2026'!$P:$P,'Realizado 2026'!$F:$F,'DRE-2026'!$A33,'Realizado 2026'!$E:$E,'DRE-2026'!AD$4,'Realizado 2026'!$A:$A,'DRE-2026'!$A$2))</f>
        <v>0</v>
      </c>
      <c r="AE33" s="24" t="str">
        <f t="shared" si="55"/>
        <v>-</v>
      </c>
      <c r="AF33" s="22">
        <f>IF($A$2="CONSOLIDADO",SUMIFS(Orçamento2026!$P:$P,Orçamento2026!$F:$F,'DRE-2026'!$A33,Orçamento2026!$E:$E,'DRE-2026'!AG$4),SUMIFS(Orçamento2026!$P:$P,Orçamento2026!$F:$F,'DRE-2026'!$A33,Orçamento2026!$E:$E,'DRE-2026'!AG$4,Orçamento2026!$A:$A,'DRE-2026'!$A$2))</f>
        <v>0</v>
      </c>
      <c r="AG33" s="23">
        <f>IF($A$2="CONSOLIDADO",SUMIFS('Realizado 2026'!$P:$P,'Realizado 2026'!$F:$F,'DRE-2026'!$A33,'Realizado 2026'!$E:$E,'DRE-2026'!AG$4),SUMIFS('Realizado 2026'!$P:$P,'Realizado 2026'!$F:$F,'DRE-2026'!$A33,'Realizado 2026'!$E:$E,'DRE-2026'!AG$4,'Realizado 2026'!$A:$A,'DRE-2026'!$A$2))</f>
        <v>0</v>
      </c>
      <c r="AH33" s="24" t="str">
        <f t="shared" si="56"/>
        <v>-</v>
      </c>
      <c r="AI33" s="22">
        <f>IF($A$2="CONSOLIDADO",SUMIFS(Orçamento2026!$P:$P,Orçamento2026!$F:$F,'DRE-2026'!$A33,Orçamento2026!$E:$E,'DRE-2026'!AJ$4),SUMIFS(Orçamento2026!$P:$P,Orçamento2026!$F:$F,'DRE-2026'!$A33,Orçamento2026!$E:$E,'DRE-2026'!AJ$4,Orçamento2026!$A:$A,'DRE-2026'!$A$2))</f>
        <v>0</v>
      </c>
      <c r="AJ33" s="23">
        <f>IF($A$2="CONSOLIDADO",SUMIFS('Realizado 2026'!$P:$P,'Realizado 2026'!$F:$F,'DRE-2026'!$A33,'Realizado 2026'!$E:$E,'DRE-2026'!AJ$4),SUMIFS('Realizado 2026'!$P:$P,'Realizado 2026'!$F:$F,'DRE-2026'!$A33,'Realizado 2026'!$E:$E,'DRE-2026'!AJ$4,'Realizado 2026'!$A:$A,'DRE-2026'!$A$2))</f>
        <v>0</v>
      </c>
      <c r="AK33" s="24" t="str">
        <f t="shared" si="57"/>
        <v>-</v>
      </c>
      <c r="AL33" s="5"/>
      <c r="AM33" s="5"/>
      <c r="AN33" s="23">
        <f t="shared" ref="AN33:AO33" si="60">B33+E33+H33+K33+N33+Q33+T33+W33+Z33+AC33+AF33+AI33</f>
        <v>0</v>
      </c>
      <c r="AO33" s="23">
        <f t="shared" si="60"/>
        <v>0</v>
      </c>
      <c r="AP33" s="25" t="str">
        <f t="shared" si="59"/>
        <v>-</v>
      </c>
    </row>
    <row r="34" spans="1:43" ht="15.75" customHeight="1">
      <c r="A34" s="44" t="s">
        <v>32</v>
      </c>
      <c r="B34" s="22">
        <f>IF($A$2="CONSOLIDADO",SUMIFS(Orçamento2026!$P:$P,Orçamento2026!$F:$F,'DRE-2026'!$A34,Orçamento2026!$E:$E,'DRE-2026'!C$4),SUMIFS(Orçamento2026!$P:$P,Orçamento2026!$F:$F,'DRE-2026'!$A34,Orçamento2026!$E:$E,'DRE-2026'!C$4,Orçamento2026!$A:$A,'DRE-2026'!$A$2))</f>
        <v>0</v>
      </c>
      <c r="C34" s="23">
        <f>IF($A$2="CONSOLIDADO",SUMIFS('Realizado 2026'!$P:$P,'Realizado 2026'!$F:$F,'DRE-2026'!$A34,'Realizado 2026'!$E:$E,'DRE-2026'!C$4),SUMIFS('Realizado 2026'!$P:$P,'Realizado 2026'!$F:$F,'DRE-2026'!$A34,'Realizado 2026'!$E:$E,'DRE-2026'!C$4,'Realizado 2026'!$A:$A,'DRE-2026'!$A$2))</f>
        <v>0</v>
      </c>
      <c r="D34" s="24" t="str">
        <f t="shared" si="46"/>
        <v>-</v>
      </c>
      <c r="E34" s="22">
        <f>IF($A$2="CONSOLIDADO",SUMIFS(Orçamento2026!$P:$P,Orçamento2026!$F:$F,'DRE-2026'!$A34,Orçamento2026!$E:$E,'DRE-2026'!F$4),SUMIFS(Orçamento2026!$P:$P,Orçamento2026!$F:$F,'DRE-2026'!$A34,Orçamento2026!$E:$E,'DRE-2026'!F$4,Orçamento2026!$A:$A,'DRE-2026'!$A$2))</f>
        <v>0</v>
      </c>
      <c r="F34" s="23">
        <f>IF($A$2="CONSOLIDADO",SUMIFS('Realizado 2026'!$P:$P,'Realizado 2026'!$F:$F,'DRE-2026'!$A34,'Realizado 2026'!$E:$E,'DRE-2026'!F$4),SUMIFS('Realizado 2026'!$P:$P,'Realizado 2026'!$F:$F,'DRE-2026'!$A34,'Realizado 2026'!$E:$E,'DRE-2026'!F$4,'Realizado 2026'!$A:$A,'DRE-2026'!$A$2))</f>
        <v>0</v>
      </c>
      <c r="G34" s="24" t="str">
        <f t="shared" si="47"/>
        <v>-</v>
      </c>
      <c r="H34" s="22">
        <f>IF($A$2="CONSOLIDADO",SUMIFS(Orçamento2026!$P:$P,Orçamento2026!$F:$F,'DRE-2026'!$A34,Orçamento2026!$E:$E,'DRE-2026'!I$4),SUMIFS(Orçamento2026!$P:$P,Orçamento2026!$F:$F,'DRE-2026'!$A34,Orçamento2026!$E:$E,'DRE-2026'!I$4,Orçamento2026!$A:$A,'DRE-2026'!$A$2))</f>
        <v>0</v>
      </c>
      <c r="I34" s="23">
        <f>IF($A$2="CONSOLIDADO",SUMIFS('Realizado 2026'!$P:$P,'Realizado 2026'!$F:$F,'DRE-2026'!$A34,'Realizado 2026'!$E:$E,'DRE-2026'!I$4),SUMIFS('Realizado 2026'!$P:$P,'Realizado 2026'!$F:$F,'DRE-2026'!$A34,'Realizado 2026'!$E:$E,'DRE-2026'!I$4,'Realizado 2026'!$A:$A,'DRE-2026'!$A$2))</f>
        <v>0</v>
      </c>
      <c r="J34" s="24" t="str">
        <f t="shared" si="48"/>
        <v>-</v>
      </c>
      <c r="K34" s="22">
        <f>IF($A$2="CONSOLIDADO",SUMIFS(Orçamento2026!$P:$P,Orçamento2026!$F:$F,'DRE-2026'!$A34,Orçamento2026!$E:$E,'DRE-2026'!L$4),SUMIFS(Orçamento2026!$P:$P,Orçamento2026!$F:$F,'DRE-2026'!$A34,Orçamento2026!$E:$E,'DRE-2026'!L$4,Orçamento2026!$A:$A,'DRE-2026'!$A$2))</f>
        <v>0</v>
      </c>
      <c r="L34" s="23">
        <f>IF($A$2="CONSOLIDADO",SUMIFS('Realizado 2026'!$P:$P,'Realizado 2026'!$F:$F,'DRE-2026'!$A34,'Realizado 2026'!$E:$E,'DRE-2026'!L$4),SUMIFS('Realizado 2026'!$P:$P,'Realizado 2026'!$F:$F,'DRE-2026'!$A34,'Realizado 2026'!$E:$E,'DRE-2026'!L$4,'Realizado 2026'!$A:$A,'DRE-2026'!$A$2))</f>
        <v>0</v>
      </c>
      <c r="M34" s="24" t="str">
        <f t="shared" si="49"/>
        <v>-</v>
      </c>
      <c r="N34" s="22">
        <f>IF($A$2="CONSOLIDADO",SUMIFS(Orçamento2026!$P:$P,Orçamento2026!$F:$F,'DRE-2026'!$A34,Orçamento2026!$E:$E,'DRE-2026'!O$4),SUMIFS(Orçamento2026!$P:$P,Orçamento2026!$F:$F,'DRE-2026'!$A34,Orçamento2026!$E:$E,'DRE-2026'!O$4,Orçamento2026!$A:$A,'DRE-2026'!$A$2))</f>
        <v>0</v>
      </c>
      <c r="O34" s="23">
        <f>IF($A$2="CONSOLIDADO",SUMIFS('Realizado 2026'!$P:$P,'Realizado 2026'!$F:$F,'DRE-2026'!$A34,'Realizado 2026'!$E:$E,'DRE-2026'!O$4),SUMIFS('Realizado 2026'!$P:$P,'Realizado 2026'!$F:$F,'DRE-2026'!$A34,'Realizado 2026'!$E:$E,'DRE-2026'!O$4,'Realizado 2026'!$A:$A,'DRE-2026'!$A$2))</f>
        <v>0</v>
      </c>
      <c r="P34" s="24" t="str">
        <f t="shared" si="50"/>
        <v>-</v>
      </c>
      <c r="Q34" s="22">
        <f>IF($A$2="CONSOLIDADO",SUMIFS(Orçamento2026!$P:$P,Orçamento2026!$F:$F,'DRE-2026'!$A34,Orçamento2026!$E:$E,'DRE-2026'!R$4),SUMIFS(Orçamento2026!$P:$P,Orçamento2026!$F:$F,'DRE-2026'!$A34,Orçamento2026!$E:$E,'DRE-2026'!R$4,Orçamento2026!$A:$A,'DRE-2026'!$A$2))</f>
        <v>0</v>
      </c>
      <c r="R34" s="23">
        <f>IF($A$2="CONSOLIDADO",SUMIFS('Realizado 2026'!$P:$P,'Realizado 2026'!$F:$F,'DRE-2026'!$A34,'Realizado 2026'!$E:$E,'DRE-2026'!R$4),SUMIFS('Realizado 2026'!$P:$P,'Realizado 2026'!$F:$F,'DRE-2026'!$A34,'Realizado 2026'!$E:$E,'DRE-2026'!R$4,'Realizado 2026'!$A:$A,'DRE-2026'!$A$2))</f>
        <v>0</v>
      </c>
      <c r="S34" s="24" t="str">
        <f t="shared" si="51"/>
        <v>-</v>
      </c>
      <c r="T34" s="22">
        <f>IF($A$2="CONSOLIDADO",SUMIFS(Orçamento2026!$P:$P,Orçamento2026!$F:$F,'DRE-2026'!$A34,Orçamento2026!$E:$E,'DRE-2026'!U$4),SUMIFS(Orçamento2026!$P:$P,Orçamento2026!$F:$F,'DRE-2026'!$A34,Orçamento2026!$E:$E,'DRE-2026'!U$4,Orçamento2026!$A:$A,'DRE-2026'!$A$2))</f>
        <v>0</v>
      </c>
      <c r="U34" s="23">
        <f>IF($A$2="CONSOLIDADO",SUMIFS('Realizado 2026'!$P:$P,'Realizado 2026'!$F:$F,'DRE-2026'!$A34,'Realizado 2026'!$E:$E,'DRE-2026'!U$4),SUMIFS('Realizado 2026'!$P:$P,'Realizado 2026'!$F:$F,'DRE-2026'!$A34,'Realizado 2026'!$E:$E,'DRE-2026'!U$4,'Realizado 2026'!$A:$A,'DRE-2026'!$A$2))</f>
        <v>0</v>
      </c>
      <c r="V34" s="24" t="str">
        <f t="shared" si="52"/>
        <v>-</v>
      </c>
      <c r="W34" s="22">
        <f>IF($A$2="CONSOLIDADO",SUMIFS(Orçamento2026!$P:$P,Orçamento2026!$F:$F,'DRE-2026'!$A34,Orçamento2026!$E:$E,'DRE-2026'!X$4),SUMIFS(Orçamento2026!$P:$P,Orçamento2026!$F:$F,'DRE-2026'!$A34,Orçamento2026!$E:$E,'DRE-2026'!X$4,Orçamento2026!$A:$A,'DRE-2026'!$A$2))</f>
        <v>0</v>
      </c>
      <c r="X34" s="23">
        <f>IF($A$2="CONSOLIDADO",SUMIFS('Realizado 2026'!$P:$P,'Realizado 2026'!$F:$F,'DRE-2026'!$A34,'Realizado 2026'!$E:$E,'DRE-2026'!X$4),SUMIFS('Realizado 2026'!$P:$P,'Realizado 2026'!$F:$F,'DRE-2026'!$A34,'Realizado 2026'!$E:$E,'DRE-2026'!X$4,'Realizado 2026'!$A:$A,'DRE-2026'!$A$2))</f>
        <v>0</v>
      </c>
      <c r="Y34" s="24" t="str">
        <f t="shared" si="53"/>
        <v>-</v>
      </c>
      <c r="Z34" s="22">
        <f>IF($A$2="CONSOLIDADO",SUMIFS(Orçamento2026!$P:$P,Orçamento2026!$F:$F,'DRE-2026'!$A34,Orçamento2026!$E:$E,'DRE-2026'!AA$4),SUMIFS(Orçamento2026!$P:$P,Orçamento2026!$F:$F,'DRE-2026'!$A34,Orçamento2026!$E:$E,'DRE-2026'!AA$4,Orçamento2026!$A:$A,'DRE-2026'!$A$2))</f>
        <v>0</v>
      </c>
      <c r="AA34" s="23">
        <f>IF($A$2="CONSOLIDADO",SUMIFS('Realizado 2026'!$P:$P,'Realizado 2026'!$F:$F,'DRE-2026'!$A34,'Realizado 2026'!$E:$E,'DRE-2026'!AA$4),SUMIFS('Realizado 2026'!$P:$P,'Realizado 2026'!$F:$F,'DRE-2026'!$A34,'Realizado 2026'!$E:$E,'DRE-2026'!AA$4,'Realizado 2026'!$A:$A,'DRE-2026'!$A$2))</f>
        <v>0</v>
      </c>
      <c r="AB34" s="24" t="str">
        <f t="shared" si="54"/>
        <v>-</v>
      </c>
      <c r="AC34" s="22">
        <f>IF($A$2="CONSOLIDADO",SUMIFS(Orçamento2026!$P:$P,Orçamento2026!$F:$F,'DRE-2026'!$A34,Orçamento2026!$E:$E,'DRE-2026'!AD$4),SUMIFS(Orçamento2026!$P:$P,Orçamento2026!$F:$F,'DRE-2026'!$A34,Orçamento2026!$E:$E,'DRE-2026'!AD$4,Orçamento2026!$A:$A,'DRE-2026'!$A$2))</f>
        <v>0</v>
      </c>
      <c r="AD34" s="23">
        <f>IF($A$2="CONSOLIDADO",SUMIFS('Realizado 2026'!$P:$P,'Realizado 2026'!$F:$F,'DRE-2026'!$A34,'Realizado 2026'!$E:$E,'DRE-2026'!AD$4),SUMIFS('Realizado 2026'!$P:$P,'Realizado 2026'!$F:$F,'DRE-2026'!$A34,'Realizado 2026'!$E:$E,'DRE-2026'!AD$4,'Realizado 2026'!$A:$A,'DRE-2026'!$A$2))</f>
        <v>0</v>
      </c>
      <c r="AE34" s="24" t="str">
        <f t="shared" si="55"/>
        <v>-</v>
      </c>
      <c r="AF34" s="22">
        <f>IF($A$2="CONSOLIDADO",SUMIFS(Orçamento2026!$P:$P,Orçamento2026!$F:$F,'DRE-2026'!$A34,Orçamento2026!$E:$E,'DRE-2026'!AG$4),SUMIFS(Orçamento2026!$P:$P,Orçamento2026!$F:$F,'DRE-2026'!$A34,Orçamento2026!$E:$E,'DRE-2026'!AG$4,Orçamento2026!$A:$A,'DRE-2026'!$A$2))</f>
        <v>0</v>
      </c>
      <c r="AG34" s="23">
        <f>IF($A$2="CONSOLIDADO",SUMIFS('Realizado 2026'!$P:$P,'Realizado 2026'!$F:$F,'DRE-2026'!$A34,'Realizado 2026'!$E:$E,'DRE-2026'!AG$4),SUMIFS('Realizado 2026'!$P:$P,'Realizado 2026'!$F:$F,'DRE-2026'!$A34,'Realizado 2026'!$E:$E,'DRE-2026'!AG$4,'Realizado 2026'!$A:$A,'DRE-2026'!$A$2))</f>
        <v>0</v>
      </c>
      <c r="AH34" s="24" t="str">
        <f t="shared" si="56"/>
        <v>-</v>
      </c>
      <c r="AI34" s="22">
        <f>IF($A$2="CONSOLIDADO",SUMIFS(Orçamento2026!$P:$P,Orçamento2026!$F:$F,'DRE-2026'!$A34,Orçamento2026!$E:$E,'DRE-2026'!AJ$4),SUMIFS(Orçamento2026!$P:$P,Orçamento2026!$F:$F,'DRE-2026'!$A34,Orçamento2026!$E:$E,'DRE-2026'!AJ$4,Orçamento2026!$A:$A,'DRE-2026'!$A$2))</f>
        <v>0</v>
      </c>
      <c r="AJ34" s="23">
        <f>IF($A$2="CONSOLIDADO",SUMIFS('Realizado 2026'!$P:$P,'Realizado 2026'!$F:$F,'DRE-2026'!$A34,'Realizado 2026'!$E:$E,'DRE-2026'!AJ$4),SUMIFS('Realizado 2026'!$P:$P,'Realizado 2026'!$F:$F,'DRE-2026'!$A34,'Realizado 2026'!$E:$E,'DRE-2026'!AJ$4,'Realizado 2026'!$A:$A,'DRE-2026'!$A$2))</f>
        <v>0</v>
      </c>
      <c r="AK34" s="24" t="str">
        <f t="shared" si="57"/>
        <v>-</v>
      </c>
      <c r="AL34" s="5"/>
      <c r="AM34" s="5"/>
      <c r="AN34" s="23">
        <f t="shared" ref="AN34:AO34" si="61">B34+E34+H34+K34+N34+Q34+T34+W34+Z34+AC34+AF34+AI34</f>
        <v>0</v>
      </c>
      <c r="AO34" s="23">
        <f t="shared" si="61"/>
        <v>0</v>
      </c>
      <c r="AP34" s="25" t="str">
        <f t="shared" si="59"/>
        <v>-</v>
      </c>
    </row>
    <row r="35" spans="1:43" ht="15.75" customHeight="1">
      <c r="A35" s="44" t="s">
        <v>33</v>
      </c>
      <c r="B35" s="22">
        <f>IF($A$2="CONSOLIDADO",SUMIFS(Orçamento2026!$P:$P,Orçamento2026!$F:$F,'DRE-2026'!$A35,Orçamento2026!$E:$E,'DRE-2026'!C$4),SUMIFS(Orçamento2026!$P:$P,Orçamento2026!$F:$F,'DRE-2026'!$A35,Orçamento2026!$E:$E,'DRE-2026'!C$4,Orçamento2026!$A:$A,'DRE-2026'!$A$2))</f>
        <v>600</v>
      </c>
      <c r="C35" s="23">
        <f>IF($A$2="CONSOLIDADO",SUMIFS('Realizado 2026'!$P:$P,'Realizado 2026'!$F:$F,'DRE-2026'!$A35,'Realizado 2026'!$E:$E,'DRE-2026'!C$4),SUMIFS('Realizado 2026'!$P:$P,'Realizado 2026'!$F:$F,'DRE-2026'!$A35,'Realizado 2026'!$E:$E,'DRE-2026'!C$4,'Realizado 2026'!$A:$A,'DRE-2026'!$A$2))</f>
        <v>879.31000000000006</v>
      </c>
      <c r="D35" s="24">
        <f t="shared" si="46"/>
        <v>1.4655166666666668</v>
      </c>
      <c r="E35" s="22">
        <f>IF($A$2="CONSOLIDADO",SUMIFS(Orçamento2026!$P:$P,Orçamento2026!$F:$F,'DRE-2026'!$A35,Orçamento2026!$E:$E,'DRE-2026'!F$4),SUMIFS(Orçamento2026!$P:$P,Orçamento2026!$F:$F,'DRE-2026'!$A35,Orçamento2026!$E:$E,'DRE-2026'!F$4,Orçamento2026!$A:$A,'DRE-2026'!$A$2))</f>
        <v>600</v>
      </c>
      <c r="F35" s="23">
        <f>IF($A$2="CONSOLIDADO",SUMIFS('Realizado 2026'!$P:$P,'Realizado 2026'!$F:$F,'DRE-2026'!$A35,'Realizado 2026'!$E:$E,'DRE-2026'!F$4),SUMIFS('Realizado 2026'!$P:$P,'Realizado 2026'!$F:$F,'DRE-2026'!$A35,'Realizado 2026'!$E:$E,'DRE-2026'!F$4,'Realizado 2026'!$A:$A,'DRE-2026'!$A$2))</f>
        <v>879.31000000000006</v>
      </c>
      <c r="G35" s="24">
        <f t="shared" si="47"/>
        <v>1.4655166666666668</v>
      </c>
      <c r="H35" s="22">
        <f>IF($A$2="CONSOLIDADO",SUMIFS(Orçamento2026!$P:$P,Orçamento2026!$F:$F,'DRE-2026'!$A35,Orçamento2026!$E:$E,'DRE-2026'!I$4),SUMIFS(Orçamento2026!$P:$P,Orçamento2026!$F:$F,'DRE-2026'!$A35,Orçamento2026!$E:$E,'DRE-2026'!I$4,Orçamento2026!$A:$A,'DRE-2026'!$A$2))</f>
        <v>600</v>
      </c>
      <c r="I35" s="23">
        <f>IF($A$2="CONSOLIDADO",SUMIFS('Realizado 2026'!$P:$P,'Realizado 2026'!$F:$F,'DRE-2026'!$A35,'Realizado 2026'!$E:$E,'DRE-2026'!I$4),SUMIFS('Realizado 2026'!$P:$P,'Realizado 2026'!$F:$F,'DRE-2026'!$A35,'Realizado 2026'!$E:$E,'DRE-2026'!I$4,'Realizado 2026'!$A:$A,'DRE-2026'!$A$2))</f>
        <v>961.61000000000013</v>
      </c>
      <c r="J35" s="24">
        <f t="shared" si="48"/>
        <v>1.6026833333333335</v>
      </c>
      <c r="K35" s="22">
        <f>IF($A$2="CONSOLIDADO",SUMIFS(Orçamento2026!$P:$P,Orçamento2026!$F:$F,'DRE-2026'!$A35,Orçamento2026!$E:$E,'DRE-2026'!L$4),SUMIFS(Orçamento2026!$P:$P,Orçamento2026!$F:$F,'DRE-2026'!$A35,Orçamento2026!$E:$E,'DRE-2026'!L$4,Orçamento2026!$A:$A,'DRE-2026'!$A$2))</f>
        <v>600</v>
      </c>
      <c r="L35" s="23">
        <f>IF($A$2="CONSOLIDADO",SUMIFS('Realizado 2026'!$P:$P,'Realizado 2026'!$F:$F,'DRE-2026'!$A35,'Realizado 2026'!$E:$E,'DRE-2026'!L$4),SUMIFS('Realizado 2026'!$P:$P,'Realizado 2026'!$F:$F,'DRE-2026'!$A35,'Realizado 2026'!$E:$E,'DRE-2026'!L$4,'Realizado 2026'!$A:$A,'DRE-2026'!$A$2))</f>
        <v>0</v>
      </c>
      <c r="M35" s="24">
        <f t="shared" si="49"/>
        <v>0</v>
      </c>
      <c r="N35" s="22">
        <f>IF($A$2="CONSOLIDADO",SUMIFS(Orçamento2026!$P:$P,Orçamento2026!$F:$F,'DRE-2026'!$A35,Orçamento2026!$E:$E,'DRE-2026'!O$4),SUMIFS(Orçamento2026!$P:$P,Orçamento2026!$F:$F,'DRE-2026'!$A35,Orçamento2026!$E:$E,'DRE-2026'!O$4,Orçamento2026!$A:$A,'DRE-2026'!$A$2))</f>
        <v>600</v>
      </c>
      <c r="O35" s="23">
        <f>IF($A$2="CONSOLIDADO",SUMIFS('Realizado 2026'!$P:$P,'Realizado 2026'!$F:$F,'DRE-2026'!$A35,'Realizado 2026'!$E:$E,'DRE-2026'!O$4),SUMIFS('Realizado 2026'!$P:$P,'Realizado 2026'!$F:$F,'DRE-2026'!$A35,'Realizado 2026'!$E:$E,'DRE-2026'!O$4,'Realizado 2026'!$A:$A,'DRE-2026'!$A$2))</f>
        <v>0</v>
      </c>
      <c r="P35" s="24">
        <f t="shared" si="50"/>
        <v>0</v>
      </c>
      <c r="Q35" s="22">
        <f>IF($A$2="CONSOLIDADO",SUMIFS(Orçamento2026!$P:$P,Orçamento2026!$F:$F,'DRE-2026'!$A35,Orçamento2026!$E:$E,'DRE-2026'!R$4),SUMIFS(Orçamento2026!$P:$P,Orçamento2026!$F:$F,'DRE-2026'!$A35,Orçamento2026!$E:$E,'DRE-2026'!R$4,Orçamento2026!$A:$A,'DRE-2026'!$A$2))</f>
        <v>0</v>
      </c>
      <c r="R35" s="23">
        <f>IF($A$2="CONSOLIDADO",SUMIFS('Realizado 2026'!$P:$P,'Realizado 2026'!$F:$F,'DRE-2026'!$A35,'Realizado 2026'!$E:$E,'DRE-2026'!R$4),SUMIFS('Realizado 2026'!$P:$P,'Realizado 2026'!$F:$F,'DRE-2026'!$A35,'Realizado 2026'!$E:$E,'DRE-2026'!R$4,'Realizado 2026'!$A:$A,'DRE-2026'!$A$2))</f>
        <v>0</v>
      </c>
      <c r="S35" s="24" t="str">
        <f t="shared" si="51"/>
        <v>-</v>
      </c>
      <c r="T35" s="22">
        <f>IF($A$2="CONSOLIDADO",SUMIFS(Orçamento2026!$P:$P,Orçamento2026!$F:$F,'DRE-2026'!$A35,Orçamento2026!$E:$E,'DRE-2026'!U$4),SUMIFS(Orçamento2026!$P:$P,Orçamento2026!$F:$F,'DRE-2026'!$A35,Orçamento2026!$E:$E,'DRE-2026'!U$4,Orçamento2026!$A:$A,'DRE-2026'!$A$2))</f>
        <v>1200</v>
      </c>
      <c r="U35" s="23">
        <f>IF($A$2="CONSOLIDADO",SUMIFS('Realizado 2026'!$P:$P,'Realizado 2026'!$F:$F,'DRE-2026'!$A35,'Realizado 2026'!$E:$E,'DRE-2026'!U$4),SUMIFS('Realizado 2026'!$P:$P,'Realizado 2026'!$F:$F,'DRE-2026'!$A35,'Realizado 2026'!$E:$E,'DRE-2026'!U$4,'Realizado 2026'!$A:$A,'DRE-2026'!$A$2))</f>
        <v>0</v>
      </c>
      <c r="V35" s="24">
        <f t="shared" si="52"/>
        <v>0</v>
      </c>
      <c r="W35" s="22">
        <f>IF($A$2="CONSOLIDADO",SUMIFS(Orçamento2026!$P:$P,Orçamento2026!$F:$F,'DRE-2026'!$A35,Orçamento2026!$E:$E,'DRE-2026'!X$4),SUMIFS(Orçamento2026!$P:$P,Orçamento2026!$F:$F,'DRE-2026'!$A35,Orçamento2026!$E:$E,'DRE-2026'!X$4,Orçamento2026!$A:$A,'DRE-2026'!$A$2))</f>
        <v>600</v>
      </c>
      <c r="X35" s="23">
        <f>IF($A$2="CONSOLIDADO",SUMIFS('Realizado 2026'!$P:$P,'Realizado 2026'!$F:$F,'DRE-2026'!$A35,'Realizado 2026'!$E:$E,'DRE-2026'!X$4),SUMIFS('Realizado 2026'!$P:$P,'Realizado 2026'!$F:$F,'DRE-2026'!$A35,'Realizado 2026'!$E:$E,'DRE-2026'!X$4,'Realizado 2026'!$A:$A,'DRE-2026'!$A$2))</f>
        <v>0</v>
      </c>
      <c r="Y35" s="24">
        <f t="shared" si="53"/>
        <v>0</v>
      </c>
      <c r="Z35" s="22">
        <f>IF($A$2="CONSOLIDADO",SUMIFS(Orçamento2026!$P:$P,Orçamento2026!$F:$F,'DRE-2026'!$A35,Orçamento2026!$E:$E,'DRE-2026'!AA$4),SUMIFS(Orçamento2026!$P:$P,Orçamento2026!$F:$F,'DRE-2026'!$A35,Orçamento2026!$E:$E,'DRE-2026'!AA$4,Orçamento2026!$A:$A,'DRE-2026'!$A$2))</f>
        <v>600</v>
      </c>
      <c r="AA35" s="23">
        <f>IF($A$2="CONSOLIDADO",SUMIFS('Realizado 2026'!$P:$P,'Realizado 2026'!$F:$F,'DRE-2026'!$A35,'Realizado 2026'!$E:$E,'DRE-2026'!AA$4),SUMIFS('Realizado 2026'!$P:$P,'Realizado 2026'!$F:$F,'DRE-2026'!$A35,'Realizado 2026'!$E:$E,'DRE-2026'!AA$4,'Realizado 2026'!$A:$A,'DRE-2026'!$A$2))</f>
        <v>0</v>
      </c>
      <c r="AB35" s="24">
        <f t="shared" si="54"/>
        <v>0</v>
      </c>
      <c r="AC35" s="22">
        <f>IF($A$2="CONSOLIDADO",SUMIFS(Orçamento2026!$P:$P,Orçamento2026!$F:$F,'DRE-2026'!$A35,Orçamento2026!$E:$E,'DRE-2026'!AD$4),SUMIFS(Orçamento2026!$P:$P,Orçamento2026!$F:$F,'DRE-2026'!$A35,Orçamento2026!$E:$E,'DRE-2026'!AD$4,Orçamento2026!$A:$A,'DRE-2026'!$A$2))</f>
        <v>600</v>
      </c>
      <c r="AD35" s="23">
        <f>IF($A$2="CONSOLIDADO",SUMIFS('Realizado 2026'!$P:$P,'Realizado 2026'!$F:$F,'DRE-2026'!$A35,'Realizado 2026'!$E:$E,'DRE-2026'!AD$4),SUMIFS('Realizado 2026'!$P:$P,'Realizado 2026'!$F:$F,'DRE-2026'!$A35,'Realizado 2026'!$E:$E,'DRE-2026'!AD$4,'Realizado 2026'!$A:$A,'DRE-2026'!$A$2))</f>
        <v>0</v>
      </c>
      <c r="AE35" s="24">
        <f t="shared" si="55"/>
        <v>0</v>
      </c>
      <c r="AF35" s="22">
        <f>IF($A$2="CONSOLIDADO",SUMIFS(Orçamento2026!$P:$P,Orçamento2026!$F:$F,'DRE-2026'!$A35,Orçamento2026!$E:$E,'DRE-2026'!AG$4),SUMIFS(Orçamento2026!$P:$P,Orçamento2026!$F:$F,'DRE-2026'!$A35,Orçamento2026!$E:$E,'DRE-2026'!AG$4,Orçamento2026!$A:$A,'DRE-2026'!$A$2))</f>
        <v>600</v>
      </c>
      <c r="AG35" s="23">
        <f>IF($A$2="CONSOLIDADO",SUMIFS('Realizado 2026'!$P:$P,'Realizado 2026'!$F:$F,'DRE-2026'!$A35,'Realizado 2026'!$E:$E,'DRE-2026'!AG$4),SUMIFS('Realizado 2026'!$P:$P,'Realizado 2026'!$F:$F,'DRE-2026'!$A35,'Realizado 2026'!$E:$E,'DRE-2026'!AG$4,'Realizado 2026'!$A:$A,'DRE-2026'!$A$2))</f>
        <v>0</v>
      </c>
      <c r="AH35" s="24">
        <f t="shared" si="56"/>
        <v>0</v>
      </c>
      <c r="AI35" s="22">
        <f>IF($A$2="CONSOLIDADO",SUMIFS(Orçamento2026!$P:$P,Orçamento2026!$F:$F,'DRE-2026'!$A35,Orçamento2026!$E:$E,'DRE-2026'!AJ$4),SUMIFS(Orçamento2026!$P:$P,Orçamento2026!$F:$F,'DRE-2026'!$A35,Orçamento2026!$E:$E,'DRE-2026'!AJ$4,Orçamento2026!$A:$A,'DRE-2026'!$A$2))</f>
        <v>600</v>
      </c>
      <c r="AJ35" s="23">
        <f>IF($A$2="CONSOLIDADO",SUMIFS('Realizado 2026'!$P:$P,'Realizado 2026'!$F:$F,'DRE-2026'!$A35,'Realizado 2026'!$E:$E,'DRE-2026'!AJ$4),SUMIFS('Realizado 2026'!$P:$P,'Realizado 2026'!$F:$F,'DRE-2026'!$A35,'Realizado 2026'!$E:$E,'DRE-2026'!AJ$4,'Realizado 2026'!$A:$A,'DRE-2026'!$A$2))</f>
        <v>0</v>
      </c>
      <c r="AK35" s="24">
        <f t="shared" si="57"/>
        <v>0</v>
      </c>
      <c r="AL35" s="5"/>
      <c r="AM35" s="5"/>
      <c r="AN35" s="23">
        <f t="shared" ref="AN35:AO35" si="62">B35+E35+H35+K35+N35+Q35+T35+W35+Z35+AC35+AF35+AI35</f>
        <v>7200</v>
      </c>
      <c r="AO35" s="23">
        <f t="shared" si="62"/>
        <v>2720.2300000000005</v>
      </c>
      <c r="AP35" s="25">
        <f t="shared" si="59"/>
        <v>0.37780972222222231</v>
      </c>
    </row>
    <row r="36" spans="1:43" ht="15.75" customHeight="1">
      <c r="A36" s="44" t="s">
        <v>34</v>
      </c>
      <c r="B36" s="22">
        <f>IF($A$2="CONSOLIDADO",SUMIFS(Orçamento2026!$P:$P,Orçamento2026!$F:$F,'DRE-2026'!$A36,Orçamento2026!$E:$E,'DRE-2026'!C$4),SUMIFS(Orçamento2026!$P:$P,Orçamento2026!$F:$F,'DRE-2026'!$A36,Orçamento2026!$E:$E,'DRE-2026'!C$4,Orçamento2026!$A:$A,'DRE-2026'!$A$2))</f>
        <v>0</v>
      </c>
      <c r="C36" s="23">
        <f>IF($A$2="CONSOLIDADO",SUMIFS('Realizado 2026'!$P:$P,'Realizado 2026'!$F:$F,'DRE-2026'!$A36,'Realizado 2026'!$E:$E,'DRE-2026'!C$4),SUMIFS('Realizado 2026'!$P:$P,'Realizado 2026'!$F:$F,'DRE-2026'!$A36,'Realizado 2026'!$E:$E,'DRE-2026'!C$4,'Realizado 2026'!$A:$A,'DRE-2026'!$A$2))</f>
        <v>0</v>
      </c>
      <c r="D36" s="24" t="str">
        <f t="shared" si="46"/>
        <v>-</v>
      </c>
      <c r="E36" s="22">
        <f>IF($A$2="CONSOLIDADO",SUMIFS(Orçamento2026!$P:$P,Orçamento2026!$F:$F,'DRE-2026'!$A36,Orçamento2026!$E:$E,'DRE-2026'!F$4),SUMIFS(Orçamento2026!$P:$P,Orçamento2026!$F:$F,'DRE-2026'!$A36,Orçamento2026!$E:$E,'DRE-2026'!F$4,Orçamento2026!$A:$A,'DRE-2026'!$A$2))</f>
        <v>0</v>
      </c>
      <c r="F36" s="23">
        <f>IF($A$2="CONSOLIDADO",SUMIFS('Realizado 2026'!$P:$P,'Realizado 2026'!$F:$F,'DRE-2026'!$A36,'Realizado 2026'!$E:$E,'DRE-2026'!F$4),SUMIFS('Realizado 2026'!$P:$P,'Realizado 2026'!$F:$F,'DRE-2026'!$A36,'Realizado 2026'!$E:$E,'DRE-2026'!F$4,'Realizado 2026'!$A:$A,'DRE-2026'!$A$2))</f>
        <v>0</v>
      </c>
      <c r="G36" s="24" t="str">
        <f t="shared" si="47"/>
        <v>-</v>
      </c>
      <c r="H36" s="22">
        <f>IF($A$2="CONSOLIDADO",SUMIFS(Orçamento2026!$P:$P,Orçamento2026!$F:$F,'DRE-2026'!$A36,Orçamento2026!$E:$E,'DRE-2026'!I$4),SUMIFS(Orçamento2026!$P:$P,Orçamento2026!$F:$F,'DRE-2026'!$A36,Orçamento2026!$E:$E,'DRE-2026'!I$4,Orçamento2026!$A:$A,'DRE-2026'!$A$2))</f>
        <v>0</v>
      </c>
      <c r="I36" s="23">
        <f>IF($A$2="CONSOLIDADO",SUMIFS('Realizado 2026'!$P:$P,'Realizado 2026'!$F:$F,'DRE-2026'!$A36,'Realizado 2026'!$E:$E,'DRE-2026'!I$4),SUMIFS('Realizado 2026'!$P:$P,'Realizado 2026'!$F:$F,'DRE-2026'!$A36,'Realizado 2026'!$E:$E,'DRE-2026'!I$4,'Realizado 2026'!$A:$A,'DRE-2026'!$A$2))</f>
        <v>0</v>
      </c>
      <c r="J36" s="24" t="str">
        <f t="shared" si="48"/>
        <v>-</v>
      </c>
      <c r="K36" s="22">
        <f>IF($A$2="CONSOLIDADO",SUMIFS(Orçamento2026!$P:$P,Orçamento2026!$F:$F,'DRE-2026'!$A36,Orçamento2026!$E:$E,'DRE-2026'!L$4),SUMIFS(Orçamento2026!$P:$P,Orçamento2026!$F:$F,'DRE-2026'!$A36,Orçamento2026!$E:$E,'DRE-2026'!L$4,Orçamento2026!$A:$A,'DRE-2026'!$A$2))</f>
        <v>0</v>
      </c>
      <c r="L36" s="23">
        <f>IF($A$2="CONSOLIDADO",SUMIFS('Realizado 2026'!$P:$P,'Realizado 2026'!$F:$F,'DRE-2026'!$A36,'Realizado 2026'!$E:$E,'DRE-2026'!L$4),SUMIFS('Realizado 2026'!$P:$P,'Realizado 2026'!$F:$F,'DRE-2026'!$A36,'Realizado 2026'!$E:$E,'DRE-2026'!L$4,'Realizado 2026'!$A:$A,'DRE-2026'!$A$2))</f>
        <v>0</v>
      </c>
      <c r="M36" s="24" t="str">
        <f t="shared" si="49"/>
        <v>-</v>
      </c>
      <c r="N36" s="22">
        <f>IF($A$2="CONSOLIDADO",SUMIFS(Orçamento2026!$P:$P,Orçamento2026!$F:$F,'DRE-2026'!$A36,Orçamento2026!$E:$E,'DRE-2026'!O$4),SUMIFS(Orçamento2026!$P:$P,Orçamento2026!$F:$F,'DRE-2026'!$A36,Orçamento2026!$E:$E,'DRE-2026'!O$4,Orçamento2026!$A:$A,'DRE-2026'!$A$2))</f>
        <v>0</v>
      </c>
      <c r="O36" s="23">
        <f>IF($A$2="CONSOLIDADO",SUMIFS('Realizado 2026'!$P:$P,'Realizado 2026'!$F:$F,'DRE-2026'!$A36,'Realizado 2026'!$E:$E,'DRE-2026'!O$4),SUMIFS('Realizado 2026'!$P:$P,'Realizado 2026'!$F:$F,'DRE-2026'!$A36,'Realizado 2026'!$E:$E,'DRE-2026'!O$4,'Realizado 2026'!$A:$A,'DRE-2026'!$A$2))</f>
        <v>0</v>
      </c>
      <c r="P36" s="24" t="str">
        <f t="shared" si="50"/>
        <v>-</v>
      </c>
      <c r="Q36" s="22">
        <f>IF($A$2="CONSOLIDADO",SUMIFS(Orçamento2026!$P:$P,Orçamento2026!$F:$F,'DRE-2026'!$A36,Orçamento2026!$E:$E,'DRE-2026'!R$4),SUMIFS(Orçamento2026!$P:$P,Orçamento2026!$F:$F,'DRE-2026'!$A36,Orçamento2026!$E:$E,'DRE-2026'!R$4,Orçamento2026!$A:$A,'DRE-2026'!$A$2))</f>
        <v>0</v>
      </c>
      <c r="R36" s="23">
        <f>IF($A$2="CONSOLIDADO",SUMIFS('Realizado 2026'!$P:$P,'Realizado 2026'!$F:$F,'DRE-2026'!$A36,'Realizado 2026'!$E:$E,'DRE-2026'!R$4),SUMIFS('Realizado 2026'!$P:$P,'Realizado 2026'!$F:$F,'DRE-2026'!$A36,'Realizado 2026'!$E:$E,'DRE-2026'!R$4,'Realizado 2026'!$A:$A,'DRE-2026'!$A$2))</f>
        <v>0</v>
      </c>
      <c r="S36" s="24" t="str">
        <f t="shared" si="51"/>
        <v>-</v>
      </c>
      <c r="T36" s="22">
        <f>IF($A$2="CONSOLIDADO",SUMIFS(Orçamento2026!$P:$P,Orçamento2026!$F:$F,'DRE-2026'!$A36,Orçamento2026!$E:$E,'DRE-2026'!U$4),SUMIFS(Orçamento2026!$P:$P,Orçamento2026!$F:$F,'DRE-2026'!$A36,Orçamento2026!$E:$E,'DRE-2026'!U$4,Orçamento2026!$A:$A,'DRE-2026'!$A$2))</f>
        <v>0</v>
      </c>
      <c r="U36" s="23">
        <f>IF($A$2="CONSOLIDADO",SUMIFS('Realizado 2026'!$P:$P,'Realizado 2026'!$F:$F,'DRE-2026'!$A36,'Realizado 2026'!$E:$E,'DRE-2026'!U$4),SUMIFS('Realizado 2026'!$P:$P,'Realizado 2026'!$F:$F,'DRE-2026'!$A36,'Realizado 2026'!$E:$E,'DRE-2026'!U$4,'Realizado 2026'!$A:$A,'DRE-2026'!$A$2))</f>
        <v>0</v>
      </c>
      <c r="V36" s="24" t="str">
        <f t="shared" si="52"/>
        <v>-</v>
      </c>
      <c r="W36" s="22">
        <f>IF($A$2="CONSOLIDADO",SUMIFS(Orçamento2026!$P:$P,Orçamento2026!$F:$F,'DRE-2026'!$A36,Orçamento2026!$E:$E,'DRE-2026'!X$4),SUMIFS(Orçamento2026!$P:$P,Orçamento2026!$F:$F,'DRE-2026'!$A36,Orçamento2026!$E:$E,'DRE-2026'!X$4,Orçamento2026!$A:$A,'DRE-2026'!$A$2))</f>
        <v>0</v>
      </c>
      <c r="X36" s="23">
        <f>IF($A$2="CONSOLIDADO",SUMIFS('Realizado 2026'!$P:$P,'Realizado 2026'!$F:$F,'DRE-2026'!$A36,'Realizado 2026'!$E:$E,'DRE-2026'!X$4),SUMIFS('Realizado 2026'!$P:$P,'Realizado 2026'!$F:$F,'DRE-2026'!$A36,'Realizado 2026'!$E:$E,'DRE-2026'!X$4,'Realizado 2026'!$A:$A,'DRE-2026'!$A$2))</f>
        <v>0</v>
      </c>
      <c r="Y36" s="24" t="str">
        <f t="shared" si="53"/>
        <v>-</v>
      </c>
      <c r="Z36" s="22">
        <f>IF($A$2="CONSOLIDADO",SUMIFS(Orçamento2026!$P:$P,Orçamento2026!$F:$F,'DRE-2026'!$A36,Orçamento2026!$E:$E,'DRE-2026'!AA$4),SUMIFS(Orçamento2026!$P:$P,Orçamento2026!$F:$F,'DRE-2026'!$A36,Orçamento2026!$E:$E,'DRE-2026'!AA$4,Orçamento2026!$A:$A,'DRE-2026'!$A$2))</f>
        <v>0</v>
      </c>
      <c r="AA36" s="23">
        <f>IF($A$2="CONSOLIDADO",SUMIFS('Realizado 2026'!$P:$P,'Realizado 2026'!$F:$F,'DRE-2026'!$A36,'Realizado 2026'!$E:$E,'DRE-2026'!AA$4),SUMIFS('Realizado 2026'!$P:$P,'Realizado 2026'!$F:$F,'DRE-2026'!$A36,'Realizado 2026'!$E:$E,'DRE-2026'!AA$4,'Realizado 2026'!$A:$A,'DRE-2026'!$A$2))</f>
        <v>0</v>
      </c>
      <c r="AB36" s="24" t="str">
        <f t="shared" si="54"/>
        <v>-</v>
      </c>
      <c r="AC36" s="22">
        <f>IF($A$2="CONSOLIDADO",SUMIFS(Orçamento2026!$P:$P,Orçamento2026!$F:$F,'DRE-2026'!$A36,Orçamento2026!$E:$E,'DRE-2026'!AD$4),SUMIFS(Orçamento2026!$P:$P,Orçamento2026!$F:$F,'DRE-2026'!$A36,Orçamento2026!$E:$E,'DRE-2026'!AD$4,Orçamento2026!$A:$A,'DRE-2026'!$A$2))</f>
        <v>0</v>
      </c>
      <c r="AD36" s="23">
        <f>IF($A$2="CONSOLIDADO",SUMIFS('Realizado 2026'!$P:$P,'Realizado 2026'!$F:$F,'DRE-2026'!$A36,'Realizado 2026'!$E:$E,'DRE-2026'!AD$4),SUMIFS('Realizado 2026'!$P:$P,'Realizado 2026'!$F:$F,'DRE-2026'!$A36,'Realizado 2026'!$E:$E,'DRE-2026'!AD$4,'Realizado 2026'!$A:$A,'DRE-2026'!$A$2))</f>
        <v>0</v>
      </c>
      <c r="AE36" s="24" t="str">
        <f t="shared" si="55"/>
        <v>-</v>
      </c>
      <c r="AF36" s="22">
        <f>IF($A$2="CONSOLIDADO",SUMIFS(Orçamento2026!$P:$P,Orçamento2026!$F:$F,'DRE-2026'!$A36,Orçamento2026!$E:$E,'DRE-2026'!AG$4),SUMIFS(Orçamento2026!$P:$P,Orçamento2026!$F:$F,'DRE-2026'!$A36,Orçamento2026!$E:$E,'DRE-2026'!AG$4,Orçamento2026!$A:$A,'DRE-2026'!$A$2))</f>
        <v>0</v>
      </c>
      <c r="AG36" s="23">
        <f>IF($A$2="CONSOLIDADO",SUMIFS('Realizado 2026'!$P:$P,'Realizado 2026'!$F:$F,'DRE-2026'!$A36,'Realizado 2026'!$E:$E,'DRE-2026'!AG$4),SUMIFS('Realizado 2026'!$P:$P,'Realizado 2026'!$F:$F,'DRE-2026'!$A36,'Realizado 2026'!$E:$E,'DRE-2026'!AG$4,'Realizado 2026'!$A:$A,'DRE-2026'!$A$2))</f>
        <v>0</v>
      </c>
      <c r="AH36" s="24" t="str">
        <f t="shared" si="56"/>
        <v>-</v>
      </c>
      <c r="AI36" s="22">
        <f>IF($A$2="CONSOLIDADO",SUMIFS(Orçamento2026!$P:$P,Orçamento2026!$F:$F,'DRE-2026'!$A36,Orçamento2026!$E:$E,'DRE-2026'!AJ$4),SUMIFS(Orçamento2026!$P:$P,Orçamento2026!$F:$F,'DRE-2026'!$A36,Orçamento2026!$E:$E,'DRE-2026'!AJ$4,Orçamento2026!$A:$A,'DRE-2026'!$A$2))</f>
        <v>0</v>
      </c>
      <c r="AJ36" s="23">
        <f>IF($A$2="CONSOLIDADO",SUMIFS('Realizado 2026'!$P:$P,'Realizado 2026'!$F:$F,'DRE-2026'!$A36,'Realizado 2026'!$E:$E,'DRE-2026'!AJ$4),SUMIFS('Realizado 2026'!$P:$P,'Realizado 2026'!$F:$F,'DRE-2026'!$A36,'Realizado 2026'!$E:$E,'DRE-2026'!AJ$4,'Realizado 2026'!$A:$A,'DRE-2026'!$A$2))</f>
        <v>0</v>
      </c>
      <c r="AK36" s="24" t="str">
        <f t="shared" si="57"/>
        <v>-</v>
      </c>
      <c r="AL36" s="5"/>
      <c r="AM36" s="5"/>
      <c r="AN36" s="23">
        <f t="shared" ref="AN36:AO36" si="63">B36+E36+H36+K36+N36+Q36+T36+W36+Z36+AC36+AF36+AI36</f>
        <v>0</v>
      </c>
      <c r="AO36" s="23">
        <f t="shared" si="63"/>
        <v>0</v>
      </c>
      <c r="AP36" s="25" t="str">
        <f t="shared" si="59"/>
        <v>-</v>
      </c>
    </row>
    <row r="37" spans="1:43" ht="15.75" customHeight="1">
      <c r="A37" s="44" t="s">
        <v>35</v>
      </c>
      <c r="B37" s="22">
        <f>IF($A$2="CONSOLIDADO",SUMIFS(Orçamento2026!$P:$P,Orçamento2026!$F:$F,'DRE-2026'!$A37,Orçamento2026!$E:$E,'DRE-2026'!C$4),SUMIFS(Orçamento2026!$P:$P,Orçamento2026!$F:$F,'DRE-2026'!$A37,Orçamento2026!$E:$E,'DRE-2026'!C$4,Orçamento2026!$A:$A,'DRE-2026'!$A$2))</f>
        <v>0</v>
      </c>
      <c r="C37" s="23">
        <f>IF($A$2="CONSOLIDADO",SUMIFS('Realizado 2026'!$P:$P,'Realizado 2026'!$F:$F,'DRE-2026'!$A37,'Realizado 2026'!$E:$E,'DRE-2026'!C$4),SUMIFS('Realizado 2026'!$P:$P,'Realizado 2026'!$F:$F,'DRE-2026'!$A37,'Realizado 2026'!$E:$E,'DRE-2026'!C$4,'Realizado 2026'!$A:$A,'DRE-2026'!$A$2))</f>
        <v>0</v>
      </c>
      <c r="D37" s="24" t="str">
        <f t="shared" si="46"/>
        <v>-</v>
      </c>
      <c r="E37" s="22">
        <f>IF($A$2="CONSOLIDADO",SUMIFS(Orçamento2026!$P:$P,Orçamento2026!$F:$F,'DRE-2026'!$A37,Orçamento2026!$E:$E,'DRE-2026'!F$4),SUMIFS(Orçamento2026!$P:$P,Orçamento2026!$F:$F,'DRE-2026'!$A37,Orçamento2026!$E:$E,'DRE-2026'!F$4,Orçamento2026!$A:$A,'DRE-2026'!$A$2))</f>
        <v>0</v>
      </c>
      <c r="F37" s="23">
        <f>IF($A$2="CONSOLIDADO",SUMIFS('Realizado 2026'!$P:$P,'Realizado 2026'!$F:$F,'DRE-2026'!$A37,'Realizado 2026'!$E:$E,'DRE-2026'!F$4),SUMIFS('Realizado 2026'!$P:$P,'Realizado 2026'!$F:$F,'DRE-2026'!$A37,'Realizado 2026'!$E:$E,'DRE-2026'!F$4,'Realizado 2026'!$A:$A,'DRE-2026'!$A$2))</f>
        <v>0</v>
      </c>
      <c r="G37" s="24" t="str">
        <f t="shared" si="47"/>
        <v>-</v>
      </c>
      <c r="H37" s="22">
        <f>IF($A$2="CONSOLIDADO",SUMIFS(Orçamento2026!$P:$P,Orçamento2026!$F:$F,'DRE-2026'!$A37,Orçamento2026!$E:$E,'DRE-2026'!I$4),SUMIFS(Orçamento2026!$P:$P,Orçamento2026!$F:$F,'DRE-2026'!$A37,Orçamento2026!$E:$E,'DRE-2026'!I$4,Orçamento2026!$A:$A,'DRE-2026'!$A$2))</f>
        <v>0</v>
      </c>
      <c r="I37" s="23">
        <f>IF($A$2="CONSOLIDADO",SUMIFS('Realizado 2026'!$P:$P,'Realizado 2026'!$F:$F,'DRE-2026'!$A37,'Realizado 2026'!$E:$E,'DRE-2026'!I$4),SUMIFS('Realizado 2026'!$P:$P,'Realizado 2026'!$F:$F,'DRE-2026'!$A37,'Realizado 2026'!$E:$E,'DRE-2026'!I$4,'Realizado 2026'!$A:$A,'DRE-2026'!$A$2))</f>
        <v>0</v>
      </c>
      <c r="J37" s="24" t="str">
        <f t="shared" si="48"/>
        <v>-</v>
      </c>
      <c r="K37" s="22">
        <f>IF($A$2="CONSOLIDADO",SUMIFS(Orçamento2026!$P:$P,Orçamento2026!$F:$F,'DRE-2026'!$A37,Orçamento2026!$E:$E,'DRE-2026'!L$4),SUMIFS(Orçamento2026!$P:$P,Orçamento2026!$F:$F,'DRE-2026'!$A37,Orçamento2026!$E:$E,'DRE-2026'!L$4,Orçamento2026!$A:$A,'DRE-2026'!$A$2))</f>
        <v>0</v>
      </c>
      <c r="L37" s="23">
        <f>IF($A$2="CONSOLIDADO",SUMIFS('Realizado 2026'!$P:$P,'Realizado 2026'!$F:$F,'DRE-2026'!$A37,'Realizado 2026'!$E:$E,'DRE-2026'!L$4),SUMIFS('Realizado 2026'!$P:$P,'Realizado 2026'!$F:$F,'DRE-2026'!$A37,'Realizado 2026'!$E:$E,'DRE-2026'!L$4,'Realizado 2026'!$A:$A,'DRE-2026'!$A$2))</f>
        <v>0</v>
      </c>
      <c r="M37" s="24" t="str">
        <f t="shared" si="49"/>
        <v>-</v>
      </c>
      <c r="N37" s="22">
        <f>IF($A$2="CONSOLIDADO",SUMIFS(Orçamento2026!$P:$P,Orçamento2026!$F:$F,'DRE-2026'!$A37,Orçamento2026!$E:$E,'DRE-2026'!O$4),SUMIFS(Orçamento2026!$P:$P,Orçamento2026!$F:$F,'DRE-2026'!$A37,Orçamento2026!$E:$E,'DRE-2026'!O$4,Orçamento2026!$A:$A,'DRE-2026'!$A$2))</f>
        <v>0</v>
      </c>
      <c r="O37" s="23">
        <f>IF($A$2="CONSOLIDADO",SUMIFS('Realizado 2026'!$P:$P,'Realizado 2026'!$F:$F,'DRE-2026'!$A37,'Realizado 2026'!$E:$E,'DRE-2026'!O$4),SUMIFS('Realizado 2026'!$P:$P,'Realizado 2026'!$F:$F,'DRE-2026'!$A37,'Realizado 2026'!$E:$E,'DRE-2026'!O$4,'Realizado 2026'!$A:$A,'DRE-2026'!$A$2))</f>
        <v>0</v>
      </c>
      <c r="P37" s="24" t="str">
        <f t="shared" si="50"/>
        <v>-</v>
      </c>
      <c r="Q37" s="22">
        <f>IF($A$2="CONSOLIDADO",SUMIFS(Orçamento2026!$P:$P,Orçamento2026!$F:$F,'DRE-2026'!$A37,Orçamento2026!$E:$E,'DRE-2026'!R$4),SUMIFS(Orçamento2026!$P:$P,Orçamento2026!$F:$F,'DRE-2026'!$A37,Orçamento2026!$E:$E,'DRE-2026'!R$4,Orçamento2026!$A:$A,'DRE-2026'!$A$2))</f>
        <v>0</v>
      </c>
      <c r="R37" s="23">
        <f>IF($A$2="CONSOLIDADO",SUMIFS('Realizado 2026'!$P:$P,'Realizado 2026'!$F:$F,'DRE-2026'!$A37,'Realizado 2026'!$E:$E,'DRE-2026'!R$4),SUMIFS('Realizado 2026'!$P:$P,'Realizado 2026'!$F:$F,'DRE-2026'!$A37,'Realizado 2026'!$E:$E,'DRE-2026'!R$4,'Realizado 2026'!$A:$A,'DRE-2026'!$A$2))</f>
        <v>0</v>
      </c>
      <c r="S37" s="24" t="str">
        <f t="shared" si="51"/>
        <v>-</v>
      </c>
      <c r="T37" s="22">
        <f>IF($A$2="CONSOLIDADO",SUMIFS(Orçamento2026!$P:$P,Orçamento2026!$F:$F,'DRE-2026'!$A37,Orçamento2026!$E:$E,'DRE-2026'!U$4),SUMIFS(Orçamento2026!$P:$P,Orçamento2026!$F:$F,'DRE-2026'!$A37,Orçamento2026!$E:$E,'DRE-2026'!U$4,Orçamento2026!$A:$A,'DRE-2026'!$A$2))</f>
        <v>0</v>
      </c>
      <c r="U37" s="23">
        <f>IF($A$2="CONSOLIDADO",SUMIFS('Realizado 2026'!$P:$P,'Realizado 2026'!$F:$F,'DRE-2026'!$A37,'Realizado 2026'!$E:$E,'DRE-2026'!U$4),SUMIFS('Realizado 2026'!$P:$P,'Realizado 2026'!$F:$F,'DRE-2026'!$A37,'Realizado 2026'!$E:$E,'DRE-2026'!U$4,'Realizado 2026'!$A:$A,'DRE-2026'!$A$2))</f>
        <v>0</v>
      </c>
      <c r="V37" s="24" t="str">
        <f t="shared" si="52"/>
        <v>-</v>
      </c>
      <c r="W37" s="22">
        <f>IF($A$2="CONSOLIDADO",SUMIFS(Orçamento2026!$P:$P,Orçamento2026!$F:$F,'DRE-2026'!$A37,Orçamento2026!$E:$E,'DRE-2026'!X$4),SUMIFS(Orçamento2026!$P:$P,Orçamento2026!$F:$F,'DRE-2026'!$A37,Orçamento2026!$E:$E,'DRE-2026'!X$4,Orçamento2026!$A:$A,'DRE-2026'!$A$2))</f>
        <v>0</v>
      </c>
      <c r="X37" s="23">
        <f>IF($A$2="CONSOLIDADO",SUMIFS('Realizado 2026'!$P:$P,'Realizado 2026'!$F:$F,'DRE-2026'!$A37,'Realizado 2026'!$E:$E,'DRE-2026'!X$4),SUMIFS('Realizado 2026'!$P:$P,'Realizado 2026'!$F:$F,'DRE-2026'!$A37,'Realizado 2026'!$E:$E,'DRE-2026'!X$4,'Realizado 2026'!$A:$A,'DRE-2026'!$A$2))</f>
        <v>0</v>
      </c>
      <c r="Y37" s="24" t="str">
        <f t="shared" si="53"/>
        <v>-</v>
      </c>
      <c r="Z37" s="22">
        <f>IF($A$2="CONSOLIDADO",SUMIFS(Orçamento2026!$P:$P,Orçamento2026!$F:$F,'DRE-2026'!$A37,Orçamento2026!$E:$E,'DRE-2026'!AA$4),SUMIFS(Orçamento2026!$P:$P,Orçamento2026!$F:$F,'DRE-2026'!$A37,Orçamento2026!$E:$E,'DRE-2026'!AA$4,Orçamento2026!$A:$A,'DRE-2026'!$A$2))</f>
        <v>0</v>
      </c>
      <c r="AA37" s="23">
        <f>IF($A$2="CONSOLIDADO",SUMIFS('Realizado 2026'!$P:$P,'Realizado 2026'!$F:$F,'DRE-2026'!$A37,'Realizado 2026'!$E:$E,'DRE-2026'!AA$4),SUMIFS('Realizado 2026'!$P:$P,'Realizado 2026'!$F:$F,'DRE-2026'!$A37,'Realizado 2026'!$E:$E,'DRE-2026'!AA$4,'Realizado 2026'!$A:$A,'DRE-2026'!$A$2))</f>
        <v>0</v>
      </c>
      <c r="AB37" s="24" t="str">
        <f t="shared" si="54"/>
        <v>-</v>
      </c>
      <c r="AC37" s="22">
        <f>IF($A$2="CONSOLIDADO",SUMIFS(Orçamento2026!$P:$P,Orçamento2026!$F:$F,'DRE-2026'!$A37,Orçamento2026!$E:$E,'DRE-2026'!AD$4),SUMIFS(Orçamento2026!$P:$P,Orçamento2026!$F:$F,'DRE-2026'!$A37,Orçamento2026!$E:$E,'DRE-2026'!AD$4,Orçamento2026!$A:$A,'DRE-2026'!$A$2))</f>
        <v>0</v>
      </c>
      <c r="AD37" s="23">
        <f>IF($A$2="CONSOLIDADO",SUMIFS('Realizado 2026'!$P:$P,'Realizado 2026'!$F:$F,'DRE-2026'!$A37,'Realizado 2026'!$E:$E,'DRE-2026'!AD$4),SUMIFS('Realizado 2026'!$P:$P,'Realizado 2026'!$F:$F,'DRE-2026'!$A37,'Realizado 2026'!$E:$E,'DRE-2026'!AD$4,'Realizado 2026'!$A:$A,'DRE-2026'!$A$2))</f>
        <v>0</v>
      </c>
      <c r="AE37" s="24" t="str">
        <f t="shared" si="55"/>
        <v>-</v>
      </c>
      <c r="AF37" s="22">
        <f>IF($A$2="CONSOLIDADO",SUMIFS(Orçamento2026!$P:$P,Orçamento2026!$F:$F,'DRE-2026'!$A37,Orçamento2026!$E:$E,'DRE-2026'!AG$4),SUMIFS(Orçamento2026!$P:$P,Orçamento2026!$F:$F,'DRE-2026'!$A37,Orçamento2026!$E:$E,'DRE-2026'!AG$4,Orçamento2026!$A:$A,'DRE-2026'!$A$2))</f>
        <v>0</v>
      </c>
      <c r="AG37" s="23">
        <f>IF($A$2="CONSOLIDADO",SUMIFS('Realizado 2026'!$P:$P,'Realizado 2026'!$F:$F,'DRE-2026'!$A37,'Realizado 2026'!$E:$E,'DRE-2026'!AG$4),SUMIFS('Realizado 2026'!$P:$P,'Realizado 2026'!$F:$F,'DRE-2026'!$A37,'Realizado 2026'!$E:$E,'DRE-2026'!AG$4,'Realizado 2026'!$A:$A,'DRE-2026'!$A$2))</f>
        <v>0</v>
      </c>
      <c r="AH37" s="24" t="str">
        <f t="shared" si="56"/>
        <v>-</v>
      </c>
      <c r="AI37" s="22">
        <f>IF($A$2="CONSOLIDADO",SUMIFS(Orçamento2026!$P:$P,Orçamento2026!$F:$F,'DRE-2026'!$A37,Orçamento2026!$E:$E,'DRE-2026'!AJ$4),SUMIFS(Orçamento2026!$P:$P,Orçamento2026!$F:$F,'DRE-2026'!$A37,Orçamento2026!$E:$E,'DRE-2026'!AJ$4,Orçamento2026!$A:$A,'DRE-2026'!$A$2))</f>
        <v>0</v>
      </c>
      <c r="AJ37" s="23">
        <f>IF($A$2="CONSOLIDADO",SUMIFS('Realizado 2026'!$P:$P,'Realizado 2026'!$F:$F,'DRE-2026'!$A37,'Realizado 2026'!$E:$E,'DRE-2026'!AJ$4),SUMIFS('Realizado 2026'!$P:$P,'Realizado 2026'!$F:$F,'DRE-2026'!$A37,'Realizado 2026'!$E:$E,'DRE-2026'!AJ$4,'Realizado 2026'!$A:$A,'DRE-2026'!$A$2))</f>
        <v>0</v>
      </c>
      <c r="AK37" s="24" t="str">
        <f t="shared" si="57"/>
        <v>-</v>
      </c>
      <c r="AL37" s="5"/>
      <c r="AM37" s="5"/>
      <c r="AN37" s="23">
        <f t="shared" ref="AN37:AO37" si="64">B37+E37+H37+K37+N37+Q37+T37+W37+Z37+AC37+AF37+AI37</f>
        <v>0</v>
      </c>
      <c r="AO37" s="23">
        <f t="shared" si="64"/>
        <v>0</v>
      </c>
      <c r="AP37" s="25" t="str">
        <f t="shared" si="59"/>
        <v>-</v>
      </c>
    </row>
    <row r="38" spans="1:43" ht="15.75" customHeight="1">
      <c r="A38" s="44" t="s">
        <v>36</v>
      </c>
      <c r="B38" s="22">
        <f>IF($A$2="CONSOLIDADO",SUMIFS(Orçamento2026!$P:$P,Orçamento2026!$F:$F,'DRE-2026'!$A38,Orçamento2026!$E:$E,'DRE-2026'!C$4),SUMIFS(Orçamento2026!$P:$P,Orçamento2026!$F:$F,'DRE-2026'!$A38,Orçamento2026!$E:$E,'DRE-2026'!C$4,Orçamento2026!$A:$A,'DRE-2026'!$A$2))</f>
        <v>0</v>
      </c>
      <c r="C38" s="23">
        <f>IF($A$2="CONSOLIDADO",SUMIFS('Realizado 2026'!$P:$P,'Realizado 2026'!$F:$F,'DRE-2026'!$A38,'Realizado 2026'!$E:$E,'DRE-2026'!C$4),SUMIFS('Realizado 2026'!$P:$P,'Realizado 2026'!$F:$F,'DRE-2026'!$A38,'Realizado 2026'!$E:$E,'DRE-2026'!C$4,'Realizado 2026'!$A:$A,'DRE-2026'!$A$2))</f>
        <v>2432.2600000000002</v>
      </c>
      <c r="D38" s="24" t="str">
        <f t="shared" si="46"/>
        <v>-</v>
      </c>
      <c r="E38" s="22">
        <f>IF($A$2="CONSOLIDADO",SUMIFS(Orçamento2026!$P:$P,Orçamento2026!$F:$F,'DRE-2026'!$A38,Orçamento2026!$E:$E,'DRE-2026'!F$4),SUMIFS(Orçamento2026!$P:$P,Orçamento2026!$F:$F,'DRE-2026'!$A38,Orçamento2026!$E:$E,'DRE-2026'!F$4,Orçamento2026!$A:$A,'DRE-2026'!$A$2))</f>
        <v>0</v>
      </c>
      <c r="F38" s="23">
        <f>IF($A$2="CONSOLIDADO",SUMIFS('Realizado 2026'!$P:$P,'Realizado 2026'!$F:$F,'DRE-2026'!$A38,'Realizado 2026'!$E:$E,'DRE-2026'!F$4),SUMIFS('Realizado 2026'!$P:$P,'Realizado 2026'!$F:$F,'DRE-2026'!$A38,'Realizado 2026'!$E:$E,'DRE-2026'!F$4,'Realizado 2026'!$A:$A,'DRE-2026'!$A$2))</f>
        <v>0</v>
      </c>
      <c r="G38" s="24" t="str">
        <f t="shared" si="47"/>
        <v>-</v>
      </c>
      <c r="H38" s="22">
        <f>IF($A$2="CONSOLIDADO",SUMIFS(Orçamento2026!$P:$P,Orçamento2026!$F:$F,'DRE-2026'!$A38,Orçamento2026!$E:$E,'DRE-2026'!I$4),SUMIFS(Orçamento2026!$P:$P,Orçamento2026!$F:$F,'DRE-2026'!$A38,Orçamento2026!$E:$E,'DRE-2026'!I$4,Orçamento2026!$A:$A,'DRE-2026'!$A$2))</f>
        <v>0</v>
      </c>
      <c r="I38" s="23">
        <f>IF($A$2="CONSOLIDADO",SUMIFS('Realizado 2026'!$P:$P,'Realizado 2026'!$F:$F,'DRE-2026'!$A38,'Realizado 2026'!$E:$E,'DRE-2026'!I$4),SUMIFS('Realizado 2026'!$P:$P,'Realizado 2026'!$F:$F,'DRE-2026'!$A38,'Realizado 2026'!$E:$E,'DRE-2026'!I$4,'Realizado 2026'!$A:$A,'DRE-2026'!$A$2))</f>
        <v>0</v>
      </c>
      <c r="J38" s="24" t="str">
        <f t="shared" si="48"/>
        <v>-</v>
      </c>
      <c r="K38" s="22">
        <f>IF($A$2="CONSOLIDADO",SUMIFS(Orçamento2026!$P:$P,Orçamento2026!$F:$F,'DRE-2026'!$A38,Orçamento2026!$E:$E,'DRE-2026'!L$4),SUMIFS(Orçamento2026!$P:$P,Orçamento2026!$F:$F,'DRE-2026'!$A38,Orçamento2026!$E:$E,'DRE-2026'!L$4,Orçamento2026!$A:$A,'DRE-2026'!$A$2))</f>
        <v>0</v>
      </c>
      <c r="L38" s="23">
        <f>IF($A$2="CONSOLIDADO",SUMIFS('Realizado 2026'!$P:$P,'Realizado 2026'!$F:$F,'DRE-2026'!$A38,'Realizado 2026'!$E:$E,'DRE-2026'!L$4),SUMIFS('Realizado 2026'!$P:$P,'Realizado 2026'!$F:$F,'DRE-2026'!$A38,'Realizado 2026'!$E:$E,'DRE-2026'!L$4,'Realizado 2026'!$A:$A,'DRE-2026'!$A$2))</f>
        <v>0</v>
      </c>
      <c r="M38" s="24" t="str">
        <f t="shared" si="49"/>
        <v>-</v>
      </c>
      <c r="N38" s="22">
        <f>IF($A$2="CONSOLIDADO",SUMIFS(Orçamento2026!$P:$P,Orçamento2026!$F:$F,'DRE-2026'!$A38,Orçamento2026!$E:$E,'DRE-2026'!O$4),SUMIFS(Orçamento2026!$P:$P,Orçamento2026!$F:$F,'DRE-2026'!$A38,Orçamento2026!$E:$E,'DRE-2026'!O$4,Orçamento2026!$A:$A,'DRE-2026'!$A$2))</f>
        <v>0</v>
      </c>
      <c r="O38" s="23">
        <f>IF($A$2="CONSOLIDADO",SUMIFS('Realizado 2026'!$P:$P,'Realizado 2026'!$F:$F,'DRE-2026'!$A38,'Realizado 2026'!$E:$E,'DRE-2026'!O$4),SUMIFS('Realizado 2026'!$P:$P,'Realizado 2026'!$F:$F,'DRE-2026'!$A38,'Realizado 2026'!$E:$E,'DRE-2026'!O$4,'Realizado 2026'!$A:$A,'DRE-2026'!$A$2))</f>
        <v>0</v>
      </c>
      <c r="P38" s="24" t="str">
        <f t="shared" si="50"/>
        <v>-</v>
      </c>
      <c r="Q38" s="22">
        <f>IF($A$2="CONSOLIDADO",SUMIFS(Orçamento2026!$P:$P,Orçamento2026!$F:$F,'DRE-2026'!$A38,Orçamento2026!$E:$E,'DRE-2026'!R$4),SUMIFS(Orçamento2026!$P:$P,Orçamento2026!$F:$F,'DRE-2026'!$A38,Orçamento2026!$E:$E,'DRE-2026'!R$4,Orçamento2026!$A:$A,'DRE-2026'!$A$2))</f>
        <v>0</v>
      </c>
      <c r="R38" s="23">
        <f>IF($A$2="CONSOLIDADO",SUMIFS('Realizado 2026'!$P:$P,'Realizado 2026'!$F:$F,'DRE-2026'!$A38,'Realizado 2026'!$E:$E,'DRE-2026'!R$4),SUMIFS('Realizado 2026'!$P:$P,'Realizado 2026'!$F:$F,'DRE-2026'!$A38,'Realizado 2026'!$E:$E,'DRE-2026'!R$4,'Realizado 2026'!$A:$A,'DRE-2026'!$A$2))</f>
        <v>0</v>
      </c>
      <c r="S38" s="24" t="str">
        <f t="shared" si="51"/>
        <v>-</v>
      </c>
      <c r="T38" s="22">
        <f>IF($A$2="CONSOLIDADO",SUMIFS(Orçamento2026!$P:$P,Orçamento2026!$F:$F,'DRE-2026'!$A38,Orçamento2026!$E:$E,'DRE-2026'!U$4),SUMIFS(Orçamento2026!$P:$P,Orçamento2026!$F:$F,'DRE-2026'!$A38,Orçamento2026!$E:$E,'DRE-2026'!U$4,Orçamento2026!$A:$A,'DRE-2026'!$A$2))</f>
        <v>0</v>
      </c>
      <c r="U38" s="23">
        <f>IF($A$2="CONSOLIDADO",SUMIFS('Realizado 2026'!$P:$P,'Realizado 2026'!$F:$F,'DRE-2026'!$A38,'Realizado 2026'!$E:$E,'DRE-2026'!U$4),SUMIFS('Realizado 2026'!$P:$P,'Realizado 2026'!$F:$F,'DRE-2026'!$A38,'Realizado 2026'!$E:$E,'DRE-2026'!U$4,'Realizado 2026'!$A:$A,'DRE-2026'!$A$2))</f>
        <v>0</v>
      </c>
      <c r="V38" s="24" t="str">
        <f t="shared" si="52"/>
        <v>-</v>
      </c>
      <c r="W38" s="22">
        <f>IF($A$2="CONSOLIDADO",SUMIFS(Orçamento2026!$P:$P,Orçamento2026!$F:$F,'DRE-2026'!$A38,Orçamento2026!$E:$E,'DRE-2026'!X$4),SUMIFS(Orçamento2026!$P:$P,Orçamento2026!$F:$F,'DRE-2026'!$A38,Orçamento2026!$E:$E,'DRE-2026'!X$4,Orçamento2026!$A:$A,'DRE-2026'!$A$2))</f>
        <v>0</v>
      </c>
      <c r="X38" s="23">
        <f>IF($A$2="CONSOLIDADO",SUMIFS('Realizado 2026'!$P:$P,'Realizado 2026'!$F:$F,'DRE-2026'!$A38,'Realizado 2026'!$E:$E,'DRE-2026'!X$4),SUMIFS('Realizado 2026'!$P:$P,'Realizado 2026'!$F:$F,'DRE-2026'!$A38,'Realizado 2026'!$E:$E,'DRE-2026'!X$4,'Realizado 2026'!$A:$A,'DRE-2026'!$A$2))</f>
        <v>0</v>
      </c>
      <c r="Y38" s="24" t="str">
        <f t="shared" si="53"/>
        <v>-</v>
      </c>
      <c r="Z38" s="22">
        <f>IF($A$2="CONSOLIDADO",SUMIFS(Orçamento2026!$P:$P,Orçamento2026!$F:$F,'DRE-2026'!$A38,Orçamento2026!$E:$E,'DRE-2026'!AA$4),SUMIFS(Orçamento2026!$P:$P,Orçamento2026!$F:$F,'DRE-2026'!$A38,Orçamento2026!$E:$E,'DRE-2026'!AA$4,Orçamento2026!$A:$A,'DRE-2026'!$A$2))</f>
        <v>0</v>
      </c>
      <c r="AA38" s="23">
        <f>IF($A$2="CONSOLIDADO",SUMIFS('Realizado 2026'!$P:$P,'Realizado 2026'!$F:$F,'DRE-2026'!$A38,'Realizado 2026'!$E:$E,'DRE-2026'!AA$4),SUMIFS('Realizado 2026'!$P:$P,'Realizado 2026'!$F:$F,'DRE-2026'!$A38,'Realizado 2026'!$E:$E,'DRE-2026'!AA$4,'Realizado 2026'!$A:$A,'DRE-2026'!$A$2))</f>
        <v>0</v>
      </c>
      <c r="AB38" s="24" t="str">
        <f t="shared" si="54"/>
        <v>-</v>
      </c>
      <c r="AC38" s="22">
        <f>IF($A$2="CONSOLIDADO",SUMIFS(Orçamento2026!$P:$P,Orçamento2026!$F:$F,'DRE-2026'!$A38,Orçamento2026!$E:$E,'DRE-2026'!AD$4),SUMIFS(Orçamento2026!$P:$P,Orçamento2026!$F:$F,'DRE-2026'!$A38,Orçamento2026!$E:$E,'DRE-2026'!AD$4,Orçamento2026!$A:$A,'DRE-2026'!$A$2))</f>
        <v>0</v>
      </c>
      <c r="AD38" s="23">
        <f>IF($A$2="CONSOLIDADO",SUMIFS('Realizado 2026'!$P:$P,'Realizado 2026'!$F:$F,'DRE-2026'!$A38,'Realizado 2026'!$E:$E,'DRE-2026'!AD$4),SUMIFS('Realizado 2026'!$P:$P,'Realizado 2026'!$F:$F,'DRE-2026'!$A38,'Realizado 2026'!$E:$E,'DRE-2026'!AD$4,'Realizado 2026'!$A:$A,'DRE-2026'!$A$2))</f>
        <v>0</v>
      </c>
      <c r="AE38" s="24" t="str">
        <f t="shared" si="55"/>
        <v>-</v>
      </c>
      <c r="AF38" s="22">
        <f>IF($A$2="CONSOLIDADO",SUMIFS(Orçamento2026!$P:$P,Orçamento2026!$F:$F,'DRE-2026'!$A38,Orçamento2026!$E:$E,'DRE-2026'!AG$4),SUMIFS(Orçamento2026!$P:$P,Orçamento2026!$F:$F,'DRE-2026'!$A38,Orçamento2026!$E:$E,'DRE-2026'!AG$4,Orçamento2026!$A:$A,'DRE-2026'!$A$2))</f>
        <v>0</v>
      </c>
      <c r="AG38" s="23">
        <f>IF($A$2="CONSOLIDADO",SUMIFS('Realizado 2026'!$P:$P,'Realizado 2026'!$F:$F,'DRE-2026'!$A38,'Realizado 2026'!$E:$E,'DRE-2026'!AG$4),SUMIFS('Realizado 2026'!$P:$P,'Realizado 2026'!$F:$F,'DRE-2026'!$A38,'Realizado 2026'!$E:$E,'DRE-2026'!AG$4,'Realizado 2026'!$A:$A,'DRE-2026'!$A$2))</f>
        <v>0</v>
      </c>
      <c r="AH38" s="24" t="str">
        <f t="shared" si="56"/>
        <v>-</v>
      </c>
      <c r="AI38" s="22">
        <f>IF($A$2="CONSOLIDADO",SUMIFS(Orçamento2026!$P:$P,Orçamento2026!$F:$F,'DRE-2026'!$A38,Orçamento2026!$E:$E,'DRE-2026'!AJ$4),SUMIFS(Orçamento2026!$P:$P,Orçamento2026!$F:$F,'DRE-2026'!$A38,Orçamento2026!$E:$E,'DRE-2026'!AJ$4,Orçamento2026!$A:$A,'DRE-2026'!$A$2))</f>
        <v>20725.400000000001</v>
      </c>
      <c r="AJ38" s="23">
        <f>IF($A$2="CONSOLIDADO",SUMIFS('Realizado 2026'!$P:$P,'Realizado 2026'!$F:$F,'DRE-2026'!$A38,'Realizado 2026'!$E:$E,'DRE-2026'!AJ$4),SUMIFS('Realizado 2026'!$P:$P,'Realizado 2026'!$F:$F,'DRE-2026'!$A38,'Realizado 2026'!$E:$E,'DRE-2026'!AJ$4,'Realizado 2026'!$A:$A,'DRE-2026'!$A$2))</f>
        <v>0</v>
      </c>
      <c r="AK38" s="24">
        <f t="shared" si="57"/>
        <v>0</v>
      </c>
      <c r="AL38" s="5"/>
      <c r="AM38" s="5"/>
      <c r="AN38" s="23">
        <f t="shared" ref="AN38:AO38" si="65">B38+E38+H38+K38+N38+Q38+T38+W38+Z38+AC38+AF38+AI38</f>
        <v>20725.400000000001</v>
      </c>
      <c r="AO38" s="23">
        <f t="shared" si="65"/>
        <v>2432.2600000000002</v>
      </c>
      <c r="AP38" s="25">
        <f t="shared" si="59"/>
        <v>0.11735648045393575</v>
      </c>
      <c r="AQ38" s="2"/>
    </row>
    <row r="39" spans="1:43" ht="15.75" customHeight="1">
      <c r="A39" s="44" t="s">
        <v>37</v>
      </c>
      <c r="B39" s="22">
        <f>IF($A$2="CONSOLIDADO",SUMIFS(Orçamento2026!$P:$P,Orçamento2026!$F:$F,'DRE-2026'!$A39,Orçamento2026!$E:$E,'DRE-2026'!C$4),SUMIFS(Orçamento2026!$P:$P,Orçamento2026!$F:$F,'DRE-2026'!$A39,Orçamento2026!$E:$E,'DRE-2026'!C$4,Orçamento2026!$A:$A,'DRE-2026'!$A$2))</f>
        <v>10806.67</v>
      </c>
      <c r="C39" s="23">
        <f>IF($A$2="CONSOLIDADO",SUMIFS('Realizado 2026'!$P:$P,'Realizado 2026'!$F:$F,'DRE-2026'!$A39,'Realizado 2026'!$E:$E,'DRE-2026'!C$4),SUMIFS('Realizado 2026'!$P:$P,'Realizado 2026'!$F:$F,'DRE-2026'!$A39,'Realizado 2026'!$E:$E,'DRE-2026'!C$4,'Realizado 2026'!$A:$A,'DRE-2026'!$A$2))</f>
        <v>9463.01</v>
      </c>
      <c r="D39" s="24">
        <f t="shared" si="46"/>
        <v>0.87566382613700611</v>
      </c>
      <c r="E39" s="22">
        <f>IF($A$2="CONSOLIDADO",SUMIFS(Orçamento2026!$P:$P,Orçamento2026!$F:$F,'DRE-2026'!$A39,Orçamento2026!$E:$E,'DRE-2026'!F$4),SUMIFS(Orçamento2026!$P:$P,Orçamento2026!$F:$F,'DRE-2026'!$A39,Orçamento2026!$E:$E,'DRE-2026'!F$4,Orçamento2026!$A:$A,'DRE-2026'!$A$2))</f>
        <v>10806.67</v>
      </c>
      <c r="F39" s="23">
        <f>IF($A$2="CONSOLIDADO",SUMIFS('Realizado 2026'!$P:$P,'Realizado 2026'!$F:$F,'DRE-2026'!$A39,'Realizado 2026'!$E:$E,'DRE-2026'!F$4),SUMIFS('Realizado 2026'!$P:$P,'Realizado 2026'!$F:$F,'DRE-2026'!$A39,'Realizado 2026'!$E:$E,'DRE-2026'!F$4,'Realizado 2026'!$A:$A,'DRE-2026'!$A$2))</f>
        <v>9863.09</v>
      </c>
      <c r="G39" s="24">
        <f t="shared" si="47"/>
        <v>0.91268540632775874</v>
      </c>
      <c r="H39" s="22">
        <f>IF($A$2="CONSOLIDADO",SUMIFS(Orçamento2026!$P:$P,Orçamento2026!$F:$F,'DRE-2026'!$A39,Orçamento2026!$E:$E,'DRE-2026'!I$4),SUMIFS(Orçamento2026!$P:$P,Orçamento2026!$F:$F,'DRE-2026'!$A39,Orçamento2026!$E:$E,'DRE-2026'!I$4,Orçamento2026!$A:$A,'DRE-2026'!$A$2))</f>
        <v>10806.67</v>
      </c>
      <c r="I39" s="23">
        <f>IF($A$2="CONSOLIDADO",SUMIFS('Realizado 2026'!$P:$P,'Realizado 2026'!$F:$F,'DRE-2026'!$A39,'Realizado 2026'!$E:$E,'DRE-2026'!I$4),SUMIFS('Realizado 2026'!$P:$P,'Realizado 2026'!$F:$F,'DRE-2026'!$A39,'Realizado 2026'!$E:$E,'DRE-2026'!I$4,'Realizado 2026'!$A:$A,'DRE-2026'!$A$2))</f>
        <v>8996.0499999999993</v>
      </c>
      <c r="J39" s="24">
        <f t="shared" si="48"/>
        <v>0.83245347549245041</v>
      </c>
      <c r="K39" s="22">
        <f>IF($A$2="CONSOLIDADO",SUMIFS(Orçamento2026!$P:$P,Orçamento2026!$F:$F,'DRE-2026'!$A39,Orçamento2026!$E:$E,'DRE-2026'!L$4),SUMIFS(Orçamento2026!$P:$P,Orçamento2026!$F:$F,'DRE-2026'!$A39,Orçamento2026!$E:$E,'DRE-2026'!L$4,Orçamento2026!$A:$A,'DRE-2026'!$A$2))</f>
        <v>13030.890000000001</v>
      </c>
      <c r="L39" s="23">
        <f>IF($A$2="CONSOLIDADO",SUMIFS('Realizado 2026'!$P:$P,'Realizado 2026'!$F:$F,'DRE-2026'!$A39,'Realizado 2026'!$E:$E,'DRE-2026'!L$4),SUMIFS('Realizado 2026'!$P:$P,'Realizado 2026'!$F:$F,'DRE-2026'!$A39,'Realizado 2026'!$E:$E,'DRE-2026'!L$4,'Realizado 2026'!$A:$A,'DRE-2026'!$A$2))</f>
        <v>0</v>
      </c>
      <c r="M39" s="24">
        <f t="shared" si="49"/>
        <v>0</v>
      </c>
      <c r="N39" s="22">
        <f>IF($A$2="CONSOLIDADO",SUMIFS(Orçamento2026!$P:$P,Orçamento2026!$F:$F,'DRE-2026'!$A39,Orçamento2026!$E:$E,'DRE-2026'!O$4),SUMIFS(Orçamento2026!$P:$P,Orçamento2026!$F:$F,'DRE-2026'!$A39,Orçamento2026!$E:$E,'DRE-2026'!O$4,Orçamento2026!$A:$A,'DRE-2026'!$A$2))</f>
        <v>8994.4619999999995</v>
      </c>
      <c r="O39" s="23">
        <f>IF($A$2="CONSOLIDADO",SUMIFS('Realizado 2026'!$P:$P,'Realizado 2026'!$F:$F,'DRE-2026'!$A39,'Realizado 2026'!$E:$E,'DRE-2026'!O$4),SUMIFS('Realizado 2026'!$P:$P,'Realizado 2026'!$F:$F,'DRE-2026'!$A39,'Realizado 2026'!$E:$E,'DRE-2026'!O$4,'Realizado 2026'!$A:$A,'DRE-2026'!$A$2))</f>
        <v>0</v>
      </c>
      <c r="P39" s="24">
        <f t="shared" si="50"/>
        <v>0</v>
      </c>
      <c r="Q39" s="22">
        <f>IF($A$2="CONSOLIDADO",SUMIFS(Orçamento2026!$P:$P,Orçamento2026!$F:$F,'DRE-2026'!$A39,Orçamento2026!$E:$E,'DRE-2026'!R$4),SUMIFS(Orçamento2026!$P:$P,Orçamento2026!$F:$F,'DRE-2026'!$A39,Orçamento2026!$E:$E,'DRE-2026'!R$4,Orçamento2026!$A:$A,'DRE-2026'!$A$2))</f>
        <v>3294.4619999999995</v>
      </c>
      <c r="R39" s="23">
        <f>IF($A$2="CONSOLIDADO",SUMIFS('Realizado 2026'!$P:$P,'Realizado 2026'!$F:$F,'DRE-2026'!$A39,'Realizado 2026'!$E:$E,'DRE-2026'!R$4),SUMIFS('Realizado 2026'!$P:$P,'Realizado 2026'!$F:$F,'DRE-2026'!$A39,'Realizado 2026'!$E:$E,'DRE-2026'!R$4,'Realizado 2026'!$A:$A,'DRE-2026'!$A$2))</f>
        <v>0</v>
      </c>
      <c r="S39" s="24">
        <f t="shared" si="51"/>
        <v>0</v>
      </c>
      <c r="T39" s="22">
        <f>IF($A$2="CONSOLIDADO",SUMIFS(Orçamento2026!$P:$P,Orçamento2026!$F:$F,'DRE-2026'!$A39,Orçamento2026!$E:$E,'DRE-2026'!U$4),SUMIFS(Orçamento2026!$P:$P,Orçamento2026!$F:$F,'DRE-2026'!$A39,Orçamento2026!$E:$E,'DRE-2026'!U$4,Orçamento2026!$A:$A,'DRE-2026'!$A$2))</f>
        <v>13582.351999999999</v>
      </c>
      <c r="U39" s="23">
        <f>IF($A$2="CONSOLIDADO",SUMIFS('Realizado 2026'!$P:$P,'Realizado 2026'!$F:$F,'DRE-2026'!$A39,'Realizado 2026'!$E:$E,'DRE-2026'!U$4),SUMIFS('Realizado 2026'!$P:$P,'Realizado 2026'!$F:$F,'DRE-2026'!$A39,'Realizado 2026'!$E:$E,'DRE-2026'!U$4,'Realizado 2026'!$A:$A,'DRE-2026'!$A$2))</f>
        <v>0</v>
      </c>
      <c r="V39" s="24">
        <f t="shared" si="52"/>
        <v>0</v>
      </c>
      <c r="W39" s="22">
        <f>IF($A$2="CONSOLIDADO",SUMIFS(Orçamento2026!$P:$P,Orçamento2026!$F:$F,'DRE-2026'!$A39,Orçamento2026!$E:$E,'DRE-2026'!X$4),SUMIFS(Orçamento2026!$P:$P,Orçamento2026!$F:$F,'DRE-2026'!$A39,Orçamento2026!$E:$E,'DRE-2026'!X$4,Orçamento2026!$A:$A,'DRE-2026'!$A$2))</f>
        <v>7882.3519999999999</v>
      </c>
      <c r="X39" s="23">
        <f>IF($A$2="CONSOLIDADO",SUMIFS('Realizado 2026'!$P:$P,'Realizado 2026'!$F:$F,'DRE-2026'!$A39,'Realizado 2026'!$E:$E,'DRE-2026'!X$4),SUMIFS('Realizado 2026'!$P:$P,'Realizado 2026'!$F:$F,'DRE-2026'!$A39,'Realizado 2026'!$E:$E,'DRE-2026'!X$4,'Realizado 2026'!$A:$A,'DRE-2026'!$A$2))</f>
        <v>0</v>
      </c>
      <c r="Y39" s="24">
        <f t="shared" si="53"/>
        <v>0</v>
      </c>
      <c r="Z39" s="22">
        <f>IF($A$2="CONSOLIDADO",SUMIFS(Orçamento2026!$P:$P,Orçamento2026!$F:$F,'DRE-2026'!$A39,Orçamento2026!$E:$E,'DRE-2026'!AA$4),SUMIFS(Orçamento2026!$P:$P,Orçamento2026!$F:$F,'DRE-2026'!$A39,Orçamento2026!$E:$E,'DRE-2026'!AA$4,Orçamento2026!$A:$A,'DRE-2026'!$A$2))</f>
        <v>7882.3519999999999</v>
      </c>
      <c r="AA39" s="23">
        <f>IF($A$2="CONSOLIDADO",SUMIFS('Realizado 2026'!$P:$P,'Realizado 2026'!$F:$F,'DRE-2026'!$A39,'Realizado 2026'!$E:$E,'DRE-2026'!AA$4),SUMIFS('Realizado 2026'!$P:$P,'Realizado 2026'!$F:$F,'DRE-2026'!$A39,'Realizado 2026'!$E:$E,'DRE-2026'!AA$4,'Realizado 2026'!$A:$A,'DRE-2026'!$A$2))</f>
        <v>0</v>
      </c>
      <c r="AB39" s="24">
        <f t="shared" si="54"/>
        <v>0</v>
      </c>
      <c r="AC39" s="22">
        <f>IF($A$2="CONSOLIDADO",SUMIFS(Orçamento2026!$P:$P,Orçamento2026!$F:$F,'DRE-2026'!$A39,Orçamento2026!$E:$E,'DRE-2026'!AD$4),SUMIFS(Orçamento2026!$P:$P,Orçamento2026!$F:$F,'DRE-2026'!$A39,Orçamento2026!$E:$E,'DRE-2026'!AD$4,Orçamento2026!$A:$A,'DRE-2026'!$A$2))</f>
        <v>7882.3519999999999</v>
      </c>
      <c r="AD39" s="23">
        <f>IF($A$2="CONSOLIDADO",SUMIFS('Realizado 2026'!$P:$P,'Realizado 2026'!$F:$F,'DRE-2026'!$A39,'Realizado 2026'!$E:$E,'DRE-2026'!AD$4),SUMIFS('Realizado 2026'!$P:$P,'Realizado 2026'!$F:$F,'DRE-2026'!$A39,'Realizado 2026'!$E:$E,'DRE-2026'!AD$4,'Realizado 2026'!$A:$A,'DRE-2026'!$A$2))</f>
        <v>0</v>
      </c>
      <c r="AE39" s="24">
        <f t="shared" si="55"/>
        <v>0</v>
      </c>
      <c r="AF39" s="22">
        <f>IF($A$2="CONSOLIDADO",SUMIFS(Orçamento2026!$P:$P,Orçamento2026!$F:$F,'DRE-2026'!$A39,Orçamento2026!$E:$E,'DRE-2026'!AG$4),SUMIFS(Orçamento2026!$P:$P,Orçamento2026!$F:$F,'DRE-2026'!$A39,Orçamento2026!$E:$E,'DRE-2026'!AG$4,Orçamento2026!$A:$A,'DRE-2026'!$A$2))</f>
        <v>7882.3519999999999</v>
      </c>
      <c r="AG39" s="23">
        <f>IF($A$2="CONSOLIDADO",SUMIFS('Realizado 2026'!$P:$P,'Realizado 2026'!$F:$F,'DRE-2026'!$A39,'Realizado 2026'!$E:$E,'DRE-2026'!AG$4),SUMIFS('Realizado 2026'!$P:$P,'Realizado 2026'!$F:$F,'DRE-2026'!$A39,'Realizado 2026'!$E:$E,'DRE-2026'!AG$4,'Realizado 2026'!$A:$A,'DRE-2026'!$A$2))</f>
        <v>0</v>
      </c>
      <c r="AH39" s="24">
        <f t="shared" si="56"/>
        <v>0</v>
      </c>
      <c r="AI39" s="22">
        <f>IF($A$2="CONSOLIDADO",SUMIFS(Orçamento2026!$P:$P,Orçamento2026!$F:$F,'DRE-2026'!$A39,Orçamento2026!$E:$E,'DRE-2026'!AJ$4),SUMIFS(Orçamento2026!$P:$P,Orçamento2026!$F:$F,'DRE-2026'!$A39,Orçamento2026!$E:$E,'DRE-2026'!AJ$4,Orçamento2026!$A:$A,'DRE-2026'!$A$2))</f>
        <v>7882.3519999999999</v>
      </c>
      <c r="AJ39" s="23">
        <f>IF($A$2="CONSOLIDADO",SUMIFS('Realizado 2026'!$P:$P,'Realizado 2026'!$F:$F,'DRE-2026'!$A39,'Realizado 2026'!$E:$E,'DRE-2026'!AJ$4),SUMIFS('Realizado 2026'!$P:$P,'Realizado 2026'!$F:$F,'DRE-2026'!$A39,'Realizado 2026'!$E:$E,'DRE-2026'!AJ$4,'Realizado 2026'!$A:$A,'DRE-2026'!$A$2))</f>
        <v>0</v>
      </c>
      <c r="AK39" s="24">
        <f t="shared" si="57"/>
        <v>0</v>
      </c>
      <c r="AL39" s="5"/>
      <c r="AM39" s="5"/>
      <c r="AN39" s="23">
        <f t="shared" ref="AN39:AO39" si="66">B39+E39+H39+K39+N39+Q39+T39+W39+Z39+AC39+AF39+AI39</f>
        <v>110733.936</v>
      </c>
      <c r="AO39" s="23">
        <f t="shared" si="66"/>
        <v>28322.149999999998</v>
      </c>
      <c r="AP39" s="25">
        <f t="shared" si="59"/>
        <v>0.25576757246306137</v>
      </c>
    </row>
    <row r="40" spans="1:43" ht="15.75" customHeight="1">
      <c r="A40" s="44" t="s">
        <v>38</v>
      </c>
      <c r="B40" s="22">
        <f>IF($A$2="CONSOLIDADO",SUMIFS(Orçamento2026!$P:$P,Orçamento2026!$F:$F,'DRE-2026'!$A40,Orçamento2026!$E:$E,'DRE-2026'!C$4),SUMIFS(Orçamento2026!$P:$P,Orçamento2026!$F:$F,'DRE-2026'!$A40,Orçamento2026!$E:$E,'DRE-2026'!C$4,Orçamento2026!$A:$A,'DRE-2026'!$A$2))</f>
        <v>0</v>
      </c>
      <c r="C40" s="23">
        <f>IF($A$2="CONSOLIDADO",SUMIFS('Realizado 2026'!$P:$P,'Realizado 2026'!$F:$F,'DRE-2026'!$A40,'Realizado 2026'!$E:$E,'DRE-2026'!C$4),SUMIFS('Realizado 2026'!$P:$P,'Realizado 2026'!$F:$F,'DRE-2026'!$A40,'Realizado 2026'!$E:$E,'DRE-2026'!C$4,'Realizado 2026'!$A:$A,'DRE-2026'!$A$2))</f>
        <v>0</v>
      </c>
      <c r="D40" s="24" t="str">
        <f t="shared" si="46"/>
        <v>-</v>
      </c>
      <c r="E40" s="22">
        <f>IF($A$2="CONSOLIDADO",SUMIFS(Orçamento2026!$P:$P,Orçamento2026!$F:$F,'DRE-2026'!$A40,Orçamento2026!$E:$E,'DRE-2026'!F$4),SUMIFS(Orçamento2026!$P:$P,Orçamento2026!$F:$F,'DRE-2026'!$A40,Orçamento2026!$E:$E,'DRE-2026'!F$4,Orçamento2026!$A:$A,'DRE-2026'!$A$2))</f>
        <v>0</v>
      </c>
      <c r="F40" s="23">
        <f>IF($A$2="CONSOLIDADO",SUMIFS('Realizado 2026'!$P:$P,'Realizado 2026'!$F:$F,'DRE-2026'!$A40,'Realizado 2026'!$E:$E,'DRE-2026'!F$4),SUMIFS('Realizado 2026'!$P:$P,'Realizado 2026'!$F:$F,'DRE-2026'!$A40,'Realizado 2026'!$E:$E,'DRE-2026'!F$4,'Realizado 2026'!$A:$A,'DRE-2026'!$A$2))</f>
        <v>1934.66</v>
      </c>
      <c r="G40" s="24" t="str">
        <f t="shared" si="47"/>
        <v>-</v>
      </c>
      <c r="H40" s="22">
        <f>IF($A$2="CONSOLIDADO",SUMIFS(Orçamento2026!$P:$P,Orçamento2026!$F:$F,'DRE-2026'!$A40,Orçamento2026!$E:$E,'DRE-2026'!I$4),SUMIFS(Orçamento2026!$P:$P,Orçamento2026!$F:$F,'DRE-2026'!$A40,Orçamento2026!$E:$E,'DRE-2026'!I$4,Orçamento2026!$A:$A,'DRE-2026'!$A$2))</f>
        <v>0</v>
      </c>
      <c r="I40" s="23">
        <f>IF($A$2="CONSOLIDADO",SUMIFS('Realizado 2026'!$P:$P,'Realizado 2026'!$F:$F,'DRE-2026'!$A40,'Realizado 2026'!$E:$E,'DRE-2026'!I$4),SUMIFS('Realizado 2026'!$P:$P,'Realizado 2026'!$F:$F,'DRE-2026'!$A40,'Realizado 2026'!$E:$E,'DRE-2026'!I$4,'Realizado 2026'!$A:$A,'DRE-2026'!$A$2))</f>
        <v>0</v>
      </c>
      <c r="J40" s="24" t="str">
        <f t="shared" si="48"/>
        <v>-</v>
      </c>
      <c r="K40" s="22">
        <f>IF($A$2="CONSOLIDADO",SUMIFS(Orçamento2026!$P:$P,Orçamento2026!$F:$F,'DRE-2026'!$A40,Orçamento2026!$E:$E,'DRE-2026'!L$4),SUMIFS(Orçamento2026!$P:$P,Orçamento2026!$F:$F,'DRE-2026'!$A40,Orçamento2026!$E:$E,'DRE-2026'!L$4,Orçamento2026!$A:$A,'DRE-2026'!$A$2))</f>
        <v>0</v>
      </c>
      <c r="L40" s="23">
        <f>IF($A$2="CONSOLIDADO",SUMIFS('Realizado 2026'!$P:$P,'Realizado 2026'!$F:$F,'DRE-2026'!$A40,'Realizado 2026'!$E:$E,'DRE-2026'!L$4),SUMIFS('Realizado 2026'!$P:$P,'Realizado 2026'!$F:$F,'DRE-2026'!$A40,'Realizado 2026'!$E:$E,'DRE-2026'!L$4,'Realizado 2026'!$A:$A,'DRE-2026'!$A$2))</f>
        <v>0</v>
      </c>
      <c r="M40" s="24" t="str">
        <f t="shared" si="49"/>
        <v>-</v>
      </c>
      <c r="N40" s="22">
        <f>IF($A$2="CONSOLIDADO",SUMIFS(Orçamento2026!$P:$P,Orçamento2026!$F:$F,'DRE-2026'!$A40,Orçamento2026!$E:$E,'DRE-2026'!O$4),SUMIFS(Orçamento2026!$P:$P,Orçamento2026!$F:$F,'DRE-2026'!$A40,Orçamento2026!$E:$E,'DRE-2026'!O$4,Orçamento2026!$A:$A,'DRE-2026'!$A$2))</f>
        <v>0</v>
      </c>
      <c r="O40" s="23">
        <f>IF($A$2="CONSOLIDADO",SUMIFS('Realizado 2026'!$P:$P,'Realizado 2026'!$F:$F,'DRE-2026'!$A40,'Realizado 2026'!$E:$E,'DRE-2026'!O$4),SUMIFS('Realizado 2026'!$P:$P,'Realizado 2026'!$F:$F,'DRE-2026'!$A40,'Realizado 2026'!$E:$E,'DRE-2026'!O$4,'Realizado 2026'!$A:$A,'DRE-2026'!$A$2))</f>
        <v>0</v>
      </c>
      <c r="P40" s="24" t="str">
        <f t="shared" si="50"/>
        <v>-</v>
      </c>
      <c r="Q40" s="22">
        <f>IF($A$2="CONSOLIDADO",SUMIFS(Orçamento2026!$P:$P,Orçamento2026!$F:$F,'DRE-2026'!$A40,Orçamento2026!$E:$E,'DRE-2026'!R$4),SUMIFS(Orçamento2026!$P:$P,Orçamento2026!$F:$F,'DRE-2026'!$A40,Orçamento2026!$E:$E,'DRE-2026'!R$4,Orçamento2026!$A:$A,'DRE-2026'!$A$2))</f>
        <v>0</v>
      </c>
      <c r="R40" s="23">
        <f>IF($A$2="CONSOLIDADO",SUMIFS('Realizado 2026'!$P:$P,'Realizado 2026'!$F:$F,'DRE-2026'!$A40,'Realizado 2026'!$E:$E,'DRE-2026'!R$4),SUMIFS('Realizado 2026'!$P:$P,'Realizado 2026'!$F:$F,'DRE-2026'!$A40,'Realizado 2026'!$E:$E,'DRE-2026'!R$4,'Realizado 2026'!$A:$A,'DRE-2026'!$A$2))</f>
        <v>0</v>
      </c>
      <c r="S40" s="24" t="str">
        <f t="shared" si="51"/>
        <v>-</v>
      </c>
      <c r="T40" s="22">
        <f>IF($A$2="CONSOLIDADO",SUMIFS(Orçamento2026!$P:$P,Orçamento2026!$F:$F,'DRE-2026'!$A40,Orçamento2026!$E:$E,'DRE-2026'!U$4),SUMIFS(Orçamento2026!$P:$P,Orçamento2026!$F:$F,'DRE-2026'!$A40,Orçamento2026!$E:$E,'DRE-2026'!U$4,Orçamento2026!$A:$A,'DRE-2026'!$A$2))</f>
        <v>0</v>
      </c>
      <c r="U40" s="23">
        <f>IF($A$2="CONSOLIDADO",SUMIFS('Realizado 2026'!$P:$P,'Realizado 2026'!$F:$F,'DRE-2026'!$A40,'Realizado 2026'!$E:$E,'DRE-2026'!U$4),SUMIFS('Realizado 2026'!$P:$P,'Realizado 2026'!$F:$F,'DRE-2026'!$A40,'Realizado 2026'!$E:$E,'DRE-2026'!U$4,'Realizado 2026'!$A:$A,'DRE-2026'!$A$2))</f>
        <v>0</v>
      </c>
      <c r="V40" s="24" t="str">
        <f t="shared" si="52"/>
        <v>-</v>
      </c>
      <c r="W40" s="22">
        <f>IF($A$2="CONSOLIDADO",SUMIFS(Orçamento2026!$P:$P,Orçamento2026!$F:$F,'DRE-2026'!$A40,Orçamento2026!$E:$E,'DRE-2026'!X$4),SUMIFS(Orçamento2026!$P:$P,Orçamento2026!$F:$F,'DRE-2026'!$A40,Orçamento2026!$E:$E,'DRE-2026'!X$4,Orçamento2026!$A:$A,'DRE-2026'!$A$2))</f>
        <v>0</v>
      </c>
      <c r="X40" s="23">
        <f>IF($A$2="CONSOLIDADO",SUMIFS('Realizado 2026'!$P:$P,'Realizado 2026'!$F:$F,'DRE-2026'!$A40,'Realizado 2026'!$E:$E,'DRE-2026'!X$4),SUMIFS('Realizado 2026'!$P:$P,'Realizado 2026'!$F:$F,'DRE-2026'!$A40,'Realizado 2026'!$E:$E,'DRE-2026'!X$4,'Realizado 2026'!$A:$A,'DRE-2026'!$A$2))</f>
        <v>0</v>
      </c>
      <c r="Y40" s="24" t="str">
        <f t="shared" si="53"/>
        <v>-</v>
      </c>
      <c r="Z40" s="22">
        <f>IF($A$2="CONSOLIDADO",SUMIFS(Orçamento2026!$P:$P,Orçamento2026!$F:$F,'DRE-2026'!$A40,Orçamento2026!$E:$E,'DRE-2026'!AA$4),SUMIFS(Orçamento2026!$P:$P,Orçamento2026!$F:$F,'DRE-2026'!$A40,Orçamento2026!$E:$E,'DRE-2026'!AA$4,Orçamento2026!$A:$A,'DRE-2026'!$A$2))</f>
        <v>0</v>
      </c>
      <c r="AA40" s="23">
        <f>IF($A$2="CONSOLIDADO",SUMIFS('Realizado 2026'!$P:$P,'Realizado 2026'!$F:$F,'DRE-2026'!$A40,'Realizado 2026'!$E:$E,'DRE-2026'!AA$4),SUMIFS('Realizado 2026'!$P:$P,'Realizado 2026'!$F:$F,'DRE-2026'!$A40,'Realizado 2026'!$E:$E,'DRE-2026'!AA$4,'Realizado 2026'!$A:$A,'DRE-2026'!$A$2))</f>
        <v>0</v>
      </c>
      <c r="AB40" s="24" t="str">
        <f t="shared" si="54"/>
        <v>-</v>
      </c>
      <c r="AC40" s="22">
        <f>IF($A$2="CONSOLIDADO",SUMIFS(Orçamento2026!$P:$P,Orçamento2026!$F:$F,'DRE-2026'!$A40,Orçamento2026!$E:$E,'DRE-2026'!AD$4),SUMIFS(Orçamento2026!$P:$P,Orçamento2026!$F:$F,'DRE-2026'!$A40,Orçamento2026!$E:$E,'DRE-2026'!AD$4,Orçamento2026!$A:$A,'DRE-2026'!$A$2))</f>
        <v>0</v>
      </c>
      <c r="AD40" s="23">
        <f>IF($A$2="CONSOLIDADO",SUMIFS('Realizado 2026'!$P:$P,'Realizado 2026'!$F:$F,'DRE-2026'!$A40,'Realizado 2026'!$E:$E,'DRE-2026'!AD$4),SUMIFS('Realizado 2026'!$P:$P,'Realizado 2026'!$F:$F,'DRE-2026'!$A40,'Realizado 2026'!$E:$E,'DRE-2026'!AD$4,'Realizado 2026'!$A:$A,'DRE-2026'!$A$2))</f>
        <v>0</v>
      </c>
      <c r="AE40" s="24" t="str">
        <f t="shared" si="55"/>
        <v>-</v>
      </c>
      <c r="AF40" s="22">
        <f>IF($A$2="CONSOLIDADO",SUMIFS(Orçamento2026!$P:$P,Orçamento2026!$F:$F,'DRE-2026'!$A40,Orçamento2026!$E:$E,'DRE-2026'!AG$4),SUMIFS(Orçamento2026!$P:$P,Orçamento2026!$F:$F,'DRE-2026'!$A40,Orçamento2026!$E:$E,'DRE-2026'!AG$4,Orçamento2026!$A:$A,'DRE-2026'!$A$2))</f>
        <v>0</v>
      </c>
      <c r="AG40" s="23">
        <f>IF($A$2="CONSOLIDADO",SUMIFS('Realizado 2026'!$P:$P,'Realizado 2026'!$F:$F,'DRE-2026'!$A40,'Realizado 2026'!$E:$E,'DRE-2026'!AG$4),SUMIFS('Realizado 2026'!$P:$P,'Realizado 2026'!$F:$F,'DRE-2026'!$A40,'Realizado 2026'!$E:$E,'DRE-2026'!AG$4,'Realizado 2026'!$A:$A,'DRE-2026'!$A$2))</f>
        <v>0</v>
      </c>
      <c r="AH40" s="24" t="str">
        <f t="shared" si="56"/>
        <v>-</v>
      </c>
      <c r="AI40" s="22">
        <f>IF($A$2="CONSOLIDADO",SUMIFS(Orçamento2026!$P:$P,Orçamento2026!$F:$F,'DRE-2026'!$A40,Orçamento2026!$E:$E,'DRE-2026'!AJ$4),SUMIFS(Orçamento2026!$P:$P,Orçamento2026!$F:$F,'DRE-2026'!$A40,Orçamento2026!$E:$E,'DRE-2026'!AJ$4,Orçamento2026!$A:$A,'DRE-2026'!$A$2))</f>
        <v>0</v>
      </c>
      <c r="AJ40" s="23">
        <f>IF($A$2="CONSOLIDADO",SUMIFS('Realizado 2026'!$P:$P,'Realizado 2026'!$F:$F,'DRE-2026'!$A40,'Realizado 2026'!$E:$E,'DRE-2026'!AJ$4),SUMIFS('Realizado 2026'!$P:$P,'Realizado 2026'!$F:$F,'DRE-2026'!$A40,'Realizado 2026'!$E:$E,'DRE-2026'!AJ$4,'Realizado 2026'!$A:$A,'DRE-2026'!$A$2))</f>
        <v>0</v>
      </c>
      <c r="AK40" s="24" t="str">
        <f t="shared" si="57"/>
        <v>-</v>
      </c>
      <c r="AL40" s="5"/>
      <c r="AM40" s="5"/>
      <c r="AN40" s="23">
        <f t="shared" ref="AN40:AO40" si="67">B40+E40+H40+K40+N40+Q40+T40+W40+Z40+AC40+AF40+AI40</f>
        <v>0</v>
      </c>
      <c r="AO40" s="23">
        <f t="shared" si="67"/>
        <v>1934.66</v>
      </c>
      <c r="AP40" s="25" t="str">
        <f t="shared" si="59"/>
        <v>-</v>
      </c>
    </row>
    <row r="41" spans="1:43" ht="15.75" customHeight="1">
      <c r="A41" s="44" t="s">
        <v>39</v>
      </c>
      <c r="B41" s="22">
        <f>IF($A$2="CONSOLIDADO",SUMIFS(Orçamento2026!$P:$P,Orçamento2026!$F:$F,'DRE-2026'!$A41,Orçamento2026!$E:$E,'DRE-2026'!C$4),SUMIFS(Orçamento2026!$P:$P,Orçamento2026!$F:$F,'DRE-2026'!$A41,Orçamento2026!$E:$E,'DRE-2026'!C$4,Orçamento2026!$A:$A,'DRE-2026'!$A$2))</f>
        <v>0</v>
      </c>
      <c r="C41" s="23">
        <f>IF($A$2="CONSOLIDADO",SUMIFS('Realizado 2026'!$P:$P,'Realizado 2026'!$F:$F,'DRE-2026'!$A41,'Realizado 2026'!$E:$E,'DRE-2026'!C$4),SUMIFS('Realizado 2026'!$P:$P,'Realizado 2026'!$F:$F,'DRE-2026'!$A41,'Realizado 2026'!$E:$E,'DRE-2026'!C$4,'Realizado 2026'!$A:$A,'DRE-2026'!$A$2))</f>
        <v>0</v>
      </c>
      <c r="D41" s="24" t="str">
        <f t="shared" si="46"/>
        <v>-</v>
      </c>
      <c r="E41" s="22">
        <f>IF($A$2="CONSOLIDADO",SUMIFS(Orçamento2026!$P:$P,Orçamento2026!$F:$F,'DRE-2026'!$A41,Orçamento2026!$E:$E,'DRE-2026'!F$4),SUMIFS(Orçamento2026!$P:$P,Orçamento2026!$F:$F,'DRE-2026'!$A41,Orçamento2026!$E:$E,'DRE-2026'!F$4,Orçamento2026!$A:$A,'DRE-2026'!$A$2))</f>
        <v>0</v>
      </c>
      <c r="F41" s="23">
        <f>IF($A$2="CONSOLIDADO",SUMIFS('Realizado 2026'!$P:$P,'Realizado 2026'!$F:$F,'DRE-2026'!$A41,'Realizado 2026'!$E:$E,'DRE-2026'!F$4),SUMIFS('Realizado 2026'!$P:$P,'Realizado 2026'!$F:$F,'DRE-2026'!$A41,'Realizado 2026'!$E:$E,'DRE-2026'!F$4,'Realizado 2026'!$A:$A,'DRE-2026'!$A$2))</f>
        <v>0</v>
      </c>
      <c r="G41" s="24" t="str">
        <f t="shared" si="47"/>
        <v>-</v>
      </c>
      <c r="H41" s="22">
        <f>IF($A$2="CONSOLIDADO",SUMIFS(Orçamento2026!$P:$P,Orçamento2026!$F:$F,'DRE-2026'!$A41,Orçamento2026!$E:$E,'DRE-2026'!I$4),SUMIFS(Orçamento2026!$P:$P,Orçamento2026!$F:$F,'DRE-2026'!$A41,Orçamento2026!$E:$E,'DRE-2026'!I$4,Orçamento2026!$A:$A,'DRE-2026'!$A$2))</f>
        <v>0</v>
      </c>
      <c r="I41" s="23">
        <f>IF($A$2="CONSOLIDADO",SUMIFS('Realizado 2026'!$P:$P,'Realizado 2026'!$F:$F,'DRE-2026'!$A41,'Realizado 2026'!$E:$E,'DRE-2026'!I$4),SUMIFS('Realizado 2026'!$P:$P,'Realizado 2026'!$F:$F,'DRE-2026'!$A41,'Realizado 2026'!$E:$E,'DRE-2026'!I$4,'Realizado 2026'!$A:$A,'DRE-2026'!$A$2))</f>
        <v>0</v>
      </c>
      <c r="J41" s="24" t="str">
        <f t="shared" si="48"/>
        <v>-</v>
      </c>
      <c r="K41" s="22">
        <f>IF($A$2="CONSOLIDADO",SUMIFS(Orçamento2026!$P:$P,Orçamento2026!$F:$F,'DRE-2026'!$A41,Orçamento2026!$E:$E,'DRE-2026'!L$4),SUMIFS(Orçamento2026!$P:$P,Orçamento2026!$F:$F,'DRE-2026'!$A41,Orçamento2026!$E:$E,'DRE-2026'!L$4,Orçamento2026!$A:$A,'DRE-2026'!$A$2))</f>
        <v>0</v>
      </c>
      <c r="L41" s="23">
        <f>IF($A$2="CONSOLIDADO",SUMIFS('Realizado 2026'!$P:$P,'Realizado 2026'!$F:$F,'DRE-2026'!$A41,'Realizado 2026'!$E:$E,'DRE-2026'!L$4),SUMIFS('Realizado 2026'!$P:$P,'Realizado 2026'!$F:$F,'DRE-2026'!$A41,'Realizado 2026'!$E:$E,'DRE-2026'!L$4,'Realizado 2026'!$A:$A,'DRE-2026'!$A$2))</f>
        <v>0</v>
      </c>
      <c r="M41" s="24" t="str">
        <f t="shared" si="49"/>
        <v>-</v>
      </c>
      <c r="N41" s="22">
        <f>IF($A$2="CONSOLIDADO",SUMIFS(Orçamento2026!$P:$P,Orçamento2026!$F:$F,'DRE-2026'!$A41,Orçamento2026!$E:$E,'DRE-2026'!O$4),SUMIFS(Orçamento2026!$P:$P,Orçamento2026!$F:$F,'DRE-2026'!$A41,Orçamento2026!$E:$E,'DRE-2026'!O$4,Orçamento2026!$A:$A,'DRE-2026'!$A$2))</f>
        <v>0</v>
      </c>
      <c r="O41" s="23">
        <f>IF($A$2="CONSOLIDADO",SUMIFS('Realizado 2026'!$P:$P,'Realizado 2026'!$F:$F,'DRE-2026'!$A41,'Realizado 2026'!$E:$E,'DRE-2026'!O$4),SUMIFS('Realizado 2026'!$P:$P,'Realizado 2026'!$F:$F,'DRE-2026'!$A41,'Realizado 2026'!$E:$E,'DRE-2026'!O$4,'Realizado 2026'!$A:$A,'DRE-2026'!$A$2))</f>
        <v>0</v>
      </c>
      <c r="P41" s="24" t="str">
        <f t="shared" si="50"/>
        <v>-</v>
      </c>
      <c r="Q41" s="22">
        <f>IF($A$2="CONSOLIDADO",SUMIFS(Orçamento2026!$P:$P,Orçamento2026!$F:$F,'DRE-2026'!$A41,Orçamento2026!$E:$E,'DRE-2026'!R$4),SUMIFS(Orçamento2026!$P:$P,Orçamento2026!$F:$F,'DRE-2026'!$A41,Orçamento2026!$E:$E,'DRE-2026'!R$4,Orçamento2026!$A:$A,'DRE-2026'!$A$2))</f>
        <v>0</v>
      </c>
      <c r="R41" s="23">
        <f>IF($A$2="CONSOLIDADO",SUMIFS('Realizado 2026'!$P:$P,'Realizado 2026'!$F:$F,'DRE-2026'!$A41,'Realizado 2026'!$E:$E,'DRE-2026'!R$4),SUMIFS('Realizado 2026'!$P:$P,'Realizado 2026'!$F:$F,'DRE-2026'!$A41,'Realizado 2026'!$E:$E,'DRE-2026'!R$4,'Realizado 2026'!$A:$A,'DRE-2026'!$A$2))</f>
        <v>0</v>
      </c>
      <c r="S41" s="24" t="str">
        <f t="shared" si="51"/>
        <v>-</v>
      </c>
      <c r="T41" s="22">
        <f>IF($A$2="CONSOLIDADO",SUMIFS(Orçamento2026!$P:$P,Orçamento2026!$F:$F,'DRE-2026'!$A41,Orçamento2026!$E:$E,'DRE-2026'!U$4),SUMIFS(Orçamento2026!$P:$P,Orçamento2026!$F:$F,'DRE-2026'!$A41,Orçamento2026!$E:$E,'DRE-2026'!U$4,Orçamento2026!$A:$A,'DRE-2026'!$A$2))</f>
        <v>0</v>
      </c>
      <c r="U41" s="23">
        <f>IF($A$2="CONSOLIDADO",SUMIFS('Realizado 2026'!$P:$P,'Realizado 2026'!$F:$F,'DRE-2026'!$A41,'Realizado 2026'!$E:$E,'DRE-2026'!U$4),SUMIFS('Realizado 2026'!$P:$P,'Realizado 2026'!$F:$F,'DRE-2026'!$A41,'Realizado 2026'!$E:$E,'DRE-2026'!U$4,'Realizado 2026'!$A:$A,'DRE-2026'!$A$2))</f>
        <v>0</v>
      </c>
      <c r="V41" s="24" t="str">
        <f t="shared" si="52"/>
        <v>-</v>
      </c>
      <c r="W41" s="22">
        <f>IF($A$2="CONSOLIDADO",SUMIFS(Orçamento2026!$P:$P,Orçamento2026!$F:$F,'DRE-2026'!$A41,Orçamento2026!$E:$E,'DRE-2026'!X$4),SUMIFS(Orçamento2026!$P:$P,Orçamento2026!$F:$F,'DRE-2026'!$A41,Orçamento2026!$E:$E,'DRE-2026'!X$4,Orçamento2026!$A:$A,'DRE-2026'!$A$2))</f>
        <v>0</v>
      </c>
      <c r="X41" s="23">
        <f>IF($A$2="CONSOLIDADO",SUMIFS('Realizado 2026'!$P:$P,'Realizado 2026'!$F:$F,'DRE-2026'!$A41,'Realizado 2026'!$E:$E,'DRE-2026'!X$4),SUMIFS('Realizado 2026'!$P:$P,'Realizado 2026'!$F:$F,'DRE-2026'!$A41,'Realizado 2026'!$E:$E,'DRE-2026'!X$4,'Realizado 2026'!$A:$A,'DRE-2026'!$A$2))</f>
        <v>0</v>
      </c>
      <c r="Y41" s="24" t="str">
        <f t="shared" si="53"/>
        <v>-</v>
      </c>
      <c r="Z41" s="22">
        <f>IF($A$2="CONSOLIDADO",SUMIFS(Orçamento2026!$P:$P,Orçamento2026!$F:$F,'DRE-2026'!$A41,Orçamento2026!$E:$E,'DRE-2026'!AA$4),SUMIFS(Orçamento2026!$P:$P,Orçamento2026!$F:$F,'DRE-2026'!$A41,Orçamento2026!$E:$E,'DRE-2026'!AA$4,Orçamento2026!$A:$A,'DRE-2026'!$A$2))</f>
        <v>0</v>
      </c>
      <c r="AA41" s="23">
        <f>IF($A$2="CONSOLIDADO",SUMIFS('Realizado 2026'!$P:$P,'Realizado 2026'!$F:$F,'DRE-2026'!$A41,'Realizado 2026'!$E:$E,'DRE-2026'!AA$4),SUMIFS('Realizado 2026'!$P:$P,'Realizado 2026'!$F:$F,'DRE-2026'!$A41,'Realizado 2026'!$E:$E,'DRE-2026'!AA$4,'Realizado 2026'!$A:$A,'DRE-2026'!$A$2))</f>
        <v>0</v>
      </c>
      <c r="AB41" s="24" t="str">
        <f t="shared" si="54"/>
        <v>-</v>
      </c>
      <c r="AC41" s="22">
        <f>IF($A$2="CONSOLIDADO",SUMIFS(Orçamento2026!$P:$P,Orçamento2026!$F:$F,'DRE-2026'!$A41,Orçamento2026!$E:$E,'DRE-2026'!AD$4),SUMIFS(Orçamento2026!$P:$P,Orçamento2026!$F:$F,'DRE-2026'!$A41,Orçamento2026!$E:$E,'DRE-2026'!AD$4,Orçamento2026!$A:$A,'DRE-2026'!$A$2))</f>
        <v>0</v>
      </c>
      <c r="AD41" s="23">
        <f>IF($A$2="CONSOLIDADO",SUMIFS('Realizado 2026'!$P:$P,'Realizado 2026'!$F:$F,'DRE-2026'!$A41,'Realizado 2026'!$E:$E,'DRE-2026'!AD$4),SUMIFS('Realizado 2026'!$P:$P,'Realizado 2026'!$F:$F,'DRE-2026'!$A41,'Realizado 2026'!$E:$E,'DRE-2026'!AD$4,'Realizado 2026'!$A:$A,'DRE-2026'!$A$2))</f>
        <v>0</v>
      </c>
      <c r="AE41" s="24" t="str">
        <f t="shared" si="55"/>
        <v>-</v>
      </c>
      <c r="AF41" s="22">
        <f>IF($A$2="CONSOLIDADO",SUMIFS(Orçamento2026!$P:$P,Orçamento2026!$F:$F,'DRE-2026'!$A41,Orçamento2026!$E:$E,'DRE-2026'!AG$4),SUMIFS(Orçamento2026!$P:$P,Orçamento2026!$F:$F,'DRE-2026'!$A41,Orçamento2026!$E:$E,'DRE-2026'!AG$4,Orçamento2026!$A:$A,'DRE-2026'!$A$2))</f>
        <v>0</v>
      </c>
      <c r="AG41" s="23">
        <f>IF($A$2="CONSOLIDADO",SUMIFS('Realizado 2026'!$P:$P,'Realizado 2026'!$F:$F,'DRE-2026'!$A41,'Realizado 2026'!$E:$E,'DRE-2026'!AG$4),SUMIFS('Realizado 2026'!$P:$P,'Realizado 2026'!$F:$F,'DRE-2026'!$A41,'Realizado 2026'!$E:$E,'DRE-2026'!AG$4,'Realizado 2026'!$A:$A,'DRE-2026'!$A$2))</f>
        <v>0</v>
      </c>
      <c r="AH41" s="24" t="str">
        <f t="shared" si="56"/>
        <v>-</v>
      </c>
      <c r="AI41" s="22">
        <f>IF($A$2="CONSOLIDADO",SUMIFS(Orçamento2026!$P:$P,Orçamento2026!$F:$F,'DRE-2026'!$A41,Orçamento2026!$E:$E,'DRE-2026'!AJ$4),SUMIFS(Orçamento2026!$P:$P,Orçamento2026!$F:$F,'DRE-2026'!$A41,Orçamento2026!$E:$E,'DRE-2026'!AJ$4,Orçamento2026!$A:$A,'DRE-2026'!$A$2))</f>
        <v>0</v>
      </c>
      <c r="AJ41" s="23">
        <f>IF($A$2="CONSOLIDADO",SUMIFS('Realizado 2026'!$P:$P,'Realizado 2026'!$F:$F,'DRE-2026'!$A41,'Realizado 2026'!$E:$E,'DRE-2026'!AJ$4),SUMIFS('Realizado 2026'!$P:$P,'Realizado 2026'!$F:$F,'DRE-2026'!$A41,'Realizado 2026'!$E:$E,'DRE-2026'!AJ$4,'Realizado 2026'!$A:$A,'DRE-2026'!$A$2))</f>
        <v>0</v>
      </c>
      <c r="AK41" s="24" t="str">
        <f t="shared" si="57"/>
        <v>-</v>
      </c>
      <c r="AL41" s="5"/>
      <c r="AM41" s="5"/>
      <c r="AN41" s="23">
        <f t="shared" ref="AN41:AO41" si="68">B41+E41+H41+K41+N41+Q41+T41+W41+Z41+AC41+AF41+AI41</f>
        <v>0</v>
      </c>
      <c r="AO41" s="23">
        <f t="shared" si="68"/>
        <v>0</v>
      </c>
      <c r="AP41" s="25" t="str">
        <f t="shared" si="59"/>
        <v>-</v>
      </c>
    </row>
    <row r="42" spans="1:43" ht="15.75" customHeight="1">
      <c r="A42" s="44" t="s">
        <v>40</v>
      </c>
      <c r="B42" s="22">
        <f>IF($A$2="CONSOLIDADO",SUMIFS(Orçamento2026!$P:$P,Orçamento2026!$F:$F,'DRE-2026'!$A42,Orçamento2026!$E:$E,'DRE-2026'!C$4),SUMIFS(Orçamento2026!$P:$P,Orçamento2026!$F:$F,'DRE-2026'!$A42,Orçamento2026!$E:$E,'DRE-2026'!C$4,Orçamento2026!$A:$A,'DRE-2026'!$A$2))</f>
        <v>14577.599999999999</v>
      </c>
      <c r="C42" s="23">
        <f>IF($A$2="CONSOLIDADO",SUMIFS('Realizado 2026'!$P:$P,'Realizado 2026'!$F:$F,'DRE-2026'!$A42,'Realizado 2026'!$E:$E,'DRE-2026'!C$4),SUMIFS('Realizado 2026'!$P:$P,'Realizado 2026'!$F:$F,'DRE-2026'!$A42,'Realizado 2026'!$E:$E,'DRE-2026'!C$4,'Realizado 2026'!$A:$A,'DRE-2026'!$A$2))</f>
        <v>38269.990000000005</v>
      </c>
      <c r="D42" s="24">
        <f t="shared" si="46"/>
        <v>2.6252599879266825</v>
      </c>
      <c r="E42" s="22">
        <f>IF($A$2="CONSOLIDADO",SUMIFS(Orçamento2026!$P:$P,Orçamento2026!$F:$F,'DRE-2026'!$A42,Orçamento2026!$E:$E,'DRE-2026'!F$4),SUMIFS(Orçamento2026!$P:$P,Orçamento2026!$F:$F,'DRE-2026'!$A42,Orçamento2026!$E:$E,'DRE-2026'!F$4,Orçamento2026!$A:$A,'DRE-2026'!$A$2))</f>
        <v>14577.599999999999</v>
      </c>
      <c r="F42" s="23">
        <f>IF($A$2="CONSOLIDADO",SUMIFS('Realizado 2026'!$P:$P,'Realizado 2026'!$F:$F,'DRE-2026'!$A42,'Realizado 2026'!$E:$E,'DRE-2026'!F$4),SUMIFS('Realizado 2026'!$P:$P,'Realizado 2026'!$F:$F,'DRE-2026'!$A42,'Realizado 2026'!$E:$E,'DRE-2026'!F$4,'Realizado 2026'!$A:$A,'DRE-2026'!$A$2))</f>
        <v>13577.77</v>
      </c>
      <c r="G42" s="24">
        <f t="shared" si="47"/>
        <v>0.93141326418614878</v>
      </c>
      <c r="H42" s="22">
        <f>IF($A$2="CONSOLIDADO",SUMIFS(Orçamento2026!$P:$P,Orçamento2026!$F:$F,'DRE-2026'!$A42,Orçamento2026!$E:$E,'DRE-2026'!I$4),SUMIFS(Orçamento2026!$P:$P,Orçamento2026!$F:$F,'DRE-2026'!$A42,Orçamento2026!$E:$E,'DRE-2026'!I$4,Orçamento2026!$A:$A,'DRE-2026'!$A$2))</f>
        <v>14577.599999999999</v>
      </c>
      <c r="I42" s="23">
        <f>IF($A$2="CONSOLIDADO",SUMIFS('Realizado 2026'!$P:$P,'Realizado 2026'!$F:$F,'DRE-2026'!$A42,'Realizado 2026'!$E:$E,'DRE-2026'!I$4),SUMIFS('Realizado 2026'!$P:$P,'Realizado 2026'!$F:$F,'DRE-2026'!$A42,'Realizado 2026'!$E:$E,'DRE-2026'!I$4,'Realizado 2026'!$A:$A,'DRE-2026'!$A$2))</f>
        <v>12271.789999999999</v>
      </c>
      <c r="J42" s="24">
        <f t="shared" si="48"/>
        <v>0.8418251289649874</v>
      </c>
      <c r="K42" s="22">
        <f>IF($A$2="CONSOLIDADO",SUMIFS(Orçamento2026!$P:$P,Orçamento2026!$F:$F,'DRE-2026'!$A42,Orçamento2026!$E:$E,'DRE-2026'!L$4),SUMIFS(Orçamento2026!$P:$P,Orçamento2026!$F:$F,'DRE-2026'!$A42,Orçamento2026!$E:$E,'DRE-2026'!L$4,Orçamento2026!$A:$A,'DRE-2026'!$A$2))</f>
        <v>16801.82</v>
      </c>
      <c r="L42" s="23">
        <f>IF($A$2="CONSOLIDADO",SUMIFS('Realizado 2026'!$P:$P,'Realizado 2026'!$F:$F,'DRE-2026'!$A42,'Realizado 2026'!$E:$E,'DRE-2026'!L$4),SUMIFS('Realizado 2026'!$P:$P,'Realizado 2026'!$F:$F,'DRE-2026'!$A42,'Realizado 2026'!$E:$E,'DRE-2026'!L$4,'Realizado 2026'!$A:$A,'DRE-2026'!$A$2))</f>
        <v>0</v>
      </c>
      <c r="M42" s="24">
        <f t="shared" si="49"/>
        <v>0</v>
      </c>
      <c r="N42" s="22">
        <f>IF($A$2="CONSOLIDADO",SUMIFS(Orçamento2026!$P:$P,Orçamento2026!$F:$F,'DRE-2026'!$A42,Orçamento2026!$E:$E,'DRE-2026'!O$4),SUMIFS(Orçamento2026!$P:$P,Orçamento2026!$F:$F,'DRE-2026'!$A42,Orçamento2026!$E:$E,'DRE-2026'!O$4,Orçamento2026!$A:$A,'DRE-2026'!$A$2))</f>
        <v>13267.224</v>
      </c>
      <c r="O42" s="23">
        <f>IF($A$2="CONSOLIDADO",SUMIFS('Realizado 2026'!$P:$P,'Realizado 2026'!$F:$F,'DRE-2026'!$A42,'Realizado 2026'!$E:$E,'DRE-2026'!O$4),SUMIFS('Realizado 2026'!$P:$P,'Realizado 2026'!$F:$F,'DRE-2026'!$A42,'Realizado 2026'!$E:$E,'DRE-2026'!O$4,'Realizado 2026'!$A:$A,'DRE-2026'!$A$2))</f>
        <v>0</v>
      </c>
      <c r="P42" s="24">
        <f t="shared" si="50"/>
        <v>0</v>
      </c>
      <c r="Q42" s="22">
        <f>IF($A$2="CONSOLIDADO",SUMIFS(Orçamento2026!$P:$P,Orçamento2026!$F:$F,'DRE-2026'!$A42,Orçamento2026!$E:$E,'DRE-2026'!R$4),SUMIFS(Orçamento2026!$P:$P,Orçamento2026!$F:$F,'DRE-2026'!$A42,Orçamento2026!$E:$E,'DRE-2026'!R$4,Orçamento2026!$A:$A,'DRE-2026'!$A$2))</f>
        <v>3916.2240000000002</v>
      </c>
      <c r="R42" s="23">
        <f>IF($A$2="CONSOLIDADO",SUMIFS('Realizado 2026'!$P:$P,'Realizado 2026'!$F:$F,'DRE-2026'!$A42,'Realizado 2026'!$E:$E,'DRE-2026'!R$4),SUMIFS('Realizado 2026'!$P:$P,'Realizado 2026'!$F:$F,'DRE-2026'!$A42,'Realizado 2026'!$E:$E,'DRE-2026'!R$4,'Realizado 2026'!$A:$A,'DRE-2026'!$A$2))</f>
        <v>0</v>
      </c>
      <c r="S42" s="24">
        <f t="shared" si="51"/>
        <v>0</v>
      </c>
      <c r="T42" s="22">
        <f>IF($A$2="CONSOLIDADO",SUMIFS(Orçamento2026!$P:$P,Orçamento2026!$F:$F,'DRE-2026'!$A42,Orçamento2026!$E:$E,'DRE-2026'!U$4),SUMIFS(Orçamento2026!$P:$P,Orçamento2026!$F:$F,'DRE-2026'!$A42,Orçamento2026!$E:$E,'DRE-2026'!U$4,Orçamento2026!$A:$A,'DRE-2026'!$A$2))</f>
        <v>21506.114000000001</v>
      </c>
      <c r="U42" s="23">
        <f>IF($A$2="CONSOLIDADO",SUMIFS('Realizado 2026'!$P:$P,'Realizado 2026'!$F:$F,'DRE-2026'!$A42,'Realizado 2026'!$E:$E,'DRE-2026'!U$4),SUMIFS('Realizado 2026'!$P:$P,'Realizado 2026'!$F:$F,'DRE-2026'!$A42,'Realizado 2026'!$E:$E,'DRE-2026'!U$4,'Realizado 2026'!$A:$A,'DRE-2026'!$A$2))</f>
        <v>0</v>
      </c>
      <c r="V42" s="24">
        <f t="shared" si="52"/>
        <v>0</v>
      </c>
      <c r="W42" s="22">
        <f>IF($A$2="CONSOLIDADO",SUMIFS(Orçamento2026!$P:$P,Orçamento2026!$F:$F,'DRE-2026'!$A42,Orçamento2026!$E:$E,'DRE-2026'!X$4),SUMIFS(Orçamento2026!$P:$P,Orçamento2026!$F:$F,'DRE-2026'!$A42,Orçamento2026!$E:$E,'DRE-2026'!X$4,Orçamento2026!$A:$A,'DRE-2026'!$A$2))</f>
        <v>12155.114</v>
      </c>
      <c r="X42" s="23">
        <f>IF($A$2="CONSOLIDADO",SUMIFS('Realizado 2026'!$P:$P,'Realizado 2026'!$F:$F,'DRE-2026'!$A42,'Realizado 2026'!$E:$E,'DRE-2026'!X$4),SUMIFS('Realizado 2026'!$P:$P,'Realizado 2026'!$F:$F,'DRE-2026'!$A42,'Realizado 2026'!$E:$E,'DRE-2026'!X$4,'Realizado 2026'!$A:$A,'DRE-2026'!$A$2))</f>
        <v>0</v>
      </c>
      <c r="Y42" s="24">
        <f t="shared" si="53"/>
        <v>0</v>
      </c>
      <c r="Z42" s="22">
        <f>IF($A$2="CONSOLIDADO",SUMIFS(Orçamento2026!$P:$P,Orçamento2026!$F:$F,'DRE-2026'!$A42,Orçamento2026!$E:$E,'DRE-2026'!AA$4),SUMIFS(Orçamento2026!$P:$P,Orçamento2026!$F:$F,'DRE-2026'!$A42,Orçamento2026!$E:$E,'DRE-2026'!AA$4,Orçamento2026!$A:$A,'DRE-2026'!$A$2))</f>
        <v>12155.114</v>
      </c>
      <c r="AA42" s="23">
        <f>IF($A$2="CONSOLIDADO",SUMIFS('Realizado 2026'!$P:$P,'Realizado 2026'!$F:$F,'DRE-2026'!$A42,'Realizado 2026'!$E:$E,'DRE-2026'!AA$4),SUMIFS('Realizado 2026'!$P:$P,'Realizado 2026'!$F:$F,'DRE-2026'!$A42,'Realizado 2026'!$E:$E,'DRE-2026'!AA$4,'Realizado 2026'!$A:$A,'DRE-2026'!$A$2))</f>
        <v>0</v>
      </c>
      <c r="AB42" s="24">
        <f t="shared" si="54"/>
        <v>0</v>
      </c>
      <c r="AC42" s="22">
        <f>IF($A$2="CONSOLIDADO",SUMIFS(Orçamento2026!$P:$P,Orçamento2026!$F:$F,'DRE-2026'!$A42,Orçamento2026!$E:$E,'DRE-2026'!AD$4),SUMIFS(Orçamento2026!$P:$P,Orçamento2026!$F:$F,'DRE-2026'!$A42,Orçamento2026!$E:$E,'DRE-2026'!AD$4,Orçamento2026!$A:$A,'DRE-2026'!$A$2))</f>
        <v>12155.114</v>
      </c>
      <c r="AD42" s="23">
        <f>IF($A$2="CONSOLIDADO",SUMIFS('Realizado 2026'!$P:$P,'Realizado 2026'!$F:$F,'DRE-2026'!$A42,'Realizado 2026'!$E:$E,'DRE-2026'!AD$4),SUMIFS('Realizado 2026'!$P:$P,'Realizado 2026'!$F:$F,'DRE-2026'!$A42,'Realizado 2026'!$E:$E,'DRE-2026'!AD$4,'Realizado 2026'!$A:$A,'DRE-2026'!$A$2))</f>
        <v>0</v>
      </c>
      <c r="AE42" s="24">
        <f t="shared" si="55"/>
        <v>0</v>
      </c>
      <c r="AF42" s="22">
        <f>IF($A$2="CONSOLIDADO",SUMIFS(Orçamento2026!$P:$P,Orçamento2026!$F:$F,'DRE-2026'!$A42,Orçamento2026!$E:$E,'DRE-2026'!AG$4),SUMIFS(Orçamento2026!$P:$P,Orçamento2026!$F:$F,'DRE-2026'!$A42,Orçamento2026!$E:$E,'DRE-2026'!AG$4,Orçamento2026!$A:$A,'DRE-2026'!$A$2))</f>
        <v>12155.114</v>
      </c>
      <c r="AG42" s="23">
        <f>IF($A$2="CONSOLIDADO",SUMIFS('Realizado 2026'!$P:$P,'Realizado 2026'!$F:$F,'DRE-2026'!$A42,'Realizado 2026'!$E:$E,'DRE-2026'!AG$4),SUMIFS('Realizado 2026'!$P:$P,'Realizado 2026'!$F:$F,'DRE-2026'!$A42,'Realizado 2026'!$E:$E,'DRE-2026'!AG$4,'Realizado 2026'!$A:$A,'DRE-2026'!$A$2))</f>
        <v>0</v>
      </c>
      <c r="AH42" s="24">
        <f t="shared" si="56"/>
        <v>0</v>
      </c>
      <c r="AI42" s="22">
        <f>IF($A$2="CONSOLIDADO",SUMIFS(Orçamento2026!$P:$P,Orçamento2026!$F:$F,'DRE-2026'!$A42,Orçamento2026!$E:$E,'DRE-2026'!AJ$4),SUMIFS(Orçamento2026!$P:$P,Orçamento2026!$F:$F,'DRE-2026'!$A42,Orçamento2026!$E:$E,'DRE-2026'!AJ$4,Orçamento2026!$A:$A,'DRE-2026'!$A$2))</f>
        <v>12155.114</v>
      </c>
      <c r="AJ42" s="23">
        <f>IF($A$2="CONSOLIDADO",SUMIFS('Realizado 2026'!$P:$P,'Realizado 2026'!$F:$F,'DRE-2026'!$A42,'Realizado 2026'!$E:$E,'DRE-2026'!AJ$4),SUMIFS('Realizado 2026'!$P:$P,'Realizado 2026'!$F:$F,'DRE-2026'!$A42,'Realizado 2026'!$E:$E,'DRE-2026'!AJ$4,'Realizado 2026'!$A:$A,'DRE-2026'!$A$2))</f>
        <v>0</v>
      </c>
      <c r="AK42" s="24">
        <f t="shared" si="57"/>
        <v>0</v>
      </c>
      <c r="AL42" s="5"/>
      <c r="AM42" s="5"/>
      <c r="AN42" s="23">
        <f t="shared" ref="AN42:AO42" si="69">B42+E42+H42+K42+N42+Q42+T42+W42+Z42+AC42+AF42+AI42</f>
        <v>159999.75200000001</v>
      </c>
      <c r="AO42" s="23">
        <f t="shared" si="69"/>
        <v>64119.55000000001</v>
      </c>
      <c r="AP42" s="25">
        <f t="shared" si="59"/>
        <v>0.40074780865910348</v>
      </c>
    </row>
    <row r="43" spans="1:43" ht="15.75" customHeight="1">
      <c r="A43" s="44" t="s">
        <v>41</v>
      </c>
      <c r="B43" s="22">
        <f>IF($A$2="CONSOLIDADO",SUMIFS(Orçamento2026!$P:$P,Orçamento2026!$F:$F,'DRE-2026'!$A43,Orçamento2026!$E:$E,'DRE-2026'!C$4),SUMIFS(Orçamento2026!$P:$P,Orçamento2026!$F:$F,'DRE-2026'!$A43,Orçamento2026!$E:$E,'DRE-2026'!C$4,Orçamento2026!$A:$A,'DRE-2026'!$A$2))</f>
        <v>65.539999999999992</v>
      </c>
      <c r="C43" s="23">
        <f>IF($A$2="CONSOLIDADO",SUMIFS('Realizado 2026'!$P:$P,'Realizado 2026'!$F:$F,'DRE-2026'!$A43,'Realizado 2026'!$E:$E,'DRE-2026'!C$4),SUMIFS('Realizado 2026'!$P:$P,'Realizado 2026'!$F:$F,'DRE-2026'!$A43,'Realizado 2026'!$E:$E,'DRE-2026'!C$4,'Realizado 2026'!$A:$A,'DRE-2026'!$A$2))</f>
        <v>0</v>
      </c>
      <c r="D43" s="24">
        <f t="shared" si="46"/>
        <v>0</v>
      </c>
      <c r="E43" s="22">
        <f>IF($A$2="CONSOLIDADO",SUMIFS(Orçamento2026!$P:$P,Orçamento2026!$F:$F,'DRE-2026'!$A43,Orçamento2026!$E:$E,'DRE-2026'!F$4),SUMIFS(Orçamento2026!$P:$P,Orçamento2026!$F:$F,'DRE-2026'!$A43,Orçamento2026!$E:$E,'DRE-2026'!F$4,Orçamento2026!$A:$A,'DRE-2026'!$A$2))</f>
        <v>65.539999999999992</v>
      </c>
      <c r="F43" s="23">
        <f>IF($A$2="CONSOLIDADO",SUMIFS('Realizado 2026'!$P:$P,'Realizado 2026'!$F:$F,'DRE-2026'!$A43,'Realizado 2026'!$E:$E,'DRE-2026'!F$4),SUMIFS('Realizado 2026'!$P:$P,'Realizado 2026'!$F:$F,'DRE-2026'!$A43,'Realizado 2026'!$E:$E,'DRE-2026'!F$4,'Realizado 2026'!$A:$A,'DRE-2026'!$A$2))</f>
        <v>0</v>
      </c>
      <c r="G43" s="24">
        <f t="shared" si="47"/>
        <v>0</v>
      </c>
      <c r="H43" s="22">
        <f>IF($A$2="CONSOLIDADO",SUMIFS(Orçamento2026!$P:$P,Orçamento2026!$F:$F,'DRE-2026'!$A43,Orçamento2026!$E:$E,'DRE-2026'!I$4),SUMIFS(Orçamento2026!$P:$P,Orçamento2026!$F:$F,'DRE-2026'!$A43,Orçamento2026!$E:$E,'DRE-2026'!I$4,Orçamento2026!$A:$A,'DRE-2026'!$A$2))</f>
        <v>65.539999999999992</v>
      </c>
      <c r="I43" s="23">
        <f>IF($A$2="CONSOLIDADO",SUMIFS('Realizado 2026'!$P:$P,'Realizado 2026'!$F:$F,'DRE-2026'!$A43,'Realizado 2026'!$E:$E,'DRE-2026'!I$4),SUMIFS('Realizado 2026'!$P:$P,'Realizado 2026'!$F:$F,'DRE-2026'!$A43,'Realizado 2026'!$E:$E,'DRE-2026'!I$4,'Realizado 2026'!$A:$A,'DRE-2026'!$A$2))</f>
        <v>0</v>
      </c>
      <c r="J43" s="24">
        <f t="shared" si="48"/>
        <v>0</v>
      </c>
      <c r="K43" s="22">
        <f>IF($A$2="CONSOLIDADO",SUMIFS(Orçamento2026!$P:$P,Orçamento2026!$F:$F,'DRE-2026'!$A43,Orçamento2026!$E:$E,'DRE-2026'!L$4),SUMIFS(Orçamento2026!$P:$P,Orçamento2026!$F:$F,'DRE-2026'!$A43,Orçamento2026!$E:$E,'DRE-2026'!L$4,Orçamento2026!$A:$A,'DRE-2026'!$A$2))</f>
        <v>65.539999999999992</v>
      </c>
      <c r="L43" s="23">
        <f>IF($A$2="CONSOLIDADO",SUMIFS('Realizado 2026'!$P:$P,'Realizado 2026'!$F:$F,'DRE-2026'!$A43,'Realizado 2026'!$E:$E,'DRE-2026'!L$4),SUMIFS('Realizado 2026'!$P:$P,'Realizado 2026'!$F:$F,'DRE-2026'!$A43,'Realizado 2026'!$E:$E,'DRE-2026'!L$4,'Realizado 2026'!$A:$A,'DRE-2026'!$A$2))</f>
        <v>0</v>
      </c>
      <c r="M43" s="24">
        <f t="shared" si="49"/>
        <v>0</v>
      </c>
      <c r="N43" s="22">
        <f>IF($A$2="CONSOLIDADO",SUMIFS(Orçamento2026!$P:$P,Orçamento2026!$F:$F,'DRE-2026'!$A43,Orçamento2026!$E:$E,'DRE-2026'!O$4),SUMIFS(Orçamento2026!$P:$P,Orçamento2026!$F:$F,'DRE-2026'!$A43,Orçamento2026!$E:$E,'DRE-2026'!O$4,Orçamento2026!$A:$A,'DRE-2026'!$A$2))</f>
        <v>65.539999999999992</v>
      </c>
      <c r="O43" s="23">
        <f>IF($A$2="CONSOLIDADO",SUMIFS('Realizado 2026'!$P:$P,'Realizado 2026'!$F:$F,'DRE-2026'!$A43,'Realizado 2026'!$E:$E,'DRE-2026'!O$4),SUMIFS('Realizado 2026'!$P:$P,'Realizado 2026'!$F:$F,'DRE-2026'!$A43,'Realizado 2026'!$E:$E,'DRE-2026'!O$4,'Realizado 2026'!$A:$A,'DRE-2026'!$A$2))</f>
        <v>0</v>
      </c>
      <c r="P43" s="24">
        <f t="shared" si="50"/>
        <v>0</v>
      </c>
      <c r="Q43" s="22">
        <f>IF($A$2="CONSOLIDADO",SUMIFS(Orçamento2026!$P:$P,Orçamento2026!$F:$F,'DRE-2026'!$A43,Orçamento2026!$E:$E,'DRE-2026'!R$4),SUMIFS(Orçamento2026!$P:$P,Orçamento2026!$F:$F,'DRE-2026'!$A43,Orçamento2026!$E:$E,'DRE-2026'!R$4,Orçamento2026!$A:$A,'DRE-2026'!$A$2))</f>
        <v>65.539999999999992</v>
      </c>
      <c r="R43" s="23">
        <f>IF($A$2="CONSOLIDADO",SUMIFS('Realizado 2026'!$P:$P,'Realizado 2026'!$F:$F,'DRE-2026'!$A43,'Realizado 2026'!$E:$E,'DRE-2026'!R$4),SUMIFS('Realizado 2026'!$P:$P,'Realizado 2026'!$F:$F,'DRE-2026'!$A43,'Realizado 2026'!$E:$E,'DRE-2026'!R$4,'Realizado 2026'!$A:$A,'DRE-2026'!$A$2))</f>
        <v>0</v>
      </c>
      <c r="S43" s="24">
        <f t="shared" si="51"/>
        <v>0</v>
      </c>
      <c r="T43" s="22">
        <f>IF($A$2="CONSOLIDADO",SUMIFS(Orçamento2026!$P:$P,Orçamento2026!$F:$F,'DRE-2026'!$A43,Orçamento2026!$E:$E,'DRE-2026'!U$4),SUMIFS(Orçamento2026!$P:$P,Orçamento2026!$F:$F,'DRE-2026'!$A43,Orçamento2026!$E:$E,'DRE-2026'!U$4,Orçamento2026!$A:$A,'DRE-2026'!$A$2))</f>
        <v>65.539999999999992</v>
      </c>
      <c r="U43" s="23">
        <f>IF($A$2="CONSOLIDADO",SUMIFS('Realizado 2026'!$P:$P,'Realizado 2026'!$F:$F,'DRE-2026'!$A43,'Realizado 2026'!$E:$E,'DRE-2026'!U$4),SUMIFS('Realizado 2026'!$P:$P,'Realizado 2026'!$F:$F,'DRE-2026'!$A43,'Realizado 2026'!$E:$E,'DRE-2026'!U$4,'Realizado 2026'!$A:$A,'DRE-2026'!$A$2))</f>
        <v>0</v>
      </c>
      <c r="V43" s="24">
        <f t="shared" si="52"/>
        <v>0</v>
      </c>
      <c r="W43" s="22">
        <f>IF($A$2="CONSOLIDADO",SUMIFS(Orçamento2026!$P:$P,Orçamento2026!$F:$F,'DRE-2026'!$A43,Orçamento2026!$E:$E,'DRE-2026'!X$4),SUMIFS(Orçamento2026!$P:$P,Orçamento2026!$F:$F,'DRE-2026'!$A43,Orçamento2026!$E:$E,'DRE-2026'!X$4,Orçamento2026!$A:$A,'DRE-2026'!$A$2))</f>
        <v>65.539999999999992</v>
      </c>
      <c r="X43" s="23">
        <f>IF($A$2="CONSOLIDADO",SUMIFS('Realizado 2026'!$P:$P,'Realizado 2026'!$F:$F,'DRE-2026'!$A43,'Realizado 2026'!$E:$E,'DRE-2026'!X$4),SUMIFS('Realizado 2026'!$P:$P,'Realizado 2026'!$F:$F,'DRE-2026'!$A43,'Realizado 2026'!$E:$E,'DRE-2026'!X$4,'Realizado 2026'!$A:$A,'DRE-2026'!$A$2))</f>
        <v>0</v>
      </c>
      <c r="Y43" s="24">
        <f t="shared" si="53"/>
        <v>0</v>
      </c>
      <c r="Z43" s="22">
        <f>IF($A$2="CONSOLIDADO",SUMIFS(Orçamento2026!$P:$P,Orçamento2026!$F:$F,'DRE-2026'!$A43,Orçamento2026!$E:$E,'DRE-2026'!AA$4),SUMIFS(Orçamento2026!$P:$P,Orçamento2026!$F:$F,'DRE-2026'!$A43,Orçamento2026!$E:$E,'DRE-2026'!AA$4,Orçamento2026!$A:$A,'DRE-2026'!$A$2))</f>
        <v>65.539999999999992</v>
      </c>
      <c r="AA43" s="23">
        <f>IF($A$2="CONSOLIDADO",SUMIFS('Realizado 2026'!$P:$P,'Realizado 2026'!$F:$F,'DRE-2026'!$A43,'Realizado 2026'!$E:$E,'DRE-2026'!AA$4),SUMIFS('Realizado 2026'!$P:$P,'Realizado 2026'!$F:$F,'DRE-2026'!$A43,'Realizado 2026'!$E:$E,'DRE-2026'!AA$4,'Realizado 2026'!$A:$A,'DRE-2026'!$A$2))</f>
        <v>0</v>
      </c>
      <c r="AB43" s="24">
        <f t="shared" si="54"/>
        <v>0</v>
      </c>
      <c r="AC43" s="22">
        <f>IF($A$2="CONSOLIDADO",SUMIFS(Orçamento2026!$P:$P,Orçamento2026!$F:$F,'DRE-2026'!$A43,Orçamento2026!$E:$E,'DRE-2026'!AD$4),SUMIFS(Orçamento2026!$P:$P,Orçamento2026!$F:$F,'DRE-2026'!$A43,Orçamento2026!$E:$E,'DRE-2026'!AD$4,Orçamento2026!$A:$A,'DRE-2026'!$A$2))</f>
        <v>65.539999999999992</v>
      </c>
      <c r="AD43" s="23">
        <f>IF($A$2="CONSOLIDADO",SUMIFS('Realizado 2026'!$P:$P,'Realizado 2026'!$F:$F,'DRE-2026'!$A43,'Realizado 2026'!$E:$E,'DRE-2026'!AD$4),SUMIFS('Realizado 2026'!$P:$P,'Realizado 2026'!$F:$F,'DRE-2026'!$A43,'Realizado 2026'!$E:$E,'DRE-2026'!AD$4,'Realizado 2026'!$A:$A,'DRE-2026'!$A$2))</f>
        <v>0</v>
      </c>
      <c r="AE43" s="24">
        <f t="shared" si="55"/>
        <v>0</v>
      </c>
      <c r="AF43" s="22">
        <f>IF($A$2="CONSOLIDADO",SUMIFS(Orçamento2026!$P:$P,Orçamento2026!$F:$F,'DRE-2026'!$A43,Orçamento2026!$E:$E,'DRE-2026'!AG$4),SUMIFS(Orçamento2026!$P:$P,Orçamento2026!$F:$F,'DRE-2026'!$A43,Orçamento2026!$E:$E,'DRE-2026'!AG$4,Orçamento2026!$A:$A,'DRE-2026'!$A$2))</f>
        <v>65.539999999999992</v>
      </c>
      <c r="AG43" s="23">
        <f>IF($A$2="CONSOLIDADO",SUMIFS('Realizado 2026'!$P:$P,'Realizado 2026'!$F:$F,'DRE-2026'!$A43,'Realizado 2026'!$E:$E,'DRE-2026'!AG$4),SUMIFS('Realizado 2026'!$P:$P,'Realizado 2026'!$F:$F,'DRE-2026'!$A43,'Realizado 2026'!$E:$E,'DRE-2026'!AG$4,'Realizado 2026'!$A:$A,'DRE-2026'!$A$2))</f>
        <v>0</v>
      </c>
      <c r="AH43" s="24">
        <f t="shared" si="56"/>
        <v>0</v>
      </c>
      <c r="AI43" s="22">
        <f>IF($A$2="CONSOLIDADO",SUMIFS(Orçamento2026!$P:$P,Orçamento2026!$F:$F,'DRE-2026'!$A43,Orçamento2026!$E:$E,'DRE-2026'!AJ$4),SUMIFS(Orçamento2026!$P:$P,Orçamento2026!$F:$F,'DRE-2026'!$A43,Orçamento2026!$E:$E,'DRE-2026'!AJ$4,Orçamento2026!$A:$A,'DRE-2026'!$A$2))</f>
        <v>65.539999999999992</v>
      </c>
      <c r="AJ43" s="23">
        <f>IF($A$2="CONSOLIDADO",SUMIFS('Realizado 2026'!$P:$P,'Realizado 2026'!$F:$F,'DRE-2026'!$A43,'Realizado 2026'!$E:$E,'DRE-2026'!AJ$4),SUMIFS('Realizado 2026'!$P:$P,'Realizado 2026'!$F:$F,'DRE-2026'!$A43,'Realizado 2026'!$E:$E,'DRE-2026'!AJ$4,'Realizado 2026'!$A:$A,'DRE-2026'!$A$2))</f>
        <v>0</v>
      </c>
      <c r="AK43" s="24">
        <f t="shared" si="57"/>
        <v>0</v>
      </c>
      <c r="AL43" s="5"/>
      <c r="AM43" s="5"/>
      <c r="AN43" s="23">
        <f t="shared" ref="AN43:AO43" si="70">B43+E43+H43+K43+N43+Q43+T43+W43+Z43+AC43+AF43+AI43</f>
        <v>786.47999999999968</v>
      </c>
      <c r="AO43" s="23">
        <f t="shared" si="70"/>
        <v>0</v>
      </c>
      <c r="AP43" s="25">
        <f t="shared" si="59"/>
        <v>0</v>
      </c>
    </row>
    <row r="44" spans="1:43" ht="15.75" customHeight="1">
      <c r="A44" s="44" t="s">
        <v>42</v>
      </c>
      <c r="B44" s="22">
        <f>IF($A$2="CONSOLIDADO",SUMIFS(Orçamento2026!$P:$P,Orçamento2026!$F:$F,'DRE-2026'!$A44,Orçamento2026!$E:$E,'DRE-2026'!C$4),SUMIFS(Orçamento2026!$P:$P,Orçamento2026!$F:$F,'DRE-2026'!$A44,Orçamento2026!$E:$E,'DRE-2026'!C$4,Orçamento2026!$A:$A,'DRE-2026'!$A$2))</f>
        <v>0</v>
      </c>
      <c r="C44" s="23">
        <f>IF($A$2="CONSOLIDADO",SUMIFS('Realizado 2026'!$P:$P,'Realizado 2026'!$F:$F,'DRE-2026'!$A44,'Realizado 2026'!$E:$E,'DRE-2026'!C$4),SUMIFS('Realizado 2026'!$P:$P,'Realizado 2026'!$F:$F,'DRE-2026'!$A44,'Realizado 2026'!$E:$E,'DRE-2026'!C$4,'Realizado 2026'!$A:$A,'DRE-2026'!$A$2))</f>
        <v>0</v>
      </c>
      <c r="D44" s="24" t="str">
        <f t="shared" si="46"/>
        <v>-</v>
      </c>
      <c r="E44" s="22">
        <f>IF($A$2="CONSOLIDADO",SUMIFS(Orçamento2026!$P:$P,Orçamento2026!$F:$F,'DRE-2026'!$A44,Orçamento2026!$E:$E,'DRE-2026'!F$4),SUMIFS(Orçamento2026!$P:$P,Orçamento2026!$F:$F,'DRE-2026'!$A44,Orçamento2026!$E:$E,'DRE-2026'!F$4,Orçamento2026!$A:$A,'DRE-2026'!$A$2))</f>
        <v>0</v>
      </c>
      <c r="F44" s="23">
        <f>IF($A$2="CONSOLIDADO",SUMIFS('Realizado 2026'!$P:$P,'Realizado 2026'!$F:$F,'DRE-2026'!$A44,'Realizado 2026'!$E:$E,'DRE-2026'!F$4),SUMIFS('Realizado 2026'!$P:$P,'Realizado 2026'!$F:$F,'DRE-2026'!$A44,'Realizado 2026'!$E:$E,'DRE-2026'!F$4,'Realizado 2026'!$A:$A,'DRE-2026'!$A$2))</f>
        <v>0</v>
      </c>
      <c r="G44" s="24" t="str">
        <f t="shared" si="47"/>
        <v>-</v>
      </c>
      <c r="H44" s="22">
        <f>IF($A$2="CONSOLIDADO",SUMIFS(Orçamento2026!$P:$P,Orçamento2026!$F:$F,'DRE-2026'!$A44,Orçamento2026!$E:$E,'DRE-2026'!I$4),SUMIFS(Orçamento2026!$P:$P,Orçamento2026!$F:$F,'DRE-2026'!$A44,Orçamento2026!$E:$E,'DRE-2026'!I$4,Orçamento2026!$A:$A,'DRE-2026'!$A$2))</f>
        <v>0</v>
      </c>
      <c r="I44" s="23">
        <f>IF($A$2="CONSOLIDADO",SUMIFS('Realizado 2026'!$P:$P,'Realizado 2026'!$F:$F,'DRE-2026'!$A44,'Realizado 2026'!$E:$E,'DRE-2026'!I$4),SUMIFS('Realizado 2026'!$P:$P,'Realizado 2026'!$F:$F,'DRE-2026'!$A44,'Realizado 2026'!$E:$E,'DRE-2026'!I$4,'Realizado 2026'!$A:$A,'DRE-2026'!$A$2))</f>
        <v>0</v>
      </c>
      <c r="J44" s="24" t="str">
        <f t="shared" si="48"/>
        <v>-</v>
      </c>
      <c r="K44" s="22">
        <f>IF($A$2="CONSOLIDADO",SUMIFS(Orçamento2026!$P:$P,Orçamento2026!$F:$F,'DRE-2026'!$A44,Orçamento2026!$E:$E,'DRE-2026'!L$4),SUMIFS(Orçamento2026!$P:$P,Orçamento2026!$F:$F,'DRE-2026'!$A44,Orçamento2026!$E:$E,'DRE-2026'!L$4,Orçamento2026!$A:$A,'DRE-2026'!$A$2))</f>
        <v>0</v>
      </c>
      <c r="L44" s="23">
        <f>IF($A$2="CONSOLIDADO",SUMIFS('Realizado 2026'!$P:$P,'Realizado 2026'!$F:$F,'DRE-2026'!$A44,'Realizado 2026'!$E:$E,'DRE-2026'!L$4),SUMIFS('Realizado 2026'!$P:$P,'Realizado 2026'!$F:$F,'DRE-2026'!$A44,'Realizado 2026'!$E:$E,'DRE-2026'!L$4,'Realizado 2026'!$A:$A,'DRE-2026'!$A$2))</f>
        <v>0</v>
      </c>
      <c r="M44" s="24" t="str">
        <f t="shared" si="49"/>
        <v>-</v>
      </c>
      <c r="N44" s="22">
        <f>IF($A$2="CONSOLIDADO",SUMIFS(Orçamento2026!$P:$P,Orçamento2026!$F:$F,'DRE-2026'!$A44,Orçamento2026!$E:$E,'DRE-2026'!O$4),SUMIFS(Orçamento2026!$P:$P,Orçamento2026!$F:$F,'DRE-2026'!$A44,Orçamento2026!$E:$E,'DRE-2026'!O$4,Orçamento2026!$A:$A,'DRE-2026'!$A$2))</f>
        <v>0</v>
      </c>
      <c r="O44" s="23">
        <f>IF($A$2="CONSOLIDADO",SUMIFS('Realizado 2026'!$P:$P,'Realizado 2026'!$F:$F,'DRE-2026'!$A44,'Realizado 2026'!$E:$E,'DRE-2026'!O$4),SUMIFS('Realizado 2026'!$P:$P,'Realizado 2026'!$F:$F,'DRE-2026'!$A44,'Realizado 2026'!$E:$E,'DRE-2026'!O$4,'Realizado 2026'!$A:$A,'DRE-2026'!$A$2))</f>
        <v>0</v>
      </c>
      <c r="P44" s="24" t="str">
        <f t="shared" si="50"/>
        <v>-</v>
      </c>
      <c r="Q44" s="22">
        <f>IF($A$2="CONSOLIDADO",SUMIFS(Orçamento2026!$P:$P,Orçamento2026!$F:$F,'DRE-2026'!$A44,Orçamento2026!$E:$E,'DRE-2026'!R$4),SUMIFS(Orçamento2026!$P:$P,Orçamento2026!$F:$F,'DRE-2026'!$A44,Orçamento2026!$E:$E,'DRE-2026'!R$4,Orçamento2026!$A:$A,'DRE-2026'!$A$2))</f>
        <v>0</v>
      </c>
      <c r="R44" s="23">
        <f>IF($A$2="CONSOLIDADO",SUMIFS('Realizado 2026'!$P:$P,'Realizado 2026'!$F:$F,'DRE-2026'!$A44,'Realizado 2026'!$E:$E,'DRE-2026'!R$4),SUMIFS('Realizado 2026'!$P:$P,'Realizado 2026'!$F:$F,'DRE-2026'!$A44,'Realizado 2026'!$E:$E,'DRE-2026'!R$4,'Realizado 2026'!$A:$A,'DRE-2026'!$A$2))</f>
        <v>0</v>
      </c>
      <c r="S44" s="24" t="str">
        <f t="shared" si="51"/>
        <v>-</v>
      </c>
      <c r="T44" s="22">
        <f>IF($A$2="CONSOLIDADO",SUMIFS(Orçamento2026!$P:$P,Orçamento2026!$F:$F,'DRE-2026'!$A44,Orçamento2026!$E:$E,'DRE-2026'!U$4),SUMIFS(Orçamento2026!$P:$P,Orçamento2026!$F:$F,'DRE-2026'!$A44,Orçamento2026!$E:$E,'DRE-2026'!U$4,Orçamento2026!$A:$A,'DRE-2026'!$A$2))</f>
        <v>0</v>
      </c>
      <c r="U44" s="23">
        <f>IF($A$2="CONSOLIDADO",SUMIFS('Realizado 2026'!$P:$P,'Realizado 2026'!$F:$F,'DRE-2026'!$A44,'Realizado 2026'!$E:$E,'DRE-2026'!U$4),SUMIFS('Realizado 2026'!$P:$P,'Realizado 2026'!$F:$F,'DRE-2026'!$A44,'Realizado 2026'!$E:$E,'DRE-2026'!U$4,'Realizado 2026'!$A:$A,'DRE-2026'!$A$2))</f>
        <v>0</v>
      </c>
      <c r="V44" s="24" t="str">
        <f t="shared" si="52"/>
        <v>-</v>
      </c>
      <c r="W44" s="22">
        <f>IF($A$2="CONSOLIDADO",SUMIFS(Orçamento2026!$P:$P,Orçamento2026!$F:$F,'DRE-2026'!$A44,Orçamento2026!$E:$E,'DRE-2026'!X$4),SUMIFS(Orçamento2026!$P:$P,Orçamento2026!$F:$F,'DRE-2026'!$A44,Orçamento2026!$E:$E,'DRE-2026'!X$4,Orçamento2026!$A:$A,'DRE-2026'!$A$2))</f>
        <v>0</v>
      </c>
      <c r="X44" s="23">
        <f>IF($A$2="CONSOLIDADO",SUMIFS('Realizado 2026'!$P:$P,'Realizado 2026'!$F:$F,'DRE-2026'!$A44,'Realizado 2026'!$E:$E,'DRE-2026'!X$4),SUMIFS('Realizado 2026'!$P:$P,'Realizado 2026'!$F:$F,'DRE-2026'!$A44,'Realizado 2026'!$E:$E,'DRE-2026'!X$4,'Realizado 2026'!$A:$A,'DRE-2026'!$A$2))</f>
        <v>0</v>
      </c>
      <c r="Y44" s="24" t="str">
        <f t="shared" si="53"/>
        <v>-</v>
      </c>
      <c r="Z44" s="22">
        <f>IF($A$2="CONSOLIDADO",SUMIFS(Orçamento2026!$P:$P,Orçamento2026!$F:$F,'DRE-2026'!$A44,Orçamento2026!$E:$E,'DRE-2026'!AA$4),SUMIFS(Orçamento2026!$P:$P,Orçamento2026!$F:$F,'DRE-2026'!$A44,Orçamento2026!$E:$E,'DRE-2026'!AA$4,Orçamento2026!$A:$A,'DRE-2026'!$A$2))</f>
        <v>0</v>
      </c>
      <c r="AA44" s="23">
        <f>IF($A$2="CONSOLIDADO",SUMIFS('Realizado 2026'!$P:$P,'Realizado 2026'!$F:$F,'DRE-2026'!$A44,'Realizado 2026'!$E:$E,'DRE-2026'!AA$4),SUMIFS('Realizado 2026'!$P:$P,'Realizado 2026'!$F:$F,'DRE-2026'!$A44,'Realizado 2026'!$E:$E,'DRE-2026'!AA$4,'Realizado 2026'!$A:$A,'DRE-2026'!$A$2))</f>
        <v>0</v>
      </c>
      <c r="AB44" s="24" t="str">
        <f t="shared" si="54"/>
        <v>-</v>
      </c>
      <c r="AC44" s="22">
        <f>IF($A$2="CONSOLIDADO",SUMIFS(Orçamento2026!$P:$P,Orçamento2026!$F:$F,'DRE-2026'!$A44,Orçamento2026!$E:$E,'DRE-2026'!AD$4),SUMIFS(Orçamento2026!$P:$P,Orçamento2026!$F:$F,'DRE-2026'!$A44,Orçamento2026!$E:$E,'DRE-2026'!AD$4,Orçamento2026!$A:$A,'DRE-2026'!$A$2))</f>
        <v>0</v>
      </c>
      <c r="AD44" s="23">
        <f>IF($A$2="CONSOLIDADO",SUMIFS('Realizado 2026'!$P:$P,'Realizado 2026'!$F:$F,'DRE-2026'!$A44,'Realizado 2026'!$E:$E,'DRE-2026'!AD$4),SUMIFS('Realizado 2026'!$P:$P,'Realizado 2026'!$F:$F,'DRE-2026'!$A44,'Realizado 2026'!$E:$E,'DRE-2026'!AD$4,'Realizado 2026'!$A:$A,'DRE-2026'!$A$2))</f>
        <v>0</v>
      </c>
      <c r="AE44" s="24" t="str">
        <f t="shared" si="55"/>
        <v>-</v>
      </c>
      <c r="AF44" s="22">
        <f>IF($A$2="CONSOLIDADO",SUMIFS(Orçamento2026!$P:$P,Orçamento2026!$F:$F,'DRE-2026'!$A44,Orçamento2026!$E:$E,'DRE-2026'!AG$4),SUMIFS(Orçamento2026!$P:$P,Orçamento2026!$F:$F,'DRE-2026'!$A44,Orçamento2026!$E:$E,'DRE-2026'!AG$4,Orçamento2026!$A:$A,'DRE-2026'!$A$2))</f>
        <v>0</v>
      </c>
      <c r="AG44" s="23">
        <f>IF($A$2="CONSOLIDADO",SUMIFS('Realizado 2026'!$P:$P,'Realizado 2026'!$F:$F,'DRE-2026'!$A44,'Realizado 2026'!$E:$E,'DRE-2026'!AG$4),SUMIFS('Realizado 2026'!$P:$P,'Realizado 2026'!$F:$F,'DRE-2026'!$A44,'Realizado 2026'!$E:$E,'DRE-2026'!AG$4,'Realizado 2026'!$A:$A,'DRE-2026'!$A$2))</f>
        <v>0</v>
      </c>
      <c r="AH44" s="24" t="str">
        <f t="shared" si="56"/>
        <v>-</v>
      </c>
      <c r="AI44" s="22">
        <f>IF($A$2="CONSOLIDADO",SUMIFS(Orçamento2026!$P:$P,Orçamento2026!$F:$F,'DRE-2026'!$A44,Orçamento2026!$E:$E,'DRE-2026'!AJ$4),SUMIFS(Orçamento2026!$P:$P,Orçamento2026!$F:$F,'DRE-2026'!$A44,Orçamento2026!$E:$E,'DRE-2026'!AJ$4,Orçamento2026!$A:$A,'DRE-2026'!$A$2))</f>
        <v>0</v>
      </c>
      <c r="AJ44" s="23">
        <f>IF($A$2="CONSOLIDADO",SUMIFS('Realizado 2026'!$P:$P,'Realizado 2026'!$F:$F,'DRE-2026'!$A44,'Realizado 2026'!$E:$E,'DRE-2026'!AJ$4),SUMIFS('Realizado 2026'!$P:$P,'Realizado 2026'!$F:$F,'DRE-2026'!$A44,'Realizado 2026'!$E:$E,'DRE-2026'!AJ$4,'Realizado 2026'!$A:$A,'DRE-2026'!$A$2))</f>
        <v>0</v>
      </c>
      <c r="AK44" s="24" t="str">
        <f t="shared" si="57"/>
        <v>-</v>
      </c>
      <c r="AL44" s="5"/>
      <c r="AM44" s="5"/>
      <c r="AN44" s="23">
        <f t="shared" ref="AN44:AO44" si="71">B44+E44+H44+K44+N44+Q44+T44+W44+Z44+AC44+AF44+AI44</f>
        <v>0</v>
      </c>
      <c r="AO44" s="23">
        <f t="shared" si="71"/>
        <v>0</v>
      </c>
      <c r="AP44" s="25" t="str">
        <f t="shared" si="59"/>
        <v>-</v>
      </c>
    </row>
    <row r="45" spans="1:43" ht="15.75" customHeight="1">
      <c r="A45" s="44" t="s">
        <v>43</v>
      </c>
      <c r="B45" s="22">
        <f>IF($A$2="CONSOLIDADO",SUMIFS(Orçamento2026!$P:$P,Orçamento2026!$F:$F,'DRE-2026'!$A45,Orçamento2026!$E:$E,'DRE-2026'!C$4),SUMIFS(Orçamento2026!$P:$P,Orçamento2026!$F:$F,'DRE-2026'!$A45,Orçamento2026!$E:$E,'DRE-2026'!C$4,Orçamento2026!$A:$A,'DRE-2026'!$A$2))</f>
        <v>108609.32</v>
      </c>
      <c r="C45" s="23">
        <f>IF($A$2="CONSOLIDADO",SUMIFS('Realizado 2026'!$P:$P,'Realizado 2026'!$F:$F,'DRE-2026'!$A45,'Realizado 2026'!$E:$E,'DRE-2026'!C$4),SUMIFS('Realizado 2026'!$P:$P,'Realizado 2026'!$F:$F,'DRE-2026'!$A45,'Realizado 2026'!$E:$E,'DRE-2026'!C$4,'Realizado 2026'!$A:$A,'DRE-2026'!$A$2))</f>
        <v>65124.76</v>
      </c>
      <c r="D45" s="24">
        <f t="shared" si="46"/>
        <v>0.59962404699707172</v>
      </c>
      <c r="E45" s="22">
        <f>IF($A$2="CONSOLIDADO",SUMIFS(Orçamento2026!$P:$P,Orçamento2026!$F:$F,'DRE-2026'!$A45,Orçamento2026!$E:$E,'DRE-2026'!F$4),SUMIFS(Orçamento2026!$P:$P,Orçamento2026!$F:$F,'DRE-2026'!$A45,Orçamento2026!$E:$E,'DRE-2026'!F$4,Orçamento2026!$A:$A,'DRE-2026'!$A$2))</f>
        <v>111109.32</v>
      </c>
      <c r="F45" s="23">
        <f>IF($A$2="CONSOLIDADO",SUMIFS('Realizado 2026'!$P:$P,'Realizado 2026'!$F:$F,'DRE-2026'!$A45,'Realizado 2026'!$E:$E,'DRE-2026'!F$4),SUMIFS('Realizado 2026'!$P:$P,'Realizado 2026'!$F:$F,'DRE-2026'!$A45,'Realizado 2026'!$E:$E,'DRE-2026'!F$4,'Realizado 2026'!$A:$A,'DRE-2026'!$A$2))</f>
        <v>113499.49999999999</v>
      </c>
      <c r="G45" s="24">
        <f t="shared" si="47"/>
        <v>1.0215119667729042</v>
      </c>
      <c r="H45" s="22">
        <f>IF($A$2="CONSOLIDADO",SUMIFS(Orçamento2026!$P:$P,Orçamento2026!$F:$F,'DRE-2026'!$A45,Orçamento2026!$E:$E,'DRE-2026'!I$4),SUMIFS(Orçamento2026!$P:$P,Orçamento2026!$F:$F,'DRE-2026'!$A45,Orçamento2026!$E:$E,'DRE-2026'!I$4,Orçamento2026!$A:$A,'DRE-2026'!$A$2))</f>
        <v>111109.32</v>
      </c>
      <c r="I45" s="23">
        <f>IF($A$2="CONSOLIDADO",SUMIFS('Realizado 2026'!$P:$P,'Realizado 2026'!$F:$F,'DRE-2026'!$A45,'Realizado 2026'!$E:$E,'DRE-2026'!I$4),SUMIFS('Realizado 2026'!$P:$P,'Realizado 2026'!$F:$F,'DRE-2026'!$A45,'Realizado 2026'!$E:$E,'DRE-2026'!I$4,'Realizado 2026'!$A:$A,'DRE-2026'!$A$2))</f>
        <v>115452.56999999998</v>
      </c>
      <c r="J45" s="24">
        <f t="shared" si="48"/>
        <v>1.0390898801288675</v>
      </c>
      <c r="K45" s="22">
        <f>IF($A$2="CONSOLIDADO",SUMIFS(Orçamento2026!$P:$P,Orçamento2026!$F:$F,'DRE-2026'!$A45,Orçamento2026!$E:$E,'DRE-2026'!L$4),SUMIFS(Orçamento2026!$P:$P,Orçamento2026!$F:$F,'DRE-2026'!$A45,Orçamento2026!$E:$E,'DRE-2026'!L$4,Orçamento2026!$A:$A,'DRE-2026'!$A$2))</f>
        <v>131137.32</v>
      </c>
      <c r="L45" s="23">
        <f>IF($A$2="CONSOLIDADO",SUMIFS('Realizado 2026'!$P:$P,'Realizado 2026'!$F:$F,'DRE-2026'!$A45,'Realizado 2026'!$E:$E,'DRE-2026'!L$4),SUMIFS('Realizado 2026'!$P:$P,'Realizado 2026'!$F:$F,'DRE-2026'!$A45,'Realizado 2026'!$E:$E,'DRE-2026'!L$4,'Realizado 2026'!$A:$A,'DRE-2026'!$A$2))</f>
        <v>0</v>
      </c>
      <c r="M45" s="24">
        <f t="shared" si="49"/>
        <v>0</v>
      </c>
      <c r="N45" s="22">
        <f>IF($A$2="CONSOLIDADO",SUMIFS(Orçamento2026!$P:$P,Orçamento2026!$F:$F,'DRE-2026'!$A45,Orçamento2026!$E:$E,'DRE-2026'!O$4),SUMIFS(Orçamento2026!$P:$P,Orçamento2026!$F:$F,'DRE-2026'!$A45,Orçamento2026!$E:$E,'DRE-2026'!O$4,Orçamento2026!$A:$A,'DRE-2026'!$A$2))</f>
        <v>122369.82640000001</v>
      </c>
      <c r="O45" s="23">
        <f>IF($A$2="CONSOLIDADO",SUMIFS('Realizado 2026'!$P:$P,'Realizado 2026'!$F:$F,'DRE-2026'!$A45,'Realizado 2026'!$E:$E,'DRE-2026'!O$4),SUMIFS('Realizado 2026'!$P:$P,'Realizado 2026'!$F:$F,'DRE-2026'!$A45,'Realizado 2026'!$E:$E,'DRE-2026'!O$4,'Realizado 2026'!$A:$A,'DRE-2026'!$A$2))</f>
        <v>0</v>
      </c>
      <c r="P45" s="24">
        <f t="shared" si="50"/>
        <v>0</v>
      </c>
      <c r="Q45" s="22">
        <f>IF($A$2="CONSOLIDADO",SUMIFS(Orçamento2026!$P:$P,Orçamento2026!$F:$F,'DRE-2026'!$A45,Orçamento2026!$E:$E,'DRE-2026'!R$4),SUMIFS(Orçamento2026!$P:$P,Orçamento2026!$F:$F,'DRE-2026'!$A45,Orçamento2026!$E:$E,'DRE-2026'!R$4,Orçamento2026!$A:$A,'DRE-2026'!$A$2))</f>
        <v>41039.9064</v>
      </c>
      <c r="R45" s="23">
        <f>IF($A$2="CONSOLIDADO",SUMIFS('Realizado 2026'!$P:$P,'Realizado 2026'!$F:$F,'DRE-2026'!$A45,'Realizado 2026'!$E:$E,'DRE-2026'!R$4),SUMIFS('Realizado 2026'!$P:$P,'Realizado 2026'!$F:$F,'DRE-2026'!$A45,'Realizado 2026'!$E:$E,'DRE-2026'!R$4,'Realizado 2026'!$A:$A,'DRE-2026'!$A$2))</f>
        <v>0</v>
      </c>
      <c r="S45" s="24">
        <f t="shared" si="51"/>
        <v>0</v>
      </c>
      <c r="T45" s="22">
        <f>IF($A$2="CONSOLIDADO",SUMIFS(Orçamento2026!$P:$P,Orçamento2026!$F:$F,'DRE-2026'!$A45,Orçamento2026!$E:$E,'DRE-2026'!U$4),SUMIFS(Orçamento2026!$P:$P,Orçamento2026!$F:$F,'DRE-2026'!$A45,Orçamento2026!$E:$E,'DRE-2026'!U$4,Orçamento2026!$A:$A,'DRE-2026'!$A$2))</f>
        <v>193685.74639999997</v>
      </c>
      <c r="U45" s="23">
        <f>IF($A$2="CONSOLIDADO",SUMIFS('Realizado 2026'!$P:$P,'Realizado 2026'!$F:$F,'DRE-2026'!$A45,'Realizado 2026'!$E:$E,'DRE-2026'!U$4),SUMIFS('Realizado 2026'!$P:$P,'Realizado 2026'!$F:$F,'DRE-2026'!$A45,'Realizado 2026'!$E:$E,'DRE-2026'!U$4,'Realizado 2026'!$A:$A,'DRE-2026'!$A$2))</f>
        <v>0</v>
      </c>
      <c r="V45" s="24">
        <f t="shared" si="52"/>
        <v>0</v>
      </c>
      <c r="W45" s="22">
        <f>IF($A$2="CONSOLIDADO",SUMIFS(Orçamento2026!$P:$P,Orçamento2026!$F:$F,'DRE-2026'!$A45,Orçamento2026!$E:$E,'DRE-2026'!X$4),SUMIFS(Orçamento2026!$P:$P,Orçamento2026!$F:$F,'DRE-2026'!$A45,Orçamento2026!$E:$E,'DRE-2026'!X$4,Orçamento2026!$A:$A,'DRE-2026'!$A$2))</f>
        <v>112355.82640000001</v>
      </c>
      <c r="X45" s="23">
        <f>IF($A$2="CONSOLIDADO",SUMIFS('Realizado 2026'!$P:$P,'Realizado 2026'!$F:$F,'DRE-2026'!$A45,'Realizado 2026'!$E:$E,'DRE-2026'!X$4),SUMIFS('Realizado 2026'!$P:$P,'Realizado 2026'!$F:$F,'DRE-2026'!$A45,'Realizado 2026'!$E:$E,'DRE-2026'!X$4,'Realizado 2026'!$A:$A,'DRE-2026'!$A$2))</f>
        <v>0</v>
      </c>
      <c r="Y45" s="24">
        <f t="shared" si="53"/>
        <v>0</v>
      </c>
      <c r="Z45" s="22">
        <f>IF($A$2="CONSOLIDADO",SUMIFS(Orçamento2026!$P:$P,Orçamento2026!$F:$F,'DRE-2026'!$A45,Orçamento2026!$E:$E,'DRE-2026'!AA$4),SUMIFS(Orçamento2026!$P:$P,Orçamento2026!$F:$F,'DRE-2026'!$A45,Orçamento2026!$E:$E,'DRE-2026'!AA$4,Orçamento2026!$A:$A,'DRE-2026'!$A$2))</f>
        <v>112355.82640000001</v>
      </c>
      <c r="AA45" s="23">
        <f>IF($A$2="CONSOLIDADO",SUMIFS('Realizado 2026'!$P:$P,'Realizado 2026'!$F:$F,'DRE-2026'!$A45,'Realizado 2026'!$E:$E,'DRE-2026'!AA$4),SUMIFS('Realizado 2026'!$P:$P,'Realizado 2026'!$F:$F,'DRE-2026'!$A45,'Realizado 2026'!$E:$E,'DRE-2026'!AA$4,'Realizado 2026'!$A:$A,'DRE-2026'!$A$2))</f>
        <v>0</v>
      </c>
      <c r="AB45" s="24">
        <f t="shared" si="54"/>
        <v>0</v>
      </c>
      <c r="AC45" s="22">
        <f>IF($A$2="CONSOLIDADO",SUMIFS(Orçamento2026!$P:$P,Orçamento2026!$F:$F,'DRE-2026'!$A45,Orçamento2026!$E:$E,'DRE-2026'!AD$4),SUMIFS(Orçamento2026!$P:$P,Orçamento2026!$F:$F,'DRE-2026'!$A45,Orçamento2026!$E:$E,'DRE-2026'!AD$4,Orçamento2026!$A:$A,'DRE-2026'!$A$2))</f>
        <v>112355.82640000001</v>
      </c>
      <c r="AD45" s="23">
        <f>IF($A$2="CONSOLIDADO",SUMIFS('Realizado 2026'!$P:$P,'Realizado 2026'!$F:$F,'DRE-2026'!$A45,'Realizado 2026'!$E:$E,'DRE-2026'!AD$4),SUMIFS('Realizado 2026'!$P:$P,'Realizado 2026'!$F:$F,'DRE-2026'!$A45,'Realizado 2026'!$E:$E,'DRE-2026'!AD$4,'Realizado 2026'!$A:$A,'DRE-2026'!$A$2))</f>
        <v>0</v>
      </c>
      <c r="AE45" s="24">
        <f t="shared" si="55"/>
        <v>0</v>
      </c>
      <c r="AF45" s="22">
        <f>IF($A$2="CONSOLIDADO",SUMIFS(Orçamento2026!$P:$P,Orçamento2026!$F:$F,'DRE-2026'!$A45,Orçamento2026!$E:$E,'DRE-2026'!AG$4),SUMIFS(Orçamento2026!$P:$P,Orçamento2026!$F:$F,'DRE-2026'!$A45,Orçamento2026!$E:$E,'DRE-2026'!AG$4,Orçamento2026!$A:$A,'DRE-2026'!$A$2))</f>
        <v>112355.82640000001</v>
      </c>
      <c r="AG45" s="23">
        <f>IF($A$2="CONSOLIDADO",SUMIFS('Realizado 2026'!$P:$P,'Realizado 2026'!$F:$F,'DRE-2026'!$A45,'Realizado 2026'!$E:$E,'DRE-2026'!AG$4),SUMIFS('Realizado 2026'!$P:$P,'Realizado 2026'!$F:$F,'DRE-2026'!$A45,'Realizado 2026'!$E:$E,'DRE-2026'!AG$4,'Realizado 2026'!$A:$A,'DRE-2026'!$A$2))</f>
        <v>0</v>
      </c>
      <c r="AH45" s="24">
        <f t="shared" si="56"/>
        <v>0</v>
      </c>
      <c r="AI45" s="22">
        <f>IF($A$2="CONSOLIDADO",SUMIFS(Orçamento2026!$P:$P,Orçamento2026!$F:$F,'DRE-2026'!$A45,Orçamento2026!$E:$E,'DRE-2026'!AJ$4),SUMIFS(Orçamento2026!$P:$P,Orçamento2026!$F:$F,'DRE-2026'!$A45,Orçamento2026!$E:$E,'DRE-2026'!AJ$4,Orçamento2026!$A:$A,'DRE-2026'!$A$2))</f>
        <v>112355.82640000001</v>
      </c>
      <c r="AJ45" s="23">
        <f>IF($A$2="CONSOLIDADO",SUMIFS('Realizado 2026'!$P:$P,'Realizado 2026'!$F:$F,'DRE-2026'!$A45,'Realizado 2026'!$E:$E,'DRE-2026'!AJ$4),SUMIFS('Realizado 2026'!$P:$P,'Realizado 2026'!$F:$F,'DRE-2026'!$A45,'Realizado 2026'!$E:$E,'DRE-2026'!AJ$4,'Realizado 2026'!$A:$A,'DRE-2026'!$A$2))</f>
        <v>0</v>
      </c>
      <c r="AK45" s="24">
        <f t="shared" si="57"/>
        <v>0</v>
      </c>
      <c r="AL45" s="5"/>
      <c r="AM45" s="5"/>
      <c r="AN45" s="23">
        <f t="shared" ref="AN45:AO45" si="72">B45+E45+H45+K45+N45+Q45+T45+W45+Z45+AC45+AF45+AI45</f>
        <v>1380839.8911999997</v>
      </c>
      <c r="AO45" s="23">
        <f t="shared" si="72"/>
        <v>294076.82999999996</v>
      </c>
      <c r="AP45" s="25">
        <f t="shared" si="59"/>
        <v>0.21296953533435117</v>
      </c>
    </row>
    <row r="46" spans="1:43" ht="15.75" customHeight="1">
      <c r="A46" s="44" t="s">
        <v>44</v>
      </c>
      <c r="B46" s="22">
        <f>IF($A$2="CONSOLIDADO",SUMIFS(Orçamento2026!$P:$P,Orçamento2026!$F:$F,'DRE-2026'!$A46,Orçamento2026!$E:$E,'DRE-2026'!C$4),SUMIFS(Orçamento2026!$P:$P,Orçamento2026!$F:$F,'DRE-2026'!$A46,Orçamento2026!$E:$E,'DRE-2026'!C$4,Orçamento2026!$A:$A,'DRE-2026'!$A$2))</f>
        <v>440.51</v>
      </c>
      <c r="C46" s="23">
        <f>IF($A$2="CONSOLIDADO",SUMIFS('Realizado 2026'!$P:$P,'Realizado 2026'!$F:$F,'DRE-2026'!$A46,'Realizado 2026'!$E:$E,'DRE-2026'!C$4),SUMIFS('Realizado 2026'!$P:$P,'Realizado 2026'!$F:$F,'DRE-2026'!$A46,'Realizado 2026'!$E:$E,'DRE-2026'!C$4,'Realizado 2026'!$A:$A,'DRE-2026'!$A$2))</f>
        <v>277.44</v>
      </c>
      <c r="D46" s="24">
        <f t="shared" si="46"/>
        <v>0.62981544119316246</v>
      </c>
      <c r="E46" s="22">
        <f>IF($A$2="CONSOLIDADO",SUMIFS(Orçamento2026!$P:$P,Orçamento2026!$F:$F,'DRE-2026'!$A46,Orçamento2026!$E:$E,'DRE-2026'!F$4),SUMIFS(Orçamento2026!$P:$P,Orçamento2026!$F:$F,'DRE-2026'!$A46,Orçamento2026!$E:$E,'DRE-2026'!F$4,Orçamento2026!$A:$A,'DRE-2026'!$A$2))</f>
        <v>440.51</v>
      </c>
      <c r="F46" s="23">
        <f>IF($A$2="CONSOLIDADO",SUMIFS('Realizado 2026'!$P:$P,'Realizado 2026'!$F:$F,'DRE-2026'!$A46,'Realizado 2026'!$E:$E,'DRE-2026'!F$4),SUMIFS('Realizado 2026'!$P:$P,'Realizado 2026'!$F:$F,'DRE-2026'!$A46,'Realizado 2026'!$E:$E,'DRE-2026'!F$4,'Realizado 2026'!$A:$A,'DRE-2026'!$A$2))</f>
        <v>277.44</v>
      </c>
      <c r="G46" s="24">
        <f t="shared" si="47"/>
        <v>0.62981544119316246</v>
      </c>
      <c r="H46" s="22">
        <f>IF($A$2="CONSOLIDADO",SUMIFS(Orçamento2026!$P:$P,Orçamento2026!$F:$F,'DRE-2026'!$A46,Orçamento2026!$E:$E,'DRE-2026'!I$4),SUMIFS(Orçamento2026!$P:$P,Orçamento2026!$F:$F,'DRE-2026'!$A46,Orçamento2026!$E:$E,'DRE-2026'!I$4,Orçamento2026!$A:$A,'DRE-2026'!$A$2))</f>
        <v>440.51</v>
      </c>
      <c r="I46" s="23">
        <f>IF($A$2="CONSOLIDADO",SUMIFS('Realizado 2026'!$P:$P,'Realizado 2026'!$F:$F,'DRE-2026'!$A46,'Realizado 2026'!$E:$E,'DRE-2026'!I$4),SUMIFS('Realizado 2026'!$P:$P,'Realizado 2026'!$F:$F,'DRE-2026'!$A46,'Realizado 2026'!$E:$E,'DRE-2026'!I$4,'Realizado 2026'!$A:$A,'DRE-2026'!$A$2))</f>
        <v>339.36</v>
      </c>
      <c r="J46" s="24">
        <f t="shared" si="48"/>
        <v>0.77037978706499288</v>
      </c>
      <c r="K46" s="22">
        <f>IF($A$2="CONSOLIDADO",SUMIFS(Orçamento2026!$P:$P,Orçamento2026!$F:$F,'DRE-2026'!$A46,Orçamento2026!$E:$E,'DRE-2026'!L$4),SUMIFS(Orçamento2026!$P:$P,Orçamento2026!$F:$F,'DRE-2026'!$A46,Orçamento2026!$E:$E,'DRE-2026'!L$4,Orçamento2026!$A:$A,'DRE-2026'!$A$2))</f>
        <v>440.51</v>
      </c>
      <c r="L46" s="23">
        <f>IF($A$2="CONSOLIDADO",SUMIFS('Realizado 2026'!$P:$P,'Realizado 2026'!$F:$F,'DRE-2026'!$A46,'Realizado 2026'!$E:$E,'DRE-2026'!L$4),SUMIFS('Realizado 2026'!$P:$P,'Realizado 2026'!$F:$F,'DRE-2026'!$A46,'Realizado 2026'!$E:$E,'DRE-2026'!L$4,'Realizado 2026'!$A:$A,'DRE-2026'!$A$2))</f>
        <v>0</v>
      </c>
      <c r="M46" s="24">
        <f t="shared" si="49"/>
        <v>0</v>
      </c>
      <c r="N46" s="22">
        <f>IF($A$2="CONSOLIDADO",SUMIFS(Orçamento2026!$P:$P,Orçamento2026!$F:$F,'DRE-2026'!$A46,Orçamento2026!$E:$E,'DRE-2026'!O$4),SUMIFS(Orçamento2026!$P:$P,Orçamento2026!$F:$F,'DRE-2026'!$A46,Orçamento2026!$E:$E,'DRE-2026'!O$4,Orçamento2026!$A:$A,'DRE-2026'!$A$2))</f>
        <v>440.51</v>
      </c>
      <c r="O46" s="23">
        <f>IF($A$2="CONSOLIDADO",SUMIFS('Realizado 2026'!$P:$P,'Realizado 2026'!$F:$F,'DRE-2026'!$A46,'Realizado 2026'!$E:$E,'DRE-2026'!O$4),SUMIFS('Realizado 2026'!$P:$P,'Realizado 2026'!$F:$F,'DRE-2026'!$A46,'Realizado 2026'!$E:$E,'DRE-2026'!O$4,'Realizado 2026'!$A:$A,'DRE-2026'!$A$2))</f>
        <v>0</v>
      </c>
      <c r="P46" s="24">
        <f t="shared" si="50"/>
        <v>0</v>
      </c>
      <c r="Q46" s="22">
        <f>IF($A$2="CONSOLIDADO",SUMIFS(Orçamento2026!$P:$P,Orçamento2026!$F:$F,'DRE-2026'!$A46,Orçamento2026!$E:$E,'DRE-2026'!R$4),SUMIFS(Orçamento2026!$P:$P,Orçamento2026!$F:$F,'DRE-2026'!$A46,Orçamento2026!$E:$E,'DRE-2026'!R$4,Orçamento2026!$A:$A,'DRE-2026'!$A$2))</f>
        <v>140.51</v>
      </c>
      <c r="R46" s="23">
        <f>IF($A$2="CONSOLIDADO",SUMIFS('Realizado 2026'!$P:$P,'Realizado 2026'!$F:$F,'DRE-2026'!$A46,'Realizado 2026'!$E:$E,'DRE-2026'!R$4),SUMIFS('Realizado 2026'!$P:$P,'Realizado 2026'!$F:$F,'DRE-2026'!$A46,'Realizado 2026'!$E:$E,'DRE-2026'!R$4,'Realizado 2026'!$A:$A,'DRE-2026'!$A$2))</f>
        <v>0</v>
      </c>
      <c r="S46" s="24">
        <f t="shared" si="51"/>
        <v>0</v>
      </c>
      <c r="T46" s="22">
        <f>IF($A$2="CONSOLIDADO",SUMIFS(Orçamento2026!$P:$P,Orçamento2026!$F:$F,'DRE-2026'!$A46,Orçamento2026!$E:$E,'DRE-2026'!U$4),SUMIFS(Orçamento2026!$P:$P,Orçamento2026!$F:$F,'DRE-2026'!$A46,Orçamento2026!$E:$E,'DRE-2026'!U$4,Orçamento2026!$A:$A,'DRE-2026'!$A$2))</f>
        <v>740.51</v>
      </c>
      <c r="U46" s="23">
        <f>IF($A$2="CONSOLIDADO",SUMIFS('Realizado 2026'!$P:$P,'Realizado 2026'!$F:$F,'DRE-2026'!$A46,'Realizado 2026'!$E:$E,'DRE-2026'!U$4),SUMIFS('Realizado 2026'!$P:$P,'Realizado 2026'!$F:$F,'DRE-2026'!$A46,'Realizado 2026'!$E:$E,'DRE-2026'!U$4,'Realizado 2026'!$A:$A,'DRE-2026'!$A$2))</f>
        <v>0</v>
      </c>
      <c r="V46" s="24">
        <f t="shared" si="52"/>
        <v>0</v>
      </c>
      <c r="W46" s="22">
        <f>IF($A$2="CONSOLIDADO",SUMIFS(Orçamento2026!$P:$P,Orçamento2026!$F:$F,'DRE-2026'!$A46,Orçamento2026!$E:$E,'DRE-2026'!X$4),SUMIFS(Orçamento2026!$P:$P,Orçamento2026!$F:$F,'DRE-2026'!$A46,Orçamento2026!$E:$E,'DRE-2026'!X$4,Orçamento2026!$A:$A,'DRE-2026'!$A$2))</f>
        <v>440.51</v>
      </c>
      <c r="X46" s="23">
        <f>IF($A$2="CONSOLIDADO",SUMIFS('Realizado 2026'!$P:$P,'Realizado 2026'!$F:$F,'DRE-2026'!$A46,'Realizado 2026'!$E:$E,'DRE-2026'!X$4),SUMIFS('Realizado 2026'!$P:$P,'Realizado 2026'!$F:$F,'DRE-2026'!$A46,'Realizado 2026'!$E:$E,'DRE-2026'!X$4,'Realizado 2026'!$A:$A,'DRE-2026'!$A$2))</f>
        <v>0</v>
      </c>
      <c r="Y46" s="24">
        <f t="shared" si="53"/>
        <v>0</v>
      </c>
      <c r="Z46" s="22">
        <f>IF($A$2="CONSOLIDADO",SUMIFS(Orçamento2026!$P:$P,Orçamento2026!$F:$F,'DRE-2026'!$A46,Orçamento2026!$E:$E,'DRE-2026'!AA$4),SUMIFS(Orçamento2026!$P:$P,Orçamento2026!$F:$F,'DRE-2026'!$A46,Orçamento2026!$E:$E,'DRE-2026'!AA$4,Orçamento2026!$A:$A,'DRE-2026'!$A$2))</f>
        <v>440.51</v>
      </c>
      <c r="AA46" s="23">
        <f>IF($A$2="CONSOLIDADO",SUMIFS('Realizado 2026'!$P:$P,'Realizado 2026'!$F:$F,'DRE-2026'!$A46,'Realizado 2026'!$E:$E,'DRE-2026'!AA$4),SUMIFS('Realizado 2026'!$P:$P,'Realizado 2026'!$F:$F,'DRE-2026'!$A46,'Realizado 2026'!$E:$E,'DRE-2026'!AA$4,'Realizado 2026'!$A:$A,'DRE-2026'!$A$2))</f>
        <v>0</v>
      </c>
      <c r="AB46" s="24">
        <f t="shared" si="54"/>
        <v>0</v>
      </c>
      <c r="AC46" s="22">
        <f>IF($A$2="CONSOLIDADO",SUMIFS(Orçamento2026!$P:$P,Orçamento2026!$F:$F,'DRE-2026'!$A46,Orçamento2026!$E:$E,'DRE-2026'!AD$4),SUMIFS(Orçamento2026!$P:$P,Orçamento2026!$F:$F,'DRE-2026'!$A46,Orçamento2026!$E:$E,'DRE-2026'!AD$4,Orçamento2026!$A:$A,'DRE-2026'!$A$2))</f>
        <v>440.51</v>
      </c>
      <c r="AD46" s="23">
        <f>IF($A$2="CONSOLIDADO",SUMIFS('Realizado 2026'!$P:$P,'Realizado 2026'!$F:$F,'DRE-2026'!$A46,'Realizado 2026'!$E:$E,'DRE-2026'!AD$4),SUMIFS('Realizado 2026'!$P:$P,'Realizado 2026'!$F:$F,'DRE-2026'!$A46,'Realizado 2026'!$E:$E,'DRE-2026'!AD$4,'Realizado 2026'!$A:$A,'DRE-2026'!$A$2))</f>
        <v>0</v>
      </c>
      <c r="AE46" s="24">
        <f t="shared" si="55"/>
        <v>0</v>
      </c>
      <c r="AF46" s="22">
        <f>IF($A$2="CONSOLIDADO",SUMIFS(Orçamento2026!$P:$P,Orçamento2026!$F:$F,'DRE-2026'!$A46,Orçamento2026!$E:$E,'DRE-2026'!AG$4),SUMIFS(Orçamento2026!$P:$P,Orçamento2026!$F:$F,'DRE-2026'!$A46,Orçamento2026!$E:$E,'DRE-2026'!AG$4,Orçamento2026!$A:$A,'DRE-2026'!$A$2))</f>
        <v>440.51</v>
      </c>
      <c r="AG46" s="23">
        <f>IF($A$2="CONSOLIDADO",SUMIFS('Realizado 2026'!$P:$P,'Realizado 2026'!$F:$F,'DRE-2026'!$A46,'Realizado 2026'!$E:$E,'DRE-2026'!AG$4),SUMIFS('Realizado 2026'!$P:$P,'Realizado 2026'!$F:$F,'DRE-2026'!$A46,'Realizado 2026'!$E:$E,'DRE-2026'!AG$4,'Realizado 2026'!$A:$A,'DRE-2026'!$A$2))</f>
        <v>0</v>
      </c>
      <c r="AH46" s="24">
        <f t="shared" si="56"/>
        <v>0</v>
      </c>
      <c r="AI46" s="22">
        <f>IF($A$2="CONSOLIDADO",SUMIFS(Orçamento2026!$P:$P,Orçamento2026!$F:$F,'DRE-2026'!$A46,Orçamento2026!$E:$E,'DRE-2026'!AJ$4),SUMIFS(Orçamento2026!$P:$P,Orçamento2026!$F:$F,'DRE-2026'!$A46,Orçamento2026!$E:$E,'DRE-2026'!AJ$4,Orçamento2026!$A:$A,'DRE-2026'!$A$2))</f>
        <v>440.51</v>
      </c>
      <c r="AJ46" s="23">
        <f>IF($A$2="CONSOLIDADO",SUMIFS('Realizado 2026'!$P:$P,'Realizado 2026'!$F:$F,'DRE-2026'!$A46,'Realizado 2026'!$E:$E,'DRE-2026'!AJ$4),SUMIFS('Realizado 2026'!$P:$P,'Realizado 2026'!$F:$F,'DRE-2026'!$A46,'Realizado 2026'!$E:$E,'DRE-2026'!AJ$4,'Realizado 2026'!$A:$A,'DRE-2026'!$A$2))</f>
        <v>0</v>
      </c>
      <c r="AK46" s="24">
        <f t="shared" si="57"/>
        <v>0</v>
      </c>
      <c r="AL46" s="5"/>
      <c r="AM46" s="5"/>
      <c r="AN46" s="23">
        <f t="shared" ref="AN46:AO46" si="73">B46+E46+H46+K46+N46+Q46+T46+W46+Z46+AC46+AF46+AI46</f>
        <v>5286.1200000000017</v>
      </c>
      <c r="AO46" s="23">
        <f t="shared" si="73"/>
        <v>894.24</v>
      </c>
      <c r="AP46" s="25">
        <f t="shared" si="59"/>
        <v>0.16916755578760975</v>
      </c>
    </row>
    <row r="47" spans="1:43" ht="15.75" customHeight="1">
      <c r="A47" s="44" t="s">
        <v>45</v>
      </c>
      <c r="B47" s="22">
        <f>IF($A$2="CONSOLIDADO",SUMIFS(Orçamento2026!$P:$P,Orçamento2026!$F:$F,'DRE-2026'!$A47,Orçamento2026!$E:$E,'DRE-2026'!C$4),SUMIFS(Orçamento2026!$P:$P,Orçamento2026!$F:$F,'DRE-2026'!$A47,Orçamento2026!$E:$E,'DRE-2026'!C$4,Orçamento2026!$A:$A,'DRE-2026'!$A$2))</f>
        <v>300</v>
      </c>
      <c r="C47" s="23">
        <f>IF($A$2="CONSOLIDADO",SUMIFS('Realizado 2026'!$P:$P,'Realizado 2026'!$F:$F,'DRE-2026'!$A47,'Realizado 2026'!$E:$E,'DRE-2026'!C$4),SUMIFS('Realizado 2026'!$P:$P,'Realizado 2026'!$F:$F,'DRE-2026'!$A47,'Realizado 2026'!$E:$E,'DRE-2026'!C$4,'Realizado 2026'!$A:$A,'DRE-2026'!$A$2))</f>
        <v>0</v>
      </c>
      <c r="D47" s="24">
        <f t="shared" si="46"/>
        <v>0</v>
      </c>
      <c r="E47" s="22">
        <f>IF($A$2="CONSOLIDADO",SUMIFS(Orçamento2026!$P:$P,Orçamento2026!$F:$F,'DRE-2026'!$A47,Orçamento2026!$E:$E,'DRE-2026'!F$4),SUMIFS(Orçamento2026!$P:$P,Orçamento2026!$F:$F,'DRE-2026'!$A47,Orçamento2026!$E:$E,'DRE-2026'!F$4,Orçamento2026!$A:$A,'DRE-2026'!$A$2))</f>
        <v>300</v>
      </c>
      <c r="F47" s="23">
        <f>IF($A$2="CONSOLIDADO",SUMIFS('Realizado 2026'!$P:$P,'Realizado 2026'!$F:$F,'DRE-2026'!$A47,'Realizado 2026'!$E:$E,'DRE-2026'!F$4),SUMIFS('Realizado 2026'!$P:$P,'Realizado 2026'!$F:$F,'DRE-2026'!$A47,'Realizado 2026'!$E:$E,'DRE-2026'!F$4,'Realizado 2026'!$A:$A,'DRE-2026'!$A$2))</f>
        <v>432.1</v>
      </c>
      <c r="G47" s="24">
        <f t="shared" si="47"/>
        <v>1.4403333333333335</v>
      </c>
      <c r="H47" s="22">
        <f>IF($A$2="CONSOLIDADO",SUMIFS(Orçamento2026!$P:$P,Orçamento2026!$F:$F,'DRE-2026'!$A47,Orçamento2026!$E:$E,'DRE-2026'!I$4),SUMIFS(Orçamento2026!$P:$P,Orçamento2026!$F:$F,'DRE-2026'!$A47,Orçamento2026!$E:$E,'DRE-2026'!I$4,Orçamento2026!$A:$A,'DRE-2026'!$A$2))</f>
        <v>300</v>
      </c>
      <c r="I47" s="23">
        <f>IF($A$2="CONSOLIDADO",SUMIFS('Realizado 2026'!$P:$P,'Realizado 2026'!$F:$F,'DRE-2026'!$A47,'Realizado 2026'!$E:$E,'DRE-2026'!I$4),SUMIFS('Realizado 2026'!$P:$P,'Realizado 2026'!$F:$F,'DRE-2026'!$A47,'Realizado 2026'!$E:$E,'DRE-2026'!I$4,'Realizado 2026'!$A:$A,'DRE-2026'!$A$2))</f>
        <v>564.25</v>
      </c>
      <c r="J47" s="24">
        <f t="shared" si="48"/>
        <v>1.8808333333333334</v>
      </c>
      <c r="K47" s="22">
        <f>IF($A$2="CONSOLIDADO",SUMIFS(Orçamento2026!$P:$P,Orçamento2026!$F:$F,'DRE-2026'!$A47,Orçamento2026!$E:$E,'DRE-2026'!L$4),SUMIFS(Orçamento2026!$P:$P,Orçamento2026!$F:$F,'DRE-2026'!$A47,Orçamento2026!$E:$E,'DRE-2026'!L$4,Orçamento2026!$A:$A,'DRE-2026'!$A$2))</f>
        <v>300</v>
      </c>
      <c r="L47" s="23">
        <f>IF($A$2="CONSOLIDADO",SUMIFS('Realizado 2026'!$P:$P,'Realizado 2026'!$F:$F,'DRE-2026'!$A47,'Realizado 2026'!$E:$E,'DRE-2026'!L$4),SUMIFS('Realizado 2026'!$P:$P,'Realizado 2026'!$F:$F,'DRE-2026'!$A47,'Realizado 2026'!$E:$E,'DRE-2026'!L$4,'Realizado 2026'!$A:$A,'DRE-2026'!$A$2))</f>
        <v>0</v>
      </c>
      <c r="M47" s="24">
        <f t="shared" si="49"/>
        <v>0</v>
      </c>
      <c r="N47" s="22">
        <f>IF($A$2="CONSOLIDADO",SUMIFS(Orçamento2026!$P:$P,Orçamento2026!$F:$F,'DRE-2026'!$A47,Orçamento2026!$E:$E,'DRE-2026'!O$4),SUMIFS(Orçamento2026!$P:$P,Orçamento2026!$F:$F,'DRE-2026'!$A47,Orçamento2026!$E:$E,'DRE-2026'!O$4,Orçamento2026!$A:$A,'DRE-2026'!$A$2))</f>
        <v>300</v>
      </c>
      <c r="O47" s="23">
        <f>IF($A$2="CONSOLIDADO",SUMIFS('Realizado 2026'!$P:$P,'Realizado 2026'!$F:$F,'DRE-2026'!$A47,'Realizado 2026'!$E:$E,'DRE-2026'!O$4),SUMIFS('Realizado 2026'!$P:$P,'Realizado 2026'!$F:$F,'DRE-2026'!$A47,'Realizado 2026'!$E:$E,'DRE-2026'!O$4,'Realizado 2026'!$A:$A,'DRE-2026'!$A$2))</f>
        <v>0</v>
      </c>
      <c r="P47" s="24">
        <f t="shared" si="50"/>
        <v>0</v>
      </c>
      <c r="Q47" s="22">
        <f>IF($A$2="CONSOLIDADO",SUMIFS(Orçamento2026!$P:$P,Orçamento2026!$F:$F,'DRE-2026'!$A47,Orçamento2026!$E:$E,'DRE-2026'!R$4),SUMIFS(Orçamento2026!$P:$P,Orçamento2026!$F:$F,'DRE-2026'!$A47,Orçamento2026!$E:$E,'DRE-2026'!R$4,Orçamento2026!$A:$A,'DRE-2026'!$A$2))</f>
        <v>0</v>
      </c>
      <c r="R47" s="23">
        <f>IF($A$2="CONSOLIDADO",SUMIFS('Realizado 2026'!$P:$P,'Realizado 2026'!$F:$F,'DRE-2026'!$A47,'Realizado 2026'!$E:$E,'DRE-2026'!R$4),SUMIFS('Realizado 2026'!$P:$P,'Realizado 2026'!$F:$F,'DRE-2026'!$A47,'Realizado 2026'!$E:$E,'DRE-2026'!R$4,'Realizado 2026'!$A:$A,'DRE-2026'!$A$2))</f>
        <v>0</v>
      </c>
      <c r="S47" s="24" t="str">
        <f t="shared" si="51"/>
        <v>-</v>
      </c>
      <c r="T47" s="22">
        <f>IF($A$2="CONSOLIDADO",SUMIFS(Orçamento2026!$P:$P,Orçamento2026!$F:$F,'DRE-2026'!$A47,Orçamento2026!$E:$E,'DRE-2026'!U$4),SUMIFS(Orçamento2026!$P:$P,Orçamento2026!$F:$F,'DRE-2026'!$A47,Orçamento2026!$E:$E,'DRE-2026'!U$4,Orçamento2026!$A:$A,'DRE-2026'!$A$2))</f>
        <v>600</v>
      </c>
      <c r="U47" s="23">
        <f>IF($A$2="CONSOLIDADO",SUMIFS('Realizado 2026'!$P:$P,'Realizado 2026'!$F:$F,'DRE-2026'!$A47,'Realizado 2026'!$E:$E,'DRE-2026'!U$4),SUMIFS('Realizado 2026'!$P:$P,'Realizado 2026'!$F:$F,'DRE-2026'!$A47,'Realizado 2026'!$E:$E,'DRE-2026'!U$4,'Realizado 2026'!$A:$A,'DRE-2026'!$A$2))</f>
        <v>0</v>
      </c>
      <c r="V47" s="24">
        <f t="shared" si="52"/>
        <v>0</v>
      </c>
      <c r="W47" s="22">
        <f>IF($A$2="CONSOLIDADO",SUMIFS(Orçamento2026!$P:$P,Orçamento2026!$F:$F,'DRE-2026'!$A47,Orçamento2026!$E:$E,'DRE-2026'!X$4),SUMIFS(Orçamento2026!$P:$P,Orçamento2026!$F:$F,'DRE-2026'!$A47,Orçamento2026!$E:$E,'DRE-2026'!X$4,Orçamento2026!$A:$A,'DRE-2026'!$A$2))</f>
        <v>300</v>
      </c>
      <c r="X47" s="23">
        <f>IF($A$2="CONSOLIDADO",SUMIFS('Realizado 2026'!$P:$P,'Realizado 2026'!$F:$F,'DRE-2026'!$A47,'Realizado 2026'!$E:$E,'DRE-2026'!X$4),SUMIFS('Realizado 2026'!$P:$P,'Realizado 2026'!$F:$F,'DRE-2026'!$A47,'Realizado 2026'!$E:$E,'DRE-2026'!X$4,'Realizado 2026'!$A:$A,'DRE-2026'!$A$2))</f>
        <v>0</v>
      </c>
      <c r="Y47" s="24">
        <f t="shared" si="53"/>
        <v>0</v>
      </c>
      <c r="Z47" s="22">
        <f>IF($A$2="CONSOLIDADO",SUMIFS(Orçamento2026!$P:$P,Orçamento2026!$F:$F,'DRE-2026'!$A47,Orçamento2026!$E:$E,'DRE-2026'!AA$4),SUMIFS(Orçamento2026!$P:$P,Orçamento2026!$F:$F,'DRE-2026'!$A47,Orçamento2026!$E:$E,'DRE-2026'!AA$4,Orçamento2026!$A:$A,'DRE-2026'!$A$2))</f>
        <v>300</v>
      </c>
      <c r="AA47" s="23">
        <f>IF($A$2="CONSOLIDADO",SUMIFS('Realizado 2026'!$P:$P,'Realizado 2026'!$F:$F,'DRE-2026'!$A47,'Realizado 2026'!$E:$E,'DRE-2026'!AA$4),SUMIFS('Realizado 2026'!$P:$P,'Realizado 2026'!$F:$F,'DRE-2026'!$A47,'Realizado 2026'!$E:$E,'DRE-2026'!AA$4,'Realizado 2026'!$A:$A,'DRE-2026'!$A$2))</f>
        <v>0</v>
      </c>
      <c r="AB47" s="24">
        <f t="shared" si="54"/>
        <v>0</v>
      </c>
      <c r="AC47" s="22">
        <f>IF($A$2="CONSOLIDADO",SUMIFS(Orçamento2026!$P:$P,Orçamento2026!$F:$F,'DRE-2026'!$A47,Orçamento2026!$E:$E,'DRE-2026'!AD$4),SUMIFS(Orçamento2026!$P:$P,Orçamento2026!$F:$F,'DRE-2026'!$A47,Orçamento2026!$E:$E,'DRE-2026'!AD$4,Orçamento2026!$A:$A,'DRE-2026'!$A$2))</f>
        <v>300</v>
      </c>
      <c r="AD47" s="23">
        <f>IF($A$2="CONSOLIDADO",SUMIFS('Realizado 2026'!$P:$P,'Realizado 2026'!$F:$F,'DRE-2026'!$A47,'Realizado 2026'!$E:$E,'DRE-2026'!AD$4),SUMIFS('Realizado 2026'!$P:$P,'Realizado 2026'!$F:$F,'DRE-2026'!$A47,'Realizado 2026'!$E:$E,'DRE-2026'!AD$4,'Realizado 2026'!$A:$A,'DRE-2026'!$A$2))</f>
        <v>0</v>
      </c>
      <c r="AE47" s="24">
        <f t="shared" si="55"/>
        <v>0</v>
      </c>
      <c r="AF47" s="22">
        <f>IF($A$2="CONSOLIDADO",SUMIFS(Orçamento2026!$P:$P,Orçamento2026!$F:$F,'DRE-2026'!$A47,Orçamento2026!$E:$E,'DRE-2026'!AG$4),SUMIFS(Orçamento2026!$P:$P,Orçamento2026!$F:$F,'DRE-2026'!$A47,Orçamento2026!$E:$E,'DRE-2026'!AG$4,Orçamento2026!$A:$A,'DRE-2026'!$A$2))</f>
        <v>300</v>
      </c>
      <c r="AG47" s="23">
        <f>IF($A$2="CONSOLIDADO",SUMIFS('Realizado 2026'!$P:$P,'Realizado 2026'!$F:$F,'DRE-2026'!$A47,'Realizado 2026'!$E:$E,'DRE-2026'!AG$4),SUMIFS('Realizado 2026'!$P:$P,'Realizado 2026'!$F:$F,'DRE-2026'!$A47,'Realizado 2026'!$E:$E,'DRE-2026'!AG$4,'Realizado 2026'!$A:$A,'DRE-2026'!$A$2))</f>
        <v>0</v>
      </c>
      <c r="AH47" s="24">
        <f t="shared" si="56"/>
        <v>0</v>
      </c>
      <c r="AI47" s="22">
        <f>IF($A$2="CONSOLIDADO",SUMIFS(Orçamento2026!$P:$P,Orçamento2026!$F:$F,'DRE-2026'!$A47,Orçamento2026!$E:$E,'DRE-2026'!AJ$4),SUMIFS(Orçamento2026!$P:$P,Orçamento2026!$F:$F,'DRE-2026'!$A47,Orçamento2026!$E:$E,'DRE-2026'!AJ$4,Orçamento2026!$A:$A,'DRE-2026'!$A$2))</f>
        <v>300</v>
      </c>
      <c r="AJ47" s="23">
        <f>IF($A$2="CONSOLIDADO",SUMIFS('Realizado 2026'!$P:$P,'Realizado 2026'!$F:$F,'DRE-2026'!$A47,'Realizado 2026'!$E:$E,'DRE-2026'!AJ$4),SUMIFS('Realizado 2026'!$P:$P,'Realizado 2026'!$F:$F,'DRE-2026'!$A47,'Realizado 2026'!$E:$E,'DRE-2026'!AJ$4,'Realizado 2026'!$A:$A,'DRE-2026'!$A$2))</f>
        <v>0</v>
      </c>
      <c r="AK47" s="24">
        <f t="shared" si="57"/>
        <v>0</v>
      </c>
      <c r="AL47" s="5"/>
      <c r="AM47" s="5"/>
      <c r="AN47" s="23">
        <f t="shared" ref="AN47:AO47" si="74">B47+E47+H47+K47+N47+Q47+T47+W47+Z47+AC47+AF47+AI47</f>
        <v>3600</v>
      </c>
      <c r="AO47" s="23">
        <f t="shared" si="74"/>
        <v>996.35</v>
      </c>
      <c r="AP47" s="25">
        <f t="shared" si="59"/>
        <v>0.27676388888888892</v>
      </c>
    </row>
    <row r="48" spans="1:43" ht="15.75" customHeight="1">
      <c r="A48" s="44" t="s">
        <v>46</v>
      </c>
      <c r="B48" s="22">
        <f>IF($A$2="CONSOLIDADO",SUMIFS(Orçamento2026!$P:$P,Orçamento2026!$F:$F,'DRE-2026'!$A48,Orçamento2026!$E:$E,'DRE-2026'!C$4),SUMIFS(Orçamento2026!$P:$P,Orçamento2026!$F:$F,'DRE-2026'!$A48,Orçamento2026!$E:$E,'DRE-2026'!C$4,Orçamento2026!$A:$A,'DRE-2026'!$A$2))</f>
        <v>401</v>
      </c>
      <c r="C48" s="23">
        <f>IF($A$2="CONSOLIDADO",SUMIFS('Realizado 2026'!$P:$P,'Realizado 2026'!$F:$F,'DRE-2026'!$A48,'Realizado 2026'!$E:$E,'DRE-2026'!C$4),SUMIFS('Realizado 2026'!$P:$P,'Realizado 2026'!$F:$F,'DRE-2026'!$A48,'Realizado 2026'!$E:$E,'DRE-2026'!C$4,'Realizado 2026'!$A:$A,'DRE-2026'!$A$2))</f>
        <v>0</v>
      </c>
      <c r="D48" s="24">
        <f t="shared" si="46"/>
        <v>0</v>
      </c>
      <c r="E48" s="22">
        <f>IF($A$2="CONSOLIDADO",SUMIFS(Orçamento2026!$P:$P,Orçamento2026!$F:$F,'DRE-2026'!$A48,Orçamento2026!$E:$E,'DRE-2026'!F$4),SUMIFS(Orçamento2026!$P:$P,Orçamento2026!$F:$F,'DRE-2026'!$A48,Orçamento2026!$E:$E,'DRE-2026'!F$4,Orçamento2026!$A:$A,'DRE-2026'!$A$2))</f>
        <v>401</v>
      </c>
      <c r="F48" s="23">
        <f>IF($A$2="CONSOLIDADO",SUMIFS('Realizado 2026'!$P:$P,'Realizado 2026'!$F:$F,'DRE-2026'!$A48,'Realizado 2026'!$E:$E,'DRE-2026'!F$4),SUMIFS('Realizado 2026'!$P:$P,'Realizado 2026'!$F:$F,'DRE-2026'!$A48,'Realizado 2026'!$E:$E,'DRE-2026'!F$4,'Realizado 2026'!$A:$A,'DRE-2026'!$A$2))</f>
        <v>1900</v>
      </c>
      <c r="G48" s="24">
        <f t="shared" si="47"/>
        <v>4.7381546134663344</v>
      </c>
      <c r="H48" s="22">
        <f>IF($A$2="CONSOLIDADO",SUMIFS(Orçamento2026!$P:$P,Orçamento2026!$F:$F,'DRE-2026'!$A48,Orçamento2026!$E:$E,'DRE-2026'!I$4),SUMIFS(Orçamento2026!$P:$P,Orçamento2026!$F:$F,'DRE-2026'!$A48,Orçamento2026!$E:$E,'DRE-2026'!I$4,Orçamento2026!$A:$A,'DRE-2026'!$A$2))</f>
        <v>401</v>
      </c>
      <c r="I48" s="23">
        <f>IF($A$2="CONSOLIDADO",SUMIFS('Realizado 2026'!$P:$P,'Realizado 2026'!$F:$F,'DRE-2026'!$A48,'Realizado 2026'!$E:$E,'DRE-2026'!I$4),SUMIFS('Realizado 2026'!$P:$P,'Realizado 2026'!$F:$F,'DRE-2026'!$A48,'Realizado 2026'!$E:$E,'DRE-2026'!I$4,'Realizado 2026'!$A:$A,'DRE-2026'!$A$2))</f>
        <v>636</v>
      </c>
      <c r="J48" s="24">
        <f t="shared" si="48"/>
        <v>1.5860349127182045</v>
      </c>
      <c r="K48" s="22">
        <f>IF($A$2="CONSOLIDADO",SUMIFS(Orçamento2026!$P:$P,Orçamento2026!$F:$F,'DRE-2026'!$A48,Orçamento2026!$E:$E,'DRE-2026'!L$4),SUMIFS(Orçamento2026!$P:$P,Orçamento2026!$F:$F,'DRE-2026'!$A48,Orçamento2026!$E:$E,'DRE-2026'!L$4,Orçamento2026!$A:$A,'DRE-2026'!$A$2))</f>
        <v>401</v>
      </c>
      <c r="L48" s="23">
        <f>IF($A$2="CONSOLIDADO",SUMIFS('Realizado 2026'!$P:$P,'Realizado 2026'!$F:$F,'DRE-2026'!$A48,'Realizado 2026'!$E:$E,'DRE-2026'!L$4),SUMIFS('Realizado 2026'!$P:$P,'Realizado 2026'!$F:$F,'DRE-2026'!$A48,'Realizado 2026'!$E:$E,'DRE-2026'!L$4,'Realizado 2026'!$A:$A,'DRE-2026'!$A$2))</f>
        <v>0</v>
      </c>
      <c r="M48" s="24">
        <f t="shared" si="49"/>
        <v>0</v>
      </c>
      <c r="N48" s="22">
        <f>IF($A$2="CONSOLIDADO",SUMIFS(Orçamento2026!$P:$P,Orçamento2026!$F:$F,'DRE-2026'!$A48,Orçamento2026!$E:$E,'DRE-2026'!O$4),SUMIFS(Orçamento2026!$P:$P,Orçamento2026!$F:$F,'DRE-2026'!$A48,Orçamento2026!$E:$E,'DRE-2026'!O$4,Orçamento2026!$A:$A,'DRE-2026'!$A$2))</f>
        <v>401</v>
      </c>
      <c r="O48" s="23">
        <f>IF($A$2="CONSOLIDADO",SUMIFS('Realizado 2026'!$P:$P,'Realizado 2026'!$F:$F,'DRE-2026'!$A48,'Realizado 2026'!$E:$E,'DRE-2026'!O$4),SUMIFS('Realizado 2026'!$P:$P,'Realizado 2026'!$F:$F,'DRE-2026'!$A48,'Realizado 2026'!$E:$E,'DRE-2026'!O$4,'Realizado 2026'!$A:$A,'DRE-2026'!$A$2))</f>
        <v>0</v>
      </c>
      <c r="P48" s="24">
        <f t="shared" si="50"/>
        <v>0</v>
      </c>
      <c r="Q48" s="22">
        <f>IF($A$2="CONSOLIDADO",SUMIFS(Orçamento2026!$P:$P,Orçamento2026!$F:$F,'DRE-2026'!$A48,Orçamento2026!$E:$E,'DRE-2026'!R$4),SUMIFS(Orçamento2026!$P:$P,Orçamento2026!$F:$F,'DRE-2026'!$A48,Orçamento2026!$E:$E,'DRE-2026'!R$4,Orçamento2026!$A:$A,'DRE-2026'!$A$2))</f>
        <v>401</v>
      </c>
      <c r="R48" s="23">
        <f>IF($A$2="CONSOLIDADO",SUMIFS('Realizado 2026'!$P:$P,'Realizado 2026'!$F:$F,'DRE-2026'!$A48,'Realizado 2026'!$E:$E,'DRE-2026'!R$4),SUMIFS('Realizado 2026'!$P:$P,'Realizado 2026'!$F:$F,'DRE-2026'!$A48,'Realizado 2026'!$E:$E,'DRE-2026'!R$4,'Realizado 2026'!$A:$A,'DRE-2026'!$A$2))</f>
        <v>0</v>
      </c>
      <c r="S48" s="24">
        <f t="shared" si="51"/>
        <v>0</v>
      </c>
      <c r="T48" s="22">
        <f>IF($A$2="CONSOLIDADO",SUMIFS(Orçamento2026!$P:$P,Orçamento2026!$F:$F,'DRE-2026'!$A48,Orçamento2026!$E:$E,'DRE-2026'!U$4),SUMIFS(Orçamento2026!$P:$P,Orçamento2026!$F:$F,'DRE-2026'!$A48,Orçamento2026!$E:$E,'DRE-2026'!U$4,Orçamento2026!$A:$A,'DRE-2026'!$A$2))</f>
        <v>401</v>
      </c>
      <c r="U48" s="23">
        <f>IF($A$2="CONSOLIDADO",SUMIFS('Realizado 2026'!$P:$P,'Realizado 2026'!$F:$F,'DRE-2026'!$A48,'Realizado 2026'!$E:$E,'DRE-2026'!U$4),SUMIFS('Realizado 2026'!$P:$P,'Realizado 2026'!$F:$F,'DRE-2026'!$A48,'Realizado 2026'!$E:$E,'DRE-2026'!U$4,'Realizado 2026'!$A:$A,'DRE-2026'!$A$2))</f>
        <v>0</v>
      </c>
      <c r="V48" s="24">
        <f t="shared" si="52"/>
        <v>0</v>
      </c>
      <c r="W48" s="22">
        <f>IF($A$2="CONSOLIDADO",SUMIFS(Orçamento2026!$P:$P,Orçamento2026!$F:$F,'DRE-2026'!$A48,Orçamento2026!$E:$E,'DRE-2026'!X$4),SUMIFS(Orçamento2026!$P:$P,Orçamento2026!$F:$F,'DRE-2026'!$A48,Orçamento2026!$E:$E,'DRE-2026'!X$4,Orçamento2026!$A:$A,'DRE-2026'!$A$2))</f>
        <v>401</v>
      </c>
      <c r="X48" s="23">
        <f>IF($A$2="CONSOLIDADO",SUMIFS('Realizado 2026'!$P:$P,'Realizado 2026'!$F:$F,'DRE-2026'!$A48,'Realizado 2026'!$E:$E,'DRE-2026'!X$4),SUMIFS('Realizado 2026'!$P:$P,'Realizado 2026'!$F:$F,'DRE-2026'!$A48,'Realizado 2026'!$E:$E,'DRE-2026'!X$4,'Realizado 2026'!$A:$A,'DRE-2026'!$A$2))</f>
        <v>0</v>
      </c>
      <c r="Y48" s="24">
        <f t="shared" si="53"/>
        <v>0</v>
      </c>
      <c r="Z48" s="22">
        <f>IF($A$2="CONSOLIDADO",SUMIFS(Orçamento2026!$P:$P,Orçamento2026!$F:$F,'DRE-2026'!$A48,Orçamento2026!$E:$E,'DRE-2026'!AA$4),SUMIFS(Orçamento2026!$P:$P,Orçamento2026!$F:$F,'DRE-2026'!$A48,Orçamento2026!$E:$E,'DRE-2026'!AA$4,Orçamento2026!$A:$A,'DRE-2026'!$A$2))</f>
        <v>401</v>
      </c>
      <c r="AA48" s="23">
        <f>IF($A$2="CONSOLIDADO",SUMIFS('Realizado 2026'!$P:$P,'Realizado 2026'!$F:$F,'DRE-2026'!$A48,'Realizado 2026'!$E:$E,'DRE-2026'!AA$4),SUMIFS('Realizado 2026'!$P:$P,'Realizado 2026'!$F:$F,'DRE-2026'!$A48,'Realizado 2026'!$E:$E,'DRE-2026'!AA$4,'Realizado 2026'!$A:$A,'DRE-2026'!$A$2))</f>
        <v>0</v>
      </c>
      <c r="AB48" s="24">
        <f t="shared" si="54"/>
        <v>0</v>
      </c>
      <c r="AC48" s="22">
        <f>IF($A$2="CONSOLIDADO",SUMIFS(Orçamento2026!$P:$P,Orçamento2026!$F:$F,'DRE-2026'!$A48,Orçamento2026!$E:$E,'DRE-2026'!AD$4),SUMIFS(Orçamento2026!$P:$P,Orçamento2026!$F:$F,'DRE-2026'!$A48,Orçamento2026!$E:$E,'DRE-2026'!AD$4,Orçamento2026!$A:$A,'DRE-2026'!$A$2))</f>
        <v>401</v>
      </c>
      <c r="AD48" s="23">
        <f>IF($A$2="CONSOLIDADO",SUMIFS('Realizado 2026'!$P:$P,'Realizado 2026'!$F:$F,'DRE-2026'!$A48,'Realizado 2026'!$E:$E,'DRE-2026'!AD$4),SUMIFS('Realizado 2026'!$P:$P,'Realizado 2026'!$F:$F,'DRE-2026'!$A48,'Realizado 2026'!$E:$E,'DRE-2026'!AD$4,'Realizado 2026'!$A:$A,'DRE-2026'!$A$2))</f>
        <v>0</v>
      </c>
      <c r="AE48" s="24">
        <f t="shared" si="55"/>
        <v>0</v>
      </c>
      <c r="AF48" s="22">
        <f>IF($A$2="CONSOLIDADO",SUMIFS(Orçamento2026!$P:$P,Orçamento2026!$F:$F,'DRE-2026'!$A48,Orçamento2026!$E:$E,'DRE-2026'!AG$4),SUMIFS(Orçamento2026!$P:$P,Orçamento2026!$F:$F,'DRE-2026'!$A48,Orçamento2026!$E:$E,'DRE-2026'!AG$4,Orçamento2026!$A:$A,'DRE-2026'!$A$2))</f>
        <v>401</v>
      </c>
      <c r="AG48" s="23">
        <f>IF($A$2="CONSOLIDADO",SUMIFS('Realizado 2026'!$P:$P,'Realizado 2026'!$F:$F,'DRE-2026'!$A48,'Realizado 2026'!$E:$E,'DRE-2026'!AG$4),SUMIFS('Realizado 2026'!$P:$P,'Realizado 2026'!$F:$F,'DRE-2026'!$A48,'Realizado 2026'!$E:$E,'DRE-2026'!AG$4,'Realizado 2026'!$A:$A,'DRE-2026'!$A$2))</f>
        <v>0</v>
      </c>
      <c r="AH48" s="24">
        <f t="shared" si="56"/>
        <v>0</v>
      </c>
      <c r="AI48" s="22">
        <f>IF($A$2="CONSOLIDADO",SUMIFS(Orçamento2026!$P:$P,Orçamento2026!$F:$F,'DRE-2026'!$A48,Orçamento2026!$E:$E,'DRE-2026'!AJ$4),SUMIFS(Orçamento2026!$P:$P,Orçamento2026!$F:$F,'DRE-2026'!$A48,Orçamento2026!$E:$E,'DRE-2026'!AJ$4,Orçamento2026!$A:$A,'DRE-2026'!$A$2))</f>
        <v>401</v>
      </c>
      <c r="AJ48" s="23">
        <f>IF($A$2="CONSOLIDADO",SUMIFS('Realizado 2026'!$P:$P,'Realizado 2026'!$F:$F,'DRE-2026'!$A48,'Realizado 2026'!$E:$E,'DRE-2026'!AJ$4),SUMIFS('Realizado 2026'!$P:$P,'Realizado 2026'!$F:$F,'DRE-2026'!$A48,'Realizado 2026'!$E:$E,'DRE-2026'!AJ$4,'Realizado 2026'!$A:$A,'DRE-2026'!$A$2))</f>
        <v>0</v>
      </c>
      <c r="AK48" s="24">
        <f t="shared" si="57"/>
        <v>0</v>
      </c>
      <c r="AL48" s="5"/>
      <c r="AM48" s="5"/>
      <c r="AN48" s="23">
        <f t="shared" ref="AN48:AO48" si="75">B48+E48+H48+K48+N48+Q48+T48+W48+Z48+AC48+AF48+AI48</f>
        <v>4812</v>
      </c>
      <c r="AO48" s="23">
        <f t="shared" si="75"/>
        <v>2536</v>
      </c>
      <c r="AP48" s="25">
        <f t="shared" si="59"/>
        <v>0.52701579384871156</v>
      </c>
    </row>
    <row r="49" spans="1:42" ht="15.75" customHeight="1">
      <c r="A49" s="44" t="s">
        <v>47</v>
      </c>
      <c r="B49" s="22">
        <f>IF($A$2="CONSOLIDADO",SUMIFS(Orçamento2026!$P:$P,Orçamento2026!$F:$F,'DRE-2026'!$A49,Orçamento2026!$E:$E,'DRE-2026'!C$4),SUMIFS(Orçamento2026!$P:$P,Orçamento2026!$F:$F,'DRE-2026'!$A49,Orçamento2026!$E:$E,'DRE-2026'!C$4,Orçamento2026!$A:$A,'DRE-2026'!$A$2))</f>
        <v>4787.634</v>
      </c>
      <c r="C49" s="23">
        <f>IF($A$2="CONSOLIDADO",SUMIFS('Realizado 2026'!$P:$P,'Realizado 2026'!$F:$F,'DRE-2026'!$A49,'Realizado 2026'!$E:$E,'DRE-2026'!C$4),SUMIFS('Realizado 2026'!$P:$P,'Realizado 2026'!$F:$F,'DRE-2026'!$A49,'Realizado 2026'!$E:$E,'DRE-2026'!C$4,'Realizado 2026'!$A:$A,'DRE-2026'!$A$2))</f>
        <v>985.56999999999994</v>
      </c>
      <c r="D49" s="24">
        <f t="shared" si="46"/>
        <v>0.20585742352067846</v>
      </c>
      <c r="E49" s="22">
        <f>IF($A$2="CONSOLIDADO",SUMIFS(Orçamento2026!$P:$P,Orçamento2026!$F:$F,'DRE-2026'!$A49,Orçamento2026!$E:$E,'DRE-2026'!F$4),SUMIFS(Orçamento2026!$P:$P,Orçamento2026!$F:$F,'DRE-2026'!$A49,Orçamento2026!$E:$E,'DRE-2026'!F$4,Orçamento2026!$A:$A,'DRE-2026'!$A$2))</f>
        <v>4787.634</v>
      </c>
      <c r="F49" s="23">
        <f>IF($A$2="CONSOLIDADO",SUMIFS('Realizado 2026'!$P:$P,'Realizado 2026'!$F:$F,'DRE-2026'!$A49,'Realizado 2026'!$E:$E,'DRE-2026'!F$4),SUMIFS('Realizado 2026'!$P:$P,'Realizado 2026'!$F:$F,'DRE-2026'!$A49,'Realizado 2026'!$E:$E,'DRE-2026'!F$4,'Realizado 2026'!$A:$A,'DRE-2026'!$A$2))</f>
        <v>6320.87</v>
      </c>
      <c r="G49" s="24">
        <f t="shared" si="47"/>
        <v>1.3202492086905557</v>
      </c>
      <c r="H49" s="22">
        <f>IF($A$2="CONSOLIDADO",SUMIFS(Orçamento2026!$P:$P,Orçamento2026!$F:$F,'DRE-2026'!$A49,Orçamento2026!$E:$E,'DRE-2026'!I$4),SUMIFS(Orçamento2026!$P:$P,Orçamento2026!$F:$F,'DRE-2026'!$A49,Orçamento2026!$E:$E,'DRE-2026'!I$4,Orçamento2026!$A:$A,'DRE-2026'!$A$2))</f>
        <v>4787.634</v>
      </c>
      <c r="I49" s="23">
        <f>IF($A$2="CONSOLIDADO",SUMIFS('Realizado 2026'!$P:$P,'Realizado 2026'!$F:$F,'DRE-2026'!$A49,'Realizado 2026'!$E:$E,'DRE-2026'!I$4),SUMIFS('Realizado 2026'!$P:$P,'Realizado 2026'!$F:$F,'DRE-2026'!$A49,'Realizado 2026'!$E:$E,'DRE-2026'!I$4,'Realizado 2026'!$A:$A,'DRE-2026'!$A$2))</f>
        <v>5607.72</v>
      </c>
      <c r="J49" s="24">
        <f t="shared" si="48"/>
        <v>1.1712925424123899</v>
      </c>
      <c r="K49" s="22">
        <f>IF($A$2="CONSOLIDADO",SUMIFS(Orçamento2026!$P:$P,Orçamento2026!$F:$F,'DRE-2026'!$A49,Orçamento2026!$E:$E,'DRE-2026'!L$4),SUMIFS(Orçamento2026!$P:$P,Orçamento2026!$F:$F,'DRE-2026'!$A49,Orçamento2026!$E:$E,'DRE-2026'!L$4,Orçamento2026!$A:$A,'DRE-2026'!$A$2))</f>
        <v>4787.634</v>
      </c>
      <c r="L49" s="23">
        <f>IF($A$2="CONSOLIDADO",SUMIFS('Realizado 2026'!$P:$P,'Realizado 2026'!$F:$F,'DRE-2026'!$A49,'Realizado 2026'!$E:$E,'DRE-2026'!L$4),SUMIFS('Realizado 2026'!$P:$P,'Realizado 2026'!$F:$F,'DRE-2026'!$A49,'Realizado 2026'!$E:$E,'DRE-2026'!L$4,'Realizado 2026'!$A:$A,'DRE-2026'!$A$2))</f>
        <v>0</v>
      </c>
      <c r="M49" s="24">
        <f t="shared" si="49"/>
        <v>0</v>
      </c>
      <c r="N49" s="22">
        <f>IF($A$2="CONSOLIDADO",SUMIFS(Orçamento2026!$P:$P,Orçamento2026!$F:$F,'DRE-2026'!$A49,Orçamento2026!$E:$E,'DRE-2026'!O$4),SUMIFS(Orçamento2026!$P:$P,Orçamento2026!$F:$F,'DRE-2026'!$A49,Orçamento2026!$E:$E,'DRE-2026'!O$4,Orçamento2026!$A:$A,'DRE-2026'!$A$2))</f>
        <v>4787.634</v>
      </c>
      <c r="O49" s="23">
        <f>IF($A$2="CONSOLIDADO",SUMIFS('Realizado 2026'!$P:$P,'Realizado 2026'!$F:$F,'DRE-2026'!$A49,'Realizado 2026'!$E:$E,'DRE-2026'!O$4),SUMIFS('Realizado 2026'!$P:$P,'Realizado 2026'!$F:$F,'DRE-2026'!$A49,'Realizado 2026'!$E:$E,'DRE-2026'!O$4,'Realizado 2026'!$A:$A,'DRE-2026'!$A$2))</f>
        <v>0</v>
      </c>
      <c r="P49" s="24">
        <f t="shared" si="50"/>
        <v>0</v>
      </c>
      <c r="Q49" s="22">
        <f>IF($A$2="CONSOLIDADO",SUMIFS(Orçamento2026!$P:$P,Orçamento2026!$F:$F,'DRE-2026'!$A49,Orçamento2026!$E:$E,'DRE-2026'!R$4),SUMIFS(Orçamento2026!$P:$P,Orçamento2026!$F:$F,'DRE-2026'!$A49,Orçamento2026!$E:$E,'DRE-2026'!R$4,Orçamento2026!$A:$A,'DRE-2026'!$A$2))</f>
        <v>1787.634</v>
      </c>
      <c r="R49" s="23">
        <f>IF($A$2="CONSOLIDADO",SUMIFS('Realizado 2026'!$P:$P,'Realizado 2026'!$F:$F,'DRE-2026'!$A49,'Realizado 2026'!$E:$E,'DRE-2026'!R$4),SUMIFS('Realizado 2026'!$P:$P,'Realizado 2026'!$F:$F,'DRE-2026'!$A49,'Realizado 2026'!$E:$E,'DRE-2026'!R$4,'Realizado 2026'!$A:$A,'DRE-2026'!$A$2))</f>
        <v>0</v>
      </c>
      <c r="S49" s="24">
        <f t="shared" si="51"/>
        <v>0</v>
      </c>
      <c r="T49" s="22">
        <f>IF($A$2="CONSOLIDADO",SUMIFS(Orçamento2026!$P:$P,Orçamento2026!$F:$F,'DRE-2026'!$A49,Orçamento2026!$E:$E,'DRE-2026'!U$4),SUMIFS(Orçamento2026!$P:$P,Orçamento2026!$F:$F,'DRE-2026'!$A49,Orçamento2026!$E:$E,'DRE-2026'!U$4,Orçamento2026!$A:$A,'DRE-2026'!$A$2))</f>
        <v>7787.634</v>
      </c>
      <c r="U49" s="23">
        <f>IF($A$2="CONSOLIDADO",SUMIFS('Realizado 2026'!$P:$P,'Realizado 2026'!$F:$F,'DRE-2026'!$A49,'Realizado 2026'!$E:$E,'DRE-2026'!U$4),SUMIFS('Realizado 2026'!$P:$P,'Realizado 2026'!$F:$F,'DRE-2026'!$A49,'Realizado 2026'!$E:$E,'DRE-2026'!U$4,'Realizado 2026'!$A:$A,'DRE-2026'!$A$2))</f>
        <v>0</v>
      </c>
      <c r="V49" s="24">
        <f t="shared" si="52"/>
        <v>0</v>
      </c>
      <c r="W49" s="22">
        <f>IF($A$2="CONSOLIDADO",SUMIFS(Orçamento2026!$P:$P,Orçamento2026!$F:$F,'DRE-2026'!$A49,Orçamento2026!$E:$E,'DRE-2026'!X$4),SUMIFS(Orçamento2026!$P:$P,Orçamento2026!$F:$F,'DRE-2026'!$A49,Orçamento2026!$E:$E,'DRE-2026'!X$4,Orçamento2026!$A:$A,'DRE-2026'!$A$2))</f>
        <v>4787.634</v>
      </c>
      <c r="X49" s="23">
        <f>IF($A$2="CONSOLIDADO",SUMIFS('Realizado 2026'!$P:$P,'Realizado 2026'!$F:$F,'DRE-2026'!$A49,'Realizado 2026'!$E:$E,'DRE-2026'!X$4),SUMIFS('Realizado 2026'!$P:$P,'Realizado 2026'!$F:$F,'DRE-2026'!$A49,'Realizado 2026'!$E:$E,'DRE-2026'!X$4,'Realizado 2026'!$A:$A,'DRE-2026'!$A$2))</f>
        <v>0</v>
      </c>
      <c r="Y49" s="24">
        <f t="shared" si="53"/>
        <v>0</v>
      </c>
      <c r="Z49" s="22">
        <f>IF($A$2="CONSOLIDADO",SUMIFS(Orçamento2026!$P:$P,Orçamento2026!$F:$F,'DRE-2026'!$A49,Orçamento2026!$E:$E,'DRE-2026'!AA$4),SUMIFS(Orçamento2026!$P:$P,Orçamento2026!$F:$F,'DRE-2026'!$A49,Orçamento2026!$E:$E,'DRE-2026'!AA$4,Orçamento2026!$A:$A,'DRE-2026'!$A$2))</f>
        <v>4787.634</v>
      </c>
      <c r="AA49" s="23">
        <f>IF($A$2="CONSOLIDADO",SUMIFS('Realizado 2026'!$P:$P,'Realizado 2026'!$F:$F,'DRE-2026'!$A49,'Realizado 2026'!$E:$E,'DRE-2026'!AA$4),SUMIFS('Realizado 2026'!$P:$P,'Realizado 2026'!$F:$F,'DRE-2026'!$A49,'Realizado 2026'!$E:$E,'DRE-2026'!AA$4,'Realizado 2026'!$A:$A,'DRE-2026'!$A$2))</f>
        <v>0</v>
      </c>
      <c r="AB49" s="24">
        <f t="shared" si="54"/>
        <v>0</v>
      </c>
      <c r="AC49" s="22">
        <f>IF($A$2="CONSOLIDADO",SUMIFS(Orçamento2026!$P:$P,Orçamento2026!$F:$F,'DRE-2026'!$A49,Orçamento2026!$E:$E,'DRE-2026'!AD$4),SUMIFS(Orçamento2026!$P:$P,Orçamento2026!$F:$F,'DRE-2026'!$A49,Orçamento2026!$E:$E,'DRE-2026'!AD$4,Orçamento2026!$A:$A,'DRE-2026'!$A$2))</f>
        <v>4787.634</v>
      </c>
      <c r="AD49" s="23">
        <f>IF($A$2="CONSOLIDADO",SUMIFS('Realizado 2026'!$P:$P,'Realizado 2026'!$F:$F,'DRE-2026'!$A49,'Realizado 2026'!$E:$E,'DRE-2026'!AD$4),SUMIFS('Realizado 2026'!$P:$P,'Realizado 2026'!$F:$F,'DRE-2026'!$A49,'Realizado 2026'!$E:$E,'DRE-2026'!AD$4,'Realizado 2026'!$A:$A,'DRE-2026'!$A$2))</f>
        <v>0</v>
      </c>
      <c r="AE49" s="24">
        <f t="shared" si="55"/>
        <v>0</v>
      </c>
      <c r="AF49" s="22">
        <f>IF($A$2="CONSOLIDADO",SUMIFS(Orçamento2026!$P:$P,Orçamento2026!$F:$F,'DRE-2026'!$A49,Orçamento2026!$E:$E,'DRE-2026'!AG$4),SUMIFS(Orçamento2026!$P:$P,Orçamento2026!$F:$F,'DRE-2026'!$A49,Orçamento2026!$E:$E,'DRE-2026'!AG$4,Orçamento2026!$A:$A,'DRE-2026'!$A$2))</f>
        <v>4787.634</v>
      </c>
      <c r="AG49" s="23">
        <f>IF($A$2="CONSOLIDADO",SUMIFS('Realizado 2026'!$P:$P,'Realizado 2026'!$F:$F,'DRE-2026'!$A49,'Realizado 2026'!$E:$E,'DRE-2026'!AG$4),SUMIFS('Realizado 2026'!$P:$P,'Realizado 2026'!$F:$F,'DRE-2026'!$A49,'Realizado 2026'!$E:$E,'DRE-2026'!AG$4,'Realizado 2026'!$A:$A,'DRE-2026'!$A$2))</f>
        <v>0</v>
      </c>
      <c r="AH49" s="24">
        <f t="shared" si="56"/>
        <v>0</v>
      </c>
      <c r="AI49" s="22">
        <f>IF($A$2="CONSOLIDADO",SUMIFS(Orçamento2026!$P:$P,Orçamento2026!$F:$F,'DRE-2026'!$A49,Orçamento2026!$E:$E,'DRE-2026'!AJ$4),SUMIFS(Orçamento2026!$P:$P,Orçamento2026!$F:$F,'DRE-2026'!$A49,Orçamento2026!$E:$E,'DRE-2026'!AJ$4,Orçamento2026!$A:$A,'DRE-2026'!$A$2))</f>
        <v>4787.634</v>
      </c>
      <c r="AJ49" s="23">
        <f>IF($A$2="CONSOLIDADO",SUMIFS('Realizado 2026'!$P:$P,'Realizado 2026'!$F:$F,'DRE-2026'!$A49,'Realizado 2026'!$E:$E,'DRE-2026'!AJ$4),SUMIFS('Realizado 2026'!$P:$P,'Realizado 2026'!$F:$F,'DRE-2026'!$A49,'Realizado 2026'!$E:$E,'DRE-2026'!AJ$4,'Realizado 2026'!$A:$A,'DRE-2026'!$A$2))</f>
        <v>0</v>
      </c>
      <c r="AK49" s="24">
        <f t="shared" si="57"/>
        <v>0</v>
      </c>
      <c r="AL49" s="5"/>
      <c r="AM49" s="5"/>
      <c r="AN49" s="23">
        <f t="shared" ref="AN49:AO49" si="76">B49+E49+H49+K49+N49+Q49+T49+W49+Z49+AC49+AF49+AI49</f>
        <v>57451.607999999986</v>
      </c>
      <c r="AO49" s="23">
        <f t="shared" si="76"/>
        <v>12914.16</v>
      </c>
      <c r="AP49" s="25">
        <f t="shared" si="59"/>
        <v>0.22478326455196873</v>
      </c>
    </row>
    <row r="50" spans="1:42" ht="15.75" customHeight="1">
      <c r="A50" s="39" t="s">
        <v>48</v>
      </c>
      <c r="B50" s="40">
        <f t="shared" ref="B50:C50" si="77">SUM(B51:B63)</f>
        <v>16335.8</v>
      </c>
      <c r="C50" s="40">
        <f t="shared" si="77"/>
        <v>19866.07</v>
      </c>
      <c r="D50" s="41">
        <f t="shared" si="46"/>
        <v>1.2161063431236916</v>
      </c>
      <c r="E50" s="40">
        <f t="shared" ref="E50:F50" si="78">SUM(E51:E63)</f>
        <v>28444.44</v>
      </c>
      <c r="F50" s="40">
        <f t="shared" si="78"/>
        <v>28923.63</v>
      </c>
      <c r="G50" s="41">
        <f t="shared" si="47"/>
        <v>1.0168465260697699</v>
      </c>
      <c r="H50" s="40">
        <f t="shared" ref="H50:I50" si="79">SUM(H51:H63)</f>
        <v>28444.44</v>
      </c>
      <c r="I50" s="40">
        <f t="shared" si="79"/>
        <v>26066.02</v>
      </c>
      <c r="J50" s="41">
        <f t="shared" si="48"/>
        <v>0.91638365880994677</v>
      </c>
      <c r="K50" s="40">
        <f t="shared" ref="K50:L50" si="80">SUM(K51:K63)</f>
        <v>28444.44</v>
      </c>
      <c r="L50" s="40">
        <f t="shared" si="80"/>
        <v>0</v>
      </c>
      <c r="M50" s="41">
        <f t="shared" si="49"/>
        <v>0</v>
      </c>
      <c r="N50" s="40">
        <f t="shared" ref="N50:O50" si="81">SUM(N51:N63)</f>
        <v>28444.44</v>
      </c>
      <c r="O50" s="40">
        <f t="shared" si="81"/>
        <v>0</v>
      </c>
      <c r="P50" s="41">
        <f t="shared" si="50"/>
        <v>0</v>
      </c>
      <c r="Q50" s="40">
        <f t="shared" ref="Q50:R50" si="82">SUM(Q51:Q63)</f>
        <v>22425.46</v>
      </c>
      <c r="R50" s="40">
        <f t="shared" si="82"/>
        <v>0</v>
      </c>
      <c r="S50" s="41">
        <f t="shared" si="51"/>
        <v>0</v>
      </c>
      <c r="T50" s="40">
        <f t="shared" ref="T50:U50" si="83">SUM(T51:T63)</f>
        <v>35163.42</v>
      </c>
      <c r="U50" s="40">
        <f t="shared" si="83"/>
        <v>0</v>
      </c>
      <c r="V50" s="41">
        <f t="shared" si="52"/>
        <v>0</v>
      </c>
      <c r="W50" s="40">
        <f t="shared" ref="W50:X50" si="84">SUM(W51:W63)</f>
        <v>29144.44</v>
      </c>
      <c r="X50" s="40">
        <f t="shared" si="84"/>
        <v>0</v>
      </c>
      <c r="Y50" s="41">
        <f t="shared" si="53"/>
        <v>0</v>
      </c>
      <c r="Z50" s="40">
        <f t="shared" ref="Z50:AA50" si="85">SUM(Z51:Z63)</f>
        <v>29144.44</v>
      </c>
      <c r="AA50" s="40">
        <f t="shared" si="85"/>
        <v>0</v>
      </c>
      <c r="AB50" s="41">
        <f t="shared" si="54"/>
        <v>0</v>
      </c>
      <c r="AC50" s="40">
        <f t="shared" ref="AC50:AD50" si="86">SUM(AC51:AC63)</f>
        <v>29144.44</v>
      </c>
      <c r="AD50" s="40">
        <f t="shared" si="86"/>
        <v>0</v>
      </c>
      <c r="AE50" s="41">
        <f t="shared" si="55"/>
        <v>0</v>
      </c>
      <c r="AF50" s="40">
        <f t="shared" ref="AF50:AG50" si="87">SUM(AF51:AF63)</f>
        <v>29144.44</v>
      </c>
      <c r="AG50" s="40">
        <f t="shared" si="87"/>
        <v>0</v>
      </c>
      <c r="AH50" s="41">
        <f t="shared" si="56"/>
        <v>0</v>
      </c>
      <c r="AI50" s="40">
        <f t="shared" ref="AI50:AJ50" si="88">SUM(AI51:AI63)</f>
        <v>29144.44</v>
      </c>
      <c r="AJ50" s="40">
        <f t="shared" si="88"/>
        <v>0</v>
      </c>
      <c r="AK50" s="41">
        <f t="shared" si="57"/>
        <v>0</v>
      </c>
      <c r="AL50" s="5"/>
      <c r="AM50" s="5"/>
      <c r="AN50" s="42">
        <f t="shared" ref="AN50:AO50" si="89">B50+E50+H50+K50+N50+Q50+T50+W50+Z50+AC50+AF50+AI50</f>
        <v>333424.64000000001</v>
      </c>
      <c r="AO50" s="42">
        <f t="shared" si="89"/>
        <v>74855.72</v>
      </c>
      <c r="AP50" s="43">
        <f t="shared" si="59"/>
        <v>0.22450566340867908</v>
      </c>
    </row>
    <row r="51" spans="1:42" ht="15.75" customHeight="1">
      <c r="A51" s="44" t="s">
        <v>49</v>
      </c>
      <c r="B51" s="22">
        <f>IF($A$2="CONSOLIDADO",SUMIFS(Orçamento2026!$P:$P,Orçamento2026!$F:$F,'DRE-2026'!$A51,Orçamento2026!$E:$E,'DRE-2026'!C$4),SUMIFS(Orçamento2026!$P:$P,Orçamento2026!$F:$F,'DRE-2026'!$A51,Orçamento2026!$E:$E,'DRE-2026'!C$4,Orçamento2026!$A:$A,'DRE-2026'!$A$2))</f>
        <v>3740.6399999999994</v>
      </c>
      <c r="C51" s="23">
        <f>IF($A$2="CONSOLIDADO",SUMIFS('Realizado 2026'!$P:$P,'Realizado 2026'!$F:$F,'DRE-2026'!$A51,'Realizado 2026'!$E:$E,'DRE-2026'!C$4),SUMIFS('Realizado 2026'!$P:$P,'Realizado 2026'!$F:$F,'DRE-2026'!$A51,'Realizado 2026'!$E:$E,'DRE-2026'!C$4,'Realizado 2026'!$A:$A,'DRE-2026'!$A$2))</f>
        <v>5152.12</v>
      </c>
      <c r="D51" s="24">
        <f t="shared" si="46"/>
        <v>1.3773364985670904</v>
      </c>
      <c r="E51" s="22">
        <f>IF($A$2="CONSOLIDADO",SUMIFS(Orçamento2026!$P:$P,Orçamento2026!$F:$F,'DRE-2026'!$A51,Orçamento2026!$E:$E,'DRE-2026'!F$4),SUMIFS(Orçamento2026!$P:$P,Orçamento2026!$F:$F,'DRE-2026'!$A51,Orçamento2026!$E:$E,'DRE-2026'!F$4,Orçamento2026!$A:$A,'DRE-2026'!$A$2))</f>
        <v>3740.6399999999994</v>
      </c>
      <c r="F51" s="23">
        <f>IF($A$2="CONSOLIDADO",SUMIFS('Realizado 2026'!$P:$P,'Realizado 2026'!$F:$F,'DRE-2026'!$A51,'Realizado 2026'!$E:$E,'DRE-2026'!F$4),SUMIFS('Realizado 2026'!$P:$P,'Realizado 2026'!$F:$F,'DRE-2026'!$A51,'Realizado 2026'!$E:$E,'DRE-2026'!F$4,'Realizado 2026'!$A:$A,'DRE-2026'!$A$2))</f>
        <v>3240.55</v>
      </c>
      <c r="G51" s="24">
        <f t="shared" si="47"/>
        <v>0.86630897386543493</v>
      </c>
      <c r="H51" s="22">
        <f>IF($A$2="CONSOLIDADO",SUMIFS(Orçamento2026!$P:$P,Orçamento2026!$F:$F,'DRE-2026'!$A51,Orçamento2026!$E:$E,'DRE-2026'!I$4),SUMIFS(Orçamento2026!$P:$P,Orçamento2026!$F:$F,'DRE-2026'!$A51,Orçamento2026!$E:$E,'DRE-2026'!I$4,Orçamento2026!$A:$A,'DRE-2026'!$A$2))</f>
        <v>3740.6399999999994</v>
      </c>
      <c r="I51" s="23">
        <f>IF($A$2="CONSOLIDADO",SUMIFS('Realizado 2026'!$P:$P,'Realizado 2026'!$F:$F,'DRE-2026'!$A51,'Realizado 2026'!$E:$E,'DRE-2026'!I$4),SUMIFS('Realizado 2026'!$P:$P,'Realizado 2026'!$F:$F,'DRE-2026'!$A51,'Realizado 2026'!$E:$E,'DRE-2026'!I$4,'Realizado 2026'!$A:$A,'DRE-2026'!$A$2))</f>
        <v>2149.88</v>
      </c>
      <c r="J51" s="24">
        <f t="shared" si="48"/>
        <v>0.57473587407502469</v>
      </c>
      <c r="K51" s="22">
        <f>IF($A$2="CONSOLIDADO",SUMIFS(Orçamento2026!$P:$P,Orçamento2026!$F:$F,'DRE-2026'!$A51,Orçamento2026!$E:$E,'DRE-2026'!L$4),SUMIFS(Orçamento2026!$P:$P,Orçamento2026!$F:$F,'DRE-2026'!$A51,Orçamento2026!$E:$E,'DRE-2026'!L$4,Orçamento2026!$A:$A,'DRE-2026'!$A$2))</f>
        <v>3740.6399999999994</v>
      </c>
      <c r="L51" s="23">
        <f>IF($A$2="CONSOLIDADO",SUMIFS('Realizado 2026'!$P:$P,'Realizado 2026'!$F:$F,'DRE-2026'!$A51,'Realizado 2026'!$E:$E,'DRE-2026'!L$4),SUMIFS('Realizado 2026'!$P:$P,'Realizado 2026'!$F:$F,'DRE-2026'!$A51,'Realizado 2026'!$E:$E,'DRE-2026'!L$4,'Realizado 2026'!$A:$A,'DRE-2026'!$A$2))</f>
        <v>0</v>
      </c>
      <c r="M51" s="24">
        <f t="shared" si="49"/>
        <v>0</v>
      </c>
      <c r="N51" s="22">
        <f>IF($A$2="CONSOLIDADO",SUMIFS(Orçamento2026!$P:$P,Orçamento2026!$F:$F,'DRE-2026'!$A51,Orçamento2026!$E:$E,'DRE-2026'!O$4),SUMIFS(Orçamento2026!$P:$P,Orçamento2026!$F:$F,'DRE-2026'!$A51,Orçamento2026!$E:$E,'DRE-2026'!O$4,Orçamento2026!$A:$A,'DRE-2026'!$A$2))</f>
        <v>3740.6399999999994</v>
      </c>
      <c r="O51" s="23">
        <f>IF($A$2="CONSOLIDADO",SUMIFS('Realizado 2026'!$P:$P,'Realizado 2026'!$F:$F,'DRE-2026'!$A51,'Realizado 2026'!$E:$E,'DRE-2026'!O$4),SUMIFS('Realizado 2026'!$P:$P,'Realizado 2026'!$F:$F,'DRE-2026'!$A51,'Realizado 2026'!$E:$E,'DRE-2026'!O$4,'Realizado 2026'!$A:$A,'DRE-2026'!$A$2))</f>
        <v>0</v>
      </c>
      <c r="P51" s="24">
        <f t="shared" si="50"/>
        <v>0</v>
      </c>
      <c r="Q51" s="22">
        <f>IF($A$2="CONSOLIDADO",SUMIFS(Orçamento2026!$P:$P,Orçamento2026!$F:$F,'DRE-2026'!$A51,Orçamento2026!$E:$E,'DRE-2026'!R$4),SUMIFS(Orçamento2026!$P:$P,Orçamento2026!$F:$F,'DRE-2026'!$A51,Orçamento2026!$E:$E,'DRE-2026'!R$4,Orçamento2026!$A:$A,'DRE-2026'!$A$2))</f>
        <v>2142.6499999999996</v>
      </c>
      <c r="R51" s="23">
        <f>IF($A$2="CONSOLIDADO",SUMIFS('Realizado 2026'!$P:$P,'Realizado 2026'!$F:$F,'DRE-2026'!$A51,'Realizado 2026'!$E:$E,'DRE-2026'!R$4),SUMIFS('Realizado 2026'!$P:$P,'Realizado 2026'!$F:$F,'DRE-2026'!$A51,'Realizado 2026'!$E:$E,'DRE-2026'!R$4,'Realizado 2026'!$A:$A,'DRE-2026'!$A$2))</f>
        <v>0</v>
      </c>
      <c r="S51" s="24">
        <f t="shared" si="51"/>
        <v>0</v>
      </c>
      <c r="T51" s="22">
        <f>IF($A$2="CONSOLIDADO",SUMIFS(Orçamento2026!$P:$P,Orçamento2026!$F:$F,'DRE-2026'!$A51,Orçamento2026!$E:$E,'DRE-2026'!U$4),SUMIFS(Orçamento2026!$P:$P,Orçamento2026!$F:$F,'DRE-2026'!$A51,Orçamento2026!$E:$E,'DRE-2026'!U$4,Orçamento2026!$A:$A,'DRE-2026'!$A$2))</f>
        <v>5338.6299999999992</v>
      </c>
      <c r="U51" s="23">
        <f>IF($A$2="CONSOLIDADO",SUMIFS('Realizado 2026'!$P:$P,'Realizado 2026'!$F:$F,'DRE-2026'!$A51,'Realizado 2026'!$E:$E,'DRE-2026'!U$4),SUMIFS('Realizado 2026'!$P:$P,'Realizado 2026'!$F:$F,'DRE-2026'!$A51,'Realizado 2026'!$E:$E,'DRE-2026'!U$4,'Realizado 2026'!$A:$A,'DRE-2026'!$A$2))</f>
        <v>0</v>
      </c>
      <c r="V51" s="24">
        <f t="shared" si="52"/>
        <v>0</v>
      </c>
      <c r="W51" s="22">
        <f>IF($A$2="CONSOLIDADO",SUMIFS(Orçamento2026!$P:$P,Orçamento2026!$F:$F,'DRE-2026'!$A51,Orçamento2026!$E:$E,'DRE-2026'!X$4),SUMIFS(Orçamento2026!$P:$P,Orçamento2026!$F:$F,'DRE-2026'!$A51,Orçamento2026!$E:$E,'DRE-2026'!X$4,Orçamento2026!$A:$A,'DRE-2026'!$A$2))</f>
        <v>3740.6399999999994</v>
      </c>
      <c r="X51" s="23">
        <f>IF($A$2="CONSOLIDADO",SUMIFS('Realizado 2026'!$P:$P,'Realizado 2026'!$F:$F,'DRE-2026'!$A51,'Realizado 2026'!$E:$E,'DRE-2026'!X$4),SUMIFS('Realizado 2026'!$P:$P,'Realizado 2026'!$F:$F,'DRE-2026'!$A51,'Realizado 2026'!$E:$E,'DRE-2026'!X$4,'Realizado 2026'!$A:$A,'DRE-2026'!$A$2))</f>
        <v>0</v>
      </c>
      <c r="Y51" s="24">
        <f t="shared" si="53"/>
        <v>0</v>
      </c>
      <c r="Z51" s="22">
        <f>IF($A$2="CONSOLIDADO",SUMIFS(Orçamento2026!$P:$P,Orçamento2026!$F:$F,'DRE-2026'!$A51,Orçamento2026!$E:$E,'DRE-2026'!AA$4),SUMIFS(Orçamento2026!$P:$P,Orçamento2026!$F:$F,'DRE-2026'!$A51,Orçamento2026!$E:$E,'DRE-2026'!AA$4,Orçamento2026!$A:$A,'DRE-2026'!$A$2))</f>
        <v>3740.6399999999994</v>
      </c>
      <c r="AA51" s="23">
        <f>IF($A$2="CONSOLIDADO",SUMIFS('Realizado 2026'!$P:$P,'Realizado 2026'!$F:$F,'DRE-2026'!$A51,'Realizado 2026'!$E:$E,'DRE-2026'!AA$4),SUMIFS('Realizado 2026'!$P:$P,'Realizado 2026'!$F:$F,'DRE-2026'!$A51,'Realizado 2026'!$E:$E,'DRE-2026'!AA$4,'Realizado 2026'!$A:$A,'DRE-2026'!$A$2))</f>
        <v>0</v>
      </c>
      <c r="AB51" s="24">
        <f t="shared" si="54"/>
        <v>0</v>
      </c>
      <c r="AC51" s="22">
        <f>IF($A$2="CONSOLIDADO",SUMIFS(Orçamento2026!$P:$P,Orçamento2026!$F:$F,'DRE-2026'!$A51,Orçamento2026!$E:$E,'DRE-2026'!AD$4),SUMIFS(Orçamento2026!$P:$P,Orçamento2026!$F:$F,'DRE-2026'!$A51,Orçamento2026!$E:$E,'DRE-2026'!AD$4,Orçamento2026!$A:$A,'DRE-2026'!$A$2))</f>
        <v>3740.6399999999994</v>
      </c>
      <c r="AD51" s="23">
        <f>IF($A$2="CONSOLIDADO",SUMIFS('Realizado 2026'!$P:$P,'Realizado 2026'!$F:$F,'DRE-2026'!$A51,'Realizado 2026'!$E:$E,'DRE-2026'!AD$4),SUMIFS('Realizado 2026'!$P:$P,'Realizado 2026'!$F:$F,'DRE-2026'!$A51,'Realizado 2026'!$E:$E,'DRE-2026'!AD$4,'Realizado 2026'!$A:$A,'DRE-2026'!$A$2))</f>
        <v>0</v>
      </c>
      <c r="AE51" s="24">
        <f t="shared" si="55"/>
        <v>0</v>
      </c>
      <c r="AF51" s="22">
        <f>IF($A$2="CONSOLIDADO",SUMIFS(Orçamento2026!$P:$P,Orçamento2026!$F:$F,'DRE-2026'!$A51,Orçamento2026!$E:$E,'DRE-2026'!AG$4),SUMIFS(Orçamento2026!$P:$P,Orçamento2026!$F:$F,'DRE-2026'!$A51,Orçamento2026!$E:$E,'DRE-2026'!AG$4,Orçamento2026!$A:$A,'DRE-2026'!$A$2))</f>
        <v>3740.6399999999994</v>
      </c>
      <c r="AG51" s="23">
        <f>IF($A$2="CONSOLIDADO",SUMIFS('Realizado 2026'!$P:$P,'Realizado 2026'!$F:$F,'DRE-2026'!$A51,'Realizado 2026'!$E:$E,'DRE-2026'!AG$4),SUMIFS('Realizado 2026'!$P:$P,'Realizado 2026'!$F:$F,'DRE-2026'!$A51,'Realizado 2026'!$E:$E,'DRE-2026'!AG$4,'Realizado 2026'!$A:$A,'DRE-2026'!$A$2))</f>
        <v>0</v>
      </c>
      <c r="AH51" s="24">
        <f t="shared" si="56"/>
        <v>0</v>
      </c>
      <c r="AI51" s="22">
        <f>IF($A$2="CONSOLIDADO",SUMIFS(Orçamento2026!$P:$P,Orçamento2026!$F:$F,'DRE-2026'!$A51,Orçamento2026!$E:$E,'DRE-2026'!AJ$4),SUMIFS(Orçamento2026!$P:$P,Orçamento2026!$F:$F,'DRE-2026'!$A51,Orçamento2026!$E:$E,'DRE-2026'!AJ$4,Orçamento2026!$A:$A,'DRE-2026'!$A$2))</f>
        <v>3740.6399999999994</v>
      </c>
      <c r="AJ51" s="23">
        <f>IF($A$2="CONSOLIDADO",SUMIFS('Realizado 2026'!$P:$P,'Realizado 2026'!$F:$F,'DRE-2026'!$A51,'Realizado 2026'!$E:$E,'DRE-2026'!AJ$4),SUMIFS('Realizado 2026'!$P:$P,'Realizado 2026'!$F:$F,'DRE-2026'!$A51,'Realizado 2026'!$E:$E,'DRE-2026'!AJ$4,'Realizado 2026'!$A:$A,'DRE-2026'!$A$2))</f>
        <v>0</v>
      </c>
      <c r="AK51" s="24">
        <f t="shared" si="57"/>
        <v>0</v>
      </c>
      <c r="AL51" s="5"/>
      <c r="AM51" s="5"/>
      <c r="AN51" s="23">
        <f t="shared" ref="AN51:AO51" si="90">B51+E51+H51+K51+N51+Q51+T51+W51+Z51+AC51+AF51+AI51</f>
        <v>44887.679999999993</v>
      </c>
      <c r="AO51" s="23">
        <f t="shared" si="90"/>
        <v>10542.55</v>
      </c>
      <c r="AP51" s="25">
        <f t="shared" si="59"/>
        <v>0.23486511220896247</v>
      </c>
    </row>
    <row r="52" spans="1:42" ht="15.75" customHeight="1">
      <c r="A52" s="44" t="s">
        <v>50</v>
      </c>
      <c r="B52" s="22">
        <f>IF($A$2="CONSOLIDADO",SUMIFS(Orçamento2026!$P:$P,Orçamento2026!$F:$F,'DRE-2026'!$A52,Orçamento2026!$E:$E,'DRE-2026'!C$4),SUMIFS(Orçamento2026!$P:$P,Orçamento2026!$F:$F,'DRE-2026'!$A52,Orçamento2026!$E:$E,'DRE-2026'!C$4,Orçamento2026!$A:$A,'DRE-2026'!$A$2))</f>
        <v>3500</v>
      </c>
      <c r="C52" s="23">
        <f>IF($A$2="CONSOLIDADO",SUMIFS('Realizado 2026'!$P:$P,'Realizado 2026'!$F:$F,'DRE-2026'!$A52,'Realizado 2026'!$E:$E,'DRE-2026'!C$4),SUMIFS('Realizado 2026'!$P:$P,'Realizado 2026'!$F:$F,'DRE-2026'!$A52,'Realizado 2026'!$E:$E,'DRE-2026'!C$4,'Realizado 2026'!$A:$A,'DRE-2026'!$A$2))</f>
        <v>4231.08</v>
      </c>
      <c r="D52" s="24">
        <f t="shared" si="46"/>
        <v>1.20888</v>
      </c>
      <c r="E52" s="22">
        <f>IF($A$2="CONSOLIDADO",SUMIFS(Orçamento2026!$P:$P,Orçamento2026!$F:$F,'DRE-2026'!$A52,Orçamento2026!$E:$E,'DRE-2026'!F$4),SUMIFS(Orçamento2026!$P:$P,Orçamento2026!$F:$F,'DRE-2026'!$A52,Orçamento2026!$E:$E,'DRE-2026'!F$4,Orçamento2026!$A:$A,'DRE-2026'!$A$2))</f>
        <v>3500</v>
      </c>
      <c r="F52" s="23">
        <f>IF($A$2="CONSOLIDADO",SUMIFS('Realizado 2026'!$P:$P,'Realizado 2026'!$F:$F,'DRE-2026'!$A52,'Realizado 2026'!$E:$E,'DRE-2026'!F$4),SUMIFS('Realizado 2026'!$P:$P,'Realizado 2026'!$F:$F,'DRE-2026'!$A52,'Realizado 2026'!$E:$E,'DRE-2026'!F$4,'Realizado 2026'!$A:$A,'DRE-2026'!$A$2))</f>
        <v>4025.73</v>
      </c>
      <c r="G52" s="24">
        <f t="shared" si="47"/>
        <v>1.1502085714285715</v>
      </c>
      <c r="H52" s="22">
        <f>IF($A$2="CONSOLIDADO",SUMIFS(Orçamento2026!$P:$P,Orçamento2026!$F:$F,'DRE-2026'!$A52,Orçamento2026!$E:$E,'DRE-2026'!I$4),SUMIFS(Orçamento2026!$P:$P,Orçamento2026!$F:$F,'DRE-2026'!$A52,Orçamento2026!$E:$E,'DRE-2026'!I$4,Orçamento2026!$A:$A,'DRE-2026'!$A$2))</f>
        <v>3500</v>
      </c>
      <c r="I52" s="23">
        <f>IF($A$2="CONSOLIDADO",SUMIFS('Realizado 2026'!$P:$P,'Realizado 2026'!$F:$F,'DRE-2026'!$A52,'Realizado 2026'!$E:$E,'DRE-2026'!I$4),SUMIFS('Realizado 2026'!$P:$P,'Realizado 2026'!$F:$F,'DRE-2026'!$A52,'Realizado 2026'!$E:$E,'DRE-2026'!I$4,'Realizado 2026'!$A:$A,'DRE-2026'!$A$2))</f>
        <v>3490.46</v>
      </c>
      <c r="J52" s="24">
        <f t="shared" si="48"/>
        <v>0.99727428571428578</v>
      </c>
      <c r="K52" s="22">
        <f>IF($A$2="CONSOLIDADO",SUMIFS(Orçamento2026!$P:$P,Orçamento2026!$F:$F,'DRE-2026'!$A52,Orçamento2026!$E:$E,'DRE-2026'!L$4),SUMIFS(Orçamento2026!$P:$P,Orçamento2026!$F:$F,'DRE-2026'!$A52,Orçamento2026!$E:$E,'DRE-2026'!L$4,Orçamento2026!$A:$A,'DRE-2026'!$A$2))</f>
        <v>3500</v>
      </c>
      <c r="L52" s="23">
        <f>IF($A$2="CONSOLIDADO",SUMIFS('Realizado 2026'!$P:$P,'Realizado 2026'!$F:$F,'DRE-2026'!$A52,'Realizado 2026'!$E:$E,'DRE-2026'!L$4),SUMIFS('Realizado 2026'!$P:$P,'Realizado 2026'!$F:$F,'DRE-2026'!$A52,'Realizado 2026'!$E:$E,'DRE-2026'!L$4,'Realizado 2026'!$A:$A,'DRE-2026'!$A$2))</f>
        <v>0</v>
      </c>
      <c r="M52" s="24">
        <f t="shared" si="49"/>
        <v>0</v>
      </c>
      <c r="N52" s="22">
        <f>IF($A$2="CONSOLIDADO",SUMIFS(Orçamento2026!$P:$P,Orçamento2026!$F:$F,'DRE-2026'!$A52,Orçamento2026!$E:$E,'DRE-2026'!O$4),SUMIFS(Orçamento2026!$P:$P,Orçamento2026!$F:$F,'DRE-2026'!$A52,Orçamento2026!$E:$E,'DRE-2026'!O$4,Orçamento2026!$A:$A,'DRE-2026'!$A$2))</f>
        <v>3500</v>
      </c>
      <c r="O52" s="23">
        <f>IF($A$2="CONSOLIDADO",SUMIFS('Realizado 2026'!$P:$P,'Realizado 2026'!$F:$F,'DRE-2026'!$A52,'Realizado 2026'!$E:$E,'DRE-2026'!O$4),SUMIFS('Realizado 2026'!$P:$P,'Realizado 2026'!$F:$F,'DRE-2026'!$A52,'Realizado 2026'!$E:$E,'DRE-2026'!O$4,'Realizado 2026'!$A:$A,'DRE-2026'!$A$2))</f>
        <v>0</v>
      </c>
      <c r="P52" s="24">
        <f t="shared" si="50"/>
        <v>0</v>
      </c>
      <c r="Q52" s="22">
        <f>IF($A$2="CONSOLIDADO",SUMIFS(Orçamento2026!$P:$P,Orçamento2026!$F:$F,'DRE-2026'!$A52,Orçamento2026!$E:$E,'DRE-2026'!R$4),SUMIFS(Orçamento2026!$P:$P,Orçamento2026!$F:$F,'DRE-2026'!$A52,Orçamento2026!$E:$E,'DRE-2026'!R$4,Orçamento2026!$A:$A,'DRE-2026'!$A$2))</f>
        <v>3500</v>
      </c>
      <c r="R52" s="23">
        <f>IF($A$2="CONSOLIDADO",SUMIFS('Realizado 2026'!$P:$P,'Realizado 2026'!$F:$F,'DRE-2026'!$A52,'Realizado 2026'!$E:$E,'DRE-2026'!R$4),SUMIFS('Realizado 2026'!$P:$P,'Realizado 2026'!$F:$F,'DRE-2026'!$A52,'Realizado 2026'!$E:$E,'DRE-2026'!R$4,'Realizado 2026'!$A:$A,'DRE-2026'!$A$2))</f>
        <v>0</v>
      </c>
      <c r="S52" s="24">
        <f t="shared" si="51"/>
        <v>0</v>
      </c>
      <c r="T52" s="22">
        <f>IF($A$2="CONSOLIDADO",SUMIFS(Orçamento2026!$P:$P,Orçamento2026!$F:$F,'DRE-2026'!$A52,Orçamento2026!$E:$E,'DRE-2026'!U$4),SUMIFS(Orçamento2026!$P:$P,Orçamento2026!$F:$F,'DRE-2026'!$A52,Orçamento2026!$E:$E,'DRE-2026'!U$4,Orçamento2026!$A:$A,'DRE-2026'!$A$2))</f>
        <v>3500</v>
      </c>
      <c r="U52" s="23">
        <f>IF($A$2="CONSOLIDADO",SUMIFS('Realizado 2026'!$P:$P,'Realizado 2026'!$F:$F,'DRE-2026'!$A52,'Realizado 2026'!$E:$E,'DRE-2026'!U$4),SUMIFS('Realizado 2026'!$P:$P,'Realizado 2026'!$F:$F,'DRE-2026'!$A52,'Realizado 2026'!$E:$E,'DRE-2026'!U$4,'Realizado 2026'!$A:$A,'DRE-2026'!$A$2))</f>
        <v>0</v>
      </c>
      <c r="V52" s="24">
        <f t="shared" si="52"/>
        <v>0</v>
      </c>
      <c r="W52" s="22">
        <f>IF($A$2="CONSOLIDADO",SUMIFS(Orçamento2026!$P:$P,Orçamento2026!$F:$F,'DRE-2026'!$A52,Orçamento2026!$E:$E,'DRE-2026'!X$4),SUMIFS(Orçamento2026!$P:$P,Orçamento2026!$F:$F,'DRE-2026'!$A52,Orçamento2026!$E:$E,'DRE-2026'!X$4,Orçamento2026!$A:$A,'DRE-2026'!$A$2))</f>
        <v>3500</v>
      </c>
      <c r="X52" s="23">
        <f>IF($A$2="CONSOLIDADO",SUMIFS('Realizado 2026'!$P:$P,'Realizado 2026'!$F:$F,'DRE-2026'!$A52,'Realizado 2026'!$E:$E,'DRE-2026'!X$4),SUMIFS('Realizado 2026'!$P:$P,'Realizado 2026'!$F:$F,'DRE-2026'!$A52,'Realizado 2026'!$E:$E,'DRE-2026'!X$4,'Realizado 2026'!$A:$A,'DRE-2026'!$A$2))</f>
        <v>0</v>
      </c>
      <c r="Y52" s="24">
        <f t="shared" si="53"/>
        <v>0</v>
      </c>
      <c r="Z52" s="22">
        <f>IF($A$2="CONSOLIDADO",SUMIFS(Orçamento2026!$P:$P,Orçamento2026!$F:$F,'DRE-2026'!$A52,Orçamento2026!$E:$E,'DRE-2026'!AA$4),SUMIFS(Orçamento2026!$P:$P,Orçamento2026!$F:$F,'DRE-2026'!$A52,Orçamento2026!$E:$E,'DRE-2026'!AA$4,Orçamento2026!$A:$A,'DRE-2026'!$A$2))</f>
        <v>3500</v>
      </c>
      <c r="AA52" s="23">
        <f>IF($A$2="CONSOLIDADO",SUMIFS('Realizado 2026'!$P:$P,'Realizado 2026'!$F:$F,'DRE-2026'!$A52,'Realizado 2026'!$E:$E,'DRE-2026'!AA$4),SUMIFS('Realizado 2026'!$P:$P,'Realizado 2026'!$F:$F,'DRE-2026'!$A52,'Realizado 2026'!$E:$E,'DRE-2026'!AA$4,'Realizado 2026'!$A:$A,'DRE-2026'!$A$2))</f>
        <v>0</v>
      </c>
      <c r="AB52" s="24">
        <f t="shared" si="54"/>
        <v>0</v>
      </c>
      <c r="AC52" s="22">
        <f>IF($A$2="CONSOLIDADO",SUMIFS(Orçamento2026!$P:$P,Orçamento2026!$F:$F,'DRE-2026'!$A52,Orçamento2026!$E:$E,'DRE-2026'!AD$4),SUMIFS(Orçamento2026!$P:$P,Orçamento2026!$F:$F,'DRE-2026'!$A52,Orçamento2026!$E:$E,'DRE-2026'!AD$4,Orçamento2026!$A:$A,'DRE-2026'!$A$2))</f>
        <v>3500</v>
      </c>
      <c r="AD52" s="23">
        <f>IF($A$2="CONSOLIDADO",SUMIFS('Realizado 2026'!$P:$P,'Realizado 2026'!$F:$F,'DRE-2026'!$A52,'Realizado 2026'!$E:$E,'DRE-2026'!AD$4),SUMIFS('Realizado 2026'!$P:$P,'Realizado 2026'!$F:$F,'DRE-2026'!$A52,'Realizado 2026'!$E:$E,'DRE-2026'!AD$4,'Realizado 2026'!$A:$A,'DRE-2026'!$A$2))</f>
        <v>0</v>
      </c>
      <c r="AE52" s="24">
        <f t="shared" si="55"/>
        <v>0</v>
      </c>
      <c r="AF52" s="22">
        <f>IF($A$2="CONSOLIDADO",SUMIFS(Orçamento2026!$P:$P,Orçamento2026!$F:$F,'DRE-2026'!$A52,Orçamento2026!$E:$E,'DRE-2026'!AG$4),SUMIFS(Orçamento2026!$P:$P,Orçamento2026!$F:$F,'DRE-2026'!$A52,Orçamento2026!$E:$E,'DRE-2026'!AG$4,Orçamento2026!$A:$A,'DRE-2026'!$A$2))</f>
        <v>3500</v>
      </c>
      <c r="AG52" s="23">
        <f>IF($A$2="CONSOLIDADO",SUMIFS('Realizado 2026'!$P:$P,'Realizado 2026'!$F:$F,'DRE-2026'!$A52,'Realizado 2026'!$E:$E,'DRE-2026'!AG$4),SUMIFS('Realizado 2026'!$P:$P,'Realizado 2026'!$F:$F,'DRE-2026'!$A52,'Realizado 2026'!$E:$E,'DRE-2026'!AG$4,'Realizado 2026'!$A:$A,'DRE-2026'!$A$2))</f>
        <v>0</v>
      </c>
      <c r="AH52" s="24">
        <f t="shared" si="56"/>
        <v>0</v>
      </c>
      <c r="AI52" s="22">
        <f>IF($A$2="CONSOLIDADO",SUMIFS(Orçamento2026!$P:$P,Orçamento2026!$F:$F,'DRE-2026'!$A52,Orçamento2026!$E:$E,'DRE-2026'!AJ$4),SUMIFS(Orçamento2026!$P:$P,Orçamento2026!$F:$F,'DRE-2026'!$A52,Orçamento2026!$E:$E,'DRE-2026'!AJ$4,Orçamento2026!$A:$A,'DRE-2026'!$A$2))</f>
        <v>3500</v>
      </c>
      <c r="AJ52" s="23">
        <f>IF($A$2="CONSOLIDADO",SUMIFS('Realizado 2026'!$P:$P,'Realizado 2026'!$F:$F,'DRE-2026'!$A52,'Realizado 2026'!$E:$E,'DRE-2026'!AJ$4),SUMIFS('Realizado 2026'!$P:$P,'Realizado 2026'!$F:$F,'DRE-2026'!$A52,'Realizado 2026'!$E:$E,'DRE-2026'!AJ$4,'Realizado 2026'!$A:$A,'DRE-2026'!$A$2))</f>
        <v>0</v>
      </c>
      <c r="AK52" s="24">
        <f t="shared" si="57"/>
        <v>0</v>
      </c>
      <c r="AL52" s="5"/>
      <c r="AM52" s="5"/>
      <c r="AN52" s="23">
        <f t="shared" ref="AN52:AO52" si="91">B52+E52+H52+K52+N52+Q52+T52+W52+Z52+AC52+AF52+AI52</f>
        <v>42000</v>
      </c>
      <c r="AO52" s="23">
        <f t="shared" si="91"/>
        <v>11747.27</v>
      </c>
      <c r="AP52" s="25">
        <f t="shared" si="59"/>
        <v>0.27969690476190479</v>
      </c>
    </row>
    <row r="53" spans="1:42" ht="15.75" customHeight="1">
      <c r="A53" s="44" t="s">
        <v>51</v>
      </c>
      <c r="B53" s="22">
        <f>IF($A$2="CONSOLIDADO",SUMIFS(Orçamento2026!$P:$P,Orçamento2026!$F:$F,'DRE-2026'!$A53,Orçamento2026!$E:$E,'DRE-2026'!C$4),SUMIFS(Orçamento2026!$P:$P,Orçamento2026!$F:$F,'DRE-2026'!$A53,Orçamento2026!$E:$E,'DRE-2026'!C$4,Orçamento2026!$A:$A,'DRE-2026'!$A$2))</f>
        <v>0</v>
      </c>
      <c r="C53" s="23">
        <f>IF($A$2="CONSOLIDADO",SUMIFS('Realizado 2026'!$P:$P,'Realizado 2026'!$F:$F,'DRE-2026'!$A53,'Realizado 2026'!$E:$E,'DRE-2026'!C$4),SUMIFS('Realizado 2026'!$P:$P,'Realizado 2026'!$F:$F,'DRE-2026'!$A53,'Realizado 2026'!$E:$E,'DRE-2026'!C$4,'Realizado 2026'!$A:$A,'DRE-2026'!$A$2))</f>
        <v>0</v>
      </c>
      <c r="D53" s="24" t="str">
        <f t="shared" si="46"/>
        <v>-</v>
      </c>
      <c r="E53" s="22">
        <f>IF($A$2="CONSOLIDADO",SUMIFS(Orçamento2026!$P:$P,Orçamento2026!$F:$F,'DRE-2026'!$A53,Orçamento2026!$E:$E,'DRE-2026'!F$4),SUMIFS(Orçamento2026!$P:$P,Orçamento2026!$F:$F,'DRE-2026'!$A53,Orçamento2026!$E:$E,'DRE-2026'!F$4,Orçamento2026!$A:$A,'DRE-2026'!$A$2))</f>
        <v>0</v>
      </c>
      <c r="F53" s="23">
        <f>IF($A$2="CONSOLIDADO",SUMIFS('Realizado 2026'!$P:$P,'Realizado 2026'!$F:$F,'DRE-2026'!$A53,'Realizado 2026'!$E:$E,'DRE-2026'!F$4),SUMIFS('Realizado 2026'!$P:$P,'Realizado 2026'!$F:$F,'DRE-2026'!$A53,'Realizado 2026'!$E:$E,'DRE-2026'!F$4,'Realizado 2026'!$A:$A,'DRE-2026'!$A$2))</f>
        <v>0</v>
      </c>
      <c r="G53" s="24" t="str">
        <f t="shared" si="47"/>
        <v>-</v>
      </c>
      <c r="H53" s="22">
        <f>IF($A$2="CONSOLIDADO",SUMIFS(Orçamento2026!$P:$P,Orçamento2026!$F:$F,'DRE-2026'!$A53,Orçamento2026!$E:$E,'DRE-2026'!I$4),SUMIFS(Orçamento2026!$P:$P,Orçamento2026!$F:$F,'DRE-2026'!$A53,Orçamento2026!$E:$E,'DRE-2026'!I$4,Orçamento2026!$A:$A,'DRE-2026'!$A$2))</f>
        <v>0</v>
      </c>
      <c r="I53" s="23">
        <f>IF($A$2="CONSOLIDADO",SUMIFS('Realizado 2026'!$P:$P,'Realizado 2026'!$F:$F,'DRE-2026'!$A53,'Realizado 2026'!$E:$E,'DRE-2026'!I$4),SUMIFS('Realizado 2026'!$P:$P,'Realizado 2026'!$F:$F,'DRE-2026'!$A53,'Realizado 2026'!$E:$E,'DRE-2026'!I$4,'Realizado 2026'!$A:$A,'DRE-2026'!$A$2))</f>
        <v>0</v>
      </c>
      <c r="J53" s="24" t="str">
        <f t="shared" si="48"/>
        <v>-</v>
      </c>
      <c r="K53" s="22">
        <f>IF($A$2="CONSOLIDADO",SUMIFS(Orçamento2026!$P:$P,Orçamento2026!$F:$F,'DRE-2026'!$A53,Orçamento2026!$E:$E,'DRE-2026'!L$4),SUMIFS(Orçamento2026!$P:$P,Orçamento2026!$F:$F,'DRE-2026'!$A53,Orçamento2026!$E:$E,'DRE-2026'!L$4,Orçamento2026!$A:$A,'DRE-2026'!$A$2))</f>
        <v>0</v>
      </c>
      <c r="L53" s="23">
        <f>IF($A$2="CONSOLIDADO",SUMIFS('Realizado 2026'!$P:$P,'Realizado 2026'!$F:$F,'DRE-2026'!$A53,'Realizado 2026'!$E:$E,'DRE-2026'!L$4),SUMIFS('Realizado 2026'!$P:$P,'Realizado 2026'!$F:$F,'DRE-2026'!$A53,'Realizado 2026'!$E:$E,'DRE-2026'!L$4,'Realizado 2026'!$A:$A,'DRE-2026'!$A$2))</f>
        <v>0</v>
      </c>
      <c r="M53" s="24" t="str">
        <f t="shared" si="49"/>
        <v>-</v>
      </c>
      <c r="N53" s="22">
        <f>IF($A$2="CONSOLIDADO",SUMIFS(Orçamento2026!$P:$P,Orçamento2026!$F:$F,'DRE-2026'!$A53,Orçamento2026!$E:$E,'DRE-2026'!O$4),SUMIFS(Orçamento2026!$P:$P,Orçamento2026!$F:$F,'DRE-2026'!$A53,Orçamento2026!$E:$E,'DRE-2026'!O$4,Orçamento2026!$A:$A,'DRE-2026'!$A$2))</f>
        <v>0</v>
      </c>
      <c r="O53" s="23">
        <f>IF($A$2="CONSOLIDADO",SUMIFS('Realizado 2026'!$P:$P,'Realizado 2026'!$F:$F,'DRE-2026'!$A53,'Realizado 2026'!$E:$E,'DRE-2026'!O$4),SUMIFS('Realizado 2026'!$P:$P,'Realizado 2026'!$F:$F,'DRE-2026'!$A53,'Realizado 2026'!$E:$E,'DRE-2026'!O$4,'Realizado 2026'!$A:$A,'DRE-2026'!$A$2))</f>
        <v>0</v>
      </c>
      <c r="P53" s="24" t="str">
        <f t="shared" si="50"/>
        <v>-</v>
      </c>
      <c r="Q53" s="22">
        <f>IF($A$2="CONSOLIDADO",SUMIFS(Orçamento2026!$P:$P,Orçamento2026!$F:$F,'DRE-2026'!$A53,Orçamento2026!$E:$E,'DRE-2026'!R$4),SUMIFS(Orçamento2026!$P:$P,Orçamento2026!$F:$F,'DRE-2026'!$A53,Orçamento2026!$E:$E,'DRE-2026'!R$4,Orçamento2026!$A:$A,'DRE-2026'!$A$2))</f>
        <v>0</v>
      </c>
      <c r="R53" s="23">
        <f>IF($A$2="CONSOLIDADO",SUMIFS('Realizado 2026'!$P:$P,'Realizado 2026'!$F:$F,'DRE-2026'!$A53,'Realizado 2026'!$E:$E,'DRE-2026'!R$4),SUMIFS('Realizado 2026'!$P:$P,'Realizado 2026'!$F:$F,'DRE-2026'!$A53,'Realizado 2026'!$E:$E,'DRE-2026'!R$4,'Realizado 2026'!$A:$A,'DRE-2026'!$A$2))</f>
        <v>0</v>
      </c>
      <c r="S53" s="24" t="str">
        <f t="shared" si="51"/>
        <v>-</v>
      </c>
      <c r="T53" s="22">
        <f>IF($A$2="CONSOLIDADO",SUMIFS(Orçamento2026!$P:$P,Orçamento2026!$F:$F,'DRE-2026'!$A53,Orçamento2026!$E:$E,'DRE-2026'!U$4),SUMIFS(Orçamento2026!$P:$P,Orçamento2026!$F:$F,'DRE-2026'!$A53,Orçamento2026!$E:$E,'DRE-2026'!U$4,Orçamento2026!$A:$A,'DRE-2026'!$A$2))</f>
        <v>0</v>
      </c>
      <c r="U53" s="23">
        <f>IF($A$2="CONSOLIDADO",SUMIFS('Realizado 2026'!$P:$P,'Realizado 2026'!$F:$F,'DRE-2026'!$A53,'Realizado 2026'!$E:$E,'DRE-2026'!U$4),SUMIFS('Realizado 2026'!$P:$P,'Realizado 2026'!$F:$F,'DRE-2026'!$A53,'Realizado 2026'!$E:$E,'DRE-2026'!U$4,'Realizado 2026'!$A:$A,'DRE-2026'!$A$2))</f>
        <v>0</v>
      </c>
      <c r="V53" s="24" t="str">
        <f t="shared" si="52"/>
        <v>-</v>
      </c>
      <c r="W53" s="22">
        <f>IF($A$2="CONSOLIDADO",SUMIFS(Orçamento2026!$P:$P,Orçamento2026!$F:$F,'DRE-2026'!$A53,Orçamento2026!$E:$E,'DRE-2026'!X$4),SUMIFS(Orçamento2026!$P:$P,Orçamento2026!$F:$F,'DRE-2026'!$A53,Orçamento2026!$E:$E,'DRE-2026'!X$4,Orçamento2026!$A:$A,'DRE-2026'!$A$2))</f>
        <v>0</v>
      </c>
      <c r="X53" s="23">
        <f>IF($A$2="CONSOLIDADO",SUMIFS('Realizado 2026'!$P:$P,'Realizado 2026'!$F:$F,'DRE-2026'!$A53,'Realizado 2026'!$E:$E,'DRE-2026'!X$4),SUMIFS('Realizado 2026'!$P:$P,'Realizado 2026'!$F:$F,'DRE-2026'!$A53,'Realizado 2026'!$E:$E,'DRE-2026'!X$4,'Realizado 2026'!$A:$A,'DRE-2026'!$A$2))</f>
        <v>0</v>
      </c>
      <c r="Y53" s="24" t="str">
        <f t="shared" si="53"/>
        <v>-</v>
      </c>
      <c r="Z53" s="22">
        <f>IF($A$2="CONSOLIDADO",SUMIFS(Orçamento2026!$P:$P,Orçamento2026!$F:$F,'DRE-2026'!$A53,Orçamento2026!$E:$E,'DRE-2026'!AA$4),SUMIFS(Orçamento2026!$P:$P,Orçamento2026!$F:$F,'DRE-2026'!$A53,Orçamento2026!$E:$E,'DRE-2026'!AA$4,Orçamento2026!$A:$A,'DRE-2026'!$A$2))</f>
        <v>0</v>
      </c>
      <c r="AA53" s="23">
        <f>IF($A$2="CONSOLIDADO",SUMIFS('Realizado 2026'!$P:$P,'Realizado 2026'!$F:$F,'DRE-2026'!$A53,'Realizado 2026'!$E:$E,'DRE-2026'!AA$4),SUMIFS('Realizado 2026'!$P:$P,'Realizado 2026'!$F:$F,'DRE-2026'!$A53,'Realizado 2026'!$E:$E,'DRE-2026'!AA$4,'Realizado 2026'!$A:$A,'DRE-2026'!$A$2))</f>
        <v>0</v>
      </c>
      <c r="AB53" s="24" t="str">
        <f t="shared" si="54"/>
        <v>-</v>
      </c>
      <c r="AC53" s="22">
        <f>IF($A$2="CONSOLIDADO",SUMIFS(Orçamento2026!$P:$P,Orçamento2026!$F:$F,'DRE-2026'!$A53,Orçamento2026!$E:$E,'DRE-2026'!AD$4),SUMIFS(Orçamento2026!$P:$P,Orçamento2026!$F:$F,'DRE-2026'!$A53,Orçamento2026!$E:$E,'DRE-2026'!AD$4,Orçamento2026!$A:$A,'DRE-2026'!$A$2))</f>
        <v>0</v>
      </c>
      <c r="AD53" s="23">
        <f>IF($A$2="CONSOLIDADO",SUMIFS('Realizado 2026'!$P:$P,'Realizado 2026'!$F:$F,'DRE-2026'!$A53,'Realizado 2026'!$E:$E,'DRE-2026'!AD$4),SUMIFS('Realizado 2026'!$P:$P,'Realizado 2026'!$F:$F,'DRE-2026'!$A53,'Realizado 2026'!$E:$E,'DRE-2026'!AD$4,'Realizado 2026'!$A:$A,'DRE-2026'!$A$2))</f>
        <v>0</v>
      </c>
      <c r="AE53" s="24" t="str">
        <f t="shared" si="55"/>
        <v>-</v>
      </c>
      <c r="AF53" s="22">
        <f>IF($A$2="CONSOLIDADO",SUMIFS(Orçamento2026!$P:$P,Orçamento2026!$F:$F,'DRE-2026'!$A53,Orçamento2026!$E:$E,'DRE-2026'!AG$4),SUMIFS(Orçamento2026!$P:$P,Orçamento2026!$F:$F,'DRE-2026'!$A53,Orçamento2026!$E:$E,'DRE-2026'!AG$4,Orçamento2026!$A:$A,'DRE-2026'!$A$2))</f>
        <v>0</v>
      </c>
      <c r="AG53" s="23">
        <f>IF($A$2="CONSOLIDADO",SUMIFS('Realizado 2026'!$P:$P,'Realizado 2026'!$F:$F,'DRE-2026'!$A53,'Realizado 2026'!$E:$E,'DRE-2026'!AG$4),SUMIFS('Realizado 2026'!$P:$P,'Realizado 2026'!$F:$F,'DRE-2026'!$A53,'Realizado 2026'!$E:$E,'DRE-2026'!AG$4,'Realizado 2026'!$A:$A,'DRE-2026'!$A$2))</f>
        <v>0</v>
      </c>
      <c r="AH53" s="24" t="str">
        <f t="shared" si="56"/>
        <v>-</v>
      </c>
      <c r="AI53" s="22">
        <f>IF($A$2="CONSOLIDADO",SUMIFS(Orçamento2026!$P:$P,Orçamento2026!$F:$F,'DRE-2026'!$A53,Orçamento2026!$E:$E,'DRE-2026'!AJ$4),SUMIFS(Orçamento2026!$P:$P,Orçamento2026!$F:$F,'DRE-2026'!$A53,Orçamento2026!$E:$E,'DRE-2026'!AJ$4,Orçamento2026!$A:$A,'DRE-2026'!$A$2))</f>
        <v>0</v>
      </c>
      <c r="AJ53" s="23">
        <f>IF($A$2="CONSOLIDADO",SUMIFS('Realizado 2026'!$P:$P,'Realizado 2026'!$F:$F,'DRE-2026'!$A53,'Realizado 2026'!$E:$E,'DRE-2026'!AJ$4),SUMIFS('Realizado 2026'!$P:$P,'Realizado 2026'!$F:$F,'DRE-2026'!$A53,'Realizado 2026'!$E:$E,'DRE-2026'!AJ$4,'Realizado 2026'!$A:$A,'DRE-2026'!$A$2))</f>
        <v>0</v>
      </c>
      <c r="AK53" s="24" t="str">
        <f t="shared" si="57"/>
        <v>-</v>
      </c>
      <c r="AL53" s="5"/>
      <c r="AM53" s="5"/>
      <c r="AN53" s="23">
        <f t="shared" ref="AN53:AO53" si="92">B53+E53+H53+K53+N53+Q53+T53+W53+Z53+AC53+AF53+AI53</f>
        <v>0</v>
      </c>
      <c r="AO53" s="23">
        <f t="shared" si="92"/>
        <v>0</v>
      </c>
      <c r="AP53" s="25" t="str">
        <f t="shared" si="59"/>
        <v>-</v>
      </c>
    </row>
    <row r="54" spans="1:42" ht="15.75" customHeight="1">
      <c r="A54" s="44" t="s">
        <v>52</v>
      </c>
      <c r="B54" s="22">
        <f>IF($A$2="CONSOLIDADO",SUMIFS(Orçamento2026!$P:$P,Orçamento2026!$F:$F,'DRE-2026'!$A54,Orçamento2026!$E:$E,'DRE-2026'!C$4),SUMIFS(Orçamento2026!$P:$P,Orçamento2026!$F:$F,'DRE-2026'!$A54,Orçamento2026!$E:$E,'DRE-2026'!C$4,Orçamento2026!$A:$A,'DRE-2026'!$A$2))</f>
        <v>0</v>
      </c>
      <c r="C54" s="23">
        <f>IF($A$2="CONSOLIDADO",SUMIFS('Realizado 2026'!$P:$P,'Realizado 2026'!$F:$F,'DRE-2026'!$A54,'Realizado 2026'!$E:$E,'DRE-2026'!C$4),SUMIFS('Realizado 2026'!$P:$P,'Realizado 2026'!$F:$F,'DRE-2026'!$A54,'Realizado 2026'!$E:$E,'DRE-2026'!C$4,'Realizado 2026'!$A:$A,'DRE-2026'!$A$2))</f>
        <v>0</v>
      </c>
      <c r="D54" s="24" t="str">
        <f t="shared" si="46"/>
        <v>-</v>
      </c>
      <c r="E54" s="22">
        <f>IF($A$2="CONSOLIDADO",SUMIFS(Orçamento2026!$P:$P,Orçamento2026!$F:$F,'DRE-2026'!$A54,Orçamento2026!$E:$E,'DRE-2026'!F$4),SUMIFS(Orçamento2026!$P:$P,Orçamento2026!$F:$F,'DRE-2026'!$A54,Orçamento2026!$E:$E,'DRE-2026'!F$4,Orçamento2026!$A:$A,'DRE-2026'!$A$2))</f>
        <v>0</v>
      </c>
      <c r="F54" s="23">
        <f>IF($A$2="CONSOLIDADO",SUMIFS('Realizado 2026'!$P:$P,'Realizado 2026'!$F:$F,'DRE-2026'!$A54,'Realizado 2026'!$E:$E,'DRE-2026'!F$4),SUMIFS('Realizado 2026'!$P:$P,'Realizado 2026'!$F:$F,'DRE-2026'!$A54,'Realizado 2026'!$E:$E,'DRE-2026'!F$4,'Realizado 2026'!$A:$A,'DRE-2026'!$A$2))</f>
        <v>0</v>
      </c>
      <c r="G54" s="24" t="str">
        <f t="shared" si="47"/>
        <v>-</v>
      </c>
      <c r="H54" s="22">
        <f>IF($A$2="CONSOLIDADO",SUMIFS(Orçamento2026!$P:$P,Orçamento2026!$F:$F,'DRE-2026'!$A54,Orçamento2026!$E:$E,'DRE-2026'!I$4),SUMIFS(Orçamento2026!$P:$P,Orçamento2026!$F:$F,'DRE-2026'!$A54,Orçamento2026!$E:$E,'DRE-2026'!I$4,Orçamento2026!$A:$A,'DRE-2026'!$A$2))</f>
        <v>0</v>
      </c>
      <c r="I54" s="23">
        <f>IF($A$2="CONSOLIDADO",SUMIFS('Realizado 2026'!$P:$P,'Realizado 2026'!$F:$F,'DRE-2026'!$A54,'Realizado 2026'!$E:$E,'DRE-2026'!I$4),SUMIFS('Realizado 2026'!$P:$P,'Realizado 2026'!$F:$F,'DRE-2026'!$A54,'Realizado 2026'!$E:$E,'DRE-2026'!I$4,'Realizado 2026'!$A:$A,'DRE-2026'!$A$2))</f>
        <v>0</v>
      </c>
      <c r="J54" s="24" t="str">
        <f t="shared" si="48"/>
        <v>-</v>
      </c>
      <c r="K54" s="22">
        <f>IF($A$2="CONSOLIDADO",SUMIFS(Orçamento2026!$P:$P,Orçamento2026!$F:$F,'DRE-2026'!$A54,Orçamento2026!$E:$E,'DRE-2026'!L$4),SUMIFS(Orçamento2026!$P:$P,Orçamento2026!$F:$F,'DRE-2026'!$A54,Orçamento2026!$E:$E,'DRE-2026'!L$4,Orçamento2026!$A:$A,'DRE-2026'!$A$2))</f>
        <v>0</v>
      </c>
      <c r="L54" s="23">
        <f>IF($A$2="CONSOLIDADO",SUMIFS('Realizado 2026'!$P:$P,'Realizado 2026'!$F:$F,'DRE-2026'!$A54,'Realizado 2026'!$E:$E,'DRE-2026'!L$4),SUMIFS('Realizado 2026'!$P:$P,'Realizado 2026'!$F:$F,'DRE-2026'!$A54,'Realizado 2026'!$E:$E,'DRE-2026'!L$4,'Realizado 2026'!$A:$A,'DRE-2026'!$A$2))</f>
        <v>0</v>
      </c>
      <c r="M54" s="24" t="str">
        <f t="shared" si="49"/>
        <v>-</v>
      </c>
      <c r="N54" s="22">
        <f>IF($A$2="CONSOLIDADO",SUMIFS(Orçamento2026!$P:$P,Orçamento2026!$F:$F,'DRE-2026'!$A54,Orçamento2026!$E:$E,'DRE-2026'!O$4),SUMIFS(Orçamento2026!$P:$P,Orçamento2026!$F:$F,'DRE-2026'!$A54,Orçamento2026!$E:$E,'DRE-2026'!O$4,Orçamento2026!$A:$A,'DRE-2026'!$A$2))</f>
        <v>0</v>
      </c>
      <c r="O54" s="23">
        <f>IF($A$2="CONSOLIDADO",SUMIFS('Realizado 2026'!$P:$P,'Realizado 2026'!$F:$F,'DRE-2026'!$A54,'Realizado 2026'!$E:$E,'DRE-2026'!O$4),SUMIFS('Realizado 2026'!$P:$P,'Realizado 2026'!$F:$F,'DRE-2026'!$A54,'Realizado 2026'!$E:$E,'DRE-2026'!O$4,'Realizado 2026'!$A:$A,'DRE-2026'!$A$2))</f>
        <v>0</v>
      </c>
      <c r="P54" s="24" t="str">
        <f t="shared" si="50"/>
        <v>-</v>
      </c>
      <c r="Q54" s="22">
        <f>IF($A$2="CONSOLIDADO",SUMIFS(Orçamento2026!$P:$P,Orçamento2026!$F:$F,'DRE-2026'!$A54,Orçamento2026!$E:$E,'DRE-2026'!R$4),SUMIFS(Orçamento2026!$P:$P,Orçamento2026!$F:$F,'DRE-2026'!$A54,Orçamento2026!$E:$E,'DRE-2026'!R$4,Orçamento2026!$A:$A,'DRE-2026'!$A$2))</f>
        <v>0</v>
      </c>
      <c r="R54" s="23">
        <f>IF($A$2="CONSOLIDADO",SUMIFS('Realizado 2026'!$P:$P,'Realizado 2026'!$F:$F,'DRE-2026'!$A54,'Realizado 2026'!$E:$E,'DRE-2026'!R$4),SUMIFS('Realizado 2026'!$P:$P,'Realizado 2026'!$F:$F,'DRE-2026'!$A54,'Realizado 2026'!$E:$E,'DRE-2026'!R$4,'Realizado 2026'!$A:$A,'DRE-2026'!$A$2))</f>
        <v>0</v>
      </c>
      <c r="S54" s="24" t="str">
        <f t="shared" si="51"/>
        <v>-</v>
      </c>
      <c r="T54" s="22">
        <f>IF($A$2="CONSOLIDADO",SUMIFS(Orçamento2026!$P:$P,Orçamento2026!$F:$F,'DRE-2026'!$A54,Orçamento2026!$E:$E,'DRE-2026'!U$4),SUMIFS(Orçamento2026!$P:$P,Orçamento2026!$F:$F,'DRE-2026'!$A54,Orçamento2026!$E:$E,'DRE-2026'!U$4,Orçamento2026!$A:$A,'DRE-2026'!$A$2))</f>
        <v>0</v>
      </c>
      <c r="U54" s="23">
        <f>IF($A$2="CONSOLIDADO",SUMIFS('Realizado 2026'!$P:$P,'Realizado 2026'!$F:$F,'DRE-2026'!$A54,'Realizado 2026'!$E:$E,'DRE-2026'!U$4),SUMIFS('Realizado 2026'!$P:$P,'Realizado 2026'!$F:$F,'DRE-2026'!$A54,'Realizado 2026'!$E:$E,'DRE-2026'!U$4,'Realizado 2026'!$A:$A,'DRE-2026'!$A$2))</f>
        <v>0</v>
      </c>
      <c r="V54" s="24" t="str">
        <f t="shared" si="52"/>
        <v>-</v>
      </c>
      <c r="W54" s="22">
        <f>IF($A$2="CONSOLIDADO",SUMIFS(Orçamento2026!$P:$P,Orçamento2026!$F:$F,'DRE-2026'!$A54,Orçamento2026!$E:$E,'DRE-2026'!X$4),SUMIFS(Orçamento2026!$P:$P,Orçamento2026!$F:$F,'DRE-2026'!$A54,Orçamento2026!$E:$E,'DRE-2026'!X$4,Orçamento2026!$A:$A,'DRE-2026'!$A$2))</f>
        <v>0</v>
      </c>
      <c r="X54" s="23">
        <f>IF($A$2="CONSOLIDADO",SUMIFS('Realizado 2026'!$P:$P,'Realizado 2026'!$F:$F,'DRE-2026'!$A54,'Realizado 2026'!$E:$E,'DRE-2026'!X$4),SUMIFS('Realizado 2026'!$P:$P,'Realizado 2026'!$F:$F,'DRE-2026'!$A54,'Realizado 2026'!$E:$E,'DRE-2026'!X$4,'Realizado 2026'!$A:$A,'DRE-2026'!$A$2))</f>
        <v>0</v>
      </c>
      <c r="Y54" s="24" t="str">
        <f t="shared" si="53"/>
        <v>-</v>
      </c>
      <c r="Z54" s="22">
        <f>IF($A$2="CONSOLIDADO",SUMIFS(Orçamento2026!$P:$P,Orçamento2026!$F:$F,'DRE-2026'!$A54,Orçamento2026!$E:$E,'DRE-2026'!AA$4),SUMIFS(Orçamento2026!$P:$P,Orçamento2026!$F:$F,'DRE-2026'!$A54,Orçamento2026!$E:$E,'DRE-2026'!AA$4,Orçamento2026!$A:$A,'DRE-2026'!$A$2))</f>
        <v>0</v>
      </c>
      <c r="AA54" s="23">
        <f>IF($A$2="CONSOLIDADO",SUMIFS('Realizado 2026'!$P:$P,'Realizado 2026'!$F:$F,'DRE-2026'!$A54,'Realizado 2026'!$E:$E,'DRE-2026'!AA$4),SUMIFS('Realizado 2026'!$P:$P,'Realizado 2026'!$F:$F,'DRE-2026'!$A54,'Realizado 2026'!$E:$E,'DRE-2026'!AA$4,'Realizado 2026'!$A:$A,'DRE-2026'!$A$2))</f>
        <v>0</v>
      </c>
      <c r="AB54" s="24" t="str">
        <f t="shared" si="54"/>
        <v>-</v>
      </c>
      <c r="AC54" s="22">
        <f>IF($A$2="CONSOLIDADO",SUMIFS(Orçamento2026!$P:$P,Orçamento2026!$F:$F,'DRE-2026'!$A54,Orçamento2026!$E:$E,'DRE-2026'!AD$4),SUMIFS(Orçamento2026!$P:$P,Orçamento2026!$F:$F,'DRE-2026'!$A54,Orçamento2026!$E:$E,'DRE-2026'!AD$4,Orçamento2026!$A:$A,'DRE-2026'!$A$2))</f>
        <v>0</v>
      </c>
      <c r="AD54" s="23">
        <f>IF($A$2="CONSOLIDADO",SUMIFS('Realizado 2026'!$P:$P,'Realizado 2026'!$F:$F,'DRE-2026'!$A54,'Realizado 2026'!$E:$E,'DRE-2026'!AD$4),SUMIFS('Realizado 2026'!$P:$P,'Realizado 2026'!$F:$F,'DRE-2026'!$A54,'Realizado 2026'!$E:$E,'DRE-2026'!AD$4,'Realizado 2026'!$A:$A,'DRE-2026'!$A$2))</f>
        <v>0</v>
      </c>
      <c r="AE54" s="24" t="str">
        <f t="shared" si="55"/>
        <v>-</v>
      </c>
      <c r="AF54" s="22">
        <f>IF($A$2="CONSOLIDADO",SUMIFS(Orçamento2026!$P:$P,Orçamento2026!$F:$F,'DRE-2026'!$A54,Orçamento2026!$E:$E,'DRE-2026'!AG$4),SUMIFS(Orçamento2026!$P:$P,Orçamento2026!$F:$F,'DRE-2026'!$A54,Orçamento2026!$E:$E,'DRE-2026'!AG$4,Orçamento2026!$A:$A,'DRE-2026'!$A$2))</f>
        <v>0</v>
      </c>
      <c r="AG54" s="23">
        <f>IF($A$2="CONSOLIDADO",SUMIFS('Realizado 2026'!$P:$P,'Realizado 2026'!$F:$F,'DRE-2026'!$A54,'Realizado 2026'!$E:$E,'DRE-2026'!AG$4),SUMIFS('Realizado 2026'!$P:$P,'Realizado 2026'!$F:$F,'DRE-2026'!$A54,'Realizado 2026'!$E:$E,'DRE-2026'!AG$4,'Realizado 2026'!$A:$A,'DRE-2026'!$A$2))</f>
        <v>0</v>
      </c>
      <c r="AH54" s="24" t="str">
        <f t="shared" si="56"/>
        <v>-</v>
      </c>
      <c r="AI54" s="22">
        <f>IF($A$2="CONSOLIDADO",SUMIFS(Orçamento2026!$P:$P,Orçamento2026!$F:$F,'DRE-2026'!$A54,Orçamento2026!$E:$E,'DRE-2026'!AJ$4),SUMIFS(Orçamento2026!$P:$P,Orçamento2026!$F:$F,'DRE-2026'!$A54,Orçamento2026!$E:$E,'DRE-2026'!AJ$4,Orçamento2026!$A:$A,'DRE-2026'!$A$2))</f>
        <v>0</v>
      </c>
      <c r="AJ54" s="23">
        <f>IF($A$2="CONSOLIDADO",SUMIFS('Realizado 2026'!$P:$P,'Realizado 2026'!$F:$F,'DRE-2026'!$A54,'Realizado 2026'!$E:$E,'DRE-2026'!AJ$4),SUMIFS('Realizado 2026'!$P:$P,'Realizado 2026'!$F:$F,'DRE-2026'!$A54,'Realizado 2026'!$E:$E,'DRE-2026'!AJ$4,'Realizado 2026'!$A:$A,'DRE-2026'!$A$2))</f>
        <v>0</v>
      </c>
      <c r="AK54" s="24" t="str">
        <f t="shared" si="57"/>
        <v>-</v>
      </c>
      <c r="AL54" s="5"/>
      <c r="AM54" s="5"/>
      <c r="AN54" s="23">
        <f t="shared" ref="AN54:AO54" si="93">B54+E54+H54+K54+N54+Q54+T54+W54+Z54+AC54+AF54+AI54</f>
        <v>0</v>
      </c>
      <c r="AO54" s="23">
        <f t="shared" si="93"/>
        <v>0</v>
      </c>
      <c r="AP54" s="25" t="str">
        <f t="shared" si="59"/>
        <v>-</v>
      </c>
    </row>
    <row r="55" spans="1:42" ht="15.75" customHeight="1">
      <c r="A55" s="44" t="s">
        <v>53</v>
      </c>
      <c r="B55" s="22">
        <f>IF($A$2="CONSOLIDADO",SUMIFS(Orçamento2026!$P:$P,Orçamento2026!$F:$F,'DRE-2026'!$A55,Orçamento2026!$E:$E,'DRE-2026'!C$4),SUMIFS(Orçamento2026!$P:$P,Orçamento2026!$F:$F,'DRE-2026'!$A55,Orçamento2026!$E:$E,'DRE-2026'!C$4,Orçamento2026!$A:$A,'DRE-2026'!$A$2))</f>
        <v>0</v>
      </c>
      <c r="C55" s="23">
        <f>IF($A$2="CONSOLIDADO",SUMIFS('Realizado 2026'!$P:$P,'Realizado 2026'!$F:$F,'DRE-2026'!$A55,'Realizado 2026'!$E:$E,'DRE-2026'!C$4),SUMIFS('Realizado 2026'!$P:$P,'Realizado 2026'!$F:$F,'DRE-2026'!$A55,'Realizado 2026'!$E:$E,'DRE-2026'!C$4,'Realizado 2026'!$A:$A,'DRE-2026'!$A$2))</f>
        <v>0</v>
      </c>
      <c r="D55" s="24" t="str">
        <f t="shared" si="46"/>
        <v>-</v>
      </c>
      <c r="E55" s="22">
        <f>IF($A$2="CONSOLIDADO",SUMIFS(Orçamento2026!$P:$P,Orçamento2026!$F:$F,'DRE-2026'!$A55,Orçamento2026!$E:$E,'DRE-2026'!F$4),SUMIFS(Orçamento2026!$P:$P,Orçamento2026!$F:$F,'DRE-2026'!$A55,Orçamento2026!$E:$E,'DRE-2026'!F$4,Orçamento2026!$A:$A,'DRE-2026'!$A$2))</f>
        <v>0</v>
      </c>
      <c r="F55" s="23">
        <f>IF($A$2="CONSOLIDADO",SUMIFS('Realizado 2026'!$P:$P,'Realizado 2026'!$F:$F,'DRE-2026'!$A55,'Realizado 2026'!$E:$E,'DRE-2026'!F$4),SUMIFS('Realizado 2026'!$P:$P,'Realizado 2026'!$F:$F,'DRE-2026'!$A55,'Realizado 2026'!$E:$E,'DRE-2026'!F$4,'Realizado 2026'!$A:$A,'DRE-2026'!$A$2))</f>
        <v>0</v>
      </c>
      <c r="G55" s="24" t="str">
        <f t="shared" si="47"/>
        <v>-</v>
      </c>
      <c r="H55" s="22">
        <f>IF($A$2="CONSOLIDADO",SUMIFS(Orçamento2026!$P:$P,Orçamento2026!$F:$F,'DRE-2026'!$A55,Orçamento2026!$E:$E,'DRE-2026'!I$4),SUMIFS(Orçamento2026!$P:$P,Orçamento2026!$F:$F,'DRE-2026'!$A55,Orçamento2026!$E:$E,'DRE-2026'!I$4,Orçamento2026!$A:$A,'DRE-2026'!$A$2))</f>
        <v>0</v>
      </c>
      <c r="I55" s="23">
        <f>IF($A$2="CONSOLIDADO",SUMIFS('Realizado 2026'!$P:$P,'Realizado 2026'!$F:$F,'DRE-2026'!$A55,'Realizado 2026'!$E:$E,'DRE-2026'!I$4),SUMIFS('Realizado 2026'!$P:$P,'Realizado 2026'!$F:$F,'DRE-2026'!$A55,'Realizado 2026'!$E:$E,'DRE-2026'!I$4,'Realizado 2026'!$A:$A,'DRE-2026'!$A$2))</f>
        <v>0</v>
      </c>
      <c r="J55" s="24" t="str">
        <f t="shared" si="48"/>
        <v>-</v>
      </c>
      <c r="K55" s="22">
        <f>IF($A$2="CONSOLIDADO",SUMIFS(Orçamento2026!$P:$P,Orçamento2026!$F:$F,'DRE-2026'!$A55,Orçamento2026!$E:$E,'DRE-2026'!L$4),SUMIFS(Orçamento2026!$P:$P,Orçamento2026!$F:$F,'DRE-2026'!$A55,Orçamento2026!$E:$E,'DRE-2026'!L$4,Orçamento2026!$A:$A,'DRE-2026'!$A$2))</f>
        <v>0</v>
      </c>
      <c r="L55" s="23">
        <f>IF($A$2="CONSOLIDADO",SUMIFS('Realizado 2026'!$P:$P,'Realizado 2026'!$F:$F,'DRE-2026'!$A55,'Realizado 2026'!$E:$E,'DRE-2026'!L$4),SUMIFS('Realizado 2026'!$P:$P,'Realizado 2026'!$F:$F,'DRE-2026'!$A55,'Realizado 2026'!$E:$E,'DRE-2026'!L$4,'Realizado 2026'!$A:$A,'DRE-2026'!$A$2))</f>
        <v>0</v>
      </c>
      <c r="M55" s="24" t="str">
        <f t="shared" si="49"/>
        <v>-</v>
      </c>
      <c r="N55" s="22">
        <f>IF($A$2="CONSOLIDADO",SUMIFS(Orçamento2026!$P:$P,Orçamento2026!$F:$F,'DRE-2026'!$A55,Orçamento2026!$E:$E,'DRE-2026'!O$4),SUMIFS(Orçamento2026!$P:$P,Orçamento2026!$F:$F,'DRE-2026'!$A55,Orçamento2026!$E:$E,'DRE-2026'!O$4,Orçamento2026!$A:$A,'DRE-2026'!$A$2))</f>
        <v>0</v>
      </c>
      <c r="O55" s="23">
        <f>IF($A$2="CONSOLIDADO",SUMIFS('Realizado 2026'!$P:$P,'Realizado 2026'!$F:$F,'DRE-2026'!$A55,'Realizado 2026'!$E:$E,'DRE-2026'!O$4),SUMIFS('Realizado 2026'!$P:$P,'Realizado 2026'!$F:$F,'DRE-2026'!$A55,'Realizado 2026'!$E:$E,'DRE-2026'!O$4,'Realizado 2026'!$A:$A,'DRE-2026'!$A$2))</f>
        <v>0</v>
      </c>
      <c r="P55" s="24" t="str">
        <f t="shared" si="50"/>
        <v>-</v>
      </c>
      <c r="Q55" s="22">
        <f>IF($A$2="CONSOLIDADO",SUMIFS(Orçamento2026!$P:$P,Orçamento2026!$F:$F,'DRE-2026'!$A55,Orçamento2026!$E:$E,'DRE-2026'!R$4),SUMIFS(Orçamento2026!$P:$P,Orçamento2026!$F:$F,'DRE-2026'!$A55,Orçamento2026!$E:$E,'DRE-2026'!R$4,Orçamento2026!$A:$A,'DRE-2026'!$A$2))</f>
        <v>0</v>
      </c>
      <c r="R55" s="23">
        <f>IF($A$2="CONSOLIDADO",SUMIFS('Realizado 2026'!$P:$P,'Realizado 2026'!$F:$F,'DRE-2026'!$A55,'Realizado 2026'!$E:$E,'DRE-2026'!R$4),SUMIFS('Realizado 2026'!$P:$P,'Realizado 2026'!$F:$F,'DRE-2026'!$A55,'Realizado 2026'!$E:$E,'DRE-2026'!R$4,'Realizado 2026'!$A:$A,'DRE-2026'!$A$2))</f>
        <v>0</v>
      </c>
      <c r="S55" s="24" t="str">
        <f t="shared" si="51"/>
        <v>-</v>
      </c>
      <c r="T55" s="22">
        <f>IF($A$2="CONSOLIDADO",SUMIFS(Orçamento2026!$P:$P,Orçamento2026!$F:$F,'DRE-2026'!$A55,Orçamento2026!$E:$E,'DRE-2026'!U$4),SUMIFS(Orçamento2026!$P:$P,Orçamento2026!$F:$F,'DRE-2026'!$A55,Orçamento2026!$E:$E,'DRE-2026'!U$4,Orçamento2026!$A:$A,'DRE-2026'!$A$2))</f>
        <v>0</v>
      </c>
      <c r="U55" s="23">
        <f>IF($A$2="CONSOLIDADO",SUMIFS('Realizado 2026'!$P:$P,'Realizado 2026'!$F:$F,'DRE-2026'!$A55,'Realizado 2026'!$E:$E,'DRE-2026'!U$4),SUMIFS('Realizado 2026'!$P:$P,'Realizado 2026'!$F:$F,'DRE-2026'!$A55,'Realizado 2026'!$E:$E,'DRE-2026'!U$4,'Realizado 2026'!$A:$A,'DRE-2026'!$A$2))</f>
        <v>0</v>
      </c>
      <c r="V55" s="24" t="str">
        <f t="shared" si="52"/>
        <v>-</v>
      </c>
      <c r="W55" s="22">
        <f>IF($A$2="CONSOLIDADO",SUMIFS(Orçamento2026!$P:$P,Orçamento2026!$F:$F,'DRE-2026'!$A55,Orçamento2026!$E:$E,'DRE-2026'!X$4),SUMIFS(Orçamento2026!$P:$P,Orçamento2026!$F:$F,'DRE-2026'!$A55,Orçamento2026!$E:$E,'DRE-2026'!X$4,Orçamento2026!$A:$A,'DRE-2026'!$A$2))</f>
        <v>0</v>
      </c>
      <c r="X55" s="23">
        <f>IF($A$2="CONSOLIDADO",SUMIFS('Realizado 2026'!$P:$P,'Realizado 2026'!$F:$F,'DRE-2026'!$A55,'Realizado 2026'!$E:$E,'DRE-2026'!X$4),SUMIFS('Realizado 2026'!$P:$P,'Realizado 2026'!$F:$F,'DRE-2026'!$A55,'Realizado 2026'!$E:$E,'DRE-2026'!X$4,'Realizado 2026'!$A:$A,'DRE-2026'!$A$2))</f>
        <v>0</v>
      </c>
      <c r="Y55" s="24" t="str">
        <f t="shared" si="53"/>
        <v>-</v>
      </c>
      <c r="Z55" s="22">
        <f>IF($A$2="CONSOLIDADO",SUMIFS(Orçamento2026!$P:$P,Orçamento2026!$F:$F,'DRE-2026'!$A55,Orçamento2026!$E:$E,'DRE-2026'!AA$4),SUMIFS(Orçamento2026!$P:$P,Orçamento2026!$F:$F,'DRE-2026'!$A55,Orçamento2026!$E:$E,'DRE-2026'!AA$4,Orçamento2026!$A:$A,'DRE-2026'!$A$2))</f>
        <v>0</v>
      </c>
      <c r="AA55" s="23">
        <f>IF($A$2="CONSOLIDADO",SUMIFS('Realizado 2026'!$P:$P,'Realizado 2026'!$F:$F,'DRE-2026'!$A55,'Realizado 2026'!$E:$E,'DRE-2026'!AA$4),SUMIFS('Realizado 2026'!$P:$P,'Realizado 2026'!$F:$F,'DRE-2026'!$A55,'Realizado 2026'!$E:$E,'DRE-2026'!AA$4,'Realizado 2026'!$A:$A,'DRE-2026'!$A$2))</f>
        <v>0</v>
      </c>
      <c r="AB55" s="24" t="str">
        <f t="shared" si="54"/>
        <v>-</v>
      </c>
      <c r="AC55" s="22">
        <f>IF($A$2="CONSOLIDADO",SUMIFS(Orçamento2026!$P:$P,Orçamento2026!$F:$F,'DRE-2026'!$A55,Orçamento2026!$E:$E,'DRE-2026'!AD$4),SUMIFS(Orçamento2026!$P:$P,Orçamento2026!$F:$F,'DRE-2026'!$A55,Orçamento2026!$E:$E,'DRE-2026'!AD$4,Orçamento2026!$A:$A,'DRE-2026'!$A$2))</f>
        <v>0</v>
      </c>
      <c r="AD55" s="23">
        <f>IF($A$2="CONSOLIDADO",SUMIFS('Realizado 2026'!$P:$P,'Realizado 2026'!$F:$F,'DRE-2026'!$A55,'Realizado 2026'!$E:$E,'DRE-2026'!AD$4),SUMIFS('Realizado 2026'!$P:$P,'Realizado 2026'!$F:$F,'DRE-2026'!$A55,'Realizado 2026'!$E:$E,'DRE-2026'!AD$4,'Realizado 2026'!$A:$A,'DRE-2026'!$A$2))</f>
        <v>0</v>
      </c>
      <c r="AE55" s="24" t="str">
        <f t="shared" si="55"/>
        <v>-</v>
      </c>
      <c r="AF55" s="22">
        <f>IF($A$2="CONSOLIDADO",SUMIFS(Orçamento2026!$P:$P,Orçamento2026!$F:$F,'DRE-2026'!$A55,Orçamento2026!$E:$E,'DRE-2026'!AG$4),SUMIFS(Orçamento2026!$P:$P,Orçamento2026!$F:$F,'DRE-2026'!$A55,Orçamento2026!$E:$E,'DRE-2026'!AG$4,Orçamento2026!$A:$A,'DRE-2026'!$A$2))</f>
        <v>0</v>
      </c>
      <c r="AG55" s="23">
        <f>IF($A$2="CONSOLIDADO",SUMIFS('Realizado 2026'!$P:$P,'Realizado 2026'!$F:$F,'DRE-2026'!$A55,'Realizado 2026'!$E:$E,'DRE-2026'!AG$4),SUMIFS('Realizado 2026'!$P:$P,'Realizado 2026'!$F:$F,'DRE-2026'!$A55,'Realizado 2026'!$E:$E,'DRE-2026'!AG$4,'Realizado 2026'!$A:$A,'DRE-2026'!$A$2))</f>
        <v>0</v>
      </c>
      <c r="AH55" s="24" t="str">
        <f t="shared" si="56"/>
        <v>-</v>
      </c>
      <c r="AI55" s="22">
        <f>IF($A$2="CONSOLIDADO",SUMIFS(Orçamento2026!$P:$P,Orçamento2026!$F:$F,'DRE-2026'!$A55,Orçamento2026!$E:$E,'DRE-2026'!AJ$4),SUMIFS(Orçamento2026!$P:$P,Orçamento2026!$F:$F,'DRE-2026'!$A55,Orçamento2026!$E:$E,'DRE-2026'!AJ$4,Orçamento2026!$A:$A,'DRE-2026'!$A$2))</f>
        <v>0</v>
      </c>
      <c r="AJ55" s="23">
        <f>IF($A$2="CONSOLIDADO",SUMIFS('Realizado 2026'!$P:$P,'Realizado 2026'!$F:$F,'DRE-2026'!$A55,'Realizado 2026'!$E:$E,'DRE-2026'!AJ$4),SUMIFS('Realizado 2026'!$P:$P,'Realizado 2026'!$F:$F,'DRE-2026'!$A55,'Realizado 2026'!$E:$E,'DRE-2026'!AJ$4,'Realizado 2026'!$A:$A,'DRE-2026'!$A$2))</f>
        <v>0</v>
      </c>
      <c r="AK55" s="24" t="str">
        <f t="shared" si="57"/>
        <v>-</v>
      </c>
      <c r="AL55" s="5"/>
      <c r="AM55" s="5"/>
      <c r="AN55" s="23">
        <f t="shared" ref="AN55:AO55" si="94">B55+E55+H55+K55+N55+Q55+T55+W55+Z55+AC55+AF55+AI55</f>
        <v>0</v>
      </c>
      <c r="AO55" s="23">
        <f t="shared" si="94"/>
        <v>0</v>
      </c>
      <c r="AP55" s="25" t="str">
        <f t="shared" si="59"/>
        <v>-</v>
      </c>
    </row>
    <row r="56" spans="1:42" ht="15.75" customHeight="1">
      <c r="A56" s="44" t="s">
        <v>54</v>
      </c>
      <c r="B56" s="22">
        <f>IF($A$2="CONSOLIDADO",SUMIFS(Orçamento2026!$P:$P,Orçamento2026!$F:$F,'DRE-2026'!$A56,Orçamento2026!$E:$E,'DRE-2026'!C$4),SUMIFS(Orçamento2026!$P:$P,Orçamento2026!$F:$F,'DRE-2026'!$A56,Orçamento2026!$E:$E,'DRE-2026'!C$4,Orçamento2026!$A:$A,'DRE-2026'!$A$2))</f>
        <v>3251</v>
      </c>
      <c r="C56" s="23">
        <f>IF($A$2="CONSOLIDADO",SUMIFS('Realizado 2026'!$P:$P,'Realizado 2026'!$F:$F,'DRE-2026'!$A56,'Realizado 2026'!$E:$E,'DRE-2026'!C$4),SUMIFS('Realizado 2026'!$P:$P,'Realizado 2026'!$F:$F,'DRE-2026'!$A56,'Realizado 2026'!$E:$E,'DRE-2026'!C$4,'Realizado 2026'!$A:$A,'DRE-2026'!$A$2))</f>
        <v>1953.9</v>
      </c>
      <c r="D56" s="24">
        <f t="shared" si="46"/>
        <v>0.6010150722854507</v>
      </c>
      <c r="E56" s="22">
        <f>IF($A$2="CONSOLIDADO",SUMIFS(Orçamento2026!$P:$P,Orçamento2026!$F:$F,'DRE-2026'!$A56,Orçamento2026!$E:$E,'DRE-2026'!F$4),SUMIFS(Orçamento2026!$P:$P,Orçamento2026!$F:$F,'DRE-2026'!$A56,Orçamento2026!$E:$E,'DRE-2026'!F$4,Orçamento2026!$A:$A,'DRE-2026'!$A$2))</f>
        <v>3251</v>
      </c>
      <c r="F56" s="23">
        <f>IF($A$2="CONSOLIDADO",SUMIFS('Realizado 2026'!$P:$P,'Realizado 2026'!$F:$F,'DRE-2026'!$A56,'Realizado 2026'!$E:$E,'DRE-2026'!F$4),SUMIFS('Realizado 2026'!$P:$P,'Realizado 2026'!$F:$F,'DRE-2026'!$A56,'Realizado 2026'!$E:$E,'DRE-2026'!F$4,'Realizado 2026'!$A:$A,'DRE-2026'!$A$2))</f>
        <v>3434.39</v>
      </c>
      <c r="G56" s="24">
        <f t="shared" si="47"/>
        <v>1.0564103352814518</v>
      </c>
      <c r="H56" s="22">
        <f>IF($A$2="CONSOLIDADO",SUMIFS(Orçamento2026!$P:$P,Orçamento2026!$F:$F,'DRE-2026'!$A56,Orçamento2026!$E:$E,'DRE-2026'!I$4),SUMIFS(Orçamento2026!$P:$P,Orçamento2026!$F:$F,'DRE-2026'!$A56,Orçamento2026!$E:$E,'DRE-2026'!I$4,Orçamento2026!$A:$A,'DRE-2026'!$A$2))</f>
        <v>3251</v>
      </c>
      <c r="I56" s="23">
        <f>IF($A$2="CONSOLIDADO",SUMIFS('Realizado 2026'!$P:$P,'Realizado 2026'!$F:$F,'DRE-2026'!$A56,'Realizado 2026'!$E:$E,'DRE-2026'!I$4),SUMIFS('Realizado 2026'!$P:$P,'Realizado 2026'!$F:$F,'DRE-2026'!$A56,'Realizado 2026'!$E:$E,'DRE-2026'!I$4,'Realizado 2026'!$A:$A,'DRE-2026'!$A$2))</f>
        <v>2040.1</v>
      </c>
      <c r="J56" s="24">
        <f t="shared" si="48"/>
        <v>0.62752999077207006</v>
      </c>
      <c r="K56" s="22">
        <f>IF($A$2="CONSOLIDADO",SUMIFS(Orçamento2026!$P:$P,Orçamento2026!$F:$F,'DRE-2026'!$A56,Orçamento2026!$E:$E,'DRE-2026'!L$4),SUMIFS(Orçamento2026!$P:$P,Orçamento2026!$F:$F,'DRE-2026'!$A56,Orçamento2026!$E:$E,'DRE-2026'!L$4,Orçamento2026!$A:$A,'DRE-2026'!$A$2))</f>
        <v>3251</v>
      </c>
      <c r="L56" s="23">
        <f>IF($A$2="CONSOLIDADO",SUMIFS('Realizado 2026'!$P:$P,'Realizado 2026'!$F:$F,'DRE-2026'!$A56,'Realizado 2026'!$E:$E,'DRE-2026'!L$4),SUMIFS('Realizado 2026'!$P:$P,'Realizado 2026'!$F:$F,'DRE-2026'!$A56,'Realizado 2026'!$E:$E,'DRE-2026'!L$4,'Realizado 2026'!$A:$A,'DRE-2026'!$A$2))</f>
        <v>0</v>
      </c>
      <c r="M56" s="24">
        <f t="shared" si="49"/>
        <v>0</v>
      </c>
      <c r="N56" s="22">
        <f>IF($A$2="CONSOLIDADO",SUMIFS(Orçamento2026!$P:$P,Orçamento2026!$F:$F,'DRE-2026'!$A56,Orçamento2026!$E:$E,'DRE-2026'!O$4),SUMIFS(Orçamento2026!$P:$P,Orçamento2026!$F:$F,'DRE-2026'!$A56,Orçamento2026!$E:$E,'DRE-2026'!O$4,Orçamento2026!$A:$A,'DRE-2026'!$A$2))</f>
        <v>3251</v>
      </c>
      <c r="O56" s="23">
        <f>IF($A$2="CONSOLIDADO",SUMIFS('Realizado 2026'!$P:$P,'Realizado 2026'!$F:$F,'DRE-2026'!$A56,'Realizado 2026'!$E:$E,'DRE-2026'!O$4),SUMIFS('Realizado 2026'!$P:$P,'Realizado 2026'!$F:$F,'DRE-2026'!$A56,'Realizado 2026'!$E:$E,'DRE-2026'!O$4,'Realizado 2026'!$A:$A,'DRE-2026'!$A$2))</f>
        <v>0</v>
      </c>
      <c r="P56" s="24">
        <f t="shared" si="50"/>
        <v>0</v>
      </c>
      <c r="Q56" s="22">
        <f>IF($A$2="CONSOLIDADO",SUMIFS(Orçamento2026!$P:$P,Orçamento2026!$F:$F,'DRE-2026'!$A56,Orçamento2026!$E:$E,'DRE-2026'!R$4),SUMIFS(Orçamento2026!$P:$P,Orçamento2026!$F:$F,'DRE-2026'!$A56,Orçamento2026!$E:$E,'DRE-2026'!R$4,Orçamento2026!$A:$A,'DRE-2026'!$A$2))</f>
        <v>521</v>
      </c>
      <c r="R56" s="23">
        <f>IF($A$2="CONSOLIDADO",SUMIFS('Realizado 2026'!$P:$P,'Realizado 2026'!$F:$F,'DRE-2026'!$A56,'Realizado 2026'!$E:$E,'DRE-2026'!R$4),SUMIFS('Realizado 2026'!$P:$P,'Realizado 2026'!$F:$F,'DRE-2026'!$A56,'Realizado 2026'!$E:$E,'DRE-2026'!R$4,'Realizado 2026'!$A:$A,'DRE-2026'!$A$2))</f>
        <v>0</v>
      </c>
      <c r="S56" s="24">
        <f t="shared" si="51"/>
        <v>0</v>
      </c>
      <c r="T56" s="22">
        <f>IF($A$2="CONSOLIDADO",SUMIFS(Orçamento2026!$P:$P,Orçamento2026!$F:$F,'DRE-2026'!$A56,Orçamento2026!$E:$E,'DRE-2026'!U$4),SUMIFS(Orçamento2026!$P:$P,Orçamento2026!$F:$F,'DRE-2026'!$A56,Orçamento2026!$E:$E,'DRE-2026'!U$4,Orçamento2026!$A:$A,'DRE-2026'!$A$2))</f>
        <v>5981</v>
      </c>
      <c r="U56" s="23">
        <f>IF($A$2="CONSOLIDADO",SUMIFS('Realizado 2026'!$P:$P,'Realizado 2026'!$F:$F,'DRE-2026'!$A56,'Realizado 2026'!$E:$E,'DRE-2026'!U$4),SUMIFS('Realizado 2026'!$P:$P,'Realizado 2026'!$F:$F,'DRE-2026'!$A56,'Realizado 2026'!$E:$E,'DRE-2026'!U$4,'Realizado 2026'!$A:$A,'DRE-2026'!$A$2))</f>
        <v>0</v>
      </c>
      <c r="V56" s="24">
        <f t="shared" si="52"/>
        <v>0</v>
      </c>
      <c r="W56" s="22">
        <f>IF($A$2="CONSOLIDADO",SUMIFS(Orçamento2026!$P:$P,Orçamento2026!$F:$F,'DRE-2026'!$A56,Orçamento2026!$E:$E,'DRE-2026'!X$4),SUMIFS(Orçamento2026!$P:$P,Orçamento2026!$F:$F,'DRE-2026'!$A56,Orçamento2026!$E:$E,'DRE-2026'!X$4,Orçamento2026!$A:$A,'DRE-2026'!$A$2))</f>
        <v>3251</v>
      </c>
      <c r="X56" s="23">
        <f>IF($A$2="CONSOLIDADO",SUMIFS('Realizado 2026'!$P:$P,'Realizado 2026'!$F:$F,'DRE-2026'!$A56,'Realizado 2026'!$E:$E,'DRE-2026'!X$4),SUMIFS('Realizado 2026'!$P:$P,'Realizado 2026'!$F:$F,'DRE-2026'!$A56,'Realizado 2026'!$E:$E,'DRE-2026'!X$4,'Realizado 2026'!$A:$A,'DRE-2026'!$A$2))</f>
        <v>0</v>
      </c>
      <c r="Y56" s="24">
        <f t="shared" si="53"/>
        <v>0</v>
      </c>
      <c r="Z56" s="22">
        <f>IF($A$2="CONSOLIDADO",SUMIFS(Orçamento2026!$P:$P,Orçamento2026!$F:$F,'DRE-2026'!$A56,Orçamento2026!$E:$E,'DRE-2026'!AA$4),SUMIFS(Orçamento2026!$P:$P,Orçamento2026!$F:$F,'DRE-2026'!$A56,Orçamento2026!$E:$E,'DRE-2026'!AA$4,Orçamento2026!$A:$A,'DRE-2026'!$A$2))</f>
        <v>3251</v>
      </c>
      <c r="AA56" s="23">
        <f>IF($A$2="CONSOLIDADO",SUMIFS('Realizado 2026'!$P:$P,'Realizado 2026'!$F:$F,'DRE-2026'!$A56,'Realizado 2026'!$E:$E,'DRE-2026'!AA$4),SUMIFS('Realizado 2026'!$P:$P,'Realizado 2026'!$F:$F,'DRE-2026'!$A56,'Realizado 2026'!$E:$E,'DRE-2026'!AA$4,'Realizado 2026'!$A:$A,'DRE-2026'!$A$2))</f>
        <v>0</v>
      </c>
      <c r="AB56" s="24">
        <f t="shared" si="54"/>
        <v>0</v>
      </c>
      <c r="AC56" s="22">
        <f>IF($A$2="CONSOLIDADO",SUMIFS(Orçamento2026!$P:$P,Orçamento2026!$F:$F,'DRE-2026'!$A56,Orçamento2026!$E:$E,'DRE-2026'!AD$4),SUMIFS(Orçamento2026!$P:$P,Orçamento2026!$F:$F,'DRE-2026'!$A56,Orçamento2026!$E:$E,'DRE-2026'!AD$4,Orçamento2026!$A:$A,'DRE-2026'!$A$2))</f>
        <v>3251</v>
      </c>
      <c r="AD56" s="23">
        <f>IF($A$2="CONSOLIDADO",SUMIFS('Realizado 2026'!$P:$P,'Realizado 2026'!$F:$F,'DRE-2026'!$A56,'Realizado 2026'!$E:$E,'DRE-2026'!AD$4),SUMIFS('Realizado 2026'!$P:$P,'Realizado 2026'!$F:$F,'DRE-2026'!$A56,'Realizado 2026'!$E:$E,'DRE-2026'!AD$4,'Realizado 2026'!$A:$A,'DRE-2026'!$A$2))</f>
        <v>0</v>
      </c>
      <c r="AE56" s="24">
        <f t="shared" si="55"/>
        <v>0</v>
      </c>
      <c r="AF56" s="22">
        <f>IF($A$2="CONSOLIDADO",SUMIFS(Orçamento2026!$P:$P,Orçamento2026!$F:$F,'DRE-2026'!$A56,Orçamento2026!$E:$E,'DRE-2026'!AG$4),SUMIFS(Orçamento2026!$P:$P,Orçamento2026!$F:$F,'DRE-2026'!$A56,Orçamento2026!$E:$E,'DRE-2026'!AG$4,Orçamento2026!$A:$A,'DRE-2026'!$A$2))</f>
        <v>3251</v>
      </c>
      <c r="AG56" s="23">
        <f>IF($A$2="CONSOLIDADO",SUMIFS('Realizado 2026'!$P:$P,'Realizado 2026'!$F:$F,'DRE-2026'!$A56,'Realizado 2026'!$E:$E,'DRE-2026'!AG$4),SUMIFS('Realizado 2026'!$P:$P,'Realizado 2026'!$F:$F,'DRE-2026'!$A56,'Realizado 2026'!$E:$E,'DRE-2026'!AG$4,'Realizado 2026'!$A:$A,'DRE-2026'!$A$2))</f>
        <v>0</v>
      </c>
      <c r="AH56" s="24">
        <f t="shared" si="56"/>
        <v>0</v>
      </c>
      <c r="AI56" s="22">
        <f>IF($A$2="CONSOLIDADO",SUMIFS(Orçamento2026!$P:$P,Orçamento2026!$F:$F,'DRE-2026'!$A56,Orçamento2026!$E:$E,'DRE-2026'!AJ$4),SUMIFS(Orçamento2026!$P:$P,Orçamento2026!$F:$F,'DRE-2026'!$A56,Orçamento2026!$E:$E,'DRE-2026'!AJ$4,Orçamento2026!$A:$A,'DRE-2026'!$A$2))</f>
        <v>3251</v>
      </c>
      <c r="AJ56" s="23">
        <f>IF($A$2="CONSOLIDADO",SUMIFS('Realizado 2026'!$P:$P,'Realizado 2026'!$F:$F,'DRE-2026'!$A56,'Realizado 2026'!$E:$E,'DRE-2026'!AJ$4),SUMIFS('Realizado 2026'!$P:$P,'Realizado 2026'!$F:$F,'DRE-2026'!$A56,'Realizado 2026'!$E:$E,'DRE-2026'!AJ$4,'Realizado 2026'!$A:$A,'DRE-2026'!$A$2))</f>
        <v>0</v>
      </c>
      <c r="AK56" s="24">
        <f t="shared" si="57"/>
        <v>0</v>
      </c>
      <c r="AL56" s="5"/>
      <c r="AM56" s="5"/>
      <c r="AN56" s="23">
        <f t="shared" ref="AN56:AO56" si="95">B56+E56+H56+K56+N56+Q56+T56+W56+Z56+AC56+AF56+AI56</f>
        <v>39012</v>
      </c>
      <c r="AO56" s="23">
        <f t="shared" si="95"/>
        <v>7428.3899999999994</v>
      </c>
      <c r="AP56" s="25">
        <f t="shared" si="59"/>
        <v>0.19041294986158103</v>
      </c>
    </row>
    <row r="57" spans="1:42" ht="18.75" customHeight="1">
      <c r="A57" s="44" t="s">
        <v>55</v>
      </c>
      <c r="B57" s="22">
        <f>IF($A$2="CONSOLIDADO",SUMIFS(Orçamento2026!$P:$P,Orçamento2026!$F:$F,'DRE-2026'!$A57,Orçamento2026!$E:$E,'DRE-2026'!C$4),SUMIFS(Orçamento2026!$P:$P,Orçamento2026!$F:$F,'DRE-2026'!$A57,Orçamento2026!$E:$E,'DRE-2026'!C$4,Orçamento2026!$A:$A,'DRE-2026'!$A$2))</f>
        <v>4549.5</v>
      </c>
      <c r="C57" s="23">
        <f>IF($A$2="CONSOLIDADO",SUMIFS('Realizado 2026'!$P:$P,'Realizado 2026'!$F:$F,'DRE-2026'!$A57,'Realizado 2026'!$E:$E,'DRE-2026'!C$4),SUMIFS('Realizado 2026'!$P:$P,'Realizado 2026'!$F:$F,'DRE-2026'!$A57,'Realizado 2026'!$E:$E,'DRE-2026'!C$4,'Realizado 2026'!$A:$A,'DRE-2026'!$A$2))</f>
        <v>6146.49</v>
      </c>
      <c r="D57" s="24">
        <f t="shared" si="46"/>
        <v>1.3510253874052094</v>
      </c>
      <c r="E57" s="22">
        <f>IF($A$2="CONSOLIDADO",SUMIFS(Orçamento2026!$P:$P,Orçamento2026!$F:$F,'DRE-2026'!$A57,Orçamento2026!$E:$E,'DRE-2026'!F$4),SUMIFS(Orçamento2026!$P:$P,Orçamento2026!$F:$F,'DRE-2026'!$A57,Orçamento2026!$E:$E,'DRE-2026'!F$4,Orçamento2026!$A:$A,'DRE-2026'!$A$2))</f>
        <v>4549.5</v>
      </c>
      <c r="F57" s="23">
        <f>IF($A$2="CONSOLIDADO",SUMIFS('Realizado 2026'!$P:$P,'Realizado 2026'!$F:$F,'DRE-2026'!$A57,'Realizado 2026'!$E:$E,'DRE-2026'!F$4),SUMIFS('Realizado 2026'!$P:$P,'Realizado 2026'!$F:$F,'DRE-2026'!$A57,'Realizado 2026'!$E:$E,'DRE-2026'!F$4,'Realizado 2026'!$A:$A,'DRE-2026'!$A$2))</f>
        <v>5705.87</v>
      </c>
      <c r="G57" s="24">
        <f t="shared" si="47"/>
        <v>1.2541751840861632</v>
      </c>
      <c r="H57" s="22">
        <f>IF($A$2="CONSOLIDADO",SUMIFS(Orçamento2026!$P:$P,Orçamento2026!$F:$F,'DRE-2026'!$A57,Orçamento2026!$E:$E,'DRE-2026'!I$4),SUMIFS(Orçamento2026!$P:$P,Orçamento2026!$F:$F,'DRE-2026'!$A57,Orçamento2026!$E:$E,'DRE-2026'!I$4,Orçamento2026!$A:$A,'DRE-2026'!$A$2))</f>
        <v>4549.5</v>
      </c>
      <c r="I57" s="23">
        <f>IF($A$2="CONSOLIDADO",SUMIFS('Realizado 2026'!$P:$P,'Realizado 2026'!$F:$F,'DRE-2026'!$A57,'Realizado 2026'!$E:$E,'DRE-2026'!I$4),SUMIFS('Realizado 2026'!$P:$P,'Realizado 2026'!$F:$F,'DRE-2026'!$A57,'Realizado 2026'!$E:$E,'DRE-2026'!I$4,'Realizado 2026'!$A:$A,'DRE-2026'!$A$2))</f>
        <v>6093.1</v>
      </c>
      <c r="J57" s="24">
        <f t="shared" si="48"/>
        <v>1.3392900318716343</v>
      </c>
      <c r="K57" s="22">
        <f>IF($A$2="CONSOLIDADO",SUMIFS(Orçamento2026!$P:$P,Orçamento2026!$F:$F,'DRE-2026'!$A57,Orçamento2026!$E:$E,'DRE-2026'!L$4),SUMIFS(Orçamento2026!$P:$P,Orçamento2026!$F:$F,'DRE-2026'!$A57,Orçamento2026!$E:$E,'DRE-2026'!L$4,Orçamento2026!$A:$A,'DRE-2026'!$A$2))</f>
        <v>4549.5</v>
      </c>
      <c r="L57" s="23">
        <f>IF($A$2="CONSOLIDADO",SUMIFS('Realizado 2026'!$P:$P,'Realizado 2026'!$F:$F,'DRE-2026'!$A57,'Realizado 2026'!$E:$E,'DRE-2026'!L$4),SUMIFS('Realizado 2026'!$P:$P,'Realizado 2026'!$F:$F,'DRE-2026'!$A57,'Realizado 2026'!$E:$E,'DRE-2026'!L$4,'Realizado 2026'!$A:$A,'DRE-2026'!$A$2))</f>
        <v>0</v>
      </c>
      <c r="M57" s="24">
        <f t="shared" si="49"/>
        <v>0</v>
      </c>
      <c r="N57" s="22">
        <f>IF($A$2="CONSOLIDADO",SUMIFS(Orçamento2026!$P:$P,Orçamento2026!$F:$F,'DRE-2026'!$A57,Orçamento2026!$E:$E,'DRE-2026'!O$4),SUMIFS(Orçamento2026!$P:$P,Orçamento2026!$F:$F,'DRE-2026'!$A57,Orçamento2026!$E:$E,'DRE-2026'!O$4,Orçamento2026!$A:$A,'DRE-2026'!$A$2))</f>
        <v>4549.5</v>
      </c>
      <c r="O57" s="23">
        <f>IF($A$2="CONSOLIDADO",SUMIFS('Realizado 2026'!$P:$P,'Realizado 2026'!$F:$F,'DRE-2026'!$A57,'Realizado 2026'!$E:$E,'DRE-2026'!O$4),SUMIFS('Realizado 2026'!$P:$P,'Realizado 2026'!$F:$F,'DRE-2026'!$A57,'Realizado 2026'!$E:$E,'DRE-2026'!O$4,'Realizado 2026'!$A:$A,'DRE-2026'!$A$2))</f>
        <v>0</v>
      </c>
      <c r="P57" s="24">
        <f t="shared" si="50"/>
        <v>0</v>
      </c>
      <c r="Q57" s="22">
        <f>IF($A$2="CONSOLIDADO",SUMIFS(Orçamento2026!$P:$P,Orçamento2026!$F:$F,'DRE-2026'!$A57,Orçamento2026!$E:$E,'DRE-2026'!R$4),SUMIFS(Orçamento2026!$P:$P,Orçamento2026!$F:$F,'DRE-2026'!$A57,Orçamento2026!$E:$E,'DRE-2026'!R$4,Orçamento2026!$A:$A,'DRE-2026'!$A$2))</f>
        <v>2858.51</v>
      </c>
      <c r="R57" s="23">
        <f>IF($A$2="CONSOLIDADO",SUMIFS('Realizado 2026'!$P:$P,'Realizado 2026'!$F:$F,'DRE-2026'!$A57,'Realizado 2026'!$E:$E,'DRE-2026'!R$4),SUMIFS('Realizado 2026'!$P:$P,'Realizado 2026'!$F:$F,'DRE-2026'!$A57,'Realizado 2026'!$E:$E,'DRE-2026'!R$4,'Realizado 2026'!$A:$A,'DRE-2026'!$A$2))</f>
        <v>0</v>
      </c>
      <c r="S57" s="24">
        <f t="shared" si="51"/>
        <v>0</v>
      </c>
      <c r="T57" s="22">
        <f>IF($A$2="CONSOLIDADO",SUMIFS(Orçamento2026!$P:$P,Orçamento2026!$F:$F,'DRE-2026'!$A57,Orçamento2026!$E:$E,'DRE-2026'!U$4),SUMIFS(Orçamento2026!$P:$P,Orçamento2026!$F:$F,'DRE-2026'!$A57,Orçamento2026!$E:$E,'DRE-2026'!U$4,Orçamento2026!$A:$A,'DRE-2026'!$A$2))</f>
        <v>6240.49</v>
      </c>
      <c r="U57" s="23">
        <f>IF($A$2="CONSOLIDADO",SUMIFS('Realizado 2026'!$P:$P,'Realizado 2026'!$F:$F,'DRE-2026'!$A57,'Realizado 2026'!$E:$E,'DRE-2026'!U$4),SUMIFS('Realizado 2026'!$P:$P,'Realizado 2026'!$F:$F,'DRE-2026'!$A57,'Realizado 2026'!$E:$E,'DRE-2026'!U$4,'Realizado 2026'!$A:$A,'DRE-2026'!$A$2))</f>
        <v>0</v>
      </c>
      <c r="V57" s="24">
        <f t="shared" si="52"/>
        <v>0</v>
      </c>
      <c r="W57" s="22">
        <f>IF($A$2="CONSOLIDADO",SUMIFS(Orçamento2026!$P:$P,Orçamento2026!$F:$F,'DRE-2026'!$A57,Orçamento2026!$E:$E,'DRE-2026'!X$4),SUMIFS(Orçamento2026!$P:$P,Orçamento2026!$F:$F,'DRE-2026'!$A57,Orçamento2026!$E:$E,'DRE-2026'!X$4,Orçamento2026!$A:$A,'DRE-2026'!$A$2))</f>
        <v>4549.5</v>
      </c>
      <c r="X57" s="23">
        <f>IF($A$2="CONSOLIDADO",SUMIFS('Realizado 2026'!$P:$P,'Realizado 2026'!$F:$F,'DRE-2026'!$A57,'Realizado 2026'!$E:$E,'DRE-2026'!X$4),SUMIFS('Realizado 2026'!$P:$P,'Realizado 2026'!$F:$F,'DRE-2026'!$A57,'Realizado 2026'!$E:$E,'DRE-2026'!X$4,'Realizado 2026'!$A:$A,'DRE-2026'!$A$2))</f>
        <v>0</v>
      </c>
      <c r="Y57" s="24">
        <f t="shared" si="53"/>
        <v>0</v>
      </c>
      <c r="Z57" s="22">
        <f>IF($A$2="CONSOLIDADO",SUMIFS(Orçamento2026!$P:$P,Orçamento2026!$F:$F,'DRE-2026'!$A57,Orçamento2026!$E:$E,'DRE-2026'!AA$4),SUMIFS(Orçamento2026!$P:$P,Orçamento2026!$F:$F,'DRE-2026'!$A57,Orçamento2026!$E:$E,'DRE-2026'!AA$4,Orçamento2026!$A:$A,'DRE-2026'!$A$2))</f>
        <v>4549.5</v>
      </c>
      <c r="AA57" s="23">
        <f>IF($A$2="CONSOLIDADO",SUMIFS('Realizado 2026'!$P:$P,'Realizado 2026'!$F:$F,'DRE-2026'!$A57,'Realizado 2026'!$E:$E,'DRE-2026'!AA$4),SUMIFS('Realizado 2026'!$P:$P,'Realizado 2026'!$F:$F,'DRE-2026'!$A57,'Realizado 2026'!$E:$E,'DRE-2026'!AA$4,'Realizado 2026'!$A:$A,'DRE-2026'!$A$2))</f>
        <v>0</v>
      </c>
      <c r="AB57" s="24">
        <f t="shared" si="54"/>
        <v>0</v>
      </c>
      <c r="AC57" s="22">
        <f>IF($A$2="CONSOLIDADO",SUMIFS(Orçamento2026!$P:$P,Orçamento2026!$F:$F,'DRE-2026'!$A57,Orçamento2026!$E:$E,'DRE-2026'!AD$4),SUMIFS(Orçamento2026!$P:$P,Orçamento2026!$F:$F,'DRE-2026'!$A57,Orçamento2026!$E:$E,'DRE-2026'!AD$4,Orçamento2026!$A:$A,'DRE-2026'!$A$2))</f>
        <v>4549.5</v>
      </c>
      <c r="AD57" s="23">
        <f>IF($A$2="CONSOLIDADO",SUMIFS('Realizado 2026'!$P:$P,'Realizado 2026'!$F:$F,'DRE-2026'!$A57,'Realizado 2026'!$E:$E,'DRE-2026'!AD$4),SUMIFS('Realizado 2026'!$P:$P,'Realizado 2026'!$F:$F,'DRE-2026'!$A57,'Realizado 2026'!$E:$E,'DRE-2026'!AD$4,'Realizado 2026'!$A:$A,'DRE-2026'!$A$2))</f>
        <v>0</v>
      </c>
      <c r="AE57" s="24">
        <f t="shared" si="55"/>
        <v>0</v>
      </c>
      <c r="AF57" s="22">
        <f>IF($A$2="CONSOLIDADO",SUMIFS(Orçamento2026!$P:$P,Orçamento2026!$F:$F,'DRE-2026'!$A57,Orçamento2026!$E:$E,'DRE-2026'!AG$4),SUMIFS(Orçamento2026!$P:$P,Orçamento2026!$F:$F,'DRE-2026'!$A57,Orçamento2026!$E:$E,'DRE-2026'!AG$4,Orçamento2026!$A:$A,'DRE-2026'!$A$2))</f>
        <v>4549.5</v>
      </c>
      <c r="AG57" s="23">
        <f>IF($A$2="CONSOLIDADO",SUMIFS('Realizado 2026'!$P:$P,'Realizado 2026'!$F:$F,'DRE-2026'!$A57,'Realizado 2026'!$E:$E,'DRE-2026'!AG$4),SUMIFS('Realizado 2026'!$P:$P,'Realizado 2026'!$F:$F,'DRE-2026'!$A57,'Realizado 2026'!$E:$E,'DRE-2026'!AG$4,'Realizado 2026'!$A:$A,'DRE-2026'!$A$2))</f>
        <v>0</v>
      </c>
      <c r="AH57" s="24">
        <f t="shared" si="56"/>
        <v>0</v>
      </c>
      <c r="AI57" s="22">
        <f>IF($A$2="CONSOLIDADO",SUMIFS(Orçamento2026!$P:$P,Orçamento2026!$F:$F,'DRE-2026'!$A57,Orçamento2026!$E:$E,'DRE-2026'!AJ$4),SUMIFS(Orçamento2026!$P:$P,Orçamento2026!$F:$F,'DRE-2026'!$A57,Orçamento2026!$E:$E,'DRE-2026'!AJ$4,Orçamento2026!$A:$A,'DRE-2026'!$A$2))</f>
        <v>4549.5</v>
      </c>
      <c r="AJ57" s="23">
        <f>IF($A$2="CONSOLIDADO",SUMIFS('Realizado 2026'!$P:$P,'Realizado 2026'!$F:$F,'DRE-2026'!$A57,'Realizado 2026'!$E:$E,'DRE-2026'!AJ$4),SUMIFS('Realizado 2026'!$P:$P,'Realizado 2026'!$F:$F,'DRE-2026'!$A57,'Realizado 2026'!$E:$E,'DRE-2026'!AJ$4,'Realizado 2026'!$A:$A,'DRE-2026'!$A$2))</f>
        <v>0</v>
      </c>
      <c r="AK57" s="24">
        <f t="shared" si="57"/>
        <v>0</v>
      </c>
      <c r="AL57" s="5"/>
      <c r="AM57" s="5"/>
      <c r="AN57" s="23">
        <f t="shared" ref="AN57:AO57" si="96">B57+E57+H57+K57+N57+Q57+T57+W57+Z57+AC57+AF57+AI57</f>
        <v>54594</v>
      </c>
      <c r="AO57" s="23">
        <f t="shared" si="96"/>
        <v>17945.46</v>
      </c>
      <c r="AP57" s="25">
        <f t="shared" si="59"/>
        <v>0.32870755028025056</v>
      </c>
    </row>
    <row r="58" spans="1:42" ht="15.75" customHeight="1">
      <c r="A58" s="44" t="s">
        <v>56</v>
      </c>
      <c r="B58" s="22">
        <f>IF($A$2="CONSOLIDADO",SUMIFS(Orçamento2026!$P:$P,Orçamento2026!$F:$F,'DRE-2026'!$A58,Orçamento2026!$E:$E,'DRE-2026'!C$4),SUMIFS(Orçamento2026!$P:$P,Orçamento2026!$F:$F,'DRE-2026'!$A58,Orçamento2026!$E:$E,'DRE-2026'!C$4,Orçamento2026!$A:$A,'DRE-2026'!$A$2))</f>
        <v>0</v>
      </c>
      <c r="C58" s="23">
        <f>IF($A$2="CONSOLIDADO",SUMIFS('Realizado 2026'!$P:$P,'Realizado 2026'!$F:$F,'DRE-2026'!$A58,'Realizado 2026'!$E:$E,'DRE-2026'!C$4),SUMIFS('Realizado 2026'!$P:$P,'Realizado 2026'!$F:$F,'DRE-2026'!$A58,'Realizado 2026'!$E:$E,'DRE-2026'!C$4,'Realizado 2026'!$A:$A,'DRE-2026'!$A$2))</f>
        <v>0</v>
      </c>
      <c r="D58" s="24" t="str">
        <f t="shared" si="46"/>
        <v>-</v>
      </c>
      <c r="E58" s="22">
        <f>IF($A$2="CONSOLIDADO",SUMIFS(Orçamento2026!$P:$P,Orçamento2026!$F:$F,'DRE-2026'!$A58,Orçamento2026!$E:$E,'DRE-2026'!F$4),SUMIFS(Orçamento2026!$P:$P,Orçamento2026!$F:$F,'DRE-2026'!$A58,Orçamento2026!$E:$E,'DRE-2026'!F$4,Orçamento2026!$A:$A,'DRE-2026'!$A$2))</f>
        <v>0</v>
      </c>
      <c r="F58" s="23">
        <f>IF($A$2="CONSOLIDADO",SUMIFS('Realizado 2026'!$P:$P,'Realizado 2026'!$F:$F,'DRE-2026'!$A58,'Realizado 2026'!$E:$E,'DRE-2026'!F$4),SUMIFS('Realizado 2026'!$P:$P,'Realizado 2026'!$F:$F,'DRE-2026'!$A58,'Realizado 2026'!$E:$E,'DRE-2026'!F$4,'Realizado 2026'!$A:$A,'DRE-2026'!$A$2))</f>
        <v>0</v>
      </c>
      <c r="G58" s="24" t="str">
        <f t="shared" si="47"/>
        <v>-</v>
      </c>
      <c r="H58" s="22">
        <f>IF($A$2="CONSOLIDADO",SUMIFS(Orçamento2026!$P:$P,Orçamento2026!$F:$F,'DRE-2026'!$A58,Orçamento2026!$E:$E,'DRE-2026'!I$4),SUMIFS(Orçamento2026!$P:$P,Orçamento2026!$F:$F,'DRE-2026'!$A58,Orçamento2026!$E:$E,'DRE-2026'!I$4,Orçamento2026!$A:$A,'DRE-2026'!$A$2))</f>
        <v>0</v>
      </c>
      <c r="I58" s="23">
        <f>IF($A$2="CONSOLIDADO",SUMIFS('Realizado 2026'!$P:$P,'Realizado 2026'!$F:$F,'DRE-2026'!$A58,'Realizado 2026'!$E:$E,'DRE-2026'!I$4),SUMIFS('Realizado 2026'!$P:$P,'Realizado 2026'!$F:$F,'DRE-2026'!$A58,'Realizado 2026'!$E:$E,'DRE-2026'!I$4,'Realizado 2026'!$A:$A,'DRE-2026'!$A$2))</f>
        <v>0</v>
      </c>
      <c r="J58" s="24" t="str">
        <f t="shared" si="48"/>
        <v>-</v>
      </c>
      <c r="K58" s="22">
        <f>IF($A$2="CONSOLIDADO",SUMIFS(Orçamento2026!$P:$P,Orçamento2026!$F:$F,'DRE-2026'!$A58,Orçamento2026!$E:$E,'DRE-2026'!L$4),SUMIFS(Orçamento2026!$P:$P,Orçamento2026!$F:$F,'DRE-2026'!$A58,Orçamento2026!$E:$E,'DRE-2026'!L$4,Orçamento2026!$A:$A,'DRE-2026'!$A$2))</f>
        <v>0</v>
      </c>
      <c r="L58" s="23">
        <f>IF($A$2="CONSOLIDADO",SUMIFS('Realizado 2026'!$P:$P,'Realizado 2026'!$F:$F,'DRE-2026'!$A58,'Realizado 2026'!$E:$E,'DRE-2026'!L$4),SUMIFS('Realizado 2026'!$P:$P,'Realizado 2026'!$F:$F,'DRE-2026'!$A58,'Realizado 2026'!$E:$E,'DRE-2026'!L$4,'Realizado 2026'!$A:$A,'DRE-2026'!$A$2))</f>
        <v>0</v>
      </c>
      <c r="M58" s="24" t="str">
        <f t="shared" si="49"/>
        <v>-</v>
      </c>
      <c r="N58" s="22">
        <f>IF($A$2="CONSOLIDADO",SUMIFS(Orçamento2026!$P:$P,Orçamento2026!$F:$F,'DRE-2026'!$A58,Orçamento2026!$E:$E,'DRE-2026'!O$4),SUMIFS(Orçamento2026!$P:$P,Orçamento2026!$F:$F,'DRE-2026'!$A58,Orçamento2026!$E:$E,'DRE-2026'!O$4,Orçamento2026!$A:$A,'DRE-2026'!$A$2))</f>
        <v>0</v>
      </c>
      <c r="O58" s="23">
        <f>IF($A$2="CONSOLIDADO",SUMIFS('Realizado 2026'!$P:$P,'Realizado 2026'!$F:$F,'DRE-2026'!$A58,'Realizado 2026'!$E:$E,'DRE-2026'!O$4),SUMIFS('Realizado 2026'!$P:$P,'Realizado 2026'!$F:$F,'DRE-2026'!$A58,'Realizado 2026'!$E:$E,'DRE-2026'!O$4,'Realizado 2026'!$A:$A,'DRE-2026'!$A$2))</f>
        <v>0</v>
      </c>
      <c r="P58" s="24" t="str">
        <f t="shared" si="50"/>
        <v>-</v>
      </c>
      <c r="Q58" s="22">
        <f>IF($A$2="CONSOLIDADO",SUMIFS(Orçamento2026!$P:$P,Orçamento2026!$F:$F,'DRE-2026'!$A58,Orçamento2026!$E:$E,'DRE-2026'!R$4),SUMIFS(Orçamento2026!$P:$P,Orçamento2026!$F:$F,'DRE-2026'!$A58,Orçamento2026!$E:$E,'DRE-2026'!R$4,Orçamento2026!$A:$A,'DRE-2026'!$A$2))</f>
        <v>0</v>
      </c>
      <c r="R58" s="23">
        <f>IF($A$2="CONSOLIDADO",SUMIFS('Realizado 2026'!$P:$P,'Realizado 2026'!$F:$F,'DRE-2026'!$A58,'Realizado 2026'!$E:$E,'DRE-2026'!R$4),SUMIFS('Realizado 2026'!$P:$P,'Realizado 2026'!$F:$F,'DRE-2026'!$A58,'Realizado 2026'!$E:$E,'DRE-2026'!R$4,'Realizado 2026'!$A:$A,'DRE-2026'!$A$2))</f>
        <v>0</v>
      </c>
      <c r="S58" s="24" t="str">
        <f t="shared" si="51"/>
        <v>-</v>
      </c>
      <c r="T58" s="22">
        <f>IF($A$2="CONSOLIDADO",SUMIFS(Orçamento2026!$P:$P,Orçamento2026!$F:$F,'DRE-2026'!$A58,Orçamento2026!$E:$E,'DRE-2026'!U$4),SUMIFS(Orçamento2026!$P:$P,Orçamento2026!$F:$F,'DRE-2026'!$A58,Orçamento2026!$E:$E,'DRE-2026'!U$4,Orçamento2026!$A:$A,'DRE-2026'!$A$2))</f>
        <v>0</v>
      </c>
      <c r="U58" s="23">
        <f>IF($A$2="CONSOLIDADO",SUMIFS('Realizado 2026'!$P:$P,'Realizado 2026'!$F:$F,'DRE-2026'!$A58,'Realizado 2026'!$E:$E,'DRE-2026'!U$4),SUMIFS('Realizado 2026'!$P:$P,'Realizado 2026'!$F:$F,'DRE-2026'!$A58,'Realizado 2026'!$E:$E,'DRE-2026'!U$4,'Realizado 2026'!$A:$A,'DRE-2026'!$A$2))</f>
        <v>0</v>
      </c>
      <c r="V58" s="24" t="str">
        <f t="shared" si="52"/>
        <v>-</v>
      </c>
      <c r="W58" s="22">
        <f>IF($A$2="CONSOLIDADO",SUMIFS(Orçamento2026!$P:$P,Orçamento2026!$F:$F,'DRE-2026'!$A58,Orçamento2026!$E:$E,'DRE-2026'!X$4),SUMIFS(Orçamento2026!$P:$P,Orçamento2026!$F:$F,'DRE-2026'!$A58,Orçamento2026!$E:$E,'DRE-2026'!X$4,Orçamento2026!$A:$A,'DRE-2026'!$A$2))</f>
        <v>0</v>
      </c>
      <c r="X58" s="23">
        <f>IF($A$2="CONSOLIDADO",SUMIFS('Realizado 2026'!$P:$P,'Realizado 2026'!$F:$F,'DRE-2026'!$A58,'Realizado 2026'!$E:$E,'DRE-2026'!X$4),SUMIFS('Realizado 2026'!$P:$P,'Realizado 2026'!$F:$F,'DRE-2026'!$A58,'Realizado 2026'!$E:$E,'DRE-2026'!X$4,'Realizado 2026'!$A:$A,'DRE-2026'!$A$2))</f>
        <v>0</v>
      </c>
      <c r="Y58" s="24" t="str">
        <f t="shared" si="53"/>
        <v>-</v>
      </c>
      <c r="Z58" s="22">
        <f>IF($A$2="CONSOLIDADO",SUMIFS(Orçamento2026!$P:$P,Orçamento2026!$F:$F,'DRE-2026'!$A58,Orçamento2026!$E:$E,'DRE-2026'!AA$4),SUMIFS(Orçamento2026!$P:$P,Orçamento2026!$F:$F,'DRE-2026'!$A58,Orçamento2026!$E:$E,'DRE-2026'!AA$4,Orçamento2026!$A:$A,'DRE-2026'!$A$2))</f>
        <v>0</v>
      </c>
      <c r="AA58" s="23">
        <f>IF($A$2="CONSOLIDADO",SUMIFS('Realizado 2026'!$P:$P,'Realizado 2026'!$F:$F,'DRE-2026'!$A58,'Realizado 2026'!$E:$E,'DRE-2026'!AA$4),SUMIFS('Realizado 2026'!$P:$P,'Realizado 2026'!$F:$F,'DRE-2026'!$A58,'Realizado 2026'!$E:$E,'DRE-2026'!AA$4,'Realizado 2026'!$A:$A,'DRE-2026'!$A$2))</f>
        <v>0</v>
      </c>
      <c r="AB58" s="24" t="str">
        <f t="shared" si="54"/>
        <v>-</v>
      </c>
      <c r="AC58" s="22">
        <f>IF($A$2="CONSOLIDADO",SUMIFS(Orçamento2026!$P:$P,Orçamento2026!$F:$F,'DRE-2026'!$A58,Orçamento2026!$E:$E,'DRE-2026'!AD$4),SUMIFS(Orçamento2026!$P:$P,Orçamento2026!$F:$F,'DRE-2026'!$A58,Orçamento2026!$E:$E,'DRE-2026'!AD$4,Orçamento2026!$A:$A,'DRE-2026'!$A$2))</f>
        <v>0</v>
      </c>
      <c r="AD58" s="23">
        <f>IF($A$2="CONSOLIDADO",SUMIFS('Realizado 2026'!$P:$P,'Realizado 2026'!$F:$F,'DRE-2026'!$A58,'Realizado 2026'!$E:$E,'DRE-2026'!AD$4),SUMIFS('Realizado 2026'!$P:$P,'Realizado 2026'!$F:$F,'DRE-2026'!$A58,'Realizado 2026'!$E:$E,'DRE-2026'!AD$4,'Realizado 2026'!$A:$A,'DRE-2026'!$A$2))</f>
        <v>0</v>
      </c>
      <c r="AE58" s="24" t="str">
        <f t="shared" si="55"/>
        <v>-</v>
      </c>
      <c r="AF58" s="22">
        <f>IF($A$2="CONSOLIDADO",SUMIFS(Orçamento2026!$P:$P,Orçamento2026!$F:$F,'DRE-2026'!$A58,Orçamento2026!$E:$E,'DRE-2026'!AG$4),SUMIFS(Orçamento2026!$P:$P,Orçamento2026!$F:$F,'DRE-2026'!$A58,Orçamento2026!$E:$E,'DRE-2026'!AG$4,Orçamento2026!$A:$A,'DRE-2026'!$A$2))</f>
        <v>0</v>
      </c>
      <c r="AG58" s="23">
        <f>IF($A$2="CONSOLIDADO",SUMIFS('Realizado 2026'!$P:$P,'Realizado 2026'!$F:$F,'DRE-2026'!$A58,'Realizado 2026'!$E:$E,'DRE-2026'!AG$4),SUMIFS('Realizado 2026'!$P:$P,'Realizado 2026'!$F:$F,'DRE-2026'!$A58,'Realizado 2026'!$E:$E,'DRE-2026'!AG$4,'Realizado 2026'!$A:$A,'DRE-2026'!$A$2))</f>
        <v>0</v>
      </c>
      <c r="AH58" s="24" t="str">
        <f t="shared" si="56"/>
        <v>-</v>
      </c>
      <c r="AI58" s="22">
        <f>IF($A$2="CONSOLIDADO",SUMIFS(Orçamento2026!$P:$P,Orçamento2026!$F:$F,'DRE-2026'!$A58,Orçamento2026!$E:$E,'DRE-2026'!AJ$4),SUMIFS(Orçamento2026!$P:$P,Orçamento2026!$F:$F,'DRE-2026'!$A58,Orçamento2026!$E:$E,'DRE-2026'!AJ$4,Orçamento2026!$A:$A,'DRE-2026'!$A$2))</f>
        <v>0</v>
      </c>
      <c r="AJ58" s="23">
        <f>IF($A$2="CONSOLIDADO",SUMIFS('Realizado 2026'!$P:$P,'Realizado 2026'!$F:$F,'DRE-2026'!$A58,'Realizado 2026'!$E:$E,'DRE-2026'!AJ$4),SUMIFS('Realizado 2026'!$P:$P,'Realizado 2026'!$F:$F,'DRE-2026'!$A58,'Realizado 2026'!$E:$E,'DRE-2026'!AJ$4,'Realizado 2026'!$A:$A,'DRE-2026'!$A$2))</f>
        <v>0</v>
      </c>
      <c r="AK58" s="24" t="str">
        <f t="shared" si="57"/>
        <v>-</v>
      </c>
      <c r="AL58" s="5"/>
      <c r="AM58" s="5"/>
      <c r="AN58" s="23">
        <f t="shared" ref="AN58:AO58" si="97">B58+E58+H58+K58+N58+Q58+T58+W58+Z58+AC58+AF58+AI58</f>
        <v>0</v>
      </c>
      <c r="AO58" s="23">
        <f t="shared" si="97"/>
        <v>0</v>
      </c>
      <c r="AP58" s="25" t="str">
        <f t="shared" si="59"/>
        <v>-</v>
      </c>
    </row>
    <row r="59" spans="1:42" ht="15.75" customHeight="1">
      <c r="A59" s="44" t="s">
        <v>57</v>
      </c>
      <c r="B59" s="22">
        <f>IF($A$2="CONSOLIDADO",SUMIFS(Orçamento2026!$P:$P,Orçamento2026!$F:$F,'DRE-2026'!$A59,Orçamento2026!$E:$E,'DRE-2026'!C$4),SUMIFS(Orçamento2026!$P:$P,Orçamento2026!$F:$F,'DRE-2026'!$A59,Orçamento2026!$E:$E,'DRE-2026'!C$4,Orçamento2026!$A:$A,'DRE-2026'!$A$2))</f>
        <v>0</v>
      </c>
      <c r="C59" s="23">
        <f>IF($A$2="CONSOLIDADO",SUMIFS('Realizado 2026'!$P:$P,'Realizado 2026'!$F:$F,'DRE-2026'!$A59,'Realizado 2026'!$E:$E,'DRE-2026'!C$4),SUMIFS('Realizado 2026'!$P:$P,'Realizado 2026'!$F:$F,'DRE-2026'!$A59,'Realizado 2026'!$E:$E,'DRE-2026'!C$4,'Realizado 2026'!$A:$A,'DRE-2026'!$A$2))</f>
        <v>0</v>
      </c>
      <c r="D59" s="24" t="str">
        <f t="shared" si="46"/>
        <v>-</v>
      </c>
      <c r="E59" s="22">
        <f>IF($A$2="CONSOLIDADO",SUMIFS(Orçamento2026!$P:$P,Orçamento2026!$F:$F,'DRE-2026'!$A59,Orçamento2026!$E:$E,'DRE-2026'!F$4),SUMIFS(Orçamento2026!$P:$P,Orçamento2026!$F:$F,'DRE-2026'!$A59,Orçamento2026!$E:$E,'DRE-2026'!F$4,Orçamento2026!$A:$A,'DRE-2026'!$A$2))</f>
        <v>12108.64</v>
      </c>
      <c r="F59" s="23">
        <f>IF($A$2="CONSOLIDADO",SUMIFS('Realizado 2026'!$P:$P,'Realizado 2026'!$F:$F,'DRE-2026'!$A59,'Realizado 2026'!$E:$E,'DRE-2026'!F$4),SUMIFS('Realizado 2026'!$P:$P,'Realizado 2026'!$F:$F,'DRE-2026'!$A59,'Realizado 2026'!$E:$E,'DRE-2026'!F$4,'Realizado 2026'!$A:$A,'DRE-2026'!$A$2))</f>
        <v>12108.64</v>
      </c>
      <c r="G59" s="24">
        <f t="shared" si="47"/>
        <v>1</v>
      </c>
      <c r="H59" s="22">
        <f>IF($A$2="CONSOLIDADO",SUMIFS(Orçamento2026!$P:$P,Orçamento2026!$F:$F,'DRE-2026'!$A59,Orçamento2026!$E:$E,'DRE-2026'!I$4),SUMIFS(Orçamento2026!$P:$P,Orçamento2026!$F:$F,'DRE-2026'!$A59,Orçamento2026!$E:$E,'DRE-2026'!I$4,Orçamento2026!$A:$A,'DRE-2026'!$A$2))</f>
        <v>12108.64</v>
      </c>
      <c r="I59" s="23">
        <f>IF($A$2="CONSOLIDADO",SUMIFS('Realizado 2026'!$P:$P,'Realizado 2026'!$F:$F,'DRE-2026'!$A59,'Realizado 2026'!$E:$E,'DRE-2026'!I$4),SUMIFS('Realizado 2026'!$P:$P,'Realizado 2026'!$F:$F,'DRE-2026'!$A59,'Realizado 2026'!$E:$E,'DRE-2026'!I$4,'Realizado 2026'!$A:$A,'DRE-2026'!$A$2))</f>
        <v>12117.49</v>
      </c>
      <c r="J59" s="24">
        <f t="shared" si="48"/>
        <v>1.0007308830719222</v>
      </c>
      <c r="K59" s="22">
        <f>IF($A$2="CONSOLIDADO",SUMIFS(Orçamento2026!$P:$P,Orçamento2026!$F:$F,'DRE-2026'!$A59,Orçamento2026!$E:$E,'DRE-2026'!L$4),SUMIFS(Orçamento2026!$P:$P,Orçamento2026!$F:$F,'DRE-2026'!$A59,Orçamento2026!$E:$E,'DRE-2026'!L$4,Orçamento2026!$A:$A,'DRE-2026'!$A$2))</f>
        <v>12108.64</v>
      </c>
      <c r="L59" s="23">
        <f>IF($A$2="CONSOLIDADO",SUMIFS('Realizado 2026'!$P:$P,'Realizado 2026'!$F:$F,'DRE-2026'!$A59,'Realizado 2026'!$E:$E,'DRE-2026'!L$4),SUMIFS('Realizado 2026'!$P:$P,'Realizado 2026'!$F:$F,'DRE-2026'!$A59,'Realizado 2026'!$E:$E,'DRE-2026'!L$4,'Realizado 2026'!$A:$A,'DRE-2026'!$A$2))</f>
        <v>0</v>
      </c>
      <c r="M59" s="24">
        <f t="shared" si="49"/>
        <v>0</v>
      </c>
      <c r="N59" s="22">
        <f>IF($A$2="CONSOLIDADO",SUMIFS(Orçamento2026!$P:$P,Orçamento2026!$F:$F,'DRE-2026'!$A59,Orçamento2026!$E:$E,'DRE-2026'!O$4),SUMIFS(Orçamento2026!$P:$P,Orçamento2026!$F:$F,'DRE-2026'!$A59,Orçamento2026!$E:$E,'DRE-2026'!O$4,Orçamento2026!$A:$A,'DRE-2026'!$A$2))</f>
        <v>12108.64</v>
      </c>
      <c r="O59" s="23">
        <f>IF($A$2="CONSOLIDADO",SUMIFS('Realizado 2026'!$P:$P,'Realizado 2026'!$F:$F,'DRE-2026'!$A59,'Realizado 2026'!$E:$E,'DRE-2026'!O$4),SUMIFS('Realizado 2026'!$P:$P,'Realizado 2026'!$F:$F,'DRE-2026'!$A59,'Realizado 2026'!$E:$E,'DRE-2026'!O$4,'Realizado 2026'!$A:$A,'DRE-2026'!$A$2))</f>
        <v>0</v>
      </c>
      <c r="P59" s="24">
        <f t="shared" si="50"/>
        <v>0</v>
      </c>
      <c r="Q59" s="22">
        <f>IF($A$2="CONSOLIDADO",SUMIFS(Orçamento2026!$P:$P,Orçamento2026!$F:$F,'DRE-2026'!$A59,Orçamento2026!$E:$E,'DRE-2026'!R$4),SUMIFS(Orçamento2026!$P:$P,Orçamento2026!$F:$F,'DRE-2026'!$A59,Orçamento2026!$E:$E,'DRE-2026'!R$4,Orçamento2026!$A:$A,'DRE-2026'!$A$2))</f>
        <v>12108.64</v>
      </c>
      <c r="R59" s="23">
        <f>IF($A$2="CONSOLIDADO",SUMIFS('Realizado 2026'!$P:$P,'Realizado 2026'!$F:$F,'DRE-2026'!$A59,'Realizado 2026'!$E:$E,'DRE-2026'!R$4),SUMIFS('Realizado 2026'!$P:$P,'Realizado 2026'!$F:$F,'DRE-2026'!$A59,'Realizado 2026'!$E:$E,'DRE-2026'!R$4,'Realizado 2026'!$A:$A,'DRE-2026'!$A$2))</f>
        <v>0</v>
      </c>
      <c r="S59" s="24">
        <f t="shared" si="51"/>
        <v>0</v>
      </c>
      <c r="T59" s="22">
        <f>IF($A$2="CONSOLIDADO",SUMIFS(Orçamento2026!$P:$P,Orçamento2026!$F:$F,'DRE-2026'!$A59,Orçamento2026!$E:$E,'DRE-2026'!U$4),SUMIFS(Orçamento2026!$P:$P,Orçamento2026!$F:$F,'DRE-2026'!$A59,Orçamento2026!$E:$E,'DRE-2026'!U$4,Orçamento2026!$A:$A,'DRE-2026'!$A$2))</f>
        <v>12108.64</v>
      </c>
      <c r="U59" s="23">
        <f>IF($A$2="CONSOLIDADO",SUMIFS('Realizado 2026'!$P:$P,'Realizado 2026'!$F:$F,'DRE-2026'!$A59,'Realizado 2026'!$E:$E,'DRE-2026'!U$4),SUMIFS('Realizado 2026'!$P:$P,'Realizado 2026'!$F:$F,'DRE-2026'!$A59,'Realizado 2026'!$E:$E,'DRE-2026'!U$4,'Realizado 2026'!$A:$A,'DRE-2026'!$A$2))</f>
        <v>0</v>
      </c>
      <c r="V59" s="24">
        <f t="shared" si="52"/>
        <v>0</v>
      </c>
      <c r="W59" s="22">
        <f>IF($A$2="CONSOLIDADO",SUMIFS(Orçamento2026!$P:$P,Orçamento2026!$F:$F,'DRE-2026'!$A59,Orçamento2026!$E:$E,'DRE-2026'!X$4),SUMIFS(Orçamento2026!$P:$P,Orçamento2026!$F:$F,'DRE-2026'!$A59,Orçamento2026!$E:$E,'DRE-2026'!X$4,Orçamento2026!$A:$A,'DRE-2026'!$A$2))</f>
        <v>12108.64</v>
      </c>
      <c r="X59" s="23">
        <f>IF($A$2="CONSOLIDADO",SUMIFS('Realizado 2026'!$P:$P,'Realizado 2026'!$F:$F,'DRE-2026'!$A59,'Realizado 2026'!$E:$E,'DRE-2026'!X$4),SUMIFS('Realizado 2026'!$P:$P,'Realizado 2026'!$F:$F,'DRE-2026'!$A59,'Realizado 2026'!$E:$E,'DRE-2026'!X$4,'Realizado 2026'!$A:$A,'DRE-2026'!$A$2))</f>
        <v>0</v>
      </c>
      <c r="Y59" s="24">
        <f t="shared" si="53"/>
        <v>0</v>
      </c>
      <c r="Z59" s="22">
        <f>IF($A$2="CONSOLIDADO",SUMIFS(Orçamento2026!$P:$P,Orçamento2026!$F:$F,'DRE-2026'!$A59,Orçamento2026!$E:$E,'DRE-2026'!AA$4),SUMIFS(Orçamento2026!$P:$P,Orçamento2026!$F:$F,'DRE-2026'!$A59,Orçamento2026!$E:$E,'DRE-2026'!AA$4,Orçamento2026!$A:$A,'DRE-2026'!$A$2))</f>
        <v>12108.64</v>
      </c>
      <c r="AA59" s="23">
        <f>IF($A$2="CONSOLIDADO",SUMIFS('Realizado 2026'!$P:$P,'Realizado 2026'!$F:$F,'DRE-2026'!$A59,'Realizado 2026'!$E:$E,'DRE-2026'!AA$4),SUMIFS('Realizado 2026'!$P:$P,'Realizado 2026'!$F:$F,'DRE-2026'!$A59,'Realizado 2026'!$E:$E,'DRE-2026'!AA$4,'Realizado 2026'!$A:$A,'DRE-2026'!$A$2))</f>
        <v>0</v>
      </c>
      <c r="AB59" s="24">
        <f t="shared" si="54"/>
        <v>0</v>
      </c>
      <c r="AC59" s="22">
        <f>IF($A$2="CONSOLIDADO",SUMIFS(Orçamento2026!$P:$P,Orçamento2026!$F:$F,'DRE-2026'!$A59,Orçamento2026!$E:$E,'DRE-2026'!AD$4),SUMIFS(Orçamento2026!$P:$P,Orçamento2026!$F:$F,'DRE-2026'!$A59,Orçamento2026!$E:$E,'DRE-2026'!AD$4,Orçamento2026!$A:$A,'DRE-2026'!$A$2))</f>
        <v>12108.64</v>
      </c>
      <c r="AD59" s="23">
        <f>IF($A$2="CONSOLIDADO",SUMIFS('Realizado 2026'!$P:$P,'Realizado 2026'!$F:$F,'DRE-2026'!$A59,'Realizado 2026'!$E:$E,'DRE-2026'!AD$4),SUMIFS('Realizado 2026'!$P:$P,'Realizado 2026'!$F:$F,'DRE-2026'!$A59,'Realizado 2026'!$E:$E,'DRE-2026'!AD$4,'Realizado 2026'!$A:$A,'DRE-2026'!$A$2))</f>
        <v>0</v>
      </c>
      <c r="AE59" s="24">
        <f t="shared" si="55"/>
        <v>0</v>
      </c>
      <c r="AF59" s="22">
        <f>IF($A$2="CONSOLIDADO",SUMIFS(Orçamento2026!$P:$P,Orçamento2026!$F:$F,'DRE-2026'!$A59,Orçamento2026!$E:$E,'DRE-2026'!AG$4),SUMIFS(Orçamento2026!$P:$P,Orçamento2026!$F:$F,'DRE-2026'!$A59,Orçamento2026!$E:$E,'DRE-2026'!AG$4,Orçamento2026!$A:$A,'DRE-2026'!$A$2))</f>
        <v>12108.64</v>
      </c>
      <c r="AG59" s="23">
        <f>IF($A$2="CONSOLIDADO",SUMIFS('Realizado 2026'!$P:$P,'Realizado 2026'!$F:$F,'DRE-2026'!$A59,'Realizado 2026'!$E:$E,'DRE-2026'!AG$4),SUMIFS('Realizado 2026'!$P:$P,'Realizado 2026'!$F:$F,'DRE-2026'!$A59,'Realizado 2026'!$E:$E,'DRE-2026'!AG$4,'Realizado 2026'!$A:$A,'DRE-2026'!$A$2))</f>
        <v>0</v>
      </c>
      <c r="AH59" s="24">
        <f t="shared" si="56"/>
        <v>0</v>
      </c>
      <c r="AI59" s="22">
        <f>IF($A$2="CONSOLIDADO",SUMIFS(Orçamento2026!$P:$P,Orçamento2026!$F:$F,'DRE-2026'!$A59,Orçamento2026!$E:$E,'DRE-2026'!AJ$4),SUMIFS(Orçamento2026!$P:$P,Orçamento2026!$F:$F,'DRE-2026'!$A59,Orçamento2026!$E:$E,'DRE-2026'!AJ$4,Orçamento2026!$A:$A,'DRE-2026'!$A$2))</f>
        <v>12108.64</v>
      </c>
      <c r="AJ59" s="23">
        <f>IF($A$2="CONSOLIDADO",SUMIFS('Realizado 2026'!$P:$P,'Realizado 2026'!$F:$F,'DRE-2026'!$A59,'Realizado 2026'!$E:$E,'DRE-2026'!AJ$4),SUMIFS('Realizado 2026'!$P:$P,'Realizado 2026'!$F:$F,'DRE-2026'!$A59,'Realizado 2026'!$E:$E,'DRE-2026'!AJ$4,'Realizado 2026'!$A:$A,'DRE-2026'!$A$2))</f>
        <v>0</v>
      </c>
      <c r="AK59" s="24">
        <f t="shared" si="57"/>
        <v>0</v>
      </c>
      <c r="AL59" s="5"/>
      <c r="AM59" s="5"/>
      <c r="AN59" s="23">
        <f t="shared" ref="AN59:AO59" si="98">B59+E59+H59+K59+N59+Q59+T59+W59+Z59+AC59+AF59+AI59</f>
        <v>133195.03999999998</v>
      </c>
      <c r="AO59" s="23">
        <f t="shared" si="98"/>
        <v>24226.129999999997</v>
      </c>
      <c r="AP59" s="25">
        <f t="shared" si="59"/>
        <v>0.18188462573381112</v>
      </c>
    </row>
    <row r="60" spans="1:42" ht="15.75" customHeight="1">
      <c r="A60" s="44" t="s">
        <v>58</v>
      </c>
      <c r="B60" s="22">
        <f>IF($A$2="CONSOLIDADO",SUMIFS(Orçamento2026!$P:$P,Orçamento2026!$F:$F,'DRE-2026'!$A60,Orçamento2026!$E:$E,'DRE-2026'!C$4),SUMIFS(Orçamento2026!$P:$P,Orçamento2026!$F:$F,'DRE-2026'!$A60,Orçamento2026!$E:$E,'DRE-2026'!C$4,Orçamento2026!$A:$A,'DRE-2026'!$A$2))</f>
        <v>0</v>
      </c>
      <c r="C60" s="23">
        <f>IF($A$2="CONSOLIDADO",SUMIFS('Realizado 2026'!$P:$P,'Realizado 2026'!$F:$F,'DRE-2026'!$A60,'Realizado 2026'!$E:$E,'DRE-2026'!C$4),SUMIFS('Realizado 2026'!$P:$P,'Realizado 2026'!$F:$F,'DRE-2026'!$A60,'Realizado 2026'!$E:$E,'DRE-2026'!C$4,'Realizado 2026'!$A:$A,'DRE-2026'!$A$2))</f>
        <v>0</v>
      </c>
      <c r="D60" s="24" t="str">
        <f t="shared" si="46"/>
        <v>-</v>
      </c>
      <c r="E60" s="22">
        <f>IF($A$2="CONSOLIDADO",SUMIFS(Orçamento2026!$P:$P,Orçamento2026!$F:$F,'DRE-2026'!$A60,Orçamento2026!$E:$E,'DRE-2026'!F$4),SUMIFS(Orçamento2026!$P:$P,Orçamento2026!$F:$F,'DRE-2026'!$A60,Orçamento2026!$E:$E,'DRE-2026'!F$4,Orçamento2026!$A:$A,'DRE-2026'!$A$2))</f>
        <v>0</v>
      </c>
      <c r="F60" s="23">
        <f>IF($A$2="CONSOLIDADO",SUMIFS('Realizado 2026'!$P:$P,'Realizado 2026'!$F:$F,'DRE-2026'!$A60,'Realizado 2026'!$E:$E,'DRE-2026'!F$4),SUMIFS('Realizado 2026'!$P:$P,'Realizado 2026'!$F:$F,'DRE-2026'!$A60,'Realizado 2026'!$E:$E,'DRE-2026'!F$4,'Realizado 2026'!$A:$A,'DRE-2026'!$A$2))</f>
        <v>0</v>
      </c>
      <c r="G60" s="24" t="str">
        <f t="shared" si="47"/>
        <v>-</v>
      </c>
      <c r="H60" s="22">
        <f>IF($A$2="CONSOLIDADO",SUMIFS(Orçamento2026!$P:$P,Orçamento2026!$F:$F,'DRE-2026'!$A60,Orçamento2026!$E:$E,'DRE-2026'!I$4),SUMIFS(Orçamento2026!$P:$P,Orçamento2026!$F:$F,'DRE-2026'!$A60,Orçamento2026!$E:$E,'DRE-2026'!I$4,Orçamento2026!$A:$A,'DRE-2026'!$A$2))</f>
        <v>0</v>
      </c>
      <c r="I60" s="23">
        <f>IF($A$2="CONSOLIDADO",SUMIFS('Realizado 2026'!$P:$P,'Realizado 2026'!$F:$F,'DRE-2026'!$A60,'Realizado 2026'!$E:$E,'DRE-2026'!I$4),SUMIFS('Realizado 2026'!$P:$P,'Realizado 2026'!$F:$F,'DRE-2026'!$A60,'Realizado 2026'!$E:$E,'DRE-2026'!I$4,'Realizado 2026'!$A:$A,'DRE-2026'!$A$2))</f>
        <v>0</v>
      </c>
      <c r="J60" s="24" t="str">
        <f t="shared" si="48"/>
        <v>-</v>
      </c>
      <c r="K60" s="22">
        <f>IF($A$2="CONSOLIDADO",SUMIFS(Orçamento2026!$P:$P,Orçamento2026!$F:$F,'DRE-2026'!$A60,Orçamento2026!$E:$E,'DRE-2026'!L$4),SUMIFS(Orçamento2026!$P:$P,Orçamento2026!$F:$F,'DRE-2026'!$A60,Orçamento2026!$E:$E,'DRE-2026'!L$4,Orçamento2026!$A:$A,'DRE-2026'!$A$2))</f>
        <v>0</v>
      </c>
      <c r="L60" s="23">
        <f>IF($A$2="CONSOLIDADO",SUMIFS('Realizado 2026'!$P:$P,'Realizado 2026'!$F:$F,'DRE-2026'!$A60,'Realizado 2026'!$E:$E,'DRE-2026'!L$4),SUMIFS('Realizado 2026'!$P:$P,'Realizado 2026'!$F:$F,'DRE-2026'!$A60,'Realizado 2026'!$E:$E,'DRE-2026'!L$4,'Realizado 2026'!$A:$A,'DRE-2026'!$A$2))</f>
        <v>0</v>
      </c>
      <c r="M60" s="24" t="str">
        <f t="shared" si="49"/>
        <v>-</v>
      </c>
      <c r="N60" s="22">
        <f>IF($A$2="CONSOLIDADO",SUMIFS(Orçamento2026!$P:$P,Orçamento2026!$F:$F,'DRE-2026'!$A60,Orçamento2026!$E:$E,'DRE-2026'!O$4),SUMIFS(Orçamento2026!$P:$P,Orçamento2026!$F:$F,'DRE-2026'!$A60,Orçamento2026!$E:$E,'DRE-2026'!O$4,Orçamento2026!$A:$A,'DRE-2026'!$A$2))</f>
        <v>0</v>
      </c>
      <c r="O60" s="23">
        <f>IF($A$2="CONSOLIDADO",SUMIFS('Realizado 2026'!$P:$P,'Realizado 2026'!$F:$F,'DRE-2026'!$A60,'Realizado 2026'!$E:$E,'DRE-2026'!O$4),SUMIFS('Realizado 2026'!$P:$P,'Realizado 2026'!$F:$F,'DRE-2026'!$A60,'Realizado 2026'!$E:$E,'DRE-2026'!O$4,'Realizado 2026'!$A:$A,'DRE-2026'!$A$2))</f>
        <v>0</v>
      </c>
      <c r="P60" s="24" t="str">
        <f t="shared" si="50"/>
        <v>-</v>
      </c>
      <c r="Q60" s="22">
        <f>IF($A$2="CONSOLIDADO",SUMIFS(Orçamento2026!$P:$P,Orçamento2026!$F:$F,'DRE-2026'!$A60,Orçamento2026!$E:$E,'DRE-2026'!R$4),SUMIFS(Orçamento2026!$P:$P,Orçamento2026!$F:$F,'DRE-2026'!$A60,Orçamento2026!$E:$E,'DRE-2026'!R$4,Orçamento2026!$A:$A,'DRE-2026'!$A$2))</f>
        <v>0</v>
      </c>
      <c r="R60" s="23">
        <f>IF($A$2="CONSOLIDADO",SUMIFS('Realizado 2026'!$P:$P,'Realizado 2026'!$F:$F,'DRE-2026'!$A60,'Realizado 2026'!$E:$E,'DRE-2026'!R$4),SUMIFS('Realizado 2026'!$P:$P,'Realizado 2026'!$F:$F,'DRE-2026'!$A60,'Realizado 2026'!$E:$E,'DRE-2026'!R$4,'Realizado 2026'!$A:$A,'DRE-2026'!$A$2))</f>
        <v>0</v>
      </c>
      <c r="S60" s="24" t="str">
        <f t="shared" si="51"/>
        <v>-</v>
      </c>
      <c r="T60" s="22">
        <f>IF($A$2="CONSOLIDADO",SUMIFS(Orçamento2026!$P:$P,Orçamento2026!$F:$F,'DRE-2026'!$A60,Orçamento2026!$E:$E,'DRE-2026'!U$4),SUMIFS(Orçamento2026!$P:$P,Orçamento2026!$F:$F,'DRE-2026'!$A60,Orçamento2026!$E:$E,'DRE-2026'!U$4,Orçamento2026!$A:$A,'DRE-2026'!$A$2))</f>
        <v>0</v>
      </c>
      <c r="U60" s="23">
        <f>IF($A$2="CONSOLIDADO",SUMIFS('Realizado 2026'!$P:$P,'Realizado 2026'!$F:$F,'DRE-2026'!$A60,'Realizado 2026'!$E:$E,'DRE-2026'!U$4),SUMIFS('Realizado 2026'!$P:$P,'Realizado 2026'!$F:$F,'DRE-2026'!$A60,'Realizado 2026'!$E:$E,'DRE-2026'!U$4,'Realizado 2026'!$A:$A,'DRE-2026'!$A$2))</f>
        <v>0</v>
      </c>
      <c r="V60" s="24" t="str">
        <f t="shared" si="52"/>
        <v>-</v>
      </c>
      <c r="W60" s="22">
        <f>IF($A$2="CONSOLIDADO",SUMIFS(Orçamento2026!$P:$P,Orçamento2026!$F:$F,'DRE-2026'!$A60,Orçamento2026!$E:$E,'DRE-2026'!X$4),SUMIFS(Orçamento2026!$P:$P,Orçamento2026!$F:$F,'DRE-2026'!$A60,Orçamento2026!$E:$E,'DRE-2026'!X$4,Orçamento2026!$A:$A,'DRE-2026'!$A$2))</f>
        <v>0</v>
      </c>
      <c r="X60" s="23">
        <f>IF($A$2="CONSOLIDADO",SUMIFS('Realizado 2026'!$P:$P,'Realizado 2026'!$F:$F,'DRE-2026'!$A60,'Realizado 2026'!$E:$E,'DRE-2026'!X$4),SUMIFS('Realizado 2026'!$P:$P,'Realizado 2026'!$F:$F,'DRE-2026'!$A60,'Realizado 2026'!$E:$E,'DRE-2026'!X$4,'Realizado 2026'!$A:$A,'DRE-2026'!$A$2))</f>
        <v>0</v>
      </c>
      <c r="Y60" s="24" t="str">
        <f t="shared" si="53"/>
        <v>-</v>
      </c>
      <c r="Z60" s="22">
        <f>IF($A$2="CONSOLIDADO",SUMIFS(Orçamento2026!$P:$P,Orçamento2026!$F:$F,'DRE-2026'!$A60,Orçamento2026!$E:$E,'DRE-2026'!AA$4),SUMIFS(Orçamento2026!$P:$P,Orçamento2026!$F:$F,'DRE-2026'!$A60,Orçamento2026!$E:$E,'DRE-2026'!AA$4,Orçamento2026!$A:$A,'DRE-2026'!$A$2))</f>
        <v>0</v>
      </c>
      <c r="AA60" s="23">
        <f>IF($A$2="CONSOLIDADO",SUMIFS('Realizado 2026'!$P:$P,'Realizado 2026'!$F:$F,'DRE-2026'!$A60,'Realizado 2026'!$E:$E,'DRE-2026'!AA$4),SUMIFS('Realizado 2026'!$P:$P,'Realizado 2026'!$F:$F,'DRE-2026'!$A60,'Realizado 2026'!$E:$E,'DRE-2026'!AA$4,'Realizado 2026'!$A:$A,'DRE-2026'!$A$2))</f>
        <v>0</v>
      </c>
      <c r="AB60" s="24" t="str">
        <f t="shared" si="54"/>
        <v>-</v>
      </c>
      <c r="AC60" s="22">
        <f>IF($A$2="CONSOLIDADO",SUMIFS(Orçamento2026!$P:$P,Orçamento2026!$F:$F,'DRE-2026'!$A60,Orçamento2026!$E:$E,'DRE-2026'!AD$4),SUMIFS(Orçamento2026!$P:$P,Orçamento2026!$F:$F,'DRE-2026'!$A60,Orçamento2026!$E:$E,'DRE-2026'!AD$4,Orçamento2026!$A:$A,'DRE-2026'!$A$2))</f>
        <v>0</v>
      </c>
      <c r="AD60" s="23">
        <f>IF($A$2="CONSOLIDADO",SUMIFS('Realizado 2026'!$P:$P,'Realizado 2026'!$F:$F,'DRE-2026'!$A60,'Realizado 2026'!$E:$E,'DRE-2026'!AD$4),SUMIFS('Realizado 2026'!$P:$P,'Realizado 2026'!$F:$F,'DRE-2026'!$A60,'Realizado 2026'!$E:$E,'DRE-2026'!AD$4,'Realizado 2026'!$A:$A,'DRE-2026'!$A$2))</f>
        <v>0</v>
      </c>
      <c r="AE60" s="24" t="str">
        <f t="shared" si="55"/>
        <v>-</v>
      </c>
      <c r="AF60" s="22">
        <f>IF($A$2="CONSOLIDADO",SUMIFS(Orçamento2026!$P:$P,Orçamento2026!$F:$F,'DRE-2026'!$A60,Orçamento2026!$E:$E,'DRE-2026'!AG$4),SUMIFS(Orçamento2026!$P:$P,Orçamento2026!$F:$F,'DRE-2026'!$A60,Orçamento2026!$E:$E,'DRE-2026'!AG$4,Orçamento2026!$A:$A,'DRE-2026'!$A$2))</f>
        <v>0</v>
      </c>
      <c r="AG60" s="23">
        <f>IF($A$2="CONSOLIDADO",SUMIFS('Realizado 2026'!$P:$P,'Realizado 2026'!$F:$F,'DRE-2026'!$A60,'Realizado 2026'!$E:$E,'DRE-2026'!AG$4),SUMIFS('Realizado 2026'!$P:$P,'Realizado 2026'!$F:$F,'DRE-2026'!$A60,'Realizado 2026'!$E:$E,'DRE-2026'!AG$4,'Realizado 2026'!$A:$A,'DRE-2026'!$A$2))</f>
        <v>0</v>
      </c>
      <c r="AH60" s="24" t="str">
        <f t="shared" si="56"/>
        <v>-</v>
      </c>
      <c r="AI60" s="22">
        <f>IF($A$2="CONSOLIDADO",SUMIFS(Orçamento2026!$P:$P,Orçamento2026!$F:$F,'DRE-2026'!$A60,Orçamento2026!$E:$E,'DRE-2026'!AJ$4),SUMIFS(Orçamento2026!$P:$P,Orçamento2026!$F:$F,'DRE-2026'!$A60,Orçamento2026!$E:$E,'DRE-2026'!AJ$4,Orçamento2026!$A:$A,'DRE-2026'!$A$2))</f>
        <v>0</v>
      </c>
      <c r="AJ60" s="23">
        <f>IF($A$2="CONSOLIDADO",SUMIFS('Realizado 2026'!$P:$P,'Realizado 2026'!$F:$F,'DRE-2026'!$A60,'Realizado 2026'!$E:$E,'DRE-2026'!AJ$4),SUMIFS('Realizado 2026'!$P:$P,'Realizado 2026'!$F:$F,'DRE-2026'!$A60,'Realizado 2026'!$E:$E,'DRE-2026'!AJ$4,'Realizado 2026'!$A:$A,'DRE-2026'!$A$2))</f>
        <v>0</v>
      </c>
      <c r="AK60" s="24" t="str">
        <f t="shared" si="57"/>
        <v>-</v>
      </c>
      <c r="AL60" s="5"/>
      <c r="AM60" s="5"/>
      <c r="AN60" s="23">
        <f t="shared" ref="AN60:AO60" si="99">B60+E60+H60+K60+N60+Q60+T60+W60+Z60+AC60+AF60+AI60</f>
        <v>0</v>
      </c>
      <c r="AO60" s="23">
        <f t="shared" si="99"/>
        <v>0</v>
      </c>
      <c r="AP60" s="25" t="str">
        <f t="shared" si="59"/>
        <v>-</v>
      </c>
    </row>
    <row r="61" spans="1:42" ht="15.75" customHeight="1">
      <c r="A61" s="44" t="s">
        <v>59</v>
      </c>
      <c r="B61" s="22">
        <f>IF($A$2="CONSOLIDADO",SUMIFS(Orçamento2026!$P:$P,Orçamento2026!$F:$F,'DRE-2026'!$A61,Orçamento2026!$E:$E,'DRE-2026'!C$4),SUMIFS(Orçamento2026!$P:$P,Orçamento2026!$F:$F,'DRE-2026'!$A61,Orçamento2026!$E:$E,'DRE-2026'!C$4,Orçamento2026!$A:$A,'DRE-2026'!$A$2))</f>
        <v>0</v>
      </c>
      <c r="C61" s="23">
        <f>IF($A$2="CONSOLIDADO",SUMIFS('Realizado 2026'!$P:$P,'Realizado 2026'!$F:$F,'DRE-2026'!$A61,'Realizado 2026'!$E:$E,'DRE-2026'!C$4),SUMIFS('Realizado 2026'!$P:$P,'Realizado 2026'!$F:$F,'DRE-2026'!$A61,'Realizado 2026'!$E:$E,'DRE-2026'!C$4,'Realizado 2026'!$A:$A,'DRE-2026'!$A$2))</f>
        <v>0</v>
      </c>
      <c r="D61" s="24" t="str">
        <f t="shared" si="46"/>
        <v>-</v>
      </c>
      <c r="E61" s="22">
        <f>IF($A$2="CONSOLIDADO",SUMIFS(Orçamento2026!$P:$P,Orçamento2026!$F:$F,'DRE-2026'!$A61,Orçamento2026!$E:$E,'DRE-2026'!F$4),SUMIFS(Orçamento2026!$P:$P,Orçamento2026!$F:$F,'DRE-2026'!$A61,Orçamento2026!$E:$E,'DRE-2026'!F$4,Orçamento2026!$A:$A,'DRE-2026'!$A$2))</f>
        <v>0</v>
      </c>
      <c r="F61" s="23">
        <f>IF($A$2="CONSOLIDADO",SUMIFS('Realizado 2026'!$P:$P,'Realizado 2026'!$F:$F,'DRE-2026'!$A61,'Realizado 2026'!$E:$E,'DRE-2026'!F$4),SUMIFS('Realizado 2026'!$P:$P,'Realizado 2026'!$F:$F,'DRE-2026'!$A61,'Realizado 2026'!$E:$E,'DRE-2026'!F$4,'Realizado 2026'!$A:$A,'DRE-2026'!$A$2))</f>
        <v>0</v>
      </c>
      <c r="G61" s="24" t="str">
        <f t="shared" si="47"/>
        <v>-</v>
      </c>
      <c r="H61" s="22">
        <f>IF($A$2="CONSOLIDADO",SUMIFS(Orçamento2026!$P:$P,Orçamento2026!$F:$F,'DRE-2026'!$A61,Orçamento2026!$E:$E,'DRE-2026'!I$4),SUMIFS(Orçamento2026!$P:$P,Orçamento2026!$F:$F,'DRE-2026'!$A61,Orçamento2026!$E:$E,'DRE-2026'!I$4,Orçamento2026!$A:$A,'DRE-2026'!$A$2))</f>
        <v>0</v>
      </c>
      <c r="I61" s="23">
        <f>IF($A$2="CONSOLIDADO",SUMIFS('Realizado 2026'!$P:$P,'Realizado 2026'!$F:$F,'DRE-2026'!$A61,'Realizado 2026'!$E:$E,'DRE-2026'!I$4),SUMIFS('Realizado 2026'!$P:$P,'Realizado 2026'!$F:$F,'DRE-2026'!$A61,'Realizado 2026'!$E:$E,'DRE-2026'!I$4,'Realizado 2026'!$A:$A,'DRE-2026'!$A$2))</f>
        <v>0</v>
      </c>
      <c r="J61" s="24" t="str">
        <f t="shared" si="48"/>
        <v>-</v>
      </c>
      <c r="K61" s="22">
        <f>IF($A$2="CONSOLIDADO",SUMIFS(Orçamento2026!$P:$P,Orçamento2026!$F:$F,'DRE-2026'!$A61,Orçamento2026!$E:$E,'DRE-2026'!L$4),SUMIFS(Orçamento2026!$P:$P,Orçamento2026!$F:$F,'DRE-2026'!$A61,Orçamento2026!$E:$E,'DRE-2026'!L$4,Orçamento2026!$A:$A,'DRE-2026'!$A$2))</f>
        <v>0</v>
      </c>
      <c r="L61" s="23">
        <f>IF($A$2="CONSOLIDADO",SUMIFS('Realizado 2026'!$P:$P,'Realizado 2026'!$F:$F,'DRE-2026'!$A61,'Realizado 2026'!$E:$E,'DRE-2026'!L$4),SUMIFS('Realizado 2026'!$P:$P,'Realizado 2026'!$F:$F,'DRE-2026'!$A61,'Realizado 2026'!$E:$E,'DRE-2026'!L$4,'Realizado 2026'!$A:$A,'DRE-2026'!$A$2))</f>
        <v>0</v>
      </c>
      <c r="M61" s="24" t="str">
        <f t="shared" si="49"/>
        <v>-</v>
      </c>
      <c r="N61" s="22">
        <f>IF($A$2="CONSOLIDADO",SUMIFS(Orçamento2026!$P:$P,Orçamento2026!$F:$F,'DRE-2026'!$A61,Orçamento2026!$E:$E,'DRE-2026'!O$4),SUMIFS(Orçamento2026!$P:$P,Orçamento2026!$F:$F,'DRE-2026'!$A61,Orçamento2026!$E:$E,'DRE-2026'!O$4,Orçamento2026!$A:$A,'DRE-2026'!$A$2))</f>
        <v>0</v>
      </c>
      <c r="O61" s="23">
        <f>IF($A$2="CONSOLIDADO",SUMIFS('Realizado 2026'!$P:$P,'Realizado 2026'!$F:$F,'DRE-2026'!$A61,'Realizado 2026'!$E:$E,'DRE-2026'!O$4),SUMIFS('Realizado 2026'!$P:$P,'Realizado 2026'!$F:$F,'DRE-2026'!$A61,'Realizado 2026'!$E:$E,'DRE-2026'!O$4,'Realizado 2026'!$A:$A,'DRE-2026'!$A$2))</f>
        <v>0</v>
      </c>
      <c r="P61" s="24" t="str">
        <f t="shared" si="50"/>
        <v>-</v>
      </c>
      <c r="Q61" s="22">
        <f>IF($A$2="CONSOLIDADO",SUMIFS(Orçamento2026!$P:$P,Orçamento2026!$F:$F,'DRE-2026'!$A61,Orçamento2026!$E:$E,'DRE-2026'!R$4),SUMIFS(Orçamento2026!$P:$P,Orçamento2026!$F:$F,'DRE-2026'!$A61,Orçamento2026!$E:$E,'DRE-2026'!R$4,Orçamento2026!$A:$A,'DRE-2026'!$A$2))</f>
        <v>0</v>
      </c>
      <c r="R61" s="23">
        <f>IF($A$2="CONSOLIDADO",SUMIFS('Realizado 2026'!$P:$P,'Realizado 2026'!$F:$F,'DRE-2026'!$A61,'Realizado 2026'!$E:$E,'DRE-2026'!R$4),SUMIFS('Realizado 2026'!$P:$P,'Realizado 2026'!$F:$F,'DRE-2026'!$A61,'Realizado 2026'!$E:$E,'DRE-2026'!R$4,'Realizado 2026'!$A:$A,'DRE-2026'!$A$2))</f>
        <v>0</v>
      </c>
      <c r="S61" s="24" t="str">
        <f t="shared" si="51"/>
        <v>-</v>
      </c>
      <c r="T61" s="22">
        <f>IF($A$2="CONSOLIDADO",SUMIFS(Orçamento2026!$P:$P,Orçamento2026!$F:$F,'DRE-2026'!$A61,Orçamento2026!$E:$E,'DRE-2026'!U$4),SUMIFS(Orçamento2026!$P:$P,Orçamento2026!$F:$F,'DRE-2026'!$A61,Orçamento2026!$E:$E,'DRE-2026'!U$4,Orçamento2026!$A:$A,'DRE-2026'!$A$2))</f>
        <v>0</v>
      </c>
      <c r="U61" s="23">
        <f>IF($A$2="CONSOLIDADO",SUMIFS('Realizado 2026'!$P:$P,'Realizado 2026'!$F:$F,'DRE-2026'!$A61,'Realizado 2026'!$E:$E,'DRE-2026'!U$4),SUMIFS('Realizado 2026'!$P:$P,'Realizado 2026'!$F:$F,'DRE-2026'!$A61,'Realizado 2026'!$E:$E,'DRE-2026'!U$4,'Realizado 2026'!$A:$A,'DRE-2026'!$A$2))</f>
        <v>0</v>
      </c>
      <c r="V61" s="24" t="str">
        <f t="shared" si="52"/>
        <v>-</v>
      </c>
      <c r="W61" s="22">
        <f>IF($A$2="CONSOLIDADO",SUMIFS(Orçamento2026!$P:$P,Orçamento2026!$F:$F,'DRE-2026'!$A61,Orçamento2026!$E:$E,'DRE-2026'!X$4),SUMIFS(Orçamento2026!$P:$P,Orçamento2026!$F:$F,'DRE-2026'!$A61,Orçamento2026!$E:$E,'DRE-2026'!X$4,Orçamento2026!$A:$A,'DRE-2026'!$A$2))</f>
        <v>0</v>
      </c>
      <c r="X61" s="23">
        <f>IF($A$2="CONSOLIDADO",SUMIFS('Realizado 2026'!$P:$P,'Realizado 2026'!$F:$F,'DRE-2026'!$A61,'Realizado 2026'!$E:$E,'DRE-2026'!X$4),SUMIFS('Realizado 2026'!$P:$P,'Realizado 2026'!$F:$F,'DRE-2026'!$A61,'Realizado 2026'!$E:$E,'DRE-2026'!X$4,'Realizado 2026'!$A:$A,'DRE-2026'!$A$2))</f>
        <v>0</v>
      </c>
      <c r="Y61" s="24" t="str">
        <f t="shared" si="53"/>
        <v>-</v>
      </c>
      <c r="Z61" s="22">
        <f>IF($A$2="CONSOLIDADO",SUMIFS(Orçamento2026!$P:$P,Orçamento2026!$F:$F,'DRE-2026'!$A61,Orçamento2026!$E:$E,'DRE-2026'!AA$4),SUMIFS(Orçamento2026!$P:$P,Orçamento2026!$F:$F,'DRE-2026'!$A61,Orçamento2026!$E:$E,'DRE-2026'!AA$4,Orçamento2026!$A:$A,'DRE-2026'!$A$2))</f>
        <v>0</v>
      </c>
      <c r="AA61" s="23">
        <f>IF($A$2="CONSOLIDADO",SUMIFS('Realizado 2026'!$P:$P,'Realizado 2026'!$F:$F,'DRE-2026'!$A61,'Realizado 2026'!$E:$E,'DRE-2026'!AA$4),SUMIFS('Realizado 2026'!$P:$P,'Realizado 2026'!$F:$F,'DRE-2026'!$A61,'Realizado 2026'!$E:$E,'DRE-2026'!AA$4,'Realizado 2026'!$A:$A,'DRE-2026'!$A$2))</f>
        <v>0</v>
      </c>
      <c r="AB61" s="24" t="str">
        <f t="shared" si="54"/>
        <v>-</v>
      </c>
      <c r="AC61" s="22">
        <f>IF($A$2="CONSOLIDADO",SUMIFS(Orçamento2026!$P:$P,Orçamento2026!$F:$F,'DRE-2026'!$A61,Orçamento2026!$E:$E,'DRE-2026'!AD$4),SUMIFS(Orçamento2026!$P:$P,Orçamento2026!$F:$F,'DRE-2026'!$A61,Orçamento2026!$E:$E,'DRE-2026'!AD$4,Orçamento2026!$A:$A,'DRE-2026'!$A$2))</f>
        <v>0</v>
      </c>
      <c r="AD61" s="23">
        <f>IF($A$2="CONSOLIDADO",SUMIFS('Realizado 2026'!$P:$P,'Realizado 2026'!$F:$F,'DRE-2026'!$A61,'Realizado 2026'!$E:$E,'DRE-2026'!AD$4),SUMIFS('Realizado 2026'!$P:$P,'Realizado 2026'!$F:$F,'DRE-2026'!$A61,'Realizado 2026'!$E:$E,'DRE-2026'!AD$4,'Realizado 2026'!$A:$A,'DRE-2026'!$A$2))</f>
        <v>0</v>
      </c>
      <c r="AE61" s="24" t="str">
        <f t="shared" si="55"/>
        <v>-</v>
      </c>
      <c r="AF61" s="22">
        <f>IF($A$2="CONSOLIDADO",SUMIFS(Orçamento2026!$P:$P,Orçamento2026!$F:$F,'DRE-2026'!$A61,Orçamento2026!$E:$E,'DRE-2026'!AG$4),SUMIFS(Orçamento2026!$P:$P,Orçamento2026!$F:$F,'DRE-2026'!$A61,Orçamento2026!$E:$E,'DRE-2026'!AG$4,Orçamento2026!$A:$A,'DRE-2026'!$A$2))</f>
        <v>0</v>
      </c>
      <c r="AG61" s="23">
        <f>IF($A$2="CONSOLIDADO",SUMIFS('Realizado 2026'!$P:$P,'Realizado 2026'!$F:$F,'DRE-2026'!$A61,'Realizado 2026'!$E:$E,'DRE-2026'!AG$4),SUMIFS('Realizado 2026'!$P:$P,'Realizado 2026'!$F:$F,'DRE-2026'!$A61,'Realizado 2026'!$E:$E,'DRE-2026'!AG$4,'Realizado 2026'!$A:$A,'DRE-2026'!$A$2))</f>
        <v>0</v>
      </c>
      <c r="AH61" s="24" t="str">
        <f t="shared" si="56"/>
        <v>-</v>
      </c>
      <c r="AI61" s="22">
        <f>IF($A$2="CONSOLIDADO",SUMIFS(Orçamento2026!$P:$P,Orçamento2026!$F:$F,'DRE-2026'!$A61,Orçamento2026!$E:$E,'DRE-2026'!AJ$4),SUMIFS(Orçamento2026!$P:$P,Orçamento2026!$F:$F,'DRE-2026'!$A61,Orçamento2026!$E:$E,'DRE-2026'!AJ$4,Orçamento2026!$A:$A,'DRE-2026'!$A$2))</f>
        <v>0</v>
      </c>
      <c r="AJ61" s="23">
        <f>IF($A$2="CONSOLIDADO",SUMIFS('Realizado 2026'!$P:$P,'Realizado 2026'!$F:$F,'DRE-2026'!$A61,'Realizado 2026'!$E:$E,'DRE-2026'!AJ$4),SUMIFS('Realizado 2026'!$P:$P,'Realizado 2026'!$F:$F,'DRE-2026'!$A61,'Realizado 2026'!$E:$E,'DRE-2026'!AJ$4,'Realizado 2026'!$A:$A,'DRE-2026'!$A$2))</f>
        <v>0</v>
      </c>
      <c r="AK61" s="24" t="str">
        <f t="shared" si="57"/>
        <v>-</v>
      </c>
      <c r="AL61" s="5"/>
      <c r="AM61" s="5"/>
      <c r="AN61" s="23">
        <f t="shared" ref="AN61:AO61" si="100">B61+E61+H61+K61+N61+Q61+T61+W61+Z61+AC61+AF61+AI61</f>
        <v>0</v>
      </c>
      <c r="AO61" s="23">
        <f t="shared" si="100"/>
        <v>0</v>
      </c>
      <c r="AP61" s="25" t="str">
        <f t="shared" si="59"/>
        <v>-</v>
      </c>
    </row>
    <row r="62" spans="1:42" ht="15.75" customHeight="1">
      <c r="A62" s="44" t="s">
        <v>60</v>
      </c>
      <c r="B62" s="22">
        <f>IF($A$2="CONSOLIDADO",SUMIFS(Orçamento2026!$P:$P,Orçamento2026!$F:$F,'DRE-2026'!$A62,Orçamento2026!$E:$E,'DRE-2026'!C$4),SUMIFS(Orçamento2026!$P:$P,Orçamento2026!$F:$F,'DRE-2026'!$A62,Orçamento2026!$E:$E,'DRE-2026'!C$4,Orçamento2026!$A:$A,'DRE-2026'!$A$2))</f>
        <v>400</v>
      </c>
      <c r="C62" s="23">
        <f>IF($A$2="CONSOLIDADO",SUMIFS('Realizado 2026'!$P:$P,'Realizado 2026'!$F:$F,'DRE-2026'!$A62,'Realizado 2026'!$E:$E,'DRE-2026'!C$4),SUMIFS('Realizado 2026'!$P:$P,'Realizado 2026'!$F:$F,'DRE-2026'!$A62,'Realizado 2026'!$E:$E,'DRE-2026'!C$4,'Realizado 2026'!$A:$A,'DRE-2026'!$A$2))</f>
        <v>390.09</v>
      </c>
      <c r="D62" s="24">
        <f t="shared" si="46"/>
        <v>0.9752249999999999</v>
      </c>
      <c r="E62" s="22">
        <f>IF($A$2="CONSOLIDADO",SUMIFS(Orçamento2026!$P:$P,Orçamento2026!$F:$F,'DRE-2026'!$A62,Orçamento2026!$E:$E,'DRE-2026'!F$4),SUMIFS(Orçamento2026!$P:$P,Orçamento2026!$F:$F,'DRE-2026'!$A62,Orçamento2026!$E:$E,'DRE-2026'!F$4,Orçamento2026!$A:$A,'DRE-2026'!$A$2))</f>
        <v>400</v>
      </c>
      <c r="F62" s="23">
        <f>IF($A$2="CONSOLIDADO",SUMIFS('Realizado 2026'!$P:$P,'Realizado 2026'!$F:$F,'DRE-2026'!$A62,'Realizado 2026'!$E:$E,'DRE-2026'!F$4),SUMIFS('Realizado 2026'!$P:$P,'Realizado 2026'!$F:$F,'DRE-2026'!$A62,'Realizado 2026'!$E:$E,'DRE-2026'!F$4,'Realizado 2026'!$A:$A,'DRE-2026'!$A$2))</f>
        <v>382.2</v>
      </c>
      <c r="G62" s="24">
        <f t="shared" si="47"/>
        <v>0.95550000000000002</v>
      </c>
      <c r="H62" s="22">
        <f>IF($A$2="CONSOLIDADO",SUMIFS(Orçamento2026!$P:$P,Orçamento2026!$F:$F,'DRE-2026'!$A62,Orçamento2026!$E:$E,'DRE-2026'!I$4),SUMIFS(Orçamento2026!$P:$P,Orçamento2026!$F:$F,'DRE-2026'!$A62,Orçamento2026!$E:$E,'DRE-2026'!I$4,Orçamento2026!$A:$A,'DRE-2026'!$A$2))</f>
        <v>400</v>
      </c>
      <c r="I62" s="23">
        <f>IF($A$2="CONSOLIDADO",SUMIFS('Realizado 2026'!$P:$P,'Realizado 2026'!$F:$F,'DRE-2026'!$A62,'Realizado 2026'!$E:$E,'DRE-2026'!I$4),SUMIFS('Realizado 2026'!$P:$P,'Realizado 2026'!$F:$F,'DRE-2026'!$A62,'Realizado 2026'!$E:$E,'DRE-2026'!I$4,'Realizado 2026'!$A:$A,'DRE-2026'!$A$2))</f>
        <v>0</v>
      </c>
      <c r="J62" s="24">
        <f t="shared" si="48"/>
        <v>0</v>
      </c>
      <c r="K62" s="22">
        <f>IF($A$2="CONSOLIDADO",SUMIFS(Orçamento2026!$P:$P,Orçamento2026!$F:$F,'DRE-2026'!$A62,Orçamento2026!$E:$E,'DRE-2026'!L$4),SUMIFS(Orçamento2026!$P:$P,Orçamento2026!$F:$F,'DRE-2026'!$A62,Orçamento2026!$E:$E,'DRE-2026'!L$4,Orçamento2026!$A:$A,'DRE-2026'!$A$2))</f>
        <v>400</v>
      </c>
      <c r="L62" s="23">
        <f>IF($A$2="CONSOLIDADO",SUMIFS('Realizado 2026'!$P:$P,'Realizado 2026'!$F:$F,'DRE-2026'!$A62,'Realizado 2026'!$E:$E,'DRE-2026'!L$4),SUMIFS('Realizado 2026'!$P:$P,'Realizado 2026'!$F:$F,'DRE-2026'!$A62,'Realizado 2026'!$E:$E,'DRE-2026'!L$4,'Realizado 2026'!$A:$A,'DRE-2026'!$A$2))</f>
        <v>0</v>
      </c>
      <c r="M62" s="24">
        <f t="shared" si="49"/>
        <v>0</v>
      </c>
      <c r="N62" s="22">
        <f>IF($A$2="CONSOLIDADO",SUMIFS(Orçamento2026!$P:$P,Orçamento2026!$F:$F,'DRE-2026'!$A62,Orçamento2026!$E:$E,'DRE-2026'!O$4),SUMIFS(Orçamento2026!$P:$P,Orçamento2026!$F:$F,'DRE-2026'!$A62,Orçamento2026!$E:$E,'DRE-2026'!O$4,Orçamento2026!$A:$A,'DRE-2026'!$A$2))</f>
        <v>400</v>
      </c>
      <c r="O62" s="23">
        <f>IF($A$2="CONSOLIDADO",SUMIFS('Realizado 2026'!$P:$P,'Realizado 2026'!$F:$F,'DRE-2026'!$A62,'Realizado 2026'!$E:$E,'DRE-2026'!O$4),SUMIFS('Realizado 2026'!$P:$P,'Realizado 2026'!$F:$F,'DRE-2026'!$A62,'Realizado 2026'!$E:$E,'DRE-2026'!O$4,'Realizado 2026'!$A:$A,'DRE-2026'!$A$2))</f>
        <v>0</v>
      </c>
      <c r="P62" s="24">
        <f t="shared" si="50"/>
        <v>0</v>
      </c>
      <c r="Q62" s="22">
        <f>IF($A$2="CONSOLIDADO",SUMIFS(Orçamento2026!$P:$P,Orçamento2026!$F:$F,'DRE-2026'!$A62,Orçamento2026!$E:$E,'DRE-2026'!R$4),SUMIFS(Orçamento2026!$P:$P,Orçamento2026!$F:$F,'DRE-2026'!$A62,Orçamento2026!$E:$E,'DRE-2026'!R$4,Orçamento2026!$A:$A,'DRE-2026'!$A$2))</f>
        <v>400</v>
      </c>
      <c r="R62" s="23">
        <f>IF($A$2="CONSOLIDADO",SUMIFS('Realizado 2026'!$P:$P,'Realizado 2026'!$F:$F,'DRE-2026'!$A62,'Realizado 2026'!$E:$E,'DRE-2026'!R$4),SUMIFS('Realizado 2026'!$P:$P,'Realizado 2026'!$F:$F,'DRE-2026'!$A62,'Realizado 2026'!$E:$E,'DRE-2026'!R$4,'Realizado 2026'!$A:$A,'DRE-2026'!$A$2))</f>
        <v>0</v>
      </c>
      <c r="S62" s="24">
        <f t="shared" si="51"/>
        <v>0</v>
      </c>
      <c r="T62" s="22">
        <f>IF($A$2="CONSOLIDADO",SUMIFS(Orçamento2026!$P:$P,Orçamento2026!$F:$F,'DRE-2026'!$A62,Orçamento2026!$E:$E,'DRE-2026'!U$4),SUMIFS(Orçamento2026!$P:$P,Orçamento2026!$F:$F,'DRE-2026'!$A62,Orçamento2026!$E:$E,'DRE-2026'!U$4,Orçamento2026!$A:$A,'DRE-2026'!$A$2))</f>
        <v>400</v>
      </c>
      <c r="U62" s="23">
        <f>IF($A$2="CONSOLIDADO",SUMIFS('Realizado 2026'!$P:$P,'Realizado 2026'!$F:$F,'DRE-2026'!$A62,'Realizado 2026'!$E:$E,'DRE-2026'!U$4),SUMIFS('Realizado 2026'!$P:$P,'Realizado 2026'!$F:$F,'DRE-2026'!$A62,'Realizado 2026'!$E:$E,'DRE-2026'!U$4,'Realizado 2026'!$A:$A,'DRE-2026'!$A$2))</f>
        <v>0</v>
      </c>
      <c r="V62" s="24">
        <f t="shared" si="52"/>
        <v>0</v>
      </c>
      <c r="W62" s="22">
        <f>IF($A$2="CONSOLIDADO",SUMIFS(Orçamento2026!$P:$P,Orçamento2026!$F:$F,'DRE-2026'!$A62,Orçamento2026!$E:$E,'DRE-2026'!X$4),SUMIFS(Orçamento2026!$P:$P,Orçamento2026!$F:$F,'DRE-2026'!$A62,Orçamento2026!$E:$E,'DRE-2026'!X$4,Orçamento2026!$A:$A,'DRE-2026'!$A$2))</f>
        <v>400</v>
      </c>
      <c r="X62" s="23">
        <f>IF($A$2="CONSOLIDADO",SUMIFS('Realizado 2026'!$P:$P,'Realizado 2026'!$F:$F,'DRE-2026'!$A62,'Realizado 2026'!$E:$E,'DRE-2026'!X$4),SUMIFS('Realizado 2026'!$P:$P,'Realizado 2026'!$F:$F,'DRE-2026'!$A62,'Realizado 2026'!$E:$E,'DRE-2026'!X$4,'Realizado 2026'!$A:$A,'DRE-2026'!$A$2))</f>
        <v>0</v>
      </c>
      <c r="Y62" s="24">
        <f t="shared" si="53"/>
        <v>0</v>
      </c>
      <c r="Z62" s="22">
        <f>IF($A$2="CONSOLIDADO",SUMIFS(Orçamento2026!$P:$P,Orçamento2026!$F:$F,'DRE-2026'!$A62,Orçamento2026!$E:$E,'DRE-2026'!AA$4),SUMIFS(Orçamento2026!$P:$P,Orçamento2026!$F:$F,'DRE-2026'!$A62,Orçamento2026!$E:$E,'DRE-2026'!AA$4,Orçamento2026!$A:$A,'DRE-2026'!$A$2))</f>
        <v>400</v>
      </c>
      <c r="AA62" s="23">
        <f>IF($A$2="CONSOLIDADO",SUMIFS('Realizado 2026'!$P:$P,'Realizado 2026'!$F:$F,'DRE-2026'!$A62,'Realizado 2026'!$E:$E,'DRE-2026'!AA$4),SUMIFS('Realizado 2026'!$P:$P,'Realizado 2026'!$F:$F,'DRE-2026'!$A62,'Realizado 2026'!$E:$E,'DRE-2026'!AA$4,'Realizado 2026'!$A:$A,'DRE-2026'!$A$2))</f>
        <v>0</v>
      </c>
      <c r="AB62" s="24">
        <f t="shared" si="54"/>
        <v>0</v>
      </c>
      <c r="AC62" s="22">
        <f>IF($A$2="CONSOLIDADO",SUMIFS(Orçamento2026!$P:$P,Orçamento2026!$F:$F,'DRE-2026'!$A62,Orçamento2026!$E:$E,'DRE-2026'!AD$4),SUMIFS(Orçamento2026!$P:$P,Orçamento2026!$F:$F,'DRE-2026'!$A62,Orçamento2026!$E:$E,'DRE-2026'!AD$4,Orçamento2026!$A:$A,'DRE-2026'!$A$2))</f>
        <v>400</v>
      </c>
      <c r="AD62" s="23">
        <f>IF($A$2="CONSOLIDADO",SUMIFS('Realizado 2026'!$P:$P,'Realizado 2026'!$F:$F,'DRE-2026'!$A62,'Realizado 2026'!$E:$E,'DRE-2026'!AD$4),SUMIFS('Realizado 2026'!$P:$P,'Realizado 2026'!$F:$F,'DRE-2026'!$A62,'Realizado 2026'!$E:$E,'DRE-2026'!AD$4,'Realizado 2026'!$A:$A,'DRE-2026'!$A$2))</f>
        <v>0</v>
      </c>
      <c r="AE62" s="24">
        <f t="shared" si="55"/>
        <v>0</v>
      </c>
      <c r="AF62" s="22">
        <f>IF($A$2="CONSOLIDADO",SUMIFS(Orçamento2026!$P:$P,Orçamento2026!$F:$F,'DRE-2026'!$A62,Orçamento2026!$E:$E,'DRE-2026'!AG$4),SUMIFS(Orçamento2026!$P:$P,Orçamento2026!$F:$F,'DRE-2026'!$A62,Orçamento2026!$E:$E,'DRE-2026'!AG$4,Orçamento2026!$A:$A,'DRE-2026'!$A$2))</f>
        <v>400</v>
      </c>
      <c r="AG62" s="23">
        <f>IF($A$2="CONSOLIDADO",SUMIFS('Realizado 2026'!$P:$P,'Realizado 2026'!$F:$F,'DRE-2026'!$A62,'Realizado 2026'!$E:$E,'DRE-2026'!AG$4),SUMIFS('Realizado 2026'!$P:$P,'Realizado 2026'!$F:$F,'DRE-2026'!$A62,'Realizado 2026'!$E:$E,'DRE-2026'!AG$4,'Realizado 2026'!$A:$A,'DRE-2026'!$A$2))</f>
        <v>0</v>
      </c>
      <c r="AH62" s="24">
        <f t="shared" si="56"/>
        <v>0</v>
      </c>
      <c r="AI62" s="22">
        <f>IF($A$2="CONSOLIDADO",SUMIFS(Orçamento2026!$P:$P,Orçamento2026!$F:$F,'DRE-2026'!$A62,Orçamento2026!$E:$E,'DRE-2026'!AJ$4),SUMIFS(Orçamento2026!$P:$P,Orçamento2026!$F:$F,'DRE-2026'!$A62,Orçamento2026!$E:$E,'DRE-2026'!AJ$4,Orçamento2026!$A:$A,'DRE-2026'!$A$2))</f>
        <v>400</v>
      </c>
      <c r="AJ62" s="23">
        <f>IF($A$2="CONSOLIDADO",SUMIFS('Realizado 2026'!$P:$P,'Realizado 2026'!$F:$F,'DRE-2026'!$A62,'Realizado 2026'!$E:$E,'DRE-2026'!AJ$4),SUMIFS('Realizado 2026'!$P:$P,'Realizado 2026'!$F:$F,'DRE-2026'!$A62,'Realizado 2026'!$E:$E,'DRE-2026'!AJ$4,'Realizado 2026'!$A:$A,'DRE-2026'!$A$2))</f>
        <v>0</v>
      </c>
      <c r="AK62" s="24">
        <f t="shared" si="57"/>
        <v>0</v>
      </c>
      <c r="AL62" s="5"/>
      <c r="AM62" s="5"/>
      <c r="AN62" s="23">
        <f t="shared" ref="AN62:AO62" si="101">B62+E62+H62+K62+N62+Q62+T62+W62+Z62+AC62+AF62+AI62</f>
        <v>4800</v>
      </c>
      <c r="AO62" s="23">
        <f t="shared" si="101"/>
        <v>772.29</v>
      </c>
      <c r="AP62" s="25">
        <f t="shared" si="59"/>
        <v>0.16089375</v>
      </c>
    </row>
    <row r="63" spans="1:42" ht="15.75" customHeight="1">
      <c r="A63" s="44" t="s">
        <v>61</v>
      </c>
      <c r="B63" s="22">
        <f>IF($A$2="CONSOLIDADO",SUMIFS(Orçamento2026!$P:$P,Orçamento2026!$F:$F,'DRE-2026'!$A63,Orçamento2026!$E:$E,'DRE-2026'!C$4),SUMIFS(Orçamento2026!$P:$P,Orçamento2026!$F:$F,'DRE-2026'!$A63,Orçamento2026!$E:$E,'DRE-2026'!C$4,Orçamento2026!$A:$A,'DRE-2026'!$A$2))</f>
        <v>894.66</v>
      </c>
      <c r="C63" s="23">
        <f>IF($A$2="CONSOLIDADO",SUMIFS('Realizado 2026'!$P:$P,'Realizado 2026'!$F:$F,'DRE-2026'!$A63,'Realizado 2026'!$E:$E,'DRE-2026'!C$4),SUMIFS('Realizado 2026'!$P:$P,'Realizado 2026'!$F:$F,'DRE-2026'!$A63,'Realizado 2026'!$E:$E,'DRE-2026'!C$4,'Realizado 2026'!$A:$A,'DRE-2026'!$A$2))</f>
        <v>1992.39</v>
      </c>
      <c r="D63" s="24">
        <f t="shared" si="46"/>
        <v>2.2269800818187915</v>
      </c>
      <c r="E63" s="22">
        <f>IF($A$2="CONSOLIDADO",SUMIFS(Orçamento2026!$P:$P,Orçamento2026!$F:$F,'DRE-2026'!$A63,Orçamento2026!$E:$E,'DRE-2026'!F$4),SUMIFS(Orçamento2026!$P:$P,Orçamento2026!$F:$F,'DRE-2026'!$A63,Orçamento2026!$E:$E,'DRE-2026'!F$4,Orçamento2026!$A:$A,'DRE-2026'!$A$2))</f>
        <v>894.66</v>
      </c>
      <c r="F63" s="23">
        <f>IF($A$2="CONSOLIDADO",SUMIFS('Realizado 2026'!$P:$P,'Realizado 2026'!$F:$F,'DRE-2026'!$A63,'Realizado 2026'!$E:$E,'DRE-2026'!F$4),SUMIFS('Realizado 2026'!$P:$P,'Realizado 2026'!$F:$F,'DRE-2026'!$A63,'Realizado 2026'!$E:$E,'DRE-2026'!F$4,'Realizado 2026'!$A:$A,'DRE-2026'!$A$2))</f>
        <v>26.25</v>
      </c>
      <c r="G63" s="24">
        <f t="shared" si="47"/>
        <v>2.934075514720676E-2</v>
      </c>
      <c r="H63" s="22">
        <f>IF($A$2="CONSOLIDADO",SUMIFS(Orçamento2026!$P:$P,Orçamento2026!$F:$F,'DRE-2026'!$A63,Orçamento2026!$E:$E,'DRE-2026'!I$4),SUMIFS(Orçamento2026!$P:$P,Orçamento2026!$F:$F,'DRE-2026'!$A63,Orçamento2026!$E:$E,'DRE-2026'!I$4,Orçamento2026!$A:$A,'DRE-2026'!$A$2))</f>
        <v>894.66</v>
      </c>
      <c r="I63" s="23">
        <f>IF($A$2="CONSOLIDADO",SUMIFS('Realizado 2026'!$P:$P,'Realizado 2026'!$F:$F,'DRE-2026'!$A63,'Realizado 2026'!$E:$E,'DRE-2026'!I$4),SUMIFS('Realizado 2026'!$P:$P,'Realizado 2026'!$F:$F,'DRE-2026'!$A63,'Realizado 2026'!$E:$E,'DRE-2026'!I$4,'Realizado 2026'!$A:$A,'DRE-2026'!$A$2))</f>
        <v>174.99</v>
      </c>
      <c r="J63" s="24">
        <f t="shared" si="48"/>
        <v>0.19559385688417949</v>
      </c>
      <c r="K63" s="22">
        <f>IF($A$2="CONSOLIDADO",SUMIFS(Orçamento2026!$P:$P,Orçamento2026!$F:$F,'DRE-2026'!$A63,Orçamento2026!$E:$E,'DRE-2026'!L$4),SUMIFS(Orçamento2026!$P:$P,Orçamento2026!$F:$F,'DRE-2026'!$A63,Orçamento2026!$E:$E,'DRE-2026'!L$4,Orçamento2026!$A:$A,'DRE-2026'!$A$2))</f>
        <v>894.66</v>
      </c>
      <c r="L63" s="23">
        <f>IF($A$2="CONSOLIDADO",SUMIFS('Realizado 2026'!$P:$P,'Realizado 2026'!$F:$F,'DRE-2026'!$A63,'Realizado 2026'!$E:$E,'DRE-2026'!L$4),SUMIFS('Realizado 2026'!$P:$P,'Realizado 2026'!$F:$F,'DRE-2026'!$A63,'Realizado 2026'!$E:$E,'DRE-2026'!L$4,'Realizado 2026'!$A:$A,'DRE-2026'!$A$2))</f>
        <v>0</v>
      </c>
      <c r="M63" s="24">
        <f t="shared" si="49"/>
        <v>0</v>
      </c>
      <c r="N63" s="22">
        <f>IF($A$2="CONSOLIDADO",SUMIFS(Orçamento2026!$P:$P,Orçamento2026!$F:$F,'DRE-2026'!$A63,Orçamento2026!$E:$E,'DRE-2026'!O$4),SUMIFS(Orçamento2026!$P:$P,Orçamento2026!$F:$F,'DRE-2026'!$A63,Orçamento2026!$E:$E,'DRE-2026'!O$4,Orçamento2026!$A:$A,'DRE-2026'!$A$2))</f>
        <v>894.66</v>
      </c>
      <c r="O63" s="23">
        <f>IF($A$2="CONSOLIDADO",SUMIFS('Realizado 2026'!$P:$P,'Realizado 2026'!$F:$F,'DRE-2026'!$A63,'Realizado 2026'!$E:$E,'DRE-2026'!O$4),SUMIFS('Realizado 2026'!$P:$P,'Realizado 2026'!$F:$F,'DRE-2026'!$A63,'Realizado 2026'!$E:$E,'DRE-2026'!O$4,'Realizado 2026'!$A:$A,'DRE-2026'!$A$2))</f>
        <v>0</v>
      </c>
      <c r="P63" s="24">
        <f t="shared" si="50"/>
        <v>0</v>
      </c>
      <c r="Q63" s="22">
        <f>IF($A$2="CONSOLIDADO",SUMIFS(Orçamento2026!$P:$P,Orçamento2026!$F:$F,'DRE-2026'!$A63,Orçamento2026!$E:$E,'DRE-2026'!R$4),SUMIFS(Orçamento2026!$P:$P,Orçamento2026!$F:$F,'DRE-2026'!$A63,Orçamento2026!$E:$E,'DRE-2026'!R$4,Orçamento2026!$A:$A,'DRE-2026'!$A$2))</f>
        <v>894.66</v>
      </c>
      <c r="R63" s="23">
        <f>IF($A$2="CONSOLIDADO",SUMIFS('Realizado 2026'!$P:$P,'Realizado 2026'!$F:$F,'DRE-2026'!$A63,'Realizado 2026'!$E:$E,'DRE-2026'!R$4),SUMIFS('Realizado 2026'!$P:$P,'Realizado 2026'!$F:$F,'DRE-2026'!$A63,'Realizado 2026'!$E:$E,'DRE-2026'!R$4,'Realizado 2026'!$A:$A,'DRE-2026'!$A$2))</f>
        <v>0</v>
      </c>
      <c r="S63" s="24">
        <f t="shared" si="51"/>
        <v>0</v>
      </c>
      <c r="T63" s="22">
        <f>IF($A$2="CONSOLIDADO",SUMIFS(Orçamento2026!$P:$P,Orçamento2026!$F:$F,'DRE-2026'!$A63,Orçamento2026!$E:$E,'DRE-2026'!U$4),SUMIFS(Orçamento2026!$P:$P,Orçamento2026!$F:$F,'DRE-2026'!$A63,Orçamento2026!$E:$E,'DRE-2026'!U$4,Orçamento2026!$A:$A,'DRE-2026'!$A$2))</f>
        <v>1594.6599999999999</v>
      </c>
      <c r="U63" s="23">
        <f>IF($A$2="CONSOLIDADO",SUMIFS('Realizado 2026'!$P:$P,'Realizado 2026'!$F:$F,'DRE-2026'!$A63,'Realizado 2026'!$E:$E,'DRE-2026'!U$4),SUMIFS('Realizado 2026'!$P:$P,'Realizado 2026'!$F:$F,'DRE-2026'!$A63,'Realizado 2026'!$E:$E,'DRE-2026'!U$4,'Realizado 2026'!$A:$A,'DRE-2026'!$A$2))</f>
        <v>0</v>
      </c>
      <c r="V63" s="24">
        <f t="shared" si="52"/>
        <v>0</v>
      </c>
      <c r="W63" s="22">
        <f>IF($A$2="CONSOLIDADO",SUMIFS(Orçamento2026!$P:$P,Orçamento2026!$F:$F,'DRE-2026'!$A63,Orçamento2026!$E:$E,'DRE-2026'!X$4),SUMIFS(Orçamento2026!$P:$P,Orçamento2026!$F:$F,'DRE-2026'!$A63,Orçamento2026!$E:$E,'DRE-2026'!X$4,Orçamento2026!$A:$A,'DRE-2026'!$A$2))</f>
        <v>1594.6599999999999</v>
      </c>
      <c r="X63" s="23">
        <f>IF($A$2="CONSOLIDADO",SUMIFS('Realizado 2026'!$P:$P,'Realizado 2026'!$F:$F,'DRE-2026'!$A63,'Realizado 2026'!$E:$E,'DRE-2026'!X$4),SUMIFS('Realizado 2026'!$P:$P,'Realizado 2026'!$F:$F,'DRE-2026'!$A63,'Realizado 2026'!$E:$E,'DRE-2026'!X$4,'Realizado 2026'!$A:$A,'DRE-2026'!$A$2))</f>
        <v>0</v>
      </c>
      <c r="Y63" s="24">
        <f t="shared" si="53"/>
        <v>0</v>
      </c>
      <c r="Z63" s="22">
        <f>IF($A$2="CONSOLIDADO",SUMIFS(Orçamento2026!$P:$P,Orçamento2026!$F:$F,'DRE-2026'!$A63,Orçamento2026!$E:$E,'DRE-2026'!AA$4),SUMIFS(Orçamento2026!$P:$P,Orçamento2026!$F:$F,'DRE-2026'!$A63,Orçamento2026!$E:$E,'DRE-2026'!AA$4,Orçamento2026!$A:$A,'DRE-2026'!$A$2))</f>
        <v>1594.6599999999999</v>
      </c>
      <c r="AA63" s="23">
        <f>IF($A$2="CONSOLIDADO",SUMIFS('Realizado 2026'!$P:$P,'Realizado 2026'!$F:$F,'DRE-2026'!$A63,'Realizado 2026'!$E:$E,'DRE-2026'!AA$4),SUMIFS('Realizado 2026'!$P:$P,'Realizado 2026'!$F:$F,'DRE-2026'!$A63,'Realizado 2026'!$E:$E,'DRE-2026'!AA$4,'Realizado 2026'!$A:$A,'DRE-2026'!$A$2))</f>
        <v>0</v>
      </c>
      <c r="AB63" s="24">
        <f t="shared" si="54"/>
        <v>0</v>
      </c>
      <c r="AC63" s="22">
        <f>IF($A$2="CONSOLIDADO",SUMIFS(Orçamento2026!$P:$P,Orçamento2026!$F:$F,'DRE-2026'!$A63,Orçamento2026!$E:$E,'DRE-2026'!AD$4),SUMIFS(Orçamento2026!$P:$P,Orçamento2026!$F:$F,'DRE-2026'!$A63,Orçamento2026!$E:$E,'DRE-2026'!AD$4,Orçamento2026!$A:$A,'DRE-2026'!$A$2))</f>
        <v>1594.6599999999999</v>
      </c>
      <c r="AD63" s="23">
        <f>IF($A$2="CONSOLIDADO",SUMIFS('Realizado 2026'!$P:$P,'Realizado 2026'!$F:$F,'DRE-2026'!$A63,'Realizado 2026'!$E:$E,'DRE-2026'!AD$4),SUMIFS('Realizado 2026'!$P:$P,'Realizado 2026'!$F:$F,'DRE-2026'!$A63,'Realizado 2026'!$E:$E,'DRE-2026'!AD$4,'Realizado 2026'!$A:$A,'DRE-2026'!$A$2))</f>
        <v>0</v>
      </c>
      <c r="AE63" s="24">
        <f t="shared" si="55"/>
        <v>0</v>
      </c>
      <c r="AF63" s="22">
        <f>IF($A$2="CONSOLIDADO",SUMIFS(Orçamento2026!$P:$P,Orçamento2026!$F:$F,'DRE-2026'!$A63,Orçamento2026!$E:$E,'DRE-2026'!AG$4),SUMIFS(Orçamento2026!$P:$P,Orçamento2026!$F:$F,'DRE-2026'!$A63,Orçamento2026!$E:$E,'DRE-2026'!AG$4,Orçamento2026!$A:$A,'DRE-2026'!$A$2))</f>
        <v>1594.6599999999999</v>
      </c>
      <c r="AG63" s="23">
        <f>IF($A$2="CONSOLIDADO",SUMIFS('Realizado 2026'!$P:$P,'Realizado 2026'!$F:$F,'DRE-2026'!$A63,'Realizado 2026'!$E:$E,'DRE-2026'!AG$4),SUMIFS('Realizado 2026'!$P:$P,'Realizado 2026'!$F:$F,'DRE-2026'!$A63,'Realizado 2026'!$E:$E,'DRE-2026'!AG$4,'Realizado 2026'!$A:$A,'DRE-2026'!$A$2))</f>
        <v>0</v>
      </c>
      <c r="AH63" s="24">
        <f t="shared" si="56"/>
        <v>0</v>
      </c>
      <c r="AI63" s="22">
        <f>IF($A$2="CONSOLIDADO",SUMIFS(Orçamento2026!$P:$P,Orçamento2026!$F:$F,'DRE-2026'!$A63,Orçamento2026!$E:$E,'DRE-2026'!AJ$4),SUMIFS(Orçamento2026!$P:$P,Orçamento2026!$F:$F,'DRE-2026'!$A63,Orçamento2026!$E:$E,'DRE-2026'!AJ$4,Orçamento2026!$A:$A,'DRE-2026'!$A$2))</f>
        <v>1594.6599999999999</v>
      </c>
      <c r="AJ63" s="23">
        <f>IF($A$2="CONSOLIDADO",SUMIFS('Realizado 2026'!$P:$P,'Realizado 2026'!$F:$F,'DRE-2026'!$A63,'Realizado 2026'!$E:$E,'DRE-2026'!AJ$4),SUMIFS('Realizado 2026'!$P:$P,'Realizado 2026'!$F:$F,'DRE-2026'!$A63,'Realizado 2026'!$E:$E,'DRE-2026'!AJ$4,'Realizado 2026'!$A:$A,'DRE-2026'!$A$2))</f>
        <v>0</v>
      </c>
      <c r="AK63" s="24">
        <f t="shared" si="57"/>
        <v>0</v>
      </c>
      <c r="AL63" s="5"/>
      <c r="AM63" s="5"/>
      <c r="AN63" s="23">
        <f t="shared" ref="AN63:AO63" si="102">B63+E63+H63+K63+N63+Q63+T63+W63+Z63+AC63+AF63+AI63</f>
        <v>14935.919999999998</v>
      </c>
      <c r="AO63" s="23">
        <f t="shared" si="102"/>
        <v>2193.63</v>
      </c>
      <c r="AP63" s="25">
        <f t="shared" si="59"/>
        <v>0.14686942618867807</v>
      </c>
    </row>
    <row r="64" spans="1:42" ht="15.75" customHeight="1">
      <c r="A64" s="39" t="s">
        <v>62</v>
      </c>
      <c r="B64" s="40">
        <f t="shared" ref="B64:C64" si="103">SUM(B65:B101)</f>
        <v>267495.15000000002</v>
      </c>
      <c r="C64" s="40">
        <f t="shared" si="103"/>
        <v>170731.44999999998</v>
      </c>
      <c r="D64" s="41">
        <f t="shared" si="46"/>
        <v>0.63825998340530643</v>
      </c>
      <c r="E64" s="40">
        <f t="shared" ref="E64:F64" si="104">SUM(E65:E101)</f>
        <v>237612.86</v>
      </c>
      <c r="F64" s="40">
        <f t="shared" si="104"/>
        <v>199887.3</v>
      </c>
      <c r="G64" s="41">
        <f t="shared" si="47"/>
        <v>0.84123098387856621</v>
      </c>
      <c r="H64" s="40">
        <f t="shared" ref="H64:I64" si="105">SUM(H65:H101)</f>
        <v>253991.99</v>
      </c>
      <c r="I64" s="40">
        <f t="shared" si="105"/>
        <v>237802.84999999998</v>
      </c>
      <c r="J64" s="41">
        <f t="shared" si="48"/>
        <v>0.93626121831637288</v>
      </c>
      <c r="K64" s="40">
        <f t="shared" ref="K64:L64" si="106">SUM(K65:K101)</f>
        <v>384565.43</v>
      </c>
      <c r="L64" s="40">
        <f t="shared" si="106"/>
        <v>0</v>
      </c>
      <c r="M64" s="41">
        <f t="shared" si="49"/>
        <v>0</v>
      </c>
      <c r="N64" s="40">
        <f t="shared" ref="N64:O64" si="107">SUM(N65:N101)</f>
        <v>330743.17</v>
      </c>
      <c r="O64" s="40">
        <f t="shared" si="107"/>
        <v>0</v>
      </c>
      <c r="P64" s="41">
        <f t="shared" si="50"/>
        <v>0</v>
      </c>
      <c r="Q64" s="40">
        <f t="shared" ref="Q64:R64" si="108">SUM(Q65:Q101)</f>
        <v>110362.78</v>
      </c>
      <c r="R64" s="40">
        <f t="shared" si="108"/>
        <v>0</v>
      </c>
      <c r="S64" s="41">
        <f t="shared" si="51"/>
        <v>0</v>
      </c>
      <c r="T64" s="40">
        <f t="shared" ref="T64:U64" si="109">SUM(T65:T101)</f>
        <v>371591.67</v>
      </c>
      <c r="U64" s="40">
        <f t="shared" si="109"/>
        <v>0</v>
      </c>
      <c r="V64" s="41">
        <f t="shared" si="52"/>
        <v>0</v>
      </c>
      <c r="W64" s="40">
        <f t="shared" ref="W64:X64" si="110">SUM(W65:W101)</f>
        <v>235847.52</v>
      </c>
      <c r="X64" s="40">
        <f t="shared" si="110"/>
        <v>0</v>
      </c>
      <c r="Y64" s="41">
        <f t="shared" si="53"/>
        <v>0</v>
      </c>
      <c r="Z64" s="40">
        <f t="shared" ref="Z64:AA64" si="111">SUM(Z65:Z101)</f>
        <v>235847.52</v>
      </c>
      <c r="AA64" s="40">
        <f t="shared" si="111"/>
        <v>0</v>
      </c>
      <c r="AB64" s="41">
        <f t="shared" si="54"/>
        <v>0</v>
      </c>
      <c r="AC64" s="40">
        <f t="shared" ref="AC64:AD64" si="112">SUM(AC65:AC101)</f>
        <v>235847.52</v>
      </c>
      <c r="AD64" s="40">
        <f t="shared" si="112"/>
        <v>0</v>
      </c>
      <c r="AE64" s="41">
        <f t="shared" si="55"/>
        <v>0</v>
      </c>
      <c r="AF64" s="40">
        <f t="shared" ref="AF64:AG64" si="113">SUM(AF65:AF101)</f>
        <v>235647.52</v>
      </c>
      <c r="AG64" s="40">
        <f t="shared" si="113"/>
        <v>0</v>
      </c>
      <c r="AH64" s="41">
        <f t="shared" si="56"/>
        <v>0</v>
      </c>
      <c r="AI64" s="40">
        <f t="shared" ref="AI64:AJ64" si="114">SUM(AI65:AI101)</f>
        <v>245647.52</v>
      </c>
      <c r="AJ64" s="40">
        <f t="shared" si="114"/>
        <v>0</v>
      </c>
      <c r="AK64" s="41">
        <f t="shared" si="57"/>
        <v>0</v>
      </c>
      <c r="AL64" s="5"/>
      <c r="AM64" s="5"/>
      <c r="AN64" s="42">
        <f t="shared" ref="AN64:AO64" si="115">B64+E64+H64+K64+N64+Q64+T64+W64+Z64+AC64+AF64+AI64</f>
        <v>3145200.65</v>
      </c>
      <c r="AO64" s="42">
        <f t="shared" si="115"/>
        <v>608421.6</v>
      </c>
      <c r="AP64" s="43">
        <f t="shared" si="59"/>
        <v>0.19344444685905809</v>
      </c>
    </row>
    <row r="65" spans="1:42" ht="15.75" customHeight="1">
      <c r="A65" s="44" t="s">
        <v>63</v>
      </c>
      <c r="B65" s="22">
        <f>IF($A$2="CONSOLIDADO",SUMIFS(Orçamento2026!$P:$P,Orçamento2026!$F:$F,'DRE-2026'!$A65,Orçamento2026!$E:$E,'DRE-2026'!C$4),SUMIFS(Orçamento2026!$P:$P,Orçamento2026!$F:$F,'DRE-2026'!$A65,Orçamento2026!$E:$E,'DRE-2026'!C$4,Orçamento2026!$A:$A,'DRE-2026'!$A$2))</f>
        <v>49151</v>
      </c>
      <c r="C65" s="23">
        <f>IF($A$2="CONSOLIDADO",SUMIFS('Realizado 2026'!$P:$P,'Realizado 2026'!$F:$F,'DRE-2026'!$A65,'Realizado 2026'!$E:$E,'DRE-2026'!C$4),SUMIFS('Realizado 2026'!$P:$P,'Realizado 2026'!$F:$F,'DRE-2026'!$A65,'Realizado 2026'!$E:$E,'DRE-2026'!C$4,'Realizado 2026'!$A:$A,'DRE-2026'!$A$2))</f>
        <v>47111.47</v>
      </c>
      <c r="D65" s="24">
        <f t="shared" si="46"/>
        <v>0.95850481170271207</v>
      </c>
      <c r="E65" s="22">
        <f>IF($A$2="CONSOLIDADO",SUMIFS(Orçamento2026!$P:$P,Orçamento2026!$F:$F,'DRE-2026'!$A65,Orçamento2026!$E:$E,'DRE-2026'!F$4),SUMIFS(Orçamento2026!$P:$P,Orçamento2026!$F:$F,'DRE-2026'!$A65,Orçamento2026!$E:$E,'DRE-2026'!F$4,Orçamento2026!$A:$A,'DRE-2026'!$A$2))</f>
        <v>49151</v>
      </c>
      <c r="F65" s="23">
        <f>IF($A$2="CONSOLIDADO",SUMIFS('Realizado 2026'!$P:$P,'Realizado 2026'!$F:$F,'DRE-2026'!$A65,'Realizado 2026'!$E:$E,'DRE-2026'!F$4),SUMIFS('Realizado 2026'!$P:$P,'Realizado 2026'!$F:$F,'DRE-2026'!$A65,'Realizado 2026'!$E:$E,'DRE-2026'!F$4,'Realizado 2026'!$A:$A,'DRE-2026'!$A$2))</f>
        <v>49673.77</v>
      </c>
      <c r="G65" s="24">
        <f t="shared" si="47"/>
        <v>1.0106359992675631</v>
      </c>
      <c r="H65" s="22">
        <f>IF($A$2="CONSOLIDADO",SUMIFS(Orçamento2026!$P:$P,Orçamento2026!$F:$F,'DRE-2026'!$A65,Orçamento2026!$E:$E,'DRE-2026'!I$4),SUMIFS(Orçamento2026!$P:$P,Orçamento2026!$F:$F,'DRE-2026'!$A65,Orçamento2026!$E:$E,'DRE-2026'!I$4,Orçamento2026!$A:$A,'DRE-2026'!$A$2))</f>
        <v>49151</v>
      </c>
      <c r="I65" s="23">
        <f>IF($A$2="CONSOLIDADO",SUMIFS('Realizado 2026'!$P:$P,'Realizado 2026'!$F:$F,'DRE-2026'!$A65,'Realizado 2026'!$E:$E,'DRE-2026'!I$4),SUMIFS('Realizado 2026'!$P:$P,'Realizado 2026'!$F:$F,'DRE-2026'!$A65,'Realizado 2026'!$E:$E,'DRE-2026'!I$4,'Realizado 2026'!$A:$A,'DRE-2026'!$A$2))</f>
        <v>49664.2</v>
      </c>
      <c r="J65" s="24">
        <f t="shared" si="48"/>
        <v>1.0104412931578197</v>
      </c>
      <c r="K65" s="22">
        <f>IF($A$2="CONSOLIDADO",SUMIFS(Orçamento2026!$P:$P,Orçamento2026!$F:$F,'DRE-2026'!$A65,Orçamento2026!$E:$E,'DRE-2026'!L$4),SUMIFS(Orçamento2026!$P:$P,Orçamento2026!$F:$F,'DRE-2026'!$A65,Orçamento2026!$E:$E,'DRE-2026'!L$4,Orçamento2026!$A:$A,'DRE-2026'!$A$2))</f>
        <v>49151</v>
      </c>
      <c r="L65" s="23">
        <f>IF($A$2="CONSOLIDADO",SUMIFS('Realizado 2026'!$P:$P,'Realizado 2026'!$F:$F,'DRE-2026'!$A65,'Realizado 2026'!$E:$E,'DRE-2026'!L$4),SUMIFS('Realizado 2026'!$P:$P,'Realizado 2026'!$F:$F,'DRE-2026'!$A65,'Realizado 2026'!$E:$E,'DRE-2026'!L$4,'Realizado 2026'!$A:$A,'DRE-2026'!$A$2))</f>
        <v>0</v>
      </c>
      <c r="M65" s="24">
        <f t="shared" si="49"/>
        <v>0</v>
      </c>
      <c r="N65" s="22">
        <f>IF($A$2="CONSOLIDADO",SUMIFS(Orçamento2026!$P:$P,Orçamento2026!$F:$F,'DRE-2026'!$A65,Orçamento2026!$E:$E,'DRE-2026'!O$4),SUMIFS(Orçamento2026!$P:$P,Orçamento2026!$F:$F,'DRE-2026'!$A65,Orçamento2026!$E:$E,'DRE-2026'!O$4,Orçamento2026!$A:$A,'DRE-2026'!$A$2))</f>
        <v>49151</v>
      </c>
      <c r="O65" s="23">
        <f>IF($A$2="CONSOLIDADO",SUMIFS('Realizado 2026'!$P:$P,'Realizado 2026'!$F:$F,'DRE-2026'!$A65,'Realizado 2026'!$E:$E,'DRE-2026'!O$4),SUMIFS('Realizado 2026'!$P:$P,'Realizado 2026'!$F:$F,'DRE-2026'!$A65,'Realizado 2026'!$E:$E,'DRE-2026'!O$4,'Realizado 2026'!$A:$A,'DRE-2026'!$A$2))</f>
        <v>0</v>
      </c>
      <c r="P65" s="24">
        <f t="shared" si="50"/>
        <v>0</v>
      </c>
      <c r="Q65" s="22">
        <f>IF($A$2="CONSOLIDADO",SUMIFS(Orçamento2026!$P:$P,Orçamento2026!$F:$F,'DRE-2026'!$A65,Orçamento2026!$E:$E,'DRE-2026'!R$4),SUMIFS(Orçamento2026!$P:$P,Orçamento2026!$F:$F,'DRE-2026'!$A65,Orçamento2026!$E:$E,'DRE-2026'!R$4,Orçamento2026!$A:$A,'DRE-2026'!$A$2))</f>
        <v>0</v>
      </c>
      <c r="R65" s="23">
        <f>IF($A$2="CONSOLIDADO",SUMIFS('Realizado 2026'!$P:$P,'Realizado 2026'!$F:$F,'DRE-2026'!$A65,'Realizado 2026'!$E:$E,'DRE-2026'!R$4),SUMIFS('Realizado 2026'!$P:$P,'Realizado 2026'!$F:$F,'DRE-2026'!$A65,'Realizado 2026'!$E:$E,'DRE-2026'!R$4,'Realizado 2026'!$A:$A,'DRE-2026'!$A$2))</f>
        <v>0</v>
      </c>
      <c r="S65" s="24" t="str">
        <f t="shared" si="51"/>
        <v>-</v>
      </c>
      <c r="T65" s="22">
        <f>IF($A$2="CONSOLIDADO",SUMIFS(Orçamento2026!$P:$P,Orçamento2026!$F:$F,'DRE-2026'!$A65,Orçamento2026!$E:$E,'DRE-2026'!U$4),SUMIFS(Orçamento2026!$P:$P,Orçamento2026!$F:$F,'DRE-2026'!$A65,Orçamento2026!$E:$E,'DRE-2026'!U$4,Orçamento2026!$A:$A,'DRE-2026'!$A$2))</f>
        <v>98302</v>
      </c>
      <c r="U65" s="23">
        <f>IF($A$2="CONSOLIDADO",SUMIFS('Realizado 2026'!$P:$P,'Realizado 2026'!$F:$F,'DRE-2026'!$A65,'Realizado 2026'!$E:$E,'DRE-2026'!U$4),SUMIFS('Realizado 2026'!$P:$P,'Realizado 2026'!$F:$F,'DRE-2026'!$A65,'Realizado 2026'!$E:$E,'DRE-2026'!U$4,'Realizado 2026'!$A:$A,'DRE-2026'!$A$2))</f>
        <v>0</v>
      </c>
      <c r="V65" s="24">
        <f t="shared" si="52"/>
        <v>0</v>
      </c>
      <c r="W65" s="22">
        <f>IF($A$2="CONSOLIDADO",SUMIFS(Orçamento2026!$P:$P,Orçamento2026!$F:$F,'DRE-2026'!$A65,Orçamento2026!$E:$E,'DRE-2026'!X$4),SUMIFS(Orçamento2026!$P:$P,Orçamento2026!$F:$F,'DRE-2026'!$A65,Orçamento2026!$E:$E,'DRE-2026'!X$4,Orçamento2026!$A:$A,'DRE-2026'!$A$2))</f>
        <v>49151</v>
      </c>
      <c r="X65" s="23">
        <f>IF($A$2="CONSOLIDADO",SUMIFS('Realizado 2026'!$P:$P,'Realizado 2026'!$F:$F,'DRE-2026'!$A65,'Realizado 2026'!$E:$E,'DRE-2026'!X$4),SUMIFS('Realizado 2026'!$P:$P,'Realizado 2026'!$F:$F,'DRE-2026'!$A65,'Realizado 2026'!$E:$E,'DRE-2026'!X$4,'Realizado 2026'!$A:$A,'DRE-2026'!$A$2))</f>
        <v>0</v>
      </c>
      <c r="Y65" s="24">
        <f t="shared" si="53"/>
        <v>0</v>
      </c>
      <c r="Z65" s="22">
        <f>IF($A$2="CONSOLIDADO",SUMIFS(Orçamento2026!$P:$P,Orçamento2026!$F:$F,'DRE-2026'!$A65,Orçamento2026!$E:$E,'DRE-2026'!AA$4),SUMIFS(Orçamento2026!$P:$P,Orçamento2026!$F:$F,'DRE-2026'!$A65,Orçamento2026!$E:$E,'DRE-2026'!AA$4,Orçamento2026!$A:$A,'DRE-2026'!$A$2))</f>
        <v>49151</v>
      </c>
      <c r="AA65" s="23">
        <f>IF($A$2="CONSOLIDADO",SUMIFS('Realizado 2026'!$P:$P,'Realizado 2026'!$F:$F,'DRE-2026'!$A65,'Realizado 2026'!$E:$E,'DRE-2026'!AA$4),SUMIFS('Realizado 2026'!$P:$P,'Realizado 2026'!$F:$F,'DRE-2026'!$A65,'Realizado 2026'!$E:$E,'DRE-2026'!AA$4,'Realizado 2026'!$A:$A,'DRE-2026'!$A$2))</f>
        <v>0</v>
      </c>
      <c r="AB65" s="24">
        <f t="shared" si="54"/>
        <v>0</v>
      </c>
      <c r="AC65" s="22">
        <f>IF($A$2="CONSOLIDADO",SUMIFS(Orçamento2026!$P:$P,Orçamento2026!$F:$F,'DRE-2026'!$A65,Orçamento2026!$E:$E,'DRE-2026'!AD$4),SUMIFS(Orçamento2026!$P:$P,Orçamento2026!$F:$F,'DRE-2026'!$A65,Orçamento2026!$E:$E,'DRE-2026'!AD$4,Orçamento2026!$A:$A,'DRE-2026'!$A$2))</f>
        <v>49151</v>
      </c>
      <c r="AD65" s="23">
        <f>IF($A$2="CONSOLIDADO",SUMIFS('Realizado 2026'!$P:$P,'Realizado 2026'!$F:$F,'DRE-2026'!$A65,'Realizado 2026'!$E:$E,'DRE-2026'!AD$4),SUMIFS('Realizado 2026'!$P:$P,'Realizado 2026'!$F:$F,'DRE-2026'!$A65,'Realizado 2026'!$E:$E,'DRE-2026'!AD$4,'Realizado 2026'!$A:$A,'DRE-2026'!$A$2))</f>
        <v>0</v>
      </c>
      <c r="AE65" s="24">
        <f t="shared" si="55"/>
        <v>0</v>
      </c>
      <c r="AF65" s="22">
        <f>IF($A$2="CONSOLIDADO",SUMIFS(Orçamento2026!$P:$P,Orçamento2026!$F:$F,'DRE-2026'!$A65,Orçamento2026!$E:$E,'DRE-2026'!AG$4),SUMIFS(Orçamento2026!$P:$P,Orçamento2026!$F:$F,'DRE-2026'!$A65,Orçamento2026!$E:$E,'DRE-2026'!AG$4,Orçamento2026!$A:$A,'DRE-2026'!$A$2))</f>
        <v>49151</v>
      </c>
      <c r="AG65" s="23">
        <f>IF($A$2="CONSOLIDADO",SUMIFS('Realizado 2026'!$P:$P,'Realizado 2026'!$F:$F,'DRE-2026'!$A65,'Realizado 2026'!$E:$E,'DRE-2026'!AG$4),SUMIFS('Realizado 2026'!$P:$P,'Realizado 2026'!$F:$F,'DRE-2026'!$A65,'Realizado 2026'!$E:$E,'DRE-2026'!AG$4,'Realizado 2026'!$A:$A,'DRE-2026'!$A$2))</f>
        <v>0</v>
      </c>
      <c r="AH65" s="24">
        <f t="shared" si="56"/>
        <v>0</v>
      </c>
      <c r="AI65" s="22">
        <f>IF($A$2="CONSOLIDADO",SUMIFS(Orçamento2026!$P:$P,Orçamento2026!$F:$F,'DRE-2026'!$A65,Orçamento2026!$E:$E,'DRE-2026'!AJ$4),SUMIFS(Orçamento2026!$P:$P,Orçamento2026!$F:$F,'DRE-2026'!$A65,Orçamento2026!$E:$E,'DRE-2026'!AJ$4,Orçamento2026!$A:$A,'DRE-2026'!$A$2))</f>
        <v>49151</v>
      </c>
      <c r="AJ65" s="23">
        <f>IF($A$2="CONSOLIDADO",SUMIFS('Realizado 2026'!$P:$P,'Realizado 2026'!$F:$F,'DRE-2026'!$A65,'Realizado 2026'!$E:$E,'DRE-2026'!AJ$4),SUMIFS('Realizado 2026'!$P:$P,'Realizado 2026'!$F:$F,'DRE-2026'!$A65,'Realizado 2026'!$E:$E,'DRE-2026'!AJ$4,'Realizado 2026'!$A:$A,'DRE-2026'!$A$2))</f>
        <v>0</v>
      </c>
      <c r="AK65" s="24">
        <f t="shared" si="57"/>
        <v>0</v>
      </c>
      <c r="AL65" s="5"/>
      <c r="AM65" s="5"/>
      <c r="AN65" s="23">
        <f t="shared" ref="AN65:AO65" si="116">B65+E65+H65+K65+N65+Q65+T65+W65+Z65+AC65+AF65+AI65</f>
        <v>589812</v>
      </c>
      <c r="AO65" s="23">
        <f t="shared" si="116"/>
        <v>146449.44</v>
      </c>
      <c r="AP65" s="25">
        <f t="shared" si="59"/>
        <v>0.24829850867734127</v>
      </c>
    </row>
    <row r="66" spans="1:42" ht="15.75" customHeight="1">
      <c r="A66" s="44" t="s">
        <v>64</v>
      </c>
      <c r="B66" s="22">
        <f>IF($A$2="CONSOLIDADO",SUMIFS(Orçamento2026!$P:$P,Orçamento2026!$F:$F,'DRE-2026'!$A66,Orçamento2026!$E:$E,'DRE-2026'!C$4),SUMIFS(Orçamento2026!$P:$P,Orçamento2026!$F:$F,'DRE-2026'!$A66,Orçamento2026!$E:$E,'DRE-2026'!C$4,Orçamento2026!$A:$A,'DRE-2026'!$A$2))</f>
        <v>42303.16</v>
      </c>
      <c r="C66" s="23">
        <f>IF($A$2="CONSOLIDADO",SUMIFS('Realizado 2026'!$P:$P,'Realizado 2026'!$F:$F,'DRE-2026'!$A66,'Realizado 2026'!$E:$E,'DRE-2026'!C$4),SUMIFS('Realizado 2026'!$P:$P,'Realizado 2026'!$F:$F,'DRE-2026'!$A66,'Realizado 2026'!$E:$E,'DRE-2026'!C$4,'Realizado 2026'!$A:$A,'DRE-2026'!$A$2))</f>
        <v>0</v>
      </c>
      <c r="D66" s="24">
        <f t="shared" si="46"/>
        <v>0</v>
      </c>
      <c r="E66" s="22">
        <f>IF($A$2="CONSOLIDADO",SUMIFS(Orçamento2026!$P:$P,Orçamento2026!$F:$F,'DRE-2026'!$A66,Orçamento2026!$E:$E,'DRE-2026'!F$4),SUMIFS(Orçamento2026!$P:$P,Orçamento2026!$F:$F,'DRE-2026'!$A66,Orçamento2026!$E:$E,'DRE-2026'!F$4,Orçamento2026!$A:$A,'DRE-2026'!$A$2))</f>
        <v>0</v>
      </c>
      <c r="F66" s="23">
        <f>IF($A$2="CONSOLIDADO",SUMIFS('Realizado 2026'!$P:$P,'Realizado 2026'!$F:$F,'DRE-2026'!$A66,'Realizado 2026'!$E:$E,'DRE-2026'!F$4),SUMIFS('Realizado 2026'!$P:$P,'Realizado 2026'!$F:$F,'DRE-2026'!$A66,'Realizado 2026'!$E:$E,'DRE-2026'!F$4,'Realizado 2026'!$A:$A,'DRE-2026'!$A$2))</f>
        <v>0</v>
      </c>
      <c r="G66" s="24" t="str">
        <f t="shared" si="47"/>
        <v>-</v>
      </c>
      <c r="H66" s="22">
        <f>IF($A$2="CONSOLIDADO",SUMIFS(Orçamento2026!$P:$P,Orçamento2026!$F:$F,'DRE-2026'!$A66,Orçamento2026!$E:$E,'DRE-2026'!I$4),SUMIFS(Orçamento2026!$P:$P,Orçamento2026!$F:$F,'DRE-2026'!$A66,Orçamento2026!$E:$E,'DRE-2026'!I$4,Orçamento2026!$A:$A,'DRE-2026'!$A$2))</f>
        <v>0</v>
      </c>
      <c r="I66" s="23">
        <f>IF($A$2="CONSOLIDADO",SUMIFS('Realizado 2026'!$P:$P,'Realizado 2026'!$F:$F,'DRE-2026'!$A66,'Realizado 2026'!$E:$E,'DRE-2026'!I$4),SUMIFS('Realizado 2026'!$P:$P,'Realizado 2026'!$F:$F,'DRE-2026'!$A66,'Realizado 2026'!$E:$E,'DRE-2026'!I$4,'Realizado 2026'!$A:$A,'DRE-2026'!$A$2))</f>
        <v>0</v>
      </c>
      <c r="J66" s="24" t="str">
        <f t="shared" si="48"/>
        <v>-</v>
      </c>
      <c r="K66" s="22">
        <f>IF($A$2="CONSOLIDADO",SUMIFS(Orçamento2026!$P:$P,Orçamento2026!$F:$F,'DRE-2026'!$A66,Orçamento2026!$E:$E,'DRE-2026'!L$4),SUMIFS(Orçamento2026!$P:$P,Orçamento2026!$F:$F,'DRE-2026'!$A66,Orçamento2026!$E:$E,'DRE-2026'!L$4,Orçamento2026!$A:$A,'DRE-2026'!$A$2))</f>
        <v>150000</v>
      </c>
      <c r="L66" s="23">
        <f>IF($A$2="CONSOLIDADO",SUMIFS('Realizado 2026'!$P:$P,'Realizado 2026'!$F:$F,'DRE-2026'!$A66,'Realizado 2026'!$E:$E,'DRE-2026'!L$4),SUMIFS('Realizado 2026'!$P:$P,'Realizado 2026'!$F:$F,'DRE-2026'!$A66,'Realizado 2026'!$E:$E,'DRE-2026'!L$4,'Realizado 2026'!$A:$A,'DRE-2026'!$A$2))</f>
        <v>0</v>
      </c>
      <c r="M66" s="24">
        <f t="shared" si="49"/>
        <v>0</v>
      </c>
      <c r="N66" s="22">
        <f>IF($A$2="CONSOLIDADO",SUMIFS(Orçamento2026!$P:$P,Orçamento2026!$F:$F,'DRE-2026'!$A66,Orçamento2026!$E:$E,'DRE-2026'!O$4),SUMIFS(Orçamento2026!$P:$P,Orçamento2026!$F:$F,'DRE-2026'!$A66,Orçamento2026!$E:$E,'DRE-2026'!O$4,Orçamento2026!$A:$A,'DRE-2026'!$A$2))</f>
        <v>90311.98000000001</v>
      </c>
      <c r="O66" s="23">
        <f>IF($A$2="CONSOLIDADO",SUMIFS('Realizado 2026'!$P:$P,'Realizado 2026'!$F:$F,'DRE-2026'!$A66,'Realizado 2026'!$E:$E,'DRE-2026'!O$4),SUMIFS('Realizado 2026'!$P:$P,'Realizado 2026'!$F:$F,'DRE-2026'!$A66,'Realizado 2026'!$E:$E,'DRE-2026'!O$4,'Realizado 2026'!$A:$A,'DRE-2026'!$A$2))</f>
        <v>0</v>
      </c>
      <c r="P66" s="24">
        <f t="shared" si="50"/>
        <v>0</v>
      </c>
      <c r="Q66" s="22">
        <f>IF($A$2="CONSOLIDADO",SUMIFS(Orçamento2026!$P:$P,Orçamento2026!$F:$F,'DRE-2026'!$A66,Orçamento2026!$E:$E,'DRE-2026'!R$4),SUMIFS(Orçamento2026!$P:$P,Orçamento2026!$F:$F,'DRE-2026'!$A66,Orçamento2026!$E:$E,'DRE-2026'!R$4,Orçamento2026!$A:$A,'DRE-2026'!$A$2))</f>
        <v>0</v>
      </c>
      <c r="R66" s="23">
        <f>IF($A$2="CONSOLIDADO",SUMIFS('Realizado 2026'!$P:$P,'Realizado 2026'!$F:$F,'DRE-2026'!$A66,'Realizado 2026'!$E:$E,'DRE-2026'!R$4),SUMIFS('Realizado 2026'!$P:$P,'Realizado 2026'!$F:$F,'DRE-2026'!$A66,'Realizado 2026'!$E:$E,'DRE-2026'!R$4,'Realizado 2026'!$A:$A,'DRE-2026'!$A$2))</f>
        <v>0</v>
      </c>
      <c r="S66" s="24" t="str">
        <f t="shared" si="51"/>
        <v>-</v>
      </c>
      <c r="T66" s="22">
        <f>IF($A$2="CONSOLIDADO",SUMIFS(Orçamento2026!$P:$P,Orçamento2026!$F:$F,'DRE-2026'!$A66,Orçamento2026!$E:$E,'DRE-2026'!U$4),SUMIFS(Orçamento2026!$P:$P,Orçamento2026!$F:$F,'DRE-2026'!$A66,Orçamento2026!$E:$E,'DRE-2026'!U$4,Orçamento2026!$A:$A,'DRE-2026'!$A$2))</f>
        <v>0</v>
      </c>
      <c r="U66" s="23">
        <f>IF($A$2="CONSOLIDADO",SUMIFS('Realizado 2026'!$P:$P,'Realizado 2026'!$F:$F,'DRE-2026'!$A66,'Realizado 2026'!$E:$E,'DRE-2026'!U$4),SUMIFS('Realizado 2026'!$P:$P,'Realizado 2026'!$F:$F,'DRE-2026'!$A66,'Realizado 2026'!$E:$E,'DRE-2026'!U$4,'Realizado 2026'!$A:$A,'DRE-2026'!$A$2))</f>
        <v>0</v>
      </c>
      <c r="V66" s="24" t="str">
        <f t="shared" si="52"/>
        <v>-</v>
      </c>
      <c r="W66" s="22">
        <f>IF($A$2="CONSOLIDADO",SUMIFS(Orçamento2026!$P:$P,Orçamento2026!$F:$F,'DRE-2026'!$A66,Orçamento2026!$E:$E,'DRE-2026'!X$4),SUMIFS(Orçamento2026!$P:$P,Orçamento2026!$F:$F,'DRE-2026'!$A66,Orçamento2026!$E:$E,'DRE-2026'!X$4,Orçamento2026!$A:$A,'DRE-2026'!$A$2))</f>
        <v>0</v>
      </c>
      <c r="X66" s="23">
        <f>IF($A$2="CONSOLIDADO",SUMIFS('Realizado 2026'!$P:$P,'Realizado 2026'!$F:$F,'DRE-2026'!$A66,'Realizado 2026'!$E:$E,'DRE-2026'!X$4),SUMIFS('Realizado 2026'!$P:$P,'Realizado 2026'!$F:$F,'DRE-2026'!$A66,'Realizado 2026'!$E:$E,'DRE-2026'!X$4,'Realizado 2026'!$A:$A,'DRE-2026'!$A$2))</f>
        <v>0</v>
      </c>
      <c r="Y66" s="24" t="str">
        <f t="shared" si="53"/>
        <v>-</v>
      </c>
      <c r="Z66" s="22">
        <f>IF($A$2="CONSOLIDADO",SUMIFS(Orçamento2026!$P:$P,Orçamento2026!$F:$F,'DRE-2026'!$A66,Orçamento2026!$E:$E,'DRE-2026'!AA$4),SUMIFS(Orçamento2026!$P:$P,Orçamento2026!$F:$F,'DRE-2026'!$A66,Orçamento2026!$E:$E,'DRE-2026'!AA$4,Orçamento2026!$A:$A,'DRE-2026'!$A$2))</f>
        <v>0</v>
      </c>
      <c r="AA66" s="23">
        <f>IF($A$2="CONSOLIDADO",SUMIFS('Realizado 2026'!$P:$P,'Realizado 2026'!$F:$F,'DRE-2026'!$A66,'Realizado 2026'!$E:$E,'DRE-2026'!AA$4),SUMIFS('Realizado 2026'!$P:$P,'Realizado 2026'!$F:$F,'DRE-2026'!$A66,'Realizado 2026'!$E:$E,'DRE-2026'!AA$4,'Realizado 2026'!$A:$A,'DRE-2026'!$A$2))</f>
        <v>0</v>
      </c>
      <c r="AB66" s="24" t="str">
        <f t="shared" si="54"/>
        <v>-</v>
      </c>
      <c r="AC66" s="22">
        <f>IF($A$2="CONSOLIDADO",SUMIFS(Orçamento2026!$P:$P,Orçamento2026!$F:$F,'DRE-2026'!$A66,Orçamento2026!$E:$E,'DRE-2026'!AD$4),SUMIFS(Orçamento2026!$P:$P,Orçamento2026!$F:$F,'DRE-2026'!$A66,Orçamento2026!$E:$E,'DRE-2026'!AD$4,Orçamento2026!$A:$A,'DRE-2026'!$A$2))</f>
        <v>0</v>
      </c>
      <c r="AD66" s="23">
        <f>IF($A$2="CONSOLIDADO",SUMIFS('Realizado 2026'!$P:$P,'Realizado 2026'!$F:$F,'DRE-2026'!$A66,'Realizado 2026'!$E:$E,'DRE-2026'!AD$4),SUMIFS('Realizado 2026'!$P:$P,'Realizado 2026'!$F:$F,'DRE-2026'!$A66,'Realizado 2026'!$E:$E,'DRE-2026'!AD$4,'Realizado 2026'!$A:$A,'DRE-2026'!$A$2))</f>
        <v>0</v>
      </c>
      <c r="AE66" s="24" t="str">
        <f t="shared" si="55"/>
        <v>-</v>
      </c>
      <c r="AF66" s="22">
        <f>IF($A$2="CONSOLIDADO",SUMIFS(Orçamento2026!$P:$P,Orçamento2026!$F:$F,'DRE-2026'!$A66,Orçamento2026!$E:$E,'DRE-2026'!AG$4),SUMIFS(Orçamento2026!$P:$P,Orçamento2026!$F:$F,'DRE-2026'!$A66,Orçamento2026!$E:$E,'DRE-2026'!AG$4,Orçamento2026!$A:$A,'DRE-2026'!$A$2))</f>
        <v>0</v>
      </c>
      <c r="AG66" s="23">
        <f>IF($A$2="CONSOLIDADO",SUMIFS('Realizado 2026'!$P:$P,'Realizado 2026'!$F:$F,'DRE-2026'!$A66,'Realizado 2026'!$E:$E,'DRE-2026'!AG$4),SUMIFS('Realizado 2026'!$P:$P,'Realizado 2026'!$F:$F,'DRE-2026'!$A66,'Realizado 2026'!$E:$E,'DRE-2026'!AG$4,'Realizado 2026'!$A:$A,'DRE-2026'!$A$2))</f>
        <v>0</v>
      </c>
      <c r="AH66" s="24" t="str">
        <f t="shared" si="56"/>
        <v>-</v>
      </c>
      <c r="AI66" s="22">
        <f>IF($A$2="CONSOLIDADO",SUMIFS(Orçamento2026!$P:$P,Orçamento2026!$F:$F,'DRE-2026'!$A66,Orçamento2026!$E:$E,'DRE-2026'!AJ$4),SUMIFS(Orçamento2026!$P:$P,Orçamento2026!$F:$F,'DRE-2026'!$A66,Orçamento2026!$E:$E,'DRE-2026'!AJ$4,Orçamento2026!$A:$A,'DRE-2026'!$A$2))</f>
        <v>0</v>
      </c>
      <c r="AJ66" s="23">
        <f>IF($A$2="CONSOLIDADO",SUMIFS('Realizado 2026'!$P:$P,'Realizado 2026'!$F:$F,'DRE-2026'!$A66,'Realizado 2026'!$E:$E,'DRE-2026'!AJ$4),SUMIFS('Realizado 2026'!$P:$P,'Realizado 2026'!$F:$F,'DRE-2026'!$A66,'Realizado 2026'!$E:$E,'DRE-2026'!AJ$4,'Realizado 2026'!$A:$A,'DRE-2026'!$A$2))</f>
        <v>0</v>
      </c>
      <c r="AK66" s="24" t="str">
        <f t="shared" si="57"/>
        <v>-</v>
      </c>
      <c r="AL66" s="5"/>
      <c r="AM66" s="5"/>
      <c r="AN66" s="23">
        <f t="shared" ref="AN66:AO66" si="117">B66+E66+H66+K66+N66+Q66+T66+W66+Z66+AC66+AF66+AI66</f>
        <v>282615.14</v>
      </c>
      <c r="AO66" s="23">
        <f t="shared" si="117"/>
        <v>0</v>
      </c>
      <c r="AP66" s="25">
        <f t="shared" si="59"/>
        <v>0</v>
      </c>
    </row>
    <row r="67" spans="1:42" ht="15.75" customHeight="1">
      <c r="A67" s="44" t="s">
        <v>65</v>
      </c>
      <c r="B67" s="22">
        <f>IF($A$2="CONSOLIDADO",SUMIFS(Orçamento2026!$P:$P,Orçamento2026!$F:$F,'DRE-2026'!$A67,Orçamento2026!$E:$E,'DRE-2026'!C$4),SUMIFS(Orçamento2026!$P:$P,Orçamento2026!$F:$F,'DRE-2026'!$A67,Orçamento2026!$E:$E,'DRE-2026'!C$4,Orçamento2026!$A:$A,'DRE-2026'!$A$2))</f>
        <v>0</v>
      </c>
      <c r="C67" s="23">
        <f>IF($A$2="CONSOLIDADO",SUMIFS('Realizado 2026'!$P:$P,'Realizado 2026'!$F:$F,'DRE-2026'!$A67,'Realizado 2026'!$E:$E,'DRE-2026'!C$4),SUMIFS('Realizado 2026'!$P:$P,'Realizado 2026'!$F:$F,'DRE-2026'!$A67,'Realizado 2026'!$E:$E,'DRE-2026'!C$4,'Realizado 2026'!$A:$A,'DRE-2026'!$A$2))</f>
        <v>0</v>
      </c>
      <c r="D67" s="24" t="str">
        <f t="shared" si="46"/>
        <v>-</v>
      </c>
      <c r="E67" s="22">
        <f>IF($A$2="CONSOLIDADO",SUMIFS(Orçamento2026!$P:$P,Orçamento2026!$F:$F,'DRE-2026'!$A67,Orçamento2026!$E:$E,'DRE-2026'!F$4),SUMIFS(Orçamento2026!$P:$P,Orçamento2026!$F:$F,'DRE-2026'!$A67,Orçamento2026!$E:$E,'DRE-2026'!F$4,Orçamento2026!$A:$A,'DRE-2026'!$A$2))</f>
        <v>0</v>
      </c>
      <c r="F67" s="23">
        <f>IF($A$2="CONSOLIDADO",SUMIFS('Realizado 2026'!$P:$P,'Realizado 2026'!$F:$F,'DRE-2026'!$A67,'Realizado 2026'!$E:$E,'DRE-2026'!F$4),SUMIFS('Realizado 2026'!$P:$P,'Realizado 2026'!$F:$F,'DRE-2026'!$A67,'Realizado 2026'!$E:$E,'DRE-2026'!F$4,'Realizado 2026'!$A:$A,'DRE-2026'!$A$2))</f>
        <v>0</v>
      </c>
      <c r="G67" s="24" t="str">
        <f t="shared" si="47"/>
        <v>-</v>
      </c>
      <c r="H67" s="22">
        <f>IF($A$2="CONSOLIDADO",SUMIFS(Orçamento2026!$P:$P,Orçamento2026!$F:$F,'DRE-2026'!$A67,Orçamento2026!$E:$E,'DRE-2026'!I$4),SUMIFS(Orçamento2026!$P:$P,Orçamento2026!$F:$F,'DRE-2026'!$A67,Orçamento2026!$E:$E,'DRE-2026'!I$4,Orçamento2026!$A:$A,'DRE-2026'!$A$2))</f>
        <v>0</v>
      </c>
      <c r="I67" s="23">
        <f>IF($A$2="CONSOLIDADO",SUMIFS('Realizado 2026'!$P:$P,'Realizado 2026'!$F:$F,'DRE-2026'!$A67,'Realizado 2026'!$E:$E,'DRE-2026'!I$4),SUMIFS('Realizado 2026'!$P:$P,'Realizado 2026'!$F:$F,'DRE-2026'!$A67,'Realizado 2026'!$E:$E,'DRE-2026'!I$4,'Realizado 2026'!$A:$A,'DRE-2026'!$A$2))</f>
        <v>0</v>
      </c>
      <c r="J67" s="24" t="str">
        <f t="shared" si="48"/>
        <v>-</v>
      </c>
      <c r="K67" s="22">
        <f>IF($A$2="CONSOLIDADO",SUMIFS(Orçamento2026!$P:$P,Orçamento2026!$F:$F,'DRE-2026'!$A67,Orçamento2026!$E:$E,'DRE-2026'!L$4),SUMIFS(Orçamento2026!$P:$P,Orçamento2026!$F:$F,'DRE-2026'!$A67,Orçamento2026!$E:$E,'DRE-2026'!L$4,Orçamento2026!$A:$A,'DRE-2026'!$A$2))</f>
        <v>0</v>
      </c>
      <c r="L67" s="23">
        <f>IF($A$2="CONSOLIDADO",SUMIFS('Realizado 2026'!$P:$P,'Realizado 2026'!$F:$F,'DRE-2026'!$A67,'Realizado 2026'!$E:$E,'DRE-2026'!L$4),SUMIFS('Realizado 2026'!$P:$P,'Realizado 2026'!$F:$F,'DRE-2026'!$A67,'Realizado 2026'!$E:$E,'DRE-2026'!L$4,'Realizado 2026'!$A:$A,'DRE-2026'!$A$2))</f>
        <v>0</v>
      </c>
      <c r="M67" s="24" t="str">
        <f t="shared" si="49"/>
        <v>-</v>
      </c>
      <c r="N67" s="22">
        <f>IF($A$2="CONSOLIDADO",SUMIFS(Orçamento2026!$P:$P,Orçamento2026!$F:$F,'DRE-2026'!$A67,Orçamento2026!$E:$E,'DRE-2026'!O$4),SUMIFS(Orçamento2026!$P:$P,Orçamento2026!$F:$F,'DRE-2026'!$A67,Orçamento2026!$E:$E,'DRE-2026'!O$4,Orçamento2026!$A:$A,'DRE-2026'!$A$2))</f>
        <v>0</v>
      </c>
      <c r="O67" s="23">
        <f>IF($A$2="CONSOLIDADO",SUMIFS('Realizado 2026'!$P:$P,'Realizado 2026'!$F:$F,'DRE-2026'!$A67,'Realizado 2026'!$E:$E,'DRE-2026'!O$4),SUMIFS('Realizado 2026'!$P:$P,'Realizado 2026'!$F:$F,'DRE-2026'!$A67,'Realizado 2026'!$E:$E,'DRE-2026'!O$4,'Realizado 2026'!$A:$A,'DRE-2026'!$A$2))</f>
        <v>0</v>
      </c>
      <c r="P67" s="24" t="str">
        <f t="shared" si="50"/>
        <v>-</v>
      </c>
      <c r="Q67" s="22">
        <f>IF($A$2="CONSOLIDADO",SUMIFS(Orçamento2026!$P:$P,Orçamento2026!$F:$F,'DRE-2026'!$A67,Orçamento2026!$E:$E,'DRE-2026'!R$4),SUMIFS(Orçamento2026!$P:$P,Orçamento2026!$F:$F,'DRE-2026'!$A67,Orçamento2026!$E:$E,'DRE-2026'!R$4,Orçamento2026!$A:$A,'DRE-2026'!$A$2))</f>
        <v>0</v>
      </c>
      <c r="R67" s="23">
        <f>IF($A$2="CONSOLIDADO",SUMIFS('Realizado 2026'!$P:$P,'Realizado 2026'!$F:$F,'DRE-2026'!$A67,'Realizado 2026'!$E:$E,'DRE-2026'!R$4),SUMIFS('Realizado 2026'!$P:$P,'Realizado 2026'!$F:$F,'DRE-2026'!$A67,'Realizado 2026'!$E:$E,'DRE-2026'!R$4,'Realizado 2026'!$A:$A,'DRE-2026'!$A$2))</f>
        <v>0</v>
      </c>
      <c r="S67" s="24" t="str">
        <f t="shared" si="51"/>
        <v>-</v>
      </c>
      <c r="T67" s="22">
        <f>IF($A$2="CONSOLIDADO",SUMIFS(Orçamento2026!$P:$P,Orçamento2026!$F:$F,'DRE-2026'!$A67,Orçamento2026!$E:$E,'DRE-2026'!U$4),SUMIFS(Orçamento2026!$P:$P,Orçamento2026!$F:$F,'DRE-2026'!$A67,Orçamento2026!$E:$E,'DRE-2026'!U$4,Orçamento2026!$A:$A,'DRE-2026'!$A$2))</f>
        <v>0</v>
      </c>
      <c r="U67" s="23">
        <f>IF($A$2="CONSOLIDADO",SUMIFS('Realizado 2026'!$P:$P,'Realizado 2026'!$F:$F,'DRE-2026'!$A67,'Realizado 2026'!$E:$E,'DRE-2026'!U$4),SUMIFS('Realizado 2026'!$P:$P,'Realizado 2026'!$F:$F,'DRE-2026'!$A67,'Realizado 2026'!$E:$E,'DRE-2026'!U$4,'Realizado 2026'!$A:$A,'DRE-2026'!$A$2))</f>
        <v>0</v>
      </c>
      <c r="V67" s="24" t="str">
        <f t="shared" si="52"/>
        <v>-</v>
      </c>
      <c r="W67" s="22">
        <f>IF($A$2="CONSOLIDADO",SUMIFS(Orçamento2026!$P:$P,Orçamento2026!$F:$F,'DRE-2026'!$A67,Orçamento2026!$E:$E,'DRE-2026'!X$4),SUMIFS(Orçamento2026!$P:$P,Orçamento2026!$F:$F,'DRE-2026'!$A67,Orçamento2026!$E:$E,'DRE-2026'!X$4,Orçamento2026!$A:$A,'DRE-2026'!$A$2))</f>
        <v>0</v>
      </c>
      <c r="X67" s="23">
        <f>IF($A$2="CONSOLIDADO",SUMIFS('Realizado 2026'!$P:$P,'Realizado 2026'!$F:$F,'DRE-2026'!$A67,'Realizado 2026'!$E:$E,'DRE-2026'!X$4),SUMIFS('Realizado 2026'!$P:$P,'Realizado 2026'!$F:$F,'DRE-2026'!$A67,'Realizado 2026'!$E:$E,'DRE-2026'!X$4,'Realizado 2026'!$A:$A,'DRE-2026'!$A$2))</f>
        <v>0</v>
      </c>
      <c r="Y67" s="24" t="str">
        <f t="shared" si="53"/>
        <v>-</v>
      </c>
      <c r="Z67" s="22">
        <f>IF($A$2="CONSOLIDADO",SUMIFS(Orçamento2026!$P:$P,Orçamento2026!$F:$F,'DRE-2026'!$A67,Orçamento2026!$E:$E,'DRE-2026'!AA$4),SUMIFS(Orçamento2026!$P:$P,Orçamento2026!$F:$F,'DRE-2026'!$A67,Orçamento2026!$E:$E,'DRE-2026'!AA$4,Orçamento2026!$A:$A,'DRE-2026'!$A$2))</f>
        <v>0</v>
      </c>
      <c r="AA67" s="23">
        <f>IF($A$2="CONSOLIDADO",SUMIFS('Realizado 2026'!$P:$P,'Realizado 2026'!$F:$F,'DRE-2026'!$A67,'Realizado 2026'!$E:$E,'DRE-2026'!AA$4),SUMIFS('Realizado 2026'!$P:$P,'Realizado 2026'!$F:$F,'DRE-2026'!$A67,'Realizado 2026'!$E:$E,'DRE-2026'!AA$4,'Realizado 2026'!$A:$A,'DRE-2026'!$A$2))</f>
        <v>0</v>
      </c>
      <c r="AB67" s="24" t="str">
        <f t="shared" si="54"/>
        <v>-</v>
      </c>
      <c r="AC67" s="22">
        <f>IF($A$2="CONSOLIDADO",SUMIFS(Orçamento2026!$P:$P,Orçamento2026!$F:$F,'DRE-2026'!$A67,Orçamento2026!$E:$E,'DRE-2026'!AD$4),SUMIFS(Orçamento2026!$P:$P,Orçamento2026!$F:$F,'DRE-2026'!$A67,Orçamento2026!$E:$E,'DRE-2026'!AD$4,Orçamento2026!$A:$A,'DRE-2026'!$A$2))</f>
        <v>0</v>
      </c>
      <c r="AD67" s="23">
        <f>IF($A$2="CONSOLIDADO",SUMIFS('Realizado 2026'!$P:$P,'Realizado 2026'!$F:$F,'DRE-2026'!$A67,'Realizado 2026'!$E:$E,'DRE-2026'!AD$4),SUMIFS('Realizado 2026'!$P:$P,'Realizado 2026'!$F:$F,'DRE-2026'!$A67,'Realizado 2026'!$E:$E,'DRE-2026'!AD$4,'Realizado 2026'!$A:$A,'DRE-2026'!$A$2))</f>
        <v>0</v>
      </c>
      <c r="AE67" s="24" t="str">
        <f t="shared" si="55"/>
        <v>-</v>
      </c>
      <c r="AF67" s="22">
        <f>IF($A$2="CONSOLIDADO",SUMIFS(Orçamento2026!$P:$P,Orçamento2026!$F:$F,'DRE-2026'!$A67,Orçamento2026!$E:$E,'DRE-2026'!AG$4),SUMIFS(Orçamento2026!$P:$P,Orçamento2026!$F:$F,'DRE-2026'!$A67,Orçamento2026!$E:$E,'DRE-2026'!AG$4,Orçamento2026!$A:$A,'DRE-2026'!$A$2))</f>
        <v>0</v>
      </c>
      <c r="AG67" s="23">
        <f>IF($A$2="CONSOLIDADO",SUMIFS('Realizado 2026'!$P:$P,'Realizado 2026'!$F:$F,'DRE-2026'!$A67,'Realizado 2026'!$E:$E,'DRE-2026'!AG$4),SUMIFS('Realizado 2026'!$P:$P,'Realizado 2026'!$F:$F,'DRE-2026'!$A67,'Realizado 2026'!$E:$E,'DRE-2026'!AG$4,'Realizado 2026'!$A:$A,'DRE-2026'!$A$2))</f>
        <v>0</v>
      </c>
      <c r="AH67" s="24" t="str">
        <f t="shared" si="56"/>
        <v>-</v>
      </c>
      <c r="AI67" s="22">
        <f>IF($A$2="CONSOLIDADO",SUMIFS(Orçamento2026!$P:$P,Orçamento2026!$F:$F,'DRE-2026'!$A67,Orçamento2026!$E:$E,'DRE-2026'!AJ$4),SUMIFS(Orçamento2026!$P:$P,Orçamento2026!$F:$F,'DRE-2026'!$A67,Orçamento2026!$E:$E,'DRE-2026'!AJ$4,Orçamento2026!$A:$A,'DRE-2026'!$A$2))</f>
        <v>0</v>
      </c>
      <c r="AJ67" s="23">
        <f>IF($A$2="CONSOLIDADO",SUMIFS('Realizado 2026'!$P:$P,'Realizado 2026'!$F:$F,'DRE-2026'!$A67,'Realizado 2026'!$E:$E,'DRE-2026'!AJ$4),SUMIFS('Realizado 2026'!$P:$P,'Realizado 2026'!$F:$F,'DRE-2026'!$A67,'Realizado 2026'!$E:$E,'DRE-2026'!AJ$4,'Realizado 2026'!$A:$A,'DRE-2026'!$A$2))</f>
        <v>0</v>
      </c>
      <c r="AK67" s="24" t="str">
        <f t="shared" si="57"/>
        <v>-</v>
      </c>
      <c r="AL67" s="5"/>
      <c r="AM67" s="5"/>
      <c r="AN67" s="23">
        <f t="shared" ref="AN67:AO67" si="118">B67+E67+H67+K67+N67+Q67+T67+W67+Z67+AC67+AF67+AI67</f>
        <v>0</v>
      </c>
      <c r="AO67" s="23">
        <f t="shared" si="118"/>
        <v>0</v>
      </c>
      <c r="AP67" s="25" t="str">
        <f t="shared" si="59"/>
        <v>-</v>
      </c>
    </row>
    <row r="68" spans="1:42" ht="15.75" customHeight="1">
      <c r="A68" s="44" t="s">
        <v>66</v>
      </c>
      <c r="B68" s="22">
        <f>IF($A$2="CONSOLIDADO",SUMIFS(Orçamento2026!$P:$P,Orçamento2026!$F:$F,'DRE-2026'!$A68,Orçamento2026!$E:$E,'DRE-2026'!C$4),SUMIFS(Orçamento2026!$P:$P,Orçamento2026!$F:$F,'DRE-2026'!$A68,Orçamento2026!$E:$E,'DRE-2026'!C$4,Orçamento2026!$A:$A,'DRE-2026'!$A$2))</f>
        <v>300</v>
      </c>
      <c r="C68" s="23">
        <f>IF($A$2="CONSOLIDADO",SUMIFS('Realizado 2026'!$P:$P,'Realizado 2026'!$F:$F,'DRE-2026'!$A68,'Realizado 2026'!$E:$E,'DRE-2026'!C$4),SUMIFS('Realizado 2026'!$P:$P,'Realizado 2026'!$F:$F,'DRE-2026'!$A68,'Realizado 2026'!$E:$E,'DRE-2026'!C$4,'Realizado 2026'!$A:$A,'DRE-2026'!$A$2))</f>
        <v>0</v>
      </c>
      <c r="D68" s="24">
        <f t="shared" si="46"/>
        <v>0</v>
      </c>
      <c r="E68" s="22">
        <f>IF($A$2="CONSOLIDADO",SUMIFS(Orçamento2026!$P:$P,Orçamento2026!$F:$F,'DRE-2026'!$A68,Orçamento2026!$E:$E,'DRE-2026'!F$4),SUMIFS(Orçamento2026!$P:$P,Orçamento2026!$F:$F,'DRE-2026'!$A68,Orçamento2026!$E:$E,'DRE-2026'!F$4,Orçamento2026!$A:$A,'DRE-2026'!$A$2))</f>
        <v>300</v>
      </c>
      <c r="F68" s="23">
        <f>IF($A$2="CONSOLIDADO",SUMIFS('Realizado 2026'!$P:$P,'Realizado 2026'!$F:$F,'DRE-2026'!$A68,'Realizado 2026'!$E:$E,'DRE-2026'!F$4),SUMIFS('Realizado 2026'!$P:$P,'Realizado 2026'!$F:$F,'DRE-2026'!$A68,'Realizado 2026'!$E:$E,'DRE-2026'!F$4,'Realizado 2026'!$A:$A,'DRE-2026'!$A$2))</f>
        <v>0</v>
      </c>
      <c r="G68" s="24">
        <f t="shared" si="47"/>
        <v>0</v>
      </c>
      <c r="H68" s="22">
        <f>IF($A$2="CONSOLIDADO",SUMIFS(Orçamento2026!$P:$P,Orçamento2026!$F:$F,'DRE-2026'!$A68,Orçamento2026!$E:$E,'DRE-2026'!I$4),SUMIFS(Orçamento2026!$P:$P,Orçamento2026!$F:$F,'DRE-2026'!$A68,Orçamento2026!$E:$E,'DRE-2026'!I$4,Orçamento2026!$A:$A,'DRE-2026'!$A$2))</f>
        <v>300</v>
      </c>
      <c r="I68" s="23">
        <f>IF($A$2="CONSOLIDADO",SUMIFS('Realizado 2026'!$P:$P,'Realizado 2026'!$F:$F,'DRE-2026'!$A68,'Realizado 2026'!$E:$E,'DRE-2026'!I$4),SUMIFS('Realizado 2026'!$P:$P,'Realizado 2026'!$F:$F,'DRE-2026'!$A68,'Realizado 2026'!$E:$E,'DRE-2026'!I$4,'Realizado 2026'!$A:$A,'DRE-2026'!$A$2))</f>
        <v>0</v>
      </c>
      <c r="J68" s="24">
        <f t="shared" si="48"/>
        <v>0</v>
      </c>
      <c r="K68" s="22">
        <f>IF($A$2="CONSOLIDADO",SUMIFS(Orçamento2026!$P:$P,Orçamento2026!$F:$F,'DRE-2026'!$A68,Orçamento2026!$E:$E,'DRE-2026'!L$4),SUMIFS(Orçamento2026!$P:$P,Orçamento2026!$F:$F,'DRE-2026'!$A68,Orçamento2026!$E:$E,'DRE-2026'!L$4,Orçamento2026!$A:$A,'DRE-2026'!$A$2))</f>
        <v>300</v>
      </c>
      <c r="L68" s="23">
        <f>IF($A$2="CONSOLIDADO",SUMIFS('Realizado 2026'!$P:$P,'Realizado 2026'!$F:$F,'DRE-2026'!$A68,'Realizado 2026'!$E:$E,'DRE-2026'!L$4),SUMIFS('Realizado 2026'!$P:$P,'Realizado 2026'!$F:$F,'DRE-2026'!$A68,'Realizado 2026'!$E:$E,'DRE-2026'!L$4,'Realizado 2026'!$A:$A,'DRE-2026'!$A$2))</f>
        <v>0</v>
      </c>
      <c r="M68" s="24">
        <f t="shared" si="49"/>
        <v>0</v>
      </c>
      <c r="N68" s="22">
        <f>IF($A$2="CONSOLIDADO",SUMIFS(Orçamento2026!$P:$P,Orçamento2026!$F:$F,'DRE-2026'!$A68,Orçamento2026!$E:$E,'DRE-2026'!O$4),SUMIFS(Orçamento2026!$P:$P,Orçamento2026!$F:$F,'DRE-2026'!$A68,Orçamento2026!$E:$E,'DRE-2026'!O$4,Orçamento2026!$A:$A,'DRE-2026'!$A$2))</f>
        <v>300</v>
      </c>
      <c r="O68" s="23">
        <f>IF($A$2="CONSOLIDADO",SUMIFS('Realizado 2026'!$P:$P,'Realizado 2026'!$F:$F,'DRE-2026'!$A68,'Realizado 2026'!$E:$E,'DRE-2026'!O$4),SUMIFS('Realizado 2026'!$P:$P,'Realizado 2026'!$F:$F,'DRE-2026'!$A68,'Realizado 2026'!$E:$E,'DRE-2026'!O$4,'Realizado 2026'!$A:$A,'DRE-2026'!$A$2))</f>
        <v>0</v>
      </c>
      <c r="P68" s="24">
        <f t="shared" si="50"/>
        <v>0</v>
      </c>
      <c r="Q68" s="22">
        <f>IF($A$2="CONSOLIDADO",SUMIFS(Orçamento2026!$P:$P,Orçamento2026!$F:$F,'DRE-2026'!$A68,Orçamento2026!$E:$E,'DRE-2026'!R$4),SUMIFS(Orçamento2026!$P:$P,Orçamento2026!$F:$F,'DRE-2026'!$A68,Orçamento2026!$E:$E,'DRE-2026'!R$4,Orçamento2026!$A:$A,'DRE-2026'!$A$2))</f>
        <v>300</v>
      </c>
      <c r="R68" s="23">
        <f>IF($A$2="CONSOLIDADO",SUMIFS('Realizado 2026'!$P:$P,'Realizado 2026'!$F:$F,'DRE-2026'!$A68,'Realizado 2026'!$E:$E,'DRE-2026'!R$4),SUMIFS('Realizado 2026'!$P:$P,'Realizado 2026'!$F:$F,'DRE-2026'!$A68,'Realizado 2026'!$E:$E,'DRE-2026'!R$4,'Realizado 2026'!$A:$A,'DRE-2026'!$A$2))</f>
        <v>0</v>
      </c>
      <c r="S68" s="24">
        <f t="shared" si="51"/>
        <v>0</v>
      </c>
      <c r="T68" s="22">
        <f>IF($A$2="CONSOLIDADO",SUMIFS(Orçamento2026!$P:$P,Orçamento2026!$F:$F,'DRE-2026'!$A68,Orçamento2026!$E:$E,'DRE-2026'!U$4),SUMIFS(Orçamento2026!$P:$P,Orçamento2026!$F:$F,'DRE-2026'!$A68,Orçamento2026!$E:$E,'DRE-2026'!U$4,Orçamento2026!$A:$A,'DRE-2026'!$A$2))</f>
        <v>300</v>
      </c>
      <c r="U68" s="23">
        <f>IF($A$2="CONSOLIDADO",SUMIFS('Realizado 2026'!$P:$P,'Realizado 2026'!$F:$F,'DRE-2026'!$A68,'Realizado 2026'!$E:$E,'DRE-2026'!U$4),SUMIFS('Realizado 2026'!$P:$P,'Realizado 2026'!$F:$F,'DRE-2026'!$A68,'Realizado 2026'!$E:$E,'DRE-2026'!U$4,'Realizado 2026'!$A:$A,'DRE-2026'!$A$2))</f>
        <v>0</v>
      </c>
      <c r="V68" s="24">
        <f t="shared" si="52"/>
        <v>0</v>
      </c>
      <c r="W68" s="22">
        <f>IF($A$2="CONSOLIDADO",SUMIFS(Orçamento2026!$P:$P,Orçamento2026!$F:$F,'DRE-2026'!$A68,Orçamento2026!$E:$E,'DRE-2026'!X$4),SUMIFS(Orçamento2026!$P:$P,Orçamento2026!$F:$F,'DRE-2026'!$A68,Orçamento2026!$E:$E,'DRE-2026'!X$4,Orçamento2026!$A:$A,'DRE-2026'!$A$2))</f>
        <v>300</v>
      </c>
      <c r="X68" s="23">
        <f>IF($A$2="CONSOLIDADO",SUMIFS('Realizado 2026'!$P:$P,'Realizado 2026'!$F:$F,'DRE-2026'!$A68,'Realizado 2026'!$E:$E,'DRE-2026'!X$4),SUMIFS('Realizado 2026'!$P:$P,'Realizado 2026'!$F:$F,'DRE-2026'!$A68,'Realizado 2026'!$E:$E,'DRE-2026'!X$4,'Realizado 2026'!$A:$A,'DRE-2026'!$A$2))</f>
        <v>0</v>
      </c>
      <c r="Y68" s="24">
        <f t="shared" si="53"/>
        <v>0</v>
      </c>
      <c r="Z68" s="22">
        <f>IF($A$2="CONSOLIDADO",SUMIFS(Orçamento2026!$P:$P,Orçamento2026!$F:$F,'DRE-2026'!$A68,Orçamento2026!$E:$E,'DRE-2026'!AA$4),SUMIFS(Orçamento2026!$P:$P,Orçamento2026!$F:$F,'DRE-2026'!$A68,Orçamento2026!$E:$E,'DRE-2026'!AA$4,Orçamento2026!$A:$A,'DRE-2026'!$A$2))</f>
        <v>300</v>
      </c>
      <c r="AA68" s="23">
        <f>IF($A$2="CONSOLIDADO",SUMIFS('Realizado 2026'!$P:$P,'Realizado 2026'!$F:$F,'DRE-2026'!$A68,'Realizado 2026'!$E:$E,'DRE-2026'!AA$4),SUMIFS('Realizado 2026'!$P:$P,'Realizado 2026'!$F:$F,'DRE-2026'!$A68,'Realizado 2026'!$E:$E,'DRE-2026'!AA$4,'Realizado 2026'!$A:$A,'DRE-2026'!$A$2))</f>
        <v>0</v>
      </c>
      <c r="AB68" s="24">
        <f t="shared" si="54"/>
        <v>0</v>
      </c>
      <c r="AC68" s="22">
        <f>IF($A$2="CONSOLIDADO",SUMIFS(Orçamento2026!$P:$P,Orçamento2026!$F:$F,'DRE-2026'!$A68,Orçamento2026!$E:$E,'DRE-2026'!AD$4),SUMIFS(Orçamento2026!$P:$P,Orçamento2026!$F:$F,'DRE-2026'!$A68,Orçamento2026!$E:$E,'DRE-2026'!AD$4,Orçamento2026!$A:$A,'DRE-2026'!$A$2))</f>
        <v>300</v>
      </c>
      <c r="AD68" s="23">
        <f>IF($A$2="CONSOLIDADO",SUMIFS('Realizado 2026'!$P:$P,'Realizado 2026'!$F:$F,'DRE-2026'!$A68,'Realizado 2026'!$E:$E,'DRE-2026'!AD$4),SUMIFS('Realizado 2026'!$P:$P,'Realizado 2026'!$F:$F,'DRE-2026'!$A68,'Realizado 2026'!$E:$E,'DRE-2026'!AD$4,'Realizado 2026'!$A:$A,'DRE-2026'!$A$2))</f>
        <v>0</v>
      </c>
      <c r="AE68" s="24">
        <f t="shared" si="55"/>
        <v>0</v>
      </c>
      <c r="AF68" s="22">
        <f>IF($A$2="CONSOLIDADO",SUMIFS(Orçamento2026!$P:$P,Orçamento2026!$F:$F,'DRE-2026'!$A68,Orçamento2026!$E:$E,'DRE-2026'!AG$4),SUMIFS(Orçamento2026!$P:$P,Orçamento2026!$F:$F,'DRE-2026'!$A68,Orçamento2026!$E:$E,'DRE-2026'!AG$4,Orçamento2026!$A:$A,'DRE-2026'!$A$2))</f>
        <v>300</v>
      </c>
      <c r="AG68" s="23">
        <f>IF($A$2="CONSOLIDADO",SUMIFS('Realizado 2026'!$P:$P,'Realizado 2026'!$F:$F,'DRE-2026'!$A68,'Realizado 2026'!$E:$E,'DRE-2026'!AG$4),SUMIFS('Realizado 2026'!$P:$P,'Realizado 2026'!$F:$F,'DRE-2026'!$A68,'Realizado 2026'!$E:$E,'DRE-2026'!AG$4,'Realizado 2026'!$A:$A,'DRE-2026'!$A$2))</f>
        <v>0</v>
      </c>
      <c r="AH68" s="24">
        <f t="shared" si="56"/>
        <v>0</v>
      </c>
      <c r="AI68" s="22">
        <f>IF($A$2="CONSOLIDADO",SUMIFS(Orçamento2026!$P:$P,Orçamento2026!$F:$F,'DRE-2026'!$A68,Orçamento2026!$E:$E,'DRE-2026'!AJ$4),SUMIFS(Orçamento2026!$P:$P,Orçamento2026!$F:$F,'DRE-2026'!$A68,Orçamento2026!$E:$E,'DRE-2026'!AJ$4,Orçamento2026!$A:$A,'DRE-2026'!$A$2))</f>
        <v>300</v>
      </c>
      <c r="AJ68" s="23">
        <f>IF($A$2="CONSOLIDADO",SUMIFS('Realizado 2026'!$P:$P,'Realizado 2026'!$F:$F,'DRE-2026'!$A68,'Realizado 2026'!$E:$E,'DRE-2026'!AJ$4),SUMIFS('Realizado 2026'!$P:$P,'Realizado 2026'!$F:$F,'DRE-2026'!$A68,'Realizado 2026'!$E:$E,'DRE-2026'!AJ$4,'Realizado 2026'!$A:$A,'DRE-2026'!$A$2))</f>
        <v>0</v>
      </c>
      <c r="AK68" s="24">
        <f t="shared" si="57"/>
        <v>0</v>
      </c>
      <c r="AL68" s="5"/>
      <c r="AM68" s="5"/>
      <c r="AN68" s="23">
        <f t="shared" ref="AN68:AO68" si="119">B68+E68+H68+K68+N68+Q68+T68+W68+Z68+AC68+AF68+AI68</f>
        <v>3600</v>
      </c>
      <c r="AO68" s="23">
        <f t="shared" si="119"/>
        <v>0</v>
      </c>
      <c r="AP68" s="25">
        <f t="shared" si="59"/>
        <v>0</v>
      </c>
    </row>
    <row r="69" spans="1:42" ht="15.75" customHeight="1">
      <c r="A69" s="44" t="s">
        <v>67</v>
      </c>
      <c r="B69" s="22">
        <f>IF($A$2="CONSOLIDADO",SUMIFS(Orçamento2026!$P:$P,Orçamento2026!$F:$F,'DRE-2026'!$A69,Orçamento2026!$E:$E,'DRE-2026'!C$4),SUMIFS(Orçamento2026!$P:$P,Orçamento2026!$F:$F,'DRE-2026'!$A69,Orçamento2026!$E:$E,'DRE-2026'!C$4,Orçamento2026!$A:$A,'DRE-2026'!$A$2))</f>
        <v>0</v>
      </c>
      <c r="C69" s="23">
        <f>IF($A$2="CONSOLIDADO",SUMIFS('Realizado 2026'!$P:$P,'Realizado 2026'!$F:$F,'DRE-2026'!$A69,'Realizado 2026'!$E:$E,'DRE-2026'!C$4),SUMIFS('Realizado 2026'!$P:$P,'Realizado 2026'!$F:$F,'DRE-2026'!$A69,'Realizado 2026'!$E:$E,'DRE-2026'!C$4,'Realizado 2026'!$A:$A,'DRE-2026'!$A$2))</f>
        <v>0</v>
      </c>
      <c r="D69" s="24" t="str">
        <f t="shared" si="46"/>
        <v>-</v>
      </c>
      <c r="E69" s="22">
        <f>IF($A$2="CONSOLIDADO",SUMIFS(Orçamento2026!$P:$P,Orçamento2026!$F:$F,'DRE-2026'!$A69,Orçamento2026!$E:$E,'DRE-2026'!F$4),SUMIFS(Orçamento2026!$P:$P,Orçamento2026!$F:$F,'DRE-2026'!$A69,Orçamento2026!$E:$E,'DRE-2026'!F$4,Orçamento2026!$A:$A,'DRE-2026'!$A$2))</f>
        <v>0</v>
      </c>
      <c r="F69" s="23">
        <f>IF($A$2="CONSOLIDADO",SUMIFS('Realizado 2026'!$P:$P,'Realizado 2026'!$F:$F,'DRE-2026'!$A69,'Realizado 2026'!$E:$E,'DRE-2026'!F$4),SUMIFS('Realizado 2026'!$P:$P,'Realizado 2026'!$F:$F,'DRE-2026'!$A69,'Realizado 2026'!$E:$E,'DRE-2026'!F$4,'Realizado 2026'!$A:$A,'DRE-2026'!$A$2))</f>
        <v>0</v>
      </c>
      <c r="G69" s="24" t="str">
        <f t="shared" si="47"/>
        <v>-</v>
      </c>
      <c r="H69" s="22">
        <f>IF($A$2="CONSOLIDADO",SUMIFS(Orçamento2026!$P:$P,Orçamento2026!$F:$F,'DRE-2026'!$A69,Orçamento2026!$E:$E,'DRE-2026'!I$4),SUMIFS(Orçamento2026!$P:$P,Orçamento2026!$F:$F,'DRE-2026'!$A69,Orçamento2026!$E:$E,'DRE-2026'!I$4,Orçamento2026!$A:$A,'DRE-2026'!$A$2))</f>
        <v>0</v>
      </c>
      <c r="I69" s="23">
        <f>IF($A$2="CONSOLIDADO",SUMIFS('Realizado 2026'!$P:$P,'Realizado 2026'!$F:$F,'DRE-2026'!$A69,'Realizado 2026'!$E:$E,'DRE-2026'!I$4),SUMIFS('Realizado 2026'!$P:$P,'Realizado 2026'!$F:$F,'DRE-2026'!$A69,'Realizado 2026'!$E:$E,'DRE-2026'!I$4,'Realizado 2026'!$A:$A,'DRE-2026'!$A$2))</f>
        <v>0</v>
      </c>
      <c r="J69" s="24" t="str">
        <f t="shared" si="48"/>
        <v>-</v>
      </c>
      <c r="K69" s="22">
        <f>IF($A$2="CONSOLIDADO",SUMIFS(Orçamento2026!$P:$P,Orçamento2026!$F:$F,'DRE-2026'!$A69,Orçamento2026!$E:$E,'DRE-2026'!L$4),SUMIFS(Orçamento2026!$P:$P,Orçamento2026!$F:$F,'DRE-2026'!$A69,Orçamento2026!$E:$E,'DRE-2026'!L$4,Orçamento2026!$A:$A,'DRE-2026'!$A$2))</f>
        <v>573.44000000000005</v>
      </c>
      <c r="L69" s="23">
        <f>IF($A$2="CONSOLIDADO",SUMIFS('Realizado 2026'!$P:$P,'Realizado 2026'!$F:$F,'DRE-2026'!$A69,'Realizado 2026'!$E:$E,'DRE-2026'!L$4),SUMIFS('Realizado 2026'!$P:$P,'Realizado 2026'!$F:$F,'DRE-2026'!$A69,'Realizado 2026'!$E:$E,'DRE-2026'!L$4,'Realizado 2026'!$A:$A,'DRE-2026'!$A$2))</f>
        <v>0</v>
      </c>
      <c r="M69" s="24">
        <f t="shared" si="49"/>
        <v>0</v>
      </c>
      <c r="N69" s="22">
        <f>IF($A$2="CONSOLIDADO",SUMIFS(Orçamento2026!$P:$P,Orçamento2026!$F:$F,'DRE-2026'!$A69,Orçamento2026!$E:$E,'DRE-2026'!O$4),SUMIFS(Orçamento2026!$P:$P,Orçamento2026!$F:$F,'DRE-2026'!$A69,Orçamento2026!$E:$E,'DRE-2026'!O$4,Orçamento2026!$A:$A,'DRE-2026'!$A$2))</f>
        <v>300</v>
      </c>
      <c r="O69" s="23">
        <f>IF($A$2="CONSOLIDADO",SUMIFS('Realizado 2026'!$P:$P,'Realizado 2026'!$F:$F,'DRE-2026'!$A69,'Realizado 2026'!$E:$E,'DRE-2026'!O$4),SUMIFS('Realizado 2026'!$P:$P,'Realizado 2026'!$F:$F,'DRE-2026'!$A69,'Realizado 2026'!$E:$E,'DRE-2026'!O$4,'Realizado 2026'!$A:$A,'DRE-2026'!$A$2))</f>
        <v>0</v>
      </c>
      <c r="P69" s="24">
        <f t="shared" si="50"/>
        <v>0</v>
      </c>
      <c r="Q69" s="22">
        <f>IF($A$2="CONSOLIDADO",SUMIFS(Orçamento2026!$P:$P,Orçamento2026!$F:$F,'DRE-2026'!$A69,Orçamento2026!$E:$E,'DRE-2026'!R$4),SUMIFS(Orçamento2026!$P:$P,Orçamento2026!$F:$F,'DRE-2026'!$A69,Orçamento2026!$E:$E,'DRE-2026'!R$4,Orçamento2026!$A:$A,'DRE-2026'!$A$2))</f>
        <v>300</v>
      </c>
      <c r="R69" s="23">
        <f>IF($A$2="CONSOLIDADO",SUMIFS('Realizado 2026'!$P:$P,'Realizado 2026'!$F:$F,'DRE-2026'!$A69,'Realizado 2026'!$E:$E,'DRE-2026'!R$4),SUMIFS('Realizado 2026'!$P:$P,'Realizado 2026'!$F:$F,'DRE-2026'!$A69,'Realizado 2026'!$E:$E,'DRE-2026'!R$4,'Realizado 2026'!$A:$A,'DRE-2026'!$A$2))</f>
        <v>0</v>
      </c>
      <c r="S69" s="24">
        <f t="shared" si="51"/>
        <v>0</v>
      </c>
      <c r="T69" s="22">
        <f>IF($A$2="CONSOLIDADO",SUMIFS(Orçamento2026!$P:$P,Orçamento2026!$F:$F,'DRE-2026'!$A69,Orçamento2026!$E:$E,'DRE-2026'!U$4),SUMIFS(Orçamento2026!$P:$P,Orçamento2026!$F:$F,'DRE-2026'!$A69,Orçamento2026!$E:$E,'DRE-2026'!U$4,Orçamento2026!$A:$A,'DRE-2026'!$A$2))</f>
        <v>300</v>
      </c>
      <c r="U69" s="23">
        <f>IF($A$2="CONSOLIDADO",SUMIFS('Realizado 2026'!$P:$P,'Realizado 2026'!$F:$F,'DRE-2026'!$A69,'Realizado 2026'!$E:$E,'DRE-2026'!U$4),SUMIFS('Realizado 2026'!$P:$P,'Realizado 2026'!$F:$F,'DRE-2026'!$A69,'Realizado 2026'!$E:$E,'DRE-2026'!U$4,'Realizado 2026'!$A:$A,'DRE-2026'!$A$2))</f>
        <v>0</v>
      </c>
      <c r="V69" s="24">
        <f t="shared" si="52"/>
        <v>0</v>
      </c>
      <c r="W69" s="22">
        <f>IF($A$2="CONSOLIDADO",SUMIFS(Orçamento2026!$P:$P,Orçamento2026!$F:$F,'DRE-2026'!$A69,Orçamento2026!$E:$E,'DRE-2026'!X$4),SUMIFS(Orçamento2026!$P:$P,Orçamento2026!$F:$F,'DRE-2026'!$A69,Orçamento2026!$E:$E,'DRE-2026'!X$4,Orçamento2026!$A:$A,'DRE-2026'!$A$2))</f>
        <v>300</v>
      </c>
      <c r="X69" s="23">
        <f>IF($A$2="CONSOLIDADO",SUMIFS('Realizado 2026'!$P:$P,'Realizado 2026'!$F:$F,'DRE-2026'!$A69,'Realizado 2026'!$E:$E,'DRE-2026'!X$4),SUMIFS('Realizado 2026'!$P:$P,'Realizado 2026'!$F:$F,'DRE-2026'!$A69,'Realizado 2026'!$E:$E,'DRE-2026'!X$4,'Realizado 2026'!$A:$A,'DRE-2026'!$A$2))</f>
        <v>0</v>
      </c>
      <c r="Y69" s="24">
        <f t="shared" si="53"/>
        <v>0</v>
      </c>
      <c r="Z69" s="22">
        <f>IF($A$2="CONSOLIDADO",SUMIFS(Orçamento2026!$P:$P,Orçamento2026!$F:$F,'DRE-2026'!$A69,Orçamento2026!$E:$E,'DRE-2026'!AA$4),SUMIFS(Orçamento2026!$P:$P,Orçamento2026!$F:$F,'DRE-2026'!$A69,Orçamento2026!$E:$E,'DRE-2026'!AA$4,Orçamento2026!$A:$A,'DRE-2026'!$A$2))</f>
        <v>300</v>
      </c>
      <c r="AA69" s="23">
        <f>IF($A$2="CONSOLIDADO",SUMIFS('Realizado 2026'!$P:$P,'Realizado 2026'!$F:$F,'DRE-2026'!$A69,'Realizado 2026'!$E:$E,'DRE-2026'!AA$4),SUMIFS('Realizado 2026'!$P:$P,'Realizado 2026'!$F:$F,'DRE-2026'!$A69,'Realizado 2026'!$E:$E,'DRE-2026'!AA$4,'Realizado 2026'!$A:$A,'DRE-2026'!$A$2))</f>
        <v>0</v>
      </c>
      <c r="AB69" s="24">
        <f t="shared" si="54"/>
        <v>0</v>
      </c>
      <c r="AC69" s="22">
        <f>IF($A$2="CONSOLIDADO",SUMIFS(Orçamento2026!$P:$P,Orçamento2026!$F:$F,'DRE-2026'!$A69,Orçamento2026!$E:$E,'DRE-2026'!AD$4),SUMIFS(Orçamento2026!$P:$P,Orçamento2026!$F:$F,'DRE-2026'!$A69,Orçamento2026!$E:$E,'DRE-2026'!AD$4,Orçamento2026!$A:$A,'DRE-2026'!$A$2))</f>
        <v>300</v>
      </c>
      <c r="AD69" s="23">
        <f>IF($A$2="CONSOLIDADO",SUMIFS('Realizado 2026'!$P:$P,'Realizado 2026'!$F:$F,'DRE-2026'!$A69,'Realizado 2026'!$E:$E,'DRE-2026'!AD$4),SUMIFS('Realizado 2026'!$P:$P,'Realizado 2026'!$F:$F,'DRE-2026'!$A69,'Realizado 2026'!$E:$E,'DRE-2026'!AD$4,'Realizado 2026'!$A:$A,'DRE-2026'!$A$2))</f>
        <v>0</v>
      </c>
      <c r="AE69" s="24">
        <f t="shared" si="55"/>
        <v>0</v>
      </c>
      <c r="AF69" s="22">
        <f>IF($A$2="CONSOLIDADO",SUMIFS(Orçamento2026!$P:$P,Orçamento2026!$F:$F,'DRE-2026'!$A69,Orçamento2026!$E:$E,'DRE-2026'!AG$4),SUMIFS(Orçamento2026!$P:$P,Orçamento2026!$F:$F,'DRE-2026'!$A69,Orçamento2026!$E:$E,'DRE-2026'!AG$4,Orçamento2026!$A:$A,'DRE-2026'!$A$2))</f>
        <v>300</v>
      </c>
      <c r="AG69" s="23">
        <f>IF($A$2="CONSOLIDADO",SUMIFS('Realizado 2026'!$P:$P,'Realizado 2026'!$F:$F,'DRE-2026'!$A69,'Realizado 2026'!$E:$E,'DRE-2026'!AG$4),SUMIFS('Realizado 2026'!$P:$P,'Realizado 2026'!$F:$F,'DRE-2026'!$A69,'Realizado 2026'!$E:$E,'DRE-2026'!AG$4,'Realizado 2026'!$A:$A,'DRE-2026'!$A$2))</f>
        <v>0</v>
      </c>
      <c r="AH69" s="24">
        <f t="shared" si="56"/>
        <v>0</v>
      </c>
      <c r="AI69" s="22">
        <f>IF($A$2="CONSOLIDADO",SUMIFS(Orçamento2026!$P:$P,Orçamento2026!$F:$F,'DRE-2026'!$A69,Orçamento2026!$E:$E,'DRE-2026'!AJ$4),SUMIFS(Orçamento2026!$P:$P,Orçamento2026!$F:$F,'DRE-2026'!$A69,Orçamento2026!$E:$E,'DRE-2026'!AJ$4,Orçamento2026!$A:$A,'DRE-2026'!$A$2))</f>
        <v>300</v>
      </c>
      <c r="AJ69" s="23">
        <f>IF($A$2="CONSOLIDADO",SUMIFS('Realizado 2026'!$P:$P,'Realizado 2026'!$F:$F,'DRE-2026'!$A69,'Realizado 2026'!$E:$E,'DRE-2026'!AJ$4),SUMIFS('Realizado 2026'!$P:$P,'Realizado 2026'!$F:$F,'DRE-2026'!$A69,'Realizado 2026'!$E:$E,'DRE-2026'!AJ$4,'Realizado 2026'!$A:$A,'DRE-2026'!$A$2))</f>
        <v>0</v>
      </c>
      <c r="AK69" s="24">
        <f t="shared" si="57"/>
        <v>0</v>
      </c>
      <c r="AL69" s="5"/>
      <c r="AM69" s="5"/>
      <c r="AN69" s="23">
        <f t="shared" ref="AN69:AO69" si="120">B69+E69+H69+K69+N69+Q69+T69+W69+Z69+AC69+AF69+AI69</f>
        <v>2973.44</v>
      </c>
      <c r="AO69" s="23">
        <f t="shared" si="120"/>
        <v>0</v>
      </c>
      <c r="AP69" s="25">
        <f t="shared" si="59"/>
        <v>0</v>
      </c>
    </row>
    <row r="70" spans="1:42" ht="15.75" customHeight="1">
      <c r="A70" s="44" t="s">
        <v>68</v>
      </c>
      <c r="B70" s="22">
        <f>IF($A$2="CONSOLIDADO",SUMIFS(Orçamento2026!$P:$P,Orçamento2026!$F:$F,'DRE-2026'!$A70,Orçamento2026!$E:$E,'DRE-2026'!C$4),SUMIFS(Orçamento2026!$P:$P,Orçamento2026!$F:$F,'DRE-2026'!$A70,Orçamento2026!$E:$E,'DRE-2026'!C$4,Orçamento2026!$A:$A,'DRE-2026'!$A$2))</f>
        <v>0</v>
      </c>
      <c r="C70" s="23">
        <f>IF($A$2="CONSOLIDADO",SUMIFS('Realizado 2026'!$P:$P,'Realizado 2026'!$F:$F,'DRE-2026'!$A70,'Realizado 2026'!$E:$E,'DRE-2026'!C$4),SUMIFS('Realizado 2026'!$P:$P,'Realizado 2026'!$F:$F,'DRE-2026'!$A70,'Realizado 2026'!$E:$E,'DRE-2026'!C$4,'Realizado 2026'!$A:$A,'DRE-2026'!$A$2))</f>
        <v>0</v>
      </c>
      <c r="D70" s="24" t="str">
        <f t="shared" si="46"/>
        <v>-</v>
      </c>
      <c r="E70" s="22">
        <f>IF($A$2="CONSOLIDADO",SUMIFS(Orçamento2026!$P:$P,Orçamento2026!$F:$F,'DRE-2026'!$A70,Orçamento2026!$E:$E,'DRE-2026'!F$4),SUMIFS(Orçamento2026!$P:$P,Orçamento2026!$F:$F,'DRE-2026'!$A70,Orçamento2026!$E:$E,'DRE-2026'!F$4,Orçamento2026!$A:$A,'DRE-2026'!$A$2))</f>
        <v>0</v>
      </c>
      <c r="F70" s="23">
        <f>IF($A$2="CONSOLIDADO",SUMIFS('Realizado 2026'!$P:$P,'Realizado 2026'!$F:$F,'DRE-2026'!$A70,'Realizado 2026'!$E:$E,'DRE-2026'!F$4),SUMIFS('Realizado 2026'!$P:$P,'Realizado 2026'!$F:$F,'DRE-2026'!$A70,'Realizado 2026'!$E:$E,'DRE-2026'!F$4,'Realizado 2026'!$A:$A,'DRE-2026'!$A$2))</f>
        <v>0</v>
      </c>
      <c r="G70" s="24" t="str">
        <f t="shared" si="47"/>
        <v>-</v>
      </c>
      <c r="H70" s="22">
        <f>IF($A$2="CONSOLIDADO",SUMIFS(Orçamento2026!$P:$P,Orçamento2026!$F:$F,'DRE-2026'!$A70,Orçamento2026!$E:$E,'DRE-2026'!I$4),SUMIFS(Orçamento2026!$P:$P,Orçamento2026!$F:$F,'DRE-2026'!$A70,Orçamento2026!$E:$E,'DRE-2026'!I$4,Orçamento2026!$A:$A,'DRE-2026'!$A$2))</f>
        <v>0</v>
      </c>
      <c r="I70" s="23">
        <f>IF($A$2="CONSOLIDADO",SUMIFS('Realizado 2026'!$P:$P,'Realizado 2026'!$F:$F,'DRE-2026'!$A70,'Realizado 2026'!$E:$E,'DRE-2026'!I$4),SUMIFS('Realizado 2026'!$P:$P,'Realizado 2026'!$F:$F,'DRE-2026'!$A70,'Realizado 2026'!$E:$E,'DRE-2026'!I$4,'Realizado 2026'!$A:$A,'DRE-2026'!$A$2))</f>
        <v>0</v>
      </c>
      <c r="J70" s="24" t="str">
        <f t="shared" si="48"/>
        <v>-</v>
      </c>
      <c r="K70" s="22">
        <f>IF($A$2="CONSOLIDADO",SUMIFS(Orçamento2026!$P:$P,Orçamento2026!$F:$F,'DRE-2026'!$A70,Orçamento2026!$E:$E,'DRE-2026'!L$4),SUMIFS(Orçamento2026!$P:$P,Orçamento2026!$F:$F,'DRE-2026'!$A70,Orçamento2026!$E:$E,'DRE-2026'!L$4,Orçamento2026!$A:$A,'DRE-2026'!$A$2))</f>
        <v>0</v>
      </c>
      <c r="L70" s="23">
        <f>IF($A$2="CONSOLIDADO",SUMIFS('Realizado 2026'!$P:$P,'Realizado 2026'!$F:$F,'DRE-2026'!$A70,'Realizado 2026'!$E:$E,'DRE-2026'!L$4),SUMIFS('Realizado 2026'!$P:$P,'Realizado 2026'!$F:$F,'DRE-2026'!$A70,'Realizado 2026'!$E:$E,'DRE-2026'!L$4,'Realizado 2026'!$A:$A,'DRE-2026'!$A$2))</f>
        <v>0</v>
      </c>
      <c r="M70" s="24" t="str">
        <f t="shared" si="49"/>
        <v>-</v>
      </c>
      <c r="N70" s="22">
        <f>IF($A$2="CONSOLIDADO",SUMIFS(Orçamento2026!$P:$P,Orçamento2026!$F:$F,'DRE-2026'!$A70,Orçamento2026!$E:$E,'DRE-2026'!O$4),SUMIFS(Orçamento2026!$P:$P,Orçamento2026!$F:$F,'DRE-2026'!$A70,Orçamento2026!$E:$E,'DRE-2026'!O$4,Orçamento2026!$A:$A,'DRE-2026'!$A$2))</f>
        <v>0</v>
      </c>
      <c r="O70" s="23">
        <f>IF($A$2="CONSOLIDADO",SUMIFS('Realizado 2026'!$P:$P,'Realizado 2026'!$F:$F,'DRE-2026'!$A70,'Realizado 2026'!$E:$E,'DRE-2026'!O$4),SUMIFS('Realizado 2026'!$P:$P,'Realizado 2026'!$F:$F,'DRE-2026'!$A70,'Realizado 2026'!$E:$E,'DRE-2026'!O$4,'Realizado 2026'!$A:$A,'DRE-2026'!$A$2))</f>
        <v>0</v>
      </c>
      <c r="P70" s="24" t="str">
        <f t="shared" si="50"/>
        <v>-</v>
      </c>
      <c r="Q70" s="22">
        <f>IF($A$2="CONSOLIDADO",SUMIFS(Orçamento2026!$P:$P,Orçamento2026!$F:$F,'DRE-2026'!$A70,Orçamento2026!$E:$E,'DRE-2026'!R$4),SUMIFS(Orçamento2026!$P:$P,Orçamento2026!$F:$F,'DRE-2026'!$A70,Orçamento2026!$E:$E,'DRE-2026'!R$4,Orçamento2026!$A:$A,'DRE-2026'!$A$2))</f>
        <v>0</v>
      </c>
      <c r="R70" s="23">
        <f>IF($A$2="CONSOLIDADO",SUMIFS('Realizado 2026'!$P:$P,'Realizado 2026'!$F:$F,'DRE-2026'!$A70,'Realizado 2026'!$E:$E,'DRE-2026'!R$4),SUMIFS('Realizado 2026'!$P:$P,'Realizado 2026'!$F:$F,'DRE-2026'!$A70,'Realizado 2026'!$E:$E,'DRE-2026'!R$4,'Realizado 2026'!$A:$A,'DRE-2026'!$A$2))</f>
        <v>0</v>
      </c>
      <c r="S70" s="24" t="str">
        <f t="shared" si="51"/>
        <v>-</v>
      </c>
      <c r="T70" s="22">
        <f>IF($A$2="CONSOLIDADO",SUMIFS(Orçamento2026!$P:$P,Orçamento2026!$F:$F,'DRE-2026'!$A70,Orçamento2026!$E:$E,'DRE-2026'!U$4),SUMIFS(Orçamento2026!$P:$P,Orçamento2026!$F:$F,'DRE-2026'!$A70,Orçamento2026!$E:$E,'DRE-2026'!U$4,Orçamento2026!$A:$A,'DRE-2026'!$A$2))</f>
        <v>0</v>
      </c>
      <c r="U70" s="23">
        <f>IF($A$2="CONSOLIDADO",SUMIFS('Realizado 2026'!$P:$P,'Realizado 2026'!$F:$F,'DRE-2026'!$A70,'Realizado 2026'!$E:$E,'DRE-2026'!U$4),SUMIFS('Realizado 2026'!$P:$P,'Realizado 2026'!$F:$F,'DRE-2026'!$A70,'Realizado 2026'!$E:$E,'DRE-2026'!U$4,'Realizado 2026'!$A:$A,'DRE-2026'!$A$2))</f>
        <v>0</v>
      </c>
      <c r="V70" s="24" t="str">
        <f t="shared" si="52"/>
        <v>-</v>
      </c>
      <c r="W70" s="22">
        <f>IF($A$2="CONSOLIDADO",SUMIFS(Orçamento2026!$P:$P,Orçamento2026!$F:$F,'DRE-2026'!$A70,Orçamento2026!$E:$E,'DRE-2026'!X$4),SUMIFS(Orçamento2026!$P:$P,Orçamento2026!$F:$F,'DRE-2026'!$A70,Orçamento2026!$E:$E,'DRE-2026'!X$4,Orçamento2026!$A:$A,'DRE-2026'!$A$2))</f>
        <v>0</v>
      </c>
      <c r="X70" s="23">
        <f>IF($A$2="CONSOLIDADO",SUMIFS('Realizado 2026'!$P:$P,'Realizado 2026'!$F:$F,'DRE-2026'!$A70,'Realizado 2026'!$E:$E,'DRE-2026'!X$4),SUMIFS('Realizado 2026'!$P:$P,'Realizado 2026'!$F:$F,'DRE-2026'!$A70,'Realizado 2026'!$E:$E,'DRE-2026'!X$4,'Realizado 2026'!$A:$A,'DRE-2026'!$A$2))</f>
        <v>0</v>
      </c>
      <c r="Y70" s="24" t="str">
        <f t="shared" si="53"/>
        <v>-</v>
      </c>
      <c r="Z70" s="22">
        <f>IF($A$2="CONSOLIDADO",SUMIFS(Orçamento2026!$P:$P,Orçamento2026!$F:$F,'DRE-2026'!$A70,Orçamento2026!$E:$E,'DRE-2026'!AA$4),SUMIFS(Orçamento2026!$P:$P,Orçamento2026!$F:$F,'DRE-2026'!$A70,Orçamento2026!$E:$E,'DRE-2026'!AA$4,Orçamento2026!$A:$A,'DRE-2026'!$A$2))</f>
        <v>0</v>
      </c>
      <c r="AA70" s="23">
        <f>IF($A$2="CONSOLIDADO",SUMIFS('Realizado 2026'!$P:$P,'Realizado 2026'!$F:$F,'DRE-2026'!$A70,'Realizado 2026'!$E:$E,'DRE-2026'!AA$4),SUMIFS('Realizado 2026'!$P:$P,'Realizado 2026'!$F:$F,'DRE-2026'!$A70,'Realizado 2026'!$E:$E,'DRE-2026'!AA$4,'Realizado 2026'!$A:$A,'DRE-2026'!$A$2))</f>
        <v>0</v>
      </c>
      <c r="AB70" s="24" t="str">
        <f t="shared" si="54"/>
        <v>-</v>
      </c>
      <c r="AC70" s="22">
        <f>IF($A$2="CONSOLIDADO",SUMIFS(Orçamento2026!$P:$P,Orçamento2026!$F:$F,'DRE-2026'!$A70,Orçamento2026!$E:$E,'DRE-2026'!AD$4),SUMIFS(Orçamento2026!$P:$P,Orçamento2026!$F:$F,'DRE-2026'!$A70,Orçamento2026!$E:$E,'DRE-2026'!AD$4,Orçamento2026!$A:$A,'DRE-2026'!$A$2))</f>
        <v>0</v>
      </c>
      <c r="AD70" s="23">
        <f>IF($A$2="CONSOLIDADO",SUMIFS('Realizado 2026'!$P:$P,'Realizado 2026'!$F:$F,'DRE-2026'!$A70,'Realizado 2026'!$E:$E,'DRE-2026'!AD$4),SUMIFS('Realizado 2026'!$P:$P,'Realizado 2026'!$F:$F,'DRE-2026'!$A70,'Realizado 2026'!$E:$E,'DRE-2026'!AD$4,'Realizado 2026'!$A:$A,'DRE-2026'!$A$2))</f>
        <v>0</v>
      </c>
      <c r="AE70" s="24" t="str">
        <f t="shared" si="55"/>
        <v>-</v>
      </c>
      <c r="AF70" s="22">
        <f>IF($A$2="CONSOLIDADO",SUMIFS(Orçamento2026!$P:$P,Orçamento2026!$F:$F,'DRE-2026'!$A70,Orçamento2026!$E:$E,'DRE-2026'!AG$4),SUMIFS(Orçamento2026!$P:$P,Orçamento2026!$F:$F,'DRE-2026'!$A70,Orçamento2026!$E:$E,'DRE-2026'!AG$4,Orçamento2026!$A:$A,'DRE-2026'!$A$2))</f>
        <v>0</v>
      </c>
      <c r="AG70" s="23">
        <f>IF($A$2="CONSOLIDADO",SUMIFS('Realizado 2026'!$P:$P,'Realizado 2026'!$F:$F,'DRE-2026'!$A70,'Realizado 2026'!$E:$E,'DRE-2026'!AG$4),SUMIFS('Realizado 2026'!$P:$P,'Realizado 2026'!$F:$F,'DRE-2026'!$A70,'Realizado 2026'!$E:$E,'DRE-2026'!AG$4,'Realizado 2026'!$A:$A,'DRE-2026'!$A$2))</f>
        <v>0</v>
      </c>
      <c r="AH70" s="24" t="str">
        <f t="shared" si="56"/>
        <v>-</v>
      </c>
      <c r="AI70" s="22">
        <f>IF($A$2="CONSOLIDADO",SUMIFS(Orçamento2026!$P:$P,Orçamento2026!$F:$F,'DRE-2026'!$A70,Orçamento2026!$E:$E,'DRE-2026'!AJ$4),SUMIFS(Orçamento2026!$P:$P,Orçamento2026!$F:$F,'DRE-2026'!$A70,Orçamento2026!$E:$E,'DRE-2026'!AJ$4,Orçamento2026!$A:$A,'DRE-2026'!$A$2))</f>
        <v>0</v>
      </c>
      <c r="AJ70" s="23">
        <f>IF($A$2="CONSOLIDADO",SUMIFS('Realizado 2026'!$P:$P,'Realizado 2026'!$F:$F,'DRE-2026'!$A70,'Realizado 2026'!$E:$E,'DRE-2026'!AJ$4),SUMIFS('Realizado 2026'!$P:$P,'Realizado 2026'!$F:$F,'DRE-2026'!$A70,'Realizado 2026'!$E:$E,'DRE-2026'!AJ$4,'Realizado 2026'!$A:$A,'DRE-2026'!$A$2))</f>
        <v>0</v>
      </c>
      <c r="AK70" s="24" t="str">
        <f t="shared" si="57"/>
        <v>-</v>
      </c>
      <c r="AL70" s="5"/>
      <c r="AM70" s="5"/>
      <c r="AN70" s="23">
        <f t="shared" ref="AN70:AO70" si="121">B70+E70+H70+K70+N70+Q70+T70+W70+Z70+AC70+AF70+AI70</f>
        <v>0</v>
      </c>
      <c r="AO70" s="23">
        <f t="shared" si="121"/>
        <v>0</v>
      </c>
      <c r="AP70" s="25" t="str">
        <f t="shared" si="59"/>
        <v>-</v>
      </c>
    </row>
    <row r="71" spans="1:42" ht="15.75" customHeight="1">
      <c r="A71" s="44" t="s">
        <v>69</v>
      </c>
      <c r="B71" s="22">
        <f>IF($A$2="CONSOLIDADO",SUMIFS(Orçamento2026!$P:$P,Orçamento2026!$F:$F,'DRE-2026'!$A71,Orçamento2026!$E:$E,'DRE-2026'!C$4),SUMIFS(Orçamento2026!$P:$P,Orçamento2026!$F:$F,'DRE-2026'!$A71,Orçamento2026!$E:$E,'DRE-2026'!C$4,Orçamento2026!$A:$A,'DRE-2026'!$A$2))</f>
        <v>26880</v>
      </c>
      <c r="C71" s="23">
        <f>IF($A$2="CONSOLIDADO",SUMIFS('Realizado 2026'!$P:$P,'Realizado 2026'!$F:$F,'DRE-2026'!$A71,'Realizado 2026'!$E:$E,'DRE-2026'!C$4),SUMIFS('Realizado 2026'!$P:$P,'Realizado 2026'!$F:$F,'DRE-2026'!$A71,'Realizado 2026'!$E:$E,'DRE-2026'!C$4,'Realizado 2026'!$A:$A,'DRE-2026'!$A$2))</f>
        <v>21880</v>
      </c>
      <c r="D71" s="24">
        <f t="shared" si="46"/>
        <v>0.81398809523809523</v>
      </c>
      <c r="E71" s="22">
        <f>IF($A$2="CONSOLIDADO",SUMIFS(Orçamento2026!$P:$P,Orçamento2026!$F:$F,'DRE-2026'!$A71,Orçamento2026!$E:$E,'DRE-2026'!F$4),SUMIFS(Orçamento2026!$P:$P,Orçamento2026!$F:$F,'DRE-2026'!$A71,Orçamento2026!$E:$E,'DRE-2026'!F$4,Orçamento2026!$A:$A,'DRE-2026'!$A$2))</f>
        <v>26880</v>
      </c>
      <c r="F71" s="23">
        <f>IF($A$2="CONSOLIDADO",SUMIFS('Realizado 2026'!$P:$P,'Realizado 2026'!$F:$F,'DRE-2026'!$A71,'Realizado 2026'!$E:$E,'DRE-2026'!F$4),SUMIFS('Realizado 2026'!$P:$P,'Realizado 2026'!$F:$F,'DRE-2026'!$A71,'Realizado 2026'!$E:$E,'DRE-2026'!F$4,'Realizado 2026'!$A:$A,'DRE-2026'!$A$2))</f>
        <v>26880</v>
      </c>
      <c r="G71" s="24">
        <f t="shared" si="47"/>
        <v>1</v>
      </c>
      <c r="H71" s="22">
        <f>IF($A$2="CONSOLIDADO",SUMIFS(Orçamento2026!$P:$P,Orçamento2026!$F:$F,'DRE-2026'!$A71,Orçamento2026!$E:$E,'DRE-2026'!I$4),SUMIFS(Orçamento2026!$P:$P,Orçamento2026!$F:$F,'DRE-2026'!$A71,Orçamento2026!$E:$E,'DRE-2026'!I$4,Orçamento2026!$A:$A,'DRE-2026'!$A$2))</f>
        <v>26880</v>
      </c>
      <c r="I71" s="23">
        <f>IF($A$2="CONSOLIDADO",SUMIFS('Realizado 2026'!$P:$P,'Realizado 2026'!$F:$F,'DRE-2026'!$A71,'Realizado 2026'!$E:$E,'DRE-2026'!I$4),SUMIFS('Realizado 2026'!$P:$P,'Realizado 2026'!$F:$F,'DRE-2026'!$A71,'Realizado 2026'!$E:$E,'DRE-2026'!I$4,'Realizado 2026'!$A:$A,'DRE-2026'!$A$2))</f>
        <v>26880</v>
      </c>
      <c r="J71" s="24">
        <f t="shared" si="48"/>
        <v>1</v>
      </c>
      <c r="K71" s="22">
        <f>IF($A$2="CONSOLIDADO",SUMIFS(Orçamento2026!$P:$P,Orçamento2026!$F:$F,'DRE-2026'!$A71,Orçamento2026!$E:$E,'DRE-2026'!L$4),SUMIFS(Orçamento2026!$P:$P,Orçamento2026!$F:$F,'DRE-2026'!$A71,Orçamento2026!$E:$E,'DRE-2026'!L$4,Orçamento2026!$A:$A,'DRE-2026'!$A$2))</f>
        <v>26880</v>
      </c>
      <c r="L71" s="23">
        <f>IF($A$2="CONSOLIDADO",SUMIFS('Realizado 2026'!$P:$P,'Realizado 2026'!$F:$F,'DRE-2026'!$A71,'Realizado 2026'!$E:$E,'DRE-2026'!L$4),SUMIFS('Realizado 2026'!$P:$P,'Realizado 2026'!$F:$F,'DRE-2026'!$A71,'Realizado 2026'!$E:$E,'DRE-2026'!L$4,'Realizado 2026'!$A:$A,'DRE-2026'!$A$2))</f>
        <v>0</v>
      </c>
      <c r="M71" s="24">
        <f t="shared" si="49"/>
        <v>0</v>
      </c>
      <c r="N71" s="22">
        <f>IF($A$2="CONSOLIDADO",SUMIFS(Orçamento2026!$P:$P,Orçamento2026!$F:$F,'DRE-2026'!$A71,Orçamento2026!$E:$E,'DRE-2026'!O$4),SUMIFS(Orçamento2026!$P:$P,Orçamento2026!$F:$F,'DRE-2026'!$A71,Orçamento2026!$E:$E,'DRE-2026'!O$4,Orçamento2026!$A:$A,'DRE-2026'!$A$2))</f>
        <v>26880</v>
      </c>
      <c r="O71" s="23">
        <f>IF($A$2="CONSOLIDADO",SUMIFS('Realizado 2026'!$P:$P,'Realizado 2026'!$F:$F,'DRE-2026'!$A71,'Realizado 2026'!$E:$E,'DRE-2026'!O$4),SUMIFS('Realizado 2026'!$P:$P,'Realizado 2026'!$F:$F,'DRE-2026'!$A71,'Realizado 2026'!$E:$E,'DRE-2026'!O$4,'Realizado 2026'!$A:$A,'DRE-2026'!$A$2))</f>
        <v>0</v>
      </c>
      <c r="P71" s="24">
        <f t="shared" si="50"/>
        <v>0</v>
      </c>
      <c r="Q71" s="22">
        <f>IF($A$2="CONSOLIDADO",SUMIFS(Orçamento2026!$P:$P,Orçamento2026!$F:$F,'DRE-2026'!$A71,Orçamento2026!$E:$E,'DRE-2026'!R$4),SUMIFS(Orçamento2026!$P:$P,Orçamento2026!$F:$F,'DRE-2026'!$A71,Orçamento2026!$E:$E,'DRE-2026'!R$4,Orçamento2026!$A:$A,'DRE-2026'!$A$2))</f>
        <v>0</v>
      </c>
      <c r="R71" s="23">
        <f>IF($A$2="CONSOLIDADO",SUMIFS('Realizado 2026'!$P:$P,'Realizado 2026'!$F:$F,'DRE-2026'!$A71,'Realizado 2026'!$E:$E,'DRE-2026'!R$4),SUMIFS('Realizado 2026'!$P:$P,'Realizado 2026'!$F:$F,'DRE-2026'!$A71,'Realizado 2026'!$E:$E,'DRE-2026'!R$4,'Realizado 2026'!$A:$A,'DRE-2026'!$A$2))</f>
        <v>0</v>
      </c>
      <c r="S71" s="24" t="str">
        <f t="shared" si="51"/>
        <v>-</v>
      </c>
      <c r="T71" s="22">
        <f>IF($A$2="CONSOLIDADO",SUMIFS(Orçamento2026!$P:$P,Orçamento2026!$F:$F,'DRE-2026'!$A71,Orçamento2026!$E:$E,'DRE-2026'!U$4),SUMIFS(Orçamento2026!$P:$P,Orçamento2026!$F:$F,'DRE-2026'!$A71,Orçamento2026!$E:$E,'DRE-2026'!U$4,Orçamento2026!$A:$A,'DRE-2026'!$A$2))</f>
        <v>0</v>
      </c>
      <c r="U71" s="23">
        <f>IF($A$2="CONSOLIDADO",SUMIFS('Realizado 2026'!$P:$P,'Realizado 2026'!$F:$F,'DRE-2026'!$A71,'Realizado 2026'!$E:$E,'DRE-2026'!U$4),SUMIFS('Realizado 2026'!$P:$P,'Realizado 2026'!$F:$F,'DRE-2026'!$A71,'Realizado 2026'!$E:$E,'DRE-2026'!U$4,'Realizado 2026'!$A:$A,'DRE-2026'!$A$2))</f>
        <v>0</v>
      </c>
      <c r="V71" s="24" t="str">
        <f t="shared" si="52"/>
        <v>-</v>
      </c>
      <c r="W71" s="22">
        <f>IF($A$2="CONSOLIDADO",SUMIFS(Orçamento2026!$P:$P,Orçamento2026!$F:$F,'DRE-2026'!$A71,Orçamento2026!$E:$E,'DRE-2026'!X$4),SUMIFS(Orçamento2026!$P:$P,Orçamento2026!$F:$F,'DRE-2026'!$A71,Orçamento2026!$E:$E,'DRE-2026'!X$4,Orçamento2026!$A:$A,'DRE-2026'!$A$2))</f>
        <v>0</v>
      </c>
      <c r="X71" s="23">
        <f>IF($A$2="CONSOLIDADO",SUMIFS('Realizado 2026'!$P:$P,'Realizado 2026'!$F:$F,'DRE-2026'!$A71,'Realizado 2026'!$E:$E,'DRE-2026'!X$4),SUMIFS('Realizado 2026'!$P:$P,'Realizado 2026'!$F:$F,'DRE-2026'!$A71,'Realizado 2026'!$E:$E,'DRE-2026'!X$4,'Realizado 2026'!$A:$A,'DRE-2026'!$A$2))</f>
        <v>0</v>
      </c>
      <c r="Y71" s="24" t="str">
        <f t="shared" si="53"/>
        <v>-</v>
      </c>
      <c r="Z71" s="22">
        <f>IF($A$2="CONSOLIDADO",SUMIFS(Orçamento2026!$P:$P,Orçamento2026!$F:$F,'DRE-2026'!$A71,Orçamento2026!$E:$E,'DRE-2026'!AA$4),SUMIFS(Orçamento2026!$P:$P,Orçamento2026!$F:$F,'DRE-2026'!$A71,Orçamento2026!$E:$E,'DRE-2026'!AA$4,Orçamento2026!$A:$A,'DRE-2026'!$A$2))</f>
        <v>0</v>
      </c>
      <c r="AA71" s="23">
        <f>IF($A$2="CONSOLIDADO",SUMIFS('Realizado 2026'!$P:$P,'Realizado 2026'!$F:$F,'DRE-2026'!$A71,'Realizado 2026'!$E:$E,'DRE-2026'!AA$4),SUMIFS('Realizado 2026'!$P:$P,'Realizado 2026'!$F:$F,'DRE-2026'!$A71,'Realizado 2026'!$E:$E,'DRE-2026'!AA$4,'Realizado 2026'!$A:$A,'DRE-2026'!$A$2))</f>
        <v>0</v>
      </c>
      <c r="AB71" s="24" t="str">
        <f t="shared" si="54"/>
        <v>-</v>
      </c>
      <c r="AC71" s="22">
        <f>IF($A$2="CONSOLIDADO",SUMIFS(Orçamento2026!$P:$P,Orçamento2026!$F:$F,'DRE-2026'!$A71,Orçamento2026!$E:$E,'DRE-2026'!AD$4),SUMIFS(Orçamento2026!$P:$P,Orçamento2026!$F:$F,'DRE-2026'!$A71,Orçamento2026!$E:$E,'DRE-2026'!AD$4,Orçamento2026!$A:$A,'DRE-2026'!$A$2))</f>
        <v>0</v>
      </c>
      <c r="AD71" s="23">
        <f>IF($A$2="CONSOLIDADO",SUMIFS('Realizado 2026'!$P:$P,'Realizado 2026'!$F:$F,'DRE-2026'!$A71,'Realizado 2026'!$E:$E,'DRE-2026'!AD$4),SUMIFS('Realizado 2026'!$P:$P,'Realizado 2026'!$F:$F,'DRE-2026'!$A71,'Realizado 2026'!$E:$E,'DRE-2026'!AD$4,'Realizado 2026'!$A:$A,'DRE-2026'!$A$2))</f>
        <v>0</v>
      </c>
      <c r="AE71" s="24" t="str">
        <f t="shared" si="55"/>
        <v>-</v>
      </c>
      <c r="AF71" s="22">
        <f>IF($A$2="CONSOLIDADO",SUMIFS(Orçamento2026!$P:$P,Orçamento2026!$F:$F,'DRE-2026'!$A71,Orçamento2026!$E:$E,'DRE-2026'!AG$4),SUMIFS(Orçamento2026!$P:$P,Orçamento2026!$F:$F,'DRE-2026'!$A71,Orçamento2026!$E:$E,'DRE-2026'!AG$4,Orçamento2026!$A:$A,'DRE-2026'!$A$2))</f>
        <v>0</v>
      </c>
      <c r="AG71" s="23">
        <f>IF($A$2="CONSOLIDADO",SUMIFS('Realizado 2026'!$P:$P,'Realizado 2026'!$F:$F,'DRE-2026'!$A71,'Realizado 2026'!$E:$E,'DRE-2026'!AG$4),SUMIFS('Realizado 2026'!$P:$P,'Realizado 2026'!$F:$F,'DRE-2026'!$A71,'Realizado 2026'!$E:$E,'DRE-2026'!AG$4,'Realizado 2026'!$A:$A,'DRE-2026'!$A$2))</f>
        <v>0</v>
      </c>
      <c r="AH71" s="24" t="str">
        <f t="shared" si="56"/>
        <v>-</v>
      </c>
      <c r="AI71" s="22">
        <f>IF($A$2="CONSOLIDADO",SUMIFS(Orçamento2026!$P:$P,Orçamento2026!$F:$F,'DRE-2026'!$A71,Orçamento2026!$E:$E,'DRE-2026'!AJ$4),SUMIFS(Orçamento2026!$P:$P,Orçamento2026!$F:$F,'DRE-2026'!$A71,Orçamento2026!$E:$E,'DRE-2026'!AJ$4,Orçamento2026!$A:$A,'DRE-2026'!$A$2))</f>
        <v>0</v>
      </c>
      <c r="AJ71" s="23">
        <f>IF($A$2="CONSOLIDADO",SUMIFS('Realizado 2026'!$P:$P,'Realizado 2026'!$F:$F,'DRE-2026'!$A71,'Realizado 2026'!$E:$E,'DRE-2026'!AJ$4),SUMIFS('Realizado 2026'!$P:$P,'Realizado 2026'!$F:$F,'DRE-2026'!$A71,'Realizado 2026'!$E:$E,'DRE-2026'!AJ$4,'Realizado 2026'!$A:$A,'DRE-2026'!$A$2))</f>
        <v>0</v>
      </c>
      <c r="AK71" s="24" t="str">
        <f t="shared" si="57"/>
        <v>-</v>
      </c>
      <c r="AL71" s="5"/>
      <c r="AM71" s="5"/>
      <c r="AN71" s="23">
        <f t="shared" ref="AN71:AO71" si="122">B71+E71+H71+K71+N71+Q71+T71+W71+Z71+AC71+AF71+AI71</f>
        <v>134400</v>
      </c>
      <c r="AO71" s="23">
        <f t="shared" si="122"/>
        <v>75640</v>
      </c>
      <c r="AP71" s="25">
        <f t="shared" si="59"/>
        <v>0.56279761904761905</v>
      </c>
    </row>
    <row r="72" spans="1:42" ht="15.75" customHeight="1">
      <c r="A72" s="44" t="s">
        <v>70</v>
      </c>
      <c r="B72" s="22">
        <f>IF($A$2="CONSOLIDADO",SUMIFS(Orçamento2026!$P:$P,Orçamento2026!$F:$F,'DRE-2026'!$A72,Orçamento2026!$E:$E,'DRE-2026'!C$4),SUMIFS(Orçamento2026!$P:$P,Orçamento2026!$F:$F,'DRE-2026'!$A72,Orçamento2026!$E:$E,'DRE-2026'!C$4,Orçamento2026!$A:$A,'DRE-2026'!$A$2))</f>
        <v>0</v>
      </c>
      <c r="C72" s="23">
        <f>IF($A$2="CONSOLIDADO",SUMIFS('Realizado 2026'!$P:$P,'Realizado 2026'!$F:$F,'DRE-2026'!$A72,'Realizado 2026'!$E:$E,'DRE-2026'!C$4),SUMIFS('Realizado 2026'!$P:$P,'Realizado 2026'!$F:$F,'DRE-2026'!$A72,'Realizado 2026'!$E:$E,'DRE-2026'!C$4,'Realizado 2026'!$A:$A,'DRE-2026'!$A$2))</f>
        <v>0</v>
      </c>
      <c r="D72" s="24" t="str">
        <f t="shared" si="46"/>
        <v>-</v>
      </c>
      <c r="E72" s="22">
        <f>IF($A$2="CONSOLIDADO",SUMIFS(Orçamento2026!$P:$P,Orçamento2026!$F:$F,'DRE-2026'!$A72,Orçamento2026!$E:$E,'DRE-2026'!F$4),SUMIFS(Orçamento2026!$P:$P,Orçamento2026!$F:$F,'DRE-2026'!$A72,Orçamento2026!$E:$E,'DRE-2026'!F$4,Orçamento2026!$A:$A,'DRE-2026'!$A$2))</f>
        <v>0</v>
      </c>
      <c r="F72" s="23">
        <f>IF($A$2="CONSOLIDADO",SUMIFS('Realizado 2026'!$P:$P,'Realizado 2026'!$F:$F,'DRE-2026'!$A72,'Realizado 2026'!$E:$E,'DRE-2026'!F$4),SUMIFS('Realizado 2026'!$P:$P,'Realizado 2026'!$F:$F,'DRE-2026'!$A72,'Realizado 2026'!$E:$E,'DRE-2026'!F$4,'Realizado 2026'!$A:$A,'DRE-2026'!$A$2))</f>
        <v>71.59</v>
      </c>
      <c r="G72" s="24" t="str">
        <f t="shared" si="47"/>
        <v>-</v>
      </c>
      <c r="H72" s="22">
        <f>IF($A$2="CONSOLIDADO",SUMIFS(Orçamento2026!$P:$P,Orçamento2026!$F:$F,'DRE-2026'!$A72,Orçamento2026!$E:$E,'DRE-2026'!I$4),SUMIFS(Orçamento2026!$P:$P,Orçamento2026!$F:$F,'DRE-2026'!$A72,Orçamento2026!$E:$E,'DRE-2026'!I$4,Orçamento2026!$A:$A,'DRE-2026'!$A$2))</f>
        <v>0</v>
      </c>
      <c r="I72" s="23">
        <f>IF($A$2="CONSOLIDADO",SUMIFS('Realizado 2026'!$P:$P,'Realizado 2026'!$F:$F,'DRE-2026'!$A72,'Realizado 2026'!$E:$E,'DRE-2026'!I$4),SUMIFS('Realizado 2026'!$P:$P,'Realizado 2026'!$F:$F,'DRE-2026'!$A72,'Realizado 2026'!$E:$E,'DRE-2026'!I$4,'Realizado 2026'!$A:$A,'DRE-2026'!$A$2))</f>
        <v>0</v>
      </c>
      <c r="J72" s="24" t="str">
        <f t="shared" si="48"/>
        <v>-</v>
      </c>
      <c r="K72" s="22">
        <f>IF($A$2="CONSOLIDADO",SUMIFS(Orçamento2026!$P:$P,Orçamento2026!$F:$F,'DRE-2026'!$A72,Orçamento2026!$E:$E,'DRE-2026'!L$4),SUMIFS(Orçamento2026!$P:$P,Orçamento2026!$F:$F,'DRE-2026'!$A72,Orçamento2026!$E:$E,'DRE-2026'!L$4,Orçamento2026!$A:$A,'DRE-2026'!$A$2))</f>
        <v>0</v>
      </c>
      <c r="L72" s="23">
        <f>IF($A$2="CONSOLIDADO",SUMIFS('Realizado 2026'!$P:$P,'Realizado 2026'!$F:$F,'DRE-2026'!$A72,'Realizado 2026'!$E:$E,'DRE-2026'!L$4),SUMIFS('Realizado 2026'!$P:$P,'Realizado 2026'!$F:$F,'DRE-2026'!$A72,'Realizado 2026'!$E:$E,'DRE-2026'!L$4,'Realizado 2026'!$A:$A,'DRE-2026'!$A$2))</f>
        <v>0</v>
      </c>
      <c r="M72" s="24" t="str">
        <f t="shared" si="49"/>
        <v>-</v>
      </c>
      <c r="N72" s="22">
        <f>IF($A$2="CONSOLIDADO",SUMIFS(Orçamento2026!$P:$P,Orçamento2026!$F:$F,'DRE-2026'!$A72,Orçamento2026!$E:$E,'DRE-2026'!O$4),SUMIFS(Orçamento2026!$P:$P,Orçamento2026!$F:$F,'DRE-2026'!$A72,Orçamento2026!$E:$E,'DRE-2026'!O$4,Orçamento2026!$A:$A,'DRE-2026'!$A$2))</f>
        <v>0</v>
      </c>
      <c r="O72" s="23">
        <f>IF($A$2="CONSOLIDADO",SUMIFS('Realizado 2026'!$P:$P,'Realizado 2026'!$F:$F,'DRE-2026'!$A72,'Realizado 2026'!$E:$E,'DRE-2026'!O$4),SUMIFS('Realizado 2026'!$P:$P,'Realizado 2026'!$F:$F,'DRE-2026'!$A72,'Realizado 2026'!$E:$E,'DRE-2026'!O$4,'Realizado 2026'!$A:$A,'DRE-2026'!$A$2))</f>
        <v>0</v>
      </c>
      <c r="P72" s="24" t="str">
        <f t="shared" si="50"/>
        <v>-</v>
      </c>
      <c r="Q72" s="22">
        <f>IF($A$2="CONSOLIDADO",SUMIFS(Orçamento2026!$P:$P,Orçamento2026!$F:$F,'DRE-2026'!$A72,Orçamento2026!$E:$E,'DRE-2026'!R$4),SUMIFS(Orçamento2026!$P:$P,Orçamento2026!$F:$F,'DRE-2026'!$A72,Orçamento2026!$E:$E,'DRE-2026'!R$4,Orçamento2026!$A:$A,'DRE-2026'!$A$2))</f>
        <v>0</v>
      </c>
      <c r="R72" s="23">
        <f>IF($A$2="CONSOLIDADO",SUMIFS('Realizado 2026'!$P:$P,'Realizado 2026'!$F:$F,'DRE-2026'!$A72,'Realizado 2026'!$E:$E,'DRE-2026'!R$4),SUMIFS('Realizado 2026'!$P:$P,'Realizado 2026'!$F:$F,'DRE-2026'!$A72,'Realizado 2026'!$E:$E,'DRE-2026'!R$4,'Realizado 2026'!$A:$A,'DRE-2026'!$A$2))</f>
        <v>0</v>
      </c>
      <c r="S72" s="24" t="str">
        <f t="shared" si="51"/>
        <v>-</v>
      </c>
      <c r="T72" s="22">
        <f>IF($A$2="CONSOLIDADO",SUMIFS(Orçamento2026!$P:$P,Orçamento2026!$F:$F,'DRE-2026'!$A72,Orçamento2026!$E:$E,'DRE-2026'!U$4),SUMIFS(Orçamento2026!$P:$P,Orçamento2026!$F:$F,'DRE-2026'!$A72,Orçamento2026!$E:$E,'DRE-2026'!U$4,Orçamento2026!$A:$A,'DRE-2026'!$A$2))</f>
        <v>0</v>
      </c>
      <c r="U72" s="23">
        <f>IF($A$2="CONSOLIDADO",SUMIFS('Realizado 2026'!$P:$P,'Realizado 2026'!$F:$F,'DRE-2026'!$A72,'Realizado 2026'!$E:$E,'DRE-2026'!U$4),SUMIFS('Realizado 2026'!$P:$P,'Realizado 2026'!$F:$F,'DRE-2026'!$A72,'Realizado 2026'!$E:$E,'DRE-2026'!U$4,'Realizado 2026'!$A:$A,'DRE-2026'!$A$2))</f>
        <v>0</v>
      </c>
      <c r="V72" s="24" t="str">
        <f t="shared" si="52"/>
        <v>-</v>
      </c>
      <c r="W72" s="22">
        <f>IF($A$2="CONSOLIDADO",SUMIFS(Orçamento2026!$P:$P,Orçamento2026!$F:$F,'DRE-2026'!$A72,Orçamento2026!$E:$E,'DRE-2026'!X$4),SUMIFS(Orçamento2026!$P:$P,Orçamento2026!$F:$F,'DRE-2026'!$A72,Orçamento2026!$E:$E,'DRE-2026'!X$4,Orçamento2026!$A:$A,'DRE-2026'!$A$2))</f>
        <v>0</v>
      </c>
      <c r="X72" s="23">
        <f>IF($A$2="CONSOLIDADO",SUMIFS('Realizado 2026'!$P:$P,'Realizado 2026'!$F:$F,'DRE-2026'!$A72,'Realizado 2026'!$E:$E,'DRE-2026'!X$4),SUMIFS('Realizado 2026'!$P:$P,'Realizado 2026'!$F:$F,'DRE-2026'!$A72,'Realizado 2026'!$E:$E,'DRE-2026'!X$4,'Realizado 2026'!$A:$A,'DRE-2026'!$A$2))</f>
        <v>0</v>
      </c>
      <c r="Y72" s="24" t="str">
        <f t="shared" si="53"/>
        <v>-</v>
      </c>
      <c r="Z72" s="22">
        <f>IF($A$2="CONSOLIDADO",SUMIFS(Orçamento2026!$P:$P,Orçamento2026!$F:$F,'DRE-2026'!$A72,Orçamento2026!$E:$E,'DRE-2026'!AA$4),SUMIFS(Orçamento2026!$P:$P,Orçamento2026!$F:$F,'DRE-2026'!$A72,Orçamento2026!$E:$E,'DRE-2026'!AA$4,Orçamento2026!$A:$A,'DRE-2026'!$A$2))</f>
        <v>0</v>
      </c>
      <c r="AA72" s="23">
        <f>IF($A$2="CONSOLIDADO",SUMIFS('Realizado 2026'!$P:$P,'Realizado 2026'!$F:$F,'DRE-2026'!$A72,'Realizado 2026'!$E:$E,'DRE-2026'!AA$4),SUMIFS('Realizado 2026'!$P:$P,'Realizado 2026'!$F:$F,'DRE-2026'!$A72,'Realizado 2026'!$E:$E,'DRE-2026'!AA$4,'Realizado 2026'!$A:$A,'DRE-2026'!$A$2))</f>
        <v>0</v>
      </c>
      <c r="AB72" s="24" t="str">
        <f t="shared" si="54"/>
        <v>-</v>
      </c>
      <c r="AC72" s="22">
        <f>IF($A$2="CONSOLIDADO",SUMIFS(Orçamento2026!$P:$P,Orçamento2026!$F:$F,'DRE-2026'!$A72,Orçamento2026!$E:$E,'DRE-2026'!AD$4),SUMIFS(Orçamento2026!$P:$P,Orçamento2026!$F:$F,'DRE-2026'!$A72,Orçamento2026!$E:$E,'DRE-2026'!AD$4,Orçamento2026!$A:$A,'DRE-2026'!$A$2))</f>
        <v>0</v>
      </c>
      <c r="AD72" s="23">
        <f>IF($A$2="CONSOLIDADO",SUMIFS('Realizado 2026'!$P:$P,'Realizado 2026'!$F:$F,'DRE-2026'!$A72,'Realizado 2026'!$E:$E,'DRE-2026'!AD$4),SUMIFS('Realizado 2026'!$P:$P,'Realizado 2026'!$F:$F,'DRE-2026'!$A72,'Realizado 2026'!$E:$E,'DRE-2026'!AD$4,'Realizado 2026'!$A:$A,'DRE-2026'!$A$2))</f>
        <v>0</v>
      </c>
      <c r="AE72" s="24" t="str">
        <f t="shared" si="55"/>
        <v>-</v>
      </c>
      <c r="AF72" s="22">
        <f>IF($A$2="CONSOLIDADO",SUMIFS(Orçamento2026!$P:$P,Orçamento2026!$F:$F,'DRE-2026'!$A72,Orçamento2026!$E:$E,'DRE-2026'!AG$4),SUMIFS(Orçamento2026!$P:$P,Orçamento2026!$F:$F,'DRE-2026'!$A72,Orçamento2026!$E:$E,'DRE-2026'!AG$4,Orçamento2026!$A:$A,'DRE-2026'!$A$2))</f>
        <v>0</v>
      </c>
      <c r="AG72" s="23">
        <f>IF($A$2="CONSOLIDADO",SUMIFS('Realizado 2026'!$P:$P,'Realizado 2026'!$F:$F,'DRE-2026'!$A72,'Realizado 2026'!$E:$E,'DRE-2026'!AG$4),SUMIFS('Realizado 2026'!$P:$P,'Realizado 2026'!$F:$F,'DRE-2026'!$A72,'Realizado 2026'!$E:$E,'DRE-2026'!AG$4,'Realizado 2026'!$A:$A,'DRE-2026'!$A$2))</f>
        <v>0</v>
      </c>
      <c r="AH72" s="24" t="str">
        <f t="shared" si="56"/>
        <v>-</v>
      </c>
      <c r="AI72" s="22">
        <f>IF($A$2="CONSOLIDADO",SUMIFS(Orçamento2026!$P:$P,Orçamento2026!$F:$F,'DRE-2026'!$A72,Orçamento2026!$E:$E,'DRE-2026'!AJ$4),SUMIFS(Orçamento2026!$P:$P,Orçamento2026!$F:$F,'DRE-2026'!$A72,Orçamento2026!$E:$E,'DRE-2026'!AJ$4,Orçamento2026!$A:$A,'DRE-2026'!$A$2))</f>
        <v>0</v>
      </c>
      <c r="AJ72" s="23">
        <f>IF($A$2="CONSOLIDADO",SUMIFS('Realizado 2026'!$P:$P,'Realizado 2026'!$F:$F,'DRE-2026'!$A72,'Realizado 2026'!$E:$E,'DRE-2026'!AJ$4),SUMIFS('Realizado 2026'!$P:$P,'Realizado 2026'!$F:$F,'DRE-2026'!$A72,'Realizado 2026'!$E:$E,'DRE-2026'!AJ$4,'Realizado 2026'!$A:$A,'DRE-2026'!$A$2))</f>
        <v>0</v>
      </c>
      <c r="AK72" s="24" t="str">
        <f t="shared" si="57"/>
        <v>-</v>
      </c>
      <c r="AL72" s="5"/>
      <c r="AM72" s="5"/>
      <c r="AN72" s="23">
        <f t="shared" ref="AN72:AO72" si="123">B72+E72+H72+K72+N72+Q72+T72+W72+Z72+AC72+AF72+AI72</f>
        <v>0</v>
      </c>
      <c r="AO72" s="23">
        <f t="shared" si="123"/>
        <v>71.59</v>
      </c>
      <c r="AP72" s="25" t="str">
        <f t="shared" si="59"/>
        <v>-</v>
      </c>
    </row>
    <row r="73" spans="1:42" ht="15.75" customHeight="1">
      <c r="A73" s="44" t="s">
        <v>33</v>
      </c>
      <c r="B73" s="22">
        <f>IF($A$2="CONSOLIDADO",SUMIFS(Orçamento2026!$P:$P,Orçamento2026!$F:$F,'DRE-2026'!$A73,Orçamento2026!$E:$E,'DRE-2026'!C$4),SUMIFS(Orçamento2026!$P:$P,Orçamento2026!$F:$F,'DRE-2026'!$A73,Orçamento2026!$E:$E,'DRE-2026'!C$4,Orçamento2026!$A:$A,'DRE-2026'!$A$2))</f>
        <v>600</v>
      </c>
      <c r="C73" s="23">
        <f>IF($A$2="CONSOLIDADO",SUMIFS('Realizado 2026'!$P:$P,'Realizado 2026'!$F:$F,'DRE-2026'!$A73,'Realizado 2026'!$E:$E,'DRE-2026'!C$4),SUMIFS('Realizado 2026'!$P:$P,'Realizado 2026'!$F:$F,'DRE-2026'!$A73,'Realizado 2026'!$E:$E,'DRE-2026'!C$4,'Realizado 2026'!$A:$A,'DRE-2026'!$A$2))</f>
        <v>879.31000000000006</v>
      </c>
      <c r="D73" s="24">
        <f t="shared" si="46"/>
        <v>1.4655166666666668</v>
      </c>
      <c r="E73" s="22">
        <f>IF($A$2="CONSOLIDADO",SUMIFS(Orçamento2026!$P:$P,Orçamento2026!$F:$F,'DRE-2026'!$A73,Orçamento2026!$E:$E,'DRE-2026'!F$4),SUMIFS(Orçamento2026!$P:$P,Orçamento2026!$F:$F,'DRE-2026'!$A73,Orçamento2026!$E:$E,'DRE-2026'!F$4,Orçamento2026!$A:$A,'DRE-2026'!$A$2))</f>
        <v>600</v>
      </c>
      <c r="F73" s="23">
        <f>IF($A$2="CONSOLIDADO",SUMIFS('Realizado 2026'!$P:$P,'Realizado 2026'!$F:$F,'DRE-2026'!$A73,'Realizado 2026'!$E:$E,'DRE-2026'!F$4),SUMIFS('Realizado 2026'!$P:$P,'Realizado 2026'!$F:$F,'DRE-2026'!$A73,'Realizado 2026'!$E:$E,'DRE-2026'!F$4,'Realizado 2026'!$A:$A,'DRE-2026'!$A$2))</f>
        <v>879.31000000000006</v>
      </c>
      <c r="G73" s="24">
        <f t="shared" si="47"/>
        <v>1.4655166666666668</v>
      </c>
      <c r="H73" s="22">
        <f>IF($A$2="CONSOLIDADO",SUMIFS(Orçamento2026!$P:$P,Orçamento2026!$F:$F,'DRE-2026'!$A73,Orçamento2026!$E:$E,'DRE-2026'!I$4),SUMIFS(Orçamento2026!$P:$P,Orçamento2026!$F:$F,'DRE-2026'!$A73,Orçamento2026!$E:$E,'DRE-2026'!I$4,Orçamento2026!$A:$A,'DRE-2026'!$A$2))</f>
        <v>600</v>
      </c>
      <c r="I73" s="23">
        <f>IF($A$2="CONSOLIDADO",SUMIFS('Realizado 2026'!$P:$P,'Realizado 2026'!$F:$F,'DRE-2026'!$A73,'Realizado 2026'!$E:$E,'DRE-2026'!I$4),SUMIFS('Realizado 2026'!$P:$P,'Realizado 2026'!$F:$F,'DRE-2026'!$A73,'Realizado 2026'!$E:$E,'DRE-2026'!I$4,'Realizado 2026'!$A:$A,'DRE-2026'!$A$2))</f>
        <v>961.61000000000013</v>
      </c>
      <c r="J73" s="24">
        <f t="shared" si="48"/>
        <v>1.6026833333333335</v>
      </c>
      <c r="K73" s="22">
        <f>IF($A$2="CONSOLIDADO",SUMIFS(Orçamento2026!$P:$P,Orçamento2026!$F:$F,'DRE-2026'!$A73,Orçamento2026!$E:$E,'DRE-2026'!L$4),SUMIFS(Orçamento2026!$P:$P,Orçamento2026!$F:$F,'DRE-2026'!$A73,Orçamento2026!$E:$E,'DRE-2026'!L$4,Orçamento2026!$A:$A,'DRE-2026'!$A$2))</f>
        <v>600</v>
      </c>
      <c r="L73" s="23">
        <f>IF($A$2="CONSOLIDADO",SUMIFS('Realizado 2026'!$P:$P,'Realizado 2026'!$F:$F,'DRE-2026'!$A73,'Realizado 2026'!$E:$E,'DRE-2026'!L$4),SUMIFS('Realizado 2026'!$P:$P,'Realizado 2026'!$F:$F,'DRE-2026'!$A73,'Realizado 2026'!$E:$E,'DRE-2026'!L$4,'Realizado 2026'!$A:$A,'DRE-2026'!$A$2))</f>
        <v>0</v>
      </c>
      <c r="M73" s="24">
        <f t="shared" si="49"/>
        <v>0</v>
      </c>
      <c r="N73" s="22">
        <f>IF($A$2="CONSOLIDADO",SUMIFS(Orçamento2026!$P:$P,Orçamento2026!$F:$F,'DRE-2026'!$A73,Orçamento2026!$E:$E,'DRE-2026'!O$4),SUMIFS(Orçamento2026!$P:$P,Orçamento2026!$F:$F,'DRE-2026'!$A73,Orçamento2026!$E:$E,'DRE-2026'!O$4,Orçamento2026!$A:$A,'DRE-2026'!$A$2))</f>
        <v>600</v>
      </c>
      <c r="O73" s="23">
        <f>IF($A$2="CONSOLIDADO",SUMIFS('Realizado 2026'!$P:$P,'Realizado 2026'!$F:$F,'DRE-2026'!$A73,'Realizado 2026'!$E:$E,'DRE-2026'!O$4),SUMIFS('Realizado 2026'!$P:$P,'Realizado 2026'!$F:$F,'DRE-2026'!$A73,'Realizado 2026'!$E:$E,'DRE-2026'!O$4,'Realizado 2026'!$A:$A,'DRE-2026'!$A$2))</f>
        <v>0</v>
      </c>
      <c r="P73" s="24">
        <f t="shared" si="50"/>
        <v>0</v>
      </c>
      <c r="Q73" s="22">
        <f>IF($A$2="CONSOLIDADO",SUMIFS(Orçamento2026!$P:$P,Orçamento2026!$F:$F,'DRE-2026'!$A73,Orçamento2026!$E:$E,'DRE-2026'!R$4),SUMIFS(Orçamento2026!$P:$P,Orçamento2026!$F:$F,'DRE-2026'!$A73,Orçamento2026!$E:$E,'DRE-2026'!R$4,Orçamento2026!$A:$A,'DRE-2026'!$A$2))</f>
        <v>0</v>
      </c>
      <c r="R73" s="23">
        <f>IF($A$2="CONSOLIDADO",SUMIFS('Realizado 2026'!$P:$P,'Realizado 2026'!$F:$F,'DRE-2026'!$A73,'Realizado 2026'!$E:$E,'DRE-2026'!R$4),SUMIFS('Realizado 2026'!$P:$P,'Realizado 2026'!$F:$F,'DRE-2026'!$A73,'Realizado 2026'!$E:$E,'DRE-2026'!R$4,'Realizado 2026'!$A:$A,'DRE-2026'!$A$2))</f>
        <v>0</v>
      </c>
      <c r="S73" s="24" t="str">
        <f t="shared" si="51"/>
        <v>-</v>
      </c>
      <c r="T73" s="22">
        <f>IF($A$2="CONSOLIDADO",SUMIFS(Orçamento2026!$P:$P,Orçamento2026!$F:$F,'DRE-2026'!$A73,Orçamento2026!$E:$E,'DRE-2026'!U$4),SUMIFS(Orçamento2026!$P:$P,Orçamento2026!$F:$F,'DRE-2026'!$A73,Orçamento2026!$E:$E,'DRE-2026'!U$4,Orçamento2026!$A:$A,'DRE-2026'!$A$2))</f>
        <v>1200</v>
      </c>
      <c r="U73" s="23">
        <f>IF($A$2="CONSOLIDADO",SUMIFS('Realizado 2026'!$P:$P,'Realizado 2026'!$F:$F,'DRE-2026'!$A73,'Realizado 2026'!$E:$E,'DRE-2026'!U$4),SUMIFS('Realizado 2026'!$P:$P,'Realizado 2026'!$F:$F,'DRE-2026'!$A73,'Realizado 2026'!$E:$E,'DRE-2026'!U$4,'Realizado 2026'!$A:$A,'DRE-2026'!$A$2))</f>
        <v>0</v>
      </c>
      <c r="V73" s="24">
        <f t="shared" si="52"/>
        <v>0</v>
      </c>
      <c r="W73" s="22">
        <f>IF($A$2="CONSOLIDADO",SUMIFS(Orçamento2026!$P:$P,Orçamento2026!$F:$F,'DRE-2026'!$A73,Orçamento2026!$E:$E,'DRE-2026'!X$4),SUMIFS(Orçamento2026!$P:$P,Orçamento2026!$F:$F,'DRE-2026'!$A73,Orçamento2026!$E:$E,'DRE-2026'!X$4,Orçamento2026!$A:$A,'DRE-2026'!$A$2))</f>
        <v>600</v>
      </c>
      <c r="X73" s="23">
        <f>IF($A$2="CONSOLIDADO",SUMIFS('Realizado 2026'!$P:$P,'Realizado 2026'!$F:$F,'DRE-2026'!$A73,'Realizado 2026'!$E:$E,'DRE-2026'!X$4),SUMIFS('Realizado 2026'!$P:$P,'Realizado 2026'!$F:$F,'DRE-2026'!$A73,'Realizado 2026'!$E:$E,'DRE-2026'!X$4,'Realizado 2026'!$A:$A,'DRE-2026'!$A$2))</f>
        <v>0</v>
      </c>
      <c r="Y73" s="24">
        <f t="shared" si="53"/>
        <v>0</v>
      </c>
      <c r="Z73" s="22">
        <f>IF($A$2="CONSOLIDADO",SUMIFS(Orçamento2026!$P:$P,Orçamento2026!$F:$F,'DRE-2026'!$A73,Orçamento2026!$E:$E,'DRE-2026'!AA$4),SUMIFS(Orçamento2026!$P:$P,Orçamento2026!$F:$F,'DRE-2026'!$A73,Orçamento2026!$E:$E,'DRE-2026'!AA$4,Orçamento2026!$A:$A,'DRE-2026'!$A$2))</f>
        <v>600</v>
      </c>
      <c r="AA73" s="23">
        <f>IF($A$2="CONSOLIDADO",SUMIFS('Realizado 2026'!$P:$P,'Realizado 2026'!$F:$F,'DRE-2026'!$A73,'Realizado 2026'!$E:$E,'DRE-2026'!AA$4),SUMIFS('Realizado 2026'!$P:$P,'Realizado 2026'!$F:$F,'DRE-2026'!$A73,'Realizado 2026'!$E:$E,'DRE-2026'!AA$4,'Realizado 2026'!$A:$A,'DRE-2026'!$A$2))</f>
        <v>0</v>
      </c>
      <c r="AB73" s="24">
        <f t="shared" si="54"/>
        <v>0</v>
      </c>
      <c r="AC73" s="22">
        <f>IF($A$2="CONSOLIDADO",SUMIFS(Orçamento2026!$P:$P,Orçamento2026!$F:$F,'DRE-2026'!$A73,Orçamento2026!$E:$E,'DRE-2026'!AD$4),SUMIFS(Orçamento2026!$P:$P,Orçamento2026!$F:$F,'DRE-2026'!$A73,Orçamento2026!$E:$E,'DRE-2026'!AD$4,Orçamento2026!$A:$A,'DRE-2026'!$A$2))</f>
        <v>600</v>
      </c>
      <c r="AD73" s="23">
        <f>IF($A$2="CONSOLIDADO",SUMIFS('Realizado 2026'!$P:$P,'Realizado 2026'!$F:$F,'DRE-2026'!$A73,'Realizado 2026'!$E:$E,'DRE-2026'!AD$4),SUMIFS('Realizado 2026'!$P:$P,'Realizado 2026'!$F:$F,'DRE-2026'!$A73,'Realizado 2026'!$E:$E,'DRE-2026'!AD$4,'Realizado 2026'!$A:$A,'DRE-2026'!$A$2))</f>
        <v>0</v>
      </c>
      <c r="AE73" s="24">
        <f t="shared" si="55"/>
        <v>0</v>
      </c>
      <c r="AF73" s="22">
        <f>IF($A$2="CONSOLIDADO",SUMIFS(Orçamento2026!$P:$P,Orçamento2026!$F:$F,'DRE-2026'!$A73,Orçamento2026!$E:$E,'DRE-2026'!AG$4),SUMIFS(Orçamento2026!$P:$P,Orçamento2026!$F:$F,'DRE-2026'!$A73,Orçamento2026!$E:$E,'DRE-2026'!AG$4,Orçamento2026!$A:$A,'DRE-2026'!$A$2))</f>
        <v>600</v>
      </c>
      <c r="AG73" s="23">
        <f>IF($A$2="CONSOLIDADO",SUMIFS('Realizado 2026'!$P:$P,'Realizado 2026'!$F:$F,'DRE-2026'!$A73,'Realizado 2026'!$E:$E,'DRE-2026'!AG$4),SUMIFS('Realizado 2026'!$P:$P,'Realizado 2026'!$F:$F,'DRE-2026'!$A73,'Realizado 2026'!$E:$E,'DRE-2026'!AG$4,'Realizado 2026'!$A:$A,'DRE-2026'!$A$2))</f>
        <v>0</v>
      </c>
      <c r="AH73" s="24">
        <f t="shared" si="56"/>
        <v>0</v>
      </c>
      <c r="AI73" s="22">
        <f>IF($A$2="CONSOLIDADO",SUMIFS(Orçamento2026!$P:$P,Orçamento2026!$F:$F,'DRE-2026'!$A73,Orçamento2026!$E:$E,'DRE-2026'!AJ$4),SUMIFS(Orçamento2026!$P:$P,Orçamento2026!$F:$F,'DRE-2026'!$A73,Orçamento2026!$E:$E,'DRE-2026'!AJ$4,Orçamento2026!$A:$A,'DRE-2026'!$A$2))</f>
        <v>600</v>
      </c>
      <c r="AJ73" s="23">
        <f>IF($A$2="CONSOLIDADO",SUMIFS('Realizado 2026'!$P:$P,'Realizado 2026'!$F:$F,'DRE-2026'!$A73,'Realizado 2026'!$E:$E,'DRE-2026'!AJ$4),SUMIFS('Realizado 2026'!$P:$P,'Realizado 2026'!$F:$F,'DRE-2026'!$A73,'Realizado 2026'!$E:$E,'DRE-2026'!AJ$4,'Realizado 2026'!$A:$A,'DRE-2026'!$A$2))</f>
        <v>0</v>
      </c>
      <c r="AK73" s="24">
        <f t="shared" si="57"/>
        <v>0</v>
      </c>
      <c r="AL73" s="5"/>
      <c r="AM73" s="5"/>
      <c r="AN73" s="23">
        <f t="shared" ref="AN73:AO73" si="124">B73+E73+H73+K73+N73+Q73+T73+W73+Z73+AC73+AF73+AI73</f>
        <v>7200</v>
      </c>
      <c r="AO73" s="23">
        <f t="shared" si="124"/>
        <v>2720.2300000000005</v>
      </c>
      <c r="AP73" s="25">
        <f t="shared" si="59"/>
        <v>0.37780972222222231</v>
      </c>
    </row>
    <row r="74" spans="1:42" ht="15.75" customHeight="1">
      <c r="A74" s="44" t="s">
        <v>71</v>
      </c>
      <c r="B74" s="22">
        <f>IF($A$2="CONSOLIDADO",SUMIFS(Orçamento2026!$P:$P,Orçamento2026!$F:$F,'DRE-2026'!$A74,Orçamento2026!$E:$E,'DRE-2026'!C$4),SUMIFS(Orçamento2026!$P:$P,Orçamento2026!$F:$F,'DRE-2026'!$A74,Orçamento2026!$E:$E,'DRE-2026'!C$4,Orçamento2026!$A:$A,'DRE-2026'!$A$2))</f>
        <v>100</v>
      </c>
      <c r="C74" s="23">
        <f>IF($A$2="CONSOLIDADO",SUMIFS('Realizado 2026'!$P:$P,'Realizado 2026'!$F:$F,'DRE-2026'!$A74,'Realizado 2026'!$E:$E,'DRE-2026'!C$4),SUMIFS('Realizado 2026'!$P:$P,'Realizado 2026'!$F:$F,'DRE-2026'!$A74,'Realizado 2026'!$E:$E,'DRE-2026'!C$4,'Realizado 2026'!$A:$A,'DRE-2026'!$A$2))</f>
        <v>97.2</v>
      </c>
      <c r="D74" s="24">
        <f t="shared" si="46"/>
        <v>0.97199999999999998</v>
      </c>
      <c r="E74" s="22">
        <f>IF($A$2="CONSOLIDADO",SUMIFS(Orçamento2026!$P:$P,Orçamento2026!$F:$F,'DRE-2026'!$A74,Orçamento2026!$E:$E,'DRE-2026'!F$4),SUMIFS(Orçamento2026!$P:$P,Orçamento2026!$F:$F,'DRE-2026'!$A74,Orçamento2026!$E:$E,'DRE-2026'!F$4,Orçamento2026!$A:$A,'DRE-2026'!$A$2))</f>
        <v>100</v>
      </c>
      <c r="F74" s="23">
        <f>IF($A$2="CONSOLIDADO",SUMIFS('Realizado 2026'!$P:$P,'Realizado 2026'!$F:$F,'DRE-2026'!$A74,'Realizado 2026'!$E:$E,'DRE-2026'!F$4),SUMIFS('Realizado 2026'!$P:$P,'Realizado 2026'!$F:$F,'DRE-2026'!$A74,'Realizado 2026'!$E:$E,'DRE-2026'!F$4,'Realizado 2026'!$A:$A,'DRE-2026'!$A$2))</f>
        <v>83.49</v>
      </c>
      <c r="G74" s="24">
        <f t="shared" si="47"/>
        <v>0.83489999999999998</v>
      </c>
      <c r="H74" s="22">
        <f>IF($A$2="CONSOLIDADO",SUMIFS(Orçamento2026!$P:$P,Orçamento2026!$F:$F,'DRE-2026'!$A74,Orçamento2026!$E:$E,'DRE-2026'!I$4),SUMIFS(Orçamento2026!$P:$P,Orçamento2026!$F:$F,'DRE-2026'!$A74,Orçamento2026!$E:$E,'DRE-2026'!I$4,Orçamento2026!$A:$A,'DRE-2026'!$A$2))</f>
        <v>100</v>
      </c>
      <c r="I74" s="23">
        <f>IF($A$2="CONSOLIDADO",SUMIFS('Realizado 2026'!$P:$P,'Realizado 2026'!$F:$F,'DRE-2026'!$A74,'Realizado 2026'!$E:$E,'DRE-2026'!I$4),SUMIFS('Realizado 2026'!$P:$P,'Realizado 2026'!$F:$F,'DRE-2026'!$A74,'Realizado 2026'!$E:$E,'DRE-2026'!I$4,'Realizado 2026'!$A:$A,'DRE-2026'!$A$2))</f>
        <v>79.930000000000007</v>
      </c>
      <c r="J74" s="24">
        <f t="shared" si="48"/>
        <v>0.79930000000000012</v>
      </c>
      <c r="K74" s="22">
        <f>IF($A$2="CONSOLIDADO",SUMIFS(Orçamento2026!$P:$P,Orçamento2026!$F:$F,'DRE-2026'!$A74,Orçamento2026!$E:$E,'DRE-2026'!L$4),SUMIFS(Orçamento2026!$P:$P,Orçamento2026!$F:$F,'DRE-2026'!$A74,Orçamento2026!$E:$E,'DRE-2026'!L$4,Orçamento2026!$A:$A,'DRE-2026'!$A$2))</f>
        <v>100</v>
      </c>
      <c r="L74" s="23">
        <f>IF($A$2="CONSOLIDADO",SUMIFS('Realizado 2026'!$P:$P,'Realizado 2026'!$F:$F,'DRE-2026'!$A74,'Realizado 2026'!$E:$E,'DRE-2026'!L$4),SUMIFS('Realizado 2026'!$P:$P,'Realizado 2026'!$F:$F,'DRE-2026'!$A74,'Realizado 2026'!$E:$E,'DRE-2026'!L$4,'Realizado 2026'!$A:$A,'DRE-2026'!$A$2))</f>
        <v>0</v>
      </c>
      <c r="M74" s="24">
        <f t="shared" si="49"/>
        <v>0</v>
      </c>
      <c r="N74" s="22">
        <f>IF($A$2="CONSOLIDADO",SUMIFS(Orçamento2026!$P:$P,Orçamento2026!$F:$F,'DRE-2026'!$A74,Orçamento2026!$E:$E,'DRE-2026'!O$4),SUMIFS(Orçamento2026!$P:$P,Orçamento2026!$F:$F,'DRE-2026'!$A74,Orçamento2026!$E:$E,'DRE-2026'!O$4,Orçamento2026!$A:$A,'DRE-2026'!$A$2))</f>
        <v>100</v>
      </c>
      <c r="O74" s="23">
        <f>IF($A$2="CONSOLIDADO",SUMIFS('Realizado 2026'!$P:$P,'Realizado 2026'!$F:$F,'DRE-2026'!$A74,'Realizado 2026'!$E:$E,'DRE-2026'!O$4),SUMIFS('Realizado 2026'!$P:$P,'Realizado 2026'!$F:$F,'DRE-2026'!$A74,'Realizado 2026'!$E:$E,'DRE-2026'!O$4,'Realizado 2026'!$A:$A,'DRE-2026'!$A$2))</f>
        <v>0</v>
      </c>
      <c r="P74" s="24">
        <f t="shared" si="50"/>
        <v>0</v>
      </c>
      <c r="Q74" s="22">
        <f>IF($A$2="CONSOLIDADO",SUMIFS(Orçamento2026!$P:$P,Orçamento2026!$F:$F,'DRE-2026'!$A74,Orçamento2026!$E:$E,'DRE-2026'!R$4),SUMIFS(Orçamento2026!$P:$P,Orçamento2026!$F:$F,'DRE-2026'!$A74,Orçamento2026!$E:$E,'DRE-2026'!R$4,Orçamento2026!$A:$A,'DRE-2026'!$A$2))</f>
        <v>100</v>
      </c>
      <c r="R74" s="23">
        <f>IF($A$2="CONSOLIDADO",SUMIFS('Realizado 2026'!$P:$P,'Realizado 2026'!$F:$F,'DRE-2026'!$A74,'Realizado 2026'!$E:$E,'DRE-2026'!R$4),SUMIFS('Realizado 2026'!$P:$P,'Realizado 2026'!$F:$F,'DRE-2026'!$A74,'Realizado 2026'!$E:$E,'DRE-2026'!R$4,'Realizado 2026'!$A:$A,'DRE-2026'!$A$2))</f>
        <v>0</v>
      </c>
      <c r="S74" s="24">
        <f t="shared" si="51"/>
        <v>0</v>
      </c>
      <c r="T74" s="22">
        <f>IF($A$2="CONSOLIDADO",SUMIFS(Orçamento2026!$P:$P,Orçamento2026!$F:$F,'DRE-2026'!$A74,Orçamento2026!$E:$E,'DRE-2026'!U$4),SUMIFS(Orçamento2026!$P:$P,Orçamento2026!$F:$F,'DRE-2026'!$A74,Orçamento2026!$E:$E,'DRE-2026'!U$4,Orçamento2026!$A:$A,'DRE-2026'!$A$2))</f>
        <v>100</v>
      </c>
      <c r="U74" s="23">
        <f>IF($A$2="CONSOLIDADO",SUMIFS('Realizado 2026'!$P:$P,'Realizado 2026'!$F:$F,'DRE-2026'!$A74,'Realizado 2026'!$E:$E,'DRE-2026'!U$4),SUMIFS('Realizado 2026'!$P:$P,'Realizado 2026'!$F:$F,'DRE-2026'!$A74,'Realizado 2026'!$E:$E,'DRE-2026'!U$4,'Realizado 2026'!$A:$A,'DRE-2026'!$A$2))</f>
        <v>0</v>
      </c>
      <c r="V74" s="24">
        <f t="shared" si="52"/>
        <v>0</v>
      </c>
      <c r="W74" s="22">
        <f>IF($A$2="CONSOLIDADO",SUMIFS(Orçamento2026!$P:$P,Orçamento2026!$F:$F,'DRE-2026'!$A74,Orçamento2026!$E:$E,'DRE-2026'!X$4),SUMIFS(Orçamento2026!$P:$P,Orçamento2026!$F:$F,'DRE-2026'!$A74,Orçamento2026!$E:$E,'DRE-2026'!X$4,Orçamento2026!$A:$A,'DRE-2026'!$A$2))</f>
        <v>100</v>
      </c>
      <c r="X74" s="23">
        <f>IF($A$2="CONSOLIDADO",SUMIFS('Realizado 2026'!$P:$P,'Realizado 2026'!$F:$F,'DRE-2026'!$A74,'Realizado 2026'!$E:$E,'DRE-2026'!X$4),SUMIFS('Realizado 2026'!$P:$P,'Realizado 2026'!$F:$F,'DRE-2026'!$A74,'Realizado 2026'!$E:$E,'DRE-2026'!X$4,'Realizado 2026'!$A:$A,'DRE-2026'!$A$2))</f>
        <v>0</v>
      </c>
      <c r="Y74" s="24">
        <f t="shared" si="53"/>
        <v>0</v>
      </c>
      <c r="Z74" s="22">
        <f>IF($A$2="CONSOLIDADO",SUMIFS(Orçamento2026!$P:$P,Orçamento2026!$F:$F,'DRE-2026'!$A74,Orçamento2026!$E:$E,'DRE-2026'!AA$4),SUMIFS(Orçamento2026!$P:$P,Orçamento2026!$F:$F,'DRE-2026'!$A74,Orçamento2026!$E:$E,'DRE-2026'!AA$4,Orçamento2026!$A:$A,'DRE-2026'!$A$2))</f>
        <v>100</v>
      </c>
      <c r="AA74" s="23">
        <f>IF($A$2="CONSOLIDADO",SUMIFS('Realizado 2026'!$P:$P,'Realizado 2026'!$F:$F,'DRE-2026'!$A74,'Realizado 2026'!$E:$E,'DRE-2026'!AA$4),SUMIFS('Realizado 2026'!$P:$P,'Realizado 2026'!$F:$F,'DRE-2026'!$A74,'Realizado 2026'!$E:$E,'DRE-2026'!AA$4,'Realizado 2026'!$A:$A,'DRE-2026'!$A$2))</f>
        <v>0</v>
      </c>
      <c r="AB74" s="24">
        <f t="shared" si="54"/>
        <v>0</v>
      </c>
      <c r="AC74" s="22">
        <f>IF($A$2="CONSOLIDADO",SUMIFS(Orçamento2026!$P:$P,Orçamento2026!$F:$F,'DRE-2026'!$A74,Orçamento2026!$E:$E,'DRE-2026'!AD$4),SUMIFS(Orçamento2026!$P:$P,Orçamento2026!$F:$F,'DRE-2026'!$A74,Orçamento2026!$E:$E,'DRE-2026'!AD$4,Orçamento2026!$A:$A,'DRE-2026'!$A$2))</f>
        <v>100</v>
      </c>
      <c r="AD74" s="23">
        <f>IF($A$2="CONSOLIDADO",SUMIFS('Realizado 2026'!$P:$P,'Realizado 2026'!$F:$F,'DRE-2026'!$A74,'Realizado 2026'!$E:$E,'DRE-2026'!AD$4),SUMIFS('Realizado 2026'!$P:$P,'Realizado 2026'!$F:$F,'DRE-2026'!$A74,'Realizado 2026'!$E:$E,'DRE-2026'!AD$4,'Realizado 2026'!$A:$A,'DRE-2026'!$A$2))</f>
        <v>0</v>
      </c>
      <c r="AE74" s="24">
        <f t="shared" si="55"/>
        <v>0</v>
      </c>
      <c r="AF74" s="22">
        <f>IF($A$2="CONSOLIDADO",SUMIFS(Orçamento2026!$P:$P,Orçamento2026!$F:$F,'DRE-2026'!$A74,Orçamento2026!$E:$E,'DRE-2026'!AG$4),SUMIFS(Orçamento2026!$P:$P,Orçamento2026!$F:$F,'DRE-2026'!$A74,Orçamento2026!$E:$E,'DRE-2026'!AG$4,Orçamento2026!$A:$A,'DRE-2026'!$A$2))</f>
        <v>100</v>
      </c>
      <c r="AG74" s="23">
        <f>IF($A$2="CONSOLIDADO",SUMIFS('Realizado 2026'!$P:$P,'Realizado 2026'!$F:$F,'DRE-2026'!$A74,'Realizado 2026'!$E:$E,'DRE-2026'!AG$4),SUMIFS('Realizado 2026'!$P:$P,'Realizado 2026'!$F:$F,'DRE-2026'!$A74,'Realizado 2026'!$E:$E,'DRE-2026'!AG$4,'Realizado 2026'!$A:$A,'DRE-2026'!$A$2))</f>
        <v>0</v>
      </c>
      <c r="AH74" s="24">
        <f t="shared" si="56"/>
        <v>0</v>
      </c>
      <c r="AI74" s="22">
        <f>IF($A$2="CONSOLIDADO",SUMIFS(Orçamento2026!$P:$P,Orçamento2026!$F:$F,'DRE-2026'!$A74,Orçamento2026!$E:$E,'DRE-2026'!AJ$4),SUMIFS(Orçamento2026!$P:$P,Orçamento2026!$F:$F,'DRE-2026'!$A74,Orçamento2026!$E:$E,'DRE-2026'!AJ$4,Orçamento2026!$A:$A,'DRE-2026'!$A$2))</f>
        <v>100</v>
      </c>
      <c r="AJ74" s="23">
        <f>IF($A$2="CONSOLIDADO",SUMIFS('Realizado 2026'!$P:$P,'Realizado 2026'!$F:$F,'DRE-2026'!$A74,'Realizado 2026'!$E:$E,'DRE-2026'!AJ$4),SUMIFS('Realizado 2026'!$P:$P,'Realizado 2026'!$F:$F,'DRE-2026'!$A74,'Realizado 2026'!$E:$E,'DRE-2026'!AJ$4,'Realizado 2026'!$A:$A,'DRE-2026'!$A$2))</f>
        <v>0</v>
      </c>
      <c r="AK74" s="24">
        <f t="shared" si="57"/>
        <v>0</v>
      </c>
      <c r="AL74" s="5"/>
      <c r="AM74" s="5"/>
      <c r="AN74" s="23">
        <f t="shared" ref="AN74:AO74" si="125">B74+E74+H74+K74+N74+Q74+T74+W74+Z74+AC74+AF74+AI74</f>
        <v>1200</v>
      </c>
      <c r="AO74" s="23">
        <f t="shared" si="125"/>
        <v>260.62</v>
      </c>
      <c r="AP74" s="25">
        <f t="shared" si="59"/>
        <v>0.21718333333333334</v>
      </c>
    </row>
    <row r="75" spans="1:42" ht="15.75" customHeight="1">
      <c r="A75" s="44" t="s">
        <v>72</v>
      </c>
      <c r="B75" s="22">
        <f>IF($A$2="CONSOLIDADO",SUMIFS(Orçamento2026!$P:$P,Orçamento2026!$F:$F,'DRE-2026'!$A75,Orçamento2026!$E:$E,'DRE-2026'!C$4),SUMIFS(Orçamento2026!$P:$P,Orçamento2026!$F:$F,'DRE-2026'!$A75,Orçamento2026!$E:$E,'DRE-2026'!C$4,Orçamento2026!$A:$A,'DRE-2026'!$A$2))</f>
        <v>260</v>
      </c>
      <c r="C75" s="23">
        <f>IF($A$2="CONSOLIDADO",SUMIFS('Realizado 2026'!$P:$P,'Realizado 2026'!$F:$F,'DRE-2026'!$A75,'Realizado 2026'!$E:$E,'DRE-2026'!C$4),SUMIFS('Realizado 2026'!$P:$P,'Realizado 2026'!$F:$F,'DRE-2026'!$A75,'Realizado 2026'!$E:$E,'DRE-2026'!C$4,'Realizado 2026'!$A:$A,'DRE-2026'!$A$2))</f>
        <v>258.04000000000002</v>
      </c>
      <c r="D75" s="24">
        <f t="shared" si="46"/>
        <v>0.99246153846153851</v>
      </c>
      <c r="E75" s="22">
        <f>IF($A$2="CONSOLIDADO",SUMIFS(Orçamento2026!$P:$P,Orçamento2026!$F:$F,'DRE-2026'!$A75,Orçamento2026!$E:$E,'DRE-2026'!F$4),SUMIFS(Orçamento2026!$P:$P,Orçamento2026!$F:$F,'DRE-2026'!$A75,Orçamento2026!$E:$E,'DRE-2026'!F$4,Orçamento2026!$A:$A,'DRE-2026'!$A$2))</f>
        <v>260</v>
      </c>
      <c r="F75" s="23">
        <f>IF($A$2="CONSOLIDADO",SUMIFS('Realizado 2026'!$P:$P,'Realizado 2026'!$F:$F,'DRE-2026'!$A75,'Realizado 2026'!$E:$E,'DRE-2026'!F$4),SUMIFS('Realizado 2026'!$P:$P,'Realizado 2026'!$F:$F,'DRE-2026'!$A75,'Realizado 2026'!$E:$E,'DRE-2026'!F$4,'Realizado 2026'!$A:$A,'DRE-2026'!$A$2))</f>
        <v>245</v>
      </c>
      <c r="G75" s="24">
        <f t="shared" si="47"/>
        <v>0.94230769230769229</v>
      </c>
      <c r="H75" s="22">
        <f>IF($A$2="CONSOLIDADO",SUMIFS(Orçamento2026!$P:$P,Orçamento2026!$F:$F,'DRE-2026'!$A75,Orçamento2026!$E:$E,'DRE-2026'!I$4),SUMIFS(Orçamento2026!$P:$P,Orçamento2026!$F:$F,'DRE-2026'!$A75,Orçamento2026!$E:$E,'DRE-2026'!I$4,Orçamento2026!$A:$A,'DRE-2026'!$A$2))</f>
        <v>260</v>
      </c>
      <c r="I75" s="23">
        <f>IF($A$2="CONSOLIDADO",SUMIFS('Realizado 2026'!$P:$P,'Realizado 2026'!$F:$F,'DRE-2026'!$A75,'Realizado 2026'!$E:$E,'DRE-2026'!I$4),SUMIFS('Realizado 2026'!$P:$P,'Realizado 2026'!$F:$F,'DRE-2026'!$A75,'Realizado 2026'!$E:$E,'DRE-2026'!I$4,'Realizado 2026'!$A:$A,'DRE-2026'!$A$2))</f>
        <v>0</v>
      </c>
      <c r="J75" s="24">
        <f t="shared" si="48"/>
        <v>0</v>
      </c>
      <c r="K75" s="22">
        <f>IF($A$2="CONSOLIDADO",SUMIFS(Orçamento2026!$P:$P,Orçamento2026!$F:$F,'DRE-2026'!$A75,Orçamento2026!$E:$E,'DRE-2026'!L$4),SUMIFS(Orçamento2026!$P:$P,Orçamento2026!$F:$F,'DRE-2026'!$A75,Orçamento2026!$E:$E,'DRE-2026'!L$4,Orçamento2026!$A:$A,'DRE-2026'!$A$2))</f>
        <v>260</v>
      </c>
      <c r="L75" s="23">
        <f>IF($A$2="CONSOLIDADO",SUMIFS('Realizado 2026'!$P:$P,'Realizado 2026'!$F:$F,'DRE-2026'!$A75,'Realizado 2026'!$E:$E,'DRE-2026'!L$4),SUMIFS('Realizado 2026'!$P:$P,'Realizado 2026'!$F:$F,'DRE-2026'!$A75,'Realizado 2026'!$E:$E,'DRE-2026'!L$4,'Realizado 2026'!$A:$A,'DRE-2026'!$A$2))</f>
        <v>0</v>
      </c>
      <c r="M75" s="24">
        <f t="shared" si="49"/>
        <v>0</v>
      </c>
      <c r="N75" s="22">
        <f>IF($A$2="CONSOLIDADO",SUMIFS(Orçamento2026!$P:$P,Orçamento2026!$F:$F,'DRE-2026'!$A75,Orçamento2026!$E:$E,'DRE-2026'!O$4),SUMIFS(Orçamento2026!$P:$P,Orçamento2026!$F:$F,'DRE-2026'!$A75,Orçamento2026!$E:$E,'DRE-2026'!O$4,Orçamento2026!$A:$A,'DRE-2026'!$A$2))</f>
        <v>260</v>
      </c>
      <c r="O75" s="23">
        <f>IF($A$2="CONSOLIDADO",SUMIFS('Realizado 2026'!$P:$P,'Realizado 2026'!$F:$F,'DRE-2026'!$A75,'Realizado 2026'!$E:$E,'DRE-2026'!O$4),SUMIFS('Realizado 2026'!$P:$P,'Realizado 2026'!$F:$F,'DRE-2026'!$A75,'Realizado 2026'!$E:$E,'DRE-2026'!O$4,'Realizado 2026'!$A:$A,'DRE-2026'!$A$2))</f>
        <v>0</v>
      </c>
      <c r="P75" s="24">
        <f t="shared" si="50"/>
        <v>0</v>
      </c>
      <c r="Q75" s="22">
        <f>IF($A$2="CONSOLIDADO",SUMIFS(Orçamento2026!$P:$P,Orçamento2026!$F:$F,'DRE-2026'!$A75,Orçamento2026!$E:$E,'DRE-2026'!R$4),SUMIFS(Orçamento2026!$P:$P,Orçamento2026!$F:$F,'DRE-2026'!$A75,Orçamento2026!$E:$E,'DRE-2026'!R$4,Orçamento2026!$A:$A,'DRE-2026'!$A$2))</f>
        <v>260</v>
      </c>
      <c r="R75" s="23">
        <f>IF($A$2="CONSOLIDADO",SUMIFS('Realizado 2026'!$P:$P,'Realizado 2026'!$F:$F,'DRE-2026'!$A75,'Realizado 2026'!$E:$E,'DRE-2026'!R$4),SUMIFS('Realizado 2026'!$P:$P,'Realizado 2026'!$F:$F,'DRE-2026'!$A75,'Realizado 2026'!$E:$E,'DRE-2026'!R$4,'Realizado 2026'!$A:$A,'DRE-2026'!$A$2))</f>
        <v>0</v>
      </c>
      <c r="S75" s="24">
        <f t="shared" si="51"/>
        <v>0</v>
      </c>
      <c r="T75" s="22">
        <f>IF($A$2="CONSOLIDADO",SUMIFS(Orçamento2026!$P:$P,Orçamento2026!$F:$F,'DRE-2026'!$A75,Orçamento2026!$E:$E,'DRE-2026'!U$4),SUMIFS(Orçamento2026!$P:$P,Orçamento2026!$F:$F,'DRE-2026'!$A75,Orçamento2026!$E:$E,'DRE-2026'!U$4,Orçamento2026!$A:$A,'DRE-2026'!$A$2))</f>
        <v>260</v>
      </c>
      <c r="U75" s="23">
        <f>IF($A$2="CONSOLIDADO",SUMIFS('Realizado 2026'!$P:$P,'Realizado 2026'!$F:$F,'DRE-2026'!$A75,'Realizado 2026'!$E:$E,'DRE-2026'!U$4),SUMIFS('Realizado 2026'!$P:$P,'Realizado 2026'!$F:$F,'DRE-2026'!$A75,'Realizado 2026'!$E:$E,'DRE-2026'!U$4,'Realizado 2026'!$A:$A,'DRE-2026'!$A$2))</f>
        <v>0</v>
      </c>
      <c r="V75" s="24">
        <f t="shared" si="52"/>
        <v>0</v>
      </c>
      <c r="W75" s="22">
        <f>IF($A$2="CONSOLIDADO",SUMIFS(Orçamento2026!$P:$P,Orçamento2026!$F:$F,'DRE-2026'!$A75,Orçamento2026!$E:$E,'DRE-2026'!X$4),SUMIFS(Orçamento2026!$P:$P,Orçamento2026!$F:$F,'DRE-2026'!$A75,Orçamento2026!$E:$E,'DRE-2026'!X$4,Orçamento2026!$A:$A,'DRE-2026'!$A$2))</f>
        <v>260</v>
      </c>
      <c r="X75" s="23">
        <f>IF($A$2="CONSOLIDADO",SUMIFS('Realizado 2026'!$P:$P,'Realizado 2026'!$F:$F,'DRE-2026'!$A75,'Realizado 2026'!$E:$E,'DRE-2026'!X$4),SUMIFS('Realizado 2026'!$P:$P,'Realizado 2026'!$F:$F,'DRE-2026'!$A75,'Realizado 2026'!$E:$E,'DRE-2026'!X$4,'Realizado 2026'!$A:$A,'DRE-2026'!$A$2))</f>
        <v>0</v>
      </c>
      <c r="Y75" s="24">
        <f t="shared" si="53"/>
        <v>0</v>
      </c>
      <c r="Z75" s="22">
        <f>IF($A$2="CONSOLIDADO",SUMIFS(Orçamento2026!$P:$P,Orçamento2026!$F:$F,'DRE-2026'!$A75,Orçamento2026!$E:$E,'DRE-2026'!AA$4),SUMIFS(Orçamento2026!$P:$P,Orçamento2026!$F:$F,'DRE-2026'!$A75,Orçamento2026!$E:$E,'DRE-2026'!AA$4,Orçamento2026!$A:$A,'DRE-2026'!$A$2))</f>
        <v>260</v>
      </c>
      <c r="AA75" s="23">
        <f>IF($A$2="CONSOLIDADO",SUMIFS('Realizado 2026'!$P:$P,'Realizado 2026'!$F:$F,'DRE-2026'!$A75,'Realizado 2026'!$E:$E,'DRE-2026'!AA$4),SUMIFS('Realizado 2026'!$P:$P,'Realizado 2026'!$F:$F,'DRE-2026'!$A75,'Realizado 2026'!$E:$E,'DRE-2026'!AA$4,'Realizado 2026'!$A:$A,'DRE-2026'!$A$2))</f>
        <v>0</v>
      </c>
      <c r="AB75" s="24">
        <f t="shared" si="54"/>
        <v>0</v>
      </c>
      <c r="AC75" s="22">
        <f>IF($A$2="CONSOLIDADO",SUMIFS(Orçamento2026!$P:$P,Orçamento2026!$F:$F,'DRE-2026'!$A75,Orçamento2026!$E:$E,'DRE-2026'!AD$4),SUMIFS(Orçamento2026!$P:$P,Orçamento2026!$F:$F,'DRE-2026'!$A75,Orçamento2026!$E:$E,'DRE-2026'!AD$4,Orçamento2026!$A:$A,'DRE-2026'!$A$2))</f>
        <v>260</v>
      </c>
      <c r="AD75" s="23">
        <f>IF($A$2="CONSOLIDADO",SUMIFS('Realizado 2026'!$P:$P,'Realizado 2026'!$F:$F,'DRE-2026'!$A75,'Realizado 2026'!$E:$E,'DRE-2026'!AD$4),SUMIFS('Realizado 2026'!$P:$P,'Realizado 2026'!$F:$F,'DRE-2026'!$A75,'Realizado 2026'!$E:$E,'DRE-2026'!AD$4,'Realizado 2026'!$A:$A,'DRE-2026'!$A$2))</f>
        <v>0</v>
      </c>
      <c r="AE75" s="24">
        <f t="shared" si="55"/>
        <v>0</v>
      </c>
      <c r="AF75" s="22">
        <f>IF($A$2="CONSOLIDADO",SUMIFS(Orçamento2026!$P:$P,Orçamento2026!$F:$F,'DRE-2026'!$A75,Orçamento2026!$E:$E,'DRE-2026'!AG$4),SUMIFS(Orçamento2026!$P:$P,Orçamento2026!$F:$F,'DRE-2026'!$A75,Orçamento2026!$E:$E,'DRE-2026'!AG$4,Orçamento2026!$A:$A,'DRE-2026'!$A$2))</f>
        <v>260</v>
      </c>
      <c r="AG75" s="23">
        <f>IF($A$2="CONSOLIDADO",SUMIFS('Realizado 2026'!$P:$P,'Realizado 2026'!$F:$F,'DRE-2026'!$A75,'Realizado 2026'!$E:$E,'DRE-2026'!AG$4),SUMIFS('Realizado 2026'!$P:$P,'Realizado 2026'!$F:$F,'DRE-2026'!$A75,'Realizado 2026'!$E:$E,'DRE-2026'!AG$4,'Realizado 2026'!$A:$A,'DRE-2026'!$A$2))</f>
        <v>0</v>
      </c>
      <c r="AH75" s="24">
        <f t="shared" si="56"/>
        <v>0</v>
      </c>
      <c r="AI75" s="22">
        <f>IF($A$2="CONSOLIDADO",SUMIFS(Orçamento2026!$P:$P,Orçamento2026!$F:$F,'DRE-2026'!$A75,Orçamento2026!$E:$E,'DRE-2026'!AJ$4),SUMIFS(Orçamento2026!$P:$P,Orçamento2026!$F:$F,'DRE-2026'!$A75,Orçamento2026!$E:$E,'DRE-2026'!AJ$4,Orçamento2026!$A:$A,'DRE-2026'!$A$2))</f>
        <v>260</v>
      </c>
      <c r="AJ75" s="23">
        <f>IF($A$2="CONSOLIDADO",SUMIFS('Realizado 2026'!$P:$P,'Realizado 2026'!$F:$F,'DRE-2026'!$A75,'Realizado 2026'!$E:$E,'DRE-2026'!AJ$4),SUMIFS('Realizado 2026'!$P:$P,'Realizado 2026'!$F:$F,'DRE-2026'!$A75,'Realizado 2026'!$E:$E,'DRE-2026'!AJ$4,'Realizado 2026'!$A:$A,'DRE-2026'!$A$2))</f>
        <v>0</v>
      </c>
      <c r="AK75" s="24">
        <f t="shared" si="57"/>
        <v>0</v>
      </c>
      <c r="AL75" s="5"/>
      <c r="AM75" s="5"/>
      <c r="AN75" s="23">
        <f t="shared" ref="AN75:AO75" si="126">B75+E75+H75+K75+N75+Q75+T75+W75+Z75+AC75+AF75+AI75</f>
        <v>3120</v>
      </c>
      <c r="AO75" s="23">
        <f t="shared" si="126"/>
        <v>503.04</v>
      </c>
      <c r="AP75" s="25">
        <f t="shared" si="59"/>
        <v>0.16123076923076923</v>
      </c>
    </row>
    <row r="76" spans="1:42" ht="15.75" customHeight="1">
      <c r="A76" s="44" t="s">
        <v>73</v>
      </c>
      <c r="B76" s="22">
        <f>IF($A$2="CONSOLIDADO",SUMIFS(Orçamento2026!$P:$P,Orçamento2026!$F:$F,'DRE-2026'!$A76,Orçamento2026!$E:$E,'DRE-2026'!C$4),SUMIFS(Orçamento2026!$P:$P,Orçamento2026!$F:$F,'DRE-2026'!$A76,Orçamento2026!$E:$E,'DRE-2026'!C$4,Orçamento2026!$A:$A,'DRE-2026'!$A$2))</f>
        <v>250</v>
      </c>
      <c r="C76" s="23">
        <f>IF($A$2="CONSOLIDADO",SUMIFS('Realizado 2026'!$P:$P,'Realizado 2026'!$F:$F,'DRE-2026'!$A76,'Realizado 2026'!$E:$E,'DRE-2026'!C$4),SUMIFS('Realizado 2026'!$P:$P,'Realizado 2026'!$F:$F,'DRE-2026'!$A76,'Realizado 2026'!$E:$E,'DRE-2026'!C$4,'Realizado 2026'!$A:$A,'DRE-2026'!$A$2))</f>
        <v>0</v>
      </c>
      <c r="D76" s="24">
        <f t="shared" si="46"/>
        <v>0</v>
      </c>
      <c r="E76" s="22">
        <f>IF($A$2="CONSOLIDADO",SUMIFS(Orçamento2026!$P:$P,Orçamento2026!$F:$F,'DRE-2026'!$A76,Orçamento2026!$E:$E,'DRE-2026'!F$4),SUMIFS(Orçamento2026!$P:$P,Orçamento2026!$F:$F,'DRE-2026'!$A76,Orçamento2026!$E:$E,'DRE-2026'!F$4,Orçamento2026!$A:$A,'DRE-2026'!$A$2))</f>
        <v>250</v>
      </c>
      <c r="F76" s="23">
        <f>IF($A$2="CONSOLIDADO",SUMIFS('Realizado 2026'!$P:$P,'Realizado 2026'!$F:$F,'DRE-2026'!$A76,'Realizado 2026'!$E:$E,'DRE-2026'!F$4),SUMIFS('Realizado 2026'!$P:$P,'Realizado 2026'!$F:$F,'DRE-2026'!$A76,'Realizado 2026'!$E:$E,'DRE-2026'!F$4,'Realizado 2026'!$A:$A,'DRE-2026'!$A$2))</f>
        <v>354.58000000000004</v>
      </c>
      <c r="G76" s="24">
        <f t="shared" si="47"/>
        <v>1.4183200000000002</v>
      </c>
      <c r="H76" s="22">
        <f>IF($A$2="CONSOLIDADO",SUMIFS(Orçamento2026!$P:$P,Orçamento2026!$F:$F,'DRE-2026'!$A76,Orçamento2026!$E:$E,'DRE-2026'!I$4),SUMIFS(Orçamento2026!$P:$P,Orçamento2026!$F:$F,'DRE-2026'!$A76,Orçamento2026!$E:$E,'DRE-2026'!I$4,Orçamento2026!$A:$A,'DRE-2026'!$A$2))</f>
        <v>250</v>
      </c>
      <c r="I76" s="23">
        <f>IF($A$2="CONSOLIDADO",SUMIFS('Realizado 2026'!$P:$P,'Realizado 2026'!$F:$F,'DRE-2026'!$A76,'Realizado 2026'!$E:$E,'DRE-2026'!I$4),SUMIFS('Realizado 2026'!$P:$P,'Realizado 2026'!$F:$F,'DRE-2026'!$A76,'Realizado 2026'!$E:$E,'DRE-2026'!I$4,'Realizado 2026'!$A:$A,'DRE-2026'!$A$2))</f>
        <v>468.45000000000005</v>
      </c>
      <c r="J76" s="24">
        <f t="shared" si="48"/>
        <v>1.8738000000000001</v>
      </c>
      <c r="K76" s="22">
        <f>IF($A$2="CONSOLIDADO",SUMIFS(Orçamento2026!$P:$P,Orçamento2026!$F:$F,'DRE-2026'!$A76,Orçamento2026!$E:$E,'DRE-2026'!L$4),SUMIFS(Orçamento2026!$P:$P,Orçamento2026!$F:$F,'DRE-2026'!$A76,Orçamento2026!$E:$E,'DRE-2026'!L$4,Orçamento2026!$A:$A,'DRE-2026'!$A$2))</f>
        <v>250</v>
      </c>
      <c r="L76" s="23">
        <f>IF($A$2="CONSOLIDADO",SUMIFS('Realizado 2026'!$P:$P,'Realizado 2026'!$F:$F,'DRE-2026'!$A76,'Realizado 2026'!$E:$E,'DRE-2026'!L$4),SUMIFS('Realizado 2026'!$P:$P,'Realizado 2026'!$F:$F,'DRE-2026'!$A76,'Realizado 2026'!$E:$E,'DRE-2026'!L$4,'Realizado 2026'!$A:$A,'DRE-2026'!$A$2))</f>
        <v>0</v>
      </c>
      <c r="M76" s="24">
        <f t="shared" si="49"/>
        <v>0</v>
      </c>
      <c r="N76" s="22">
        <f>IF($A$2="CONSOLIDADO",SUMIFS(Orçamento2026!$P:$P,Orçamento2026!$F:$F,'DRE-2026'!$A76,Orçamento2026!$E:$E,'DRE-2026'!O$4),SUMIFS(Orçamento2026!$P:$P,Orçamento2026!$F:$F,'DRE-2026'!$A76,Orçamento2026!$E:$E,'DRE-2026'!O$4,Orçamento2026!$A:$A,'DRE-2026'!$A$2))</f>
        <v>250</v>
      </c>
      <c r="O76" s="23">
        <f>IF($A$2="CONSOLIDADO",SUMIFS('Realizado 2026'!$P:$P,'Realizado 2026'!$F:$F,'DRE-2026'!$A76,'Realizado 2026'!$E:$E,'DRE-2026'!O$4),SUMIFS('Realizado 2026'!$P:$P,'Realizado 2026'!$F:$F,'DRE-2026'!$A76,'Realizado 2026'!$E:$E,'DRE-2026'!O$4,'Realizado 2026'!$A:$A,'DRE-2026'!$A$2))</f>
        <v>0</v>
      </c>
      <c r="P76" s="24">
        <f t="shared" si="50"/>
        <v>0</v>
      </c>
      <c r="Q76" s="22">
        <f>IF($A$2="CONSOLIDADO",SUMIFS(Orçamento2026!$P:$P,Orçamento2026!$F:$F,'DRE-2026'!$A76,Orçamento2026!$E:$E,'DRE-2026'!R$4),SUMIFS(Orçamento2026!$P:$P,Orçamento2026!$F:$F,'DRE-2026'!$A76,Orçamento2026!$E:$E,'DRE-2026'!R$4,Orçamento2026!$A:$A,'DRE-2026'!$A$2))</f>
        <v>250</v>
      </c>
      <c r="R76" s="23">
        <f>IF($A$2="CONSOLIDADO",SUMIFS('Realizado 2026'!$P:$P,'Realizado 2026'!$F:$F,'DRE-2026'!$A76,'Realizado 2026'!$E:$E,'DRE-2026'!R$4),SUMIFS('Realizado 2026'!$P:$P,'Realizado 2026'!$F:$F,'DRE-2026'!$A76,'Realizado 2026'!$E:$E,'DRE-2026'!R$4,'Realizado 2026'!$A:$A,'DRE-2026'!$A$2))</f>
        <v>0</v>
      </c>
      <c r="S76" s="24">
        <f t="shared" si="51"/>
        <v>0</v>
      </c>
      <c r="T76" s="22">
        <f>IF($A$2="CONSOLIDADO",SUMIFS(Orçamento2026!$P:$P,Orçamento2026!$F:$F,'DRE-2026'!$A76,Orçamento2026!$E:$E,'DRE-2026'!U$4),SUMIFS(Orçamento2026!$P:$P,Orçamento2026!$F:$F,'DRE-2026'!$A76,Orçamento2026!$E:$E,'DRE-2026'!U$4,Orçamento2026!$A:$A,'DRE-2026'!$A$2))</f>
        <v>250</v>
      </c>
      <c r="U76" s="23">
        <f>IF($A$2="CONSOLIDADO",SUMIFS('Realizado 2026'!$P:$P,'Realizado 2026'!$F:$F,'DRE-2026'!$A76,'Realizado 2026'!$E:$E,'DRE-2026'!U$4),SUMIFS('Realizado 2026'!$P:$P,'Realizado 2026'!$F:$F,'DRE-2026'!$A76,'Realizado 2026'!$E:$E,'DRE-2026'!U$4,'Realizado 2026'!$A:$A,'DRE-2026'!$A$2))</f>
        <v>0</v>
      </c>
      <c r="V76" s="24">
        <f t="shared" si="52"/>
        <v>0</v>
      </c>
      <c r="W76" s="22">
        <f>IF($A$2="CONSOLIDADO",SUMIFS(Orçamento2026!$P:$P,Orçamento2026!$F:$F,'DRE-2026'!$A76,Orçamento2026!$E:$E,'DRE-2026'!X$4),SUMIFS(Orçamento2026!$P:$P,Orçamento2026!$F:$F,'DRE-2026'!$A76,Orçamento2026!$E:$E,'DRE-2026'!X$4,Orçamento2026!$A:$A,'DRE-2026'!$A$2))</f>
        <v>250</v>
      </c>
      <c r="X76" s="23">
        <f>IF($A$2="CONSOLIDADO",SUMIFS('Realizado 2026'!$P:$P,'Realizado 2026'!$F:$F,'DRE-2026'!$A76,'Realizado 2026'!$E:$E,'DRE-2026'!X$4),SUMIFS('Realizado 2026'!$P:$P,'Realizado 2026'!$F:$F,'DRE-2026'!$A76,'Realizado 2026'!$E:$E,'DRE-2026'!X$4,'Realizado 2026'!$A:$A,'DRE-2026'!$A$2))</f>
        <v>0</v>
      </c>
      <c r="Y76" s="24">
        <f t="shared" si="53"/>
        <v>0</v>
      </c>
      <c r="Z76" s="22">
        <f>IF($A$2="CONSOLIDADO",SUMIFS(Orçamento2026!$P:$P,Orçamento2026!$F:$F,'DRE-2026'!$A76,Orçamento2026!$E:$E,'DRE-2026'!AA$4),SUMIFS(Orçamento2026!$P:$P,Orçamento2026!$F:$F,'DRE-2026'!$A76,Orçamento2026!$E:$E,'DRE-2026'!AA$4,Orçamento2026!$A:$A,'DRE-2026'!$A$2))</f>
        <v>250</v>
      </c>
      <c r="AA76" s="23">
        <f>IF($A$2="CONSOLIDADO",SUMIFS('Realizado 2026'!$P:$P,'Realizado 2026'!$F:$F,'DRE-2026'!$A76,'Realizado 2026'!$E:$E,'DRE-2026'!AA$4),SUMIFS('Realizado 2026'!$P:$P,'Realizado 2026'!$F:$F,'DRE-2026'!$A76,'Realizado 2026'!$E:$E,'DRE-2026'!AA$4,'Realizado 2026'!$A:$A,'DRE-2026'!$A$2))</f>
        <v>0</v>
      </c>
      <c r="AB76" s="24">
        <f t="shared" si="54"/>
        <v>0</v>
      </c>
      <c r="AC76" s="22">
        <f>IF($A$2="CONSOLIDADO",SUMIFS(Orçamento2026!$P:$P,Orçamento2026!$F:$F,'DRE-2026'!$A76,Orçamento2026!$E:$E,'DRE-2026'!AD$4),SUMIFS(Orçamento2026!$P:$P,Orçamento2026!$F:$F,'DRE-2026'!$A76,Orçamento2026!$E:$E,'DRE-2026'!AD$4,Orçamento2026!$A:$A,'DRE-2026'!$A$2))</f>
        <v>250</v>
      </c>
      <c r="AD76" s="23">
        <f>IF($A$2="CONSOLIDADO",SUMIFS('Realizado 2026'!$P:$P,'Realizado 2026'!$F:$F,'DRE-2026'!$A76,'Realizado 2026'!$E:$E,'DRE-2026'!AD$4),SUMIFS('Realizado 2026'!$P:$P,'Realizado 2026'!$F:$F,'DRE-2026'!$A76,'Realizado 2026'!$E:$E,'DRE-2026'!AD$4,'Realizado 2026'!$A:$A,'DRE-2026'!$A$2))</f>
        <v>0</v>
      </c>
      <c r="AE76" s="24">
        <f t="shared" si="55"/>
        <v>0</v>
      </c>
      <c r="AF76" s="22">
        <f>IF($A$2="CONSOLIDADO",SUMIFS(Orçamento2026!$P:$P,Orçamento2026!$F:$F,'DRE-2026'!$A76,Orçamento2026!$E:$E,'DRE-2026'!AG$4),SUMIFS(Orçamento2026!$P:$P,Orçamento2026!$F:$F,'DRE-2026'!$A76,Orçamento2026!$E:$E,'DRE-2026'!AG$4,Orçamento2026!$A:$A,'DRE-2026'!$A$2))</f>
        <v>250</v>
      </c>
      <c r="AG76" s="23">
        <f>IF($A$2="CONSOLIDADO",SUMIFS('Realizado 2026'!$P:$P,'Realizado 2026'!$F:$F,'DRE-2026'!$A76,'Realizado 2026'!$E:$E,'DRE-2026'!AG$4),SUMIFS('Realizado 2026'!$P:$P,'Realizado 2026'!$F:$F,'DRE-2026'!$A76,'Realizado 2026'!$E:$E,'DRE-2026'!AG$4,'Realizado 2026'!$A:$A,'DRE-2026'!$A$2))</f>
        <v>0</v>
      </c>
      <c r="AH76" s="24">
        <f t="shared" si="56"/>
        <v>0</v>
      </c>
      <c r="AI76" s="22">
        <f>IF($A$2="CONSOLIDADO",SUMIFS(Orçamento2026!$P:$P,Orçamento2026!$F:$F,'DRE-2026'!$A76,Orçamento2026!$E:$E,'DRE-2026'!AJ$4),SUMIFS(Orçamento2026!$P:$P,Orçamento2026!$F:$F,'DRE-2026'!$A76,Orçamento2026!$E:$E,'DRE-2026'!AJ$4,Orçamento2026!$A:$A,'DRE-2026'!$A$2))</f>
        <v>250</v>
      </c>
      <c r="AJ76" s="23">
        <f>IF($A$2="CONSOLIDADO",SUMIFS('Realizado 2026'!$P:$P,'Realizado 2026'!$F:$F,'DRE-2026'!$A76,'Realizado 2026'!$E:$E,'DRE-2026'!AJ$4),SUMIFS('Realizado 2026'!$P:$P,'Realizado 2026'!$F:$F,'DRE-2026'!$A76,'Realizado 2026'!$E:$E,'DRE-2026'!AJ$4,'Realizado 2026'!$A:$A,'DRE-2026'!$A$2))</f>
        <v>0</v>
      </c>
      <c r="AK76" s="24">
        <f t="shared" si="57"/>
        <v>0</v>
      </c>
      <c r="AL76" s="5"/>
      <c r="AM76" s="5"/>
      <c r="AN76" s="23">
        <f t="shared" ref="AN76:AO76" si="127">B76+E76+H76+K76+N76+Q76+T76+W76+Z76+AC76+AF76+AI76</f>
        <v>3000</v>
      </c>
      <c r="AO76" s="23">
        <f t="shared" si="127"/>
        <v>823.03000000000009</v>
      </c>
      <c r="AP76" s="25">
        <f t="shared" si="59"/>
        <v>0.27434333333333338</v>
      </c>
    </row>
    <row r="77" spans="1:42" ht="15.75" customHeight="1">
      <c r="A77" s="44" t="s">
        <v>74</v>
      </c>
      <c r="B77" s="22">
        <f>IF($A$2="CONSOLIDADO",SUMIFS(Orçamento2026!$P:$P,Orçamento2026!$F:$F,'DRE-2026'!$A77,Orçamento2026!$E:$E,'DRE-2026'!C$4),SUMIFS(Orçamento2026!$P:$P,Orçamento2026!$F:$F,'DRE-2026'!$A77,Orçamento2026!$E:$E,'DRE-2026'!C$4,Orçamento2026!$A:$A,'DRE-2026'!$A$2))</f>
        <v>0</v>
      </c>
      <c r="C77" s="23">
        <f>IF($A$2="CONSOLIDADO",SUMIFS('Realizado 2026'!$P:$P,'Realizado 2026'!$F:$F,'DRE-2026'!$A77,'Realizado 2026'!$E:$E,'DRE-2026'!C$4),SUMIFS('Realizado 2026'!$P:$P,'Realizado 2026'!$F:$F,'DRE-2026'!$A77,'Realizado 2026'!$E:$E,'DRE-2026'!C$4,'Realizado 2026'!$A:$A,'DRE-2026'!$A$2))</f>
        <v>1352.21</v>
      </c>
      <c r="D77" s="24" t="str">
        <f t="shared" si="46"/>
        <v>-</v>
      </c>
      <c r="E77" s="22">
        <f>IF($A$2="CONSOLIDADO",SUMIFS(Orçamento2026!$P:$P,Orçamento2026!$F:$F,'DRE-2026'!$A77,Orçamento2026!$E:$E,'DRE-2026'!F$4),SUMIFS(Orçamento2026!$P:$P,Orçamento2026!$F:$F,'DRE-2026'!$A77,Orçamento2026!$E:$E,'DRE-2026'!F$4,Orçamento2026!$A:$A,'DRE-2026'!$A$2))</f>
        <v>0</v>
      </c>
      <c r="F77" s="23">
        <f>IF($A$2="CONSOLIDADO",SUMIFS('Realizado 2026'!$P:$P,'Realizado 2026'!$F:$F,'DRE-2026'!$A77,'Realizado 2026'!$E:$E,'DRE-2026'!F$4),SUMIFS('Realizado 2026'!$P:$P,'Realizado 2026'!$F:$F,'DRE-2026'!$A77,'Realizado 2026'!$E:$E,'DRE-2026'!F$4,'Realizado 2026'!$A:$A,'DRE-2026'!$A$2))</f>
        <v>1352.21</v>
      </c>
      <c r="G77" s="24" t="str">
        <f t="shared" si="47"/>
        <v>-</v>
      </c>
      <c r="H77" s="22">
        <f>IF($A$2="CONSOLIDADO",SUMIFS(Orçamento2026!$P:$P,Orçamento2026!$F:$F,'DRE-2026'!$A77,Orçamento2026!$E:$E,'DRE-2026'!I$4),SUMIFS(Orçamento2026!$P:$P,Orçamento2026!$F:$F,'DRE-2026'!$A77,Orçamento2026!$E:$E,'DRE-2026'!I$4,Orçamento2026!$A:$A,'DRE-2026'!$A$2))</f>
        <v>0</v>
      </c>
      <c r="I77" s="23">
        <f>IF($A$2="CONSOLIDADO",SUMIFS('Realizado 2026'!$P:$P,'Realizado 2026'!$F:$F,'DRE-2026'!$A77,'Realizado 2026'!$E:$E,'DRE-2026'!I$4),SUMIFS('Realizado 2026'!$P:$P,'Realizado 2026'!$F:$F,'DRE-2026'!$A77,'Realizado 2026'!$E:$E,'DRE-2026'!I$4,'Realizado 2026'!$A:$A,'DRE-2026'!$A$2))</f>
        <v>0</v>
      </c>
      <c r="J77" s="24" t="str">
        <f t="shared" si="48"/>
        <v>-</v>
      </c>
      <c r="K77" s="22">
        <f>IF($A$2="CONSOLIDADO",SUMIFS(Orçamento2026!$P:$P,Orçamento2026!$F:$F,'DRE-2026'!$A77,Orçamento2026!$E:$E,'DRE-2026'!L$4),SUMIFS(Orçamento2026!$P:$P,Orçamento2026!$F:$F,'DRE-2026'!$A77,Orçamento2026!$E:$E,'DRE-2026'!L$4,Orçamento2026!$A:$A,'DRE-2026'!$A$2))</f>
        <v>0</v>
      </c>
      <c r="L77" s="23">
        <f>IF($A$2="CONSOLIDADO",SUMIFS('Realizado 2026'!$P:$P,'Realizado 2026'!$F:$F,'DRE-2026'!$A77,'Realizado 2026'!$E:$E,'DRE-2026'!L$4),SUMIFS('Realizado 2026'!$P:$P,'Realizado 2026'!$F:$F,'DRE-2026'!$A77,'Realizado 2026'!$E:$E,'DRE-2026'!L$4,'Realizado 2026'!$A:$A,'DRE-2026'!$A$2))</f>
        <v>0</v>
      </c>
      <c r="M77" s="24" t="str">
        <f t="shared" si="49"/>
        <v>-</v>
      </c>
      <c r="N77" s="22">
        <f>IF($A$2="CONSOLIDADO",SUMIFS(Orçamento2026!$P:$P,Orçamento2026!$F:$F,'DRE-2026'!$A77,Orçamento2026!$E:$E,'DRE-2026'!O$4),SUMIFS(Orçamento2026!$P:$P,Orçamento2026!$F:$F,'DRE-2026'!$A77,Orçamento2026!$E:$E,'DRE-2026'!O$4,Orçamento2026!$A:$A,'DRE-2026'!$A$2))</f>
        <v>0</v>
      </c>
      <c r="O77" s="23">
        <f>IF($A$2="CONSOLIDADO",SUMIFS('Realizado 2026'!$P:$P,'Realizado 2026'!$F:$F,'DRE-2026'!$A77,'Realizado 2026'!$E:$E,'DRE-2026'!O$4),SUMIFS('Realizado 2026'!$P:$P,'Realizado 2026'!$F:$F,'DRE-2026'!$A77,'Realizado 2026'!$E:$E,'DRE-2026'!O$4,'Realizado 2026'!$A:$A,'DRE-2026'!$A$2))</f>
        <v>0</v>
      </c>
      <c r="P77" s="24" t="str">
        <f t="shared" si="50"/>
        <v>-</v>
      </c>
      <c r="Q77" s="22">
        <f>IF($A$2="CONSOLIDADO",SUMIFS(Orçamento2026!$P:$P,Orçamento2026!$F:$F,'DRE-2026'!$A77,Orçamento2026!$E:$E,'DRE-2026'!R$4),SUMIFS(Orçamento2026!$P:$P,Orçamento2026!$F:$F,'DRE-2026'!$A77,Orçamento2026!$E:$E,'DRE-2026'!R$4,Orçamento2026!$A:$A,'DRE-2026'!$A$2))</f>
        <v>0</v>
      </c>
      <c r="R77" s="23">
        <f>IF($A$2="CONSOLIDADO",SUMIFS('Realizado 2026'!$P:$P,'Realizado 2026'!$F:$F,'DRE-2026'!$A77,'Realizado 2026'!$E:$E,'DRE-2026'!R$4),SUMIFS('Realizado 2026'!$P:$P,'Realizado 2026'!$F:$F,'DRE-2026'!$A77,'Realizado 2026'!$E:$E,'DRE-2026'!R$4,'Realizado 2026'!$A:$A,'DRE-2026'!$A$2))</f>
        <v>0</v>
      </c>
      <c r="S77" s="24" t="str">
        <f t="shared" si="51"/>
        <v>-</v>
      </c>
      <c r="T77" s="22">
        <f>IF($A$2="CONSOLIDADO",SUMIFS(Orçamento2026!$P:$P,Orçamento2026!$F:$F,'DRE-2026'!$A77,Orçamento2026!$E:$E,'DRE-2026'!U$4),SUMIFS(Orçamento2026!$P:$P,Orçamento2026!$F:$F,'DRE-2026'!$A77,Orçamento2026!$E:$E,'DRE-2026'!U$4,Orçamento2026!$A:$A,'DRE-2026'!$A$2))</f>
        <v>0</v>
      </c>
      <c r="U77" s="23">
        <f>IF($A$2="CONSOLIDADO",SUMIFS('Realizado 2026'!$P:$P,'Realizado 2026'!$F:$F,'DRE-2026'!$A77,'Realizado 2026'!$E:$E,'DRE-2026'!U$4),SUMIFS('Realizado 2026'!$P:$P,'Realizado 2026'!$F:$F,'DRE-2026'!$A77,'Realizado 2026'!$E:$E,'DRE-2026'!U$4,'Realizado 2026'!$A:$A,'DRE-2026'!$A$2))</f>
        <v>0</v>
      </c>
      <c r="V77" s="24" t="str">
        <f t="shared" si="52"/>
        <v>-</v>
      </c>
      <c r="W77" s="22">
        <f>IF($A$2="CONSOLIDADO",SUMIFS(Orçamento2026!$P:$P,Orçamento2026!$F:$F,'DRE-2026'!$A77,Orçamento2026!$E:$E,'DRE-2026'!X$4),SUMIFS(Orçamento2026!$P:$P,Orçamento2026!$F:$F,'DRE-2026'!$A77,Orçamento2026!$E:$E,'DRE-2026'!X$4,Orçamento2026!$A:$A,'DRE-2026'!$A$2))</f>
        <v>0</v>
      </c>
      <c r="X77" s="23">
        <f>IF($A$2="CONSOLIDADO",SUMIFS('Realizado 2026'!$P:$P,'Realizado 2026'!$F:$F,'DRE-2026'!$A77,'Realizado 2026'!$E:$E,'DRE-2026'!X$4),SUMIFS('Realizado 2026'!$P:$P,'Realizado 2026'!$F:$F,'DRE-2026'!$A77,'Realizado 2026'!$E:$E,'DRE-2026'!X$4,'Realizado 2026'!$A:$A,'DRE-2026'!$A$2))</f>
        <v>0</v>
      </c>
      <c r="Y77" s="24" t="str">
        <f t="shared" si="53"/>
        <v>-</v>
      </c>
      <c r="Z77" s="22">
        <f>IF($A$2="CONSOLIDADO",SUMIFS(Orçamento2026!$P:$P,Orçamento2026!$F:$F,'DRE-2026'!$A77,Orçamento2026!$E:$E,'DRE-2026'!AA$4),SUMIFS(Orçamento2026!$P:$P,Orçamento2026!$F:$F,'DRE-2026'!$A77,Orçamento2026!$E:$E,'DRE-2026'!AA$4,Orçamento2026!$A:$A,'DRE-2026'!$A$2))</f>
        <v>0</v>
      </c>
      <c r="AA77" s="23">
        <f>IF($A$2="CONSOLIDADO",SUMIFS('Realizado 2026'!$P:$P,'Realizado 2026'!$F:$F,'DRE-2026'!$A77,'Realizado 2026'!$E:$E,'DRE-2026'!AA$4),SUMIFS('Realizado 2026'!$P:$P,'Realizado 2026'!$F:$F,'DRE-2026'!$A77,'Realizado 2026'!$E:$E,'DRE-2026'!AA$4,'Realizado 2026'!$A:$A,'DRE-2026'!$A$2))</f>
        <v>0</v>
      </c>
      <c r="AB77" s="24" t="str">
        <f t="shared" si="54"/>
        <v>-</v>
      </c>
      <c r="AC77" s="22">
        <f>IF($A$2="CONSOLIDADO",SUMIFS(Orçamento2026!$P:$P,Orçamento2026!$F:$F,'DRE-2026'!$A77,Orçamento2026!$E:$E,'DRE-2026'!AD$4),SUMIFS(Orçamento2026!$P:$P,Orçamento2026!$F:$F,'DRE-2026'!$A77,Orçamento2026!$E:$E,'DRE-2026'!AD$4,Orçamento2026!$A:$A,'DRE-2026'!$A$2))</f>
        <v>0</v>
      </c>
      <c r="AD77" s="23">
        <f>IF($A$2="CONSOLIDADO",SUMIFS('Realizado 2026'!$P:$P,'Realizado 2026'!$F:$F,'DRE-2026'!$A77,'Realizado 2026'!$E:$E,'DRE-2026'!AD$4),SUMIFS('Realizado 2026'!$P:$P,'Realizado 2026'!$F:$F,'DRE-2026'!$A77,'Realizado 2026'!$E:$E,'DRE-2026'!AD$4,'Realizado 2026'!$A:$A,'DRE-2026'!$A$2))</f>
        <v>0</v>
      </c>
      <c r="AE77" s="24" t="str">
        <f t="shared" si="55"/>
        <v>-</v>
      </c>
      <c r="AF77" s="22">
        <f>IF($A$2="CONSOLIDADO",SUMIFS(Orçamento2026!$P:$P,Orçamento2026!$F:$F,'DRE-2026'!$A77,Orçamento2026!$E:$E,'DRE-2026'!AG$4),SUMIFS(Orçamento2026!$P:$P,Orçamento2026!$F:$F,'DRE-2026'!$A77,Orçamento2026!$E:$E,'DRE-2026'!AG$4,Orçamento2026!$A:$A,'DRE-2026'!$A$2))</f>
        <v>0</v>
      </c>
      <c r="AG77" s="23">
        <f>IF($A$2="CONSOLIDADO",SUMIFS('Realizado 2026'!$P:$P,'Realizado 2026'!$F:$F,'DRE-2026'!$A77,'Realizado 2026'!$E:$E,'DRE-2026'!AG$4),SUMIFS('Realizado 2026'!$P:$P,'Realizado 2026'!$F:$F,'DRE-2026'!$A77,'Realizado 2026'!$E:$E,'DRE-2026'!AG$4,'Realizado 2026'!$A:$A,'DRE-2026'!$A$2))</f>
        <v>0</v>
      </c>
      <c r="AH77" s="24" t="str">
        <f t="shared" si="56"/>
        <v>-</v>
      </c>
      <c r="AI77" s="22">
        <f>IF($A$2="CONSOLIDADO",SUMIFS(Orçamento2026!$P:$P,Orçamento2026!$F:$F,'DRE-2026'!$A77,Orçamento2026!$E:$E,'DRE-2026'!AJ$4),SUMIFS(Orçamento2026!$P:$P,Orçamento2026!$F:$F,'DRE-2026'!$A77,Orçamento2026!$E:$E,'DRE-2026'!AJ$4,Orçamento2026!$A:$A,'DRE-2026'!$A$2))</f>
        <v>0</v>
      </c>
      <c r="AJ77" s="23">
        <f>IF($A$2="CONSOLIDADO",SUMIFS('Realizado 2026'!$P:$P,'Realizado 2026'!$F:$F,'DRE-2026'!$A77,'Realizado 2026'!$E:$E,'DRE-2026'!AJ$4),SUMIFS('Realizado 2026'!$P:$P,'Realizado 2026'!$F:$F,'DRE-2026'!$A77,'Realizado 2026'!$E:$E,'DRE-2026'!AJ$4,'Realizado 2026'!$A:$A,'DRE-2026'!$A$2))</f>
        <v>0</v>
      </c>
      <c r="AK77" s="24" t="str">
        <f t="shared" si="57"/>
        <v>-</v>
      </c>
      <c r="AL77" s="5"/>
      <c r="AM77" s="5"/>
      <c r="AN77" s="23">
        <f t="shared" ref="AN77:AO77" si="128">B77+E77+H77+K77+N77+Q77+T77+W77+Z77+AC77+AF77+AI77</f>
        <v>0</v>
      </c>
      <c r="AO77" s="23">
        <f t="shared" si="128"/>
        <v>2704.42</v>
      </c>
      <c r="AP77" s="25" t="str">
        <f t="shared" si="59"/>
        <v>-</v>
      </c>
    </row>
    <row r="78" spans="1:42" ht="15.75" customHeight="1">
      <c r="A78" s="44" t="s">
        <v>75</v>
      </c>
      <c r="B78" s="22">
        <f>IF($A$2="CONSOLIDADO",SUMIFS(Orçamento2026!$P:$P,Orçamento2026!$F:$F,'DRE-2026'!$A78,Orçamento2026!$E:$E,'DRE-2026'!C$4),SUMIFS(Orçamento2026!$P:$P,Orçamento2026!$F:$F,'DRE-2026'!$A78,Orçamento2026!$E:$E,'DRE-2026'!C$4,Orçamento2026!$A:$A,'DRE-2026'!$A$2))</f>
        <v>0</v>
      </c>
      <c r="C78" s="23">
        <f>IF($A$2="CONSOLIDADO",SUMIFS('Realizado 2026'!$P:$P,'Realizado 2026'!$F:$F,'DRE-2026'!$A78,'Realizado 2026'!$E:$E,'DRE-2026'!C$4),SUMIFS('Realizado 2026'!$P:$P,'Realizado 2026'!$F:$F,'DRE-2026'!$A78,'Realizado 2026'!$E:$E,'DRE-2026'!C$4,'Realizado 2026'!$A:$A,'DRE-2026'!$A$2))</f>
        <v>0</v>
      </c>
      <c r="D78" s="24" t="str">
        <f t="shared" si="46"/>
        <v>-</v>
      </c>
      <c r="E78" s="22">
        <f>IF($A$2="CONSOLIDADO",SUMIFS(Orçamento2026!$P:$P,Orçamento2026!$F:$F,'DRE-2026'!$A78,Orçamento2026!$E:$E,'DRE-2026'!F$4),SUMIFS(Orçamento2026!$P:$P,Orçamento2026!$F:$F,'DRE-2026'!$A78,Orçamento2026!$E:$E,'DRE-2026'!F$4,Orçamento2026!$A:$A,'DRE-2026'!$A$2))</f>
        <v>3315.33</v>
      </c>
      <c r="F78" s="23">
        <f>IF($A$2="CONSOLIDADO",SUMIFS('Realizado 2026'!$P:$P,'Realizado 2026'!$F:$F,'DRE-2026'!$A78,'Realizado 2026'!$E:$E,'DRE-2026'!F$4),SUMIFS('Realizado 2026'!$P:$P,'Realizado 2026'!$F:$F,'DRE-2026'!$A78,'Realizado 2026'!$E:$E,'DRE-2026'!F$4,'Realizado 2026'!$A:$A,'DRE-2026'!$A$2))</f>
        <v>3315.33</v>
      </c>
      <c r="G78" s="24">
        <f t="shared" si="47"/>
        <v>1</v>
      </c>
      <c r="H78" s="22">
        <f>IF($A$2="CONSOLIDADO",SUMIFS(Orçamento2026!$P:$P,Orçamento2026!$F:$F,'DRE-2026'!$A78,Orçamento2026!$E:$E,'DRE-2026'!I$4),SUMIFS(Orçamento2026!$P:$P,Orçamento2026!$F:$F,'DRE-2026'!$A78,Orçamento2026!$E:$E,'DRE-2026'!I$4,Orçamento2026!$A:$A,'DRE-2026'!$A$2))</f>
        <v>0</v>
      </c>
      <c r="I78" s="23">
        <f>IF($A$2="CONSOLIDADO",SUMIFS('Realizado 2026'!$P:$P,'Realizado 2026'!$F:$F,'DRE-2026'!$A78,'Realizado 2026'!$E:$E,'DRE-2026'!I$4),SUMIFS('Realizado 2026'!$P:$P,'Realizado 2026'!$F:$F,'DRE-2026'!$A78,'Realizado 2026'!$E:$E,'DRE-2026'!I$4,'Realizado 2026'!$A:$A,'DRE-2026'!$A$2))</f>
        <v>0</v>
      </c>
      <c r="J78" s="24" t="str">
        <f t="shared" si="48"/>
        <v>-</v>
      </c>
      <c r="K78" s="22">
        <f>IF($A$2="CONSOLIDADO",SUMIFS(Orçamento2026!$P:$P,Orçamento2026!$F:$F,'DRE-2026'!$A78,Orçamento2026!$E:$E,'DRE-2026'!L$4),SUMIFS(Orçamento2026!$P:$P,Orçamento2026!$F:$F,'DRE-2026'!$A78,Orçamento2026!$E:$E,'DRE-2026'!L$4,Orçamento2026!$A:$A,'DRE-2026'!$A$2))</f>
        <v>0</v>
      </c>
      <c r="L78" s="23">
        <f>IF($A$2="CONSOLIDADO",SUMIFS('Realizado 2026'!$P:$P,'Realizado 2026'!$F:$F,'DRE-2026'!$A78,'Realizado 2026'!$E:$E,'DRE-2026'!L$4),SUMIFS('Realizado 2026'!$P:$P,'Realizado 2026'!$F:$F,'DRE-2026'!$A78,'Realizado 2026'!$E:$E,'DRE-2026'!L$4,'Realizado 2026'!$A:$A,'DRE-2026'!$A$2))</f>
        <v>0</v>
      </c>
      <c r="M78" s="24" t="str">
        <f t="shared" si="49"/>
        <v>-</v>
      </c>
      <c r="N78" s="22">
        <f>IF($A$2="CONSOLIDADO",SUMIFS(Orçamento2026!$P:$P,Orçamento2026!$F:$F,'DRE-2026'!$A78,Orçamento2026!$E:$E,'DRE-2026'!O$4),SUMIFS(Orçamento2026!$P:$P,Orçamento2026!$F:$F,'DRE-2026'!$A78,Orçamento2026!$E:$E,'DRE-2026'!O$4,Orçamento2026!$A:$A,'DRE-2026'!$A$2))</f>
        <v>0</v>
      </c>
      <c r="O78" s="23">
        <f>IF($A$2="CONSOLIDADO",SUMIFS('Realizado 2026'!$P:$P,'Realizado 2026'!$F:$F,'DRE-2026'!$A78,'Realizado 2026'!$E:$E,'DRE-2026'!O$4),SUMIFS('Realizado 2026'!$P:$P,'Realizado 2026'!$F:$F,'DRE-2026'!$A78,'Realizado 2026'!$E:$E,'DRE-2026'!O$4,'Realizado 2026'!$A:$A,'DRE-2026'!$A$2))</f>
        <v>0</v>
      </c>
      <c r="P78" s="24" t="str">
        <f t="shared" si="50"/>
        <v>-</v>
      </c>
      <c r="Q78" s="22">
        <f>IF($A$2="CONSOLIDADO",SUMIFS(Orçamento2026!$P:$P,Orçamento2026!$F:$F,'DRE-2026'!$A78,Orçamento2026!$E:$E,'DRE-2026'!R$4),SUMIFS(Orçamento2026!$P:$P,Orçamento2026!$F:$F,'DRE-2026'!$A78,Orçamento2026!$E:$E,'DRE-2026'!R$4,Orçamento2026!$A:$A,'DRE-2026'!$A$2))</f>
        <v>0</v>
      </c>
      <c r="R78" s="23">
        <f>IF($A$2="CONSOLIDADO",SUMIFS('Realizado 2026'!$P:$P,'Realizado 2026'!$F:$F,'DRE-2026'!$A78,'Realizado 2026'!$E:$E,'DRE-2026'!R$4),SUMIFS('Realizado 2026'!$P:$P,'Realizado 2026'!$F:$F,'DRE-2026'!$A78,'Realizado 2026'!$E:$E,'DRE-2026'!R$4,'Realizado 2026'!$A:$A,'DRE-2026'!$A$2))</f>
        <v>0</v>
      </c>
      <c r="S78" s="24" t="str">
        <f t="shared" si="51"/>
        <v>-</v>
      </c>
      <c r="T78" s="22">
        <f>IF($A$2="CONSOLIDADO",SUMIFS(Orçamento2026!$P:$P,Orçamento2026!$F:$F,'DRE-2026'!$A78,Orçamento2026!$E:$E,'DRE-2026'!U$4),SUMIFS(Orçamento2026!$P:$P,Orçamento2026!$F:$F,'DRE-2026'!$A78,Orçamento2026!$E:$E,'DRE-2026'!U$4,Orçamento2026!$A:$A,'DRE-2026'!$A$2))</f>
        <v>0</v>
      </c>
      <c r="U78" s="23">
        <f>IF($A$2="CONSOLIDADO",SUMIFS('Realizado 2026'!$P:$P,'Realizado 2026'!$F:$F,'DRE-2026'!$A78,'Realizado 2026'!$E:$E,'DRE-2026'!U$4),SUMIFS('Realizado 2026'!$P:$P,'Realizado 2026'!$F:$F,'DRE-2026'!$A78,'Realizado 2026'!$E:$E,'DRE-2026'!U$4,'Realizado 2026'!$A:$A,'DRE-2026'!$A$2))</f>
        <v>0</v>
      </c>
      <c r="V78" s="24" t="str">
        <f t="shared" si="52"/>
        <v>-</v>
      </c>
      <c r="W78" s="22">
        <f>IF($A$2="CONSOLIDADO",SUMIFS(Orçamento2026!$P:$P,Orçamento2026!$F:$F,'DRE-2026'!$A78,Orçamento2026!$E:$E,'DRE-2026'!X$4),SUMIFS(Orçamento2026!$P:$P,Orçamento2026!$F:$F,'DRE-2026'!$A78,Orçamento2026!$E:$E,'DRE-2026'!X$4,Orçamento2026!$A:$A,'DRE-2026'!$A$2))</f>
        <v>0</v>
      </c>
      <c r="X78" s="23">
        <f>IF($A$2="CONSOLIDADO",SUMIFS('Realizado 2026'!$P:$P,'Realizado 2026'!$F:$F,'DRE-2026'!$A78,'Realizado 2026'!$E:$E,'DRE-2026'!X$4),SUMIFS('Realizado 2026'!$P:$P,'Realizado 2026'!$F:$F,'DRE-2026'!$A78,'Realizado 2026'!$E:$E,'DRE-2026'!X$4,'Realizado 2026'!$A:$A,'DRE-2026'!$A$2))</f>
        <v>0</v>
      </c>
      <c r="Y78" s="24" t="str">
        <f t="shared" si="53"/>
        <v>-</v>
      </c>
      <c r="Z78" s="22">
        <f>IF($A$2="CONSOLIDADO",SUMIFS(Orçamento2026!$P:$P,Orçamento2026!$F:$F,'DRE-2026'!$A78,Orçamento2026!$E:$E,'DRE-2026'!AA$4),SUMIFS(Orçamento2026!$P:$P,Orçamento2026!$F:$F,'DRE-2026'!$A78,Orçamento2026!$E:$E,'DRE-2026'!AA$4,Orçamento2026!$A:$A,'DRE-2026'!$A$2))</f>
        <v>0</v>
      </c>
      <c r="AA78" s="23">
        <f>IF($A$2="CONSOLIDADO",SUMIFS('Realizado 2026'!$P:$P,'Realizado 2026'!$F:$F,'DRE-2026'!$A78,'Realizado 2026'!$E:$E,'DRE-2026'!AA$4),SUMIFS('Realizado 2026'!$P:$P,'Realizado 2026'!$F:$F,'DRE-2026'!$A78,'Realizado 2026'!$E:$E,'DRE-2026'!AA$4,'Realizado 2026'!$A:$A,'DRE-2026'!$A$2))</f>
        <v>0</v>
      </c>
      <c r="AB78" s="24" t="str">
        <f t="shared" si="54"/>
        <v>-</v>
      </c>
      <c r="AC78" s="22">
        <f>IF($A$2="CONSOLIDADO",SUMIFS(Orçamento2026!$P:$P,Orçamento2026!$F:$F,'DRE-2026'!$A78,Orçamento2026!$E:$E,'DRE-2026'!AD$4),SUMIFS(Orçamento2026!$P:$P,Orçamento2026!$F:$F,'DRE-2026'!$A78,Orçamento2026!$E:$E,'DRE-2026'!AD$4,Orçamento2026!$A:$A,'DRE-2026'!$A$2))</f>
        <v>0</v>
      </c>
      <c r="AD78" s="23">
        <f>IF($A$2="CONSOLIDADO",SUMIFS('Realizado 2026'!$P:$P,'Realizado 2026'!$F:$F,'DRE-2026'!$A78,'Realizado 2026'!$E:$E,'DRE-2026'!AD$4),SUMIFS('Realizado 2026'!$P:$P,'Realizado 2026'!$F:$F,'DRE-2026'!$A78,'Realizado 2026'!$E:$E,'DRE-2026'!AD$4,'Realizado 2026'!$A:$A,'DRE-2026'!$A$2))</f>
        <v>0</v>
      </c>
      <c r="AE78" s="24" t="str">
        <f t="shared" si="55"/>
        <v>-</v>
      </c>
      <c r="AF78" s="22">
        <f>IF($A$2="CONSOLIDADO",SUMIFS(Orçamento2026!$P:$P,Orçamento2026!$F:$F,'DRE-2026'!$A78,Orçamento2026!$E:$E,'DRE-2026'!AG$4),SUMIFS(Orçamento2026!$P:$P,Orçamento2026!$F:$F,'DRE-2026'!$A78,Orçamento2026!$E:$E,'DRE-2026'!AG$4,Orçamento2026!$A:$A,'DRE-2026'!$A$2))</f>
        <v>0</v>
      </c>
      <c r="AG78" s="23">
        <f>IF($A$2="CONSOLIDADO",SUMIFS('Realizado 2026'!$P:$P,'Realizado 2026'!$F:$F,'DRE-2026'!$A78,'Realizado 2026'!$E:$E,'DRE-2026'!AG$4),SUMIFS('Realizado 2026'!$P:$P,'Realizado 2026'!$F:$F,'DRE-2026'!$A78,'Realizado 2026'!$E:$E,'DRE-2026'!AG$4,'Realizado 2026'!$A:$A,'DRE-2026'!$A$2))</f>
        <v>0</v>
      </c>
      <c r="AH78" s="24" t="str">
        <f t="shared" si="56"/>
        <v>-</v>
      </c>
      <c r="AI78" s="22">
        <f>IF($A$2="CONSOLIDADO",SUMIFS(Orçamento2026!$P:$P,Orçamento2026!$F:$F,'DRE-2026'!$A78,Orçamento2026!$E:$E,'DRE-2026'!AJ$4),SUMIFS(Orçamento2026!$P:$P,Orçamento2026!$F:$F,'DRE-2026'!$A78,Orçamento2026!$E:$E,'DRE-2026'!AJ$4,Orçamento2026!$A:$A,'DRE-2026'!$A$2))</f>
        <v>0</v>
      </c>
      <c r="AJ78" s="23">
        <f>IF($A$2="CONSOLIDADO",SUMIFS('Realizado 2026'!$P:$P,'Realizado 2026'!$F:$F,'DRE-2026'!$A78,'Realizado 2026'!$E:$E,'DRE-2026'!AJ$4),SUMIFS('Realizado 2026'!$P:$P,'Realizado 2026'!$F:$F,'DRE-2026'!$A78,'Realizado 2026'!$E:$E,'DRE-2026'!AJ$4,'Realizado 2026'!$A:$A,'DRE-2026'!$A$2))</f>
        <v>0</v>
      </c>
      <c r="AK78" s="24" t="str">
        <f t="shared" si="57"/>
        <v>-</v>
      </c>
      <c r="AL78" s="5"/>
      <c r="AM78" s="5"/>
      <c r="AN78" s="23">
        <f t="shared" ref="AN78:AO78" si="129">B78+E78+H78+K78+N78+Q78+T78+W78+Z78+AC78+AF78+AI78</f>
        <v>3315.33</v>
      </c>
      <c r="AO78" s="23">
        <f t="shared" si="129"/>
        <v>3315.33</v>
      </c>
      <c r="AP78" s="25">
        <f t="shared" si="59"/>
        <v>1</v>
      </c>
    </row>
    <row r="79" spans="1:42" ht="15.75" customHeight="1">
      <c r="A79" s="44" t="s">
        <v>76</v>
      </c>
      <c r="B79" s="22">
        <f>IF($A$2="CONSOLIDADO",SUMIFS(Orçamento2026!$P:$P,Orçamento2026!$F:$F,'DRE-2026'!$A79,Orçamento2026!$E:$E,'DRE-2026'!C$4),SUMIFS(Orçamento2026!$P:$P,Orçamento2026!$F:$F,'DRE-2026'!$A79,Orçamento2026!$E:$E,'DRE-2026'!C$4,Orçamento2026!$A:$A,'DRE-2026'!$A$2))</f>
        <v>0</v>
      </c>
      <c r="C79" s="23">
        <f>IF($A$2="CONSOLIDADO",SUMIFS('Realizado 2026'!$P:$P,'Realizado 2026'!$F:$F,'DRE-2026'!$A79,'Realizado 2026'!$E:$E,'DRE-2026'!C$4),SUMIFS('Realizado 2026'!$P:$P,'Realizado 2026'!$F:$F,'DRE-2026'!$A79,'Realizado 2026'!$E:$E,'DRE-2026'!C$4,'Realizado 2026'!$A:$A,'DRE-2026'!$A$2))</f>
        <v>0</v>
      </c>
      <c r="D79" s="24" t="str">
        <f t="shared" si="46"/>
        <v>-</v>
      </c>
      <c r="E79" s="22">
        <f>IF($A$2="CONSOLIDADO",SUMIFS(Orçamento2026!$P:$P,Orçamento2026!$F:$F,'DRE-2026'!$A79,Orçamento2026!$E:$E,'DRE-2026'!F$4),SUMIFS(Orçamento2026!$P:$P,Orçamento2026!$F:$F,'DRE-2026'!$A79,Orçamento2026!$E:$E,'DRE-2026'!F$4,Orçamento2026!$A:$A,'DRE-2026'!$A$2))</f>
        <v>305.54000000000002</v>
      </c>
      <c r="F79" s="23">
        <f>IF($A$2="CONSOLIDADO",SUMIFS('Realizado 2026'!$P:$P,'Realizado 2026'!$F:$F,'DRE-2026'!$A79,'Realizado 2026'!$E:$E,'DRE-2026'!F$4),SUMIFS('Realizado 2026'!$P:$P,'Realizado 2026'!$F:$F,'DRE-2026'!$A79,'Realizado 2026'!$E:$E,'DRE-2026'!F$4,'Realizado 2026'!$A:$A,'DRE-2026'!$A$2))</f>
        <v>305.54000000000002</v>
      </c>
      <c r="G79" s="24">
        <f t="shared" si="47"/>
        <v>1</v>
      </c>
      <c r="H79" s="22">
        <f>IF($A$2="CONSOLIDADO",SUMIFS(Orçamento2026!$P:$P,Orçamento2026!$F:$F,'DRE-2026'!$A79,Orçamento2026!$E:$E,'DRE-2026'!I$4),SUMIFS(Orçamento2026!$P:$P,Orçamento2026!$F:$F,'DRE-2026'!$A79,Orçamento2026!$E:$E,'DRE-2026'!I$4,Orçamento2026!$A:$A,'DRE-2026'!$A$2))</f>
        <v>0</v>
      </c>
      <c r="I79" s="23">
        <f>IF($A$2="CONSOLIDADO",SUMIFS('Realizado 2026'!$P:$P,'Realizado 2026'!$F:$F,'DRE-2026'!$A79,'Realizado 2026'!$E:$E,'DRE-2026'!I$4),SUMIFS('Realizado 2026'!$P:$P,'Realizado 2026'!$F:$F,'DRE-2026'!$A79,'Realizado 2026'!$E:$E,'DRE-2026'!I$4,'Realizado 2026'!$A:$A,'DRE-2026'!$A$2))</f>
        <v>0</v>
      </c>
      <c r="J79" s="24" t="str">
        <f t="shared" si="48"/>
        <v>-</v>
      </c>
      <c r="K79" s="22">
        <f>IF($A$2="CONSOLIDADO",SUMIFS(Orçamento2026!$P:$P,Orçamento2026!$F:$F,'DRE-2026'!$A79,Orçamento2026!$E:$E,'DRE-2026'!L$4),SUMIFS(Orçamento2026!$P:$P,Orçamento2026!$F:$F,'DRE-2026'!$A79,Orçamento2026!$E:$E,'DRE-2026'!L$4,Orçamento2026!$A:$A,'DRE-2026'!$A$2))</f>
        <v>0</v>
      </c>
      <c r="L79" s="23">
        <f>IF($A$2="CONSOLIDADO",SUMIFS('Realizado 2026'!$P:$P,'Realizado 2026'!$F:$F,'DRE-2026'!$A79,'Realizado 2026'!$E:$E,'DRE-2026'!L$4),SUMIFS('Realizado 2026'!$P:$P,'Realizado 2026'!$F:$F,'DRE-2026'!$A79,'Realizado 2026'!$E:$E,'DRE-2026'!L$4,'Realizado 2026'!$A:$A,'DRE-2026'!$A$2))</f>
        <v>0</v>
      </c>
      <c r="M79" s="24" t="str">
        <f t="shared" si="49"/>
        <v>-</v>
      </c>
      <c r="N79" s="22">
        <f>IF($A$2="CONSOLIDADO",SUMIFS(Orçamento2026!$P:$P,Orçamento2026!$F:$F,'DRE-2026'!$A79,Orçamento2026!$E:$E,'DRE-2026'!O$4),SUMIFS(Orçamento2026!$P:$P,Orçamento2026!$F:$F,'DRE-2026'!$A79,Orçamento2026!$E:$E,'DRE-2026'!O$4,Orçamento2026!$A:$A,'DRE-2026'!$A$2))</f>
        <v>0</v>
      </c>
      <c r="O79" s="23">
        <f>IF($A$2="CONSOLIDADO",SUMIFS('Realizado 2026'!$P:$P,'Realizado 2026'!$F:$F,'DRE-2026'!$A79,'Realizado 2026'!$E:$E,'DRE-2026'!O$4),SUMIFS('Realizado 2026'!$P:$P,'Realizado 2026'!$F:$F,'DRE-2026'!$A79,'Realizado 2026'!$E:$E,'DRE-2026'!O$4,'Realizado 2026'!$A:$A,'DRE-2026'!$A$2))</f>
        <v>0</v>
      </c>
      <c r="P79" s="24" t="str">
        <f t="shared" si="50"/>
        <v>-</v>
      </c>
      <c r="Q79" s="22">
        <f>IF($A$2="CONSOLIDADO",SUMIFS(Orçamento2026!$P:$P,Orçamento2026!$F:$F,'DRE-2026'!$A79,Orçamento2026!$E:$E,'DRE-2026'!R$4),SUMIFS(Orçamento2026!$P:$P,Orçamento2026!$F:$F,'DRE-2026'!$A79,Orçamento2026!$E:$E,'DRE-2026'!R$4,Orçamento2026!$A:$A,'DRE-2026'!$A$2))</f>
        <v>0</v>
      </c>
      <c r="R79" s="23">
        <f>IF($A$2="CONSOLIDADO",SUMIFS('Realizado 2026'!$P:$P,'Realizado 2026'!$F:$F,'DRE-2026'!$A79,'Realizado 2026'!$E:$E,'DRE-2026'!R$4),SUMIFS('Realizado 2026'!$P:$P,'Realizado 2026'!$F:$F,'DRE-2026'!$A79,'Realizado 2026'!$E:$E,'DRE-2026'!R$4,'Realizado 2026'!$A:$A,'DRE-2026'!$A$2))</f>
        <v>0</v>
      </c>
      <c r="S79" s="24" t="str">
        <f t="shared" si="51"/>
        <v>-</v>
      </c>
      <c r="T79" s="22">
        <f>IF($A$2="CONSOLIDADO",SUMIFS(Orçamento2026!$P:$P,Orçamento2026!$F:$F,'DRE-2026'!$A79,Orçamento2026!$E:$E,'DRE-2026'!U$4),SUMIFS(Orçamento2026!$P:$P,Orçamento2026!$F:$F,'DRE-2026'!$A79,Orçamento2026!$E:$E,'DRE-2026'!U$4,Orçamento2026!$A:$A,'DRE-2026'!$A$2))</f>
        <v>0</v>
      </c>
      <c r="U79" s="23">
        <f>IF($A$2="CONSOLIDADO",SUMIFS('Realizado 2026'!$P:$P,'Realizado 2026'!$F:$F,'DRE-2026'!$A79,'Realizado 2026'!$E:$E,'DRE-2026'!U$4),SUMIFS('Realizado 2026'!$P:$P,'Realizado 2026'!$F:$F,'DRE-2026'!$A79,'Realizado 2026'!$E:$E,'DRE-2026'!U$4,'Realizado 2026'!$A:$A,'DRE-2026'!$A$2))</f>
        <v>0</v>
      </c>
      <c r="V79" s="24" t="str">
        <f t="shared" si="52"/>
        <v>-</v>
      </c>
      <c r="W79" s="22">
        <f>IF($A$2="CONSOLIDADO",SUMIFS(Orçamento2026!$P:$P,Orçamento2026!$F:$F,'DRE-2026'!$A79,Orçamento2026!$E:$E,'DRE-2026'!X$4),SUMIFS(Orçamento2026!$P:$P,Orçamento2026!$F:$F,'DRE-2026'!$A79,Orçamento2026!$E:$E,'DRE-2026'!X$4,Orçamento2026!$A:$A,'DRE-2026'!$A$2))</f>
        <v>0</v>
      </c>
      <c r="X79" s="23">
        <f>IF($A$2="CONSOLIDADO",SUMIFS('Realizado 2026'!$P:$P,'Realizado 2026'!$F:$F,'DRE-2026'!$A79,'Realizado 2026'!$E:$E,'DRE-2026'!X$4),SUMIFS('Realizado 2026'!$P:$P,'Realizado 2026'!$F:$F,'DRE-2026'!$A79,'Realizado 2026'!$E:$E,'DRE-2026'!X$4,'Realizado 2026'!$A:$A,'DRE-2026'!$A$2))</f>
        <v>0</v>
      </c>
      <c r="Y79" s="24" t="str">
        <f t="shared" si="53"/>
        <v>-</v>
      </c>
      <c r="Z79" s="22">
        <f>IF($A$2="CONSOLIDADO",SUMIFS(Orçamento2026!$P:$P,Orçamento2026!$F:$F,'DRE-2026'!$A79,Orçamento2026!$E:$E,'DRE-2026'!AA$4),SUMIFS(Orçamento2026!$P:$P,Orçamento2026!$F:$F,'DRE-2026'!$A79,Orçamento2026!$E:$E,'DRE-2026'!AA$4,Orçamento2026!$A:$A,'DRE-2026'!$A$2))</f>
        <v>0</v>
      </c>
      <c r="AA79" s="23">
        <f>IF($A$2="CONSOLIDADO",SUMIFS('Realizado 2026'!$P:$P,'Realizado 2026'!$F:$F,'DRE-2026'!$A79,'Realizado 2026'!$E:$E,'DRE-2026'!AA$4),SUMIFS('Realizado 2026'!$P:$P,'Realizado 2026'!$F:$F,'DRE-2026'!$A79,'Realizado 2026'!$E:$E,'DRE-2026'!AA$4,'Realizado 2026'!$A:$A,'DRE-2026'!$A$2))</f>
        <v>0</v>
      </c>
      <c r="AB79" s="24" t="str">
        <f t="shared" si="54"/>
        <v>-</v>
      </c>
      <c r="AC79" s="22">
        <f>IF($A$2="CONSOLIDADO",SUMIFS(Orçamento2026!$P:$P,Orçamento2026!$F:$F,'DRE-2026'!$A79,Orçamento2026!$E:$E,'DRE-2026'!AD$4),SUMIFS(Orçamento2026!$P:$P,Orçamento2026!$F:$F,'DRE-2026'!$A79,Orçamento2026!$E:$E,'DRE-2026'!AD$4,Orçamento2026!$A:$A,'DRE-2026'!$A$2))</f>
        <v>0</v>
      </c>
      <c r="AD79" s="23">
        <f>IF($A$2="CONSOLIDADO",SUMIFS('Realizado 2026'!$P:$P,'Realizado 2026'!$F:$F,'DRE-2026'!$A79,'Realizado 2026'!$E:$E,'DRE-2026'!AD$4),SUMIFS('Realizado 2026'!$P:$P,'Realizado 2026'!$F:$F,'DRE-2026'!$A79,'Realizado 2026'!$E:$E,'DRE-2026'!AD$4,'Realizado 2026'!$A:$A,'DRE-2026'!$A$2))</f>
        <v>0</v>
      </c>
      <c r="AE79" s="24" t="str">
        <f t="shared" si="55"/>
        <v>-</v>
      </c>
      <c r="AF79" s="22">
        <f>IF($A$2="CONSOLIDADO",SUMIFS(Orçamento2026!$P:$P,Orçamento2026!$F:$F,'DRE-2026'!$A79,Orçamento2026!$E:$E,'DRE-2026'!AG$4),SUMIFS(Orçamento2026!$P:$P,Orçamento2026!$F:$F,'DRE-2026'!$A79,Orçamento2026!$E:$E,'DRE-2026'!AG$4,Orçamento2026!$A:$A,'DRE-2026'!$A$2))</f>
        <v>0</v>
      </c>
      <c r="AG79" s="23">
        <f>IF($A$2="CONSOLIDADO",SUMIFS('Realizado 2026'!$P:$P,'Realizado 2026'!$F:$F,'DRE-2026'!$A79,'Realizado 2026'!$E:$E,'DRE-2026'!AG$4),SUMIFS('Realizado 2026'!$P:$P,'Realizado 2026'!$F:$F,'DRE-2026'!$A79,'Realizado 2026'!$E:$E,'DRE-2026'!AG$4,'Realizado 2026'!$A:$A,'DRE-2026'!$A$2))</f>
        <v>0</v>
      </c>
      <c r="AH79" s="24" t="str">
        <f t="shared" si="56"/>
        <v>-</v>
      </c>
      <c r="AI79" s="22">
        <f>IF($A$2="CONSOLIDADO",SUMIFS(Orçamento2026!$P:$P,Orçamento2026!$F:$F,'DRE-2026'!$A79,Orçamento2026!$E:$E,'DRE-2026'!AJ$4),SUMIFS(Orçamento2026!$P:$P,Orçamento2026!$F:$F,'DRE-2026'!$A79,Orçamento2026!$E:$E,'DRE-2026'!AJ$4,Orçamento2026!$A:$A,'DRE-2026'!$A$2))</f>
        <v>0</v>
      </c>
      <c r="AJ79" s="23">
        <f>IF($A$2="CONSOLIDADO",SUMIFS('Realizado 2026'!$P:$P,'Realizado 2026'!$F:$F,'DRE-2026'!$A79,'Realizado 2026'!$E:$E,'DRE-2026'!AJ$4),SUMIFS('Realizado 2026'!$P:$P,'Realizado 2026'!$F:$F,'DRE-2026'!$A79,'Realizado 2026'!$E:$E,'DRE-2026'!AJ$4,'Realizado 2026'!$A:$A,'DRE-2026'!$A$2))</f>
        <v>0</v>
      </c>
      <c r="AK79" s="24" t="str">
        <f t="shared" si="57"/>
        <v>-</v>
      </c>
      <c r="AL79" s="5"/>
      <c r="AM79" s="5"/>
      <c r="AN79" s="23">
        <f t="shared" ref="AN79:AO79" si="130">B79+E79+H79+K79+N79+Q79+T79+W79+Z79+AC79+AF79+AI79</f>
        <v>305.54000000000002</v>
      </c>
      <c r="AO79" s="23">
        <f t="shared" si="130"/>
        <v>305.54000000000002</v>
      </c>
      <c r="AP79" s="25">
        <f t="shared" si="59"/>
        <v>1</v>
      </c>
    </row>
    <row r="80" spans="1:42" ht="15.75" customHeight="1">
      <c r="A80" s="44" t="s">
        <v>77</v>
      </c>
      <c r="B80" s="22">
        <f>IF($A$2="CONSOLIDADO",SUMIFS(Orçamento2026!$P:$P,Orçamento2026!$F:$F,'DRE-2026'!$A80,Orçamento2026!$E:$E,'DRE-2026'!C$4),SUMIFS(Orçamento2026!$P:$P,Orçamento2026!$F:$F,'DRE-2026'!$A80,Orçamento2026!$E:$E,'DRE-2026'!C$4,Orçamento2026!$A:$A,'DRE-2026'!$A$2))</f>
        <v>1271</v>
      </c>
      <c r="C80" s="23">
        <f>IF($A$2="CONSOLIDADO",SUMIFS('Realizado 2026'!$P:$P,'Realizado 2026'!$F:$F,'DRE-2026'!$A80,'Realizado 2026'!$E:$E,'DRE-2026'!C$4),SUMIFS('Realizado 2026'!$P:$P,'Realizado 2026'!$F:$F,'DRE-2026'!$A80,'Realizado 2026'!$E:$E,'DRE-2026'!C$4,'Realizado 2026'!$A:$A,'DRE-2026'!$A$2))</f>
        <v>2285.9899999999998</v>
      </c>
      <c r="D80" s="24">
        <f t="shared" si="46"/>
        <v>1.7985759244689219</v>
      </c>
      <c r="E80" s="22">
        <f>IF($A$2="CONSOLIDADO",SUMIFS(Orçamento2026!$P:$P,Orçamento2026!$F:$F,'DRE-2026'!$A80,Orçamento2026!$E:$E,'DRE-2026'!F$4),SUMIFS(Orçamento2026!$P:$P,Orçamento2026!$F:$F,'DRE-2026'!$A80,Orçamento2026!$E:$E,'DRE-2026'!F$4,Orçamento2026!$A:$A,'DRE-2026'!$A$2))</f>
        <v>1271</v>
      </c>
      <c r="F80" s="23">
        <f>IF($A$2="CONSOLIDADO",SUMIFS('Realizado 2026'!$P:$P,'Realizado 2026'!$F:$F,'DRE-2026'!$A80,'Realizado 2026'!$E:$E,'DRE-2026'!F$4),SUMIFS('Realizado 2026'!$P:$P,'Realizado 2026'!$F:$F,'DRE-2026'!$A80,'Realizado 2026'!$E:$E,'DRE-2026'!F$4,'Realizado 2026'!$A:$A,'DRE-2026'!$A$2))</f>
        <v>0</v>
      </c>
      <c r="G80" s="24">
        <f t="shared" si="47"/>
        <v>0</v>
      </c>
      <c r="H80" s="22">
        <f>IF($A$2="CONSOLIDADO",SUMIFS(Orçamento2026!$P:$P,Orçamento2026!$F:$F,'DRE-2026'!$A80,Orçamento2026!$E:$E,'DRE-2026'!I$4),SUMIFS(Orçamento2026!$P:$P,Orçamento2026!$F:$F,'DRE-2026'!$A80,Orçamento2026!$E:$E,'DRE-2026'!I$4,Orçamento2026!$A:$A,'DRE-2026'!$A$2))</f>
        <v>1271</v>
      </c>
      <c r="I80" s="23">
        <f>IF($A$2="CONSOLIDADO",SUMIFS('Realizado 2026'!$P:$P,'Realizado 2026'!$F:$F,'DRE-2026'!$A80,'Realizado 2026'!$E:$E,'DRE-2026'!I$4),SUMIFS('Realizado 2026'!$P:$P,'Realizado 2026'!$F:$F,'DRE-2026'!$A80,'Realizado 2026'!$E:$E,'DRE-2026'!I$4,'Realizado 2026'!$A:$A,'DRE-2026'!$A$2))</f>
        <v>577.01</v>
      </c>
      <c r="J80" s="24">
        <f t="shared" si="48"/>
        <v>0.45398111723052714</v>
      </c>
      <c r="K80" s="22">
        <f>IF($A$2="CONSOLIDADO",SUMIFS(Orçamento2026!$P:$P,Orçamento2026!$F:$F,'DRE-2026'!$A80,Orçamento2026!$E:$E,'DRE-2026'!L$4),SUMIFS(Orçamento2026!$P:$P,Orçamento2026!$F:$F,'DRE-2026'!$A80,Orçamento2026!$E:$E,'DRE-2026'!L$4,Orçamento2026!$A:$A,'DRE-2026'!$A$2))</f>
        <v>1271</v>
      </c>
      <c r="L80" s="23">
        <f>IF($A$2="CONSOLIDADO",SUMIFS('Realizado 2026'!$P:$P,'Realizado 2026'!$F:$F,'DRE-2026'!$A80,'Realizado 2026'!$E:$E,'DRE-2026'!L$4),SUMIFS('Realizado 2026'!$P:$P,'Realizado 2026'!$F:$F,'DRE-2026'!$A80,'Realizado 2026'!$E:$E,'DRE-2026'!L$4,'Realizado 2026'!$A:$A,'DRE-2026'!$A$2))</f>
        <v>0</v>
      </c>
      <c r="M80" s="24">
        <f t="shared" si="49"/>
        <v>0</v>
      </c>
      <c r="N80" s="22">
        <f>IF($A$2="CONSOLIDADO",SUMIFS(Orçamento2026!$P:$P,Orçamento2026!$F:$F,'DRE-2026'!$A80,Orçamento2026!$E:$E,'DRE-2026'!O$4),SUMIFS(Orçamento2026!$P:$P,Orçamento2026!$F:$F,'DRE-2026'!$A80,Orçamento2026!$E:$E,'DRE-2026'!O$4,Orçamento2026!$A:$A,'DRE-2026'!$A$2))</f>
        <v>1271</v>
      </c>
      <c r="O80" s="23">
        <f>IF($A$2="CONSOLIDADO",SUMIFS('Realizado 2026'!$P:$P,'Realizado 2026'!$F:$F,'DRE-2026'!$A80,'Realizado 2026'!$E:$E,'DRE-2026'!O$4),SUMIFS('Realizado 2026'!$P:$P,'Realizado 2026'!$F:$F,'DRE-2026'!$A80,'Realizado 2026'!$E:$E,'DRE-2026'!O$4,'Realizado 2026'!$A:$A,'DRE-2026'!$A$2))</f>
        <v>0</v>
      </c>
      <c r="P80" s="24">
        <f t="shared" si="50"/>
        <v>0</v>
      </c>
      <c r="Q80" s="22">
        <f>IF($A$2="CONSOLIDADO",SUMIFS(Orçamento2026!$P:$P,Orçamento2026!$F:$F,'DRE-2026'!$A80,Orçamento2026!$E:$E,'DRE-2026'!R$4),SUMIFS(Orçamento2026!$P:$P,Orçamento2026!$F:$F,'DRE-2026'!$A80,Orçamento2026!$E:$E,'DRE-2026'!R$4,Orçamento2026!$A:$A,'DRE-2026'!$A$2))</f>
        <v>0</v>
      </c>
      <c r="R80" s="23">
        <f>IF($A$2="CONSOLIDADO",SUMIFS('Realizado 2026'!$P:$P,'Realizado 2026'!$F:$F,'DRE-2026'!$A80,'Realizado 2026'!$E:$E,'DRE-2026'!R$4),SUMIFS('Realizado 2026'!$P:$P,'Realizado 2026'!$F:$F,'DRE-2026'!$A80,'Realizado 2026'!$E:$E,'DRE-2026'!R$4,'Realizado 2026'!$A:$A,'DRE-2026'!$A$2))</f>
        <v>0</v>
      </c>
      <c r="S80" s="24" t="str">
        <f t="shared" si="51"/>
        <v>-</v>
      </c>
      <c r="T80" s="22">
        <f>IF($A$2="CONSOLIDADO",SUMIFS(Orçamento2026!$P:$P,Orçamento2026!$F:$F,'DRE-2026'!$A80,Orçamento2026!$E:$E,'DRE-2026'!U$4),SUMIFS(Orçamento2026!$P:$P,Orçamento2026!$F:$F,'DRE-2026'!$A80,Orçamento2026!$E:$E,'DRE-2026'!U$4,Orçamento2026!$A:$A,'DRE-2026'!$A$2))</f>
        <v>2542</v>
      </c>
      <c r="U80" s="23">
        <f>IF($A$2="CONSOLIDADO",SUMIFS('Realizado 2026'!$P:$P,'Realizado 2026'!$F:$F,'DRE-2026'!$A80,'Realizado 2026'!$E:$E,'DRE-2026'!U$4),SUMIFS('Realizado 2026'!$P:$P,'Realizado 2026'!$F:$F,'DRE-2026'!$A80,'Realizado 2026'!$E:$E,'DRE-2026'!U$4,'Realizado 2026'!$A:$A,'DRE-2026'!$A$2))</f>
        <v>0</v>
      </c>
      <c r="V80" s="24">
        <f t="shared" si="52"/>
        <v>0</v>
      </c>
      <c r="W80" s="22">
        <f>IF($A$2="CONSOLIDADO",SUMIFS(Orçamento2026!$P:$P,Orçamento2026!$F:$F,'DRE-2026'!$A80,Orçamento2026!$E:$E,'DRE-2026'!X$4),SUMIFS(Orçamento2026!$P:$P,Orçamento2026!$F:$F,'DRE-2026'!$A80,Orçamento2026!$E:$E,'DRE-2026'!X$4,Orçamento2026!$A:$A,'DRE-2026'!$A$2))</f>
        <v>1271</v>
      </c>
      <c r="X80" s="23">
        <f>IF($A$2="CONSOLIDADO",SUMIFS('Realizado 2026'!$P:$P,'Realizado 2026'!$F:$F,'DRE-2026'!$A80,'Realizado 2026'!$E:$E,'DRE-2026'!X$4),SUMIFS('Realizado 2026'!$P:$P,'Realizado 2026'!$F:$F,'DRE-2026'!$A80,'Realizado 2026'!$E:$E,'DRE-2026'!X$4,'Realizado 2026'!$A:$A,'DRE-2026'!$A$2))</f>
        <v>0</v>
      </c>
      <c r="Y80" s="24">
        <f t="shared" si="53"/>
        <v>0</v>
      </c>
      <c r="Z80" s="22">
        <f>IF($A$2="CONSOLIDADO",SUMIFS(Orçamento2026!$P:$P,Orçamento2026!$F:$F,'DRE-2026'!$A80,Orçamento2026!$E:$E,'DRE-2026'!AA$4),SUMIFS(Orçamento2026!$P:$P,Orçamento2026!$F:$F,'DRE-2026'!$A80,Orçamento2026!$E:$E,'DRE-2026'!AA$4,Orçamento2026!$A:$A,'DRE-2026'!$A$2))</f>
        <v>1271</v>
      </c>
      <c r="AA80" s="23">
        <f>IF($A$2="CONSOLIDADO",SUMIFS('Realizado 2026'!$P:$P,'Realizado 2026'!$F:$F,'DRE-2026'!$A80,'Realizado 2026'!$E:$E,'DRE-2026'!AA$4),SUMIFS('Realizado 2026'!$P:$P,'Realizado 2026'!$F:$F,'DRE-2026'!$A80,'Realizado 2026'!$E:$E,'DRE-2026'!AA$4,'Realizado 2026'!$A:$A,'DRE-2026'!$A$2))</f>
        <v>0</v>
      </c>
      <c r="AB80" s="24">
        <f t="shared" si="54"/>
        <v>0</v>
      </c>
      <c r="AC80" s="22">
        <f>IF($A$2="CONSOLIDADO",SUMIFS(Orçamento2026!$P:$P,Orçamento2026!$F:$F,'DRE-2026'!$A80,Orçamento2026!$E:$E,'DRE-2026'!AD$4),SUMIFS(Orçamento2026!$P:$P,Orçamento2026!$F:$F,'DRE-2026'!$A80,Orçamento2026!$E:$E,'DRE-2026'!AD$4,Orçamento2026!$A:$A,'DRE-2026'!$A$2))</f>
        <v>1271</v>
      </c>
      <c r="AD80" s="23">
        <f>IF($A$2="CONSOLIDADO",SUMIFS('Realizado 2026'!$P:$P,'Realizado 2026'!$F:$F,'DRE-2026'!$A80,'Realizado 2026'!$E:$E,'DRE-2026'!AD$4),SUMIFS('Realizado 2026'!$P:$P,'Realizado 2026'!$F:$F,'DRE-2026'!$A80,'Realizado 2026'!$E:$E,'DRE-2026'!AD$4,'Realizado 2026'!$A:$A,'DRE-2026'!$A$2))</f>
        <v>0</v>
      </c>
      <c r="AE80" s="24">
        <f t="shared" si="55"/>
        <v>0</v>
      </c>
      <c r="AF80" s="22">
        <f>IF($A$2="CONSOLIDADO",SUMIFS(Orçamento2026!$P:$P,Orçamento2026!$F:$F,'DRE-2026'!$A80,Orçamento2026!$E:$E,'DRE-2026'!AG$4),SUMIFS(Orçamento2026!$P:$P,Orçamento2026!$F:$F,'DRE-2026'!$A80,Orçamento2026!$E:$E,'DRE-2026'!AG$4,Orçamento2026!$A:$A,'DRE-2026'!$A$2))</f>
        <v>1271</v>
      </c>
      <c r="AG80" s="23">
        <f>IF($A$2="CONSOLIDADO",SUMIFS('Realizado 2026'!$P:$P,'Realizado 2026'!$F:$F,'DRE-2026'!$A80,'Realizado 2026'!$E:$E,'DRE-2026'!AG$4),SUMIFS('Realizado 2026'!$P:$P,'Realizado 2026'!$F:$F,'DRE-2026'!$A80,'Realizado 2026'!$E:$E,'DRE-2026'!AG$4,'Realizado 2026'!$A:$A,'DRE-2026'!$A$2))</f>
        <v>0</v>
      </c>
      <c r="AH80" s="24">
        <f t="shared" si="56"/>
        <v>0</v>
      </c>
      <c r="AI80" s="22">
        <f>IF($A$2="CONSOLIDADO",SUMIFS(Orçamento2026!$P:$P,Orçamento2026!$F:$F,'DRE-2026'!$A80,Orçamento2026!$E:$E,'DRE-2026'!AJ$4),SUMIFS(Orçamento2026!$P:$P,Orçamento2026!$F:$F,'DRE-2026'!$A80,Orçamento2026!$E:$E,'DRE-2026'!AJ$4,Orçamento2026!$A:$A,'DRE-2026'!$A$2))</f>
        <v>1271</v>
      </c>
      <c r="AJ80" s="23">
        <f>IF($A$2="CONSOLIDADO",SUMIFS('Realizado 2026'!$P:$P,'Realizado 2026'!$F:$F,'DRE-2026'!$A80,'Realizado 2026'!$E:$E,'DRE-2026'!AJ$4),SUMIFS('Realizado 2026'!$P:$P,'Realizado 2026'!$F:$F,'DRE-2026'!$A80,'Realizado 2026'!$E:$E,'DRE-2026'!AJ$4,'Realizado 2026'!$A:$A,'DRE-2026'!$A$2))</f>
        <v>0</v>
      </c>
      <c r="AK80" s="24">
        <f t="shared" si="57"/>
        <v>0</v>
      </c>
      <c r="AL80" s="5"/>
      <c r="AM80" s="5"/>
      <c r="AN80" s="23">
        <f t="shared" ref="AN80:AO80" si="131">B80+E80+H80+K80+N80+Q80+T80+W80+Z80+AC80+AF80+AI80</f>
        <v>15252</v>
      </c>
      <c r="AO80" s="23">
        <f t="shared" si="131"/>
        <v>2863</v>
      </c>
      <c r="AP80" s="25">
        <f t="shared" si="59"/>
        <v>0.18771308680828744</v>
      </c>
    </row>
    <row r="81" spans="1:42 16378:16378" ht="15.75" customHeight="1">
      <c r="A81" s="44" t="s">
        <v>78</v>
      </c>
      <c r="B81" s="22">
        <f>IF($A$2="CONSOLIDADO",SUMIFS(Orçamento2026!$P:$P,Orçamento2026!$F:$F,'DRE-2026'!$A81,Orçamento2026!$E:$E,'DRE-2026'!C$4),SUMIFS(Orçamento2026!$P:$P,Orçamento2026!$F:$F,'DRE-2026'!$A81,Orçamento2026!$E:$E,'DRE-2026'!C$4,Orçamento2026!$A:$A,'DRE-2026'!$A$2))</f>
        <v>1200.19</v>
      </c>
      <c r="C81" s="23">
        <f>IF($A$2="CONSOLIDADO",SUMIFS('Realizado 2026'!$P:$P,'Realizado 2026'!$F:$F,'DRE-2026'!$A81,'Realizado 2026'!$E:$E,'DRE-2026'!C$4),SUMIFS('Realizado 2026'!$P:$P,'Realizado 2026'!$F:$F,'DRE-2026'!$A81,'Realizado 2026'!$E:$E,'DRE-2026'!C$4,'Realizado 2026'!$A:$A,'DRE-2026'!$A$2))</f>
        <v>0</v>
      </c>
      <c r="D81" s="24">
        <f t="shared" si="46"/>
        <v>0</v>
      </c>
      <c r="E81" s="22">
        <f>IF($A$2="CONSOLIDADO",SUMIFS(Orçamento2026!$P:$P,Orçamento2026!$F:$F,'DRE-2026'!$A81,Orçamento2026!$E:$E,'DRE-2026'!F$4),SUMIFS(Orçamento2026!$P:$P,Orçamento2026!$F:$F,'DRE-2026'!$A81,Orçamento2026!$E:$E,'DRE-2026'!F$4,Orçamento2026!$A:$A,'DRE-2026'!$A$2))</f>
        <v>1200.19</v>
      </c>
      <c r="F81" s="23">
        <f>IF($A$2="CONSOLIDADO",SUMIFS('Realizado 2026'!$P:$P,'Realizado 2026'!$F:$F,'DRE-2026'!$A81,'Realizado 2026'!$E:$E,'DRE-2026'!F$4),SUMIFS('Realizado 2026'!$P:$P,'Realizado 2026'!$F:$F,'DRE-2026'!$A81,'Realizado 2026'!$E:$E,'DRE-2026'!F$4,'Realizado 2026'!$A:$A,'DRE-2026'!$A$2))</f>
        <v>0</v>
      </c>
      <c r="G81" s="24">
        <f t="shared" si="47"/>
        <v>0</v>
      </c>
      <c r="H81" s="22">
        <f>IF($A$2="CONSOLIDADO",SUMIFS(Orçamento2026!$P:$P,Orçamento2026!$F:$F,'DRE-2026'!$A81,Orçamento2026!$E:$E,'DRE-2026'!I$4),SUMIFS(Orçamento2026!$P:$P,Orçamento2026!$F:$F,'DRE-2026'!$A81,Orçamento2026!$E:$E,'DRE-2026'!I$4,Orçamento2026!$A:$A,'DRE-2026'!$A$2))</f>
        <v>1200.19</v>
      </c>
      <c r="I81" s="23">
        <f>IF($A$2="CONSOLIDADO",SUMIFS('Realizado 2026'!$P:$P,'Realizado 2026'!$F:$F,'DRE-2026'!$A81,'Realizado 2026'!$E:$E,'DRE-2026'!I$4),SUMIFS('Realizado 2026'!$P:$P,'Realizado 2026'!$F:$F,'DRE-2026'!$A81,'Realizado 2026'!$E:$E,'DRE-2026'!I$4,'Realizado 2026'!$A:$A,'DRE-2026'!$A$2))</f>
        <v>0</v>
      </c>
      <c r="J81" s="24">
        <f t="shared" si="48"/>
        <v>0</v>
      </c>
      <c r="K81" s="22">
        <f>IF($A$2="CONSOLIDADO",SUMIFS(Orçamento2026!$P:$P,Orçamento2026!$F:$F,'DRE-2026'!$A81,Orçamento2026!$E:$E,'DRE-2026'!L$4),SUMIFS(Orçamento2026!$P:$P,Orçamento2026!$F:$F,'DRE-2026'!$A81,Orçamento2026!$E:$E,'DRE-2026'!L$4,Orçamento2026!$A:$A,'DRE-2026'!$A$2))</f>
        <v>1200.19</v>
      </c>
      <c r="L81" s="23">
        <f>IF($A$2="CONSOLIDADO",SUMIFS('Realizado 2026'!$P:$P,'Realizado 2026'!$F:$F,'DRE-2026'!$A81,'Realizado 2026'!$E:$E,'DRE-2026'!L$4),SUMIFS('Realizado 2026'!$P:$P,'Realizado 2026'!$F:$F,'DRE-2026'!$A81,'Realizado 2026'!$E:$E,'DRE-2026'!L$4,'Realizado 2026'!$A:$A,'DRE-2026'!$A$2))</f>
        <v>0</v>
      </c>
      <c r="M81" s="24">
        <f t="shared" si="49"/>
        <v>0</v>
      </c>
      <c r="N81" s="22">
        <f>IF($A$2="CONSOLIDADO",SUMIFS(Orçamento2026!$P:$P,Orçamento2026!$F:$F,'DRE-2026'!$A81,Orçamento2026!$E:$E,'DRE-2026'!O$4),SUMIFS(Orçamento2026!$P:$P,Orçamento2026!$F:$F,'DRE-2026'!$A81,Orçamento2026!$E:$E,'DRE-2026'!O$4,Orçamento2026!$A:$A,'DRE-2026'!$A$2))</f>
        <v>1200.19</v>
      </c>
      <c r="O81" s="23">
        <f>IF($A$2="CONSOLIDADO",SUMIFS('Realizado 2026'!$P:$P,'Realizado 2026'!$F:$F,'DRE-2026'!$A81,'Realizado 2026'!$E:$E,'DRE-2026'!O$4),SUMIFS('Realizado 2026'!$P:$P,'Realizado 2026'!$F:$F,'DRE-2026'!$A81,'Realizado 2026'!$E:$E,'DRE-2026'!O$4,'Realizado 2026'!$A:$A,'DRE-2026'!$A$2))</f>
        <v>0</v>
      </c>
      <c r="P81" s="24">
        <f t="shared" si="50"/>
        <v>0</v>
      </c>
      <c r="Q81" s="22">
        <f>IF($A$2="CONSOLIDADO",SUMIFS(Orçamento2026!$P:$P,Orçamento2026!$F:$F,'DRE-2026'!$A81,Orçamento2026!$E:$E,'DRE-2026'!R$4),SUMIFS(Orçamento2026!$P:$P,Orçamento2026!$F:$F,'DRE-2026'!$A81,Orçamento2026!$E:$E,'DRE-2026'!R$4,Orçamento2026!$A:$A,'DRE-2026'!$A$2))</f>
        <v>0</v>
      </c>
      <c r="R81" s="23">
        <f>IF($A$2="CONSOLIDADO",SUMIFS('Realizado 2026'!$P:$P,'Realizado 2026'!$F:$F,'DRE-2026'!$A81,'Realizado 2026'!$E:$E,'DRE-2026'!R$4),SUMIFS('Realizado 2026'!$P:$P,'Realizado 2026'!$F:$F,'DRE-2026'!$A81,'Realizado 2026'!$E:$E,'DRE-2026'!R$4,'Realizado 2026'!$A:$A,'DRE-2026'!$A$2))</f>
        <v>0</v>
      </c>
      <c r="S81" s="24" t="str">
        <f t="shared" si="51"/>
        <v>-</v>
      </c>
      <c r="T81" s="22">
        <f>IF($A$2="CONSOLIDADO",SUMIFS(Orçamento2026!$P:$P,Orçamento2026!$F:$F,'DRE-2026'!$A81,Orçamento2026!$E:$E,'DRE-2026'!U$4),SUMIFS(Orçamento2026!$P:$P,Orçamento2026!$F:$F,'DRE-2026'!$A81,Orçamento2026!$E:$E,'DRE-2026'!U$4,Orçamento2026!$A:$A,'DRE-2026'!$A$2))</f>
        <v>2400.38</v>
      </c>
      <c r="U81" s="23">
        <f>IF($A$2="CONSOLIDADO",SUMIFS('Realizado 2026'!$P:$P,'Realizado 2026'!$F:$F,'DRE-2026'!$A81,'Realizado 2026'!$E:$E,'DRE-2026'!U$4),SUMIFS('Realizado 2026'!$P:$P,'Realizado 2026'!$F:$F,'DRE-2026'!$A81,'Realizado 2026'!$E:$E,'DRE-2026'!U$4,'Realizado 2026'!$A:$A,'DRE-2026'!$A$2))</f>
        <v>0</v>
      </c>
      <c r="V81" s="24">
        <f t="shared" si="52"/>
        <v>0</v>
      </c>
      <c r="W81" s="22">
        <f>IF($A$2="CONSOLIDADO",SUMIFS(Orçamento2026!$P:$P,Orçamento2026!$F:$F,'DRE-2026'!$A81,Orçamento2026!$E:$E,'DRE-2026'!X$4),SUMIFS(Orçamento2026!$P:$P,Orçamento2026!$F:$F,'DRE-2026'!$A81,Orçamento2026!$E:$E,'DRE-2026'!X$4,Orçamento2026!$A:$A,'DRE-2026'!$A$2))</f>
        <v>1200.19</v>
      </c>
      <c r="X81" s="23">
        <f>IF($A$2="CONSOLIDADO",SUMIFS('Realizado 2026'!$P:$P,'Realizado 2026'!$F:$F,'DRE-2026'!$A81,'Realizado 2026'!$E:$E,'DRE-2026'!X$4),SUMIFS('Realizado 2026'!$P:$P,'Realizado 2026'!$F:$F,'DRE-2026'!$A81,'Realizado 2026'!$E:$E,'DRE-2026'!X$4,'Realizado 2026'!$A:$A,'DRE-2026'!$A$2))</f>
        <v>0</v>
      </c>
      <c r="Y81" s="24">
        <f t="shared" si="53"/>
        <v>0</v>
      </c>
      <c r="Z81" s="22">
        <f>IF($A$2="CONSOLIDADO",SUMIFS(Orçamento2026!$P:$P,Orçamento2026!$F:$F,'DRE-2026'!$A81,Orçamento2026!$E:$E,'DRE-2026'!AA$4),SUMIFS(Orçamento2026!$P:$P,Orçamento2026!$F:$F,'DRE-2026'!$A81,Orçamento2026!$E:$E,'DRE-2026'!AA$4,Orçamento2026!$A:$A,'DRE-2026'!$A$2))</f>
        <v>1200.19</v>
      </c>
      <c r="AA81" s="23">
        <f>IF($A$2="CONSOLIDADO",SUMIFS('Realizado 2026'!$P:$P,'Realizado 2026'!$F:$F,'DRE-2026'!$A81,'Realizado 2026'!$E:$E,'DRE-2026'!AA$4),SUMIFS('Realizado 2026'!$P:$P,'Realizado 2026'!$F:$F,'DRE-2026'!$A81,'Realizado 2026'!$E:$E,'DRE-2026'!AA$4,'Realizado 2026'!$A:$A,'DRE-2026'!$A$2))</f>
        <v>0</v>
      </c>
      <c r="AB81" s="24">
        <f t="shared" si="54"/>
        <v>0</v>
      </c>
      <c r="AC81" s="22">
        <f>IF($A$2="CONSOLIDADO",SUMIFS(Orçamento2026!$P:$P,Orçamento2026!$F:$F,'DRE-2026'!$A81,Orçamento2026!$E:$E,'DRE-2026'!AD$4),SUMIFS(Orçamento2026!$P:$P,Orçamento2026!$F:$F,'DRE-2026'!$A81,Orçamento2026!$E:$E,'DRE-2026'!AD$4,Orçamento2026!$A:$A,'DRE-2026'!$A$2))</f>
        <v>1200.19</v>
      </c>
      <c r="AD81" s="23">
        <f>IF($A$2="CONSOLIDADO",SUMIFS('Realizado 2026'!$P:$P,'Realizado 2026'!$F:$F,'DRE-2026'!$A81,'Realizado 2026'!$E:$E,'DRE-2026'!AD$4),SUMIFS('Realizado 2026'!$P:$P,'Realizado 2026'!$F:$F,'DRE-2026'!$A81,'Realizado 2026'!$E:$E,'DRE-2026'!AD$4,'Realizado 2026'!$A:$A,'DRE-2026'!$A$2))</f>
        <v>0</v>
      </c>
      <c r="AE81" s="24">
        <f t="shared" si="55"/>
        <v>0</v>
      </c>
      <c r="AF81" s="22">
        <f>IF($A$2="CONSOLIDADO",SUMIFS(Orçamento2026!$P:$P,Orçamento2026!$F:$F,'DRE-2026'!$A81,Orçamento2026!$E:$E,'DRE-2026'!AG$4),SUMIFS(Orçamento2026!$P:$P,Orçamento2026!$F:$F,'DRE-2026'!$A81,Orçamento2026!$E:$E,'DRE-2026'!AG$4,Orçamento2026!$A:$A,'DRE-2026'!$A$2))</f>
        <v>1200.19</v>
      </c>
      <c r="AG81" s="23">
        <f>IF($A$2="CONSOLIDADO",SUMIFS('Realizado 2026'!$P:$P,'Realizado 2026'!$F:$F,'DRE-2026'!$A81,'Realizado 2026'!$E:$E,'DRE-2026'!AG$4),SUMIFS('Realizado 2026'!$P:$P,'Realizado 2026'!$F:$F,'DRE-2026'!$A81,'Realizado 2026'!$E:$E,'DRE-2026'!AG$4,'Realizado 2026'!$A:$A,'DRE-2026'!$A$2))</f>
        <v>0</v>
      </c>
      <c r="AH81" s="24">
        <f t="shared" si="56"/>
        <v>0</v>
      </c>
      <c r="AI81" s="22">
        <f>IF($A$2="CONSOLIDADO",SUMIFS(Orçamento2026!$P:$P,Orçamento2026!$F:$F,'DRE-2026'!$A81,Orçamento2026!$E:$E,'DRE-2026'!AJ$4),SUMIFS(Orçamento2026!$P:$P,Orçamento2026!$F:$F,'DRE-2026'!$A81,Orçamento2026!$E:$E,'DRE-2026'!AJ$4,Orçamento2026!$A:$A,'DRE-2026'!$A$2))</f>
        <v>1200.19</v>
      </c>
      <c r="AJ81" s="23">
        <f>IF($A$2="CONSOLIDADO",SUMIFS('Realizado 2026'!$P:$P,'Realizado 2026'!$F:$F,'DRE-2026'!$A81,'Realizado 2026'!$E:$E,'DRE-2026'!AJ$4),SUMIFS('Realizado 2026'!$P:$P,'Realizado 2026'!$F:$F,'DRE-2026'!$A81,'Realizado 2026'!$E:$E,'DRE-2026'!AJ$4,'Realizado 2026'!$A:$A,'DRE-2026'!$A$2))</f>
        <v>0</v>
      </c>
      <c r="AK81" s="24">
        <f t="shared" si="57"/>
        <v>0</v>
      </c>
      <c r="AL81" s="5"/>
      <c r="AM81" s="5"/>
      <c r="AN81" s="23">
        <f t="shared" ref="AN81:AO81" si="132">B81+E81+H81+K81+N81+Q81+T81+W81+Z81+AC81+AF81+AI81</f>
        <v>14402.280000000004</v>
      </c>
      <c r="AO81" s="23">
        <f t="shared" si="132"/>
        <v>0</v>
      </c>
      <c r="AP81" s="25">
        <f t="shared" si="59"/>
        <v>0</v>
      </c>
    </row>
    <row r="82" spans="1:42 16378:16378" ht="15.75" customHeight="1">
      <c r="A82" s="44" t="s">
        <v>79</v>
      </c>
      <c r="B82" s="22">
        <f>IF($A$2="CONSOLIDADO",SUMIFS(Orçamento2026!$P:$P,Orçamento2026!$F:$F,'DRE-2026'!$A82,Orçamento2026!$E:$E,'DRE-2026'!C$4),SUMIFS(Orçamento2026!$P:$P,Orçamento2026!$F:$F,'DRE-2026'!$A82,Orçamento2026!$E:$E,'DRE-2026'!C$4,Orçamento2026!$A:$A,'DRE-2026'!$A$2))</f>
        <v>4563.21</v>
      </c>
      <c r="C82" s="23">
        <f>IF($A$2="CONSOLIDADO",SUMIFS('Realizado 2026'!$P:$P,'Realizado 2026'!$F:$F,'DRE-2026'!$A82,'Realizado 2026'!$E:$E,'DRE-2026'!C$4),SUMIFS('Realizado 2026'!$P:$P,'Realizado 2026'!$F:$F,'DRE-2026'!$A82,'Realizado 2026'!$E:$E,'DRE-2026'!C$4,'Realizado 2026'!$A:$A,'DRE-2026'!$A$2))</f>
        <v>2000</v>
      </c>
      <c r="D82" s="24">
        <f t="shared" si="46"/>
        <v>0.43828795957231859</v>
      </c>
      <c r="E82" s="22">
        <f>IF($A$2="CONSOLIDADO",SUMIFS(Orçamento2026!$P:$P,Orçamento2026!$F:$F,'DRE-2026'!$A82,Orçamento2026!$E:$E,'DRE-2026'!F$4),SUMIFS(Orçamento2026!$P:$P,Orçamento2026!$F:$F,'DRE-2026'!$A82,Orçamento2026!$E:$E,'DRE-2026'!F$4,Orçamento2026!$A:$A,'DRE-2026'!$A$2))</f>
        <v>4563.21</v>
      </c>
      <c r="F82" s="23">
        <f>IF($A$2="CONSOLIDADO",SUMIFS('Realizado 2026'!$P:$P,'Realizado 2026'!$F:$F,'DRE-2026'!$A82,'Realizado 2026'!$E:$E,'DRE-2026'!F$4),SUMIFS('Realizado 2026'!$P:$P,'Realizado 2026'!$F:$F,'DRE-2026'!$A82,'Realizado 2026'!$E:$E,'DRE-2026'!F$4,'Realizado 2026'!$A:$A,'DRE-2026'!$A$2))</f>
        <v>0</v>
      </c>
      <c r="G82" s="24">
        <f t="shared" si="47"/>
        <v>0</v>
      </c>
      <c r="H82" s="22">
        <f>IF($A$2="CONSOLIDADO",SUMIFS(Orçamento2026!$P:$P,Orçamento2026!$F:$F,'DRE-2026'!$A82,Orçamento2026!$E:$E,'DRE-2026'!I$4),SUMIFS(Orçamento2026!$P:$P,Orçamento2026!$F:$F,'DRE-2026'!$A82,Orçamento2026!$E:$E,'DRE-2026'!I$4,Orçamento2026!$A:$A,'DRE-2026'!$A$2))</f>
        <v>4563.21</v>
      </c>
      <c r="I82" s="23">
        <f>IF($A$2="CONSOLIDADO",SUMIFS('Realizado 2026'!$P:$P,'Realizado 2026'!$F:$F,'DRE-2026'!$A82,'Realizado 2026'!$E:$E,'DRE-2026'!I$4),SUMIFS('Realizado 2026'!$P:$P,'Realizado 2026'!$F:$F,'DRE-2026'!$A82,'Realizado 2026'!$E:$E,'DRE-2026'!I$4,'Realizado 2026'!$A:$A,'DRE-2026'!$A$2))</f>
        <v>4000</v>
      </c>
      <c r="J82" s="24">
        <f t="shared" si="48"/>
        <v>0.87657591914463717</v>
      </c>
      <c r="K82" s="22">
        <f>IF($A$2="CONSOLIDADO",SUMIFS(Orçamento2026!$P:$P,Orçamento2026!$F:$F,'DRE-2026'!$A82,Orçamento2026!$E:$E,'DRE-2026'!L$4),SUMIFS(Orçamento2026!$P:$P,Orçamento2026!$F:$F,'DRE-2026'!$A82,Orçamento2026!$E:$E,'DRE-2026'!L$4,Orçamento2026!$A:$A,'DRE-2026'!$A$2))</f>
        <v>4563.21</v>
      </c>
      <c r="L82" s="23">
        <f>IF($A$2="CONSOLIDADO",SUMIFS('Realizado 2026'!$P:$P,'Realizado 2026'!$F:$F,'DRE-2026'!$A82,'Realizado 2026'!$E:$E,'DRE-2026'!L$4),SUMIFS('Realizado 2026'!$P:$P,'Realizado 2026'!$F:$F,'DRE-2026'!$A82,'Realizado 2026'!$E:$E,'DRE-2026'!L$4,'Realizado 2026'!$A:$A,'DRE-2026'!$A$2))</f>
        <v>0</v>
      </c>
      <c r="M82" s="24">
        <f t="shared" si="49"/>
        <v>0</v>
      </c>
      <c r="N82" s="22">
        <f>IF($A$2="CONSOLIDADO",SUMIFS(Orçamento2026!$P:$P,Orçamento2026!$F:$F,'DRE-2026'!$A82,Orçamento2026!$E:$E,'DRE-2026'!O$4),SUMIFS(Orçamento2026!$P:$P,Orçamento2026!$F:$F,'DRE-2026'!$A82,Orçamento2026!$E:$E,'DRE-2026'!O$4,Orçamento2026!$A:$A,'DRE-2026'!$A$2))</f>
        <v>4563.21</v>
      </c>
      <c r="O82" s="23">
        <f>IF($A$2="CONSOLIDADO",SUMIFS('Realizado 2026'!$P:$P,'Realizado 2026'!$F:$F,'DRE-2026'!$A82,'Realizado 2026'!$E:$E,'DRE-2026'!O$4),SUMIFS('Realizado 2026'!$P:$P,'Realizado 2026'!$F:$F,'DRE-2026'!$A82,'Realizado 2026'!$E:$E,'DRE-2026'!O$4,'Realizado 2026'!$A:$A,'DRE-2026'!$A$2))</f>
        <v>0</v>
      </c>
      <c r="P82" s="24">
        <f t="shared" si="50"/>
        <v>0</v>
      </c>
      <c r="Q82" s="22">
        <f>IF($A$2="CONSOLIDADO",SUMIFS(Orçamento2026!$P:$P,Orçamento2026!$F:$F,'DRE-2026'!$A82,Orçamento2026!$E:$E,'DRE-2026'!R$4),SUMIFS(Orçamento2026!$P:$P,Orçamento2026!$F:$F,'DRE-2026'!$A82,Orçamento2026!$E:$E,'DRE-2026'!R$4,Orçamento2026!$A:$A,'DRE-2026'!$A$2))</f>
        <v>4563.21</v>
      </c>
      <c r="R82" s="23">
        <f>IF($A$2="CONSOLIDADO",SUMIFS('Realizado 2026'!$P:$P,'Realizado 2026'!$F:$F,'DRE-2026'!$A82,'Realizado 2026'!$E:$E,'DRE-2026'!R$4),SUMIFS('Realizado 2026'!$P:$P,'Realizado 2026'!$F:$F,'DRE-2026'!$A82,'Realizado 2026'!$E:$E,'DRE-2026'!R$4,'Realizado 2026'!$A:$A,'DRE-2026'!$A$2))</f>
        <v>0</v>
      </c>
      <c r="S82" s="24">
        <f t="shared" si="51"/>
        <v>0</v>
      </c>
      <c r="T82" s="22">
        <f>IF($A$2="CONSOLIDADO",SUMIFS(Orçamento2026!$P:$P,Orçamento2026!$F:$F,'DRE-2026'!$A82,Orçamento2026!$E:$E,'DRE-2026'!U$4),SUMIFS(Orçamento2026!$P:$P,Orçamento2026!$F:$F,'DRE-2026'!$A82,Orçamento2026!$E:$E,'DRE-2026'!U$4,Orçamento2026!$A:$A,'DRE-2026'!$A$2))</f>
        <v>4563.21</v>
      </c>
      <c r="U82" s="23">
        <f>IF($A$2="CONSOLIDADO",SUMIFS('Realizado 2026'!$P:$P,'Realizado 2026'!$F:$F,'DRE-2026'!$A82,'Realizado 2026'!$E:$E,'DRE-2026'!U$4),SUMIFS('Realizado 2026'!$P:$P,'Realizado 2026'!$F:$F,'DRE-2026'!$A82,'Realizado 2026'!$E:$E,'DRE-2026'!U$4,'Realizado 2026'!$A:$A,'DRE-2026'!$A$2))</f>
        <v>0</v>
      </c>
      <c r="V82" s="24">
        <f t="shared" si="52"/>
        <v>0</v>
      </c>
      <c r="W82" s="22">
        <f>IF($A$2="CONSOLIDADO",SUMIFS(Orçamento2026!$P:$P,Orçamento2026!$F:$F,'DRE-2026'!$A82,Orçamento2026!$E:$E,'DRE-2026'!X$4),SUMIFS(Orçamento2026!$P:$P,Orçamento2026!$F:$F,'DRE-2026'!$A82,Orçamento2026!$E:$E,'DRE-2026'!X$4,Orçamento2026!$A:$A,'DRE-2026'!$A$2))</f>
        <v>4563.21</v>
      </c>
      <c r="X82" s="23">
        <f>IF($A$2="CONSOLIDADO",SUMIFS('Realizado 2026'!$P:$P,'Realizado 2026'!$F:$F,'DRE-2026'!$A82,'Realizado 2026'!$E:$E,'DRE-2026'!X$4),SUMIFS('Realizado 2026'!$P:$P,'Realizado 2026'!$F:$F,'DRE-2026'!$A82,'Realizado 2026'!$E:$E,'DRE-2026'!X$4,'Realizado 2026'!$A:$A,'DRE-2026'!$A$2))</f>
        <v>0</v>
      </c>
      <c r="Y82" s="24">
        <f t="shared" si="53"/>
        <v>0</v>
      </c>
      <c r="Z82" s="22">
        <f>IF($A$2="CONSOLIDADO",SUMIFS(Orçamento2026!$P:$P,Orçamento2026!$F:$F,'DRE-2026'!$A82,Orçamento2026!$E:$E,'DRE-2026'!AA$4),SUMIFS(Orçamento2026!$P:$P,Orçamento2026!$F:$F,'DRE-2026'!$A82,Orçamento2026!$E:$E,'DRE-2026'!AA$4,Orçamento2026!$A:$A,'DRE-2026'!$A$2))</f>
        <v>4563.21</v>
      </c>
      <c r="AA82" s="23">
        <f>IF($A$2="CONSOLIDADO",SUMIFS('Realizado 2026'!$P:$P,'Realizado 2026'!$F:$F,'DRE-2026'!$A82,'Realizado 2026'!$E:$E,'DRE-2026'!AA$4),SUMIFS('Realizado 2026'!$P:$P,'Realizado 2026'!$F:$F,'DRE-2026'!$A82,'Realizado 2026'!$E:$E,'DRE-2026'!AA$4,'Realizado 2026'!$A:$A,'DRE-2026'!$A$2))</f>
        <v>0</v>
      </c>
      <c r="AB82" s="24">
        <f t="shared" si="54"/>
        <v>0</v>
      </c>
      <c r="AC82" s="22">
        <f>IF($A$2="CONSOLIDADO",SUMIFS(Orçamento2026!$P:$P,Orçamento2026!$F:$F,'DRE-2026'!$A82,Orçamento2026!$E:$E,'DRE-2026'!AD$4),SUMIFS(Orçamento2026!$P:$P,Orçamento2026!$F:$F,'DRE-2026'!$A82,Orçamento2026!$E:$E,'DRE-2026'!AD$4,Orçamento2026!$A:$A,'DRE-2026'!$A$2))</f>
        <v>4563.21</v>
      </c>
      <c r="AD82" s="23">
        <f>IF($A$2="CONSOLIDADO",SUMIFS('Realizado 2026'!$P:$P,'Realizado 2026'!$F:$F,'DRE-2026'!$A82,'Realizado 2026'!$E:$E,'DRE-2026'!AD$4),SUMIFS('Realizado 2026'!$P:$P,'Realizado 2026'!$F:$F,'DRE-2026'!$A82,'Realizado 2026'!$E:$E,'DRE-2026'!AD$4,'Realizado 2026'!$A:$A,'DRE-2026'!$A$2))</f>
        <v>0</v>
      </c>
      <c r="AE82" s="24">
        <f t="shared" si="55"/>
        <v>0</v>
      </c>
      <c r="AF82" s="22">
        <f>IF($A$2="CONSOLIDADO",SUMIFS(Orçamento2026!$P:$P,Orçamento2026!$F:$F,'DRE-2026'!$A82,Orçamento2026!$E:$E,'DRE-2026'!AG$4),SUMIFS(Orçamento2026!$P:$P,Orçamento2026!$F:$F,'DRE-2026'!$A82,Orçamento2026!$E:$E,'DRE-2026'!AG$4,Orçamento2026!$A:$A,'DRE-2026'!$A$2))</f>
        <v>4563.21</v>
      </c>
      <c r="AG82" s="23">
        <f>IF($A$2="CONSOLIDADO",SUMIFS('Realizado 2026'!$P:$P,'Realizado 2026'!$F:$F,'DRE-2026'!$A82,'Realizado 2026'!$E:$E,'DRE-2026'!AG$4),SUMIFS('Realizado 2026'!$P:$P,'Realizado 2026'!$F:$F,'DRE-2026'!$A82,'Realizado 2026'!$E:$E,'DRE-2026'!AG$4,'Realizado 2026'!$A:$A,'DRE-2026'!$A$2))</f>
        <v>0</v>
      </c>
      <c r="AH82" s="24">
        <f t="shared" si="56"/>
        <v>0</v>
      </c>
      <c r="AI82" s="22">
        <f>IF($A$2="CONSOLIDADO",SUMIFS(Orçamento2026!$P:$P,Orçamento2026!$F:$F,'DRE-2026'!$A82,Orçamento2026!$E:$E,'DRE-2026'!AJ$4),SUMIFS(Orçamento2026!$P:$P,Orçamento2026!$F:$F,'DRE-2026'!$A82,Orçamento2026!$E:$E,'DRE-2026'!AJ$4,Orçamento2026!$A:$A,'DRE-2026'!$A$2))</f>
        <v>4563.21</v>
      </c>
      <c r="AJ82" s="23">
        <f>IF($A$2="CONSOLIDADO",SUMIFS('Realizado 2026'!$P:$P,'Realizado 2026'!$F:$F,'DRE-2026'!$A82,'Realizado 2026'!$E:$E,'DRE-2026'!AJ$4),SUMIFS('Realizado 2026'!$P:$P,'Realizado 2026'!$F:$F,'DRE-2026'!$A82,'Realizado 2026'!$E:$E,'DRE-2026'!AJ$4,'Realizado 2026'!$A:$A,'DRE-2026'!$A$2))</f>
        <v>0</v>
      </c>
      <c r="AK82" s="24">
        <f t="shared" si="57"/>
        <v>0</v>
      </c>
      <c r="AL82" s="5"/>
      <c r="AM82" s="5"/>
      <c r="AN82" s="23">
        <f t="shared" ref="AN82:AO82" si="133">B82+E82+H82+K82+N82+Q82+T82+W82+Z82+AC82+AF82+AI82</f>
        <v>54758.52</v>
      </c>
      <c r="AO82" s="23">
        <f t="shared" si="133"/>
        <v>6000</v>
      </c>
      <c r="AP82" s="25">
        <f t="shared" si="59"/>
        <v>0.10957198989307966</v>
      </c>
    </row>
    <row r="83" spans="1:42 16378:16378" ht="15.75" customHeight="1">
      <c r="A83" s="44" t="s">
        <v>80</v>
      </c>
      <c r="B83" s="22">
        <f>IF($A$2="CONSOLIDADO",SUMIFS(Orçamento2026!$P:$P,Orçamento2026!$F:$F,'DRE-2026'!$A83,Orçamento2026!$E:$E,'DRE-2026'!C$4),SUMIFS(Orçamento2026!$P:$P,Orçamento2026!$F:$F,'DRE-2026'!$A83,Orçamento2026!$E:$E,'DRE-2026'!C$4,Orçamento2026!$A:$A,'DRE-2026'!$A$2))</f>
        <v>3912.38</v>
      </c>
      <c r="C83" s="23">
        <f>IF($A$2="CONSOLIDADO",SUMIFS('Realizado 2026'!$P:$P,'Realizado 2026'!$F:$F,'DRE-2026'!$A83,'Realizado 2026'!$E:$E,'DRE-2026'!C$4),SUMIFS('Realizado 2026'!$P:$P,'Realizado 2026'!$F:$F,'DRE-2026'!$A83,'Realizado 2026'!$E:$E,'DRE-2026'!C$4,'Realizado 2026'!$A:$A,'DRE-2026'!$A$2))</f>
        <v>3706.2200000000003</v>
      </c>
      <c r="D83" s="24">
        <f t="shared" si="46"/>
        <v>0.94730573206079172</v>
      </c>
      <c r="E83" s="22">
        <f>IF($A$2="CONSOLIDADO",SUMIFS(Orçamento2026!$P:$P,Orçamento2026!$F:$F,'DRE-2026'!$A83,Orçamento2026!$E:$E,'DRE-2026'!F$4),SUMIFS(Orçamento2026!$P:$P,Orçamento2026!$F:$F,'DRE-2026'!$A83,Orçamento2026!$E:$E,'DRE-2026'!F$4,Orçamento2026!$A:$A,'DRE-2026'!$A$2))</f>
        <v>3912.38</v>
      </c>
      <c r="F83" s="23">
        <f>IF($A$2="CONSOLIDADO",SUMIFS('Realizado 2026'!$P:$P,'Realizado 2026'!$F:$F,'DRE-2026'!$A83,'Realizado 2026'!$E:$E,'DRE-2026'!F$4),SUMIFS('Realizado 2026'!$P:$P,'Realizado 2026'!$F:$F,'DRE-2026'!$A83,'Realizado 2026'!$E:$E,'DRE-2026'!F$4,'Realizado 2026'!$A:$A,'DRE-2026'!$A$2))</f>
        <v>0</v>
      </c>
      <c r="G83" s="24">
        <f t="shared" si="47"/>
        <v>0</v>
      </c>
      <c r="H83" s="22">
        <f>IF($A$2="CONSOLIDADO",SUMIFS(Orçamento2026!$P:$P,Orçamento2026!$F:$F,'DRE-2026'!$A83,Orçamento2026!$E:$E,'DRE-2026'!I$4),SUMIFS(Orçamento2026!$P:$P,Orçamento2026!$F:$F,'DRE-2026'!$A83,Orçamento2026!$E:$E,'DRE-2026'!I$4,Orçamento2026!$A:$A,'DRE-2026'!$A$2))</f>
        <v>3912.38</v>
      </c>
      <c r="I83" s="23">
        <f>IF($A$2="CONSOLIDADO",SUMIFS('Realizado 2026'!$P:$P,'Realizado 2026'!$F:$F,'DRE-2026'!$A83,'Realizado 2026'!$E:$E,'DRE-2026'!I$4),SUMIFS('Realizado 2026'!$P:$P,'Realizado 2026'!$F:$F,'DRE-2026'!$A83,'Realizado 2026'!$E:$E,'DRE-2026'!I$4,'Realizado 2026'!$A:$A,'DRE-2026'!$A$2))</f>
        <v>2119.0500000000002</v>
      </c>
      <c r="J83" s="24">
        <f t="shared" si="48"/>
        <v>0.54162683583905447</v>
      </c>
      <c r="K83" s="22">
        <f>IF($A$2="CONSOLIDADO",SUMIFS(Orçamento2026!$P:$P,Orçamento2026!$F:$F,'DRE-2026'!$A83,Orçamento2026!$E:$E,'DRE-2026'!L$4),SUMIFS(Orçamento2026!$P:$P,Orçamento2026!$F:$F,'DRE-2026'!$A83,Orçamento2026!$E:$E,'DRE-2026'!L$4,Orçamento2026!$A:$A,'DRE-2026'!$A$2))</f>
        <v>3912.38</v>
      </c>
      <c r="L83" s="23">
        <f>IF($A$2="CONSOLIDADO",SUMIFS('Realizado 2026'!$P:$P,'Realizado 2026'!$F:$F,'DRE-2026'!$A83,'Realizado 2026'!$E:$E,'DRE-2026'!L$4),SUMIFS('Realizado 2026'!$P:$P,'Realizado 2026'!$F:$F,'DRE-2026'!$A83,'Realizado 2026'!$E:$E,'DRE-2026'!L$4,'Realizado 2026'!$A:$A,'DRE-2026'!$A$2))</f>
        <v>0</v>
      </c>
      <c r="M83" s="24">
        <f t="shared" si="49"/>
        <v>0</v>
      </c>
      <c r="N83" s="22">
        <f>IF($A$2="CONSOLIDADO",SUMIFS(Orçamento2026!$P:$P,Orçamento2026!$F:$F,'DRE-2026'!$A83,Orçamento2026!$E:$E,'DRE-2026'!O$4),SUMIFS(Orçamento2026!$P:$P,Orçamento2026!$F:$F,'DRE-2026'!$A83,Orçamento2026!$E:$E,'DRE-2026'!O$4,Orçamento2026!$A:$A,'DRE-2026'!$A$2))</f>
        <v>3912.38</v>
      </c>
      <c r="O83" s="23">
        <f>IF($A$2="CONSOLIDADO",SUMIFS('Realizado 2026'!$P:$P,'Realizado 2026'!$F:$F,'DRE-2026'!$A83,'Realizado 2026'!$E:$E,'DRE-2026'!O$4),SUMIFS('Realizado 2026'!$P:$P,'Realizado 2026'!$F:$F,'DRE-2026'!$A83,'Realizado 2026'!$E:$E,'DRE-2026'!O$4,'Realizado 2026'!$A:$A,'DRE-2026'!$A$2))</f>
        <v>0</v>
      </c>
      <c r="P83" s="24">
        <f t="shared" si="50"/>
        <v>0</v>
      </c>
      <c r="Q83" s="22">
        <f>IF($A$2="CONSOLIDADO",SUMIFS(Orçamento2026!$P:$P,Orçamento2026!$F:$F,'DRE-2026'!$A83,Orçamento2026!$E:$E,'DRE-2026'!R$4),SUMIFS(Orçamento2026!$P:$P,Orçamento2026!$F:$F,'DRE-2026'!$A83,Orçamento2026!$E:$E,'DRE-2026'!R$4,Orçamento2026!$A:$A,'DRE-2026'!$A$2))</f>
        <v>2316.86</v>
      </c>
      <c r="R83" s="23">
        <f>IF($A$2="CONSOLIDADO",SUMIFS('Realizado 2026'!$P:$P,'Realizado 2026'!$F:$F,'DRE-2026'!$A83,'Realizado 2026'!$E:$E,'DRE-2026'!R$4),SUMIFS('Realizado 2026'!$P:$P,'Realizado 2026'!$F:$F,'DRE-2026'!$A83,'Realizado 2026'!$E:$E,'DRE-2026'!R$4,'Realizado 2026'!$A:$A,'DRE-2026'!$A$2))</f>
        <v>0</v>
      </c>
      <c r="S83" s="24">
        <f t="shared" si="51"/>
        <v>0</v>
      </c>
      <c r="T83" s="22">
        <f>IF($A$2="CONSOLIDADO",SUMIFS(Orçamento2026!$P:$P,Orçamento2026!$F:$F,'DRE-2026'!$A83,Orçamento2026!$E:$E,'DRE-2026'!U$4),SUMIFS(Orçamento2026!$P:$P,Orçamento2026!$F:$F,'DRE-2026'!$A83,Orçamento2026!$E:$E,'DRE-2026'!U$4,Orçamento2026!$A:$A,'DRE-2026'!$A$2))</f>
        <v>5924.76</v>
      </c>
      <c r="U83" s="23">
        <f>IF($A$2="CONSOLIDADO",SUMIFS('Realizado 2026'!$P:$P,'Realizado 2026'!$F:$F,'DRE-2026'!$A83,'Realizado 2026'!$E:$E,'DRE-2026'!U$4),SUMIFS('Realizado 2026'!$P:$P,'Realizado 2026'!$F:$F,'DRE-2026'!$A83,'Realizado 2026'!$E:$E,'DRE-2026'!U$4,'Realizado 2026'!$A:$A,'DRE-2026'!$A$2))</f>
        <v>0</v>
      </c>
      <c r="V83" s="24">
        <f t="shared" si="52"/>
        <v>0</v>
      </c>
      <c r="W83" s="22">
        <f>IF($A$2="CONSOLIDADO",SUMIFS(Orçamento2026!$P:$P,Orçamento2026!$F:$F,'DRE-2026'!$A83,Orçamento2026!$E:$E,'DRE-2026'!X$4),SUMIFS(Orçamento2026!$P:$P,Orçamento2026!$F:$F,'DRE-2026'!$A83,Orçamento2026!$E:$E,'DRE-2026'!X$4,Orçamento2026!$A:$A,'DRE-2026'!$A$2))</f>
        <v>3912.38</v>
      </c>
      <c r="X83" s="23">
        <f>IF($A$2="CONSOLIDADO",SUMIFS('Realizado 2026'!$P:$P,'Realizado 2026'!$F:$F,'DRE-2026'!$A83,'Realizado 2026'!$E:$E,'DRE-2026'!X$4),SUMIFS('Realizado 2026'!$P:$P,'Realizado 2026'!$F:$F,'DRE-2026'!$A83,'Realizado 2026'!$E:$E,'DRE-2026'!X$4,'Realizado 2026'!$A:$A,'DRE-2026'!$A$2))</f>
        <v>0</v>
      </c>
      <c r="Y83" s="24">
        <f t="shared" si="53"/>
        <v>0</v>
      </c>
      <c r="Z83" s="22">
        <f>IF($A$2="CONSOLIDADO",SUMIFS(Orçamento2026!$P:$P,Orçamento2026!$F:$F,'DRE-2026'!$A83,Orçamento2026!$E:$E,'DRE-2026'!AA$4),SUMIFS(Orçamento2026!$P:$P,Orçamento2026!$F:$F,'DRE-2026'!$A83,Orçamento2026!$E:$E,'DRE-2026'!AA$4,Orçamento2026!$A:$A,'DRE-2026'!$A$2))</f>
        <v>3912.38</v>
      </c>
      <c r="AA83" s="23">
        <f>IF($A$2="CONSOLIDADO",SUMIFS('Realizado 2026'!$P:$P,'Realizado 2026'!$F:$F,'DRE-2026'!$A83,'Realizado 2026'!$E:$E,'DRE-2026'!AA$4),SUMIFS('Realizado 2026'!$P:$P,'Realizado 2026'!$F:$F,'DRE-2026'!$A83,'Realizado 2026'!$E:$E,'DRE-2026'!AA$4,'Realizado 2026'!$A:$A,'DRE-2026'!$A$2))</f>
        <v>0</v>
      </c>
      <c r="AB83" s="24">
        <f t="shared" si="54"/>
        <v>0</v>
      </c>
      <c r="AC83" s="22">
        <f>IF($A$2="CONSOLIDADO",SUMIFS(Orçamento2026!$P:$P,Orçamento2026!$F:$F,'DRE-2026'!$A83,Orçamento2026!$E:$E,'DRE-2026'!AD$4),SUMIFS(Orçamento2026!$P:$P,Orçamento2026!$F:$F,'DRE-2026'!$A83,Orçamento2026!$E:$E,'DRE-2026'!AD$4,Orçamento2026!$A:$A,'DRE-2026'!$A$2))</f>
        <v>3912.38</v>
      </c>
      <c r="AD83" s="23">
        <f>IF($A$2="CONSOLIDADO",SUMIFS('Realizado 2026'!$P:$P,'Realizado 2026'!$F:$F,'DRE-2026'!$A83,'Realizado 2026'!$E:$E,'DRE-2026'!AD$4),SUMIFS('Realizado 2026'!$P:$P,'Realizado 2026'!$F:$F,'DRE-2026'!$A83,'Realizado 2026'!$E:$E,'DRE-2026'!AD$4,'Realizado 2026'!$A:$A,'DRE-2026'!$A$2))</f>
        <v>0</v>
      </c>
      <c r="AE83" s="24">
        <f t="shared" si="55"/>
        <v>0</v>
      </c>
      <c r="AF83" s="22">
        <f>IF($A$2="CONSOLIDADO",SUMIFS(Orçamento2026!$P:$P,Orçamento2026!$F:$F,'DRE-2026'!$A83,Orçamento2026!$E:$E,'DRE-2026'!AG$4),SUMIFS(Orçamento2026!$P:$P,Orçamento2026!$F:$F,'DRE-2026'!$A83,Orçamento2026!$E:$E,'DRE-2026'!AG$4,Orçamento2026!$A:$A,'DRE-2026'!$A$2))</f>
        <v>3912.38</v>
      </c>
      <c r="AG83" s="23">
        <f>IF($A$2="CONSOLIDADO",SUMIFS('Realizado 2026'!$P:$P,'Realizado 2026'!$F:$F,'DRE-2026'!$A83,'Realizado 2026'!$E:$E,'DRE-2026'!AG$4),SUMIFS('Realizado 2026'!$P:$P,'Realizado 2026'!$F:$F,'DRE-2026'!$A83,'Realizado 2026'!$E:$E,'DRE-2026'!AG$4,'Realizado 2026'!$A:$A,'DRE-2026'!$A$2))</f>
        <v>0</v>
      </c>
      <c r="AH83" s="24">
        <f t="shared" si="56"/>
        <v>0</v>
      </c>
      <c r="AI83" s="22">
        <f>IF($A$2="CONSOLIDADO",SUMIFS(Orçamento2026!$P:$P,Orçamento2026!$F:$F,'DRE-2026'!$A83,Orçamento2026!$E:$E,'DRE-2026'!AJ$4),SUMIFS(Orçamento2026!$P:$P,Orçamento2026!$F:$F,'DRE-2026'!$A83,Orçamento2026!$E:$E,'DRE-2026'!AJ$4,Orçamento2026!$A:$A,'DRE-2026'!$A$2))</f>
        <v>3912.38</v>
      </c>
      <c r="AJ83" s="23">
        <f>IF($A$2="CONSOLIDADO",SUMIFS('Realizado 2026'!$P:$P,'Realizado 2026'!$F:$F,'DRE-2026'!$A83,'Realizado 2026'!$E:$E,'DRE-2026'!AJ$4),SUMIFS('Realizado 2026'!$P:$P,'Realizado 2026'!$F:$F,'DRE-2026'!$A83,'Realizado 2026'!$E:$E,'DRE-2026'!AJ$4,'Realizado 2026'!$A:$A,'DRE-2026'!$A$2))</f>
        <v>0</v>
      </c>
      <c r="AK83" s="24">
        <f t="shared" si="57"/>
        <v>0</v>
      </c>
      <c r="AL83" s="5"/>
      <c r="AM83" s="5"/>
      <c r="AN83" s="23">
        <f t="shared" ref="AN83:AO83" si="134">B83+E83+H83+K83+N83+Q83+T83+W83+Z83+AC83+AF83+AI83</f>
        <v>47365.42</v>
      </c>
      <c r="AO83" s="23">
        <f t="shared" si="134"/>
        <v>5825.27</v>
      </c>
      <c r="AP83" s="25">
        <f t="shared" si="59"/>
        <v>0.1229857140504613</v>
      </c>
    </row>
    <row r="84" spans="1:42 16378:16378" ht="15.75" customHeight="1">
      <c r="A84" s="44" t="s">
        <v>81</v>
      </c>
      <c r="B84" s="22">
        <f>IF($A$2="CONSOLIDADO",SUMIFS(Orçamento2026!$P:$P,Orçamento2026!$F:$F,'DRE-2026'!$A84,Orçamento2026!$E:$E,'DRE-2026'!C$4),SUMIFS(Orçamento2026!$P:$P,Orçamento2026!$F:$F,'DRE-2026'!$A84,Orçamento2026!$E:$E,'DRE-2026'!C$4,Orçamento2026!$A:$A,'DRE-2026'!$A$2))</f>
        <v>0</v>
      </c>
      <c r="C84" s="23">
        <f>IF($A$2="CONSOLIDADO",SUMIFS('Realizado 2026'!$P:$P,'Realizado 2026'!$F:$F,'DRE-2026'!$A84,'Realizado 2026'!$E:$E,'DRE-2026'!C$4),SUMIFS('Realizado 2026'!$P:$P,'Realizado 2026'!$F:$F,'DRE-2026'!$A84,'Realizado 2026'!$E:$E,'DRE-2026'!C$4,'Realizado 2026'!$A:$A,'DRE-2026'!$A$2))</f>
        <v>0</v>
      </c>
      <c r="D84" s="24" t="str">
        <f t="shared" si="46"/>
        <v>-</v>
      </c>
      <c r="E84" s="22">
        <f>IF($A$2="CONSOLIDADO",SUMIFS(Orçamento2026!$P:$P,Orçamento2026!$F:$F,'DRE-2026'!$A84,Orçamento2026!$E:$E,'DRE-2026'!F$4),SUMIFS(Orçamento2026!$P:$P,Orçamento2026!$F:$F,'DRE-2026'!$A84,Orçamento2026!$E:$E,'DRE-2026'!F$4,Orçamento2026!$A:$A,'DRE-2026'!$A$2))</f>
        <v>0</v>
      </c>
      <c r="F84" s="23">
        <f>IF($A$2="CONSOLIDADO",SUMIFS('Realizado 2026'!$P:$P,'Realizado 2026'!$F:$F,'DRE-2026'!$A84,'Realizado 2026'!$E:$E,'DRE-2026'!F$4),SUMIFS('Realizado 2026'!$P:$P,'Realizado 2026'!$F:$F,'DRE-2026'!$A84,'Realizado 2026'!$E:$E,'DRE-2026'!F$4,'Realizado 2026'!$A:$A,'DRE-2026'!$A$2))</f>
        <v>0</v>
      </c>
      <c r="G84" s="24" t="str">
        <f t="shared" si="47"/>
        <v>-</v>
      </c>
      <c r="H84" s="22">
        <f>IF($A$2="CONSOLIDADO",SUMIFS(Orçamento2026!$P:$P,Orçamento2026!$F:$F,'DRE-2026'!$A84,Orçamento2026!$E:$E,'DRE-2026'!I$4),SUMIFS(Orçamento2026!$P:$P,Orçamento2026!$F:$F,'DRE-2026'!$A84,Orçamento2026!$E:$E,'DRE-2026'!I$4,Orçamento2026!$A:$A,'DRE-2026'!$A$2))</f>
        <v>0</v>
      </c>
      <c r="I84" s="23">
        <f>IF($A$2="CONSOLIDADO",SUMIFS('Realizado 2026'!$P:$P,'Realizado 2026'!$F:$F,'DRE-2026'!$A84,'Realizado 2026'!$E:$E,'DRE-2026'!I$4),SUMIFS('Realizado 2026'!$P:$P,'Realizado 2026'!$F:$F,'DRE-2026'!$A84,'Realizado 2026'!$E:$E,'DRE-2026'!I$4,'Realizado 2026'!$A:$A,'DRE-2026'!$A$2))</f>
        <v>0</v>
      </c>
      <c r="J84" s="24" t="str">
        <f t="shared" si="48"/>
        <v>-</v>
      </c>
      <c r="K84" s="22">
        <f>IF($A$2="CONSOLIDADO",SUMIFS(Orçamento2026!$P:$P,Orçamento2026!$F:$F,'DRE-2026'!$A84,Orçamento2026!$E:$E,'DRE-2026'!L$4),SUMIFS(Orçamento2026!$P:$P,Orçamento2026!$F:$F,'DRE-2026'!$A84,Orçamento2026!$E:$E,'DRE-2026'!L$4,Orçamento2026!$A:$A,'DRE-2026'!$A$2))</f>
        <v>0</v>
      </c>
      <c r="L84" s="23">
        <f>IF($A$2="CONSOLIDADO",SUMIFS('Realizado 2026'!$P:$P,'Realizado 2026'!$F:$F,'DRE-2026'!$A84,'Realizado 2026'!$E:$E,'DRE-2026'!L$4),SUMIFS('Realizado 2026'!$P:$P,'Realizado 2026'!$F:$F,'DRE-2026'!$A84,'Realizado 2026'!$E:$E,'DRE-2026'!L$4,'Realizado 2026'!$A:$A,'DRE-2026'!$A$2))</f>
        <v>0</v>
      </c>
      <c r="M84" s="24" t="str">
        <f t="shared" si="49"/>
        <v>-</v>
      </c>
      <c r="N84" s="22">
        <f>IF($A$2="CONSOLIDADO",SUMIFS(Orçamento2026!$P:$P,Orçamento2026!$F:$F,'DRE-2026'!$A84,Orçamento2026!$E:$E,'DRE-2026'!O$4),SUMIFS(Orçamento2026!$P:$P,Orçamento2026!$F:$F,'DRE-2026'!$A84,Orçamento2026!$E:$E,'DRE-2026'!O$4,Orçamento2026!$A:$A,'DRE-2026'!$A$2))</f>
        <v>0</v>
      </c>
      <c r="O84" s="23">
        <f>IF($A$2="CONSOLIDADO",SUMIFS('Realizado 2026'!$P:$P,'Realizado 2026'!$F:$F,'DRE-2026'!$A84,'Realizado 2026'!$E:$E,'DRE-2026'!O$4),SUMIFS('Realizado 2026'!$P:$P,'Realizado 2026'!$F:$F,'DRE-2026'!$A84,'Realizado 2026'!$E:$E,'DRE-2026'!O$4,'Realizado 2026'!$A:$A,'DRE-2026'!$A$2))</f>
        <v>0</v>
      </c>
      <c r="P84" s="24" t="str">
        <f t="shared" si="50"/>
        <v>-</v>
      </c>
      <c r="Q84" s="22">
        <f>IF($A$2="CONSOLIDADO",SUMIFS(Orçamento2026!$P:$P,Orçamento2026!$F:$F,'DRE-2026'!$A84,Orçamento2026!$E:$E,'DRE-2026'!R$4),SUMIFS(Orçamento2026!$P:$P,Orçamento2026!$F:$F,'DRE-2026'!$A84,Orçamento2026!$E:$E,'DRE-2026'!R$4,Orçamento2026!$A:$A,'DRE-2026'!$A$2))</f>
        <v>465.41</v>
      </c>
      <c r="R84" s="23">
        <f>IF($A$2="CONSOLIDADO",SUMIFS('Realizado 2026'!$P:$P,'Realizado 2026'!$F:$F,'DRE-2026'!$A84,'Realizado 2026'!$E:$E,'DRE-2026'!R$4),SUMIFS('Realizado 2026'!$P:$P,'Realizado 2026'!$F:$F,'DRE-2026'!$A84,'Realizado 2026'!$E:$E,'DRE-2026'!R$4,'Realizado 2026'!$A:$A,'DRE-2026'!$A$2))</f>
        <v>0</v>
      </c>
      <c r="S84" s="24">
        <f t="shared" si="51"/>
        <v>0</v>
      </c>
      <c r="T84" s="22">
        <f>IF($A$2="CONSOLIDADO",SUMIFS(Orçamento2026!$P:$P,Orçamento2026!$F:$F,'DRE-2026'!$A84,Orçamento2026!$E:$E,'DRE-2026'!U$4),SUMIFS(Orçamento2026!$P:$P,Orçamento2026!$F:$F,'DRE-2026'!$A84,Orçamento2026!$E:$E,'DRE-2026'!U$4,Orçamento2026!$A:$A,'DRE-2026'!$A$2))</f>
        <v>0</v>
      </c>
      <c r="U84" s="23">
        <f>IF($A$2="CONSOLIDADO",SUMIFS('Realizado 2026'!$P:$P,'Realizado 2026'!$F:$F,'DRE-2026'!$A84,'Realizado 2026'!$E:$E,'DRE-2026'!U$4),SUMIFS('Realizado 2026'!$P:$P,'Realizado 2026'!$F:$F,'DRE-2026'!$A84,'Realizado 2026'!$E:$E,'DRE-2026'!U$4,'Realizado 2026'!$A:$A,'DRE-2026'!$A$2))</f>
        <v>0</v>
      </c>
      <c r="V84" s="24" t="str">
        <f t="shared" si="52"/>
        <v>-</v>
      </c>
      <c r="W84" s="22">
        <f>IF($A$2="CONSOLIDADO",SUMIFS(Orçamento2026!$P:$P,Orçamento2026!$F:$F,'DRE-2026'!$A84,Orçamento2026!$E:$E,'DRE-2026'!X$4),SUMIFS(Orçamento2026!$P:$P,Orçamento2026!$F:$F,'DRE-2026'!$A84,Orçamento2026!$E:$E,'DRE-2026'!X$4,Orçamento2026!$A:$A,'DRE-2026'!$A$2))</f>
        <v>0</v>
      </c>
      <c r="X84" s="23">
        <f>IF($A$2="CONSOLIDADO",SUMIFS('Realizado 2026'!$P:$P,'Realizado 2026'!$F:$F,'DRE-2026'!$A84,'Realizado 2026'!$E:$E,'DRE-2026'!X$4),SUMIFS('Realizado 2026'!$P:$P,'Realizado 2026'!$F:$F,'DRE-2026'!$A84,'Realizado 2026'!$E:$E,'DRE-2026'!X$4,'Realizado 2026'!$A:$A,'DRE-2026'!$A$2))</f>
        <v>0</v>
      </c>
      <c r="Y84" s="24" t="str">
        <f t="shared" si="53"/>
        <v>-</v>
      </c>
      <c r="Z84" s="22">
        <f>IF($A$2="CONSOLIDADO",SUMIFS(Orçamento2026!$P:$P,Orçamento2026!$F:$F,'DRE-2026'!$A84,Orçamento2026!$E:$E,'DRE-2026'!AA$4),SUMIFS(Orçamento2026!$P:$P,Orçamento2026!$F:$F,'DRE-2026'!$A84,Orçamento2026!$E:$E,'DRE-2026'!AA$4,Orçamento2026!$A:$A,'DRE-2026'!$A$2))</f>
        <v>0</v>
      </c>
      <c r="AA84" s="23">
        <f>IF($A$2="CONSOLIDADO",SUMIFS('Realizado 2026'!$P:$P,'Realizado 2026'!$F:$F,'DRE-2026'!$A84,'Realizado 2026'!$E:$E,'DRE-2026'!AA$4),SUMIFS('Realizado 2026'!$P:$P,'Realizado 2026'!$F:$F,'DRE-2026'!$A84,'Realizado 2026'!$E:$E,'DRE-2026'!AA$4,'Realizado 2026'!$A:$A,'DRE-2026'!$A$2))</f>
        <v>0</v>
      </c>
      <c r="AB84" s="24" t="str">
        <f t="shared" si="54"/>
        <v>-</v>
      </c>
      <c r="AC84" s="22">
        <f>IF($A$2="CONSOLIDADO",SUMIFS(Orçamento2026!$P:$P,Orçamento2026!$F:$F,'DRE-2026'!$A84,Orçamento2026!$E:$E,'DRE-2026'!AD$4),SUMIFS(Orçamento2026!$P:$P,Orçamento2026!$F:$F,'DRE-2026'!$A84,Orçamento2026!$E:$E,'DRE-2026'!AD$4,Orçamento2026!$A:$A,'DRE-2026'!$A$2))</f>
        <v>0</v>
      </c>
      <c r="AD84" s="23">
        <f>IF($A$2="CONSOLIDADO",SUMIFS('Realizado 2026'!$P:$P,'Realizado 2026'!$F:$F,'DRE-2026'!$A84,'Realizado 2026'!$E:$E,'DRE-2026'!AD$4),SUMIFS('Realizado 2026'!$P:$P,'Realizado 2026'!$F:$F,'DRE-2026'!$A84,'Realizado 2026'!$E:$E,'DRE-2026'!AD$4,'Realizado 2026'!$A:$A,'DRE-2026'!$A$2))</f>
        <v>0</v>
      </c>
      <c r="AE84" s="24" t="str">
        <f t="shared" si="55"/>
        <v>-</v>
      </c>
      <c r="AF84" s="22">
        <f>IF($A$2="CONSOLIDADO",SUMIFS(Orçamento2026!$P:$P,Orçamento2026!$F:$F,'DRE-2026'!$A84,Orçamento2026!$E:$E,'DRE-2026'!AG$4),SUMIFS(Orçamento2026!$P:$P,Orçamento2026!$F:$F,'DRE-2026'!$A84,Orçamento2026!$E:$E,'DRE-2026'!AG$4,Orçamento2026!$A:$A,'DRE-2026'!$A$2))</f>
        <v>0</v>
      </c>
      <c r="AG84" s="23">
        <f>IF($A$2="CONSOLIDADO",SUMIFS('Realizado 2026'!$P:$P,'Realizado 2026'!$F:$F,'DRE-2026'!$A84,'Realizado 2026'!$E:$E,'DRE-2026'!AG$4),SUMIFS('Realizado 2026'!$P:$P,'Realizado 2026'!$F:$F,'DRE-2026'!$A84,'Realizado 2026'!$E:$E,'DRE-2026'!AG$4,'Realizado 2026'!$A:$A,'DRE-2026'!$A$2))</f>
        <v>0</v>
      </c>
      <c r="AH84" s="24" t="str">
        <f t="shared" si="56"/>
        <v>-</v>
      </c>
      <c r="AI84" s="22">
        <f>IF($A$2="CONSOLIDADO",SUMIFS(Orçamento2026!$P:$P,Orçamento2026!$F:$F,'DRE-2026'!$A84,Orçamento2026!$E:$E,'DRE-2026'!AJ$4),SUMIFS(Orçamento2026!$P:$P,Orçamento2026!$F:$F,'DRE-2026'!$A84,Orçamento2026!$E:$E,'DRE-2026'!AJ$4,Orçamento2026!$A:$A,'DRE-2026'!$A$2))</f>
        <v>0</v>
      </c>
      <c r="AJ84" s="23">
        <f>IF($A$2="CONSOLIDADO",SUMIFS('Realizado 2026'!$P:$P,'Realizado 2026'!$F:$F,'DRE-2026'!$A84,'Realizado 2026'!$E:$E,'DRE-2026'!AJ$4),SUMIFS('Realizado 2026'!$P:$P,'Realizado 2026'!$F:$F,'DRE-2026'!$A84,'Realizado 2026'!$E:$E,'DRE-2026'!AJ$4,'Realizado 2026'!$A:$A,'DRE-2026'!$A$2))</f>
        <v>0</v>
      </c>
      <c r="AK84" s="24" t="str">
        <f t="shared" si="57"/>
        <v>-</v>
      </c>
      <c r="AL84" s="5"/>
      <c r="AM84" s="5"/>
      <c r="AN84" s="23">
        <f t="shared" ref="AN84:AO84" si="135">B84+E84+H84+K84+N84+Q84+T84+W84+Z84+AC84+AF84+AI84</f>
        <v>465.41</v>
      </c>
      <c r="AO84" s="23">
        <f t="shared" si="135"/>
        <v>0</v>
      </c>
      <c r="AP84" s="25">
        <f t="shared" si="59"/>
        <v>0</v>
      </c>
    </row>
    <row r="85" spans="1:42 16378:16378" ht="15.75" customHeight="1">
      <c r="A85" s="44" t="s">
        <v>82</v>
      </c>
      <c r="B85" s="22">
        <f>IF($A$2="CONSOLIDADO",SUMIFS(Orçamento2026!$P:$P,Orçamento2026!$F:$F,'DRE-2026'!$A85,Orçamento2026!$E:$E,'DRE-2026'!C$4),SUMIFS(Orçamento2026!$P:$P,Orçamento2026!$F:$F,'DRE-2026'!$A85,Orçamento2026!$E:$E,'DRE-2026'!C$4,Orçamento2026!$A:$A,'DRE-2026'!$A$2))</f>
        <v>37077.5</v>
      </c>
      <c r="C85" s="23">
        <f>IF($A$2="CONSOLIDADO",SUMIFS('Realizado 2026'!$P:$P,'Realizado 2026'!$F:$F,'DRE-2026'!$A85,'Realizado 2026'!$E:$E,'DRE-2026'!C$4),SUMIFS('Realizado 2026'!$P:$P,'Realizado 2026'!$F:$F,'DRE-2026'!$A85,'Realizado 2026'!$E:$E,'DRE-2026'!C$4,'Realizado 2026'!$A:$A,'DRE-2026'!$A$2))</f>
        <v>28266.960000000003</v>
      </c>
      <c r="D85" s="24">
        <f t="shared" si="46"/>
        <v>0.76237502528487633</v>
      </c>
      <c r="E85" s="22">
        <f>IF($A$2="CONSOLIDADO",SUMIFS(Orçamento2026!$P:$P,Orçamento2026!$F:$F,'DRE-2026'!$A85,Orçamento2026!$E:$E,'DRE-2026'!F$4),SUMIFS(Orçamento2026!$P:$P,Orçamento2026!$F:$F,'DRE-2026'!$A85,Orçamento2026!$E:$E,'DRE-2026'!F$4,Orçamento2026!$A:$A,'DRE-2026'!$A$2))</f>
        <v>37077.5</v>
      </c>
      <c r="F85" s="23">
        <f>IF($A$2="CONSOLIDADO",SUMIFS('Realizado 2026'!$P:$P,'Realizado 2026'!$F:$F,'DRE-2026'!$A85,'Realizado 2026'!$E:$E,'DRE-2026'!F$4),SUMIFS('Realizado 2026'!$P:$P,'Realizado 2026'!$F:$F,'DRE-2026'!$A85,'Realizado 2026'!$E:$E,'DRE-2026'!F$4,'Realizado 2026'!$A:$A,'DRE-2026'!$A$2))</f>
        <v>39463.520000000004</v>
      </c>
      <c r="G85" s="24">
        <f t="shared" si="47"/>
        <v>1.0643522351830625</v>
      </c>
      <c r="H85" s="22">
        <f>IF($A$2="CONSOLIDADO",SUMIFS(Orçamento2026!$P:$P,Orçamento2026!$F:$F,'DRE-2026'!$A85,Orçamento2026!$E:$E,'DRE-2026'!I$4),SUMIFS(Orçamento2026!$P:$P,Orçamento2026!$F:$F,'DRE-2026'!$A85,Orçamento2026!$E:$E,'DRE-2026'!I$4,Orçamento2026!$A:$A,'DRE-2026'!$A$2))</f>
        <v>37077.5</v>
      </c>
      <c r="I85" s="23">
        <f>IF($A$2="CONSOLIDADO",SUMIFS('Realizado 2026'!$P:$P,'Realizado 2026'!$F:$F,'DRE-2026'!$A85,'Realizado 2026'!$E:$E,'DRE-2026'!I$4),SUMIFS('Realizado 2026'!$P:$P,'Realizado 2026'!$F:$F,'DRE-2026'!$A85,'Realizado 2026'!$E:$E,'DRE-2026'!I$4,'Realizado 2026'!$A:$A,'DRE-2026'!$A$2))</f>
        <v>42293.069999999992</v>
      </c>
      <c r="J85" s="24">
        <f t="shared" si="48"/>
        <v>1.1406667116175575</v>
      </c>
      <c r="K85" s="22">
        <f>IF($A$2="CONSOLIDADO",SUMIFS(Orçamento2026!$P:$P,Orçamento2026!$F:$F,'DRE-2026'!$A85,Orçamento2026!$E:$E,'DRE-2026'!L$4),SUMIFS(Orçamento2026!$P:$P,Orçamento2026!$F:$F,'DRE-2026'!$A85,Orçamento2026!$E:$E,'DRE-2026'!L$4,Orçamento2026!$A:$A,'DRE-2026'!$A$2))</f>
        <v>37077.5</v>
      </c>
      <c r="L85" s="23">
        <f>IF($A$2="CONSOLIDADO",SUMIFS('Realizado 2026'!$P:$P,'Realizado 2026'!$F:$F,'DRE-2026'!$A85,'Realizado 2026'!$E:$E,'DRE-2026'!L$4),SUMIFS('Realizado 2026'!$P:$P,'Realizado 2026'!$F:$F,'DRE-2026'!$A85,'Realizado 2026'!$E:$E,'DRE-2026'!L$4,'Realizado 2026'!$A:$A,'DRE-2026'!$A$2))</f>
        <v>0</v>
      </c>
      <c r="M85" s="24">
        <f t="shared" si="49"/>
        <v>0</v>
      </c>
      <c r="N85" s="22">
        <f>IF($A$2="CONSOLIDADO",SUMIFS(Orçamento2026!$P:$P,Orçamento2026!$F:$F,'DRE-2026'!$A85,Orçamento2026!$E:$E,'DRE-2026'!O$4),SUMIFS(Orçamento2026!$P:$P,Orçamento2026!$F:$F,'DRE-2026'!$A85,Orçamento2026!$E:$E,'DRE-2026'!O$4,Orçamento2026!$A:$A,'DRE-2026'!$A$2))</f>
        <v>47316.700000000004</v>
      </c>
      <c r="O85" s="23">
        <f>IF($A$2="CONSOLIDADO",SUMIFS('Realizado 2026'!$P:$P,'Realizado 2026'!$F:$F,'DRE-2026'!$A85,'Realizado 2026'!$E:$E,'DRE-2026'!O$4),SUMIFS('Realizado 2026'!$P:$P,'Realizado 2026'!$F:$F,'DRE-2026'!$A85,'Realizado 2026'!$E:$E,'DRE-2026'!O$4,'Realizado 2026'!$A:$A,'DRE-2026'!$A$2))</f>
        <v>0</v>
      </c>
      <c r="P85" s="24">
        <f t="shared" si="50"/>
        <v>0</v>
      </c>
      <c r="Q85" s="22">
        <f>IF($A$2="CONSOLIDADO",SUMIFS(Orçamento2026!$P:$P,Orçamento2026!$F:$F,'DRE-2026'!$A85,Orçamento2026!$E:$E,'DRE-2026'!R$4),SUMIFS(Orçamento2026!$P:$P,Orçamento2026!$F:$F,'DRE-2026'!$A85,Orçamento2026!$E:$E,'DRE-2026'!R$4,Orçamento2026!$A:$A,'DRE-2026'!$A$2))</f>
        <v>21730.589999999997</v>
      </c>
      <c r="R85" s="23">
        <f>IF($A$2="CONSOLIDADO",SUMIFS('Realizado 2026'!$P:$P,'Realizado 2026'!$F:$F,'DRE-2026'!$A85,'Realizado 2026'!$E:$E,'DRE-2026'!R$4),SUMIFS('Realizado 2026'!$P:$P,'Realizado 2026'!$F:$F,'DRE-2026'!$A85,'Realizado 2026'!$E:$E,'DRE-2026'!R$4,'Realizado 2026'!$A:$A,'DRE-2026'!$A$2))</f>
        <v>0</v>
      </c>
      <c r="S85" s="24">
        <f t="shared" si="51"/>
        <v>0</v>
      </c>
      <c r="T85" s="22">
        <f>IF($A$2="CONSOLIDADO",SUMIFS(Orçamento2026!$P:$P,Orçamento2026!$F:$F,'DRE-2026'!$A85,Orçamento2026!$E:$E,'DRE-2026'!U$4),SUMIFS(Orçamento2026!$P:$P,Orçamento2026!$F:$F,'DRE-2026'!$A85,Orçamento2026!$E:$E,'DRE-2026'!U$4,Orçamento2026!$A:$A,'DRE-2026'!$A$2))</f>
        <v>77372.61</v>
      </c>
      <c r="U85" s="23">
        <f>IF($A$2="CONSOLIDADO",SUMIFS('Realizado 2026'!$P:$P,'Realizado 2026'!$F:$F,'DRE-2026'!$A85,'Realizado 2026'!$E:$E,'DRE-2026'!U$4),SUMIFS('Realizado 2026'!$P:$P,'Realizado 2026'!$F:$F,'DRE-2026'!$A85,'Realizado 2026'!$E:$E,'DRE-2026'!U$4,'Realizado 2026'!$A:$A,'DRE-2026'!$A$2))</f>
        <v>0</v>
      </c>
      <c r="V85" s="24">
        <f t="shared" si="52"/>
        <v>0</v>
      </c>
      <c r="W85" s="22">
        <f>IF($A$2="CONSOLIDADO",SUMIFS(Orçamento2026!$P:$P,Orçamento2026!$F:$F,'DRE-2026'!$A85,Orçamento2026!$E:$E,'DRE-2026'!X$4),SUMIFS(Orçamento2026!$P:$P,Orçamento2026!$F:$F,'DRE-2026'!$A85,Orçamento2026!$E:$E,'DRE-2026'!X$4,Orçamento2026!$A:$A,'DRE-2026'!$A$2))</f>
        <v>45513.03</v>
      </c>
      <c r="X85" s="23">
        <f>IF($A$2="CONSOLIDADO",SUMIFS('Realizado 2026'!$P:$P,'Realizado 2026'!$F:$F,'DRE-2026'!$A85,'Realizado 2026'!$E:$E,'DRE-2026'!X$4),SUMIFS('Realizado 2026'!$P:$P,'Realizado 2026'!$F:$F,'DRE-2026'!$A85,'Realizado 2026'!$E:$E,'DRE-2026'!X$4,'Realizado 2026'!$A:$A,'DRE-2026'!$A$2))</f>
        <v>0</v>
      </c>
      <c r="Y85" s="24">
        <f t="shared" si="53"/>
        <v>0</v>
      </c>
      <c r="Z85" s="22">
        <f>IF($A$2="CONSOLIDADO",SUMIFS(Orçamento2026!$P:$P,Orçamento2026!$F:$F,'DRE-2026'!$A85,Orçamento2026!$E:$E,'DRE-2026'!AA$4),SUMIFS(Orçamento2026!$P:$P,Orçamento2026!$F:$F,'DRE-2026'!$A85,Orçamento2026!$E:$E,'DRE-2026'!AA$4,Orçamento2026!$A:$A,'DRE-2026'!$A$2))</f>
        <v>45513.03</v>
      </c>
      <c r="AA85" s="23">
        <f>IF($A$2="CONSOLIDADO",SUMIFS('Realizado 2026'!$P:$P,'Realizado 2026'!$F:$F,'DRE-2026'!$A85,'Realizado 2026'!$E:$E,'DRE-2026'!AA$4),SUMIFS('Realizado 2026'!$P:$P,'Realizado 2026'!$F:$F,'DRE-2026'!$A85,'Realizado 2026'!$E:$E,'DRE-2026'!AA$4,'Realizado 2026'!$A:$A,'DRE-2026'!$A$2))</f>
        <v>0</v>
      </c>
      <c r="AB85" s="24">
        <f t="shared" si="54"/>
        <v>0</v>
      </c>
      <c r="AC85" s="22">
        <f>IF($A$2="CONSOLIDADO",SUMIFS(Orçamento2026!$P:$P,Orçamento2026!$F:$F,'DRE-2026'!$A85,Orçamento2026!$E:$E,'DRE-2026'!AD$4),SUMIFS(Orçamento2026!$P:$P,Orçamento2026!$F:$F,'DRE-2026'!$A85,Orçamento2026!$E:$E,'DRE-2026'!AD$4,Orçamento2026!$A:$A,'DRE-2026'!$A$2))</f>
        <v>45513.03</v>
      </c>
      <c r="AD85" s="23">
        <f>IF($A$2="CONSOLIDADO",SUMIFS('Realizado 2026'!$P:$P,'Realizado 2026'!$F:$F,'DRE-2026'!$A85,'Realizado 2026'!$E:$E,'DRE-2026'!AD$4),SUMIFS('Realizado 2026'!$P:$P,'Realizado 2026'!$F:$F,'DRE-2026'!$A85,'Realizado 2026'!$E:$E,'DRE-2026'!AD$4,'Realizado 2026'!$A:$A,'DRE-2026'!$A$2))</f>
        <v>0</v>
      </c>
      <c r="AE85" s="24">
        <f t="shared" si="55"/>
        <v>0</v>
      </c>
      <c r="AF85" s="22">
        <f>IF($A$2="CONSOLIDADO",SUMIFS(Orçamento2026!$P:$P,Orçamento2026!$F:$F,'DRE-2026'!$A85,Orçamento2026!$E:$E,'DRE-2026'!AG$4),SUMIFS(Orçamento2026!$P:$P,Orçamento2026!$F:$F,'DRE-2026'!$A85,Orçamento2026!$E:$E,'DRE-2026'!AG$4,Orçamento2026!$A:$A,'DRE-2026'!$A$2))</f>
        <v>45513.03</v>
      </c>
      <c r="AG85" s="23">
        <f>IF($A$2="CONSOLIDADO",SUMIFS('Realizado 2026'!$P:$P,'Realizado 2026'!$F:$F,'DRE-2026'!$A85,'Realizado 2026'!$E:$E,'DRE-2026'!AG$4),SUMIFS('Realizado 2026'!$P:$P,'Realizado 2026'!$F:$F,'DRE-2026'!$A85,'Realizado 2026'!$E:$E,'DRE-2026'!AG$4,'Realizado 2026'!$A:$A,'DRE-2026'!$A$2))</f>
        <v>0</v>
      </c>
      <c r="AH85" s="24">
        <f t="shared" si="56"/>
        <v>0</v>
      </c>
      <c r="AI85" s="22">
        <f>IF($A$2="CONSOLIDADO",SUMIFS(Orçamento2026!$P:$P,Orçamento2026!$F:$F,'DRE-2026'!$A85,Orçamento2026!$E:$E,'DRE-2026'!AJ$4),SUMIFS(Orçamento2026!$P:$P,Orçamento2026!$F:$F,'DRE-2026'!$A85,Orçamento2026!$E:$E,'DRE-2026'!AJ$4,Orçamento2026!$A:$A,'DRE-2026'!$A$2))</f>
        <v>45513.03</v>
      </c>
      <c r="AJ85" s="23">
        <f>IF($A$2="CONSOLIDADO",SUMIFS('Realizado 2026'!$P:$P,'Realizado 2026'!$F:$F,'DRE-2026'!$A85,'Realizado 2026'!$E:$E,'DRE-2026'!AJ$4),SUMIFS('Realizado 2026'!$P:$P,'Realizado 2026'!$F:$F,'DRE-2026'!$A85,'Realizado 2026'!$E:$E,'DRE-2026'!AJ$4,'Realizado 2026'!$A:$A,'DRE-2026'!$A$2))</f>
        <v>0</v>
      </c>
      <c r="AK85" s="24">
        <f t="shared" si="57"/>
        <v>0</v>
      </c>
      <c r="AL85" s="5"/>
      <c r="AM85" s="5"/>
      <c r="AN85" s="23">
        <f t="shared" ref="AN85:AO85" si="136">B85+E85+H85+K85+N85+Q85+T85+W85+Z85+AC85+AF85+AI85</f>
        <v>522295.05000000016</v>
      </c>
      <c r="AO85" s="23">
        <f t="shared" si="136"/>
        <v>110023.55</v>
      </c>
      <c r="AP85" s="25">
        <f t="shared" si="59"/>
        <v>0.21065401634574168</v>
      </c>
    </row>
    <row r="86" spans="1:42 16378:16378" ht="15.75" customHeight="1">
      <c r="A86" s="44" t="s">
        <v>83</v>
      </c>
      <c r="B86" s="22">
        <f>IF($A$2="CONSOLIDADO",SUMIFS(Orçamento2026!$P:$P,Orçamento2026!$F:$F,'DRE-2026'!$A86,Orçamento2026!$E:$E,'DRE-2026'!C$4),SUMIFS(Orçamento2026!$P:$P,Orçamento2026!$F:$F,'DRE-2026'!$A86,Orçamento2026!$E:$E,'DRE-2026'!C$4,Orçamento2026!$A:$A,'DRE-2026'!$A$2))</f>
        <v>0</v>
      </c>
      <c r="C86" s="23">
        <f>IF($A$2="CONSOLIDADO",SUMIFS('Realizado 2026'!$P:$P,'Realizado 2026'!$F:$F,'DRE-2026'!$A86,'Realizado 2026'!$E:$E,'DRE-2026'!C$4),SUMIFS('Realizado 2026'!$P:$P,'Realizado 2026'!$F:$F,'DRE-2026'!$A86,'Realizado 2026'!$E:$E,'DRE-2026'!C$4,'Realizado 2026'!$A:$A,'DRE-2026'!$A$2))</f>
        <v>0</v>
      </c>
      <c r="D86" s="24" t="str">
        <f t="shared" si="46"/>
        <v>-</v>
      </c>
      <c r="E86" s="22">
        <f>IF($A$2="CONSOLIDADO",SUMIFS(Orçamento2026!$P:$P,Orçamento2026!$F:$F,'DRE-2026'!$A86,Orçamento2026!$E:$E,'DRE-2026'!F$4),SUMIFS(Orçamento2026!$P:$P,Orçamento2026!$F:$F,'DRE-2026'!$A86,Orçamento2026!$E:$E,'DRE-2026'!F$4,Orçamento2026!$A:$A,'DRE-2026'!$A$2))</f>
        <v>0</v>
      </c>
      <c r="F86" s="23">
        <f>IF($A$2="CONSOLIDADO",SUMIFS('Realizado 2026'!$P:$P,'Realizado 2026'!$F:$F,'DRE-2026'!$A86,'Realizado 2026'!$E:$E,'DRE-2026'!F$4),SUMIFS('Realizado 2026'!$P:$P,'Realizado 2026'!$F:$F,'DRE-2026'!$A86,'Realizado 2026'!$E:$E,'DRE-2026'!F$4,'Realizado 2026'!$A:$A,'DRE-2026'!$A$2))</f>
        <v>0</v>
      </c>
      <c r="G86" s="24" t="str">
        <f t="shared" si="47"/>
        <v>-</v>
      </c>
      <c r="H86" s="22">
        <f>IF($A$2="CONSOLIDADO",SUMIFS(Orçamento2026!$P:$P,Orçamento2026!$F:$F,'DRE-2026'!$A86,Orçamento2026!$E:$E,'DRE-2026'!I$4),SUMIFS(Orçamento2026!$P:$P,Orçamento2026!$F:$F,'DRE-2026'!$A86,Orçamento2026!$E:$E,'DRE-2026'!I$4,Orçamento2026!$A:$A,'DRE-2026'!$A$2))</f>
        <v>0</v>
      </c>
      <c r="I86" s="23">
        <f>IF($A$2="CONSOLIDADO",SUMIFS('Realizado 2026'!$P:$P,'Realizado 2026'!$F:$F,'DRE-2026'!$A86,'Realizado 2026'!$E:$E,'DRE-2026'!I$4),SUMIFS('Realizado 2026'!$P:$P,'Realizado 2026'!$F:$F,'DRE-2026'!$A86,'Realizado 2026'!$E:$E,'DRE-2026'!I$4,'Realizado 2026'!$A:$A,'DRE-2026'!$A$2))</f>
        <v>0</v>
      </c>
      <c r="J86" s="24" t="str">
        <f t="shared" si="48"/>
        <v>-</v>
      </c>
      <c r="K86" s="22">
        <f>IF($A$2="CONSOLIDADO",SUMIFS(Orçamento2026!$P:$P,Orçamento2026!$F:$F,'DRE-2026'!$A86,Orçamento2026!$E:$E,'DRE-2026'!L$4),SUMIFS(Orçamento2026!$P:$P,Orçamento2026!$F:$F,'DRE-2026'!$A86,Orçamento2026!$E:$E,'DRE-2026'!L$4,Orçamento2026!$A:$A,'DRE-2026'!$A$2))</f>
        <v>0</v>
      </c>
      <c r="L86" s="23">
        <f>IF($A$2="CONSOLIDADO",SUMIFS('Realizado 2026'!$P:$P,'Realizado 2026'!$F:$F,'DRE-2026'!$A86,'Realizado 2026'!$E:$E,'DRE-2026'!L$4),SUMIFS('Realizado 2026'!$P:$P,'Realizado 2026'!$F:$F,'DRE-2026'!$A86,'Realizado 2026'!$E:$E,'DRE-2026'!L$4,'Realizado 2026'!$A:$A,'DRE-2026'!$A$2))</f>
        <v>0</v>
      </c>
      <c r="M86" s="24" t="str">
        <f t="shared" si="49"/>
        <v>-</v>
      </c>
      <c r="N86" s="22">
        <f>IF($A$2="CONSOLIDADO",SUMIFS(Orçamento2026!$P:$P,Orçamento2026!$F:$F,'DRE-2026'!$A86,Orçamento2026!$E:$E,'DRE-2026'!O$4),SUMIFS(Orçamento2026!$P:$P,Orçamento2026!$F:$F,'DRE-2026'!$A86,Orçamento2026!$E:$E,'DRE-2026'!O$4,Orçamento2026!$A:$A,'DRE-2026'!$A$2))</f>
        <v>200</v>
      </c>
      <c r="O86" s="23">
        <f>IF($A$2="CONSOLIDADO",SUMIFS('Realizado 2026'!$P:$P,'Realizado 2026'!$F:$F,'DRE-2026'!$A86,'Realizado 2026'!$E:$E,'DRE-2026'!O$4),SUMIFS('Realizado 2026'!$P:$P,'Realizado 2026'!$F:$F,'DRE-2026'!$A86,'Realizado 2026'!$E:$E,'DRE-2026'!O$4,'Realizado 2026'!$A:$A,'DRE-2026'!$A$2))</f>
        <v>0</v>
      </c>
      <c r="P86" s="24">
        <f t="shared" si="50"/>
        <v>0</v>
      </c>
      <c r="Q86" s="22">
        <f>IF($A$2="CONSOLIDADO",SUMIFS(Orçamento2026!$P:$P,Orçamento2026!$F:$F,'DRE-2026'!$A86,Orçamento2026!$E:$E,'DRE-2026'!R$4),SUMIFS(Orçamento2026!$P:$P,Orçamento2026!$F:$F,'DRE-2026'!$A86,Orçamento2026!$E:$E,'DRE-2026'!R$4,Orçamento2026!$A:$A,'DRE-2026'!$A$2))</f>
        <v>200</v>
      </c>
      <c r="R86" s="23">
        <f>IF($A$2="CONSOLIDADO",SUMIFS('Realizado 2026'!$P:$P,'Realizado 2026'!$F:$F,'DRE-2026'!$A86,'Realizado 2026'!$E:$E,'DRE-2026'!R$4),SUMIFS('Realizado 2026'!$P:$P,'Realizado 2026'!$F:$F,'DRE-2026'!$A86,'Realizado 2026'!$E:$E,'DRE-2026'!R$4,'Realizado 2026'!$A:$A,'DRE-2026'!$A$2))</f>
        <v>0</v>
      </c>
      <c r="S86" s="24">
        <f t="shared" si="51"/>
        <v>0</v>
      </c>
      <c r="T86" s="22">
        <f>IF($A$2="CONSOLIDADO",SUMIFS(Orçamento2026!$P:$P,Orçamento2026!$F:$F,'DRE-2026'!$A86,Orçamento2026!$E:$E,'DRE-2026'!U$4),SUMIFS(Orçamento2026!$P:$P,Orçamento2026!$F:$F,'DRE-2026'!$A86,Orçamento2026!$E:$E,'DRE-2026'!U$4,Orçamento2026!$A:$A,'DRE-2026'!$A$2))</f>
        <v>200</v>
      </c>
      <c r="U86" s="23">
        <f>IF($A$2="CONSOLIDADO",SUMIFS('Realizado 2026'!$P:$P,'Realizado 2026'!$F:$F,'DRE-2026'!$A86,'Realizado 2026'!$E:$E,'DRE-2026'!U$4),SUMIFS('Realizado 2026'!$P:$P,'Realizado 2026'!$F:$F,'DRE-2026'!$A86,'Realizado 2026'!$E:$E,'DRE-2026'!U$4,'Realizado 2026'!$A:$A,'DRE-2026'!$A$2))</f>
        <v>0</v>
      </c>
      <c r="V86" s="24">
        <f t="shared" si="52"/>
        <v>0</v>
      </c>
      <c r="W86" s="22">
        <f>IF($A$2="CONSOLIDADO",SUMIFS(Orçamento2026!$P:$P,Orçamento2026!$F:$F,'DRE-2026'!$A86,Orçamento2026!$E:$E,'DRE-2026'!X$4),SUMIFS(Orçamento2026!$P:$P,Orçamento2026!$F:$F,'DRE-2026'!$A86,Orçamento2026!$E:$E,'DRE-2026'!X$4,Orçamento2026!$A:$A,'DRE-2026'!$A$2))</f>
        <v>200</v>
      </c>
      <c r="X86" s="23">
        <f>IF($A$2="CONSOLIDADO",SUMIFS('Realizado 2026'!$P:$P,'Realizado 2026'!$F:$F,'DRE-2026'!$A86,'Realizado 2026'!$E:$E,'DRE-2026'!X$4),SUMIFS('Realizado 2026'!$P:$P,'Realizado 2026'!$F:$F,'DRE-2026'!$A86,'Realizado 2026'!$E:$E,'DRE-2026'!X$4,'Realizado 2026'!$A:$A,'DRE-2026'!$A$2))</f>
        <v>0</v>
      </c>
      <c r="Y86" s="24">
        <f t="shared" si="53"/>
        <v>0</v>
      </c>
      <c r="Z86" s="22">
        <f>IF($A$2="CONSOLIDADO",SUMIFS(Orçamento2026!$P:$P,Orçamento2026!$F:$F,'DRE-2026'!$A86,Orçamento2026!$E:$E,'DRE-2026'!AA$4),SUMIFS(Orçamento2026!$P:$P,Orçamento2026!$F:$F,'DRE-2026'!$A86,Orçamento2026!$E:$E,'DRE-2026'!AA$4,Orçamento2026!$A:$A,'DRE-2026'!$A$2))</f>
        <v>200</v>
      </c>
      <c r="AA86" s="23">
        <f>IF($A$2="CONSOLIDADO",SUMIFS('Realizado 2026'!$P:$P,'Realizado 2026'!$F:$F,'DRE-2026'!$A86,'Realizado 2026'!$E:$E,'DRE-2026'!AA$4),SUMIFS('Realizado 2026'!$P:$P,'Realizado 2026'!$F:$F,'DRE-2026'!$A86,'Realizado 2026'!$E:$E,'DRE-2026'!AA$4,'Realizado 2026'!$A:$A,'DRE-2026'!$A$2))</f>
        <v>0</v>
      </c>
      <c r="AB86" s="24">
        <f t="shared" si="54"/>
        <v>0</v>
      </c>
      <c r="AC86" s="22">
        <f>IF($A$2="CONSOLIDADO",SUMIFS(Orçamento2026!$P:$P,Orçamento2026!$F:$F,'DRE-2026'!$A86,Orçamento2026!$E:$E,'DRE-2026'!AD$4),SUMIFS(Orçamento2026!$P:$P,Orçamento2026!$F:$F,'DRE-2026'!$A86,Orçamento2026!$E:$E,'DRE-2026'!AD$4,Orçamento2026!$A:$A,'DRE-2026'!$A$2))</f>
        <v>200</v>
      </c>
      <c r="AD86" s="23">
        <f>IF($A$2="CONSOLIDADO",SUMIFS('Realizado 2026'!$P:$P,'Realizado 2026'!$F:$F,'DRE-2026'!$A86,'Realizado 2026'!$E:$E,'DRE-2026'!AD$4),SUMIFS('Realizado 2026'!$P:$P,'Realizado 2026'!$F:$F,'DRE-2026'!$A86,'Realizado 2026'!$E:$E,'DRE-2026'!AD$4,'Realizado 2026'!$A:$A,'DRE-2026'!$A$2))</f>
        <v>0</v>
      </c>
      <c r="AE86" s="24">
        <f t="shared" si="55"/>
        <v>0</v>
      </c>
      <c r="AF86" s="22">
        <f>IF($A$2="CONSOLIDADO",SUMIFS(Orçamento2026!$P:$P,Orçamento2026!$F:$F,'DRE-2026'!$A86,Orçamento2026!$E:$E,'DRE-2026'!AG$4),SUMIFS(Orçamento2026!$P:$P,Orçamento2026!$F:$F,'DRE-2026'!$A86,Orçamento2026!$E:$E,'DRE-2026'!AG$4,Orçamento2026!$A:$A,'DRE-2026'!$A$2))</f>
        <v>0</v>
      </c>
      <c r="AG86" s="23">
        <f>IF($A$2="CONSOLIDADO",SUMIFS('Realizado 2026'!$P:$P,'Realizado 2026'!$F:$F,'DRE-2026'!$A86,'Realizado 2026'!$E:$E,'DRE-2026'!AG$4),SUMIFS('Realizado 2026'!$P:$P,'Realizado 2026'!$F:$F,'DRE-2026'!$A86,'Realizado 2026'!$E:$E,'DRE-2026'!AG$4,'Realizado 2026'!$A:$A,'DRE-2026'!$A$2))</f>
        <v>0</v>
      </c>
      <c r="AH86" s="24" t="str">
        <f t="shared" si="56"/>
        <v>-</v>
      </c>
      <c r="AI86" s="22">
        <f>IF($A$2="CONSOLIDADO",SUMIFS(Orçamento2026!$P:$P,Orçamento2026!$F:$F,'DRE-2026'!$A86,Orçamento2026!$E:$E,'DRE-2026'!AJ$4),SUMIFS(Orçamento2026!$P:$P,Orçamento2026!$F:$F,'DRE-2026'!$A86,Orçamento2026!$E:$E,'DRE-2026'!AJ$4,Orçamento2026!$A:$A,'DRE-2026'!$A$2))</f>
        <v>0</v>
      </c>
      <c r="AJ86" s="23">
        <f>IF($A$2="CONSOLIDADO",SUMIFS('Realizado 2026'!$P:$P,'Realizado 2026'!$F:$F,'DRE-2026'!$A86,'Realizado 2026'!$E:$E,'DRE-2026'!AJ$4),SUMIFS('Realizado 2026'!$P:$P,'Realizado 2026'!$F:$F,'DRE-2026'!$A86,'Realizado 2026'!$E:$E,'DRE-2026'!AJ$4,'Realizado 2026'!$A:$A,'DRE-2026'!$A$2))</f>
        <v>0</v>
      </c>
      <c r="AK86" s="24" t="str">
        <f t="shared" si="57"/>
        <v>-</v>
      </c>
      <c r="AL86" s="5"/>
      <c r="AM86" s="5"/>
      <c r="AN86" s="23">
        <f t="shared" ref="AN86:AO86" si="137">B86+E86+H86+K86+N86+Q86+T86+W86+Z86+AC86+AF86+AI86</f>
        <v>1200</v>
      </c>
      <c r="AO86" s="23">
        <f t="shared" si="137"/>
        <v>0</v>
      </c>
      <c r="AP86" s="25">
        <f t="shared" si="59"/>
        <v>0</v>
      </c>
    </row>
    <row r="87" spans="1:42 16378:16378" ht="15.75" customHeight="1">
      <c r="A87" s="44" t="s">
        <v>84</v>
      </c>
      <c r="B87" s="22">
        <f>IF($A$2="CONSOLIDADO",SUMIFS(Orçamento2026!$P:$P,Orçamento2026!$F:$F,'DRE-2026'!$A87,Orçamento2026!$E:$E,'DRE-2026'!C$4),SUMIFS(Orçamento2026!$P:$P,Orçamento2026!$F:$F,'DRE-2026'!$A87,Orçamento2026!$E:$E,'DRE-2026'!C$4,Orçamento2026!$A:$A,'DRE-2026'!$A$2))</f>
        <v>0</v>
      </c>
      <c r="C87" s="23">
        <f>IF($A$2="CONSOLIDADO",SUMIFS('Realizado 2026'!$P:$P,'Realizado 2026'!$F:$F,'DRE-2026'!$A87,'Realizado 2026'!$E:$E,'DRE-2026'!C$4),SUMIFS('Realizado 2026'!$P:$P,'Realizado 2026'!$F:$F,'DRE-2026'!$A87,'Realizado 2026'!$E:$E,'DRE-2026'!C$4,'Realizado 2026'!$A:$A,'DRE-2026'!$A$2))</f>
        <v>0</v>
      </c>
      <c r="D87" s="24" t="str">
        <f t="shared" si="46"/>
        <v>-</v>
      </c>
      <c r="E87" s="22">
        <f>IF($A$2="CONSOLIDADO",SUMIFS(Orçamento2026!$P:$P,Orçamento2026!$F:$F,'DRE-2026'!$A87,Orçamento2026!$E:$E,'DRE-2026'!F$4),SUMIFS(Orçamento2026!$P:$P,Orçamento2026!$F:$F,'DRE-2026'!$A87,Orçamento2026!$E:$E,'DRE-2026'!F$4,Orçamento2026!$A:$A,'DRE-2026'!$A$2))</f>
        <v>0</v>
      </c>
      <c r="F87" s="23">
        <f>IF($A$2="CONSOLIDADO",SUMIFS('Realizado 2026'!$P:$P,'Realizado 2026'!$F:$F,'DRE-2026'!$A87,'Realizado 2026'!$E:$E,'DRE-2026'!F$4),SUMIFS('Realizado 2026'!$P:$P,'Realizado 2026'!$F:$F,'DRE-2026'!$A87,'Realizado 2026'!$E:$E,'DRE-2026'!F$4,'Realizado 2026'!$A:$A,'DRE-2026'!$A$2))</f>
        <v>0</v>
      </c>
      <c r="G87" s="24" t="str">
        <f t="shared" si="47"/>
        <v>-</v>
      </c>
      <c r="H87" s="22">
        <f>IF($A$2="CONSOLIDADO",SUMIFS(Orçamento2026!$P:$P,Orçamento2026!$F:$F,'DRE-2026'!$A87,Orçamento2026!$E:$E,'DRE-2026'!I$4),SUMIFS(Orçamento2026!$P:$P,Orçamento2026!$F:$F,'DRE-2026'!$A87,Orçamento2026!$E:$E,'DRE-2026'!I$4,Orçamento2026!$A:$A,'DRE-2026'!$A$2))</f>
        <v>0</v>
      </c>
      <c r="I87" s="23">
        <f>IF($A$2="CONSOLIDADO",SUMIFS('Realizado 2026'!$P:$P,'Realizado 2026'!$F:$F,'DRE-2026'!$A87,'Realizado 2026'!$E:$E,'DRE-2026'!I$4),SUMIFS('Realizado 2026'!$P:$P,'Realizado 2026'!$F:$F,'DRE-2026'!$A87,'Realizado 2026'!$E:$E,'DRE-2026'!I$4,'Realizado 2026'!$A:$A,'DRE-2026'!$A$2))</f>
        <v>0</v>
      </c>
      <c r="J87" s="24" t="str">
        <f t="shared" si="48"/>
        <v>-</v>
      </c>
      <c r="K87" s="22">
        <f>IF($A$2="CONSOLIDADO",SUMIFS(Orçamento2026!$P:$P,Orçamento2026!$F:$F,'DRE-2026'!$A87,Orçamento2026!$E:$E,'DRE-2026'!L$4),SUMIFS(Orçamento2026!$P:$P,Orçamento2026!$F:$F,'DRE-2026'!$A87,Orçamento2026!$E:$E,'DRE-2026'!L$4,Orçamento2026!$A:$A,'DRE-2026'!$A$2))</f>
        <v>0</v>
      </c>
      <c r="L87" s="23">
        <f>IF($A$2="CONSOLIDADO",SUMIFS('Realizado 2026'!$P:$P,'Realizado 2026'!$F:$F,'DRE-2026'!$A87,'Realizado 2026'!$E:$E,'DRE-2026'!L$4),SUMIFS('Realizado 2026'!$P:$P,'Realizado 2026'!$F:$F,'DRE-2026'!$A87,'Realizado 2026'!$E:$E,'DRE-2026'!L$4,'Realizado 2026'!$A:$A,'DRE-2026'!$A$2))</f>
        <v>0</v>
      </c>
      <c r="M87" s="24" t="str">
        <f t="shared" si="49"/>
        <v>-</v>
      </c>
      <c r="N87" s="22">
        <f>IF($A$2="CONSOLIDADO",SUMIFS(Orçamento2026!$P:$P,Orçamento2026!$F:$F,'DRE-2026'!$A87,Orçamento2026!$E:$E,'DRE-2026'!O$4),SUMIFS(Orçamento2026!$P:$P,Orçamento2026!$F:$F,'DRE-2026'!$A87,Orçamento2026!$E:$E,'DRE-2026'!O$4,Orçamento2026!$A:$A,'DRE-2026'!$A$2))</f>
        <v>0</v>
      </c>
      <c r="O87" s="23">
        <f>IF($A$2="CONSOLIDADO",SUMIFS('Realizado 2026'!$P:$P,'Realizado 2026'!$F:$F,'DRE-2026'!$A87,'Realizado 2026'!$E:$E,'DRE-2026'!O$4),SUMIFS('Realizado 2026'!$P:$P,'Realizado 2026'!$F:$F,'DRE-2026'!$A87,'Realizado 2026'!$E:$E,'DRE-2026'!O$4,'Realizado 2026'!$A:$A,'DRE-2026'!$A$2))</f>
        <v>0</v>
      </c>
      <c r="P87" s="24" t="str">
        <f t="shared" si="50"/>
        <v>-</v>
      </c>
      <c r="Q87" s="22">
        <f>IF($A$2="CONSOLIDADO",SUMIFS(Orçamento2026!$P:$P,Orçamento2026!$F:$F,'DRE-2026'!$A87,Orçamento2026!$E:$E,'DRE-2026'!R$4),SUMIFS(Orçamento2026!$P:$P,Orçamento2026!$F:$F,'DRE-2026'!$A87,Orçamento2026!$E:$E,'DRE-2026'!R$4,Orçamento2026!$A:$A,'DRE-2026'!$A$2))</f>
        <v>0</v>
      </c>
      <c r="R87" s="23">
        <f>IF($A$2="CONSOLIDADO",SUMIFS('Realizado 2026'!$P:$P,'Realizado 2026'!$F:$F,'DRE-2026'!$A87,'Realizado 2026'!$E:$E,'DRE-2026'!R$4),SUMIFS('Realizado 2026'!$P:$P,'Realizado 2026'!$F:$F,'DRE-2026'!$A87,'Realizado 2026'!$E:$E,'DRE-2026'!R$4,'Realizado 2026'!$A:$A,'DRE-2026'!$A$2))</f>
        <v>0</v>
      </c>
      <c r="S87" s="24" t="str">
        <f t="shared" si="51"/>
        <v>-</v>
      </c>
      <c r="T87" s="22">
        <f>IF($A$2="CONSOLIDADO",SUMIFS(Orçamento2026!$P:$P,Orçamento2026!$F:$F,'DRE-2026'!$A87,Orçamento2026!$E:$E,'DRE-2026'!U$4),SUMIFS(Orçamento2026!$P:$P,Orçamento2026!$F:$F,'DRE-2026'!$A87,Orçamento2026!$E:$E,'DRE-2026'!U$4,Orçamento2026!$A:$A,'DRE-2026'!$A$2))</f>
        <v>0</v>
      </c>
      <c r="U87" s="23">
        <f>IF($A$2="CONSOLIDADO",SUMIFS('Realizado 2026'!$P:$P,'Realizado 2026'!$F:$F,'DRE-2026'!$A87,'Realizado 2026'!$E:$E,'DRE-2026'!U$4),SUMIFS('Realizado 2026'!$P:$P,'Realizado 2026'!$F:$F,'DRE-2026'!$A87,'Realizado 2026'!$E:$E,'DRE-2026'!U$4,'Realizado 2026'!$A:$A,'DRE-2026'!$A$2))</f>
        <v>0</v>
      </c>
      <c r="V87" s="24" t="str">
        <f t="shared" si="52"/>
        <v>-</v>
      </c>
      <c r="W87" s="22">
        <f>IF($A$2="CONSOLIDADO",SUMIFS(Orçamento2026!$P:$P,Orçamento2026!$F:$F,'DRE-2026'!$A87,Orçamento2026!$E:$E,'DRE-2026'!X$4),SUMIFS(Orçamento2026!$P:$P,Orçamento2026!$F:$F,'DRE-2026'!$A87,Orçamento2026!$E:$E,'DRE-2026'!X$4,Orçamento2026!$A:$A,'DRE-2026'!$A$2))</f>
        <v>0</v>
      </c>
      <c r="X87" s="23">
        <f>IF($A$2="CONSOLIDADO",SUMIFS('Realizado 2026'!$P:$P,'Realizado 2026'!$F:$F,'DRE-2026'!$A87,'Realizado 2026'!$E:$E,'DRE-2026'!X$4),SUMIFS('Realizado 2026'!$P:$P,'Realizado 2026'!$F:$F,'DRE-2026'!$A87,'Realizado 2026'!$E:$E,'DRE-2026'!X$4,'Realizado 2026'!$A:$A,'DRE-2026'!$A$2))</f>
        <v>0</v>
      </c>
      <c r="Y87" s="24" t="str">
        <f t="shared" si="53"/>
        <v>-</v>
      </c>
      <c r="Z87" s="22">
        <f>IF($A$2="CONSOLIDADO",SUMIFS(Orçamento2026!$P:$P,Orçamento2026!$F:$F,'DRE-2026'!$A87,Orçamento2026!$E:$E,'DRE-2026'!AA$4),SUMIFS(Orçamento2026!$P:$P,Orçamento2026!$F:$F,'DRE-2026'!$A87,Orçamento2026!$E:$E,'DRE-2026'!AA$4,Orçamento2026!$A:$A,'DRE-2026'!$A$2))</f>
        <v>0</v>
      </c>
      <c r="AA87" s="23">
        <f>IF($A$2="CONSOLIDADO",SUMIFS('Realizado 2026'!$P:$P,'Realizado 2026'!$F:$F,'DRE-2026'!$A87,'Realizado 2026'!$E:$E,'DRE-2026'!AA$4),SUMIFS('Realizado 2026'!$P:$P,'Realizado 2026'!$F:$F,'DRE-2026'!$A87,'Realizado 2026'!$E:$E,'DRE-2026'!AA$4,'Realizado 2026'!$A:$A,'DRE-2026'!$A$2))</f>
        <v>0</v>
      </c>
      <c r="AB87" s="24" t="str">
        <f t="shared" si="54"/>
        <v>-</v>
      </c>
      <c r="AC87" s="22">
        <f>IF($A$2="CONSOLIDADO",SUMIFS(Orçamento2026!$P:$P,Orçamento2026!$F:$F,'DRE-2026'!$A87,Orçamento2026!$E:$E,'DRE-2026'!AD$4),SUMIFS(Orçamento2026!$P:$P,Orçamento2026!$F:$F,'DRE-2026'!$A87,Orçamento2026!$E:$E,'DRE-2026'!AD$4,Orçamento2026!$A:$A,'DRE-2026'!$A$2))</f>
        <v>0</v>
      </c>
      <c r="AD87" s="23">
        <f>IF($A$2="CONSOLIDADO",SUMIFS('Realizado 2026'!$P:$P,'Realizado 2026'!$F:$F,'DRE-2026'!$A87,'Realizado 2026'!$E:$E,'DRE-2026'!AD$4),SUMIFS('Realizado 2026'!$P:$P,'Realizado 2026'!$F:$F,'DRE-2026'!$A87,'Realizado 2026'!$E:$E,'DRE-2026'!AD$4,'Realizado 2026'!$A:$A,'DRE-2026'!$A$2))</f>
        <v>0</v>
      </c>
      <c r="AE87" s="24" t="str">
        <f t="shared" si="55"/>
        <v>-</v>
      </c>
      <c r="AF87" s="22">
        <f>IF($A$2="CONSOLIDADO",SUMIFS(Orçamento2026!$P:$P,Orçamento2026!$F:$F,'DRE-2026'!$A87,Orçamento2026!$E:$E,'DRE-2026'!AG$4),SUMIFS(Orçamento2026!$P:$P,Orçamento2026!$F:$F,'DRE-2026'!$A87,Orçamento2026!$E:$E,'DRE-2026'!AG$4,Orçamento2026!$A:$A,'DRE-2026'!$A$2))</f>
        <v>0</v>
      </c>
      <c r="AG87" s="23">
        <f>IF($A$2="CONSOLIDADO",SUMIFS('Realizado 2026'!$P:$P,'Realizado 2026'!$F:$F,'DRE-2026'!$A87,'Realizado 2026'!$E:$E,'DRE-2026'!AG$4),SUMIFS('Realizado 2026'!$P:$P,'Realizado 2026'!$F:$F,'DRE-2026'!$A87,'Realizado 2026'!$E:$E,'DRE-2026'!AG$4,'Realizado 2026'!$A:$A,'DRE-2026'!$A$2))</f>
        <v>0</v>
      </c>
      <c r="AH87" s="24" t="str">
        <f t="shared" si="56"/>
        <v>-</v>
      </c>
      <c r="AI87" s="22">
        <f>IF($A$2="CONSOLIDADO",SUMIFS(Orçamento2026!$P:$P,Orçamento2026!$F:$F,'DRE-2026'!$A87,Orçamento2026!$E:$E,'DRE-2026'!AJ$4),SUMIFS(Orçamento2026!$P:$P,Orçamento2026!$F:$F,'DRE-2026'!$A87,Orçamento2026!$E:$E,'DRE-2026'!AJ$4,Orçamento2026!$A:$A,'DRE-2026'!$A$2))</f>
        <v>0</v>
      </c>
      <c r="AJ87" s="23">
        <f>IF($A$2="CONSOLIDADO",SUMIFS('Realizado 2026'!$P:$P,'Realizado 2026'!$F:$F,'DRE-2026'!$A87,'Realizado 2026'!$E:$E,'DRE-2026'!AJ$4),SUMIFS('Realizado 2026'!$P:$P,'Realizado 2026'!$F:$F,'DRE-2026'!$A87,'Realizado 2026'!$E:$E,'DRE-2026'!AJ$4,'Realizado 2026'!$A:$A,'DRE-2026'!$A$2))</f>
        <v>0</v>
      </c>
      <c r="AK87" s="24" t="str">
        <f t="shared" si="57"/>
        <v>-</v>
      </c>
      <c r="AL87" s="5"/>
      <c r="AM87" s="5"/>
      <c r="AN87" s="23">
        <f t="shared" ref="AN87:AO87" si="138">B87+E87+H87+K87+N87+Q87+T87+W87+Z87+AC87+AF87+AI87</f>
        <v>0</v>
      </c>
      <c r="AO87" s="23">
        <f t="shared" si="138"/>
        <v>0</v>
      </c>
      <c r="AP87" s="25" t="str">
        <f t="shared" si="59"/>
        <v>-</v>
      </c>
    </row>
    <row r="88" spans="1:42 16378:16378" ht="15.75" customHeight="1">
      <c r="A88" s="44" t="s">
        <v>85</v>
      </c>
      <c r="B88" s="22">
        <f>IF($A$2="CONSOLIDADO",SUMIFS(Orçamento2026!$P:$P,Orçamento2026!$F:$F,'DRE-2026'!$A88,Orçamento2026!$E:$E,'DRE-2026'!C$4),SUMIFS(Orçamento2026!$P:$P,Orçamento2026!$F:$F,'DRE-2026'!$A88,Orçamento2026!$E:$E,'DRE-2026'!C$4,Orçamento2026!$A:$A,'DRE-2026'!$A$2))</f>
        <v>579.65</v>
      </c>
      <c r="C88" s="23">
        <f>IF($A$2="CONSOLIDADO",SUMIFS('Realizado 2026'!$P:$P,'Realizado 2026'!$F:$F,'DRE-2026'!$A88,'Realizado 2026'!$E:$E,'DRE-2026'!C$4),SUMIFS('Realizado 2026'!$P:$P,'Realizado 2026'!$F:$F,'DRE-2026'!$A88,'Realizado 2026'!$E:$E,'DRE-2026'!C$4,'Realizado 2026'!$A:$A,'DRE-2026'!$A$2))</f>
        <v>0</v>
      </c>
      <c r="D88" s="24">
        <f t="shared" si="46"/>
        <v>0</v>
      </c>
      <c r="E88" s="22">
        <f>IF($A$2="CONSOLIDADO",SUMIFS(Orçamento2026!$P:$P,Orçamento2026!$F:$F,'DRE-2026'!$A88,Orçamento2026!$E:$E,'DRE-2026'!F$4),SUMIFS(Orçamento2026!$P:$P,Orçamento2026!$F:$F,'DRE-2026'!$A88,Orçamento2026!$E:$E,'DRE-2026'!F$4,Orçamento2026!$A:$A,'DRE-2026'!$A$2))</f>
        <v>579.65</v>
      </c>
      <c r="F88" s="23">
        <f>IF($A$2="CONSOLIDADO",SUMIFS('Realizado 2026'!$P:$P,'Realizado 2026'!$F:$F,'DRE-2026'!$A88,'Realizado 2026'!$E:$E,'DRE-2026'!F$4),SUMIFS('Realizado 2026'!$P:$P,'Realizado 2026'!$F:$F,'DRE-2026'!$A88,'Realizado 2026'!$E:$E,'DRE-2026'!F$4,'Realizado 2026'!$A:$A,'DRE-2026'!$A$2))</f>
        <v>0</v>
      </c>
      <c r="G88" s="24">
        <f t="shared" si="47"/>
        <v>0</v>
      </c>
      <c r="H88" s="22">
        <f>IF($A$2="CONSOLIDADO",SUMIFS(Orçamento2026!$P:$P,Orçamento2026!$F:$F,'DRE-2026'!$A88,Orçamento2026!$E:$E,'DRE-2026'!I$4),SUMIFS(Orçamento2026!$P:$P,Orçamento2026!$F:$F,'DRE-2026'!$A88,Orçamento2026!$E:$E,'DRE-2026'!I$4,Orçamento2026!$A:$A,'DRE-2026'!$A$2))</f>
        <v>579.65</v>
      </c>
      <c r="I88" s="23">
        <f>IF($A$2="CONSOLIDADO",SUMIFS('Realizado 2026'!$P:$P,'Realizado 2026'!$F:$F,'DRE-2026'!$A88,'Realizado 2026'!$E:$E,'DRE-2026'!I$4),SUMIFS('Realizado 2026'!$P:$P,'Realizado 2026'!$F:$F,'DRE-2026'!$A88,'Realizado 2026'!$E:$E,'DRE-2026'!I$4,'Realizado 2026'!$A:$A,'DRE-2026'!$A$2))</f>
        <v>0</v>
      </c>
      <c r="J88" s="24">
        <f t="shared" si="48"/>
        <v>0</v>
      </c>
      <c r="K88" s="22">
        <f>IF($A$2="CONSOLIDADO",SUMIFS(Orçamento2026!$P:$P,Orçamento2026!$F:$F,'DRE-2026'!$A88,Orçamento2026!$E:$E,'DRE-2026'!L$4),SUMIFS(Orçamento2026!$P:$P,Orçamento2026!$F:$F,'DRE-2026'!$A88,Orçamento2026!$E:$E,'DRE-2026'!L$4,Orçamento2026!$A:$A,'DRE-2026'!$A$2))</f>
        <v>579.65</v>
      </c>
      <c r="L88" s="23">
        <f>IF($A$2="CONSOLIDADO",SUMIFS('Realizado 2026'!$P:$P,'Realizado 2026'!$F:$F,'DRE-2026'!$A88,'Realizado 2026'!$E:$E,'DRE-2026'!L$4),SUMIFS('Realizado 2026'!$P:$P,'Realizado 2026'!$F:$F,'DRE-2026'!$A88,'Realizado 2026'!$E:$E,'DRE-2026'!L$4,'Realizado 2026'!$A:$A,'DRE-2026'!$A$2))</f>
        <v>0</v>
      </c>
      <c r="M88" s="24">
        <f t="shared" si="49"/>
        <v>0</v>
      </c>
      <c r="N88" s="22">
        <f>IF($A$2="CONSOLIDADO",SUMIFS(Orçamento2026!$P:$P,Orçamento2026!$F:$F,'DRE-2026'!$A88,Orçamento2026!$E:$E,'DRE-2026'!O$4),SUMIFS(Orçamento2026!$P:$P,Orçamento2026!$F:$F,'DRE-2026'!$A88,Orçamento2026!$E:$E,'DRE-2026'!O$4,Orçamento2026!$A:$A,'DRE-2026'!$A$2))</f>
        <v>579.65</v>
      </c>
      <c r="O88" s="23">
        <f>IF($A$2="CONSOLIDADO",SUMIFS('Realizado 2026'!$P:$P,'Realizado 2026'!$F:$F,'DRE-2026'!$A88,'Realizado 2026'!$E:$E,'DRE-2026'!O$4),SUMIFS('Realizado 2026'!$P:$P,'Realizado 2026'!$F:$F,'DRE-2026'!$A88,'Realizado 2026'!$E:$E,'DRE-2026'!O$4,'Realizado 2026'!$A:$A,'DRE-2026'!$A$2))</f>
        <v>0</v>
      </c>
      <c r="P88" s="24">
        <f t="shared" si="50"/>
        <v>0</v>
      </c>
      <c r="Q88" s="22">
        <f>IF($A$2="CONSOLIDADO",SUMIFS(Orçamento2026!$P:$P,Orçamento2026!$F:$F,'DRE-2026'!$A88,Orçamento2026!$E:$E,'DRE-2026'!R$4),SUMIFS(Orçamento2026!$P:$P,Orçamento2026!$F:$F,'DRE-2026'!$A88,Orçamento2026!$E:$E,'DRE-2026'!R$4,Orçamento2026!$A:$A,'DRE-2026'!$A$2))</f>
        <v>579.65</v>
      </c>
      <c r="R88" s="23">
        <f>IF($A$2="CONSOLIDADO",SUMIFS('Realizado 2026'!$P:$P,'Realizado 2026'!$F:$F,'DRE-2026'!$A88,'Realizado 2026'!$E:$E,'DRE-2026'!R$4),SUMIFS('Realizado 2026'!$P:$P,'Realizado 2026'!$F:$F,'DRE-2026'!$A88,'Realizado 2026'!$E:$E,'DRE-2026'!R$4,'Realizado 2026'!$A:$A,'DRE-2026'!$A$2))</f>
        <v>0</v>
      </c>
      <c r="S88" s="24">
        <f t="shared" si="51"/>
        <v>0</v>
      </c>
      <c r="T88" s="22">
        <f>IF($A$2="CONSOLIDADO",SUMIFS(Orçamento2026!$P:$P,Orçamento2026!$F:$F,'DRE-2026'!$A88,Orçamento2026!$E:$E,'DRE-2026'!U$4),SUMIFS(Orçamento2026!$P:$P,Orçamento2026!$F:$F,'DRE-2026'!$A88,Orçamento2026!$E:$E,'DRE-2026'!U$4,Orçamento2026!$A:$A,'DRE-2026'!$A$2))</f>
        <v>579.65</v>
      </c>
      <c r="U88" s="23">
        <f>IF($A$2="CONSOLIDADO",SUMIFS('Realizado 2026'!$P:$P,'Realizado 2026'!$F:$F,'DRE-2026'!$A88,'Realizado 2026'!$E:$E,'DRE-2026'!U$4),SUMIFS('Realizado 2026'!$P:$P,'Realizado 2026'!$F:$F,'DRE-2026'!$A88,'Realizado 2026'!$E:$E,'DRE-2026'!U$4,'Realizado 2026'!$A:$A,'DRE-2026'!$A$2))</f>
        <v>0</v>
      </c>
      <c r="V88" s="24">
        <f t="shared" si="52"/>
        <v>0</v>
      </c>
      <c r="W88" s="22">
        <f>IF($A$2="CONSOLIDADO",SUMIFS(Orçamento2026!$P:$P,Orçamento2026!$F:$F,'DRE-2026'!$A88,Orçamento2026!$E:$E,'DRE-2026'!X$4),SUMIFS(Orçamento2026!$P:$P,Orçamento2026!$F:$F,'DRE-2026'!$A88,Orçamento2026!$E:$E,'DRE-2026'!X$4,Orçamento2026!$A:$A,'DRE-2026'!$A$2))</f>
        <v>579.65</v>
      </c>
      <c r="X88" s="23">
        <f>IF($A$2="CONSOLIDADO",SUMIFS('Realizado 2026'!$P:$P,'Realizado 2026'!$F:$F,'DRE-2026'!$A88,'Realizado 2026'!$E:$E,'DRE-2026'!X$4),SUMIFS('Realizado 2026'!$P:$P,'Realizado 2026'!$F:$F,'DRE-2026'!$A88,'Realizado 2026'!$E:$E,'DRE-2026'!X$4,'Realizado 2026'!$A:$A,'DRE-2026'!$A$2))</f>
        <v>0</v>
      </c>
      <c r="Y88" s="24">
        <f t="shared" si="53"/>
        <v>0</v>
      </c>
      <c r="Z88" s="22">
        <f>IF($A$2="CONSOLIDADO",SUMIFS(Orçamento2026!$P:$P,Orçamento2026!$F:$F,'DRE-2026'!$A88,Orçamento2026!$E:$E,'DRE-2026'!AA$4),SUMIFS(Orçamento2026!$P:$P,Orçamento2026!$F:$F,'DRE-2026'!$A88,Orçamento2026!$E:$E,'DRE-2026'!AA$4,Orçamento2026!$A:$A,'DRE-2026'!$A$2))</f>
        <v>579.65</v>
      </c>
      <c r="AA88" s="23">
        <f>IF($A$2="CONSOLIDADO",SUMIFS('Realizado 2026'!$P:$P,'Realizado 2026'!$F:$F,'DRE-2026'!$A88,'Realizado 2026'!$E:$E,'DRE-2026'!AA$4),SUMIFS('Realizado 2026'!$P:$P,'Realizado 2026'!$F:$F,'DRE-2026'!$A88,'Realizado 2026'!$E:$E,'DRE-2026'!AA$4,'Realizado 2026'!$A:$A,'DRE-2026'!$A$2))</f>
        <v>0</v>
      </c>
      <c r="AB88" s="24">
        <f t="shared" si="54"/>
        <v>0</v>
      </c>
      <c r="AC88" s="22">
        <f>IF($A$2="CONSOLIDADO",SUMIFS(Orçamento2026!$P:$P,Orçamento2026!$F:$F,'DRE-2026'!$A88,Orçamento2026!$E:$E,'DRE-2026'!AD$4),SUMIFS(Orçamento2026!$P:$P,Orçamento2026!$F:$F,'DRE-2026'!$A88,Orçamento2026!$E:$E,'DRE-2026'!AD$4,Orçamento2026!$A:$A,'DRE-2026'!$A$2))</f>
        <v>579.65</v>
      </c>
      <c r="AD88" s="23">
        <f>IF($A$2="CONSOLIDADO",SUMIFS('Realizado 2026'!$P:$P,'Realizado 2026'!$F:$F,'DRE-2026'!$A88,'Realizado 2026'!$E:$E,'DRE-2026'!AD$4),SUMIFS('Realizado 2026'!$P:$P,'Realizado 2026'!$F:$F,'DRE-2026'!$A88,'Realizado 2026'!$E:$E,'DRE-2026'!AD$4,'Realizado 2026'!$A:$A,'DRE-2026'!$A$2))</f>
        <v>0</v>
      </c>
      <c r="AE88" s="24">
        <f t="shared" si="55"/>
        <v>0</v>
      </c>
      <c r="AF88" s="22">
        <f>IF($A$2="CONSOLIDADO",SUMIFS(Orçamento2026!$P:$P,Orçamento2026!$F:$F,'DRE-2026'!$A88,Orçamento2026!$E:$E,'DRE-2026'!AG$4),SUMIFS(Orçamento2026!$P:$P,Orçamento2026!$F:$F,'DRE-2026'!$A88,Orçamento2026!$E:$E,'DRE-2026'!AG$4,Orçamento2026!$A:$A,'DRE-2026'!$A$2))</f>
        <v>579.65</v>
      </c>
      <c r="AG88" s="23">
        <f>IF($A$2="CONSOLIDADO",SUMIFS('Realizado 2026'!$P:$P,'Realizado 2026'!$F:$F,'DRE-2026'!$A88,'Realizado 2026'!$E:$E,'DRE-2026'!AG$4),SUMIFS('Realizado 2026'!$P:$P,'Realizado 2026'!$F:$F,'DRE-2026'!$A88,'Realizado 2026'!$E:$E,'DRE-2026'!AG$4,'Realizado 2026'!$A:$A,'DRE-2026'!$A$2))</f>
        <v>0</v>
      </c>
      <c r="AH88" s="24">
        <f t="shared" si="56"/>
        <v>0</v>
      </c>
      <c r="AI88" s="22">
        <f>IF($A$2="CONSOLIDADO",SUMIFS(Orçamento2026!$P:$P,Orçamento2026!$F:$F,'DRE-2026'!$A88,Orçamento2026!$E:$E,'DRE-2026'!AJ$4),SUMIFS(Orçamento2026!$P:$P,Orçamento2026!$F:$F,'DRE-2026'!$A88,Orçamento2026!$E:$E,'DRE-2026'!AJ$4,Orçamento2026!$A:$A,'DRE-2026'!$A$2))</f>
        <v>579.65</v>
      </c>
      <c r="AJ88" s="23">
        <f>IF($A$2="CONSOLIDADO",SUMIFS('Realizado 2026'!$P:$P,'Realizado 2026'!$F:$F,'DRE-2026'!$A88,'Realizado 2026'!$E:$E,'DRE-2026'!AJ$4),SUMIFS('Realizado 2026'!$P:$P,'Realizado 2026'!$F:$F,'DRE-2026'!$A88,'Realizado 2026'!$E:$E,'DRE-2026'!AJ$4,'Realizado 2026'!$A:$A,'DRE-2026'!$A$2))</f>
        <v>0</v>
      </c>
      <c r="AK88" s="24">
        <f t="shared" si="57"/>
        <v>0</v>
      </c>
      <c r="AL88" s="5"/>
      <c r="AM88" s="5"/>
      <c r="AN88" s="23">
        <f t="shared" ref="AN88:AO88" si="139">B88+E88+H88+K88+N88+Q88+T88+W88+Z88+AC88+AF88+AI88</f>
        <v>6955.7999999999984</v>
      </c>
      <c r="AO88" s="23">
        <f t="shared" si="139"/>
        <v>0</v>
      </c>
      <c r="AP88" s="25">
        <f t="shared" si="59"/>
        <v>0</v>
      </c>
    </row>
    <row r="89" spans="1:42 16378:16378" ht="15.75" customHeight="1">
      <c r="A89" s="44" t="s">
        <v>86</v>
      </c>
      <c r="B89" s="22">
        <f>IF($A$2="CONSOLIDADO",SUMIFS(Orçamento2026!$P:$P,Orçamento2026!$F:$F,'DRE-2026'!$A89,Orçamento2026!$E:$E,'DRE-2026'!C$4),SUMIFS(Orçamento2026!$P:$P,Orçamento2026!$F:$F,'DRE-2026'!$A89,Orçamento2026!$E:$E,'DRE-2026'!C$4,Orçamento2026!$A:$A,'DRE-2026'!$A$2))</f>
        <v>0</v>
      </c>
      <c r="C89" s="23">
        <f>IF($A$2="CONSOLIDADO",SUMIFS('Realizado 2026'!$P:$P,'Realizado 2026'!$F:$F,'DRE-2026'!$A89,'Realizado 2026'!$E:$E,'DRE-2026'!C$4),SUMIFS('Realizado 2026'!$P:$P,'Realizado 2026'!$F:$F,'DRE-2026'!$A89,'Realizado 2026'!$E:$E,'DRE-2026'!C$4,'Realizado 2026'!$A:$A,'DRE-2026'!$A$2))</f>
        <v>0</v>
      </c>
      <c r="D89" s="24" t="str">
        <f t="shared" si="46"/>
        <v>-</v>
      </c>
      <c r="E89" s="22">
        <f>IF($A$2="CONSOLIDADO",SUMIFS(Orçamento2026!$P:$P,Orçamento2026!$F:$F,'DRE-2026'!$A89,Orçamento2026!$E:$E,'DRE-2026'!F$4),SUMIFS(Orçamento2026!$P:$P,Orçamento2026!$F:$F,'DRE-2026'!$A89,Orçamento2026!$E:$E,'DRE-2026'!F$4,Orçamento2026!$A:$A,'DRE-2026'!$A$2))</f>
        <v>0</v>
      </c>
      <c r="F89" s="23">
        <f>IF($A$2="CONSOLIDADO",SUMIFS('Realizado 2026'!$P:$P,'Realizado 2026'!$F:$F,'DRE-2026'!$A89,'Realizado 2026'!$E:$E,'DRE-2026'!F$4),SUMIFS('Realizado 2026'!$P:$P,'Realizado 2026'!$F:$F,'DRE-2026'!$A89,'Realizado 2026'!$E:$E,'DRE-2026'!F$4,'Realizado 2026'!$A:$A,'DRE-2026'!$A$2))</f>
        <v>0</v>
      </c>
      <c r="G89" s="24" t="str">
        <f t="shared" si="47"/>
        <v>-</v>
      </c>
      <c r="H89" s="22">
        <f>IF($A$2="CONSOLIDADO",SUMIFS(Orçamento2026!$P:$P,Orçamento2026!$F:$F,'DRE-2026'!$A89,Orçamento2026!$E:$E,'DRE-2026'!I$4),SUMIFS(Orçamento2026!$P:$P,Orçamento2026!$F:$F,'DRE-2026'!$A89,Orçamento2026!$E:$E,'DRE-2026'!I$4,Orçamento2026!$A:$A,'DRE-2026'!$A$2))</f>
        <v>0</v>
      </c>
      <c r="I89" s="23">
        <f>IF($A$2="CONSOLIDADO",SUMIFS('Realizado 2026'!$P:$P,'Realizado 2026'!$F:$F,'DRE-2026'!$A89,'Realizado 2026'!$E:$E,'DRE-2026'!I$4),SUMIFS('Realizado 2026'!$P:$P,'Realizado 2026'!$F:$F,'DRE-2026'!$A89,'Realizado 2026'!$E:$E,'DRE-2026'!I$4,'Realizado 2026'!$A:$A,'DRE-2026'!$A$2))</f>
        <v>0</v>
      </c>
      <c r="J89" s="24" t="str">
        <f t="shared" si="48"/>
        <v>-</v>
      </c>
      <c r="K89" s="22">
        <f>IF($A$2="CONSOLIDADO",SUMIFS(Orçamento2026!$P:$P,Orçamento2026!$F:$F,'DRE-2026'!$A89,Orçamento2026!$E:$E,'DRE-2026'!L$4),SUMIFS(Orçamento2026!$P:$P,Orçamento2026!$F:$F,'DRE-2026'!$A89,Orçamento2026!$E:$E,'DRE-2026'!L$4,Orçamento2026!$A:$A,'DRE-2026'!$A$2))</f>
        <v>0</v>
      </c>
      <c r="L89" s="23">
        <f>IF($A$2="CONSOLIDADO",SUMIFS('Realizado 2026'!$P:$P,'Realizado 2026'!$F:$F,'DRE-2026'!$A89,'Realizado 2026'!$E:$E,'DRE-2026'!L$4),SUMIFS('Realizado 2026'!$P:$P,'Realizado 2026'!$F:$F,'DRE-2026'!$A89,'Realizado 2026'!$E:$E,'DRE-2026'!L$4,'Realizado 2026'!$A:$A,'DRE-2026'!$A$2))</f>
        <v>0</v>
      </c>
      <c r="M89" s="24" t="str">
        <f t="shared" si="49"/>
        <v>-</v>
      </c>
      <c r="N89" s="22">
        <f>IF($A$2="CONSOLIDADO",SUMIFS(Orçamento2026!$P:$P,Orçamento2026!$F:$F,'DRE-2026'!$A89,Orçamento2026!$E:$E,'DRE-2026'!O$4),SUMIFS(Orçamento2026!$P:$P,Orçamento2026!$F:$F,'DRE-2026'!$A89,Orçamento2026!$E:$E,'DRE-2026'!O$4,Orçamento2026!$A:$A,'DRE-2026'!$A$2))</f>
        <v>0</v>
      </c>
      <c r="O89" s="23">
        <f>IF($A$2="CONSOLIDADO",SUMIFS('Realizado 2026'!$P:$P,'Realizado 2026'!$F:$F,'DRE-2026'!$A89,'Realizado 2026'!$E:$E,'DRE-2026'!O$4),SUMIFS('Realizado 2026'!$P:$P,'Realizado 2026'!$F:$F,'DRE-2026'!$A89,'Realizado 2026'!$E:$E,'DRE-2026'!O$4,'Realizado 2026'!$A:$A,'DRE-2026'!$A$2))</f>
        <v>0</v>
      </c>
      <c r="P89" s="24" t="str">
        <f t="shared" si="50"/>
        <v>-</v>
      </c>
      <c r="Q89" s="22">
        <f>IF($A$2="CONSOLIDADO",SUMIFS(Orçamento2026!$P:$P,Orçamento2026!$F:$F,'DRE-2026'!$A89,Orçamento2026!$E:$E,'DRE-2026'!R$4),SUMIFS(Orçamento2026!$P:$P,Orçamento2026!$F:$F,'DRE-2026'!$A89,Orçamento2026!$E:$E,'DRE-2026'!R$4,Orçamento2026!$A:$A,'DRE-2026'!$A$2))</f>
        <v>0</v>
      </c>
      <c r="R89" s="23">
        <f>IF($A$2="CONSOLIDADO",SUMIFS('Realizado 2026'!$P:$P,'Realizado 2026'!$F:$F,'DRE-2026'!$A89,'Realizado 2026'!$E:$E,'DRE-2026'!R$4),SUMIFS('Realizado 2026'!$P:$P,'Realizado 2026'!$F:$F,'DRE-2026'!$A89,'Realizado 2026'!$E:$E,'DRE-2026'!R$4,'Realizado 2026'!$A:$A,'DRE-2026'!$A$2))</f>
        <v>0</v>
      </c>
      <c r="S89" s="24" t="str">
        <f t="shared" si="51"/>
        <v>-</v>
      </c>
      <c r="T89" s="22">
        <f>IF($A$2="CONSOLIDADO",SUMIFS(Orçamento2026!$P:$P,Orçamento2026!$F:$F,'DRE-2026'!$A89,Orçamento2026!$E:$E,'DRE-2026'!U$4),SUMIFS(Orçamento2026!$P:$P,Orçamento2026!$F:$F,'DRE-2026'!$A89,Orçamento2026!$E:$E,'DRE-2026'!U$4,Orçamento2026!$A:$A,'DRE-2026'!$A$2))</f>
        <v>0</v>
      </c>
      <c r="U89" s="23">
        <f>IF($A$2="CONSOLIDADO",SUMIFS('Realizado 2026'!$P:$P,'Realizado 2026'!$F:$F,'DRE-2026'!$A89,'Realizado 2026'!$E:$E,'DRE-2026'!U$4),SUMIFS('Realizado 2026'!$P:$P,'Realizado 2026'!$F:$F,'DRE-2026'!$A89,'Realizado 2026'!$E:$E,'DRE-2026'!U$4,'Realizado 2026'!$A:$A,'DRE-2026'!$A$2))</f>
        <v>0</v>
      </c>
      <c r="V89" s="24" t="str">
        <f t="shared" si="52"/>
        <v>-</v>
      </c>
      <c r="W89" s="22">
        <f>IF($A$2="CONSOLIDADO",SUMIFS(Orçamento2026!$P:$P,Orçamento2026!$F:$F,'DRE-2026'!$A89,Orçamento2026!$E:$E,'DRE-2026'!X$4),SUMIFS(Orçamento2026!$P:$P,Orçamento2026!$F:$F,'DRE-2026'!$A89,Orçamento2026!$E:$E,'DRE-2026'!X$4,Orçamento2026!$A:$A,'DRE-2026'!$A$2))</f>
        <v>0</v>
      </c>
      <c r="X89" s="23">
        <f>IF($A$2="CONSOLIDADO",SUMIFS('Realizado 2026'!$P:$P,'Realizado 2026'!$F:$F,'DRE-2026'!$A89,'Realizado 2026'!$E:$E,'DRE-2026'!X$4),SUMIFS('Realizado 2026'!$P:$P,'Realizado 2026'!$F:$F,'DRE-2026'!$A89,'Realizado 2026'!$E:$E,'DRE-2026'!X$4,'Realizado 2026'!$A:$A,'DRE-2026'!$A$2))</f>
        <v>0</v>
      </c>
      <c r="Y89" s="24" t="str">
        <f t="shared" si="53"/>
        <v>-</v>
      </c>
      <c r="Z89" s="22">
        <f>IF($A$2="CONSOLIDADO",SUMIFS(Orçamento2026!$P:$P,Orçamento2026!$F:$F,'DRE-2026'!$A89,Orçamento2026!$E:$E,'DRE-2026'!AA$4),SUMIFS(Orçamento2026!$P:$P,Orçamento2026!$F:$F,'DRE-2026'!$A89,Orçamento2026!$E:$E,'DRE-2026'!AA$4,Orçamento2026!$A:$A,'DRE-2026'!$A$2))</f>
        <v>0</v>
      </c>
      <c r="AA89" s="23">
        <f>IF($A$2="CONSOLIDADO",SUMIFS('Realizado 2026'!$P:$P,'Realizado 2026'!$F:$F,'DRE-2026'!$A89,'Realizado 2026'!$E:$E,'DRE-2026'!AA$4),SUMIFS('Realizado 2026'!$P:$P,'Realizado 2026'!$F:$F,'DRE-2026'!$A89,'Realizado 2026'!$E:$E,'DRE-2026'!AA$4,'Realizado 2026'!$A:$A,'DRE-2026'!$A$2))</f>
        <v>0</v>
      </c>
      <c r="AB89" s="24" t="str">
        <f t="shared" si="54"/>
        <v>-</v>
      </c>
      <c r="AC89" s="22">
        <f>IF($A$2="CONSOLIDADO",SUMIFS(Orçamento2026!$P:$P,Orçamento2026!$F:$F,'DRE-2026'!$A89,Orçamento2026!$E:$E,'DRE-2026'!AD$4),SUMIFS(Orçamento2026!$P:$P,Orçamento2026!$F:$F,'DRE-2026'!$A89,Orçamento2026!$E:$E,'DRE-2026'!AD$4,Orçamento2026!$A:$A,'DRE-2026'!$A$2))</f>
        <v>0</v>
      </c>
      <c r="AD89" s="23">
        <f>IF($A$2="CONSOLIDADO",SUMIFS('Realizado 2026'!$P:$P,'Realizado 2026'!$F:$F,'DRE-2026'!$A89,'Realizado 2026'!$E:$E,'DRE-2026'!AD$4),SUMIFS('Realizado 2026'!$P:$P,'Realizado 2026'!$F:$F,'DRE-2026'!$A89,'Realizado 2026'!$E:$E,'DRE-2026'!AD$4,'Realizado 2026'!$A:$A,'DRE-2026'!$A$2))</f>
        <v>0</v>
      </c>
      <c r="AE89" s="24" t="str">
        <f t="shared" si="55"/>
        <v>-</v>
      </c>
      <c r="AF89" s="22">
        <f>IF($A$2="CONSOLIDADO",SUMIFS(Orçamento2026!$P:$P,Orçamento2026!$F:$F,'DRE-2026'!$A89,Orçamento2026!$E:$E,'DRE-2026'!AG$4),SUMIFS(Orçamento2026!$P:$P,Orçamento2026!$F:$F,'DRE-2026'!$A89,Orçamento2026!$E:$E,'DRE-2026'!AG$4,Orçamento2026!$A:$A,'DRE-2026'!$A$2))</f>
        <v>0</v>
      </c>
      <c r="AG89" s="23">
        <f>IF($A$2="CONSOLIDADO",SUMIFS('Realizado 2026'!$P:$P,'Realizado 2026'!$F:$F,'DRE-2026'!$A89,'Realizado 2026'!$E:$E,'DRE-2026'!AG$4),SUMIFS('Realizado 2026'!$P:$P,'Realizado 2026'!$F:$F,'DRE-2026'!$A89,'Realizado 2026'!$E:$E,'DRE-2026'!AG$4,'Realizado 2026'!$A:$A,'DRE-2026'!$A$2))</f>
        <v>0</v>
      </c>
      <c r="AH89" s="24" t="str">
        <f t="shared" si="56"/>
        <v>-</v>
      </c>
      <c r="AI89" s="22">
        <f>IF($A$2="CONSOLIDADO",SUMIFS(Orçamento2026!$P:$P,Orçamento2026!$F:$F,'DRE-2026'!$A89,Orçamento2026!$E:$E,'DRE-2026'!AJ$4),SUMIFS(Orçamento2026!$P:$P,Orçamento2026!$F:$F,'DRE-2026'!$A89,Orçamento2026!$E:$E,'DRE-2026'!AJ$4,Orçamento2026!$A:$A,'DRE-2026'!$A$2))</f>
        <v>0</v>
      </c>
      <c r="AJ89" s="23">
        <f>IF($A$2="CONSOLIDADO",SUMIFS('Realizado 2026'!$P:$P,'Realizado 2026'!$F:$F,'DRE-2026'!$A89,'Realizado 2026'!$E:$E,'DRE-2026'!AJ$4),SUMIFS('Realizado 2026'!$P:$P,'Realizado 2026'!$F:$F,'DRE-2026'!$A89,'Realizado 2026'!$E:$E,'DRE-2026'!AJ$4,'Realizado 2026'!$A:$A,'DRE-2026'!$A$2))</f>
        <v>0</v>
      </c>
      <c r="AK89" s="24" t="str">
        <f t="shared" si="57"/>
        <v>-</v>
      </c>
      <c r="AL89" s="5"/>
      <c r="AM89" s="5"/>
      <c r="AN89" s="23">
        <f t="shared" ref="AN89:AO89" si="140">B89+E89+H89+K89+N89+Q89+T89+W89+Z89+AC89+AF89+AI89</f>
        <v>0</v>
      </c>
      <c r="AO89" s="23">
        <f t="shared" si="140"/>
        <v>0</v>
      </c>
      <c r="AP89" s="25" t="str">
        <f t="shared" si="59"/>
        <v>-</v>
      </c>
    </row>
    <row r="90" spans="1:42 16378:16378" ht="15.75" customHeight="1">
      <c r="A90" s="44" t="s">
        <v>87</v>
      </c>
      <c r="B90" s="22">
        <f>IF($A$2="CONSOLIDADO",SUMIFS(Orçamento2026!$P:$P,Orçamento2026!$F:$F,'DRE-2026'!$A90,Orçamento2026!$E:$E,'DRE-2026'!C$4),SUMIFS(Orçamento2026!$P:$P,Orçamento2026!$F:$F,'DRE-2026'!$A90,Orçamento2026!$E:$E,'DRE-2026'!C$4,Orçamento2026!$A:$A,'DRE-2026'!$A$2))</f>
        <v>17500</v>
      </c>
      <c r="C90" s="23">
        <f>IF($A$2="CONSOLIDADO",SUMIFS('Realizado 2026'!$P:$P,'Realizado 2026'!$F:$F,'DRE-2026'!$A90,'Realizado 2026'!$E:$E,'DRE-2026'!C$4),SUMIFS('Realizado 2026'!$P:$P,'Realizado 2026'!$F:$F,'DRE-2026'!$A90,'Realizado 2026'!$E:$E,'DRE-2026'!C$4,'Realizado 2026'!$A:$A,'DRE-2026'!$A$2))</f>
        <v>18800</v>
      </c>
      <c r="D90" s="24">
        <f t="shared" si="46"/>
        <v>1.0742857142857143</v>
      </c>
      <c r="E90" s="22">
        <f>IF($A$2="CONSOLIDADO",SUMIFS(Orçamento2026!$P:$P,Orçamento2026!$F:$F,'DRE-2026'!$A90,Orçamento2026!$E:$E,'DRE-2026'!F$4),SUMIFS(Orçamento2026!$P:$P,Orçamento2026!$F:$F,'DRE-2026'!$A90,Orçamento2026!$E:$E,'DRE-2026'!F$4,Orçamento2026!$A:$A,'DRE-2026'!$A$2))</f>
        <v>17500</v>
      </c>
      <c r="F90" s="23">
        <f>IF($A$2="CONSOLIDADO",SUMIFS('Realizado 2026'!$P:$P,'Realizado 2026'!$F:$F,'DRE-2026'!$A90,'Realizado 2026'!$E:$E,'DRE-2026'!F$4),SUMIFS('Realizado 2026'!$P:$P,'Realizado 2026'!$F:$F,'DRE-2026'!$A90,'Realizado 2026'!$E:$E,'DRE-2026'!F$4,'Realizado 2026'!$A:$A,'DRE-2026'!$A$2))</f>
        <v>16750</v>
      </c>
      <c r="G90" s="24">
        <f t="shared" si="47"/>
        <v>0.95714285714285718</v>
      </c>
      <c r="H90" s="22">
        <f>IF($A$2="CONSOLIDADO",SUMIFS(Orçamento2026!$P:$P,Orçamento2026!$F:$F,'DRE-2026'!$A90,Orçamento2026!$E:$E,'DRE-2026'!I$4),SUMIFS(Orçamento2026!$P:$P,Orçamento2026!$F:$F,'DRE-2026'!$A90,Orçamento2026!$E:$E,'DRE-2026'!I$4,Orçamento2026!$A:$A,'DRE-2026'!$A$2))</f>
        <v>17500</v>
      </c>
      <c r="I90" s="23">
        <f>IF($A$2="CONSOLIDADO",SUMIFS('Realizado 2026'!$P:$P,'Realizado 2026'!$F:$F,'DRE-2026'!$A90,'Realizado 2026'!$E:$E,'DRE-2026'!I$4),SUMIFS('Realizado 2026'!$P:$P,'Realizado 2026'!$F:$F,'DRE-2026'!$A90,'Realizado 2026'!$E:$E,'DRE-2026'!I$4,'Realizado 2026'!$A:$A,'DRE-2026'!$A$2))</f>
        <v>21250</v>
      </c>
      <c r="J90" s="24">
        <f t="shared" si="48"/>
        <v>1.2142857142857142</v>
      </c>
      <c r="K90" s="22">
        <f>IF($A$2="CONSOLIDADO",SUMIFS(Orçamento2026!$P:$P,Orçamento2026!$F:$F,'DRE-2026'!$A90,Orçamento2026!$E:$E,'DRE-2026'!L$4),SUMIFS(Orçamento2026!$P:$P,Orçamento2026!$F:$F,'DRE-2026'!$A90,Orçamento2026!$E:$E,'DRE-2026'!L$4,Orçamento2026!$A:$A,'DRE-2026'!$A$2))</f>
        <v>17500</v>
      </c>
      <c r="L90" s="23">
        <f>IF($A$2="CONSOLIDADO",SUMIFS('Realizado 2026'!$P:$P,'Realizado 2026'!$F:$F,'DRE-2026'!$A90,'Realizado 2026'!$E:$E,'DRE-2026'!L$4),SUMIFS('Realizado 2026'!$P:$P,'Realizado 2026'!$F:$F,'DRE-2026'!$A90,'Realizado 2026'!$E:$E,'DRE-2026'!L$4,'Realizado 2026'!$A:$A,'DRE-2026'!$A$2))</f>
        <v>0</v>
      </c>
      <c r="M90" s="24">
        <f t="shared" si="49"/>
        <v>0</v>
      </c>
      <c r="N90" s="22">
        <f>IF($A$2="CONSOLIDADO",SUMIFS(Orçamento2026!$P:$P,Orçamento2026!$F:$F,'DRE-2026'!$A90,Orçamento2026!$E:$E,'DRE-2026'!O$4),SUMIFS(Orçamento2026!$P:$P,Orçamento2026!$F:$F,'DRE-2026'!$A90,Orçamento2026!$E:$E,'DRE-2026'!O$4,Orçamento2026!$A:$A,'DRE-2026'!$A$2))</f>
        <v>17500</v>
      </c>
      <c r="O90" s="23">
        <f>IF($A$2="CONSOLIDADO",SUMIFS('Realizado 2026'!$P:$P,'Realizado 2026'!$F:$F,'DRE-2026'!$A90,'Realizado 2026'!$E:$E,'DRE-2026'!O$4),SUMIFS('Realizado 2026'!$P:$P,'Realizado 2026'!$F:$F,'DRE-2026'!$A90,'Realizado 2026'!$E:$E,'DRE-2026'!O$4,'Realizado 2026'!$A:$A,'DRE-2026'!$A$2))</f>
        <v>0</v>
      </c>
      <c r="P90" s="24">
        <f t="shared" si="50"/>
        <v>0</v>
      </c>
      <c r="Q90" s="22">
        <f>IF($A$2="CONSOLIDADO",SUMIFS(Orçamento2026!$P:$P,Orçamento2026!$F:$F,'DRE-2026'!$A90,Orçamento2026!$E:$E,'DRE-2026'!R$4),SUMIFS(Orçamento2026!$P:$P,Orçamento2026!$F:$F,'DRE-2026'!$A90,Orçamento2026!$E:$E,'DRE-2026'!R$4,Orçamento2026!$A:$A,'DRE-2026'!$A$2))</f>
        <v>17500</v>
      </c>
      <c r="R90" s="23">
        <f>IF($A$2="CONSOLIDADO",SUMIFS('Realizado 2026'!$P:$P,'Realizado 2026'!$F:$F,'DRE-2026'!$A90,'Realizado 2026'!$E:$E,'DRE-2026'!R$4),SUMIFS('Realizado 2026'!$P:$P,'Realizado 2026'!$F:$F,'DRE-2026'!$A90,'Realizado 2026'!$E:$E,'DRE-2026'!R$4,'Realizado 2026'!$A:$A,'DRE-2026'!$A$2))</f>
        <v>0</v>
      </c>
      <c r="S90" s="24">
        <f t="shared" si="51"/>
        <v>0</v>
      </c>
      <c r="T90" s="22">
        <f>IF($A$2="CONSOLIDADO",SUMIFS(Orçamento2026!$P:$P,Orçamento2026!$F:$F,'DRE-2026'!$A90,Orçamento2026!$E:$E,'DRE-2026'!U$4),SUMIFS(Orçamento2026!$P:$P,Orçamento2026!$F:$F,'DRE-2026'!$A90,Orçamento2026!$E:$E,'DRE-2026'!U$4,Orçamento2026!$A:$A,'DRE-2026'!$A$2))</f>
        <v>17500</v>
      </c>
      <c r="U90" s="23">
        <f>IF($A$2="CONSOLIDADO",SUMIFS('Realizado 2026'!$P:$P,'Realizado 2026'!$F:$F,'DRE-2026'!$A90,'Realizado 2026'!$E:$E,'DRE-2026'!U$4),SUMIFS('Realizado 2026'!$P:$P,'Realizado 2026'!$F:$F,'DRE-2026'!$A90,'Realizado 2026'!$E:$E,'DRE-2026'!U$4,'Realizado 2026'!$A:$A,'DRE-2026'!$A$2))</f>
        <v>0</v>
      </c>
      <c r="V90" s="24">
        <f t="shared" si="52"/>
        <v>0</v>
      </c>
      <c r="W90" s="22">
        <f>IF($A$2="CONSOLIDADO",SUMIFS(Orçamento2026!$P:$P,Orçamento2026!$F:$F,'DRE-2026'!$A90,Orçamento2026!$E:$E,'DRE-2026'!X$4),SUMIFS(Orçamento2026!$P:$P,Orçamento2026!$F:$F,'DRE-2026'!$A90,Orçamento2026!$E:$E,'DRE-2026'!X$4,Orçamento2026!$A:$A,'DRE-2026'!$A$2))</f>
        <v>17500</v>
      </c>
      <c r="X90" s="23">
        <f>IF($A$2="CONSOLIDADO",SUMIFS('Realizado 2026'!$P:$P,'Realizado 2026'!$F:$F,'DRE-2026'!$A90,'Realizado 2026'!$E:$E,'DRE-2026'!X$4),SUMIFS('Realizado 2026'!$P:$P,'Realizado 2026'!$F:$F,'DRE-2026'!$A90,'Realizado 2026'!$E:$E,'DRE-2026'!X$4,'Realizado 2026'!$A:$A,'DRE-2026'!$A$2))</f>
        <v>0</v>
      </c>
      <c r="Y90" s="24">
        <f t="shared" si="53"/>
        <v>0</v>
      </c>
      <c r="Z90" s="22">
        <f>IF($A$2="CONSOLIDADO",SUMIFS(Orçamento2026!$P:$P,Orçamento2026!$F:$F,'DRE-2026'!$A90,Orçamento2026!$E:$E,'DRE-2026'!AA$4),SUMIFS(Orçamento2026!$P:$P,Orçamento2026!$F:$F,'DRE-2026'!$A90,Orçamento2026!$E:$E,'DRE-2026'!AA$4,Orçamento2026!$A:$A,'DRE-2026'!$A$2))</f>
        <v>17500</v>
      </c>
      <c r="AA90" s="23">
        <f>IF($A$2="CONSOLIDADO",SUMIFS('Realizado 2026'!$P:$P,'Realizado 2026'!$F:$F,'DRE-2026'!$A90,'Realizado 2026'!$E:$E,'DRE-2026'!AA$4),SUMIFS('Realizado 2026'!$P:$P,'Realizado 2026'!$F:$F,'DRE-2026'!$A90,'Realizado 2026'!$E:$E,'DRE-2026'!AA$4,'Realizado 2026'!$A:$A,'DRE-2026'!$A$2))</f>
        <v>0</v>
      </c>
      <c r="AB90" s="24">
        <f t="shared" si="54"/>
        <v>0</v>
      </c>
      <c r="AC90" s="22">
        <f>IF($A$2="CONSOLIDADO",SUMIFS(Orçamento2026!$P:$P,Orçamento2026!$F:$F,'DRE-2026'!$A90,Orçamento2026!$E:$E,'DRE-2026'!AD$4),SUMIFS(Orçamento2026!$P:$P,Orçamento2026!$F:$F,'DRE-2026'!$A90,Orçamento2026!$E:$E,'DRE-2026'!AD$4,Orçamento2026!$A:$A,'DRE-2026'!$A$2))</f>
        <v>17500</v>
      </c>
      <c r="AD90" s="23">
        <f>IF($A$2="CONSOLIDADO",SUMIFS('Realizado 2026'!$P:$P,'Realizado 2026'!$F:$F,'DRE-2026'!$A90,'Realizado 2026'!$E:$E,'DRE-2026'!AD$4),SUMIFS('Realizado 2026'!$P:$P,'Realizado 2026'!$F:$F,'DRE-2026'!$A90,'Realizado 2026'!$E:$E,'DRE-2026'!AD$4,'Realizado 2026'!$A:$A,'DRE-2026'!$A$2))</f>
        <v>0</v>
      </c>
      <c r="AE90" s="24">
        <f t="shared" si="55"/>
        <v>0</v>
      </c>
      <c r="AF90" s="22">
        <f>IF($A$2="CONSOLIDADO",SUMIFS(Orçamento2026!$P:$P,Orçamento2026!$F:$F,'DRE-2026'!$A90,Orçamento2026!$E:$E,'DRE-2026'!AG$4),SUMIFS(Orçamento2026!$P:$P,Orçamento2026!$F:$F,'DRE-2026'!$A90,Orçamento2026!$E:$E,'DRE-2026'!AG$4,Orçamento2026!$A:$A,'DRE-2026'!$A$2))</f>
        <v>17500</v>
      </c>
      <c r="AG90" s="23">
        <f>IF($A$2="CONSOLIDADO",SUMIFS('Realizado 2026'!$P:$P,'Realizado 2026'!$F:$F,'DRE-2026'!$A90,'Realizado 2026'!$E:$E,'DRE-2026'!AG$4),SUMIFS('Realizado 2026'!$P:$P,'Realizado 2026'!$F:$F,'DRE-2026'!$A90,'Realizado 2026'!$E:$E,'DRE-2026'!AG$4,'Realizado 2026'!$A:$A,'DRE-2026'!$A$2))</f>
        <v>0</v>
      </c>
      <c r="AH90" s="24">
        <f t="shared" si="56"/>
        <v>0</v>
      </c>
      <c r="AI90" s="22">
        <f>IF($A$2="CONSOLIDADO",SUMIFS(Orçamento2026!$P:$P,Orçamento2026!$F:$F,'DRE-2026'!$A90,Orçamento2026!$E:$E,'DRE-2026'!AJ$4),SUMIFS(Orçamento2026!$P:$P,Orçamento2026!$F:$F,'DRE-2026'!$A90,Orçamento2026!$E:$E,'DRE-2026'!AJ$4,Orçamento2026!$A:$A,'DRE-2026'!$A$2))</f>
        <v>17500</v>
      </c>
      <c r="AJ90" s="23">
        <f>IF($A$2="CONSOLIDADO",SUMIFS('Realizado 2026'!$P:$P,'Realizado 2026'!$F:$F,'DRE-2026'!$A90,'Realizado 2026'!$E:$E,'DRE-2026'!AJ$4),SUMIFS('Realizado 2026'!$P:$P,'Realizado 2026'!$F:$F,'DRE-2026'!$A90,'Realizado 2026'!$E:$E,'DRE-2026'!AJ$4,'Realizado 2026'!$A:$A,'DRE-2026'!$A$2))</f>
        <v>0</v>
      </c>
      <c r="AK90" s="24">
        <f t="shared" si="57"/>
        <v>0</v>
      </c>
      <c r="AL90" s="5"/>
      <c r="AM90" s="5"/>
      <c r="AN90" s="23">
        <f t="shared" ref="AN90:AO90" si="141">B90+E90+H90+K90+N90+Q90+T90+W90+Z90+AC90+AF90+AI90</f>
        <v>210000</v>
      </c>
      <c r="AO90" s="23">
        <f t="shared" si="141"/>
        <v>56800</v>
      </c>
      <c r="AP90" s="25">
        <f t="shared" si="59"/>
        <v>0.27047619047619048</v>
      </c>
    </row>
    <row r="91" spans="1:42 16378:16378" ht="15.75" customHeight="1">
      <c r="A91" s="44" t="s">
        <v>88</v>
      </c>
      <c r="B91" s="22">
        <f>IF($A$2="CONSOLIDADO",SUMIFS(Orçamento2026!$P:$P,Orçamento2026!$F:$F,'DRE-2026'!$A91,Orçamento2026!$E:$E,'DRE-2026'!C$4),SUMIFS(Orçamento2026!$P:$P,Orçamento2026!$F:$F,'DRE-2026'!$A91,Orçamento2026!$E:$E,'DRE-2026'!C$4,Orçamento2026!$A:$A,'DRE-2026'!$A$2))</f>
        <v>0</v>
      </c>
      <c r="C91" s="23">
        <f>IF($A$2="CONSOLIDADO",SUMIFS('Realizado 2026'!$P:$P,'Realizado 2026'!$F:$F,'DRE-2026'!$A91,'Realizado 2026'!$E:$E,'DRE-2026'!C$4),SUMIFS('Realizado 2026'!$P:$P,'Realizado 2026'!$F:$F,'DRE-2026'!$A91,'Realizado 2026'!$E:$E,'DRE-2026'!C$4,'Realizado 2026'!$A:$A,'DRE-2026'!$A$2))</f>
        <v>0</v>
      </c>
      <c r="D91" s="24" t="str">
        <f t="shared" si="46"/>
        <v>-</v>
      </c>
      <c r="E91" s="22">
        <f>IF($A$2="CONSOLIDADO",SUMIFS(Orçamento2026!$P:$P,Orçamento2026!$F:$F,'DRE-2026'!$A91,Orçamento2026!$E:$E,'DRE-2026'!F$4),SUMIFS(Orçamento2026!$P:$P,Orçamento2026!$F:$F,'DRE-2026'!$A91,Orçamento2026!$E:$E,'DRE-2026'!F$4,Orçamento2026!$A:$A,'DRE-2026'!$A$2))</f>
        <v>0</v>
      </c>
      <c r="F91" s="23">
        <f>IF($A$2="CONSOLIDADO",SUMIFS('Realizado 2026'!$P:$P,'Realizado 2026'!$F:$F,'DRE-2026'!$A91,'Realizado 2026'!$E:$E,'DRE-2026'!F$4),SUMIFS('Realizado 2026'!$P:$P,'Realizado 2026'!$F:$F,'DRE-2026'!$A91,'Realizado 2026'!$E:$E,'DRE-2026'!F$4,'Realizado 2026'!$A:$A,'DRE-2026'!$A$2))</f>
        <v>0</v>
      </c>
      <c r="G91" s="24" t="str">
        <f t="shared" si="47"/>
        <v>-</v>
      </c>
      <c r="H91" s="22">
        <f>IF($A$2="CONSOLIDADO",SUMIFS(Orçamento2026!$P:$P,Orçamento2026!$F:$F,'DRE-2026'!$A91,Orçamento2026!$E:$E,'DRE-2026'!I$4),SUMIFS(Orçamento2026!$P:$P,Orçamento2026!$F:$F,'DRE-2026'!$A91,Orçamento2026!$E:$E,'DRE-2026'!I$4,Orçamento2026!$A:$A,'DRE-2026'!$A$2))</f>
        <v>20000</v>
      </c>
      <c r="I91" s="23">
        <f>IF($A$2="CONSOLIDADO",SUMIFS('Realizado 2026'!$P:$P,'Realizado 2026'!$F:$F,'DRE-2026'!$A91,'Realizado 2026'!$E:$E,'DRE-2026'!I$4),SUMIFS('Realizado 2026'!$P:$P,'Realizado 2026'!$F:$F,'DRE-2026'!$A91,'Realizado 2026'!$E:$E,'DRE-2026'!I$4,'Realizado 2026'!$A:$A,'DRE-2026'!$A$2))</f>
        <v>20000</v>
      </c>
      <c r="J91" s="24">
        <f t="shared" si="48"/>
        <v>1</v>
      </c>
      <c r="K91" s="22">
        <f>IF($A$2="CONSOLIDADO",SUMIFS(Orçamento2026!$P:$P,Orçamento2026!$F:$F,'DRE-2026'!$A91,Orçamento2026!$E:$E,'DRE-2026'!L$4),SUMIFS(Orçamento2026!$P:$P,Orçamento2026!$F:$F,'DRE-2026'!$A91,Orçamento2026!$E:$E,'DRE-2026'!L$4,Orçamento2026!$A:$A,'DRE-2026'!$A$2))</f>
        <v>0</v>
      </c>
      <c r="L91" s="23">
        <f>IF($A$2="CONSOLIDADO",SUMIFS('Realizado 2026'!$P:$P,'Realizado 2026'!$F:$F,'DRE-2026'!$A91,'Realizado 2026'!$E:$E,'DRE-2026'!L$4),SUMIFS('Realizado 2026'!$P:$P,'Realizado 2026'!$F:$F,'DRE-2026'!$A91,'Realizado 2026'!$E:$E,'DRE-2026'!L$4,'Realizado 2026'!$A:$A,'DRE-2026'!$A$2))</f>
        <v>0</v>
      </c>
      <c r="M91" s="24" t="str">
        <f t="shared" si="49"/>
        <v>-</v>
      </c>
      <c r="N91" s="22">
        <f>IF($A$2="CONSOLIDADO",SUMIFS(Orçamento2026!$P:$P,Orçamento2026!$F:$F,'DRE-2026'!$A91,Orçamento2026!$E:$E,'DRE-2026'!O$4),SUMIFS(Orçamento2026!$P:$P,Orçamento2026!$F:$F,'DRE-2026'!$A91,Orçamento2026!$E:$E,'DRE-2026'!O$4,Orçamento2026!$A:$A,'DRE-2026'!$A$2))</f>
        <v>0</v>
      </c>
      <c r="O91" s="23">
        <f>IF($A$2="CONSOLIDADO",SUMIFS('Realizado 2026'!$P:$P,'Realizado 2026'!$F:$F,'DRE-2026'!$A91,'Realizado 2026'!$E:$E,'DRE-2026'!O$4),SUMIFS('Realizado 2026'!$P:$P,'Realizado 2026'!$F:$F,'DRE-2026'!$A91,'Realizado 2026'!$E:$E,'DRE-2026'!O$4,'Realizado 2026'!$A:$A,'DRE-2026'!$A$2))</f>
        <v>0</v>
      </c>
      <c r="P91" s="24" t="str">
        <f t="shared" si="50"/>
        <v>-</v>
      </c>
      <c r="Q91" s="22">
        <f>IF($A$2="CONSOLIDADO",SUMIFS(Orçamento2026!$P:$P,Orçamento2026!$F:$F,'DRE-2026'!$A91,Orçamento2026!$E:$E,'DRE-2026'!R$4),SUMIFS(Orçamento2026!$P:$P,Orçamento2026!$F:$F,'DRE-2026'!$A91,Orçamento2026!$E:$E,'DRE-2026'!R$4,Orçamento2026!$A:$A,'DRE-2026'!$A$2))</f>
        <v>0</v>
      </c>
      <c r="R91" s="23">
        <f>IF($A$2="CONSOLIDADO",SUMIFS('Realizado 2026'!$P:$P,'Realizado 2026'!$F:$F,'DRE-2026'!$A91,'Realizado 2026'!$E:$E,'DRE-2026'!R$4),SUMIFS('Realizado 2026'!$P:$P,'Realizado 2026'!$F:$F,'DRE-2026'!$A91,'Realizado 2026'!$E:$E,'DRE-2026'!R$4,'Realizado 2026'!$A:$A,'DRE-2026'!$A$2))</f>
        <v>0</v>
      </c>
      <c r="S91" s="24" t="str">
        <f t="shared" si="51"/>
        <v>-</v>
      </c>
      <c r="T91" s="22">
        <f>IF($A$2="CONSOLIDADO",SUMIFS(Orçamento2026!$P:$P,Orçamento2026!$F:$F,'DRE-2026'!$A91,Orçamento2026!$E:$E,'DRE-2026'!U$4),SUMIFS(Orçamento2026!$P:$P,Orçamento2026!$F:$F,'DRE-2026'!$A91,Orçamento2026!$E:$E,'DRE-2026'!U$4,Orçamento2026!$A:$A,'DRE-2026'!$A$2))</f>
        <v>0</v>
      </c>
      <c r="U91" s="23">
        <f>IF($A$2="CONSOLIDADO",SUMIFS('Realizado 2026'!$P:$P,'Realizado 2026'!$F:$F,'DRE-2026'!$A91,'Realizado 2026'!$E:$E,'DRE-2026'!U$4),SUMIFS('Realizado 2026'!$P:$P,'Realizado 2026'!$F:$F,'DRE-2026'!$A91,'Realizado 2026'!$E:$E,'DRE-2026'!U$4,'Realizado 2026'!$A:$A,'DRE-2026'!$A$2))</f>
        <v>0</v>
      </c>
      <c r="V91" s="24" t="str">
        <f t="shared" si="52"/>
        <v>-</v>
      </c>
      <c r="W91" s="22">
        <f>IF($A$2="CONSOLIDADO",SUMIFS(Orçamento2026!$P:$P,Orçamento2026!$F:$F,'DRE-2026'!$A91,Orçamento2026!$E:$E,'DRE-2026'!X$4),SUMIFS(Orçamento2026!$P:$P,Orçamento2026!$F:$F,'DRE-2026'!$A91,Orçamento2026!$E:$E,'DRE-2026'!X$4,Orçamento2026!$A:$A,'DRE-2026'!$A$2))</f>
        <v>0</v>
      </c>
      <c r="X91" s="23">
        <f>IF($A$2="CONSOLIDADO",SUMIFS('Realizado 2026'!$P:$P,'Realizado 2026'!$F:$F,'DRE-2026'!$A91,'Realizado 2026'!$E:$E,'DRE-2026'!X$4),SUMIFS('Realizado 2026'!$P:$P,'Realizado 2026'!$F:$F,'DRE-2026'!$A91,'Realizado 2026'!$E:$E,'DRE-2026'!X$4,'Realizado 2026'!$A:$A,'DRE-2026'!$A$2))</f>
        <v>0</v>
      </c>
      <c r="Y91" s="24" t="str">
        <f t="shared" si="53"/>
        <v>-</v>
      </c>
      <c r="Z91" s="22">
        <f>IF($A$2="CONSOLIDADO",SUMIFS(Orçamento2026!$P:$P,Orçamento2026!$F:$F,'DRE-2026'!$A91,Orçamento2026!$E:$E,'DRE-2026'!AA$4),SUMIFS(Orçamento2026!$P:$P,Orçamento2026!$F:$F,'DRE-2026'!$A91,Orçamento2026!$E:$E,'DRE-2026'!AA$4,Orçamento2026!$A:$A,'DRE-2026'!$A$2))</f>
        <v>0</v>
      </c>
      <c r="AA91" s="23">
        <f>IF($A$2="CONSOLIDADO",SUMIFS('Realizado 2026'!$P:$P,'Realizado 2026'!$F:$F,'DRE-2026'!$A91,'Realizado 2026'!$E:$E,'DRE-2026'!AA$4),SUMIFS('Realizado 2026'!$P:$P,'Realizado 2026'!$F:$F,'DRE-2026'!$A91,'Realizado 2026'!$E:$E,'DRE-2026'!AA$4,'Realizado 2026'!$A:$A,'DRE-2026'!$A$2))</f>
        <v>0</v>
      </c>
      <c r="AB91" s="24" t="str">
        <f t="shared" si="54"/>
        <v>-</v>
      </c>
      <c r="AC91" s="22">
        <f>IF($A$2="CONSOLIDADO",SUMIFS(Orçamento2026!$P:$P,Orçamento2026!$F:$F,'DRE-2026'!$A91,Orçamento2026!$E:$E,'DRE-2026'!AD$4),SUMIFS(Orçamento2026!$P:$P,Orçamento2026!$F:$F,'DRE-2026'!$A91,Orçamento2026!$E:$E,'DRE-2026'!AD$4,Orçamento2026!$A:$A,'DRE-2026'!$A$2))</f>
        <v>0</v>
      </c>
      <c r="AD91" s="23">
        <f>IF($A$2="CONSOLIDADO",SUMIFS('Realizado 2026'!$P:$P,'Realizado 2026'!$F:$F,'DRE-2026'!$A91,'Realizado 2026'!$E:$E,'DRE-2026'!AD$4),SUMIFS('Realizado 2026'!$P:$P,'Realizado 2026'!$F:$F,'DRE-2026'!$A91,'Realizado 2026'!$E:$E,'DRE-2026'!AD$4,'Realizado 2026'!$A:$A,'DRE-2026'!$A$2))</f>
        <v>0</v>
      </c>
      <c r="AE91" s="24" t="str">
        <f t="shared" si="55"/>
        <v>-</v>
      </c>
      <c r="AF91" s="22">
        <f>IF($A$2="CONSOLIDADO",SUMIFS(Orçamento2026!$P:$P,Orçamento2026!$F:$F,'DRE-2026'!$A91,Orçamento2026!$E:$E,'DRE-2026'!AG$4),SUMIFS(Orçamento2026!$P:$P,Orçamento2026!$F:$F,'DRE-2026'!$A91,Orçamento2026!$E:$E,'DRE-2026'!AG$4,Orçamento2026!$A:$A,'DRE-2026'!$A$2))</f>
        <v>0</v>
      </c>
      <c r="AG91" s="23">
        <f>IF($A$2="CONSOLIDADO",SUMIFS('Realizado 2026'!$P:$P,'Realizado 2026'!$F:$F,'DRE-2026'!$A91,'Realizado 2026'!$E:$E,'DRE-2026'!AG$4),SUMIFS('Realizado 2026'!$P:$P,'Realizado 2026'!$F:$F,'DRE-2026'!$A91,'Realizado 2026'!$E:$E,'DRE-2026'!AG$4,'Realizado 2026'!$A:$A,'DRE-2026'!$A$2))</f>
        <v>0</v>
      </c>
      <c r="AH91" s="24" t="str">
        <f t="shared" si="56"/>
        <v>-</v>
      </c>
      <c r="AI91" s="22">
        <f>IF($A$2="CONSOLIDADO",SUMIFS(Orçamento2026!$P:$P,Orçamento2026!$F:$F,'DRE-2026'!$A91,Orçamento2026!$E:$E,'DRE-2026'!AJ$4),SUMIFS(Orçamento2026!$P:$P,Orçamento2026!$F:$F,'DRE-2026'!$A91,Orçamento2026!$E:$E,'DRE-2026'!AJ$4,Orçamento2026!$A:$A,'DRE-2026'!$A$2))</f>
        <v>0</v>
      </c>
      <c r="AJ91" s="23">
        <f>IF($A$2="CONSOLIDADO",SUMIFS('Realizado 2026'!$P:$P,'Realizado 2026'!$F:$F,'DRE-2026'!$A91,'Realizado 2026'!$E:$E,'DRE-2026'!AJ$4),SUMIFS('Realizado 2026'!$P:$P,'Realizado 2026'!$F:$F,'DRE-2026'!$A91,'Realizado 2026'!$E:$E,'DRE-2026'!AJ$4,'Realizado 2026'!$A:$A,'DRE-2026'!$A$2))</f>
        <v>0</v>
      </c>
      <c r="AK91" s="24" t="str">
        <f t="shared" si="57"/>
        <v>-</v>
      </c>
      <c r="AL91" s="5"/>
      <c r="AM91" s="5"/>
      <c r="AN91" s="23">
        <f t="shared" ref="AN91:AO91" si="142">B91+E91+H91+K91+N91+Q91+T91+W91+Z91+AC91+AF91+AI91</f>
        <v>20000</v>
      </c>
      <c r="AO91" s="23">
        <f t="shared" si="142"/>
        <v>20000</v>
      </c>
      <c r="AP91" s="25">
        <f t="shared" si="59"/>
        <v>1</v>
      </c>
      <c r="XEX91" s="45" t="s">
        <v>89</v>
      </c>
    </row>
    <row r="92" spans="1:42 16378:16378" ht="15.75" customHeight="1">
      <c r="A92" s="44" t="s">
        <v>90</v>
      </c>
      <c r="B92" s="22">
        <f>IF($A$2="CONSOLIDADO",SUMIFS(Orçamento2026!$P:$P,Orçamento2026!$F:$F,'DRE-2026'!$A92,Orçamento2026!$E:$E,'DRE-2026'!C$4),SUMIFS(Orçamento2026!$P:$P,Orçamento2026!$F:$F,'DRE-2026'!$A92,Orçamento2026!$E:$E,'DRE-2026'!C$4,Orçamento2026!$A:$A,'DRE-2026'!$A$2))</f>
        <v>2000</v>
      </c>
      <c r="C92" s="23">
        <f>IF($A$2="CONSOLIDADO",SUMIFS('Realizado 2026'!$P:$P,'Realizado 2026'!$F:$F,'DRE-2026'!$A92,'Realizado 2026'!$E:$E,'DRE-2026'!C$4),SUMIFS('Realizado 2026'!$P:$P,'Realizado 2026'!$F:$F,'DRE-2026'!$A92,'Realizado 2026'!$E:$E,'DRE-2026'!C$4,'Realizado 2026'!$A:$A,'DRE-2026'!$A$2))</f>
        <v>2173.16</v>
      </c>
      <c r="D92" s="24">
        <f t="shared" si="46"/>
        <v>1.0865799999999999</v>
      </c>
      <c r="E92" s="22">
        <f>IF($A$2="CONSOLIDADO",SUMIFS(Orçamento2026!$P:$P,Orçamento2026!$F:$F,'DRE-2026'!$A92,Orçamento2026!$E:$E,'DRE-2026'!F$4),SUMIFS(Orçamento2026!$P:$P,Orçamento2026!$F:$F,'DRE-2026'!$A92,Orçamento2026!$E:$E,'DRE-2026'!F$4,Orçamento2026!$A:$A,'DRE-2026'!$A$2))</f>
        <v>5000</v>
      </c>
      <c r="F92" s="23">
        <f>IF($A$2="CONSOLIDADO",SUMIFS('Realizado 2026'!$P:$P,'Realizado 2026'!$F:$F,'DRE-2026'!$A92,'Realizado 2026'!$E:$E,'DRE-2026'!F$4),SUMIFS('Realizado 2026'!$P:$P,'Realizado 2026'!$F:$F,'DRE-2026'!$A92,'Realizado 2026'!$E:$E,'DRE-2026'!F$4,'Realizado 2026'!$A:$A,'DRE-2026'!$A$2))</f>
        <v>1994.46</v>
      </c>
      <c r="G92" s="24">
        <f t="shared" si="47"/>
        <v>0.39889200000000002</v>
      </c>
      <c r="H92" s="22">
        <f>IF($A$2="CONSOLIDADO",SUMIFS(Orçamento2026!$P:$P,Orçamento2026!$F:$F,'DRE-2026'!$A92,Orçamento2026!$E:$E,'DRE-2026'!I$4),SUMIFS(Orçamento2026!$P:$P,Orçamento2026!$F:$F,'DRE-2026'!$A92,Orçamento2026!$E:$E,'DRE-2026'!I$4,Orçamento2026!$A:$A,'DRE-2026'!$A$2))</f>
        <v>5000</v>
      </c>
      <c r="I92" s="23">
        <f>IF($A$2="CONSOLIDADO",SUMIFS('Realizado 2026'!$P:$P,'Realizado 2026'!$F:$F,'DRE-2026'!$A92,'Realizado 2026'!$E:$E,'DRE-2026'!I$4),SUMIFS('Realizado 2026'!$P:$P,'Realizado 2026'!$F:$F,'DRE-2026'!$A92,'Realizado 2026'!$E:$E,'DRE-2026'!I$4,'Realizado 2026'!$A:$A,'DRE-2026'!$A$2))</f>
        <v>1973.47</v>
      </c>
      <c r="J92" s="24">
        <f t="shared" si="48"/>
        <v>0.39469399999999999</v>
      </c>
      <c r="K92" s="22">
        <f>IF($A$2="CONSOLIDADO",SUMIFS(Orçamento2026!$P:$P,Orçamento2026!$F:$F,'DRE-2026'!$A92,Orçamento2026!$E:$E,'DRE-2026'!L$4),SUMIFS(Orçamento2026!$P:$P,Orçamento2026!$F:$F,'DRE-2026'!$A92,Orçamento2026!$E:$E,'DRE-2026'!L$4,Orçamento2026!$A:$A,'DRE-2026'!$A$2))</f>
        <v>5000</v>
      </c>
      <c r="L92" s="23">
        <f>IF($A$2="CONSOLIDADO",SUMIFS('Realizado 2026'!$P:$P,'Realizado 2026'!$F:$F,'DRE-2026'!$A92,'Realizado 2026'!$E:$E,'DRE-2026'!L$4),SUMIFS('Realizado 2026'!$P:$P,'Realizado 2026'!$F:$F,'DRE-2026'!$A92,'Realizado 2026'!$E:$E,'DRE-2026'!L$4,'Realizado 2026'!$A:$A,'DRE-2026'!$A$2))</f>
        <v>0</v>
      </c>
      <c r="M92" s="24">
        <f t="shared" si="49"/>
        <v>0</v>
      </c>
      <c r="N92" s="22">
        <f>IF($A$2="CONSOLIDADO",SUMIFS(Orçamento2026!$P:$P,Orçamento2026!$F:$F,'DRE-2026'!$A92,Orçamento2026!$E:$E,'DRE-2026'!O$4),SUMIFS(Orçamento2026!$P:$P,Orçamento2026!$F:$F,'DRE-2026'!$A92,Orçamento2026!$E:$E,'DRE-2026'!O$4,Orçamento2026!$A:$A,'DRE-2026'!$A$2))</f>
        <v>5000</v>
      </c>
      <c r="O92" s="23">
        <f>IF($A$2="CONSOLIDADO",SUMIFS('Realizado 2026'!$P:$P,'Realizado 2026'!$F:$F,'DRE-2026'!$A92,'Realizado 2026'!$E:$E,'DRE-2026'!O$4),SUMIFS('Realizado 2026'!$P:$P,'Realizado 2026'!$F:$F,'DRE-2026'!$A92,'Realizado 2026'!$E:$E,'DRE-2026'!O$4,'Realizado 2026'!$A:$A,'DRE-2026'!$A$2))</f>
        <v>0</v>
      </c>
      <c r="P92" s="24">
        <f t="shared" si="50"/>
        <v>0</v>
      </c>
      <c r="Q92" s="22">
        <f>IF($A$2="CONSOLIDADO",SUMIFS(Orçamento2026!$P:$P,Orçamento2026!$F:$F,'DRE-2026'!$A92,Orçamento2026!$E:$E,'DRE-2026'!R$4),SUMIFS(Orçamento2026!$P:$P,Orçamento2026!$F:$F,'DRE-2026'!$A92,Orçamento2026!$E:$E,'DRE-2026'!R$4,Orçamento2026!$A:$A,'DRE-2026'!$A$2))</f>
        <v>5000</v>
      </c>
      <c r="R92" s="23">
        <f>IF($A$2="CONSOLIDADO",SUMIFS('Realizado 2026'!$P:$P,'Realizado 2026'!$F:$F,'DRE-2026'!$A92,'Realizado 2026'!$E:$E,'DRE-2026'!R$4),SUMIFS('Realizado 2026'!$P:$P,'Realizado 2026'!$F:$F,'DRE-2026'!$A92,'Realizado 2026'!$E:$E,'DRE-2026'!R$4,'Realizado 2026'!$A:$A,'DRE-2026'!$A$2))</f>
        <v>0</v>
      </c>
      <c r="S92" s="24">
        <f t="shared" si="51"/>
        <v>0</v>
      </c>
      <c r="T92" s="22">
        <f>IF($A$2="CONSOLIDADO",SUMIFS(Orçamento2026!$P:$P,Orçamento2026!$F:$F,'DRE-2026'!$A92,Orçamento2026!$E:$E,'DRE-2026'!U$4),SUMIFS(Orçamento2026!$P:$P,Orçamento2026!$F:$F,'DRE-2026'!$A92,Orçamento2026!$E:$E,'DRE-2026'!U$4,Orçamento2026!$A:$A,'DRE-2026'!$A$2))</f>
        <v>5000</v>
      </c>
      <c r="U92" s="23">
        <f>IF($A$2="CONSOLIDADO",SUMIFS('Realizado 2026'!$P:$P,'Realizado 2026'!$F:$F,'DRE-2026'!$A92,'Realizado 2026'!$E:$E,'DRE-2026'!U$4),SUMIFS('Realizado 2026'!$P:$P,'Realizado 2026'!$F:$F,'DRE-2026'!$A92,'Realizado 2026'!$E:$E,'DRE-2026'!U$4,'Realizado 2026'!$A:$A,'DRE-2026'!$A$2))</f>
        <v>0</v>
      </c>
      <c r="V92" s="24">
        <f t="shared" si="52"/>
        <v>0</v>
      </c>
      <c r="W92" s="22">
        <f>IF($A$2="CONSOLIDADO",SUMIFS(Orçamento2026!$P:$P,Orçamento2026!$F:$F,'DRE-2026'!$A92,Orçamento2026!$E:$E,'DRE-2026'!X$4),SUMIFS(Orçamento2026!$P:$P,Orçamento2026!$F:$F,'DRE-2026'!$A92,Orçamento2026!$E:$E,'DRE-2026'!X$4,Orçamento2026!$A:$A,'DRE-2026'!$A$2))</f>
        <v>5000</v>
      </c>
      <c r="X92" s="23">
        <f>IF($A$2="CONSOLIDADO",SUMIFS('Realizado 2026'!$P:$P,'Realizado 2026'!$F:$F,'DRE-2026'!$A92,'Realizado 2026'!$E:$E,'DRE-2026'!X$4),SUMIFS('Realizado 2026'!$P:$P,'Realizado 2026'!$F:$F,'DRE-2026'!$A92,'Realizado 2026'!$E:$E,'DRE-2026'!X$4,'Realizado 2026'!$A:$A,'DRE-2026'!$A$2))</f>
        <v>0</v>
      </c>
      <c r="Y92" s="24">
        <f t="shared" si="53"/>
        <v>0</v>
      </c>
      <c r="Z92" s="22">
        <f>IF($A$2="CONSOLIDADO",SUMIFS(Orçamento2026!$P:$P,Orçamento2026!$F:$F,'DRE-2026'!$A92,Orçamento2026!$E:$E,'DRE-2026'!AA$4),SUMIFS(Orçamento2026!$P:$P,Orçamento2026!$F:$F,'DRE-2026'!$A92,Orçamento2026!$E:$E,'DRE-2026'!AA$4,Orçamento2026!$A:$A,'DRE-2026'!$A$2))</f>
        <v>5000</v>
      </c>
      <c r="AA92" s="23">
        <f>IF($A$2="CONSOLIDADO",SUMIFS('Realizado 2026'!$P:$P,'Realizado 2026'!$F:$F,'DRE-2026'!$A92,'Realizado 2026'!$E:$E,'DRE-2026'!AA$4),SUMIFS('Realizado 2026'!$P:$P,'Realizado 2026'!$F:$F,'DRE-2026'!$A92,'Realizado 2026'!$E:$E,'DRE-2026'!AA$4,'Realizado 2026'!$A:$A,'DRE-2026'!$A$2))</f>
        <v>0</v>
      </c>
      <c r="AB92" s="24">
        <f t="shared" si="54"/>
        <v>0</v>
      </c>
      <c r="AC92" s="22">
        <f>IF($A$2="CONSOLIDADO",SUMIFS(Orçamento2026!$P:$P,Orçamento2026!$F:$F,'DRE-2026'!$A92,Orçamento2026!$E:$E,'DRE-2026'!AD$4),SUMIFS(Orçamento2026!$P:$P,Orçamento2026!$F:$F,'DRE-2026'!$A92,Orçamento2026!$E:$E,'DRE-2026'!AD$4,Orçamento2026!$A:$A,'DRE-2026'!$A$2))</f>
        <v>5000</v>
      </c>
      <c r="AD92" s="23">
        <f>IF($A$2="CONSOLIDADO",SUMIFS('Realizado 2026'!$P:$P,'Realizado 2026'!$F:$F,'DRE-2026'!$A92,'Realizado 2026'!$E:$E,'DRE-2026'!AD$4),SUMIFS('Realizado 2026'!$P:$P,'Realizado 2026'!$F:$F,'DRE-2026'!$A92,'Realizado 2026'!$E:$E,'DRE-2026'!AD$4,'Realizado 2026'!$A:$A,'DRE-2026'!$A$2))</f>
        <v>0</v>
      </c>
      <c r="AE92" s="24">
        <f t="shared" si="55"/>
        <v>0</v>
      </c>
      <c r="AF92" s="22">
        <f>IF($A$2="CONSOLIDADO",SUMIFS(Orçamento2026!$P:$P,Orçamento2026!$F:$F,'DRE-2026'!$A92,Orçamento2026!$E:$E,'DRE-2026'!AG$4),SUMIFS(Orçamento2026!$P:$P,Orçamento2026!$F:$F,'DRE-2026'!$A92,Orçamento2026!$E:$E,'DRE-2026'!AG$4,Orçamento2026!$A:$A,'DRE-2026'!$A$2))</f>
        <v>5000</v>
      </c>
      <c r="AG92" s="23">
        <f>IF($A$2="CONSOLIDADO",SUMIFS('Realizado 2026'!$P:$P,'Realizado 2026'!$F:$F,'DRE-2026'!$A92,'Realizado 2026'!$E:$E,'DRE-2026'!AG$4),SUMIFS('Realizado 2026'!$P:$P,'Realizado 2026'!$F:$F,'DRE-2026'!$A92,'Realizado 2026'!$E:$E,'DRE-2026'!AG$4,'Realizado 2026'!$A:$A,'DRE-2026'!$A$2))</f>
        <v>0</v>
      </c>
      <c r="AH92" s="24">
        <f t="shared" si="56"/>
        <v>0</v>
      </c>
      <c r="AI92" s="22">
        <f>IF($A$2="CONSOLIDADO",SUMIFS(Orçamento2026!$P:$P,Orçamento2026!$F:$F,'DRE-2026'!$A92,Orçamento2026!$E:$E,'DRE-2026'!AJ$4),SUMIFS(Orçamento2026!$P:$P,Orçamento2026!$F:$F,'DRE-2026'!$A92,Orçamento2026!$E:$E,'DRE-2026'!AJ$4,Orçamento2026!$A:$A,'DRE-2026'!$A$2))</f>
        <v>5000</v>
      </c>
      <c r="AJ92" s="23">
        <f>IF($A$2="CONSOLIDADO",SUMIFS('Realizado 2026'!$P:$P,'Realizado 2026'!$F:$F,'DRE-2026'!$A92,'Realizado 2026'!$E:$E,'DRE-2026'!AJ$4),SUMIFS('Realizado 2026'!$P:$P,'Realizado 2026'!$F:$F,'DRE-2026'!$A92,'Realizado 2026'!$E:$E,'DRE-2026'!AJ$4,'Realizado 2026'!$A:$A,'DRE-2026'!$A$2))</f>
        <v>0</v>
      </c>
      <c r="AK92" s="24">
        <f t="shared" si="57"/>
        <v>0</v>
      </c>
      <c r="AL92" s="5"/>
      <c r="AM92" s="5"/>
      <c r="AN92" s="23">
        <f t="shared" ref="AN92:AO92" si="143">B92+E92+H92+K92+N92+Q92+T92+W92+Z92+AC92+AF92+AI92</f>
        <v>57000</v>
      </c>
      <c r="AO92" s="23">
        <f t="shared" si="143"/>
        <v>6141.09</v>
      </c>
      <c r="AP92" s="25">
        <f t="shared" si="59"/>
        <v>0.10773842105263158</v>
      </c>
    </row>
    <row r="93" spans="1:42 16378:16378" ht="15.75" customHeight="1">
      <c r="A93" s="44" t="s">
        <v>91</v>
      </c>
      <c r="B93" s="22">
        <f>IF($A$2="CONSOLIDADO",SUMIFS(Orçamento2026!$P:$P,Orçamento2026!$F:$F,'DRE-2026'!$A93,Orçamento2026!$E:$E,'DRE-2026'!C$4),SUMIFS(Orçamento2026!$P:$P,Orçamento2026!$F:$F,'DRE-2026'!$A93,Orçamento2026!$E:$E,'DRE-2026'!C$4,Orçamento2026!$A:$A,'DRE-2026'!$A$2))</f>
        <v>17207</v>
      </c>
      <c r="C93" s="23">
        <f>IF($A$2="CONSOLIDADO",SUMIFS('Realizado 2026'!$P:$P,'Realizado 2026'!$F:$F,'DRE-2026'!$A93,'Realizado 2026'!$E:$E,'DRE-2026'!C$4),SUMIFS('Realizado 2026'!$P:$P,'Realizado 2026'!$F:$F,'DRE-2026'!$A93,'Realizado 2026'!$E:$E,'DRE-2026'!C$4,'Realizado 2026'!$A:$A,'DRE-2026'!$A$2))</f>
        <v>20706</v>
      </c>
      <c r="D93" s="24">
        <f t="shared" si="46"/>
        <v>1.2033474748648805</v>
      </c>
      <c r="E93" s="22">
        <f>IF($A$2="CONSOLIDADO",SUMIFS(Orçamento2026!$P:$P,Orçamento2026!$F:$F,'DRE-2026'!$A93,Orçamento2026!$E:$E,'DRE-2026'!F$4),SUMIFS(Orçamento2026!$P:$P,Orçamento2026!$F:$F,'DRE-2026'!$A93,Orçamento2026!$E:$E,'DRE-2026'!F$4,Orçamento2026!$A:$A,'DRE-2026'!$A$2))</f>
        <v>19207</v>
      </c>
      <c r="F93" s="23">
        <f>IF($A$2="CONSOLIDADO",SUMIFS('Realizado 2026'!$P:$P,'Realizado 2026'!$F:$F,'DRE-2026'!$A93,'Realizado 2026'!$E:$E,'DRE-2026'!F$4),SUMIFS('Realizado 2026'!$P:$P,'Realizado 2026'!$F:$F,'DRE-2026'!$A93,'Realizado 2026'!$E:$E,'DRE-2026'!F$4,'Realizado 2026'!$A:$A,'DRE-2026'!$A$2))</f>
        <v>13000</v>
      </c>
      <c r="G93" s="24">
        <f t="shared" si="47"/>
        <v>0.67683657000052067</v>
      </c>
      <c r="H93" s="22">
        <f>IF($A$2="CONSOLIDADO",SUMIFS(Orçamento2026!$P:$P,Orçamento2026!$F:$F,'DRE-2026'!$A93,Orçamento2026!$E:$E,'DRE-2026'!I$4),SUMIFS(Orçamento2026!$P:$P,Orçamento2026!$F:$F,'DRE-2026'!$A93,Orçamento2026!$E:$E,'DRE-2026'!I$4,Orçamento2026!$A:$A,'DRE-2026'!$A$2))</f>
        <v>19207</v>
      </c>
      <c r="I93" s="23">
        <f>IF($A$2="CONSOLIDADO",SUMIFS('Realizado 2026'!$P:$P,'Realizado 2026'!$F:$F,'DRE-2026'!$A93,'Realizado 2026'!$E:$E,'DRE-2026'!I$4),SUMIFS('Realizado 2026'!$P:$P,'Realizado 2026'!$F:$F,'DRE-2026'!$A93,'Realizado 2026'!$E:$E,'DRE-2026'!I$4,'Realizado 2026'!$A:$A,'DRE-2026'!$A$2))</f>
        <v>8000</v>
      </c>
      <c r="J93" s="24">
        <f t="shared" si="48"/>
        <v>0.41651481230801268</v>
      </c>
      <c r="K93" s="22">
        <f>IF($A$2="CONSOLIDADO",SUMIFS(Orçamento2026!$P:$P,Orçamento2026!$F:$F,'DRE-2026'!$A93,Orçamento2026!$E:$E,'DRE-2026'!L$4),SUMIFS(Orçamento2026!$P:$P,Orçamento2026!$F:$F,'DRE-2026'!$A93,Orçamento2026!$E:$E,'DRE-2026'!L$4,Orçamento2026!$A:$A,'DRE-2026'!$A$2))</f>
        <v>19207</v>
      </c>
      <c r="L93" s="23">
        <f>IF($A$2="CONSOLIDADO",SUMIFS('Realizado 2026'!$P:$P,'Realizado 2026'!$F:$F,'DRE-2026'!$A93,'Realizado 2026'!$E:$E,'DRE-2026'!L$4),SUMIFS('Realizado 2026'!$P:$P,'Realizado 2026'!$F:$F,'DRE-2026'!$A93,'Realizado 2026'!$E:$E,'DRE-2026'!L$4,'Realizado 2026'!$A:$A,'DRE-2026'!$A$2))</f>
        <v>0</v>
      </c>
      <c r="M93" s="24">
        <f t="shared" si="49"/>
        <v>0</v>
      </c>
      <c r="N93" s="22">
        <f>IF($A$2="CONSOLIDADO",SUMIFS(Orçamento2026!$P:$P,Orçamento2026!$F:$F,'DRE-2026'!$A93,Orçamento2026!$E:$E,'DRE-2026'!O$4),SUMIFS(Orçamento2026!$P:$P,Orçamento2026!$F:$F,'DRE-2026'!$A93,Orçamento2026!$E:$E,'DRE-2026'!O$4,Orçamento2026!$A:$A,'DRE-2026'!$A$2))</f>
        <v>6207</v>
      </c>
      <c r="O93" s="23">
        <f>IF($A$2="CONSOLIDADO",SUMIFS('Realizado 2026'!$P:$P,'Realizado 2026'!$F:$F,'DRE-2026'!$A93,'Realizado 2026'!$E:$E,'DRE-2026'!O$4),SUMIFS('Realizado 2026'!$P:$P,'Realizado 2026'!$F:$F,'DRE-2026'!$A93,'Realizado 2026'!$E:$E,'DRE-2026'!O$4,'Realizado 2026'!$A:$A,'DRE-2026'!$A$2))</f>
        <v>0</v>
      </c>
      <c r="P93" s="24">
        <f t="shared" si="50"/>
        <v>0</v>
      </c>
      <c r="Q93" s="22">
        <f>IF($A$2="CONSOLIDADO",SUMIFS(Orçamento2026!$P:$P,Orçamento2026!$F:$F,'DRE-2026'!$A93,Orçamento2026!$E:$E,'DRE-2026'!R$4),SUMIFS(Orçamento2026!$P:$P,Orçamento2026!$F:$F,'DRE-2026'!$A93,Orçamento2026!$E:$E,'DRE-2026'!R$4,Orçamento2026!$A:$A,'DRE-2026'!$A$2))</f>
        <v>6207</v>
      </c>
      <c r="R93" s="23">
        <f>IF($A$2="CONSOLIDADO",SUMIFS('Realizado 2026'!$P:$P,'Realizado 2026'!$F:$F,'DRE-2026'!$A93,'Realizado 2026'!$E:$E,'DRE-2026'!R$4),SUMIFS('Realizado 2026'!$P:$P,'Realizado 2026'!$F:$F,'DRE-2026'!$A93,'Realizado 2026'!$E:$E,'DRE-2026'!R$4,'Realizado 2026'!$A:$A,'DRE-2026'!$A$2))</f>
        <v>0</v>
      </c>
      <c r="S93" s="24">
        <f t="shared" si="51"/>
        <v>0</v>
      </c>
      <c r="T93" s="22">
        <f>IF($A$2="CONSOLIDADO",SUMIFS(Orçamento2026!$P:$P,Orçamento2026!$F:$F,'DRE-2026'!$A93,Orçamento2026!$E:$E,'DRE-2026'!U$4),SUMIFS(Orçamento2026!$P:$P,Orçamento2026!$F:$F,'DRE-2026'!$A93,Orçamento2026!$E:$E,'DRE-2026'!U$4,Orçamento2026!$A:$A,'DRE-2026'!$A$2))</f>
        <v>6207</v>
      </c>
      <c r="U93" s="23">
        <f>IF($A$2="CONSOLIDADO",SUMIFS('Realizado 2026'!$P:$P,'Realizado 2026'!$F:$F,'DRE-2026'!$A93,'Realizado 2026'!$E:$E,'DRE-2026'!U$4),SUMIFS('Realizado 2026'!$P:$P,'Realizado 2026'!$F:$F,'DRE-2026'!$A93,'Realizado 2026'!$E:$E,'DRE-2026'!U$4,'Realizado 2026'!$A:$A,'DRE-2026'!$A$2))</f>
        <v>0</v>
      </c>
      <c r="V93" s="24">
        <f t="shared" si="52"/>
        <v>0</v>
      </c>
      <c r="W93" s="22">
        <f>IF($A$2="CONSOLIDADO",SUMIFS(Orçamento2026!$P:$P,Orçamento2026!$F:$F,'DRE-2026'!$A93,Orçamento2026!$E:$E,'DRE-2026'!X$4),SUMIFS(Orçamento2026!$P:$P,Orçamento2026!$F:$F,'DRE-2026'!$A93,Orçamento2026!$E:$E,'DRE-2026'!X$4,Orçamento2026!$A:$A,'DRE-2026'!$A$2))</f>
        <v>6207</v>
      </c>
      <c r="X93" s="23">
        <f>IF($A$2="CONSOLIDADO",SUMIFS('Realizado 2026'!$P:$P,'Realizado 2026'!$F:$F,'DRE-2026'!$A93,'Realizado 2026'!$E:$E,'DRE-2026'!X$4),SUMIFS('Realizado 2026'!$P:$P,'Realizado 2026'!$F:$F,'DRE-2026'!$A93,'Realizado 2026'!$E:$E,'DRE-2026'!X$4,'Realizado 2026'!$A:$A,'DRE-2026'!$A$2))</f>
        <v>0</v>
      </c>
      <c r="Y93" s="24">
        <f t="shared" si="53"/>
        <v>0</v>
      </c>
      <c r="Z93" s="22">
        <f>IF($A$2="CONSOLIDADO",SUMIFS(Orçamento2026!$P:$P,Orçamento2026!$F:$F,'DRE-2026'!$A93,Orçamento2026!$E:$E,'DRE-2026'!AA$4),SUMIFS(Orçamento2026!$P:$P,Orçamento2026!$F:$F,'DRE-2026'!$A93,Orçamento2026!$E:$E,'DRE-2026'!AA$4,Orçamento2026!$A:$A,'DRE-2026'!$A$2))</f>
        <v>6207</v>
      </c>
      <c r="AA93" s="23">
        <f>IF($A$2="CONSOLIDADO",SUMIFS('Realizado 2026'!$P:$P,'Realizado 2026'!$F:$F,'DRE-2026'!$A93,'Realizado 2026'!$E:$E,'DRE-2026'!AA$4),SUMIFS('Realizado 2026'!$P:$P,'Realizado 2026'!$F:$F,'DRE-2026'!$A93,'Realizado 2026'!$E:$E,'DRE-2026'!AA$4,'Realizado 2026'!$A:$A,'DRE-2026'!$A$2))</f>
        <v>0</v>
      </c>
      <c r="AB93" s="24">
        <f t="shared" si="54"/>
        <v>0</v>
      </c>
      <c r="AC93" s="22">
        <f>IF($A$2="CONSOLIDADO",SUMIFS(Orçamento2026!$P:$P,Orçamento2026!$F:$F,'DRE-2026'!$A93,Orçamento2026!$E:$E,'DRE-2026'!AD$4),SUMIFS(Orçamento2026!$P:$P,Orçamento2026!$F:$F,'DRE-2026'!$A93,Orçamento2026!$E:$E,'DRE-2026'!AD$4,Orçamento2026!$A:$A,'DRE-2026'!$A$2))</f>
        <v>6207</v>
      </c>
      <c r="AD93" s="23">
        <f>IF($A$2="CONSOLIDADO",SUMIFS('Realizado 2026'!$P:$P,'Realizado 2026'!$F:$F,'DRE-2026'!$A93,'Realizado 2026'!$E:$E,'DRE-2026'!AD$4),SUMIFS('Realizado 2026'!$P:$P,'Realizado 2026'!$F:$F,'DRE-2026'!$A93,'Realizado 2026'!$E:$E,'DRE-2026'!AD$4,'Realizado 2026'!$A:$A,'DRE-2026'!$A$2))</f>
        <v>0</v>
      </c>
      <c r="AE93" s="24">
        <f t="shared" si="55"/>
        <v>0</v>
      </c>
      <c r="AF93" s="22">
        <f>IF($A$2="CONSOLIDADO",SUMIFS(Orçamento2026!$P:$P,Orçamento2026!$F:$F,'DRE-2026'!$A93,Orçamento2026!$E:$E,'DRE-2026'!AG$4),SUMIFS(Orçamento2026!$P:$P,Orçamento2026!$F:$F,'DRE-2026'!$A93,Orçamento2026!$E:$E,'DRE-2026'!AG$4,Orçamento2026!$A:$A,'DRE-2026'!$A$2))</f>
        <v>6207</v>
      </c>
      <c r="AG93" s="23">
        <f>IF($A$2="CONSOLIDADO",SUMIFS('Realizado 2026'!$P:$P,'Realizado 2026'!$F:$F,'DRE-2026'!$A93,'Realizado 2026'!$E:$E,'DRE-2026'!AG$4),SUMIFS('Realizado 2026'!$P:$P,'Realizado 2026'!$F:$F,'DRE-2026'!$A93,'Realizado 2026'!$E:$E,'DRE-2026'!AG$4,'Realizado 2026'!$A:$A,'DRE-2026'!$A$2))</f>
        <v>0</v>
      </c>
      <c r="AH93" s="24">
        <f t="shared" si="56"/>
        <v>0</v>
      </c>
      <c r="AI93" s="22">
        <f>IF($A$2="CONSOLIDADO",SUMIFS(Orçamento2026!$P:$P,Orçamento2026!$F:$F,'DRE-2026'!$A93,Orçamento2026!$E:$E,'DRE-2026'!AJ$4),SUMIFS(Orçamento2026!$P:$P,Orçamento2026!$F:$F,'DRE-2026'!$A93,Orçamento2026!$E:$E,'DRE-2026'!AJ$4,Orçamento2026!$A:$A,'DRE-2026'!$A$2))</f>
        <v>16207</v>
      </c>
      <c r="AJ93" s="23">
        <f>IF($A$2="CONSOLIDADO",SUMIFS('Realizado 2026'!$P:$P,'Realizado 2026'!$F:$F,'DRE-2026'!$A93,'Realizado 2026'!$E:$E,'DRE-2026'!AJ$4),SUMIFS('Realizado 2026'!$P:$P,'Realizado 2026'!$F:$F,'DRE-2026'!$A93,'Realizado 2026'!$E:$E,'DRE-2026'!AJ$4,'Realizado 2026'!$A:$A,'DRE-2026'!$A$2))</f>
        <v>0</v>
      </c>
      <c r="AK93" s="24">
        <f t="shared" si="57"/>
        <v>0</v>
      </c>
      <c r="AL93" s="5"/>
      <c r="AM93" s="5"/>
      <c r="AN93" s="23">
        <f t="shared" ref="AN93:AO93" si="144">B93+E93+H93+K93+N93+Q93+T93+W93+Z93+AC93+AF93+AI93</f>
        <v>134484</v>
      </c>
      <c r="AO93" s="23">
        <f t="shared" si="144"/>
        <v>41706</v>
      </c>
      <c r="AP93" s="25">
        <f t="shared" si="59"/>
        <v>0.31011867582760777</v>
      </c>
    </row>
    <row r="94" spans="1:42 16378:16378" ht="15.75" customHeight="1">
      <c r="A94" s="44" t="s">
        <v>92</v>
      </c>
      <c r="B94" s="22">
        <f>IF($A$2="CONSOLIDADO",SUMIFS(Orçamento2026!$P:$P,Orçamento2026!$F:$F,'DRE-2026'!$A94,Orçamento2026!$E:$E,'DRE-2026'!C$4),SUMIFS(Orçamento2026!$P:$P,Orçamento2026!$F:$F,'DRE-2026'!$A94,Orçamento2026!$E:$E,'DRE-2026'!C$4,Orçamento2026!$A:$A,'DRE-2026'!$A$2))</f>
        <v>1267.33</v>
      </c>
      <c r="C94" s="23">
        <f>IF($A$2="CONSOLIDADO",SUMIFS('Realizado 2026'!$P:$P,'Realizado 2026'!$F:$F,'DRE-2026'!$A94,'Realizado 2026'!$E:$E,'DRE-2026'!C$4),SUMIFS('Realizado 2026'!$P:$P,'Realizado 2026'!$F:$F,'DRE-2026'!$A94,'Realizado 2026'!$E:$E,'DRE-2026'!C$4,'Realizado 2026'!$A:$A,'DRE-2026'!$A$2))</f>
        <v>1267.33</v>
      </c>
      <c r="D94" s="24">
        <f t="shared" si="46"/>
        <v>1</v>
      </c>
      <c r="E94" s="22">
        <f>IF($A$2="CONSOLIDADO",SUMIFS(Orçamento2026!$P:$P,Orçamento2026!$F:$F,'DRE-2026'!$A94,Orçamento2026!$E:$E,'DRE-2026'!F$4),SUMIFS(Orçamento2026!$P:$P,Orçamento2026!$F:$F,'DRE-2026'!$A94,Orçamento2026!$E:$E,'DRE-2026'!F$4,Orçamento2026!$A:$A,'DRE-2026'!$A$2))</f>
        <v>5067.33</v>
      </c>
      <c r="F94" s="23">
        <f>IF($A$2="CONSOLIDADO",SUMIFS('Realizado 2026'!$P:$P,'Realizado 2026'!$F:$F,'DRE-2026'!$A94,'Realizado 2026'!$E:$E,'DRE-2026'!F$4),SUMIFS('Realizado 2026'!$P:$P,'Realizado 2026'!$F:$F,'DRE-2026'!$A94,'Realizado 2026'!$E:$E,'DRE-2026'!F$4,'Realizado 2026'!$A:$A,'DRE-2026'!$A$2))</f>
        <v>1267.33</v>
      </c>
      <c r="G94" s="24">
        <f t="shared" si="47"/>
        <v>0.25009817793591493</v>
      </c>
      <c r="H94" s="22">
        <f>IF($A$2="CONSOLIDADO",SUMIFS(Orçamento2026!$P:$P,Orçamento2026!$F:$F,'DRE-2026'!$A94,Orçamento2026!$E:$E,'DRE-2026'!I$4),SUMIFS(Orçamento2026!$P:$P,Orçamento2026!$F:$F,'DRE-2026'!$A94,Orçamento2026!$E:$E,'DRE-2026'!I$4,Orçamento2026!$A:$A,'DRE-2026'!$A$2))</f>
        <v>5067.33</v>
      </c>
      <c r="I94" s="23">
        <f>IF($A$2="CONSOLIDADO",SUMIFS('Realizado 2026'!$P:$P,'Realizado 2026'!$F:$F,'DRE-2026'!$A94,'Realizado 2026'!$E:$E,'DRE-2026'!I$4),SUMIFS('Realizado 2026'!$P:$P,'Realizado 2026'!$F:$F,'DRE-2026'!$A94,'Realizado 2026'!$E:$E,'DRE-2026'!I$4,'Realizado 2026'!$A:$A,'DRE-2026'!$A$2))</f>
        <v>1267.33</v>
      </c>
      <c r="J94" s="24">
        <f t="shared" si="48"/>
        <v>0.25009817793591493</v>
      </c>
      <c r="K94" s="22">
        <f>IF($A$2="CONSOLIDADO",SUMIFS(Orçamento2026!$P:$P,Orçamento2026!$F:$F,'DRE-2026'!$A94,Orçamento2026!$E:$E,'DRE-2026'!L$4),SUMIFS(Orçamento2026!$P:$P,Orçamento2026!$F:$F,'DRE-2026'!$A94,Orçamento2026!$E:$E,'DRE-2026'!L$4,Orçamento2026!$A:$A,'DRE-2026'!$A$2))</f>
        <v>5067.33</v>
      </c>
      <c r="L94" s="23">
        <f>IF($A$2="CONSOLIDADO",SUMIFS('Realizado 2026'!$P:$P,'Realizado 2026'!$F:$F,'DRE-2026'!$A94,'Realizado 2026'!$E:$E,'DRE-2026'!L$4),SUMIFS('Realizado 2026'!$P:$P,'Realizado 2026'!$F:$F,'DRE-2026'!$A94,'Realizado 2026'!$E:$E,'DRE-2026'!L$4,'Realizado 2026'!$A:$A,'DRE-2026'!$A$2))</f>
        <v>0</v>
      </c>
      <c r="M94" s="24">
        <f t="shared" si="49"/>
        <v>0</v>
      </c>
      <c r="N94" s="22">
        <f>IF($A$2="CONSOLIDADO",SUMIFS(Orçamento2026!$P:$P,Orçamento2026!$F:$F,'DRE-2026'!$A94,Orçamento2026!$E:$E,'DRE-2026'!O$4),SUMIFS(Orçamento2026!$P:$P,Orçamento2026!$F:$F,'DRE-2026'!$A94,Orçamento2026!$E:$E,'DRE-2026'!O$4,Orçamento2026!$A:$A,'DRE-2026'!$A$2))</f>
        <v>13767.33</v>
      </c>
      <c r="O94" s="23">
        <f>IF($A$2="CONSOLIDADO",SUMIFS('Realizado 2026'!$P:$P,'Realizado 2026'!$F:$F,'DRE-2026'!$A94,'Realizado 2026'!$E:$E,'DRE-2026'!O$4),SUMIFS('Realizado 2026'!$P:$P,'Realizado 2026'!$F:$F,'DRE-2026'!$A94,'Realizado 2026'!$E:$E,'DRE-2026'!O$4,'Realizado 2026'!$A:$A,'DRE-2026'!$A$2))</f>
        <v>0</v>
      </c>
      <c r="P94" s="24">
        <f t="shared" si="50"/>
        <v>0</v>
      </c>
      <c r="Q94" s="22">
        <f>IF($A$2="CONSOLIDADO",SUMIFS(Orçamento2026!$P:$P,Orçamento2026!$F:$F,'DRE-2026'!$A94,Orçamento2026!$E:$E,'DRE-2026'!R$4),SUMIFS(Orçamento2026!$P:$P,Orçamento2026!$F:$F,'DRE-2026'!$A94,Orçamento2026!$E:$E,'DRE-2026'!R$4,Orçamento2026!$A:$A,'DRE-2026'!$A$2))</f>
        <v>19267.330000000002</v>
      </c>
      <c r="R94" s="23">
        <f>IF($A$2="CONSOLIDADO",SUMIFS('Realizado 2026'!$P:$P,'Realizado 2026'!$F:$F,'DRE-2026'!$A94,'Realizado 2026'!$E:$E,'DRE-2026'!R$4),SUMIFS('Realizado 2026'!$P:$P,'Realizado 2026'!$F:$F,'DRE-2026'!$A94,'Realizado 2026'!$E:$E,'DRE-2026'!R$4,'Realizado 2026'!$A:$A,'DRE-2026'!$A$2))</f>
        <v>0</v>
      </c>
      <c r="S94" s="24">
        <f t="shared" si="51"/>
        <v>0</v>
      </c>
      <c r="T94" s="22">
        <f>IF($A$2="CONSOLIDADO",SUMIFS(Orçamento2026!$P:$P,Orçamento2026!$F:$F,'DRE-2026'!$A94,Orçamento2026!$E:$E,'DRE-2026'!U$4),SUMIFS(Orçamento2026!$P:$P,Orçamento2026!$F:$F,'DRE-2026'!$A94,Orçamento2026!$E:$E,'DRE-2026'!U$4,Orçamento2026!$A:$A,'DRE-2026'!$A$2))</f>
        <v>24367.33</v>
      </c>
      <c r="U94" s="23">
        <f>IF($A$2="CONSOLIDADO",SUMIFS('Realizado 2026'!$P:$P,'Realizado 2026'!$F:$F,'DRE-2026'!$A94,'Realizado 2026'!$E:$E,'DRE-2026'!U$4),SUMIFS('Realizado 2026'!$P:$P,'Realizado 2026'!$F:$F,'DRE-2026'!$A94,'Realizado 2026'!$E:$E,'DRE-2026'!U$4,'Realizado 2026'!$A:$A,'DRE-2026'!$A$2))</f>
        <v>0</v>
      </c>
      <c r="V94" s="24">
        <f t="shared" si="52"/>
        <v>0</v>
      </c>
      <c r="W94" s="22">
        <f>IF($A$2="CONSOLIDADO",SUMIFS(Orçamento2026!$P:$P,Orçamento2026!$F:$F,'DRE-2026'!$A94,Orçamento2026!$E:$E,'DRE-2026'!X$4),SUMIFS(Orçamento2026!$P:$P,Orçamento2026!$F:$F,'DRE-2026'!$A94,Orçamento2026!$E:$E,'DRE-2026'!X$4,Orçamento2026!$A:$A,'DRE-2026'!$A$2))</f>
        <v>24367.33</v>
      </c>
      <c r="X94" s="23">
        <f>IF($A$2="CONSOLIDADO",SUMIFS('Realizado 2026'!$P:$P,'Realizado 2026'!$F:$F,'DRE-2026'!$A94,'Realizado 2026'!$E:$E,'DRE-2026'!X$4),SUMIFS('Realizado 2026'!$P:$P,'Realizado 2026'!$F:$F,'DRE-2026'!$A94,'Realizado 2026'!$E:$E,'DRE-2026'!X$4,'Realizado 2026'!$A:$A,'DRE-2026'!$A$2))</f>
        <v>0</v>
      </c>
      <c r="Y94" s="24">
        <f t="shared" si="53"/>
        <v>0</v>
      </c>
      <c r="Z94" s="22">
        <f>IF($A$2="CONSOLIDADO",SUMIFS(Orçamento2026!$P:$P,Orçamento2026!$F:$F,'DRE-2026'!$A94,Orçamento2026!$E:$E,'DRE-2026'!AA$4),SUMIFS(Orçamento2026!$P:$P,Orçamento2026!$F:$F,'DRE-2026'!$A94,Orçamento2026!$E:$E,'DRE-2026'!AA$4,Orçamento2026!$A:$A,'DRE-2026'!$A$2))</f>
        <v>24367.33</v>
      </c>
      <c r="AA94" s="23">
        <f>IF($A$2="CONSOLIDADO",SUMIFS('Realizado 2026'!$P:$P,'Realizado 2026'!$F:$F,'DRE-2026'!$A94,'Realizado 2026'!$E:$E,'DRE-2026'!AA$4),SUMIFS('Realizado 2026'!$P:$P,'Realizado 2026'!$F:$F,'DRE-2026'!$A94,'Realizado 2026'!$E:$E,'DRE-2026'!AA$4,'Realizado 2026'!$A:$A,'DRE-2026'!$A$2))</f>
        <v>0</v>
      </c>
      <c r="AB94" s="24">
        <f t="shared" si="54"/>
        <v>0</v>
      </c>
      <c r="AC94" s="22">
        <f>IF($A$2="CONSOLIDADO",SUMIFS(Orçamento2026!$P:$P,Orçamento2026!$F:$F,'DRE-2026'!$A94,Orçamento2026!$E:$E,'DRE-2026'!AD$4),SUMIFS(Orçamento2026!$P:$P,Orçamento2026!$F:$F,'DRE-2026'!$A94,Orçamento2026!$E:$E,'DRE-2026'!AD$4,Orçamento2026!$A:$A,'DRE-2026'!$A$2))</f>
        <v>24367.33</v>
      </c>
      <c r="AD94" s="23">
        <f>IF($A$2="CONSOLIDADO",SUMIFS('Realizado 2026'!$P:$P,'Realizado 2026'!$F:$F,'DRE-2026'!$A94,'Realizado 2026'!$E:$E,'DRE-2026'!AD$4),SUMIFS('Realizado 2026'!$P:$P,'Realizado 2026'!$F:$F,'DRE-2026'!$A94,'Realizado 2026'!$E:$E,'DRE-2026'!AD$4,'Realizado 2026'!$A:$A,'DRE-2026'!$A$2))</f>
        <v>0</v>
      </c>
      <c r="AE94" s="24">
        <f t="shared" si="55"/>
        <v>0</v>
      </c>
      <c r="AF94" s="22">
        <f>IF($A$2="CONSOLIDADO",SUMIFS(Orçamento2026!$P:$P,Orçamento2026!$F:$F,'DRE-2026'!$A94,Orçamento2026!$E:$E,'DRE-2026'!AG$4),SUMIFS(Orçamento2026!$P:$P,Orçamento2026!$F:$F,'DRE-2026'!$A94,Orçamento2026!$E:$E,'DRE-2026'!AG$4,Orçamento2026!$A:$A,'DRE-2026'!$A$2))</f>
        <v>24367.33</v>
      </c>
      <c r="AG94" s="23">
        <f>IF($A$2="CONSOLIDADO",SUMIFS('Realizado 2026'!$P:$P,'Realizado 2026'!$F:$F,'DRE-2026'!$A94,'Realizado 2026'!$E:$E,'DRE-2026'!AG$4),SUMIFS('Realizado 2026'!$P:$P,'Realizado 2026'!$F:$F,'DRE-2026'!$A94,'Realizado 2026'!$E:$E,'DRE-2026'!AG$4,'Realizado 2026'!$A:$A,'DRE-2026'!$A$2))</f>
        <v>0</v>
      </c>
      <c r="AH94" s="24">
        <f t="shared" si="56"/>
        <v>0</v>
      </c>
      <c r="AI94" s="22">
        <f>IF($A$2="CONSOLIDADO",SUMIFS(Orçamento2026!$P:$P,Orçamento2026!$F:$F,'DRE-2026'!$A94,Orçamento2026!$E:$E,'DRE-2026'!AJ$4),SUMIFS(Orçamento2026!$P:$P,Orçamento2026!$F:$F,'DRE-2026'!$A94,Orçamento2026!$E:$E,'DRE-2026'!AJ$4,Orçamento2026!$A:$A,'DRE-2026'!$A$2))</f>
        <v>24367.33</v>
      </c>
      <c r="AJ94" s="23">
        <f>IF($A$2="CONSOLIDADO",SUMIFS('Realizado 2026'!$P:$P,'Realizado 2026'!$F:$F,'DRE-2026'!$A94,'Realizado 2026'!$E:$E,'DRE-2026'!AJ$4),SUMIFS('Realizado 2026'!$P:$P,'Realizado 2026'!$F:$F,'DRE-2026'!$A94,'Realizado 2026'!$E:$E,'DRE-2026'!AJ$4,'Realizado 2026'!$A:$A,'DRE-2026'!$A$2))</f>
        <v>0</v>
      </c>
      <c r="AK94" s="24">
        <f t="shared" si="57"/>
        <v>0</v>
      </c>
      <c r="AL94" s="5"/>
      <c r="AM94" s="5"/>
      <c r="AN94" s="23">
        <f t="shared" ref="AN94:AO94" si="145">B94+E94+H94+K94+N94+Q94+T94+W94+Z94+AC94+AF94+AI94</f>
        <v>195707.96000000002</v>
      </c>
      <c r="AO94" s="23">
        <f t="shared" si="145"/>
        <v>3801.99</v>
      </c>
      <c r="AP94" s="25">
        <f t="shared" si="59"/>
        <v>1.9426854175987524E-2</v>
      </c>
    </row>
    <row r="95" spans="1:42 16378:16378" ht="15.75" customHeight="1">
      <c r="A95" s="44" t="s">
        <v>93</v>
      </c>
      <c r="B95" s="22">
        <f>IF($A$2="CONSOLIDADO",SUMIFS(Orçamento2026!$P:$P,Orçamento2026!$F:$F,'DRE-2026'!$A95,Orçamento2026!$E:$E,'DRE-2026'!C$4),SUMIFS(Orçamento2026!$P:$P,Orçamento2026!$F:$F,'DRE-2026'!$A95,Orçamento2026!$E:$E,'DRE-2026'!C$4,Orçamento2026!$A:$A,'DRE-2026'!$A$2))</f>
        <v>3600</v>
      </c>
      <c r="C95" s="23">
        <f>IF($A$2="CONSOLIDADO",SUMIFS('Realizado 2026'!$P:$P,'Realizado 2026'!$F:$F,'DRE-2026'!$A95,'Realizado 2026'!$E:$E,'DRE-2026'!C$4),SUMIFS('Realizado 2026'!$P:$P,'Realizado 2026'!$F:$F,'DRE-2026'!$A95,'Realizado 2026'!$E:$E,'DRE-2026'!C$4,'Realizado 2026'!$A:$A,'DRE-2026'!$A$2))</f>
        <v>3600</v>
      </c>
      <c r="D95" s="24">
        <f t="shared" si="46"/>
        <v>1</v>
      </c>
      <c r="E95" s="22">
        <f>IF($A$2="CONSOLIDADO",SUMIFS(Orçamento2026!$P:$P,Orçamento2026!$F:$F,'DRE-2026'!$A95,Orçamento2026!$E:$E,'DRE-2026'!F$4),SUMIFS(Orçamento2026!$P:$P,Orçamento2026!$F:$F,'DRE-2026'!$A95,Orçamento2026!$E:$E,'DRE-2026'!F$4,Orçamento2026!$A:$A,'DRE-2026'!$A$2))</f>
        <v>3600</v>
      </c>
      <c r="F95" s="23">
        <f>IF($A$2="CONSOLIDADO",SUMIFS('Realizado 2026'!$P:$P,'Realizado 2026'!$F:$F,'DRE-2026'!$A95,'Realizado 2026'!$E:$E,'DRE-2026'!F$4),SUMIFS('Realizado 2026'!$P:$P,'Realizado 2026'!$F:$F,'DRE-2026'!$A95,'Realizado 2026'!$E:$E,'DRE-2026'!F$4,'Realizado 2026'!$A:$A,'DRE-2026'!$A$2))</f>
        <v>3600</v>
      </c>
      <c r="G95" s="24">
        <f t="shared" si="47"/>
        <v>1</v>
      </c>
      <c r="H95" s="22">
        <f>IF($A$2="CONSOLIDADO",SUMIFS(Orçamento2026!$P:$P,Orçamento2026!$F:$F,'DRE-2026'!$A95,Orçamento2026!$E:$E,'DRE-2026'!I$4),SUMIFS(Orçamento2026!$P:$P,Orçamento2026!$F:$F,'DRE-2026'!$A95,Orçamento2026!$E:$E,'DRE-2026'!I$4,Orçamento2026!$A:$A,'DRE-2026'!$A$2))</f>
        <v>3600</v>
      </c>
      <c r="I95" s="23">
        <f>IF($A$2="CONSOLIDADO",SUMIFS('Realizado 2026'!$P:$P,'Realizado 2026'!$F:$F,'DRE-2026'!$A95,'Realizado 2026'!$E:$E,'DRE-2026'!I$4),SUMIFS('Realizado 2026'!$P:$P,'Realizado 2026'!$F:$F,'DRE-2026'!$A95,'Realizado 2026'!$E:$E,'DRE-2026'!I$4,'Realizado 2026'!$A:$A,'DRE-2026'!$A$2))</f>
        <v>5460</v>
      </c>
      <c r="J95" s="24">
        <f t="shared" si="48"/>
        <v>1.5166666666666666</v>
      </c>
      <c r="K95" s="22">
        <f>IF($A$2="CONSOLIDADO",SUMIFS(Orçamento2026!$P:$P,Orçamento2026!$F:$F,'DRE-2026'!$A95,Orçamento2026!$E:$E,'DRE-2026'!L$4),SUMIFS(Orçamento2026!$P:$P,Orçamento2026!$F:$F,'DRE-2026'!$A95,Orçamento2026!$E:$E,'DRE-2026'!L$4,Orçamento2026!$A:$A,'DRE-2026'!$A$2))</f>
        <v>3600</v>
      </c>
      <c r="L95" s="23">
        <f>IF($A$2="CONSOLIDADO",SUMIFS('Realizado 2026'!$P:$P,'Realizado 2026'!$F:$F,'DRE-2026'!$A95,'Realizado 2026'!$E:$E,'DRE-2026'!L$4),SUMIFS('Realizado 2026'!$P:$P,'Realizado 2026'!$F:$F,'DRE-2026'!$A95,'Realizado 2026'!$E:$E,'DRE-2026'!L$4,'Realizado 2026'!$A:$A,'DRE-2026'!$A$2))</f>
        <v>0</v>
      </c>
      <c r="M95" s="24">
        <f t="shared" si="49"/>
        <v>0</v>
      </c>
      <c r="N95" s="22">
        <f>IF($A$2="CONSOLIDADO",SUMIFS(Orçamento2026!$P:$P,Orçamento2026!$F:$F,'DRE-2026'!$A95,Orçamento2026!$E:$E,'DRE-2026'!O$4),SUMIFS(Orçamento2026!$P:$P,Orçamento2026!$F:$F,'DRE-2026'!$A95,Orçamento2026!$E:$E,'DRE-2026'!O$4,Orçamento2026!$A:$A,'DRE-2026'!$A$2))</f>
        <v>3600</v>
      </c>
      <c r="O95" s="23">
        <f>IF($A$2="CONSOLIDADO",SUMIFS('Realizado 2026'!$P:$P,'Realizado 2026'!$F:$F,'DRE-2026'!$A95,'Realizado 2026'!$E:$E,'DRE-2026'!O$4),SUMIFS('Realizado 2026'!$P:$P,'Realizado 2026'!$F:$F,'DRE-2026'!$A95,'Realizado 2026'!$E:$E,'DRE-2026'!O$4,'Realizado 2026'!$A:$A,'DRE-2026'!$A$2))</f>
        <v>0</v>
      </c>
      <c r="P95" s="24">
        <f t="shared" si="50"/>
        <v>0</v>
      </c>
      <c r="Q95" s="22">
        <f>IF($A$2="CONSOLIDADO",SUMIFS(Orçamento2026!$P:$P,Orçamento2026!$F:$F,'DRE-2026'!$A95,Orçamento2026!$E:$E,'DRE-2026'!R$4),SUMIFS(Orçamento2026!$P:$P,Orçamento2026!$F:$F,'DRE-2026'!$A95,Orçamento2026!$E:$E,'DRE-2026'!R$4,Orçamento2026!$A:$A,'DRE-2026'!$A$2))</f>
        <v>3600</v>
      </c>
      <c r="R95" s="23">
        <f>IF($A$2="CONSOLIDADO",SUMIFS('Realizado 2026'!$P:$P,'Realizado 2026'!$F:$F,'DRE-2026'!$A95,'Realizado 2026'!$E:$E,'DRE-2026'!R$4),SUMIFS('Realizado 2026'!$P:$P,'Realizado 2026'!$F:$F,'DRE-2026'!$A95,'Realizado 2026'!$E:$E,'DRE-2026'!R$4,'Realizado 2026'!$A:$A,'DRE-2026'!$A$2))</f>
        <v>0</v>
      </c>
      <c r="S95" s="24">
        <f t="shared" si="51"/>
        <v>0</v>
      </c>
      <c r="T95" s="22">
        <f>IF($A$2="CONSOLIDADO",SUMIFS(Orçamento2026!$P:$P,Orçamento2026!$F:$F,'DRE-2026'!$A95,Orçamento2026!$E:$E,'DRE-2026'!U$4),SUMIFS(Orçamento2026!$P:$P,Orçamento2026!$F:$F,'DRE-2026'!$A95,Orçamento2026!$E:$E,'DRE-2026'!U$4,Orçamento2026!$A:$A,'DRE-2026'!$A$2))</f>
        <v>3600</v>
      </c>
      <c r="U95" s="23">
        <f>IF($A$2="CONSOLIDADO",SUMIFS('Realizado 2026'!$P:$P,'Realizado 2026'!$F:$F,'DRE-2026'!$A95,'Realizado 2026'!$E:$E,'DRE-2026'!U$4),SUMIFS('Realizado 2026'!$P:$P,'Realizado 2026'!$F:$F,'DRE-2026'!$A95,'Realizado 2026'!$E:$E,'DRE-2026'!U$4,'Realizado 2026'!$A:$A,'DRE-2026'!$A$2))</f>
        <v>0</v>
      </c>
      <c r="V95" s="24">
        <f t="shared" si="52"/>
        <v>0</v>
      </c>
      <c r="W95" s="22">
        <f>IF($A$2="CONSOLIDADO",SUMIFS(Orçamento2026!$P:$P,Orçamento2026!$F:$F,'DRE-2026'!$A95,Orçamento2026!$E:$E,'DRE-2026'!X$4),SUMIFS(Orçamento2026!$P:$P,Orçamento2026!$F:$F,'DRE-2026'!$A95,Orçamento2026!$E:$E,'DRE-2026'!X$4,Orçamento2026!$A:$A,'DRE-2026'!$A$2))</f>
        <v>3600</v>
      </c>
      <c r="X95" s="23">
        <f>IF($A$2="CONSOLIDADO",SUMIFS('Realizado 2026'!$P:$P,'Realizado 2026'!$F:$F,'DRE-2026'!$A95,'Realizado 2026'!$E:$E,'DRE-2026'!X$4),SUMIFS('Realizado 2026'!$P:$P,'Realizado 2026'!$F:$F,'DRE-2026'!$A95,'Realizado 2026'!$E:$E,'DRE-2026'!X$4,'Realizado 2026'!$A:$A,'DRE-2026'!$A$2))</f>
        <v>0</v>
      </c>
      <c r="Y95" s="24">
        <f t="shared" si="53"/>
        <v>0</v>
      </c>
      <c r="Z95" s="22">
        <f>IF($A$2="CONSOLIDADO",SUMIFS(Orçamento2026!$P:$P,Orçamento2026!$F:$F,'DRE-2026'!$A95,Orçamento2026!$E:$E,'DRE-2026'!AA$4),SUMIFS(Orçamento2026!$P:$P,Orçamento2026!$F:$F,'DRE-2026'!$A95,Orçamento2026!$E:$E,'DRE-2026'!AA$4,Orçamento2026!$A:$A,'DRE-2026'!$A$2))</f>
        <v>3600</v>
      </c>
      <c r="AA95" s="23">
        <f>IF($A$2="CONSOLIDADO",SUMIFS('Realizado 2026'!$P:$P,'Realizado 2026'!$F:$F,'DRE-2026'!$A95,'Realizado 2026'!$E:$E,'DRE-2026'!AA$4),SUMIFS('Realizado 2026'!$P:$P,'Realizado 2026'!$F:$F,'DRE-2026'!$A95,'Realizado 2026'!$E:$E,'DRE-2026'!AA$4,'Realizado 2026'!$A:$A,'DRE-2026'!$A$2))</f>
        <v>0</v>
      </c>
      <c r="AB95" s="24">
        <f t="shared" si="54"/>
        <v>0</v>
      </c>
      <c r="AC95" s="22">
        <f>IF($A$2="CONSOLIDADO",SUMIFS(Orçamento2026!$P:$P,Orçamento2026!$F:$F,'DRE-2026'!$A95,Orçamento2026!$E:$E,'DRE-2026'!AD$4),SUMIFS(Orçamento2026!$P:$P,Orçamento2026!$F:$F,'DRE-2026'!$A95,Orçamento2026!$E:$E,'DRE-2026'!AD$4,Orçamento2026!$A:$A,'DRE-2026'!$A$2))</f>
        <v>3600</v>
      </c>
      <c r="AD95" s="23">
        <f>IF($A$2="CONSOLIDADO",SUMIFS('Realizado 2026'!$P:$P,'Realizado 2026'!$F:$F,'DRE-2026'!$A95,'Realizado 2026'!$E:$E,'DRE-2026'!AD$4),SUMIFS('Realizado 2026'!$P:$P,'Realizado 2026'!$F:$F,'DRE-2026'!$A95,'Realizado 2026'!$E:$E,'DRE-2026'!AD$4,'Realizado 2026'!$A:$A,'DRE-2026'!$A$2))</f>
        <v>0</v>
      </c>
      <c r="AE95" s="24">
        <f t="shared" si="55"/>
        <v>0</v>
      </c>
      <c r="AF95" s="22">
        <f>IF($A$2="CONSOLIDADO",SUMIFS(Orçamento2026!$P:$P,Orçamento2026!$F:$F,'DRE-2026'!$A95,Orçamento2026!$E:$E,'DRE-2026'!AG$4),SUMIFS(Orçamento2026!$P:$P,Orçamento2026!$F:$F,'DRE-2026'!$A95,Orçamento2026!$E:$E,'DRE-2026'!AG$4,Orçamento2026!$A:$A,'DRE-2026'!$A$2))</f>
        <v>3600</v>
      </c>
      <c r="AG95" s="23">
        <f>IF($A$2="CONSOLIDADO",SUMIFS('Realizado 2026'!$P:$P,'Realizado 2026'!$F:$F,'DRE-2026'!$A95,'Realizado 2026'!$E:$E,'DRE-2026'!AG$4),SUMIFS('Realizado 2026'!$P:$P,'Realizado 2026'!$F:$F,'DRE-2026'!$A95,'Realizado 2026'!$E:$E,'DRE-2026'!AG$4,'Realizado 2026'!$A:$A,'DRE-2026'!$A$2))</f>
        <v>0</v>
      </c>
      <c r="AH95" s="24">
        <f t="shared" si="56"/>
        <v>0</v>
      </c>
      <c r="AI95" s="22">
        <f>IF($A$2="CONSOLIDADO",SUMIFS(Orçamento2026!$P:$P,Orçamento2026!$F:$F,'DRE-2026'!$A95,Orçamento2026!$E:$E,'DRE-2026'!AJ$4),SUMIFS(Orçamento2026!$P:$P,Orçamento2026!$F:$F,'DRE-2026'!$A95,Orçamento2026!$E:$E,'DRE-2026'!AJ$4,Orçamento2026!$A:$A,'DRE-2026'!$A$2))</f>
        <v>3600</v>
      </c>
      <c r="AJ95" s="23">
        <f>IF($A$2="CONSOLIDADO",SUMIFS('Realizado 2026'!$P:$P,'Realizado 2026'!$F:$F,'DRE-2026'!$A95,'Realizado 2026'!$E:$E,'DRE-2026'!AJ$4),SUMIFS('Realizado 2026'!$P:$P,'Realizado 2026'!$F:$F,'DRE-2026'!$A95,'Realizado 2026'!$E:$E,'DRE-2026'!AJ$4,'Realizado 2026'!$A:$A,'DRE-2026'!$A$2))</f>
        <v>0</v>
      </c>
      <c r="AK95" s="24">
        <f t="shared" si="57"/>
        <v>0</v>
      </c>
      <c r="AL95" s="5"/>
      <c r="AM95" s="5"/>
      <c r="AN95" s="23">
        <f t="shared" ref="AN95:AO95" si="146">B95+E95+H95+K95+N95+Q95+T95+W95+Z95+AC95+AF95+AI95</f>
        <v>43200</v>
      </c>
      <c r="AO95" s="23">
        <f t="shared" si="146"/>
        <v>12660</v>
      </c>
      <c r="AP95" s="25">
        <f t="shared" si="59"/>
        <v>0.29305555555555557</v>
      </c>
    </row>
    <row r="96" spans="1:42 16378:16378" ht="15.75" customHeight="1">
      <c r="A96" s="44" t="s">
        <v>94</v>
      </c>
      <c r="B96" s="22">
        <f>IF($A$2="CONSOLIDADO",SUMIFS(Orçamento2026!$P:$P,Orçamento2026!$F:$F,'DRE-2026'!$A96,Orçamento2026!$E:$E,'DRE-2026'!C$4),SUMIFS(Orçamento2026!$P:$P,Orçamento2026!$F:$F,'DRE-2026'!$A96,Orçamento2026!$E:$E,'DRE-2026'!C$4,Orçamento2026!$A:$A,'DRE-2026'!$A$2))</f>
        <v>1620</v>
      </c>
      <c r="C96" s="23">
        <f>IF($A$2="CONSOLIDADO",SUMIFS('Realizado 2026'!$P:$P,'Realizado 2026'!$F:$F,'DRE-2026'!$A96,'Realizado 2026'!$E:$E,'DRE-2026'!C$4),SUMIFS('Realizado 2026'!$P:$P,'Realizado 2026'!$F:$F,'DRE-2026'!$A96,'Realizado 2026'!$E:$E,'DRE-2026'!C$4,'Realizado 2026'!$A:$A,'DRE-2026'!$A$2))</f>
        <v>3240</v>
      </c>
      <c r="D96" s="24">
        <f t="shared" si="46"/>
        <v>2</v>
      </c>
      <c r="E96" s="22">
        <f>IF($A$2="CONSOLIDADO",SUMIFS(Orçamento2026!$P:$P,Orçamento2026!$F:$F,'DRE-2026'!$A96,Orçamento2026!$E:$E,'DRE-2026'!F$4),SUMIFS(Orçamento2026!$P:$P,Orçamento2026!$F:$F,'DRE-2026'!$A96,Orçamento2026!$E:$E,'DRE-2026'!F$4,Orçamento2026!$A:$A,'DRE-2026'!$A$2))</f>
        <v>1620</v>
      </c>
      <c r="F96" s="23">
        <f>IF($A$2="CONSOLIDADO",SUMIFS('Realizado 2026'!$P:$P,'Realizado 2026'!$F:$F,'DRE-2026'!$A96,'Realizado 2026'!$E:$E,'DRE-2026'!F$4),SUMIFS('Realizado 2026'!$P:$P,'Realizado 2026'!$F:$F,'DRE-2026'!$A96,'Realizado 2026'!$E:$E,'DRE-2026'!F$4,'Realizado 2026'!$A:$A,'DRE-2026'!$A$2))</f>
        <v>1620</v>
      </c>
      <c r="G96" s="24">
        <f t="shared" si="47"/>
        <v>1</v>
      </c>
      <c r="H96" s="22">
        <f>IF($A$2="CONSOLIDADO",SUMIFS(Orçamento2026!$P:$P,Orçamento2026!$F:$F,'DRE-2026'!$A96,Orçamento2026!$E:$E,'DRE-2026'!I$4),SUMIFS(Orçamento2026!$P:$P,Orçamento2026!$F:$F,'DRE-2026'!$A96,Orçamento2026!$E:$E,'DRE-2026'!I$4,Orçamento2026!$A:$A,'DRE-2026'!$A$2))</f>
        <v>1620</v>
      </c>
      <c r="I96" s="23">
        <f>IF($A$2="CONSOLIDADO",SUMIFS('Realizado 2026'!$P:$P,'Realizado 2026'!$F:$F,'DRE-2026'!$A96,'Realizado 2026'!$E:$E,'DRE-2026'!I$4),SUMIFS('Realizado 2026'!$P:$P,'Realizado 2026'!$F:$F,'DRE-2026'!$A96,'Realizado 2026'!$E:$E,'DRE-2026'!I$4,'Realizado 2026'!$A:$A,'DRE-2026'!$A$2))</f>
        <v>1620</v>
      </c>
      <c r="J96" s="24">
        <f t="shared" si="48"/>
        <v>1</v>
      </c>
      <c r="K96" s="22">
        <f>IF($A$2="CONSOLIDADO",SUMIFS(Orçamento2026!$P:$P,Orçamento2026!$F:$F,'DRE-2026'!$A96,Orçamento2026!$E:$E,'DRE-2026'!L$4),SUMIFS(Orçamento2026!$P:$P,Orçamento2026!$F:$F,'DRE-2026'!$A96,Orçamento2026!$E:$E,'DRE-2026'!L$4,Orçamento2026!$A:$A,'DRE-2026'!$A$2))</f>
        <v>1620</v>
      </c>
      <c r="L96" s="23">
        <f>IF($A$2="CONSOLIDADO",SUMIFS('Realizado 2026'!$P:$P,'Realizado 2026'!$F:$F,'DRE-2026'!$A96,'Realizado 2026'!$E:$E,'DRE-2026'!L$4),SUMIFS('Realizado 2026'!$P:$P,'Realizado 2026'!$F:$F,'DRE-2026'!$A96,'Realizado 2026'!$E:$E,'DRE-2026'!L$4,'Realizado 2026'!$A:$A,'DRE-2026'!$A$2))</f>
        <v>0</v>
      </c>
      <c r="M96" s="24">
        <f t="shared" si="49"/>
        <v>0</v>
      </c>
      <c r="N96" s="22">
        <f>IF($A$2="CONSOLIDADO",SUMIFS(Orçamento2026!$P:$P,Orçamento2026!$F:$F,'DRE-2026'!$A96,Orçamento2026!$E:$E,'DRE-2026'!O$4),SUMIFS(Orçamento2026!$P:$P,Orçamento2026!$F:$F,'DRE-2026'!$A96,Orçamento2026!$E:$E,'DRE-2026'!O$4,Orçamento2026!$A:$A,'DRE-2026'!$A$2))</f>
        <v>1620</v>
      </c>
      <c r="O96" s="23">
        <f>IF($A$2="CONSOLIDADO",SUMIFS('Realizado 2026'!$P:$P,'Realizado 2026'!$F:$F,'DRE-2026'!$A96,'Realizado 2026'!$E:$E,'DRE-2026'!O$4),SUMIFS('Realizado 2026'!$P:$P,'Realizado 2026'!$F:$F,'DRE-2026'!$A96,'Realizado 2026'!$E:$E,'DRE-2026'!O$4,'Realizado 2026'!$A:$A,'DRE-2026'!$A$2))</f>
        <v>0</v>
      </c>
      <c r="P96" s="24">
        <f t="shared" si="50"/>
        <v>0</v>
      </c>
      <c r="Q96" s="22">
        <f>IF($A$2="CONSOLIDADO",SUMIFS(Orçamento2026!$P:$P,Orçamento2026!$F:$F,'DRE-2026'!$A96,Orçamento2026!$E:$E,'DRE-2026'!R$4),SUMIFS(Orçamento2026!$P:$P,Orçamento2026!$F:$F,'DRE-2026'!$A96,Orçamento2026!$E:$E,'DRE-2026'!R$4,Orçamento2026!$A:$A,'DRE-2026'!$A$2))</f>
        <v>11120</v>
      </c>
      <c r="R96" s="23">
        <f>IF($A$2="CONSOLIDADO",SUMIFS('Realizado 2026'!$P:$P,'Realizado 2026'!$F:$F,'DRE-2026'!$A96,'Realizado 2026'!$E:$E,'DRE-2026'!R$4),SUMIFS('Realizado 2026'!$P:$P,'Realizado 2026'!$F:$F,'DRE-2026'!$A96,'Realizado 2026'!$E:$E,'DRE-2026'!R$4,'Realizado 2026'!$A:$A,'DRE-2026'!$A$2))</f>
        <v>0</v>
      </c>
      <c r="S96" s="24">
        <f t="shared" si="51"/>
        <v>0</v>
      </c>
      <c r="T96" s="22">
        <f>IF($A$2="CONSOLIDADO",SUMIFS(Orçamento2026!$P:$P,Orçamento2026!$F:$F,'DRE-2026'!$A96,Orçamento2026!$E:$E,'DRE-2026'!U$4),SUMIFS(Orçamento2026!$P:$P,Orçamento2026!$F:$F,'DRE-2026'!$A96,Orçamento2026!$E:$E,'DRE-2026'!U$4,Orçamento2026!$A:$A,'DRE-2026'!$A$2))</f>
        <v>11120</v>
      </c>
      <c r="U96" s="23">
        <f>IF($A$2="CONSOLIDADO",SUMIFS('Realizado 2026'!$P:$P,'Realizado 2026'!$F:$F,'DRE-2026'!$A96,'Realizado 2026'!$E:$E,'DRE-2026'!U$4),SUMIFS('Realizado 2026'!$P:$P,'Realizado 2026'!$F:$F,'DRE-2026'!$A96,'Realizado 2026'!$E:$E,'DRE-2026'!U$4,'Realizado 2026'!$A:$A,'DRE-2026'!$A$2))</f>
        <v>0</v>
      </c>
      <c r="V96" s="24">
        <f t="shared" si="52"/>
        <v>0</v>
      </c>
      <c r="W96" s="22">
        <f>IF($A$2="CONSOLIDADO",SUMIFS(Orçamento2026!$P:$P,Orçamento2026!$F:$F,'DRE-2026'!$A96,Orçamento2026!$E:$E,'DRE-2026'!X$4),SUMIFS(Orçamento2026!$P:$P,Orçamento2026!$F:$F,'DRE-2026'!$A96,Orçamento2026!$E:$E,'DRE-2026'!X$4,Orçamento2026!$A:$A,'DRE-2026'!$A$2))</f>
        <v>11120</v>
      </c>
      <c r="X96" s="23">
        <f>IF($A$2="CONSOLIDADO",SUMIFS('Realizado 2026'!$P:$P,'Realizado 2026'!$F:$F,'DRE-2026'!$A96,'Realizado 2026'!$E:$E,'DRE-2026'!X$4),SUMIFS('Realizado 2026'!$P:$P,'Realizado 2026'!$F:$F,'DRE-2026'!$A96,'Realizado 2026'!$E:$E,'DRE-2026'!X$4,'Realizado 2026'!$A:$A,'DRE-2026'!$A$2))</f>
        <v>0</v>
      </c>
      <c r="Y96" s="24">
        <f t="shared" si="53"/>
        <v>0</v>
      </c>
      <c r="Z96" s="22">
        <f>IF($A$2="CONSOLIDADO",SUMIFS(Orçamento2026!$P:$P,Orçamento2026!$F:$F,'DRE-2026'!$A96,Orçamento2026!$E:$E,'DRE-2026'!AA$4),SUMIFS(Orçamento2026!$P:$P,Orçamento2026!$F:$F,'DRE-2026'!$A96,Orçamento2026!$E:$E,'DRE-2026'!AA$4,Orçamento2026!$A:$A,'DRE-2026'!$A$2))</f>
        <v>11120</v>
      </c>
      <c r="AA96" s="23">
        <f>IF($A$2="CONSOLIDADO",SUMIFS('Realizado 2026'!$P:$P,'Realizado 2026'!$F:$F,'DRE-2026'!$A96,'Realizado 2026'!$E:$E,'DRE-2026'!AA$4),SUMIFS('Realizado 2026'!$P:$P,'Realizado 2026'!$F:$F,'DRE-2026'!$A96,'Realizado 2026'!$E:$E,'DRE-2026'!AA$4,'Realizado 2026'!$A:$A,'DRE-2026'!$A$2))</f>
        <v>0</v>
      </c>
      <c r="AB96" s="24">
        <f t="shared" si="54"/>
        <v>0</v>
      </c>
      <c r="AC96" s="22">
        <f>IF($A$2="CONSOLIDADO",SUMIFS(Orçamento2026!$P:$P,Orçamento2026!$F:$F,'DRE-2026'!$A96,Orçamento2026!$E:$E,'DRE-2026'!AD$4),SUMIFS(Orçamento2026!$P:$P,Orçamento2026!$F:$F,'DRE-2026'!$A96,Orçamento2026!$E:$E,'DRE-2026'!AD$4,Orçamento2026!$A:$A,'DRE-2026'!$A$2))</f>
        <v>11120</v>
      </c>
      <c r="AD96" s="23">
        <f>IF($A$2="CONSOLIDADO",SUMIFS('Realizado 2026'!$P:$P,'Realizado 2026'!$F:$F,'DRE-2026'!$A96,'Realizado 2026'!$E:$E,'DRE-2026'!AD$4),SUMIFS('Realizado 2026'!$P:$P,'Realizado 2026'!$F:$F,'DRE-2026'!$A96,'Realizado 2026'!$E:$E,'DRE-2026'!AD$4,'Realizado 2026'!$A:$A,'DRE-2026'!$A$2))</f>
        <v>0</v>
      </c>
      <c r="AE96" s="24">
        <f t="shared" si="55"/>
        <v>0</v>
      </c>
      <c r="AF96" s="22">
        <f>IF($A$2="CONSOLIDADO",SUMIFS(Orçamento2026!$P:$P,Orçamento2026!$F:$F,'DRE-2026'!$A96,Orçamento2026!$E:$E,'DRE-2026'!AG$4),SUMIFS(Orçamento2026!$P:$P,Orçamento2026!$F:$F,'DRE-2026'!$A96,Orçamento2026!$E:$E,'DRE-2026'!AG$4,Orçamento2026!$A:$A,'DRE-2026'!$A$2))</f>
        <v>11120</v>
      </c>
      <c r="AG96" s="23">
        <f>IF($A$2="CONSOLIDADO",SUMIFS('Realizado 2026'!$P:$P,'Realizado 2026'!$F:$F,'DRE-2026'!$A96,'Realizado 2026'!$E:$E,'DRE-2026'!AG$4),SUMIFS('Realizado 2026'!$P:$P,'Realizado 2026'!$F:$F,'DRE-2026'!$A96,'Realizado 2026'!$E:$E,'DRE-2026'!AG$4,'Realizado 2026'!$A:$A,'DRE-2026'!$A$2))</f>
        <v>0</v>
      </c>
      <c r="AH96" s="24">
        <f t="shared" si="56"/>
        <v>0</v>
      </c>
      <c r="AI96" s="22">
        <f>IF($A$2="CONSOLIDADO",SUMIFS(Orçamento2026!$P:$P,Orçamento2026!$F:$F,'DRE-2026'!$A96,Orçamento2026!$E:$E,'DRE-2026'!AJ$4),SUMIFS(Orçamento2026!$P:$P,Orçamento2026!$F:$F,'DRE-2026'!$A96,Orçamento2026!$E:$E,'DRE-2026'!AJ$4,Orçamento2026!$A:$A,'DRE-2026'!$A$2))</f>
        <v>11120</v>
      </c>
      <c r="AJ96" s="23">
        <f>IF($A$2="CONSOLIDADO",SUMIFS('Realizado 2026'!$P:$P,'Realizado 2026'!$F:$F,'DRE-2026'!$A96,'Realizado 2026'!$E:$E,'DRE-2026'!AJ$4),SUMIFS('Realizado 2026'!$P:$P,'Realizado 2026'!$F:$F,'DRE-2026'!$A96,'Realizado 2026'!$E:$E,'DRE-2026'!AJ$4,'Realizado 2026'!$A:$A,'DRE-2026'!$A$2))</f>
        <v>0</v>
      </c>
      <c r="AK96" s="24">
        <f t="shared" si="57"/>
        <v>0</v>
      </c>
      <c r="AL96" s="5"/>
      <c r="AM96" s="5"/>
      <c r="AN96" s="23">
        <f t="shared" ref="AN96:AO96" si="147">B96+E96+H96+K96+N96+Q96+T96+W96+Z96+AC96+AF96+AI96</f>
        <v>85940</v>
      </c>
      <c r="AO96" s="23">
        <f t="shared" si="147"/>
        <v>6480</v>
      </c>
      <c r="AP96" s="25">
        <f t="shared" si="59"/>
        <v>7.54014428671166E-2</v>
      </c>
    </row>
    <row r="97" spans="1:43" ht="15.75" customHeight="1">
      <c r="A97" s="44" t="s">
        <v>95</v>
      </c>
      <c r="B97" s="22">
        <f>IF($A$2="CONSOLIDADO",SUMIFS(Orçamento2026!$P:$P,Orçamento2026!$F:$F,'DRE-2026'!$A97,Orçamento2026!$E:$E,'DRE-2026'!C$4),SUMIFS(Orçamento2026!$P:$P,Orçamento2026!$F:$F,'DRE-2026'!$A97,Orçamento2026!$E:$E,'DRE-2026'!C$4,Orçamento2026!$A:$A,'DRE-2026'!$A$2))</f>
        <v>6202.73</v>
      </c>
      <c r="C97" s="23">
        <f>IF($A$2="CONSOLIDADO",SUMIFS('Realizado 2026'!$P:$P,'Realizado 2026'!$F:$F,'DRE-2026'!$A97,'Realizado 2026'!$E:$E,'DRE-2026'!C$4),SUMIFS('Realizado 2026'!$P:$P,'Realizado 2026'!$F:$F,'DRE-2026'!$A97,'Realizado 2026'!$E:$E,'DRE-2026'!C$4,'Realizado 2026'!$A:$A,'DRE-2026'!$A$2))</f>
        <v>6202.73</v>
      </c>
      <c r="D97" s="24">
        <f t="shared" si="46"/>
        <v>1</v>
      </c>
      <c r="E97" s="22">
        <f>IF($A$2="CONSOLIDADO",SUMIFS(Orçamento2026!$P:$P,Orçamento2026!$F:$F,'DRE-2026'!$A97,Orçamento2026!$E:$E,'DRE-2026'!F$4),SUMIFS(Orçamento2026!$P:$P,Orçamento2026!$F:$F,'DRE-2026'!$A97,Orçamento2026!$E:$E,'DRE-2026'!F$4,Orçamento2026!$A:$A,'DRE-2026'!$A$2))</f>
        <v>6202.73</v>
      </c>
      <c r="F97" s="23">
        <f>IF($A$2="CONSOLIDADO",SUMIFS('Realizado 2026'!$P:$P,'Realizado 2026'!$F:$F,'DRE-2026'!$A97,'Realizado 2026'!$E:$E,'DRE-2026'!F$4),SUMIFS('Realizado 2026'!$P:$P,'Realizado 2026'!$F:$F,'DRE-2026'!$A97,'Realizado 2026'!$E:$E,'DRE-2026'!F$4,'Realizado 2026'!$A:$A,'DRE-2026'!$A$2))</f>
        <v>0</v>
      </c>
      <c r="G97" s="24">
        <f t="shared" si="47"/>
        <v>0</v>
      </c>
      <c r="H97" s="22">
        <f>IF($A$2="CONSOLIDADO",SUMIFS(Orçamento2026!$P:$P,Orçamento2026!$F:$F,'DRE-2026'!$A97,Orçamento2026!$E:$E,'DRE-2026'!I$4),SUMIFS(Orçamento2026!$P:$P,Orçamento2026!$F:$F,'DRE-2026'!$A97,Orçamento2026!$E:$E,'DRE-2026'!I$4,Orçamento2026!$A:$A,'DRE-2026'!$A$2))</f>
        <v>6202.73</v>
      </c>
      <c r="I97" s="23">
        <f>IF($A$2="CONSOLIDADO",SUMIFS('Realizado 2026'!$P:$P,'Realizado 2026'!$F:$F,'DRE-2026'!$A97,'Realizado 2026'!$E:$E,'DRE-2026'!I$4),SUMIFS('Realizado 2026'!$P:$P,'Realizado 2026'!$F:$F,'DRE-2026'!$A97,'Realizado 2026'!$E:$E,'DRE-2026'!I$4,'Realizado 2026'!$A:$A,'DRE-2026'!$A$2))</f>
        <v>6202.73</v>
      </c>
      <c r="J97" s="24">
        <f t="shared" si="48"/>
        <v>1</v>
      </c>
      <c r="K97" s="22">
        <f>IF($A$2="CONSOLIDADO",SUMIFS(Orçamento2026!$P:$P,Orçamento2026!$F:$F,'DRE-2026'!$A97,Orçamento2026!$E:$E,'DRE-2026'!L$4),SUMIFS(Orçamento2026!$P:$P,Orçamento2026!$F:$F,'DRE-2026'!$A97,Orçamento2026!$E:$E,'DRE-2026'!L$4,Orçamento2026!$A:$A,'DRE-2026'!$A$2))</f>
        <v>6202.73</v>
      </c>
      <c r="L97" s="23">
        <f>IF($A$2="CONSOLIDADO",SUMIFS('Realizado 2026'!$P:$P,'Realizado 2026'!$F:$F,'DRE-2026'!$A97,'Realizado 2026'!$E:$E,'DRE-2026'!L$4),SUMIFS('Realizado 2026'!$P:$P,'Realizado 2026'!$F:$F,'DRE-2026'!$A97,'Realizado 2026'!$E:$E,'DRE-2026'!L$4,'Realizado 2026'!$A:$A,'DRE-2026'!$A$2))</f>
        <v>0</v>
      </c>
      <c r="M97" s="24">
        <f t="shared" si="49"/>
        <v>0</v>
      </c>
      <c r="N97" s="22">
        <f>IF($A$2="CONSOLIDADO",SUMIFS(Orçamento2026!$P:$P,Orçamento2026!$F:$F,'DRE-2026'!$A97,Orçamento2026!$E:$E,'DRE-2026'!O$4),SUMIFS(Orçamento2026!$P:$P,Orçamento2026!$F:$F,'DRE-2026'!$A97,Orçamento2026!$E:$E,'DRE-2026'!O$4,Orçamento2026!$A:$A,'DRE-2026'!$A$2))</f>
        <v>6202.73</v>
      </c>
      <c r="O97" s="23">
        <f>IF($A$2="CONSOLIDADO",SUMIFS('Realizado 2026'!$P:$P,'Realizado 2026'!$F:$F,'DRE-2026'!$A97,'Realizado 2026'!$E:$E,'DRE-2026'!O$4),SUMIFS('Realizado 2026'!$P:$P,'Realizado 2026'!$F:$F,'DRE-2026'!$A97,'Realizado 2026'!$E:$E,'DRE-2026'!O$4,'Realizado 2026'!$A:$A,'DRE-2026'!$A$2))</f>
        <v>0</v>
      </c>
      <c r="P97" s="24">
        <f t="shared" si="50"/>
        <v>0</v>
      </c>
      <c r="Q97" s="22">
        <f>IF($A$2="CONSOLIDADO",SUMIFS(Orçamento2026!$P:$P,Orçamento2026!$F:$F,'DRE-2026'!$A97,Orçamento2026!$E:$E,'DRE-2026'!R$4),SUMIFS(Orçamento2026!$P:$P,Orçamento2026!$F:$F,'DRE-2026'!$A97,Orçamento2026!$E:$E,'DRE-2026'!R$4,Orçamento2026!$A:$A,'DRE-2026'!$A$2))</f>
        <v>6202.73</v>
      </c>
      <c r="R97" s="23">
        <f>IF($A$2="CONSOLIDADO",SUMIFS('Realizado 2026'!$P:$P,'Realizado 2026'!$F:$F,'DRE-2026'!$A97,'Realizado 2026'!$E:$E,'DRE-2026'!R$4),SUMIFS('Realizado 2026'!$P:$P,'Realizado 2026'!$F:$F,'DRE-2026'!$A97,'Realizado 2026'!$E:$E,'DRE-2026'!R$4,'Realizado 2026'!$A:$A,'DRE-2026'!$A$2))</f>
        <v>0</v>
      </c>
      <c r="S97" s="24">
        <f t="shared" si="51"/>
        <v>0</v>
      </c>
      <c r="T97" s="22">
        <f>IF($A$2="CONSOLIDADO",SUMIFS(Orçamento2026!$P:$P,Orçamento2026!$F:$F,'DRE-2026'!$A97,Orçamento2026!$E:$E,'DRE-2026'!U$4),SUMIFS(Orçamento2026!$P:$P,Orçamento2026!$F:$F,'DRE-2026'!$A97,Orçamento2026!$E:$E,'DRE-2026'!U$4,Orçamento2026!$A:$A,'DRE-2026'!$A$2))</f>
        <v>6202.73</v>
      </c>
      <c r="U97" s="23">
        <f>IF($A$2="CONSOLIDADO",SUMIFS('Realizado 2026'!$P:$P,'Realizado 2026'!$F:$F,'DRE-2026'!$A97,'Realizado 2026'!$E:$E,'DRE-2026'!U$4),SUMIFS('Realizado 2026'!$P:$P,'Realizado 2026'!$F:$F,'DRE-2026'!$A97,'Realizado 2026'!$E:$E,'DRE-2026'!U$4,'Realizado 2026'!$A:$A,'DRE-2026'!$A$2))</f>
        <v>0</v>
      </c>
      <c r="V97" s="24">
        <f t="shared" si="52"/>
        <v>0</v>
      </c>
      <c r="W97" s="22">
        <f>IF($A$2="CONSOLIDADO",SUMIFS(Orçamento2026!$P:$P,Orçamento2026!$F:$F,'DRE-2026'!$A97,Orçamento2026!$E:$E,'DRE-2026'!X$4),SUMIFS(Orçamento2026!$P:$P,Orçamento2026!$F:$F,'DRE-2026'!$A97,Orçamento2026!$E:$E,'DRE-2026'!X$4,Orçamento2026!$A:$A,'DRE-2026'!$A$2))</f>
        <v>6202.73</v>
      </c>
      <c r="X97" s="23">
        <f>IF($A$2="CONSOLIDADO",SUMIFS('Realizado 2026'!$P:$P,'Realizado 2026'!$F:$F,'DRE-2026'!$A97,'Realizado 2026'!$E:$E,'DRE-2026'!X$4),SUMIFS('Realizado 2026'!$P:$P,'Realizado 2026'!$F:$F,'DRE-2026'!$A97,'Realizado 2026'!$E:$E,'DRE-2026'!X$4,'Realizado 2026'!$A:$A,'DRE-2026'!$A$2))</f>
        <v>0</v>
      </c>
      <c r="Y97" s="24">
        <f t="shared" si="53"/>
        <v>0</v>
      </c>
      <c r="Z97" s="22">
        <f>IF($A$2="CONSOLIDADO",SUMIFS(Orçamento2026!$P:$P,Orçamento2026!$F:$F,'DRE-2026'!$A97,Orçamento2026!$E:$E,'DRE-2026'!AA$4),SUMIFS(Orçamento2026!$P:$P,Orçamento2026!$F:$F,'DRE-2026'!$A97,Orçamento2026!$E:$E,'DRE-2026'!AA$4,Orçamento2026!$A:$A,'DRE-2026'!$A$2))</f>
        <v>6202.73</v>
      </c>
      <c r="AA97" s="23">
        <f>IF($A$2="CONSOLIDADO",SUMIFS('Realizado 2026'!$P:$P,'Realizado 2026'!$F:$F,'DRE-2026'!$A97,'Realizado 2026'!$E:$E,'DRE-2026'!AA$4),SUMIFS('Realizado 2026'!$P:$P,'Realizado 2026'!$F:$F,'DRE-2026'!$A97,'Realizado 2026'!$E:$E,'DRE-2026'!AA$4,'Realizado 2026'!$A:$A,'DRE-2026'!$A$2))</f>
        <v>0</v>
      </c>
      <c r="AB97" s="24">
        <f t="shared" si="54"/>
        <v>0</v>
      </c>
      <c r="AC97" s="22">
        <f>IF($A$2="CONSOLIDADO",SUMIFS(Orçamento2026!$P:$P,Orçamento2026!$F:$F,'DRE-2026'!$A97,Orçamento2026!$E:$E,'DRE-2026'!AD$4),SUMIFS(Orçamento2026!$P:$P,Orçamento2026!$F:$F,'DRE-2026'!$A97,Orçamento2026!$E:$E,'DRE-2026'!AD$4,Orçamento2026!$A:$A,'DRE-2026'!$A$2))</f>
        <v>6202.73</v>
      </c>
      <c r="AD97" s="23">
        <f>IF($A$2="CONSOLIDADO",SUMIFS('Realizado 2026'!$P:$P,'Realizado 2026'!$F:$F,'DRE-2026'!$A97,'Realizado 2026'!$E:$E,'DRE-2026'!AD$4),SUMIFS('Realizado 2026'!$P:$P,'Realizado 2026'!$F:$F,'DRE-2026'!$A97,'Realizado 2026'!$E:$E,'DRE-2026'!AD$4,'Realizado 2026'!$A:$A,'DRE-2026'!$A$2))</f>
        <v>0</v>
      </c>
      <c r="AE97" s="24">
        <f t="shared" si="55"/>
        <v>0</v>
      </c>
      <c r="AF97" s="22">
        <f>IF($A$2="CONSOLIDADO",SUMIFS(Orçamento2026!$P:$P,Orçamento2026!$F:$F,'DRE-2026'!$A97,Orçamento2026!$E:$E,'DRE-2026'!AG$4),SUMIFS(Orçamento2026!$P:$P,Orçamento2026!$F:$F,'DRE-2026'!$A97,Orçamento2026!$E:$E,'DRE-2026'!AG$4,Orçamento2026!$A:$A,'DRE-2026'!$A$2))</f>
        <v>6202.73</v>
      </c>
      <c r="AG97" s="23">
        <f>IF($A$2="CONSOLIDADO",SUMIFS('Realizado 2026'!$P:$P,'Realizado 2026'!$F:$F,'DRE-2026'!$A97,'Realizado 2026'!$E:$E,'DRE-2026'!AG$4),SUMIFS('Realizado 2026'!$P:$P,'Realizado 2026'!$F:$F,'DRE-2026'!$A97,'Realizado 2026'!$E:$E,'DRE-2026'!AG$4,'Realizado 2026'!$A:$A,'DRE-2026'!$A$2))</f>
        <v>0</v>
      </c>
      <c r="AH97" s="24">
        <f t="shared" si="56"/>
        <v>0</v>
      </c>
      <c r="AI97" s="22">
        <f>IF($A$2="CONSOLIDADO",SUMIFS(Orçamento2026!$P:$P,Orçamento2026!$F:$F,'DRE-2026'!$A97,Orçamento2026!$E:$E,'DRE-2026'!AJ$4),SUMIFS(Orçamento2026!$P:$P,Orçamento2026!$F:$F,'DRE-2026'!$A97,Orçamento2026!$E:$E,'DRE-2026'!AJ$4,Orçamento2026!$A:$A,'DRE-2026'!$A$2))</f>
        <v>6202.73</v>
      </c>
      <c r="AJ97" s="23">
        <f>IF($A$2="CONSOLIDADO",SUMIFS('Realizado 2026'!$P:$P,'Realizado 2026'!$F:$F,'DRE-2026'!$A97,'Realizado 2026'!$E:$E,'DRE-2026'!AJ$4),SUMIFS('Realizado 2026'!$P:$P,'Realizado 2026'!$F:$F,'DRE-2026'!$A97,'Realizado 2026'!$E:$E,'DRE-2026'!AJ$4,'Realizado 2026'!$A:$A,'DRE-2026'!$A$2))</f>
        <v>0</v>
      </c>
      <c r="AK97" s="24">
        <f t="shared" si="57"/>
        <v>0</v>
      </c>
      <c r="AL97" s="5"/>
      <c r="AM97" s="5"/>
      <c r="AN97" s="23">
        <f t="shared" ref="AN97:AO97" si="148">B97+E97+H97+K97+N97+Q97+T97+W97+Z97+AC97+AF97+AI97</f>
        <v>74432.75999999998</v>
      </c>
      <c r="AO97" s="23">
        <f t="shared" si="148"/>
        <v>12405.46</v>
      </c>
      <c r="AP97" s="25">
        <f t="shared" si="59"/>
        <v>0.16666666666666671</v>
      </c>
    </row>
    <row r="98" spans="1:43" ht="15.75" customHeight="1">
      <c r="A98" s="44" t="s">
        <v>96</v>
      </c>
      <c r="B98" s="22">
        <f>IF($A$2="CONSOLIDADO",SUMIFS(Orçamento2026!$P:$P,Orçamento2026!$F:$F,'DRE-2026'!$A98,Orçamento2026!$E:$E,'DRE-2026'!C$4),SUMIFS(Orçamento2026!$P:$P,Orçamento2026!$F:$F,'DRE-2026'!$A98,Orçamento2026!$E:$E,'DRE-2026'!C$4,Orçamento2026!$A:$A,'DRE-2026'!$A$2))</f>
        <v>0</v>
      </c>
      <c r="C98" s="23">
        <f>IF($A$2="CONSOLIDADO",SUMIFS('Realizado 2026'!$P:$P,'Realizado 2026'!$F:$F,'DRE-2026'!$A98,'Realizado 2026'!$E:$E,'DRE-2026'!C$4),SUMIFS('Realizado 2026'!$P:$P,'Realizado 2026'!$F:$F,'DRE-2026'!$A98,'Realizado 2026'!$E:$E,'DRE-2026'!C$4,'Realizado 2026'!$A:$A,'DRE-2026'!$A$2))</f>
        <v>0</v>
      </c>
      <c r="D98" s="24" t="str">
        <f t="shared" si="46"/>
        <v>-</v>
      </c>
      <c r="E98" s="22">
        <f>IF($A$2="CONSOLIDADO",SUMIFS(Orçamento2026!$P:$P,Orçamento2026!$F:$F,'DRE-2026'!$A98,Orçamento2026!$E:$E,'DRE-2026'!F$4),SUMIFS(Orçamento2026!$P:$P,Orçamento2026!$F:$F,'DRE-2026'!$A98,Orçamento2026!$E:$E,'DRE-2026'!F$4,Orçamento2026!$A:$A,'DRE-2026'!$A$2))</f>
        <v>0</v>
      </c>
      <c r="F98" s="23">
        <f>IF($A$2="CONSOLIDADO",SUMIFS('Realizado 2026'!$P:$P,'Realizado 2026'!$F:$F,'DRE-2026'!$A98,'Realizado 2026'!$E:$E,'DRE-2026'!F$4),SUMIFS('Realizado 2026'!$P:$P,'Realizado 2026'!$F:$F,'DRE-2026'!$A98,'Realizado 2026'!$E:$E,'DRE-2026'!F$4,'Realizado 2026'!$A:$A,'DRE-2026'!$A$2))</f>
        <v>0</v>
      </c>
      <c r="G98" s="24" t="str">
        <f t="shared" si="47"/>
        <v>-</v>
      </c>
      <c r="H98" s="22">
        <f>IF($A$2="CONSOLIDADO",SUMIFS(Orçamento2026!$P:$P,Orçamento2026!$F:$F,'DRE-2026'!$A98,Orçamento2026!$E:$E,'DRE-2026'!I$4),SUMIFS(Orçamento2026!$P:$P,Orçamento2026!$F:$F,'DRE-2026'!$A98,Orçamento2026!$E:$E,'DRE-2026'!I$4,Orçamento2026!$A:$A,'DRE-2026'!$A$2))</f>
        <v>0</v>
      </c>
      <c r="I98" s="23">
        <f>IF($A$2="CONSOLIDADO",SUMIFS('Realizado 2026'!$P:$P,'Realizado 2026'!$F:$F,'DRE-2026'!$A98,'Realizado 2026'!$E:$E,'DRE-2026'!I$4),SUMIFS('Realizado 2026'!$P:$P,'Realizado 2026'!$F:$F,'DRE-2026'!$A98,'Realizado 2026'!$E:$E,'DRE-2026'!I$4,'Realizado 2026'!$A:$A,'DRE-2026'!$A$2))</f>
        <v>0</v>
      </c>
      <c r="J98" s="24" t="str">
        <f t="shared" si="48"/>
        <v>-</v>
      </c>
      <c r="K98" s="22">
        <f>IF($A$2="CONSOLIDADO",SUMIFS(Orçamento2026!$P:$P,Orçamento2026!$F:$F,'DRE-2026'!$A98,Orçamento2026!$E:$E,'DRE-2026'!L$4),SUMIFS(Orçamento2026!$P:$P,Orçamento2026!$F:$F,'DRE-2026'!$A98,Orçamento2026!$E:$E,'DRE-2026'!L$4,Orçamento2026!$A:$A,'DRE-2026'!$A$2))</f>
        <v>0</v>
      </c>
      <c r="L98" s="23">
        <f>IF($A$2="CONSOLIDADO",SUMIFS('Realizado 2026'!$P:$P,'Realizado 2026'!$F:$F,'DRE-2026'!$A98,'Realizado 2026'!$E:$E,'DRE-2026'!L$4),SUMIFS('Realizado 2026'!$P:$P,'Realizado 2026'!$F:$F,'DRE-2026'!$A98,'Realizado 2026'!$E:$E,'DRE-2026'!L$4,'Realizado 2026'!$A:$A,'DRE-2026'!$A$2))</f>
        <v>0</v>
      </c>
      <c r="M98" s="24" t="str">
        <f t="shared" si="49"/>
        <v>-</v>
      </c>
      <c r="N98" s="22">
        <f>IF($A$2="CONSOLIDADO",SUMIFS(Orçamento2026!$P:$P,Orçamento2026!$F:$F,'DRE-2026'!$A98,Orçamento2026!$E:$E,'DRE-2026'!O$4),SUMIFS(Orçamento2026!$P:$P,Orçamento2026!$F:$F,'DRE-2026'!$A98,Orçamento2026!$E:$E,'DRE-2026'!O$4,Orçamento2026!$A:$A,'DRE-2026'!$A$2))</f>
        <v>0</v>
      </c>
      <c r="O98" s="23">
        <f>IF($A$2="CONSOLIDADO",SUMIFS('Realizado 2026'!$P:$P,'Realizado 2026'!$F:$F,'DRE-2026'!$A98,'Realizado 2026'!$E:$E,'DRE-2026'!O$4),SUMIFS('Realizado 2026'!$P:$P,'Realizado 2026'!$F:$F,'DRE-2026'!$A98,'Realizado 2026'!$E:$E,'DRE-2026'!O$4,'Realizado 2026'!$A:$A,'DRE-2026'!$A$2))</f>
        <v>0</v>
      </c>
      <c r="P98" s="24" t="str">
        <f t="shared" si="50"/>
        <v>-</v>
      </c>
      <c r="Q98" s="22">
        <f>IF($A$2="CONSOLIDADO",SUMIFS(Orçamento2026!$P:$P,Orçamento2026!$F:$F,'DRE-2026'!$A98,Orçamento2026!$E:$E,'DRE-2026'!R$4),SUMIFS(Orçamento2026!$P:$P,Orçamento2026!$F:$F,'DRE-2026'!$A98,Orçamento2026!$E:$E,'DRE-2026'!R$4,Orçamento2026!$A:$A,'DRE-2026'!$A$2))</f>
        <v>4000</v>
      </c>
      <c r="R98" s="23">
        <f>IF($A$2="CONSOLIDADO",SUMIFS('Realizado 2026'!$P:$P,'Realizado 2026'!$F:$F,'DRE-2026'!$A98,'Realizado 2026'!$E:$E,'DRE-2026'!R$4),SUMIFS('Realizado 2026'!$P:$P,'Realizado 2026'!$F:$F,'DRE-2026'!$A98,'Realizado 2026'!$E:$E,'DRE-2026'!R$4,'Realizado 2026'!$A:$A,'DRE-2026'!$A$2))</f>
        <v>0</v>
      </c>
      <c r="S98" s="24">
        <f t="shared" si="51"/>
        <v>0</v>
      </c>
      <c r="T98" s="22">
        <f>IF($A$2="CONSOLIDADO",SUMIFS(Orçamento2026!$P:$P,Orçamento2026!$F:$F,'DRE-2026'!$A98,Orçamento2026!$E:$E,'DRE-2026'!U$4),SUMIFS(Orçamento2026!$P:$P,Orçamento2026!$F:$F,'DRE-2026'!$A98,Orçamento2026!$E:$E,'DRE-2026'!U$4,Orçamento2026!$A:$A,'DRE-2026'!$A$2))</f>
        <v>4000</v>
      </c>
      <c r="U98" s="23">
        <f>IF($A$2="CONSOLIDADO",SUMIFS('Realizado 2026'!$P:$P,'Realizado 2026'!$F:$F,'DRE-2026'!$A98,'Realizado 2026'!$E:$E,'DRE-2026'!U$4),SUMIFS('Realizado 2026'!$P:$P,'Realizado 2026'!$F:$F,'DRE-2026'!$A98,'Realizado 2026'!$E:$E,'DRE-2026'!U$4,'Realizado 2026'!$A:$A,'DRE-2026'!$A$2))</f>
        <v>0</v>
      </c>
      <c r="V98" s="24">
        <f t="shared" si="52"/>
        <v>0</v>
      </c>
      <c r="W98" s="22">
        <f>IF($A$2="CONSOLIDADO",SUMIFS(Orçamento2026!$P:$P,Orçamento2026!$F:$F,'DRE-2026'!$A98,Orçamento2026!$E:$E,'DRE-2026'!X$4),SUMIFS(Orçamento2026!$P:$P,Orçamento2026!$F:$F,'DRE-2026'!$A98,Orçamento2026!$E:$E,'DRE-2026'!X$4,Orçamento2026!$A:$A,'DRE-2026'!$A$2))</f>
        <v>4000</v>
      </c>
      <c r="X98" s="23">
        <f>IF($A$2="CONSOLIDADO",SUMIFS('Realizado 2026'!$P:$P,'Realizado 2026'!$F:$F,'DRE-2026'!$A98,'Realizado 2026'!$E:$E,'DRE-2026'!X$4),SUMIFS('Realizado 2026'!$P:$P,'Realizado 2026'!$F:$F,'DRE-2026'!$A98,'Realizado 2026'!$E:$E,'DRE-2026'!X$4,'Realizado 2026'!$A:$A,'DRE-2026'!$A$2))</f>
        <v>0</v>
      </c>
      <c r="Y98" s="24">
        <f t="shared" si="53"/>
        <v>0</v>
      </c>
      <c r="Z98" s="22">
        <f>IF($A$2="CONSOLIDADO",SUMIFS(Orçamento2026!$P:$P,Orçamento2026!$F:$F,'DRE-2026'!$A98,Orçamento2026!$E:$E,'DRE-2026'!AA$4),SUMIFS(Orçamento2026!$P:$P,Orçamento2026!$F:$F,'DRE-2026'!$A98,Orçamento2026!$E:$E,'DRE-2026'!AA$4,Orçamento2026!$A:$A,'DRE-2026'!$A$2))</f>
        <v>4000</v>
      </c>
      <c r="AA98" s="23">
        <f>IF($A$2="CONSOLIDADO",SUMIFS('Realizado 2026'!$P:$P,'Realizado 2026'!$F:$F,'DRE-2026'!$A98,'Realizado 2026'!$E:$E,'DRE-2026'!AA$4),SUMIFS('Realizado 2026'!$P:$P,'Realizado 2026'!$F:$F,'DRE-2026'!$A98,'Realizado 2026'!$E:$E,'DRE-2026'!AA$4,'Realizado 2026'!$A:$A,'DRE-2026'!$A$2))</f>
        <v>0</v>
      </c>
      <c r="AB98" s="24">
        <f t="shared" si="54"/>
        <v>0</v>
      </c>
      <c r="AC98" s="22">
        <f>IF($A$2="CONSOLIDADO",SUMIFS(Orçamento2026!$P:$P,Orçamento2026!$F:$F,'DRE-2026'!$A98,Orçamento2026!$E:$E,'DRE-2026'!AD$4),SUMIFS(Orçamento2026!$P:$P,Orçamento2026!$F:$F,'DRE-2026'!$A98,Orçamento2026!$E:$E,'DRE-2026'!AD$4,Orçamento2026!$A:$A,'DRE-2026'!$A$2))</f>
        <v>4000</v>
      </c>
      <c r="AD98" s="23">
        <f>IF($A$2="CONSOLIDADO",SUMIFS('Realizado 2026'!$P:$P,'Realizado 2026'!$F:$F,'DRE-2026'!$A98,'Realizado 2026'!$E:$E,'DRE-2026'!AD$4),SUMIFS('Realizado 2026'!$P:$P,'Realizado 2026'!$F:$F,'DRE-2026'!$A98,'Realizado 2026'!$E:$E,'DRE-2026'!AD$4,'Realizado 2026'!$A:$A,'DRE-2026'!$A$2))</f>
        <v>0</v>
      </c>
      <c r="AE98" s="24">
        <f t="shared" si="55"/>
        <v>0</v>
      </c>
      <c r="AF98" s="22">
        <f>IF($A$2="CONSOLIDADO",SUMIFS(Orçamento2026!$P:$P,Orçamento2026!$F:$F,'DRE-2026'!$A98,Orçamento2026!$E:$E,'DRE-2026'!AG$4),SUMIFS(Orçamento2026!$P:$P,Orçamento2026!$F:$F,'DRE-2026'!$A98,Orçamento2026!$E:$E,'DRE-2026'!AG$4,Orçamento2026!$A:$A,'DRE-2026'!$A$2))</f>
        <v>4000</v>
      </c>
      <c r="AG98" s="23">
        <f>IF($A$2="CONSOLIDADO",SUMIFS('Realizado 2026'!$P:$P,'Realizado 2026'!$F:$F,'DRE-2026'!$A98,'Realizado 2026'!$E:$E,'DRE-2026'!AG$4),SUMIFS('Realizado 2026'!$P:$P,'Realizado 2026'!$F:$F,'DRE-2026'!$A98,'Realizado 2026'!$E:$E,'DRE-2026'!AG$4,'Realizado 2026'!$A:$A,'DRE-2026'!$A$2))</f>
        <v>0</v>
      </c>
      <c r="AH98" s="24">
        <f t="shared" si="56"/>
        <v>0</v>
      </c>
      <c r="AI98" s="22">
        <f>IF($A$2="CONSOLIDADO",SUMIFS(Orçamento2026!$P:$P,Orçamento2026!$F:$F,'DRE-2026'!$A98,Orçamento2026!$E:$E,'DRE-2026'!AJ$4),SUMIFS(Orçamento2026!$P:$P,Orçamento2026!$F:$F,'DRE-2026'!$A98,Orçamento2026!$E:$E,'DRE-2026'!AJ$4,Orçamento2026!$A:$A,'DRE-2026'!$A$2))</f>
        <v>4000</v>
      </c>
      <c r="AJ98" s="23">
        <f>IF($A$2="CONSOLIDADO",SUMIFS('Realizado 2026'!$P:$P,'Realizado 2026'!$F:$F,'DRE-2026'!$A98,'Realizado 2026'!$E:$E,'DRE-2026'!AJ$4),SUMIFS('Realizado 2026'!$P:$P,'Realizado 2026'!$F:$F,'DRE-2026'!$A98,'Realizado 2026'!$E:$E,'DRE-2026'!AJ$4,'Realizado 2026'!$A:$A,'DRE-2026'!$A$2))</f>
        <v>0</v>
      </c>
      <c r="AK98" s="24">
        <f t="shared" si="57"/>
        <v>0</v>
      </c>
      <c r="AL98" s="5"/>
      <c r="AM98" s="5"/>
      <c r="AN98" s="23">
        <f t="shared" ref="AN98:AO98" si="149">B98+E98+H98+K98+N98+Q98+T98+W98+Z98+AC98+AF98+AI98</f>
        <v>28000</v>
      </c>
      <c r="AO98" s="23">
        <f t="shared" si="149"/>
        <v>0</v>
      </c>
      <c r="AP98" s="25">
        <f t="shared" si="59"/>
        <v>0</v>
      </c>
    </row>
    <row r="99" spans="1:43" ht="15.75" customHeight="1">
      <c r="A99" s="44" t="s">
        <v>97</v>
      </c>
      <c r="B99" s="22">
        <f>IF($A$2="CONSOLIDADO",SUMIFS(Orçamento2026!$P:$P,Orçamento2026!$F:$F,'DRE-2026'!$A99,Orçamento2026!$E:$E,'DRE-2026'!C$4),SUMIFS(Orçamento2026!$P:$P,Orçamento2026!$F:$F,'DRE-2026'!$A99,Orçamento2026!$E:$E,'DRE-2026'!C$4,Orçamento2026!$A:$A,'DRE-2026'!$A$2))</f>
        <v>3186</v>
      </c>
      <c r="C99" s="23">
        <f>IF($A$2="CONSOLIDADO",SUMIFS('Realizado 2026'!$P:$P,'Realizado 2026'!$F:$F,'DRE-2026'!$A99,'Realizado 2026'!$E:$E,'DRE-2026'!C$4),SUMIFS('Realizado 2026'!$P:$P,'Realizado 2026'!$F:$F,'DRE-2026'!$A99,'Realizado 2026'!$E:$E,'DRE-2026'!C$4,'Realizado 2026'!$A:$A,'DRE-2026'!$A$2))</f>
        <v>3186</v>
      </c>
      <c r="D99" s="24">
        <f t="shared" si="46"/>
        <v>1</v>
      </c>
      <c r="E99" s="22">
        <f>IF($A$2="CONSOLIDADO",SUMIFS(Orçamento2026!$P:$P,Orçamento2026!$F:$F,'DRE-2026'!$A99,Orçamento2026!$E:$E,'DRE-2026'!F$4),SUMIFS(Orçamento2026!$P:$P,Orçamento2026!$F:$F,'DRE-2026'!$A99,Orçamento2026!$E:$E,'DRE-2026'!F$4,Orçamento2026!$A:$A,'DRE-2026'!$A$2))</f>
        <v>3186</v>
      </c>
      <c r="F99" s="23">
        <f>IF($A$2="CONSOLIDADO",SUMIFS('Realizado 2026'!$P:$P,'Realizado 2026'!$F:$F,'DRE-2026'!$A99,'Realizado 2026'!$E:$E,'DRE-2026'!F$4),SUMIFS('Realizado 2026'!$P:$P,'Realizado 2026'!$F:$F,'DRE-2026'!$A99,'Realizado 2026'!$E:$E,'DRE-2026'!F$4,'Realizado 2026'!$A:$A,'DRE-2026'!$A$2))</f>
        <v>3186</v>
      </c>
      <c r="G99" s="24">
        <f t="shared" si="47"/>
        <v>1</v>
      </c>
      <c r="H99" s="22">
        <f>IF($A$2="CONSOLIDADO",SUMIFS(Orçamento2026!$P:$P,Orçamento2026!$F:$F,'DRE-2026'!$A99,Orçamento2026!$E:$E,'DRE-2026'!I$4),SUMIFS(Orçamento2026!$P:$P,Orçamento2026!$F:$F,'DRE-2026'!$A99,Orçamento2026!$E:$E,'DRE-2026'!I$4,Orçamento2026!$A:$A,'DRE-2026'!$A$2))</f>
        <v>3186</v>
      </c>
      <c r="I99" s="23">
        <f>IF($A$2="CONSOLIDADO",SUMIFS('Realizado 2026'!$P:$P,'Realizado 2026'!$F:$F,'DRE-2026'!$A99,'Realizado 2026'!$E:$E,'DRE-2026'!I$4),SUMIFS('Realizado 2026'!$P:$P,'Realizado 2026'!$F:$F,'DRE-2026'!$A99,'Realizado 2026'!$E:$E,'DRE-2026'!I$4,'Realizado 2026'!$A:$A,'DRE-2026'!$A$2))</f>
        <v>3186</v>
      </c>
      <c r="J99" s="24">
        <f t="shared" si="48"/>
        <v>1</v>
      </c>
      <c r="K99" s="22">
        <f>IF($A$2="CONSOLIDADO",SUMIFS(Orçamento2026!$P:$P,Orçamento2026!$F:$F,'DRE-2026'!$A99,Orçamento2026!$E:$E,'DRE-2026'!L$4),SUMIFS(Orçamento2026!$P:$P,Orçamento2026!$F:$F,'DRE-2026'!$A99,Orçamento2026!$E:$E,'DRE-2026'!L$4,Orçamento2026!$A:$A,'DRE-2026'!$A$2))</f>
        <v>3186</v>
      </c>
      <c r="L99" s="23">
        <f>IF($A$2="CONSOLIDADO",SUMIFS('Realizado 2026'!$P:$P,'Realizado 2026'!$F:$F,'DRE-2026'!$A99,'Realizado 2026'!$E:$E,'DRE-2026'!L$4),SUMIFS('Realizado 2026'!$P:$P,'Realizado 2026'!$F:$F,'DRE-2026'!$A99,'Realizado 2026'!$E:$E,'DRE-2026'!L$4,'Realizado 2026'!$A:$A,'DRE-2026'!$A$2))</f>
        <v>0</v>
      </c>
      <c r="M99" s="24">
        <f t="shared" si="49"/>
        <v>0</v>
      </c>
      <c r="N99" s="22">
        <f>IF($A$2="CONSOLIDADO",SUMIFS(Orçamento2026!$P:$P,Orçamento2026!$F:$F,'DRE-2026'!$A99,Orçamento2026!$E:$E,'DRE-2026'!O$4),SUMIFS(Orçamento2026!$P:$P,Orçamento2026!$F:$F,'DRE-2026'!$A99,Orçamento2026!$E:$E,'DRE-2026'!O$4,Orçamento2026!$A:$A,'DRE-2026'!$A$2))</f>
        <v>3186</v>
      </c>
      <c r="O99" s="23">
        <f>IF($A$2="CONSOLIDADO",SUMIFS('Realizado 2026'!$P:$P,'Realizado 2026'!$F:$F,'DRE-2026'!$A99,'Realizado 2026'!$E:$E,'DRE-2026'!O$4),SUMIFS('Realizado 2026'!$P:$P,'Realizado 2026'!$F:$F,'DRE-2026'!$A99,'Realizado 2026'!$E:$E,'DRE-2026'!O$4,'Realizado 2026'!$A:$A,'DRE-2026'!$A$2))</f>
        <v>0</v>
      </c>
      <c r="P99" s="24">
        <f t="shared" si="50"/>
        <v>0</v>
      </c>
      <c r="Q99" s="22">
        <f>IF($A$2="CONSOLIDADO",SUMIFS(Orçamento2026!$P:$P,Orçamento2026!$F:$F,'DRE-2026'!$A99,Orçamento2026!$E:$E,'DRE-2026'!R$4),SUMIFS(Orçamento2026!$P:$P,Orçamento2026!$F:$F,'DRE-2026'!$A99,Orçamento2026!$E:$E,'DRE-2026'!R$4,Orçamento2026!$A:$A,'DRE-2026'!$A$2))</f>
        <v>0</v>
      </c>
      <c r="R99" s="23">
        <f>IF($A$2="CONSOLIDADO",SUMIFS('Realizado 2026'!$P:$P,'Realizado 2026'!$F:$F,'DRE-2026'!$A99,'Realizado 2026'!$E:$E,'DRE-2026'!R$4),SUMIFS('Realizado 2026'!$P:$P,'Realizado 2026'!$F:$F,'DRE-2026'!$A99,'Realizado 2026'!$E:$E,'DRE-2026'!R$4,'Realizado 2026'!$A:$A,'DRE-2026'!$A$2))</f>
        <v>0</v>
      </c>
      <c r="S99" s="24" t="str">
        <f t="shared" si="51"/>
        <v>-</v>
      </c>
      <c r="T99" s="22">
        <f>IF($A$2="CONSOLIDADO",SUMIFS(Orçamento2026!$P:$P,Orçamento2026!$F:$F,'DRE-2026'!$A99,Orçamento2026!$E:$E,'DRE-2026'!U$4),SUMIFS(Orçamento2026!$P:$P,Orçamento2026!$F:$F,'DRE-2026'!$A99,Orçamento2026!$E:$E,'DRE-2026'!U$4,Orçamento2026!$A:$A,'DRE-2026'!$A$2))</f>
        <v>6372</v>
      </c>
      <c r="U99" s="23">
        <f>IF($A$2="CONSOLIDADO",SUMIFS('Realizado 2026'!$P:$P,'Realizado 2026'!$F:$F,'DRE-2026'!$A99,'Realizado 2026'!$E:$E,'DRE-2026'!U$4),SUMIFS('Realizado 2026'!$P:$P,'Realizado 2026'!$F:$F,'DRE-2026'!$A99,'Realizado 2026'!$E:$E,'DRE-2026'!U$4,'Realizado 2026'!$A:$A,'DRE-2026'!$A$2))</f>
        <v>0</v>
      </c>
      <c r="V99" s="24">
        <f t="shared" si="52"/>
        <v>0</v>
      </c>
      <c r="W99" s="22">
        <f>IF($A$2="CONSOLIDADO",SUMIFS(Orçamento2026!$P:$P,Orçamento2026!$F:$F,'DRE-2026'!$A99,Orçamento2026!$E:$E,'DRE-2026'!X$4),SUMIFS(Orçamento2026!$P:$P,Orçamento2026!$F:$F,'DRE-2026'!$A99,Orçamento2026!$E:$E,'DRE-2026'!X$4,Orçamento2026!$A:$A,'DRE-2026'!$A$2))</f>
        <v>3186</v>
      </c>
      <c r="X99" s="23">
        <f>IF($A$2="CONSOLIDADO",SUMIFS('Realizado 2026'!$P:$P,'Realizado 2026'!$F:$F,'DRE-2026'!$A99,'Realizado 2026'!$E:$E,'DRE-2026'!X$4),SUMIFS('Realizado 2026'!$P:$P,'Realizado 2026'!$F:$F,'DRE-2026'!$A99,'Realizado 2026'!$E:$E,'DRE-2026'!X$4,'Realizado 2026'!$A:$A,'DRE-2026'!$A$2))</f>
        <v>0</v>
      </c>
      <c r="Y99" s="24">
        <f t="shared" si="53"/>
        <v>0</v>
      </c>
      <c r="Z99" s="22">
        <f>IF($A$2="CONSOLIDADO",SUMIFS(Orçamento2026!$P:$P,Orçamento2026!$F:$F,'DRE-2026'!$A99,Orçamento2026!$E:$E,'DRE-2026'!AA$4),SUMIFS(Orçamento2026!$P:$P,Orçamento2026!$F:$F,'DRE-2026'!$A99,Orçamento2026!$E:$E,'DRE-2026'!AA$4,Orçamento2026!$A:$A,'DRE-2026'!$A$2))</f>
        <v>3186</v>
      </c>
      <c r="AA99" s="23">
        <f>IF($A$2="CONSOLIDADO",SUMIFS('Realizado 2026'!$P:$P,'Realizado 2026'!$F:$F,'DRE-2026'!$A99,'Realizado 2026'!$E:$E,'DRE-2026'!AA$4),SUMIFS('Realizado 2026'!$P:$P,'Realizado 2026'!$F:$F,'DRE-2026'!$A99,'Realizado 2026'!$E:$E,'DRE-2026'!AA$4,'Realizado 2026'!$A:$A,'DRE-2026'!$A$2))</f>
        <v>0</v>
      </c>
      <c r="AB99" s="24">
        <f t="shared" si="54"/>
        <v>0</v>
      </c>
      <c r="AC99" s="22">
        <f>IF($A$2="CONSOLIDADO",SUMIFS(Orçamento2026!$P:$P,Orçamento2026!$F:$F,'DRE-2026'!$A99,Orçamento2026!$E:$E,'DRE-2026'!AD$4),SUMIFS(Orçamento2026!$P:$P,Orçamento2026!$F:$F,'DRE-2026'!$A99,Orçamento2026!$E:$E,'DRE-2026'!AD$4,Orçamento2026!$A:$A,'DRE-2026'!$A$2))</f>
        <v>3186</v>
      </c>
      <c r="AD99" s="23">
        <f>IF($A$2="CONSOLIDADO",SUMIFS('Realizado 2026'!$P:$P,'Realizado 2026'!$F:$F,'DRE-2026'!$A99,'Realizado 2026'!$E:$E,'DRE-2026'!AD$4),SUMIFS('Realizado 2026'!$P:$P,'Realizado 2026'!$F:$F,'DRE-2026'!$A99,'Realizado 2026'!$E:$E,'DRE-2026'!AD$4,'Realizado 2026'!$A:$A,'DRE-2026'!$A$2))</f>
        <v>0</v>
      </c>
      <c r="AE99" s="24">
        <f t="shared" si="55"/>
        <v>0</v>
      </c>
      <c r="AF99" s="22">
        <f>IF($A$2="CONSOLIDADO",SUMIFS(Orçamento2026!$P:$P,Orçamento2026!$F:$F,'DRE-2026'!$A99,Orçamento2026!$E:$E,'DRE-2026'!AG$4),SUMIFS(Orçamento2026!$P:$P,Orçamento2026!$F:$F,'DRE-2026'!$A99,Orçamento2026!$E:$E,'DRE-2026'!AG$4,Orçamento2026!$A:$A,'DRE-2026'!$A$2))</f>
        <v>3186</v>
      </c>
      <c r="AG99" s="23">
        <f>IF($A$2="CONSOLIDADO",SUMIFS('Realizado 2026'!$P:$P,'Realizado 2026'!$F:$F,'DRE-2026'!$A99,'Realizado 2026'!$E:$E,'DRE-2026'!AG$4),SUMIFS('Realizado 2026'!$P:$P,'Realizado 2026'!$F:$F,'DRE-2026'!$A99,'Realizado 2026'!$E:$E,'DRE-2026'!AG$4,'Realizado 2026'!$A:$A,'DRE-2026'!$A$2))</f>
        <v>0</v>
      </c>
      <c r="AH99" s="24">
        <f t="shared" si="56"/>
        <v>0</v>
      </c>
      <c r="AI99" s="22">
        <f>IF($A$2="CONSOLIDADO",SUMIFS(Orçamento2026!$P:$P,Orçamento2026!$F:$F,'DRE-2026'!$A99,Orçamento2026!$E:$E,'DRE-2026'!AJ$4),SUMIFS(Orçamento2026!$P:$P,Orçamento2026!$F:$F,'DRE-2026'!$A99,Orçamento2026!$E:$E,'DRE-2026'!AJ$4,Orçamento2026!$A:$A,'DRE-2026'!$A$2))</f>
        <v>3186</v>
      </c>
      <c r="AJ99" s="23">
        <f>IF($A$2="CONSOLIDADO",SUMIFS('Realizado 2026'!$P:$P,'Realizado 2026'!$F:$F,'DRE-2026'!$A99,'Realizado 2026'!$E:$E,'DRE-2026'!AJ$4),SUMIFS('Realizado 2026'!$P:$P,'Realizado 2026'!$F:$F,'DRE-2026'!$A99,'Realizado 2026'!$E:$E,'DRE-2026'!AJ$4,'Realizado 2026'!$A:$A,'DRE-2026'!$A$2))</f>
        <v>0</v>
      </c>
      <c r="AK99" s="24">
        <f t="shared" si="57"/>
        <v>0</v>
      </c>
      <c r="AL99" s="5"/>
      <c r="AM99" s="5"/>
      <c r="AN99" s="23">
        <f t="shared" ref="AN99:AO99" si="150">B99+E99+H99+K99+N99+Q99+T99+W99+Z99+AC99+AF99+AI99</f>
        <v>38232</v>
      </c>
      <c r="AO99" s="23">
        <f t="shared" si="150"/>
        <v>9558</v>
      </c>
      <c r="AP99" s="25">
        <f t="shared" si="59"/>
        <v>0.25</v>
      </c>
    </row>
    <row r="100" spans="1:43" ht="15.75" customHeight="1">
      <c r="A100" s="44" t="s">
        <v>98</v>
      </c>
      <c r="B100" s="22">
        <f>IF($A$2="CONSOLIDADO",SUMIFS(Orçamento2026!$P:$P,Orçamento2026!$F:$F,'DRE-2026'!$A100,Orçamento2026!$E:$E,'DRE-2026'!C$4),SUMIFS(Orçamento2026!$P:$P,Orçamento2026!$F:$F,'DRE-2026'!$A100,Orçamento2026!$E:$E,'DRE-2026'!C$4,Orçamento2026!$A:$A,'DRE-2026'!$A$2))</f>
        <v>46464</v>
      </c>
      <c r="C100" s="23">
        <f>IF($A$2="CONSOLIDADO",SUMIFS('Realizado 2026'!$P:$P,'Realizado 2026'!$F:$F,'DRE-2026'!$A100,'Realizado 2026'!$E:$E,'DRE-2026'!C$4),SUMIFS('Realizado 2026'!$P:$P,'Realizado 2026'!$F:$F,'DRE-2026'!$A100,'Realizado 2026'!$E:$E,'DRE-2026'!C$4,'Realizado 2026'!$A:$A,'DRE-2026'!$A$2))</f>
        <v>3718.83</v>
      </c>
      <c r="D100" s="24">
        <f t="shared" si="46"/>
        <v>8.0036802685950412E-2</v>
      </c>
      <c r="E100" s="22">
        <f>IF($A$2="CONSOLIDADO",SUMIFS(Orçamento2026!$P:$P,Orçamento2026!$F:$F,'DRE-2026'!$A100,Orçamento2026!$E:$E,'DRE-2026'!F$4),SUMIFS(Orçamento2026!$P:$P,Orçamento2026!$F:$F,'DRE-2026'!$A100,Orçamento2026!$E:$E,'DRE-2026'!F$4,Orçamento2026!$A:$A,'DRE-2026'!$A$2))</f>
        <v>46464</v>
      </c>
      <c r="F100" s="23">
        <f>IF($A$2="CONSOLIDADO",SUMIFS('Realizado 2026'!$P:$P,'Realizado 2026'!$F:$F,'DRE-2026'!$A100,'Realizado 2026'!$E:$E,'DRE-2026'!F$4),SUMIFS('Realizado 2026'!$P:$P,'Realizado 2026'!$F:$F,'DRE-2026'!$A100,'Realizado 2026'!$E:$E,'DRE-2026'!F$4,'Realizado 2026'!$A:$A,'DRE-2026'!$A$2))</f>
        <v>35845.17</v>
      </c>
      <c r="G100" s="24">
        <f t="shared" si="47"/>
        <v>0.77146113119834703</v>
      </c>
      <c r="H100" s="22">
        <f>IF($A$2="CONSOLIDADO",SUMIFS(Orçamento2026!$P:$P,Orçamento2026!$F:$F,'DRE-2026'!$A100,Orçamento2026!$E:$E,'DRE-2026'!I$4),SUMIFS(Orçamento2026!$P:$P,Orçamento2026!$F:$F,'DRE-2026'!$A100,Orçamento2026!$E:$E,'DRE-2026'!I$4,Orçamento2026!$A:$A,'DRE-2026'!$A$2))</f>
        <v>46464</v>
      </c>
      <c r="I100" s="23">
        <f>IF($A$2="CONSOLIDADO",SUMIFS('Realizado 2026'!$P:$P,'Realizado 2026'!$F:$F,'DRE-2026'!$A100,'Realizado 2026'!$E:$E,'DRE-2026'!I$4),SUMIFS('Realizado 2026'!$P:$P,'Realizado 2026'!$F:$F,'DRE-2026'!$A100,'Realizado 2026'!$E:$E,'DRE-2026'!I$4,'Realizado 2026'!$A:$A,'DRE-2026'!$A$2))</f>
        <v>41800</v>
      </c>
      <c r="J100" s="24">
        <f t="shared" si="48"/>
        <v>0.89962121212121215</v>
      </c>
      <c r="K100" s="22">
        <f>IF($A$2="CONSOLIDADO",SUMIFS(Orçamento2026!$P:$P,Orçamento2026!$F:$F,'DRE-2026'!$A100,Orçamento2026!$E:$E,'DRE-2026'!L$4),SUMIFS(Orçamento2026!$P:$P,Orçamento2026!$F:$F,'DRE-2026'!$A100,Orçamento2026!$E:$E,'DRE-2026'!L$4,Orçamento2026!$A:$A,'DRE-2026'!$A$2))</f>
        <v>46464</v>
      </c>
      <c r="L100" s="23">
        <f>IF($A$2="CONSOLIDADO",SUMIFS('Realizado 2026'!$P:$P,'Realizado 2026'!$F:$F,'DRE-2026'!$A100,'Realizado 2026'!$E:$E,'DRE-2026'!L$4),SUMIFS('Realizado 2026'!$P:$P,'Realizado 2026'!$F:$F,'DRE-2026'!$A100,'Realizado 2026'!$E:$E,'DRE-2026'!L$4,'Realizado 2026'!$A:$A,'DRE-2026'!$A$2))</f>
        <v>0</v>
      </c>
      <c r="M100" s="24">
        <f t="shared" si="49"/>
        <v>0</v>
      </c>
      <c r="N100" s="22">
        <f>IF($A$2="CONSOLIDADO",SUMIFS(Orçamento2026!$P:$P,Orçamento2026!$F:$F,'DRE-2026'!$A100,Orçamento2026!$E:$E,'DRE-2026'!O$4),SUMIFS(Orçamento2026!$P:$P,Orçamento2026!$F:$F,'DRE-2026'!$A100,Orçamento2026!$E:$E,'DRE-2026'!O$4,Orçamento2026!$A:$A,'DRE-2026'!$A$2))</f>
        <v>46464</v>
      </c>
      <c r="O100" s="23">
        <f>IF($A$2="CONSOLIDADO",SUMIFS('Realizado 2026'!$P:$P,'Realizado 2026'!$F:$F,'DRE-2026'!$A100,'Realizado 2026'!$E:$E,'DRE-2026'!O$4),SUMIFS('Realizado 2026'!$P:$P,'Realizado 2026'!$F:$F,'DRE-2026'!$A100,'Realizado 2026'!$E:$E,'DRE-2026'!O$4,'Realizado 2026'!$A:$A,'DRE-2026'!$A$2))</f>
        <v>0</v>
      </c>
      <c r="P100" s="24">
        <f t="shared" si="50"/>
        <v>0</v>
      </c>
      <c r="Q100" s="22">
        <f>IF($A$2="CONSOLIDADO",SUMIFS(Orçamento2026!$P:$P,Orçamento2026!$F:$F,'DRE-2026'!$A100,Orçamento2026!$E:$E,'DRE-2026'!R$4),SUMIFS(Orçamento2026!$P:$P,Orçamento2026!$F:$F,'DRE-2026'!$A100,Orçamento2026!$E:$E,'DRE-2026'!R$4,Orçamento2026!$A:$A,'DRE-2026'!$A$2))</f>
        <v>6400</v>
      </c>
      <c r="R100" s="23">
        <f>IF($A$2="CONSOLIDADO",SUMIFS('Realizado 2026'!$P:$P,'Realizado 2026'!$F:$F,'DRE-2026'!$A100,'Realizado 2026'!$E:$E,'DRE-2026'!R$4),SUMIFS('Realizado 2026'!$P:$P,'Realizado 2026'!$F:$F,'DRE-2026'!$A100,'Realizado 2026'!$E:$E,'DRE-2026'!R$4,'Realizado 2026'!$A:$A,'DRE-2026'!$A$2))</f>
        <v>0</v>
      </c>
      <c r="S100" s="24">
        <f t="shared" si="51"/>
        <v>0</v>
      </c>
      <c r="T100" s="22">
        <f>IF($A$2="CONSOLIDADO",SUMIFS(Orçamento2026!$P:$P,Orçamento2026!$F:$F,'DRE-2026'!$A100,Orçamento2026!$E:$E,'DRE-2026'!U$4),SUMIFS(Orçamento2026!$P:$P,Orçamento2026!$F:$F,'DRE-2026'!$A100,Orçamento2026!$E:$E,'DRE-2026'!U$4,Orçamento2026!$A:$A,'DRE-2026'!$A$2))</f>
        <v>92928</v>
      </c>
      <c r="U100" s="23">
        <f>IF($A$2="CONSOLIDADO",SUMIFS('Realizado 2026'!$P:$P,'Realizado 2026'!$F:$F,'DRE-2026'!$A100,'Realizado 2026'!$E:$E,'DRE-2026'!U$4),SUMIFS('Realizado 2026'!$P:$P,'Realizado 2026'!$F:$F,'DRE-2026'!$A100,'Realizado 2026'!$E:$E,'DRE-2026'!U$4,'Realizado 2026'!$A:$A,'DRE-2026'!$A$2))</f>
        <v>0</v>
      </c>
      <c r="V100" s="24">
        <f t="shared" si="52"/>
        <v>0</v>
      </c>
      <c r="W100" s="22">
        <f>IF($A$2="CONSOLIDADO",SUMIFS(Orçamento2026!$P:$P,Orçamento2026!$F:$F,'DRE-2026'!$A100,Orçamento2026!$E:$E,'DRE-2026'!X$4),SUMIFS(Orçamento2026!$P:$P,Orçamento2026!$F:$F,'DRE-2026'!$A100,Orçamento2026!$E:$E,'DRE-2026'!X$4,Orçamento2026!$A:$A,'DRE-2026'!$A$2))</f>
        <v>46464</v>
      </c>
      <c r="X100" s="23">
        <f>IF($A$2="CONSOLIDADO",SUMIFS('Realizado 2026'!$P:$P,'Realizado 2026'!$F:$F,'DRE-2026'!$A100,'Realizado 2026'!$E:$E,'DRE-2026'!X$4),SUMIFS('Realizado 2026'!$P:$P,'Realizado 2026'!$F:$F,'DRE-2026'!$A100,'Realizado 2026'!$E:$E,'DRE-2026'!X$4,'Realizado 2026'!$A:$A,'DRE-2026'!$A$2))</f>
        <v>0</v>
      </c>
      <c r="Y100" s="24">
        <f t="shared" si="53"/>
        <v>0</v>
      </c>
      <c r="Z100" s="22">
        <f>IF($A$2="CONSOLIDADO",SUMIFS(Orçamento2026!$P:$P,Orçamento2026!$F:$F,'DRE-2026'!$A100,Orçamento2026!$E:$E,'DRE-2026'!AA$4),SUMIFS(Orçamento2026!$P:$P,Orçamento2026!$F:$F,'DRE-2026'!$A100,Orçamento2026!$E:$E,'DRE-2026'!AA$4,Orçamento2026!$A:$A,'DRE-2026'!$A$2))</f>
        <v>46464</v>
      </c>
      <c r="AA100" s="23">
        <f>IF($A$2="CONSOLIDADO",SUMIFS('Realizado 2026'!$P:$P,'Realizado 2026'!$F:$F,'DRE-2026'!$A100,'Realizado 2026'!$E:$E,'DRE-2026'!AA$4),SUMIFS('Realizado 2026'!$P:$P,'Realizado 2026'!$F:$F,'DRE-2026'!$A100,'Realizado 2026'!$E:$E,'DRE-2026'!AA$4,'Realizado 2026'!$A:$A,'DRE-2026'!$A$2))</f>
        <v>0</v>
      </c>
      <c r="AB100" s="24">
        <f t="shared" si="54"/>
        <v>0</v>
      </c>
      <c r="AC100" s="22">
        <f>IF($A$2="CONSOLIDADO",SUMIFS(Orçamento2026!$P:$P,Orçamento2026!$F:$F,'DRE-2026'!$A100,Orçamento2026!$E:$E,'DRE-2026'!AD$4),SUMIFS(Orçamento2026!$P:$P,Orçamento2026!$F:$F,'DRE-2026'!$A100,Orçamento2026!$E:$E,'DRE-2026'!AD$4,Orçamento2026!$A:$A,'DRE-2026'!$A$2))</f>
        <v>46464</v>
      </c>
      <c r="AD100" s="23">
        <f>IF($A$2="CONSOLIDADO",SUMIFS('Realizado 2026'!$P:$P,'Realizado 2026'!$F:$F,'DRE-2026'!$A100,'Realizado 2026'!$E:$E,'DRE-2026'!AD$4),SUMIFS('Realizado 2026'!$P:$P,'Realizado 2026'!$F:$F,'DRE-2026'!$A100,'Realizado 2026'!$E:$E,'DRE-2026'!AD$4,'Realizado 2026'!$A:$A,'DRE-2026'!$A$2))</f>
        <v>0</v>
      </c>
      <c r="AE100" s="24">
        <f t="shared" si="55"/>
        <v>0</v>
      </c>
      <c r="AF100" s="22">
        <f>IF($A$2="CONSOLIDADO",SUMIFS(Orçamento2026!$P:$P,Orçamento2026!$F:$F,'DRE-2026'!$A100,Orçamento2026!$E:$E,'DRE-2026'!AG$4),SUMIFS(Orçamento2026!$P:$P,Orçamento2026!$F:$F,'DRE-2026'!$A100,Orçamento2026!$E:$E,'DRE-2026'!AG$4,Orçamento2026!$A:$A,'DRE-2026'!$A$2))</f>
        <v>46464</v>
      </c>
      <c r="AG100" s="23">
        <f>IF($A$2="CONSOLIDADO",SUMIFS('Realizado 2026'!$P:$P,'Realizado 2026'!$F:$F,'DRE-2026'!$A100,'Realizado 2026'!$E:$E,'DRE-2026'!AG$4),SUMIFS('Realizado 2026'!$P:$P,'Realizado 2026'!$F:$F,'DRE-2026'!$A100,'Realizado 2026'!$E:$E,'DRE-2026'!AG$4,'Realizado 2026'!$A:$A,'DRE-2026'!$A$2))</f>
        <v>0</v>
      </c>
      <c r="AH100" s="24">
        <f t="shared" si="56"/>
        <v>0</v>
      </c>
      <c r="AI100" s="22">
        <f>IF($A$2="CONSOLIDADO",SUMIFS(Orçamento2026!$P:$P,Orçamento2026!$F:$F,'DRE-2026'!$A100,Orçamento2026!$E:$E,'DRE-2026'!AJ$4),SUMIFS(Orçamento2026!$P:$P,Orçamento2026!$F:$F,'DRE-2026'!$A100,Orçamento2026!$E:$E,'DRE-2026'!AJ$4,Orçamento2026!$A:$A,'DRE-2026'!$A$2))</f>
        <v>46464</v>
      </c>
      <c r="AJ100" s="23">
        <f>IF($A$2="CONSOLIDADO",SUMIFS('Realizado 2026'!$P:$P,'Realizado 2026'!$F:$F,'DRE-2026'!$A100,'Realizado 2026'!$E:$E,'DRE-2026'!AJ$4),SUMIFS('Realizado 2026'!$P:$P,'Realizado 2026'!$F:$F,'DRE-2026'!$A100,'Realizado 2026'!$E:$E,'DRE-2026'!AJ$4,'Realizado 2026'!$A:$A,'DRE-2026'!$A$2))</f>
        <v>0</v>
      </c>
      <c r="AK100" s="24">
        <f t="shared" si="57"/>
        <v>0</v>
      </c>
      <c r="AL100" s="5"/>
      <c r="AM100" s="5"/>
      <c r="AN100" s="23">
        <f t="shared" ref="AN100:AO100" si="151">B100+E100+H100+K100+N100+Q100+T100+W100+Z100+AC100+AF100+AI100</f>
        <v>563968</v>
      </c>
      <c r="AO100" s="23">
        <f t="shared" si="151"/>
        <v>81364</v>
      </c>
      <c r="AP100" s="25">
        <f t="shared" si="59"/>
        <v>0.14427059691330005</v>
      </c>
    </row>
    <row r="101" spans="1:43" ht="15.75" customHeight="1">
      <c r="A101" s="44" t="s">
        <v>99</v>
      </c>
      <c r="B101" s="22">
        <f>IF($A$2="CONSOLIDADO",SUMIFS(Orçamento2026!$P:$P,Orçamento2026!$F:$F,'DRE-2026'!$A101,Orçamento2026!$E:$E,'DRE-2026'!C$4),SUMIFS(Orçamento2026!$P:$P,Orçamento2026!$F:$F,'DRE-2026'!$A101,Orçamento2026!$E:$E,'DRE-2026'!C$4,Orçamento2026!$A:$A,'DRE-2026'!$A$2))</f>
        <v>0</v>
      </c>
      <c r="C101" s="23">
        <f>IF($A$2="CONSOLIDADO",SUMIFS('Realizado 2026'!$P:$P,'Realizado 2026'!$F:$F,'DRE-2026'!$A101,'Realizado 2026'!$E:$E,'DRE-2026'!C$4),SUMIFS('Realizado 2026'!$P:$P,'Realizado 2026'!$F:$F,'DRE-2026'!$A101,'Realizado 2026'!$E:$E,'DRE-2026'!C$4,'Realizado 2026'!$A:$A,'DRE-2026'!$A$2))</f>
        <v>0</v>
      </c>
      <c r="D101" s="24" t="str">
        <f t="shared" si="46"/>
        <v>-</v>
      </c>
      <c r="E101" s="22">
        <f>IF($A$2="CONSOLIDADO",SUMIFS(Orçamento2026!$P:$P,Orçamento2026!$F:$F,'DRE-2026'!$A101,Orçamento2026!$E:$E,'DRE-2026'!F$4),SUMIFS(Orçamento2026!$P:$P,Orçamento2026!$F:$F,'DRE-2026'!$A101,Orçamento2026!$E:$E,'DRE-2026'!F$4,Orçamento2026!$A:$A,'DRE-2026'!$A$2))</f>
        <v>0</v>
      </c>
      <c r="F101" s="23">
        <f>IF($A$2="CONSOLIDADO",SUMIFS('Realizado 2026'!$P:$P,'Realizado 2026'!$F:$F,'DRE-2026'!$A101,'Realizado 2026'!$E:$E,'DRE-2026'!F$4),SUMIFS('Realizado 2026'!$P:$P,'Realizado 2026'!$F:$F,'DRE-2026'!$A101,'Realizado 2026'!$E:$E,'DRE-2026'!F$4,'Realizado 2026'!$A:$A,'DRE-2026'!$A$2))</f>
        <v>0</v>
      </c>
      <c r="G101" s="24" t="str">
        <f t="shared" si="47"/>
        <v>-</v>
      </c>
      <c r="H101" s="22">
        <f>IF($A$2="CONSOLIDADO",SUMIFS(Orçamento2026!$P:$P,Orçamento2026!$F:$F,'DRE-2026'!$A101,Orçamento2026!$E:$E,'DRE-2026'!I$4),SUMIFS(Orçamento2026!$P:$P,Orçamento2026!$F:$F,'DRE-2026'!$A101,Orçamento2026!$E:$E,'DRE-2026'!I$4,Orçamento2026!$A:$A,'DRE-2026'!$A$2))</f>
        <v>0</v>
      </c>
      <c r="I101" s="23">
        <f>IF($A$2="CONSOLIDADO",SUMIFS('Realizado 2026'!$P:$P,'Realizado 2026'!$F:$F,'DRE-2026'!$A101,'Realizado 2026'!$E:$E,'DRE-2026'!I$4),SUMIFS('Realizado 2026'!$P:$P,'Realizado 2026'!$F:$F,'DRE-2026'!$A101,'Realizado 2026'!$E:$E,'DRE-2026'!I$4,'Realizado 2026'!$A:$A,'DRE-2026'!$A$2))</f>
        <v>0</v>
      </c>
      <c r="J101" s="24" t="str">
        <f t="shared" si="48"/>
        <v>-</v>
      </c>
      <c r="K101" s="22">
        <f>IF($A$2="CONSOLIDADO",SUMIFS(Orçamento2026!$P:$P,Orçamento2026!$F:$F,'DRE-2026'!$A101,Orçamento2026!$E:$E,'DRE-2026'!L$4),SUMIFS(Orçamento2026!$P:$P,Orçamento2026!$F:$F,'DRE-2026'!$A101,Orçamento2026!$E:$E,'DRE-2026'!L$4,Orçamento2026!$A:$A,'DRE-2026'!$A$2))</f>
        <v>0</v>
      </c>
      <c r="L101" s="23">
        <f>IF($A$2="CONSOLIDADO",SUMIFS('Realizado 2026'!$P:$P,'Realizado 2026'!$F:$F,'DRE-2026'!$A101,'Realizado 2026'!$E:$E,'DRE-2026'!L$4),SUMIFS('Realizado 2026'!$P:$P,'Realizado 2026'!$F:$F,'DRE-2026'!$A101,'Realizado 2026'!$E:$E,'DRE-2026'!L$4,'Realizado 2026'!$A:$A,'DRE-2026'!$A$2))</f>
        <v>0</v>
      </c>
      <c r="M101" s="24" t="str">
        <f t="shared" si="49"/>
        <v>-</v>
      </c>
      <c r="N101" s="22">
        <f>IF($A$2="CONSOLIDADO",SUMIFS(Orçamento2026!$P:$P,Orçamento2026!$F:$F,'DRE-2026'!$A101,Orçamento2026!$E:$E,'DRE-2026'!O$4),SUMIFS(Orçamento2026!$P:$P,Orçamento2026!$F:$F,'DRE-2026'!$A101,Orçamento2026!$E:$E,'DRE-2026'!O$4,Orçamento2026!$A:$A,'DRE-2026'!$A$2))</f>
        <v>0</v>
      </c>
      <c r="O101" s="23">
        <f>IF($A$2="CONSOLIDADO",SUMIFS('Realizado 2026'!$P:$P,'Realizado 2026'!$F:$F,'DRE-2026'!$A101,'Realizado 2026'!$E:$E,'DRE-2026'!O$4),SUMIFS('Realizado 2026'!$P:$P,'Realizado 2026'!$F:$F,'DRE-2026'!$A101,'Realizado 2026'!$E:$E,'DRE-2026'!O$4,'Realizado 2026'!$A:$A,'DRE-2026'!$A$2))</f>
        <v>0</v>
      </c>
      <c r="P101" s="24" t="str">
        <f t="shared" si="50"/>
        <v>-</v>
      </c>
      <c r="Q101" s="22">
        <f>IF($A$2="CONSOLIDADO",SUMIFS(Orçamento2026!$P:$P,Orçamento2026!$F:$F,'DRE-2026'!$A101,Orçamento2026!$E:$E,'DRE-2026'!R$4),SUMIFS(Orçamento2026!$P:$P,Orçamento2026!$F:$F,'DRE-2026'!$A101,Orçamento2026!$E:$E,'DRE-2026'!R$4,Orçamento2026!$A:$A,'DRE-2026'!$A$2))</f>
        <v>0</v>
      </c>
      <c r="R101" s="23">
        <f>IF($A$2="CONSOLIDADO",SUMIFS('Realizado 2026'!$P:$P,'Realizado 2026'!$F:$F,'DRE-2026'!$A101,'Realizado 2026'!$E:$E,'DRE-2026'!R$4),SUMIFS('Realizado 2026'!$P:$P,'Realizado 2026'!$F:$F,'DRE-2026'!$A101,'Realizado 2026'!$E:$E,'DRE-2026'!R$4,'Realizado 2026'!$A:$A,'DRE-2026'!$A$2))</f>
        <v>0</v>
      </c>
      <c r="S101" s="24" t="str">
        <f t="shared" si="51"/>
        <v>-</v>
      </c>
      <c r="T101" s="22">
        <f>IF($A$2="CONSOLIDADO",SUMIFS(Orçamento2026!$P:$P,Orçamento2026!$F:$F,'DRE-2026'!$A101,Orçamento2026!$E:$E,'DRE-2026'!U$4),SUMIFS(Orçamento2026!$P:$P,Orçamento2026!$F:$F,'DRE-2026'!$A101,Orçamento2026!$E:$E,'DRE-2026'!U$4,Orçamento2026!$A:$A,'DRE-2026'!$A$2))</f>
        <v>0</v>
      </c>
      <c r="U101" s="23">
        <f>IF($A$2="CONSOLIDADO",SUMIFS('Realizado 2026'!$P:$P,'Realizado 2026'!$F:$F,'DRE-2026'!$A101,'Realizado 2026'!$E:$E,'DRE-2026'!U$4),SUMIFS('Realizado 2026'!$P:$P,'Realizado 2026'!$F:$F,'DRE-2026'!$A101,'Realizado 2026'!$E:$E,'DRE-2026'!U$4,'Realizado 2026'!$A:$A,'DRE-2026'!$A$2))</f>
        <v>0</v>
      </c>
      <c r="V101" s="24" t="str">
        <f t="shared" si="52"/>
        <v>-</v>
      </c>
      <c r="W101" s="22">
        <f>IF($A$2="CONSOLIDADO",SUMIFS(Orçamento2026!$P:$P,Orçamento2026!$F:$F,'DRE-2026'!$A101,Orçamento2026!$E:$E,'DRE-2026'!X$4),SUMIFS(Orçamento2026!$P:$P,Orçamento2026!$F:$F,'DRE-2026'!$A101,Orçamento2026!$E:$E,'DRE-2026'!X$4,Orçamento2026!$A:$A,'DRE-2026'!$A$2))</f>
        <v>0</v>
      </c>
      <c r="X101" s="23">
        <f>IF($A$2="CONSOLIDADO",SUMIFS('Realizado 2026'!$P:$P,'Realizado 2026'!$F:$F,'DRE-2026'!$A101,'Realizado 2026'!$E:$E,'DRE-2026'!X$4),SUMIFS('Realizado 2026'!$P:$P,'Realizado 2026'!$F:$F,'DRE-2026'!$A101,'Realizado 2026'!$E:$E,'DRE-2026'!X$4,'Realizado 2026'!$A:$A,'DRE-2026'!$A$2))</f>
        <v>0</v>
      </c>
      <c r="Y101" s="24" t="str">
        <f t="shared" si="53"/>
        <v>-</v>
      </c>
      <c r="Z101" s="22">
        <f>IF($A$2="CONSOLIDADO",SUMIFS(Orçamento2026!$P:$P,Orçamento2026!$F:$F,'DRE-2026'!$A101,Orçamento2026!$E:$E,'DRE-2026'!AA$4),SUMIFS(Orçamento2026!$P:$P,Orçamento2026!$F:$F,'DRE-2026'!$A101,Orçamento2026!$E:$E,'DRE-2026'!AA$4,Orçamento2026!$A:$A,'DRE-2026'!$A$2))</f>
        <v>0</v>
      </c>
      <c r="AA101" s="23">
        <f>IF($A$2="CONSOLIDADO",SUMIFS('Realizado 2026'!$P:$P,'Realizado 2026'!$F:$F,'DRE-2026'!$A101,'Realizado 2026'!$E:$E,'DRE-2026'!AA$4),SUMIFS('Realizado 2026'!$P:$P,'Realizado 2026'!$F:$F,'DRE-2026'!$A101,'Realizado 2026'!$E:$E,'DRE-2026'!AA$4,'Realizado 2026'!$A:$A,'DRE-2026'!$A$2))</f>
        <v>0</v>
      </c>
      <c r="AB101" s="24" t="str">
        <f t="shared" si="54"/>
        <v>-</v>
      </c>
      <c r="AC101" s="22">
        <f>IF($A$2="CONSOLIDADO",SUMIFS(Orçamento2026!$P:$P,Orçamento2026!$F:$F,'DRE-2026'!$A101,Orçamento2026!$E:$E,'DRE-2026'!AD$4),SUMIFS(Orçamento2026!$P:$P,Orçamento2026!$F:$F,'DRE-2026'!$A101,Orçamento2026!$E:$E,'DRE-2026'!AD$4,Orçamento2026!$A:$A,'DRE-2026'!$A$2))</f>
        <v>0</v>
      </c>
      <c r="AD101" s="23">
        <f>IF($A$2="CONSOLIDADO",SUMIFS('Realizado 2026'!$P:$P,'Realizado 2026'!$F:$F,'DRE-2026'!$A101,'Realizado 2026'!$E:$E,'DRE-2026'!AD$4),SUMIFS('Realizado 2026'!$P:$P,'Realizado 2026'!$F:$F,'DRE-2026'!$A101,'Realizado 2026'!$E:$E,'DRE-2026'!AD$4,'Realizado 2026'!$A:$A,'DRE-2026'!$A$2))</f>
        <v>0</v>
      </c>
      <c r="AE101" s="24" t="str">
        <f t="shared" si="55"/>
        <v>-</v>
      </c>
      <c r="AF101" s="22">
        <f>IF($A$2="CONSOLIDADO",SUMIFS(Orçamento2026!$P:$P,Orçamento2026!$F:$F,'DRE-2026'!$A101,Orçamento2026!$E:$E,'DRE-2026'!AG$4),SUMIFS(Orçamento2026!$P:$P,Orçamento2026!$F:$F,'DRE-2026'!$A101,Orçamento2026!$E:$E,'DRE-2026'!AG$4,Orçamento2026!$A:$A,'DRE-2026'!$A$2))</f>
        <v>0</v>
      </c>
      <c r="AG101" s="23">
        <f>IF($A$2="CONSOLIDADO",SUMIFS('Realizado 2026'!$P:$P,'Realizado 2026'!$F:$F,'DRE-2026'!$A101,'Realizado 2026'!$E:$E,'DRE-2026'!AG$4),SUMIFS('Realizado 2026'!$P:$P,'Realizado 2026'!$F:$F,'DRE-2026'!$A101,'Realizado 2026'!$E:$E,'DRE-2026'!AG$4,'Realizado 2026'!$A:$A,'DRE-2026'!$A$2))</f>
        <v>0</v>
      </c>
      <c r="AH101" s="24" t="str">
        <f t="shared" si="56"/>
        <v>-</v>
      </c>
      <c r="AI101" s="22">
        <f>IF($A$2="CONSOLIDADO",SUMIFS(Orçamento2026!$P:$P,Orçamento2026!$F:$F,'DRE-2026'!$A101,Orçamento2026!$E:$E,'DRE-2026'!AJ$4),SUMIFS(Orçamento2026!$P:$P,Orçamento2026!$F:$F,'DRE-2026'!$A101,Orçamento2026!$E:$E,'DRE-2026'!AJ$4,Orçamento2026!$A:$A,'DRE-2026'!$A$2))</f>
        <v>0</v>
      </c>
      <c r="AJ101" s="23">
        <f>IF($A$2="CONSOLIDADO",SUMIFS('Realizado 2026'!$P:$P,'Realizado 2026'!$F:$F,'DRE-2026'!$A101,'Realizado 2026'!$E:$E,'DRE-2026'!AJ$4),SUMIFS('Realizado 2026'!$P:$P,'Realizado 2026'!$F:$F,'DRE-2026'!$A101,'Realizado 2026'!$E:$E,'DRE-2026'!AJ$4,'Realizado 2026'!$A:$A,'DRE-2026'!$A$2))</f>
        <v>0</v>
      </c>
      <c r="AK101" s="24" t="str">
        <f t="shared" si="57"/>
        <v>-</v>
      </c>
      <c r="AL101" s="5"/>
      <c r="AM101" s="5"/>
      <c r="AN101" s="23">
        <f t="shared" ref="AN101:AO101" si="152">B101+E101+H101+K101+N101+Q101+T101+W101+Z101+AC101+AF101+AI101</f>
        <v>0</v>
      </c>
      <c r="AO101" s="23">
        <f t="shared" si="152"/>
        <v>0</v>
      </c>
      <c r="AP101" s="25" t="str">
        <f t="shared" si="59"/>
        <v>-</v>
      </c>
    </row>
    <row r="102" spans="1:43" ht="15.75" customHeight="1">
      <c r="A102" s="39" t="s">
        <v>100</v>
      </c>
      <c r="B102" s="40">
        <f t="shared" ref="B102:C102" si="153">SUM(B103:B104)</f>
        <v>300</v>
      </c>
      <c r="C102" s="40">
        <f t="shared" si="153"/>
        <v>1298.5099999999995</v>
      </c>
      <c r="D102" s="41">
        <f t="shared" si="46"/>
        <v>4.3283666666666649</v>
      </c>
      <c r="E102" s="40">
        <f t="shared" ref="E102:F102" si="154">SUM(E103:E104)</f>
        <v>300</v>
      </c>
      <c r="F102" s="40">
        <f t="shared" si="154"/>
        <v>1114.1999999999996</v>
      </c>
      <c r="G102" s="41">
        <f t="shared" si="47"/>
        <v>3.7139999999999986</v>
      </c>
      <c r="H102" s="40">
        <f t="shared" ref="H102:I102" si="155">SUM(H103:H104)</f>
        <v>300</v>
      </c>
      <c r="I102" s="40">
        <f t="shared" si="155"/>
        <v>1657.0599999999993</v>
      </c>
      <c r="J102" s="41">
        <f t="shared" si="48"/>
        <v>5.5235333333333312</v>
      </c>
      <c r="K102" s="40">
        <f t="shared" ref="K102:L102" si="156">SUM(K103:K104)</f>
        <v>300</v>
      </c>
      <c r="L102" s="40">
        <f t="shared" si="156"/>
        <v>0</v>
      </c>
      <c r="M102" s="41">
        <f t="shared" si="49"/>
        <v>0</v>
      </c>
      <c r="N102" s="40">
        <f t="shared" ref="N102:O102" si="157">SUM(N103:N104)</f>
        <v>300</v>
      </c>
      <c r="O102" s="40">
        <f t="shared" si="157"/>
        <v>0</v>
      </c>
      <c r="P102" s="41">
        <f t="shared" si="50"/>
        <v>0</v>
      </c>
      <c r="Q102" s="40">
        <f t="shared" ref="Q102:R102" si="158">SUM(Q103:Q104)</f>
        <v>300</v>
      </c>
      <c r="R102" s="40">
        <f t="shared" si="158"/>
        <v>0</v>
      </c>
      <c r="S102" s="41">
        <f t="shared" si="51"/>
        <v>0</v>
      </c>
      <c r="T102" s="40">
        <f t="shared" ref="T102:U102" si="159">SUM(T103:T104)</f>
        <v>300</v>
      </c>
      <c r="U102" s="40">
        <f t="shared" si="159"/>
        <v>0</v>
      </c>
      <c r="V102" s="41">
        <f t="shared" si="52"/>
        <v>0</v>
      </c>
      <c r="W102" s="40">
        <f t="shared" ref="W102:X102" si="160">SUM(W103:W104)</f>
        <v>300</v>
      </c>
      <c r="X102" s="40">
        <f t="shared" si="160"/>
        <v>0</v>
      </c>
      <c r="Y102" s="41">
        <f t="shared" si="53"/>
        <v>0</v>
      </c>
      <c r="Z102" s="40">
        <f t="shared" ref="Z102:AA102" si="161">SUM(Z103:Z104)</f>
        <v>300</v>
      </c>
      <c r="AA102" s="40">
        <f t="shared" si="161"/>
        <v>0</v>
      </c>
      <c r="AB102" s="41">
        <f t="shared" si="54"/>
        <v>0</v>
      </c>
      <c r="AC102" s="40">
        <f t="shared" ref="AC102:AD102" si="162">SUM(AC103:AC104)</f>
        <v>300</v>
      </c>
      <c r="AD102" s="40">
        <f t="shared" si="162"/>
        <v>0</v>
      </c>
      <c r="AE102" s="41">
        <f t="shared" si="55"/>
        <v>0</v>
      </c>
      <c r="AF102" s="40">
        <f t="shared" ref="AF102:AG102" si="163">SUM(AF103:AF104)</f>
        <v>300</v>
      </c>
      <c r="AG102" s="40">
        <f t="shared" si="163"/>
        <v>0</v>
      </c>
      <c r="AH102" s="41">
        <f t="shared" si="56"/>
        <v>0</v>
      </c>
      <c r="AI102" s="40">
        <f t="shared" ref="AI102:AJ102" si="164">SUM(AI103:AI104)</f>
        <v>300</v>
      </c>
      <c r="AJ102" s="40">
        <f t="shared" si="164"/>
        <v>0</v>
      </c>
      <c r="AK102" s="41">
        <f t="shared" si="57"/>
        <v>0</v>
      </c>
      <c r="AL102" s="5"/>
      <c r="AM102" s="5"/>
      <c r="AN102" s="42">
        <f t="shared" ref="AN102:AO102" si="165">B102+E102+H102+K102+N102+Q102+T102+W102+Z102+AC102+AF102+AI102</f>
        <v>3600</v>
      </c>
      <c r="AO102" s="42">
        <f t="shared" si="165"/>
        <v>4069.7699999999986</v>
      </c>
      <c r="AP102" s="43">
        <f t="shared" si="59"/>
        <v>1.1304916666666662</v>
      </c>
    </row>
    <row r="103" spans="1:43" ht="15.75" customHeight="1">
      <c r="A103" s="44" t="s">
        <v>101</v>
      </c>
      <c r="B103" s="22">
        <f>IF($A$2="CONSOLIDADO",SUMIFS(Orçamento2026!$P:$P,Orçamento2026!$F:$F,'DRE-2026'!$A103,Orçamento2026!$E:$E,'DRE-2026'!C$4),SUMIFS(Orçamento2026!$P:$P,Orçamento2026!$F:$F,'DRE-2026'!$A103,Orçamento2026!$E:$E,'DRE-2026'!C$4,Orçamento2026!$A:$A,'DRE-2026'!$A$2))</f>
        <v>0</v>
      </c>
      <c r="C103" s="23">
        <f>IF($A$2="CONSOLIDADO",SUMIFS('Realizado 2026'!$P:$P,'Realizado 2026'!$F:$F,'DRE-2026'!$A103,'Realizado 2026'!$E:$E,'DRE-2026'!C$4),SUMIFS('Realizado 2026'!$P:$P,'Realizado 2026'!$F:$F,'DRE-2026'!$A103,'Realizado 2026'!$E:$E,'DRE-2026'!C$4,'Realizado 2026'!$A:$A,'DRE-2026'!$A$2))</f>
        <v>65.540000000000006</v>
      </c>
      <c r="D103" s="24" t="str">
        <f t="shared" si="46"/>
        <v>-</v>
      </c>
      <c r="E103" s="22">
        <f>IF($A$2="CONSOLIDADO",SUMIFS(Orçamento2026!$P:$P,Orçamento2026!$F:$F,'DRE-2026'!$A103,Orçamento2026!$E:$E,'DRE-2026'!F$4),SUMIFS(Orçamento2026!$P:$P,Orçamento2026!$F:$F,'DRE-2026'!$A103,Orçamento2026!$E:$E,'DRE-2026'!F$4,Orçamento2026!$A:$A,'DRE-2026'!$A$2))</f>
        <v>0</v>
      </c>
      <c r="F103" s="23">
        <f>IF($A$2="CONSOLIDADO",SUMIFS('Realizado 2026'!$P:$P,'Realizado 2026'!$F:$F,'DRE-2026'!$A103,'Realizado 2026'!$E:$E,'DRE-2026'!F$4),SUMIFS('Realizado 2026'!$P:$P,'Realizado 2026'!$F:$F,'DRE-2026'!$A103,'Realizado 2026'!$E:$E,'DRE-2026'!F$4,'Realizado 2026'!$A:$A,'DRE-2026'!$A$2))</f>
        <v>0</v>
      </c>
      <c r="G103" s="24" t="str">
        <f t="shared" si="47"/>
        <v>-</v>
      </c>
      <c r="H103" s="22">
        <f>IF($A$2="CONSOLIDADO",SUMIFS(Orçamento2026!$P:$P,Orçamento2026!$F:$F,'DRE-2026'!$A103,Orçamento2026!$E:$E,'DRE-2026'!I$4),SUMIFS(Orçamento2026!$P:$P,Orçamento2026!$F:$F,'DRE-2026'!$A103,Orçamento2026!$E:$E,'DRE-2026'!I$4,Orçamento2026!$A:$A,'DRE-2026'!$A$2))</f>
        <v>0</v>
      </c>
      <c r="I103" s="23">
        <f>IF($A$2="CONSOLIDADO",SUMIFS('Realizado 2026'!$P:$P,'Realizado 2026'!$F:$F,'DRE-2026'!$A103,'Realizado 2026'!$E:$E,'DRE-2026'!I$4),SUMIFS('Realizado 2026'!$P:$P,'Realizado 2026'!$F:$F,'DRE-2026'!$A103,'Realizado 2026'!$E:$E,'DRE-2026'!I$4,'Realizado 2026'!$A:$A,'DRE-2026'!$A$2))</f>
        <v>65.540000000000006</v>
      </c>
      <c r="J103" s="24" t="str">
        <f t="shared" si="48"/>
        <v>-</v>
      </c>
      <c r="K103" s="22">
        <f>IF($A$2="CONSOLIDADO",SUMIFS(Orçamento2026!$P:$P,Orçamento2026!$F:$F,'DRE-2026'!$A103,Orçamento2026!$E:$E,'DRE-2026'!L$4),SUMIFS(Orçamento2026!$P:$P,Orçamento2026!$F:$F,'DRE-2026'!$A103,Orçamento2026!$E:$E,'DRE-2026'!L$4,Orçamento2026!$A:$A,'DRE-2026'!$A$2))</f>
        <v>0</v>
      </c>
      <c r="L103" s="23">
        <f>IF($A$2="CONSOLIDADO",SUMIFS('Realizado 2026'!$P:$P,'Realizado 2026'!$F:$F,'DRE-2026'!$A103,'Realizado 2026'!$E:$E,'DRE-2026'!L$4),SUMIFS('Realizado 2026'!$P:$P,'Realizado 2026'!$F:$F,'DRE-2026'!$A103,'Realizado 2026'!$E:$E,'DRE-2026'!L$4,'Realizado 2026'!$A:$A,'DRE-2026'!$A$2))</f>
        <v>0</v>
      </c>
      <c r="M103" s="24" t="str">
        <f t="shared" si="49"/>
        <v>-</v>
      </c>
      <c r="N103" s="22">
        <f>IF($A$2="CONSOLIDADO",SUMIFS(Orçamento2026!$P:$P,Orçamento2026!$F:$F,'DRE-2026'!$A103,Orçamento2026!$E:$E,'DRE-2026'!O$4),SUMIFS(Orçamento2026!$P:$P,Orçamento2026!$F:$F,'DRE-2026'!$A103,Orçamento2026!$E:$E,'DRE-2026'!O$4,Orçamento2026!$A:$A,'DRE-2026'!$A$2))</f>
        <v>0</v>
      </c>
      <c r="O103" s="23">
        <f>IF($A$2="CONSOLIDADO",SUMIFS('Realizado 2026'!$P:$P,'Realizado 2026'!$F:$F,'DRE-2026'!$A103,'Realizado 2026'!$E:$E,'DRE-2026'!O$4),SUMIFS('Realizado 2026'!$P:$P,'Realizado 2026'!$F:$F,'DRE-2026'!$A103,'Realizado 2026'!$E:$E,'DRE-2026'!O$4,'Realizado 2026'!$A:$A,'DRE-2026'!$A$2))</f>
        <v>0</v>
      </c>
      <c r="P103" s="24" t="str">
        <f t="shared" si="50"/>
        <v>-</v>
      </c>
      <c r="Q103" s="22">
        <f>IF($A$2="CONSOLIDADO",SUMIFS(Orçamento2026!$P:$P,Orçamento2026!$F:$F,'DRE-2026'!$A103,Orçamento2026!$E:$E,'DRE-2026'!R$4),SUMIFS(Orçamento2026!$P:$P,Orçamento2026!$F:$F,'DRE-2026'!$A103,Orçamento2026!$E:$E,'DRE-2026'!R$4,Orçamento2026!$A:$A,'DRE-2026'!$A$2))</f>
        <v>0</v>
      </c>
      <c r="R103" s="23">
        <f>IF($A$2="CONSOLIDADO",SUMIFS('Realizado 2026'!$P:$P,'Realizado 2026'!$F:$F,'DRE-2026'!$A103,'Realizado 2026'!$E:$E,'DRE-2026'!R$4),SUMIFS('Realizado 2026'!$P:$P,'Realizado 2026'!$F:$F,'DRE-2026'!$A103,'Realizado 2026'!$E:$E,'DRE-2026'!R$4,'Realizado 2026'!$A:$A,'DRE-2026'!$A$2))</f>
        <v>0</v>
      </c>
      <c r="S103" s="24" t="str">
        <f t="shared" si="51"/>
        <v>-</v>
      </c>
      <c r="T103" s="22">
        <f>IF($A$2="CONSOLIDADO",SUMIFS(Orçamento2026!$P:$P,Orçamento2026!$F:$F,'DRE-2026'!$A103,Orçamento2026!$E:$E,'DRE-2026'!U$4),SUMIFS(Orçamento2026!$P:$P,Orçamento2026!$F:$F,'DRE-2026'!$A103,Orçamento2026!$E:$E,'DRE-2026'!U$4,Orçamento2026!$A:$A,'DRE-2026'!$A$2))</f>
        <v>0</v>
      </c>
      <c r="U103" s="23">
        <f>IF($A$2="CONSOLIDADO",SUMIFS('Realizado 2026'!$P:$P,'Realizado 2026'!$F:$F,'DRE-2026'!$A103,'Realizado 2026'!$E:$E,'DRE-2026'!U$4),SUMIFS('Realizado 2026'!$P:$P,'Realizado 2026'!$F:$F,'DRE-2026'!$A103,'Realizado 2026'!$E:$E,'DRE-2026'!U$4,'Realizado 2026'!$A:$A,'DRE-2026'!$A$2))</f>
        <v>0</v>
      </c>
      <c r="V103" s="24" t="str">
        <f t="shared" si="52"/>
        <v>-</v>
      </c>
      <c r="W103" s="22">
        <f>IF($A$2="CONSOLIDADO",SUMIFS(Orçamento2026!$P:$P,Orçamento2026!$F:$F,'DRE-2026'!$A103,Orçamento2026!$E:$E,'DRE-2026'!X$4),SUMIFS(Orçamento2026!$P:$P,Orçamento2026!$F:$F,'DRE-2026'!$A103,Orçamento2026!$E:$E,'DRE-2026'!X$4,Orçamento2026!$A:$A,'DRE-2026'!$A$2))</f>
        <v>0</v>
      </c>
      <c r="X103" s="23">
        <f>IF($A$2="CONSOLIDADO",SUMIFS('Realizado 2026'!$P:$P,'Realizado 2026'!$F:$F,'DRE-2026'!$A103,'Realizado 2026'!$E:$E,'DRE-2026'!X$4),SUMIFS('Realizado 2026'!$P:$P,'Realizado 2026'!$F:$F,'DRE-2026'!$A103,'Realizado 2026'!$E:$E,'DRE-2026'!X$4,'Realizado 2026'!$A:$A,'DRE-2026'!$A$2))</f>
        <v>0</v>
      </c>
      <c r="Y103" s="24" t="str">
        <f t="shared" si="53"/>
        <v>-</v>
      </c>
      <c r="Z103" s="22">
        <f>IF($A$2="CONSOLIDADO",SUMIFS(Orçamento2026!$P:$P,Orçamento2026!$F:$F,'DRE-2026'!$A103,Orçamento2026!$E:$E,'DRE-2026'!AA$4),SUMIFS(Orçamento2026!$P:$P,Orçamento2026!$F:$F,'DRE-2026'!$A103,Orçamento2026!$E:$E,'DRE-2026'!AA$4,Orçamento2026!$A:$A,'DRE-2026'!$A$2))</f>
        <v>0</v>
      </c>
      <c r="AA103" s="23">
        <f>IF($A$2="CONSOLIDADO",SUMIFS('Realizado 2026'!$P:$P,'Realizado 2026'!$F:$F,'DRE-2026'!$A103,'Realizado 2026'!$E:$E,'DRE-2026'!AA$4),SUMIFS('Realizado 2026'!$P:$P,'Realizado 2026'!$F:$F,'DRE-2026'!$A103,'Realizado 2026'!$E:$E,'DRE-2026'!AA$4,'Realizado 2026'!$A:$A,'DRE-2026'!$A$2))</f>
        <v>0</v>
      </c>
      <c r="AB103" s="24" t="str">
        <f t="shared" si="54"/>
        <v>-</v>
      </c>
      <c r="AC103" s="22">
        <f>IF($A$2="CONSOLIDADO",SUMIFS(Orçamento2026!$P:$P,Orçamento2026!$F:$F,'DRE-2026'!$A103,Orçamento2026!$E:$E,'DRE-2026'!AD$4),SUMIFS(Orçamento2026!$P:$P,Orçamento2026!$F:$F,'DRE-2026'!$A103,Orçamento2026!$E:$E,'DRE-2026'!AD$4,Orçamento2026!$A:$A,'DRE-2026'!$A$2))</f>
        <v>0</v>
      </c>
      <c r="AD103" s="23">
        <f>IF($A$2="CONSOLIDADO",SUMIFS('Realizado 2026'!$P:$P,'Realizado 2026'!$F:$F,'DRE-2026'!$A103,'Realizado 2026'!$E:$E,'DRE-2026'!AD$4),SUMIFS('Realizado 2026'!$P:$P,'Realizado 2026'!$F:$F,'DRE-2026'!$A103,'Realizado 2026'!$E:$E,'DRE-2026'!AD$4,'Realizado 2026'!$A:$A,'DRE-2026'!$A$2))</f>
        <v>0</v>
      </c>
      <c r="AE103" s="24" t="str">
        <f t="shared" si="55"/>
        <v>-</v>
      </c>
      <c r="AF103" s="22">
        <f>IF($A$2="CONSOLIDADO",SUMIFS(Orçamento2026!$P:$P,Orçamento2026!$F:$F,'DRE-2026'!$A103,Orçamento2026!$E:$E,'DRE-2026'!AG$4),SUMIFS(Orçamento2026!$P:$P,Orçamento2026!$F:$F,'DRE-2026'!$A103,Orçamento2026!$E:$E,'DRE-2026'!AG$4,Orçamento2026!$A:$A,'DRE-2026'!$A$2))</f>
        <v>0</v>
      </c>
      <c r="AG103" s="23">
        <f>IF($A$2="CONSOLIDADO",SUMIFS('Realizado 2026'!$P:$P,'Realizado 2026'!$F:$F,'DRE-2026'!$A103,'Realizado 2026'!$E:$E,'DRE-2026'!AG$4),SUMIFS('Realizado 2026'!$P:$P,'Realizado 2026'!$F:$F,'DRE-2026'!$A103,'Realizado 2026'!$E:$E,'DRE-2026'!AG$4,'Realizado 2026'!$A:$A,'DRE-2026'!$A$2))</f>
        <v>0</v>
      </c>
      <c r="AH103" s="24" t="str">
        <f t="shared" si="56"/>
        <v>-</v>
      </c>
      <c r="AI103" s="22">
        <f>IF($A$2="CONSOLIDADO",SUMIFS(Orçamento2026!$P:$P,Orçamento2026!$F:$F,'DRE-2026'!$A103,Orçamento2026!$E:$E,'DRE-2026'!AJ$4),SUMIFS(Orçamento2026!$P:$P,Orçamento2026!$F:$F,'DRE-2026'!$A103,Orçamento2026!$E:$E,'DRE-2026'!AJ$4,Orçamento2026!$A:$A,'DRE-2026'!$A$2))</f>
        <v>0</v>
      </c>
      <c r="AJ103" s="23">
        <f>IF($A$2="CONSOLIDADO",SUMIFS('Realizado 2026'!$P:$P,'Realizado 2026'!$F:$F,'DRE-2026'!$A103,'Realizado 2026'!$E:$E,'DRE-2026'!AJ$4),SUMIFS('Realizado 2026'!$P:$P,'Realizado 2026'!$F:$F,'DRE-2026'!$A103,'Realizado 2026'!$E:$E,'DRE-2026'!AJ$4,'Realizado 2026'!$A:$A,'DRE-2026'!$A$2))</f>
        <v>0</v>
      </c>
      <c r="AK103" s="24" t="str">
        <f t="shared" si="57"/>
        <v>-</v>
      </c>
      <c r="AL103" s="5"/>
      <c r="AM103" s="5"/>
      <c r="AN103" s="23">
        <f t="shared" ref="AN103:AO103" si="166">B103+E103+H103+K103+N103+Q103+T103+W103+Z103+AC103+AF103+AI103</f>
        <v>0</v>
      </c>
      <c r="AO103" s="23">
        <f t="shared" si="166"/>
        <v>131.08000000000001</v>
      </c>
      <c r="AP103" s="25" t="str">
        <f t="shared" si="59"/>
        <v>-</v>
      </c>
    </row>
    <row r="104" spans="1:43" ht="15.75" customHeight="1">
      <c r="A104" s="44" t="s">
        <v>102</v>
      </c>
      <c r="B104" s="22">
        <f>IF($A$2="CONSOLIDADO",SUMIFS(Orçamento2026!$P:$P,Orçamento2026!$F:$F,'DRE-2026'!$A104,Orçamento2026!$E:$E,'DRE-2026'!C$4),SUMIFS(Orçamento2026!$P:$P,Orçamento2026!$F:$F,'DRE-2026'!$A104,Orçamento2026!$E:$E,'DRE-2026'!C$4,Orçamento2026!$A:$A,'DRE-2026'!$A$2))</f>
        <v>300</v>
      </c>
      <c r="C104" s="23">
        <f>IF($A$2="CONSOLIDADO",SUMIFS('Realizado 2026'!$P:$P,'Realizado 2026'!$F:$F,'DRE-2026'!$A104,'Realizado 2026'!$E:$E,'DRE-2026'!C$4),SUMIFS('Realizado 2026'!$P:$P,'Realizado 2026'!$F:$F,'DRE-2026'!$A104,'Realizado 2026'!$E:$E,'DRE-2026'!C$4,'Realizado 2026'!$A:$A,'DRE-2026'!$A$2))</f>
        <v>1232.9699999999996</v>
      </c>
      <c r="D104" s="24">
        <f t="shared" si="46"/>
        <v>4.1098999999999988</v>
      </c>
      <c r="E104" s="22">
        <f>IF($A$2="CONSOLIDADO",SUMIFS(Orçamento2026!$P:$P,Orçamento2026!$F:$F,'DRE-2026'!$A104,Orçamento2026!$E:$E,'DRE-2026'!F$4),SUMIFS(Orçamento2026!$P:$P,Orçamento2026!$F:$F,'DRE-2026'!$A104,Orçamento2026!$E:$E,'DRE-2026'!F$4,Orçamento2026!$A:$A,'DRE-2026'!$A$2))</f>
        <v>300</v>
      </c>
      <c r="F104" s="23">
        <f>IF($A$2="CONSOLIDADO",SUMIFS('Realizado 2026'!$P:$P,'Realizado 2026'!$F:$F,'DRE-2026'!$A104,'Realizado 2026'!$E:$E,'DRE-2026'!F$4),SUMIFS('Realizado 2026'!$P:$P,'Realizado 2026'!$F:$F,'DRE-2026'!$A104,'Realizado 2026'!$E:$E,'DRE-2026'!F$4,'Realizado 2026'!$A:$A,'DRE-2026'!$A$2))</f>
        <v>1114.1999999999996</v>
      </c>
      <c r="G104" s="24">
        <f t="shared" si="47"/>
        <v>3.7139999999999986</v>
      </c>
      <c r="H104" s="22">
        <f>IF($A$2="CONSOLIDADO",SUMIFS(Orçamento2026!$P:$P,Orçamento2026!$F:$F,'DRE-2026'!$A104,Orçamento2026!$E:$E,'DRE-2026'!I$4),SUMIFS(Orçamento2026!$P:$P,Orçamento2026!$F:$F,'DRE-2026'!$A104,Orçamento2026!$E:$E,'DRE-2026'!I$4,Orçamento2026!$A:$A,'DRE-2026'!$A$2))</f>
        <v>300</v>
      </c>
      <c r="I104" s="23">
        <f>IF($A$2="CONSOLIDADO",SUMIFS('Realizado 2026'!$P:$P,'Realizado 2026'!$F:$F,'DRE-2026'!$A104,'Realizado 2026'!$E:$E,'DRE-2026'!I$4),SUMIFS('Realizado 2026'!$P:$P,'Realizado 2026'!$F:$F,'DRE-2026'!$A104,'Realizado 2026'!$E:$E,'DRE-2026'!I$4,'Realizado 2026'!$A:$A,'DRE-2026'!$A$2))</f>
        <v>1591.5199999999993</v>
      </c>
      <c r="J104" s="24">
        <f t="shared" si="48"/>
        <v>5.3050666666666642</v>
      </c>
      <c r="K104" s="22">
        <f>IF($A$2="CONSOLIDADO",SUMIFS(Orçamento2026!$P:$P,Orçamento2026!$F:$F,'DRE-2026'!$A104,Orçamento2026!$E:$E,'DRE-2026'!L$4),SUMIFS(Orçamento2026!$P:$P,Orçamento2026!$F:$F,'DRE-2026'!$A104,Orçamento2026!$E:$E,'DRE-2026'!L$4,Orçamento2026!$A:$A,'DRE-2026'!$A$2))</f>
        <v>300</v>
      </c>
      <c r="L104" s="23">
        <f>IF($A$2="CONSOLIDADO",SUMIFS('Realizado 2026'!$P:$P,'Realizado 2026'!$F:$F,'DRE-2026'!$A104,'Realizado 2026'!$E:$E,'DRE-2026'!L$4),SUMIFS('Realizado 2026'!$P:$P,'Realizado 2026'!$F:$F,'DRE-2026'!$A104,'Realizado 2026'!$E:$E,'DRE-2026'!L$4,'Realizado 2026'!$A:$A,'DRE-2026'!$A$2))</f>
        <v>0</v>
      </c>
      <c r="M104" s="24">
        <f t="shared" si="49"/>
        <v>0</v>
      </c>
      <c r="N104" s="22">
        <f>IF($A$2="CONSOLIDADO",SUMIFS(Orçamento2026!$P:$P,Orçamento2026!$F:$F,'DRE-2026'!$A104,Orçamento2026!$E:$E,'DRE-2026'!O$4),SUMIFS(Orçamento2026!$P:$P,Orçamento2026!$F:$F,'DRE-2026'!$A104,Orçamento2026!$E:$E,'DRE-2026'!O$4,Orçamento2026!$A:$A,'DRE-2026'!$A$2))</f>
        <v>300</v>
      </c>
      <c r="O104" s="23">
        <f>IF($A$2="CONSOLIDADO",SUMIFS('Realizado 2026'!$P:$P,'Realizado 2026'!$F:$F,'DRE-2026'!$A104,'Realizado 2026'!$E:$E,'DRE-2026'!O$4),SUMIFS('Realizado 2026'!$P:$P,'Realizado 2026'!$F:$F,'DRE-2026'!$A104,'Realizado 2026'!$E:$E,'DRE-2026'!O$4,'Realizado 2026'!$A:$A,'DRE-2026'!$A$2))</f>
        <v>0</v>
      </c>
      <c r="P104" s="24">
        <f t="shared" si="50"/>
        <v>0</v>
      </c>
      <c r="Q104" s="22">
        <f>IF($A$2="CONSOLIDADO",SUMIFS(Orçamento2026!$P:$P,Orçamento2026!$F:$F,'DRE-2026'!$A104,Orçamento2026!$E:$E,'DRE-2026'!R$4),SUMIFS(Orçamento2026!$P:$P,Orçamento2026!$F:$F,'DRE-2026'!$A104,Orçamento2026!$E:$E,'DRE-2026'!R$4,Orçamento2026!$A:$A,'DRE-2026'!$A$2))</f>
        <v>300</v>
      </c>
      <c r="R104" s="23">
        <f>IF($A$2="CONSOLIDADO",SUMIFS('Realizado 2026'!$P:$P,'Realizado 2026'!$F:$F,'DRE-2026'!$A104,'Realizado 2026'!$E:$E,'DRE-2026'!R$4),SUMIFS('Realizado 2026'!$P:$P,'Realizado 2026'!$F:$F,'DRE-2026'!$A104,'Realizado 2026'!$E:$E,'DRE-2026'!R$4,'Realizado 2026'!$A:$A,'DRE-2026'!$A$2))</f>
        <v>0</v>
      </c>
      <c r="S104" s="24">
        <f t="shared" si="51"/>
        <v>0</v>
      </c>
      <c r="T104" s="22">
        <f>IF($A$2="CONSOLIDADO",SUMIFS(Orçamento2026!$P:$P,Orçamento2026!$F:$F,'DRE-2026'!$A104,Orçamento2026!$E:$E,'DRE-2026'!U$4),SUMIFS(Orçamento2026!$P:$P,Orçamento2026!$F:$F,'DRE-2026'!$A104,Orçamento2026!$E:$E,'DRE-2026'!U$4,Orçamento2026!$A:$A,'DRE-2026'!$A$2))</f>
        <v>300</v>
      </c>
      <c r="U104" s="23">
        <f>IF($A$2="CONSOLIDADO",SUMIFS('Realizado 2026'!$P:$P,'Realizado 2026'!$F:$F,'DRE-2026'!$A104,'Realizado 2026'!$E:$E,'DRE-2026'!U$4),SUMIFS('Realizado 2026'!$P:$P,'Realizado 2026'!$F:$F,'DRE-2026'!$A104,'Realizado 2026'!$E:$E,'DRE-2026'!U$4,'Realizado 2026'!$A:$A,'DRE-2026'!$A$2))</f>
        <v>0</v>
      </c>
      <c r="V104" s="24">
        <f t="shared" si="52"/>
        <v>0</v>
      </c>
      <c r="W104" s="22">
        <f>IF($A$2="CONSOLIDADO",SUMIFS(Orçamento2026!$P:$P,Orçamento2026!$F:$F,'DRE-2026'!$A104,Orçamento2026!$E:$E,'DRE-2026'!X$4),SUMIFS(Orçamento2026!$P:$P,Orçamento2026!$F:$F,'DRE-2026'!$A104,Orçamento2026!$E:$E,'DRE-2026'!X$4,Orçamento2026!$A:$A,'DRE-2026'!$A$2))</f>
        <v>300</v>
      </c>
      <c r="X104" s="23">
        <f>IF($A$2="CONSOLIDADO",SUMIFS('Realizado 2026'!$P:$P,'Realizado 2026'!$F:$F,'DRE-2026'!$A104,'Realizado 2026'!$E:$E,'DRE-2026'!X$4),SUMIFS('Realizado 2026'!$P:$P,'Realizado 2026'!$F:$F,'DRE-2026'!$A104,'Realizado 2026'!$E:$E,'DRE-2026'!X$4,'Realizado 2026'!$A:$A,'DRE-2026'!$A$2))</f>
        <v>0</v>
      </c>
      <c r="Y104" s="24">
        <f t="shared" si="53"/>
        <v>0</v>
      </c>
      <c r="Z104" s="22">
        <f>IF($A$2="CONSOLIDADO",SUMIFS(Orçamento2026!$P:$P,Orçamento2026!$F:$F,'DRE-2026'!$A104,Orçamento2026!$E:$E,'DRE-2026'!AA$4),SUMIFS(Orçamento2026!$P:$P,Orçamento2026!$F:$F,'DRE-2026'!$A104,Orçamento2026!$E:$E,'DRE-2026'!AA$4,Orçamento2026!$A:$A,'DRE-2026'!$A$2))</f>
        <v>300</v>
      </c>
      <c r="AA104" s="23">
        <f>IF($A$2="CONSOLIDADO",SUMIFS('Realizado 2026'!$P:$P,'Realizado 2026'!$F:$F,'DRE-2026'!$A104,'Realizado 2026'!$E:$E,'DRE-2026'!AA$4),SUMIFS('Realizado 2026'!$P:$P,'Realizado 2026'!$F:$F,'DRE-2026'!$A104,'Realizado 2026'!$E:$E,'DRE-2026'!AA$4,'Realizado 2026'!$A:$A,'DRE-2026'!$A$2))</f>
        <v>0</v>
      </c>
      <c r="AB104" s="24">
        <f t="shared" si="54"/>
        <v>0</v>
      </c>
      <c r="AC104" s="22">
        <f>IF($A$2="CONSOLIDADO",SUMIFS(Orçamento2026!$P:$P,Orçamento2026!$F:$F,'DRE-2026'!$A104,Orçamento2026!$E:$E,'DRE-2026'!AD$4),SUMIFS(Orçamento2026!$P:$P,Orçamento2026!$F:$F,'DRE-2026'!$A104,Orçamento2026!$E:$E,'DRE-2026'!AD$4,Orçamento2026!$A:$A,'DRE-2026'!$A$2))</f>
        <v>300</v>
      </c>
      <c r="AD104" s="23">
        <f>IF($A$2="CONSOLIDADO",SUMIFS('Realizado 2026'!$P:$P,'Realizado 2026'!$F:$F,'DRE-2026'!$A104,'Realizado 2026'!$E:$E,'DRE-2026'!AD$4),SUMIFS('Realizado 2026'!$P:$P,'Realizado 2026'!$F:$F,'DRE-2026'!$A104,'Realizado 2026'!$E:$E,'DRE-2026'!AD$4,'Realizado 2026'!$A:$A,'DRE-2026'!$A$2))</f>
        <v>0</v>
      </c>
      <c r="AE104" s="24">
        <f t="shared" si="55"/>
        <v>0</v>
      </c>
      <c r="AF104" s="22">
        <f>IF($A$2="CONSOLIDADO",SUMIFS(Orçamento2026!$P:$P,Orçamento2026!$F:$F,'DRE-2026'!$A104,Orçamento2026!$E:$E,'DRE-2026'!AG$4),SUMIFS(Orçamento2026!$P:$P,Orçamento2026!$F:$F,'DRE-2026'!$A104,Orçamento2026!$E:$E,'DRE-2026'!AG$4,Orçamento2026!$A:$A,'DRE-2026'!$A$2))</f>
        <v>300</v>
      </c>
      <c r="AG104" s="23">
        <f>IF($A$2="CONSOLIDADO",SUMIFS('Realizado 2026'!$P:$P,'Realizado 2026'!$F:$F,'DRE-2026'!$A104,'Realizado 2026'!$E:$E,'DRE-2026'!AG$4),SUMIFS('Realizado 2026'!$P:$P,'Realizado 2026'!$F:$F,'DRE-2026'!$A104,'Realizado 2026'!$E:$E,'DRE-2026'!AG$4,'Realizado 2026'!$A:$A,'DRE-2026'!$A$2))</f>
        <v>0</v>
      </c>
      <c r="AH104" s="24">
        <f t="shared" si="56"/>
        <v>0</v>
      </c>
      <c r="AI104" s="22">
        <f>IF($A$2="CONSOLIDADO",SUMIFS(Orçamento2026!$P:$P,Orçamento2026!$F:$F,'DRE-2026'!$A104,Orçamento2026!$E:$E,'DRE-2026'!AJ$4),SUMIFS(Orçamento2026!$P:$P,Orçamento2026!$F:$F,'DRE-2026'!$A104,Orçamento2026!$E:$E,'DRE-2026'!AJ$4,Orçamento2026!$A:$A,'DRE-2026'!$A$2))</f>
        <v>300</v>
      </c>
      <c r="AJ104" s="23">
        <f>IF($A$2="CONSOLIDADO",SUMIFS('Realizado 2026'!$P:$P,'Realizado 2026'!$F:$F,'DRE-2026'!$A104,'Realizado 2026'!$E:$E,'DRE-2026'!AJ$4),SUMIFS('Realizado 2026'!$P:$P,'Realizado 2026'!$F:$F,'DRE-2026'!$A104,'Realizado 2026'!$E:$E,'DRE-2026'!AJ$4,'Realizado 2026'!$A:$A,'DRE-2026'!$A$2))</f>
        <v>0</v>
      </c>
      <c r="AK104" s="24">
        <f t="shared" si="57"/>
        <v>0</v>
      </c>
      <c r="AL104" s="5"/>
      <c r="AM104" s="5"/>
      <c r="AN104" s="23">
        <f t="shared" ref="AN104:AO104" si="167">B104+E104+H104+K104+N104+Q104+T104+W104+Z104+AC104+AF104+AI104</f>
        <v>3600</v>
      </c>
      <c r="AO104" s="23">
        <f t="shared" si="167"/>
        <v>3938.6899999999987</v>
      </c>
      <c r="AP104" s="25">
        <f t="shared" si="59"/>
        <v>1.0940805555555553</v>
      </c>
    </row>
    <row r="105" spans="1:43" ht="15.75" customHeight="1">
      <c r="A105" s="46" t="s">
        <v>103</v>
      </c>
      <c r="B105" s="47">
        <f t="shared" ref="B105:C105" si="168">B102+B64+B50+B31</f>
        <v>424719.22400000005</v>
      </c>
      <c r="C105" s="47">
        <f t="shared" si="168"/>
        <v>309328.37</v>
      </c>
      <c r="D105" s="48">
        <f t="shared" si="46"/>
        <v>0.72831261812627524</v>
      </c>
      <c r="E105" s="47">
        <f t="shared" ref="E105:F105" si="169">E102+E64+E50+E31</f>
        <v>409445.57400000002</v>
      </c>
      <c r="F105" s="47">
        <f t="shared" si="169"/>
        <v>378609.87</v>
      </c>
      <c r="G105" s="48">
        <f t="shared" si="47"/>
        <v>0.92468912608150444</v>
      </c>
      <c r="H105" s="47">
        <f t="shared" ref="H105:I105" si="170">H102+H64+H50+H31</f>
        <v>425824.70400000003</v>
      </c>
      <c r="I105" s="47">
        <f t="shared" si="170"/>
        <v>410355.27999999991</v>
      </c>
      <c r="J105" s="48">
        <f t="shared" si="48"/>
        <v>0.96367184934390249</v>
      </c>
      <c r="K105" s="47">
        <f t="shared" ref="K105:L105" si="171">K102+K64+K50+K31</f>
        <v>581775.85400000005</v>
      </c>
      <c r="L105" s="47">
        <f t="shared" si="171"/>
        <v>0</v>
      </c>
      <c r="M105" s="48">
        <f t="shared" si="49"/>
        <v>0</v>
      </c>
      <c r="N105" s="47">
        <f t="shared" ref="N105:O105" si="172">N102+N64+N50+N31</f>
        <v>511615.07640000002</v>
      </c>
      <c r="O105" s="47">
        <f t="shared" si="172"/>
        <v>0</v>
      </c>
      <c r="P105" s="48">
        <f t="shared" si="50"/>
        <v>0</v>
      </c>
      <c r="Q105" s="47">
        <f t="shared" ref="Q105:R105" si="173">Q102+Q64+Q50+Q31</f>
        <v>184634.78639999998</v>
      </c>
      <c r="R105" s="47">
        <f t="shared" si="173"/>
        <v>0</v>
      </c>
      <c r="S105" s="48">
        <f t="shared" si="51"/>
        <v>0</v>
      </c>
      <c r="T105" s="47">
        <f t="shared" ref="T105:U105" si="174">T102+T64+T50+T31</f>
        <v>646623.98639999994</v>
      </c>
      <c r="U105" s="47">
        <f t="shared" si="174"/>
        <v>0</v>
      </c>
      <c r="V105" s="48">
        <f t="shared" si="52"/>
        <v>0</v>
      </c>
      <c r="W105" s="47">
        <f t="shared" ref="W105:X105" si="175">W102+W64+W50+W31</f>
        <v>404279.93640000001</v>
      </c>
      <c r="X105" s="47">
        <f t="shared" si="175"/>
        <v>0</v>
      </c>
      <c r="Y105" s="48">
        <f t="shared" si="53"/>
        <v>0</v>
      </c>
      <c r="Z105" s="47">
        <f t="shared" ref="Z105:AA105" si="176">Z102+Z64+Z50+Z31</f>
        <v>404279.93640000001</v>
      </c>
      <c r="AA105" s="47">
        <f t="shared" si="176"/>
        <v>0</v>
      </c>
      <c r="AB105" s="48">
        <f t="shared" si="54"/>
        <v>0</v>
      </c>
      <c r="AC105" s="47">
        <f t="shared" ref="AC105:AD105" si="177">AC102+AC64+AC50+AC31</f>
        <v>404279.93640000001</v>
      </c>
      <c r="AD105" s="47">
        <f t="shared" si="177"/>
        <v>0</v>
      </c>
      <c r="AE105" s="48">
        <f t="shared" si="55"/>
        <v>0</v>
      </c>
      <c r="AF105" s="47">
        <f t="shared" ref="AF105:AG105" si="178">AF102+AF64+AF50+AF31</f>
        <v>404079.93640000001</v>
      </c>
      <c r="AG105" s="47">
        <f t="shared" si="178"/>
        <v>0</v>
      </c>
      <c r="AH105" s="48">
        <f t="shared" si="56"/>
        <v>0</v>
      </c>
      <c r="AI105" s="47">
        <f t="shared" ref="AI105:AJ105" si="179">AI102+AI64+AI50+AI31</f>
        <v>455530.73639999994</v>
      </c>
      <c r="AJ105" s="47">
        <f t="shared" si="179"/>
        <v>0</v>
      </c>
      <c r="AK105" s="48">
        <f t="shared" si="57"/>
        <v>0</v>
      </c>
      <c r="AL105" s="5"/>
      <c r="AM105" s="5"/>
      <c r="AN105" s="47">
        <f t="shared" ref="AN105:AO105" si="180">AN102+AN64+AN50+AN31</f>
        <v>5191226.0791999996</v>
      </c>
      <c r="AO105" s="47">
        <f t="shared" si="180"/>
        <v>1081847.0099999998</v>
      </c>
      <c r="AP105" s="49">
        <f t="shared" si="59"/>
        <v>0.20839913220784234</v>
      </c>
    </row>
    <row r="106" spans="1:43" ht="15.75" customHeight="1">
      <c r="A106" s="46" t="s">
        <v>104</v>
      </c>
      <c r="B106" s="47">
        <f t="shared" ref="B106:C106" si="181">B25-B105</f>
        <v>19873.809999999998</v>
      </c>
      <c r="C106" s="47">
        <f t="shared" si="181"/>
        <v>84533.474000000046</v>
      </c>
      <c r="D106" s="50">
        <f>C106-B106</f>
        <v>64659.664000000048</v>
      </c>
      <c r="E106" s="47">
        <f t="shared" ref="E106:F106" si="182">E25-E105</f>
        <v>9666.7199999999721</v>
      </c>
      <c r="F106" s="47">
        <f t="shared" si="182"/>
        <v>-74384.850000000035</v>
      </c>
      <c r="G106" s="50">
        <f>F106-E106</f>
        <v>-84051.57</v>
      </c>
      <c r="H106" s="47">
        <f t="shared" ref="H106:I106" si="183">H25-H105</f>
        <v>-15373.619999999995</v>
      </c>
      <c r="I106" s="47">
        <f t="shared" si="183"/>
        <v>18023.350000000151</v>
      </c>
      <c r="J106" s="50">
        <f>I106-H106</f>
        <v>33396.970000000147</v>
      </c>
      <c r="K106" s="47">
        <f t="shared" ref="K106:L106" si="184">K25-K105</f>
        <v>-1473.6200000001118</v>
      </c>
      <c r="L106" s="47">
        <f t="shared" si="184"/>
        <v>0</v>
      </c>
      <c r="M106" s="50">
        <f>L106-K106</f>
        <v>1473.6200000001118</v>
      </c>
      <c r="N106" s="47">
        <f t="shared" ref="N106:O106" si="185">N25-N105</f>
        <v>39434.384000000078</v>
      </c>
      <c r="O106" s="47">
        <f t="shared" si="185"/>
        <v>0</v>
      </c>
      <c r="P106" s="50">
        <f>O106-N106</f>
        <v>-39434.384000000078</v>
      </c>
      <c r="Q106" s="47">
        <f t="shared" ref="Q106:R106" si="186">Q25-Q105</f>
        <v>32854.3076</v>
      </c>
      <c r="R106" s="47">
        <f t="shared" si="186"/>
        <v>0</v>
      </c>
      <c r="S106" s="50">
        <f>R106-Q106</f>
        <v>-32854.3076</v>
      </c>
      <c r="T106" s="47">
        <f t="shared" ref="T106:U106" si="187">T25-T105</f>
        <v>121838.78040000005</v>
      </c>
      <c r="U106" s="47">
        <f t="shared" si="187"/>
        <v>0</v>
      </c>
      <c r="V106" s="50">
        <f>U106-T106</f>
        <v>-121838.78040000005</v>
      </c>
      <c r="W106" s="47">
        <f t="shared" ref="W106:X106" si="188">W25-W105</f>
        <v>80114.394000000029</v>
      </c>
      <c r="X106" s="47">
        <f t="shared" si="188"/>
        <v>0</v>
      </c>
      <c r="Y106" s="50">
        <f>X106-W106</f>
        <v>-80114.394000000029</v>
      </c>
      <c r="Z106" s="47">
        <f t="shared" ref="Z106:AA106" si="189">Z25-Z105</f>
        <v>67353.184000000067</v>
      </c>
      <c r="AA106" s="47">
        <f t="shared" si="189"/>
        <v>0</v>
      </c>
      <c r="AB106" s="50">
        <f>AA106-Z106</f>
        <v>-67353.184000000067</v>
      </c>
      <c r="AC106" s="47">
        <f t="shared" ref="AC106:AD106" si="190">AC25-AC105</f>
        <v>67353.184000000067</v>
      </c>
      <c r="AD106" s="47">
        <f t="shared" si="190"/>
        <v>0</v>
      </c>
      <c r="AE106" s="50">
        <f>AD106-AC106</f>
        <v>-67353.184000000067</v>
      </c>
      <c r="AF106" s="47">
        <f t="shared" ref="AF106:AG106" si="191">AF25-AF105</f>
        <v>54791.974000000046</v>
      </c>
      <c r="AG106" s="47">
        <f t="shared" si="191"/>
        <v>0</v>
      </c>
      <c r="AH106" s="50">
        <f>AG106-AF106</f>
        <v>-54791.974000000046</v>
      </c>
      <c r="AI106" s="47">
        <f t="shared" ref="AI106:AJ106" si="192">AI25-AI105</f>
        <v>23341.174000000115</v>
      </c>
      <c r="AJ106" s="47">
        <f t="shared" si="192"/>
        <v>0</v>
      </c>
      <c r="AK106" s="50">
        <f>AJ106-AI106</f>
        <v>-23341.174000000115</v>
      </c>
      <c r="AL106" s="5"/>
      <c r="AM106" s="5"/>
      <c r="AN106" s="47">
        <f t="shared" ref="AN106:AO106" si="193">AN25-AN105</f>
        <v>583638.28000000026</v>
      </c>
      <c r="AO106" s="47">
        <f t="shared" si="193"/>
        <v>45134.50400000019</v>
      </c>
      <c r="AP106" s="49">
        <f t="shared" si="59"/>
        <v>7.7333008383206406E-2</v>
      </c>
    </row>
    <row r="107" spans="1:43" ht="15.75" customHeight="1">
      <c r="A107" s="51" t="s">
        <v>105</v>
      </c>
      <c r="B107" s="52">
        <f t="shared" ref="B107:AK107" si="194">IFERROR((B105/B25),"-")</f>
        <v>0.9552988722715795</v>
      </c>
      <c r="C107" s="52">
        <f t="shared" si="194"/>
        <v>0.78537277655156656</v>
      </c>
      <c r="D107" s="52" t="str">
        <f t="shared" si="194"/>
        <v>-</v>
      </c>
      <c r="E107" s="52">
        <f t="shared" si="194"/>
        <v>0.97693525067532383</v>
      </c>
      <c r="F107" s="52">
        <f t="shared" si="194"/>
        <v>1.2445060238635206</v>
      </c>
      <c r="G107" s="52" t="str">
        <f t="shared" si="194"/>
        <v>-</v>
      </c>
      <c r="H107" s="52">
        <f t="shared" si="194"/>
        <v>1.0374554255044921</v>
      </c>
      <c r="I107" s="52">
        <f t="shared" si="194"/>
        <v>0.95792658938192099</v>
      </c>
      <c r="J107" s="52" t="str">
        <f t="shared" si="194"/>
        <v>-</v>
      </c>
      <c r="K107" s="52">
        <f t="shared" si="194"/>
        <v>1.002539400873649</v>
      </c>
      <c r="L107" s="52" t="str">
        <f t="shared" si="194"/>
        <v>-</v>
      </c>
      <c r="M107" s="52" t="str">
        <f t="shared" si="194"/>
        <v>-</v>
      </c>
      <c r="N107" s="52">
        <f t="shared" si="194"/>
        <v>0.92843766878679979</v>
      </c>
      <c r="O107" s="52" t="str">
        <f t="shared" si="194"/>
        <v>-</v>
      </c>
      <c r="P107" s="52" t="str">
        <f t="shared" si="194"/>
        <v>-</v>
      </c>
      <c r="Q107" s="52">
        <f t="shared" si="194"/>
        <v>0.84893813756012981</v>
      </c>
      <c r="R107" s="52" t="str">
        <f t="shared" si="194"/>
        <v>-</v>
      </c>
      <c r="S107" s="52" t="str">
        <f t="shared" si="194"/>
        <v>-</v>
      </c>
      <c r="T107" s="52">
        <f t="shared" si="194"/>
        <v>0.84145128994686902</v>
      </c>
      <c r="U107" s="52" t="str">
        <f t="shared" si="194"/>
        <v>-</v>
      </c>
      <c r="V107" s="52" t="str">
        <f t="shared" si="194"/>
        <v>-</v>
      </c>
      <c r="W107" s="52">
        <f t="shared" si="194"/>
        <v>0.83460914182491841</v>
      </c>
      <c r="X107" s="52" t="str">
        <f t="shared" si="194"/>
        <v>-</v>
      </c>
      <c r="Y107" s="52" t="str">
        <f t="shared" si="194"/>
        <v>-</v>
      </c>
      <c r="Z107" s="52">
        <f t="shared" si="194"/>
        <v>0.85719157309631544</v>
      </c>
      <c r="AA107" s="52" t="str">
        <f t="shared" si="194"/>
        <v>-</v>
      </c>
      <c r="AB107" s="52" t="str">
        <f t="shared" si="194"/>
        <v>-</v>
      </c>
      <c r="AC107" s="52">
        <f t="shared" si="194"/>
        <v>0.85719157309631544</v>
      </c>
      <c r="AD107" s="52" t="str">
        <f t="shared" si="194"/>
        <v>-</v>
      </c>
      <c r="AE107" s="52" t="str">
        <f t="shared" si="194"/>
        <v>-</v>
      </c>
      <c r="AF107" s="52">
        <f t="shared" si="194"/>
        <v>0.88059418596305505</v>
      </c>
      <c r="AG107" s="52" t="str">
        <f t="shared" si="194"/>
        <v>-</v>
      </c>
      <c r="AH107" s="52" t="str">
        <f t="shared" si="194"/>
        <v>-</v>
      </c>
      <c r="AI107" s="52">
        <f t="shared" si="194"/>
        <v>0.95125800137138272</v>
      </c>
      <c r="AJ107" s="52" t="str">
        <f t="shared" si="194"/>
        <v>-</v>
      </c>
      <c r="AK107" s="52" t="str">
        <f t="shared" si="194"/>
        <v>-</v>
      </c>
      <c r="AL107" s="5"/>
      <c r="AM107" s="5"/>
      <c r="AN107" s="52">
        <f t="shared" ref="AN107:AO107" si="195">IFERROR((AN25/AN105),"-")</f>
        <v>1.1124278293982417</v>
      </c>
      <c r="AO107" s="52">
        <f t="shared" si="195"/>
        <v>1.0417198583374558</v>
      </c>
      <c r="AP107" s="52" t="str">
        <f>IFERROR((AP105/AP25),"-")</f>
        <v>-</v>
      </c>
    </row>
    <row r="108" spans="1:43" ht="15.75" customHeight="1">
      <c r="A108" s="8"/>
      <c r="B108" s="2"/>
      <c r="C108" s="3"/>
      <c r="D108" s="4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5"/>
      <c r="AM108" s="5"/>
      <c r="AN108" s="3"/>
      <c r="AO108" s="3"/>
      <c r="AP108" s="6"/>
    </row>
    <row r="109" spans="1:43" ht="15.75" customHeight="1">
      <c r="A109" s="8"/>
      <c r="B109" s="2"/>
      <c r="C109" s="3"/>
      <c r="D109" s="4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5"/>
      <c r="AM109" s="5"/>
      <c r="AN109" s="53"/>
      <c r="AO109" s="3"/>
      <c r="AP109" s="6"/>
    </row>
    <row r="110" spans="1:43" ht="15.75" customHeight="1">
      <c r="A110" s="8"/>
      <c r="B110" s="2"/>
      <c r="C110" s="3"/>
      <c r="D110" s="4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5"/>
      <c r="AM110" s="5"/>
      <c r="AN110" s="3"/>
      <c r="AO110" s="3"/>
      <c r="AP110" s="6"/>
    </row>
    <row r="111" spans="1:43" ht="15.75" customHeight="1">
      <c r="A111" s="8"/>
      <c r="B111" s="2"/>
      <c r="C111" s="3"/>
      <c r="D111" s="4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5"/>
      <c r="AM111" s="5"/>
      <c r="AN111" s="3"/>
      <c r="AO111" s="3"/>
      <c r="AP111" s="6"/>
    </row>
    <row r="112" spans="1:43" ht="15.75" customHeight="1">
      <c r="A112" s="8"/>
      <c r="B112" s="2"/>
      <c r="C112" s="3"/>
      <c r="D112" s="4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5"/>
      <c r="AM112" s="5"/>
      <c r="AN112" s="3"/>
      <c r="AO112" s="3"/>
      <c r="AP112" s="54"/>
      <c r="AQ112" s="2"/>
    </row>
    <row r="113" spans="1:42" ht="15.75" customHeight="1">
      <c r="A113" s="8"/>
      <c r="B113" s="2"/>
      <c r="C113" s="3"/>
      <c r="D113" s="4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5"/>
      <c r="AM113" s="5"/>
      <c r="AN113" s="3"/>
      <c r="AO113" s="3"/>
      <c r="AP113" s="6"/>
    </row>
    <row r="114" spans="1:42" ht="15.75" customHeight="1">
      <c r="A114" s="8"/>
      <c r="B114" s="2"/>
      <c r="C114" s="3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5"/>
      <c r="AM114" s="5"/>
      <c r="AN114" s="3"/>
      <c r="AO114" s="3"/>
      <c r="AP114" s="6"/>
    </row>
    <row r="115" spans="1:42" ht="15.75" customHeight="1">
      <c r="A115" s="8"/>
      <c r="B115" s="2"/>
      <c r="C115" s="3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5"/>
      <c r="AM115" s="5"/>
      <c r="AN115" s="3"/>
      <c r="AO115" s="3"/>
      <c r="AP115" s="6"/>
    </row>
    <row r="116" spans="1:42" ht="15.75" customHeight="1">
      <c r="A116" s="8"/>
      <c r="B116" s="2"/>
      <c r="C116" s="3"/>
      <c r="D116" s="4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5"/>
      <c r="AM116" s="5"/>
      <c r="AN116" s="3"/>
      <c r="AO116" s="3"/>
      <c r="AP116" s="6"/>
    </row>
    <row r="117" spans="1:42" ht="15.75" customHeight="1">
      <c r="A117" s="8"/>
      <c r="B117" s="2"/>
      <c r="C117" s="3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5"/>
      <c r="AM117" s="5"/>
      <c r="AN117" s="3"/>
      <c r="AO117" s="3"/>
      <c r="AP117" s="6"/>
    </row>
    <row r="118" spans="1:42" ht="15.75" customHeight="1">
      <c r="A118" s="8"/>
      <c r="B118" s="2"/>
      <c r="C118" s="3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5"/>
      <c r="AM118" s="5"/>
      <c r="AN118" s="3"/>
      <c r="AO118" s="3"/>
      <c r="AP118" s="6"/>
    </row>
    <row r="119" spans="1:42" ht="15.75" customHeight="1">
      <c r="A119" s="8"/>
      <c r="B119" s="2"/>
      <c r="C119" s="3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5"/>
      <c r="AM119" s="5"/>
      <c r="AN119" s="3"/>
      <c r="AO119" s="3"/>
      <c r="AP119" s="6"/>
    </row>
    <row r="120" spans="1:42" ht="15.75" customHeight="1">
      <c r="A120" s="8"/>
      <c r="B120" s="2"/>
      <c r="C120" s="3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5"/>
      <c r="AM120" s="5"/>
      <c r="AN120" s="3"/>
      <c r="AO120" s="3"/>
      <c r="AP120" s="6"/>
    </row>
    <row r="121" spans="1:42" ht="15.75" customHeight="1">
      <c r="A121" s="8"/>
      <c r="B121" s="2"/>
      <c r="C121" s="3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5"/>
      <c r="AM121" s="5"/>
      <c r="AN121" s="3"/>
      <c r="AO121" s="3"/>
      <c r="AP121" s="6"/>
    </row>
    <row r="122" spans="1:42" ht="15.75" customHeight="1">
      <c r="A122" s="8"/>
      <c r="B122" s="2"/>
      <c r="C122" s="3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5"/>
      <c r="AM122" s="5"/>
      <c r="AN122" s="3"/>
      <c r="AO122" s="3"/>
      <c r="AP122" s="6"/>
    </row>
    <row r="123" spans="1:42" ht="15.75" customHeight="1">
      <c r="A123" s="8"/>
      <c r="B123" s="2"/>
      <c r="C123" s="3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5"/>
      <c r="AM123" s="5"/>
      <c r="AN123" s="3"/>
      <c r="AO123" s="3"/>
      <c r="AP123" s="6"/>
    </row>
    <row r="124" spans="1:42" ht="15.75" customHeight="1">
      <c r="A124" s="8"/>
      <c r="B124" s="2"/>
      <c r="C124" s="3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5"/>
      <c r="AM124" s="5"/>
      <c r="AN124" s="3"/>
      <c r="AO124" s="3"/>
      <c r="AP124" s="6"/>
    </row>
    <row r="125" spans="1:42" ht="15.75" customHeight="1">
      <c r="A125" s="8"/>
      <c r="B125" s="2"/>
      <c r="C125" s="3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5"/>
      <c r="AM125" s="5"/>
      <c r="AN125" s="3"/>
      <c r="AO125" s="3"/>
      <c r="AP125" s="6"/>
    </row>
    <row r="126" spans="1:42" ht="15.75" customHeight="1">
      <c r="A126" s="8"/>
      <c r="B126" s="2"/>
      <c r="C126" s="3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5"/>
      <c r="AM126" s="5"/>
      <c r="AN126" s="3"/>
      <c r="AO126" s="3"/>
      <c r="AP126" s="6"/>
    </row>
    <row r="127" spans="1:42" ht="15.75" customHeight="1">
      <c r="A127" s="8"/>
      <c r="B127" s="2"/>
      <c r="C127" s="3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5"/>
      <c r="AM127" s="5"/>
      <c r="AN127" s="3"/>
      <c r="AO127" s="3"/>
      <c r="AP127" s="6"/>
    </row>
    <row r="128" spans="1:42" ht="15.75" customHeight="1">
      <c r="A128" s="8"/>
      <c r="B128" s="2"/>
      <c r="C128" s="3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5"/>
      <c r="AM128" s="5"/>
      <c r="AN128" s="3"/>
      <c r="AO128" s="3"/>
      <c r="AP128" s="6"/>
    </row>
    <row r="129" spans="1:42" ht="15.75" customHeight="1">
      <c r="A129" s="8"/>
      <c r="B129" s="2"/>
      <c r="C129" s="3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5"/>
      <c r="AM129" s="5"/>
      <c r="AN129" s="3"/>
      <c r="AO129" s="3"/>
      <c r="AP129" s="6"/>
    </row>
    <row r="130" spans="1:42" ht="15.75" customHeight="1">
      <c r="A130" s="8"/>
      <c r="B130" s="2"/>
      <c r="C130" s="3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5"/>
      <c r="AM130" s="5"/>
      <c r="AN130" s="3"/>
      <c r="AO130" s="3"/>
      <c r="AP130" s="6"/>
    </row>
    <row r="131" spans="1:42" ht="15.75" customHeight="1">
      <c r="A131" s="8"/>
      <c r="B131" s="2"/>
      <c r="C131" s="3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5"/>
      <c r="AM131" s="5"/>
      <c r="AN131" s="3"/>
      <c r="AO131" s="3"/>
      <c r="AP131" s="6"/>
    </row>
    <row r="132" spans="1:42" ht="15.75" customHeight="1">
      <c r="A132" s="8"/>
      <c r="B132" s="2"/>
      <c r="C132" s="3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5"/>
      <c r="AM132" s="5"/>
      <c r="AN132" s="3"/>
      <c r="AO132" s="3"/>
      <c r="AP132" s="6"/>
    </row>
    <row r="133" spans="1:42" ht="15.75" customHeight="1">
      <c r="A133" s="8"/>
      <c r="B133" s="2"/>
      <c r="C133" s="3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5"/>
      <c r="AM133" s="5"/>
      <c r="AN133" s="3"/>
      <c r="AO133" s="3"/>
      <c r="AP133" s="6"/>
    </row>
    <row r="134" spans="1:42" ht="15.75" customHeight="1">
      <c r="A134" s="8"/>
      <c r="B134" s="2"/>
      <c r="C134" s="3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5"/>
      <c r="AM134" s="5"/>
      <c r="AN134" s="3"/>
      <c r="AO134" s="3"/>
      <c r="AP134" s="6"/>
    </row>
    <row r="135" spans="1:42" ht="15.75" customHeight="1">
      <c r="A135" s="8"/>
      <c r="B135" s="2"/>
      <c r="C135" s="3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5"/>
      <c r="AM135" s="5"/>
      <c r="AN135" s="3"/>
      <c r="AO135" s="3"/>
      <c r="AP135" s="6"/>
    </row>
    <row r="136" spans="1:42" ht="15.75" customHeight="1">
      <c r="A136" s="8"/>
      <c r="B136" s="2"/>
      <c r="C136" s="3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5"/>
      <c r="AM136" s="5"/>
      <c r="AN136" s="3"/>
      <c r="AO136" s="3"/>
      <c r="AP136" s="6"/>
    </row>
    <row r="137" spans="1:42" ht="15.75" customHeight="1">
      <c r="A137" s="8"/>
      <c r="B137" s="2"/>
      <c r="C137" s="3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5"/>
      <c r="AM137" s="5"/>
      <c r="AN137" s="3"/>
      <c r="AO137" s="3"/>
      <c r="AP137" s="6"/>
    </row>
    <row r="138" spans="1:42" ht="15.75" customHeight="1">
      <c r="A138" s="8"/>
      <c r="B138" s="2"/>
      <c r="C138" s="3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5"/>
      <c r="AM138" s="5"/>
      <c r="AN138" s="3"/>
      <c r="AO138" s="3"/>
      <c r="AP138" s="6"/>
    </row>
    <row r="139" spans="1:42" ht="15.75" customHeight="1">
      <c r="A139" s="8"/>
      <c r="B139" s="2"/>
      <c r="C139" s="3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5"/>
      <c r="AM139" s="5"/>
      <c r="AN139" s="3"/>
      <c r="AO139" s="3"/>
      <c r="AP139" s="6"/>
    </row>
    <row r="140" spans="1:42" ht="15.75" customHeight="1">
      <c r="A140" s="8"/>
      <c r="B140" s="2"/>
      <c r="C140" s="3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5"/>
      <c r="AM140" s="5"/>
      <c r="AN140" s="3"/>
      <c r="AO140" s="3"/>
      <c r="AP140" s="6"/>
    </row>
    <row r="141" spans="1:42" ht="15.75" customHeight="1">
      <c r="A141" s="8"/>
      <c r="B141" s="2"/>
      <c r="C141" s="3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5"/>
      <c r="AM141" s="5"/>
      <c r="AN141" s="3"/>
      <c r="AO141" s="3"/>
      <c r="AP141" s="6"/>
    </row>
    <row r="142" spans="1:42" ht="15.75" customHeight="1">
      <c r="A142" s="8"/>
      <c r="B142" s="2"/>
      <c r="C142" s="3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5"/>
      <c r="AM142" s="5"/>
      <c r="AN142" s="3"/>
      <c r="AO142" s="3"/>
      <c r="AP142" s="6"/>
    </row>
    <row r="143" spans="1:42" ht="15.75" customHeight="1">
      <c r="A143" s="8"/>
      <c r="B143" s="2"/>
      <c r="C143" s="3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5"/>
      <c r="AM143" s="5"/>
      <c r="AN143" s="3"/>
      <c r="AO143" s="3"/>
      <c r="AP143" s="6"/>
    </row>
    <row r="144" spans="1:42" ht="15.75" customHeight="1">
      <c r="A144" s="8"/>
      <c r="B144" s="2"/>
      <c r="C144" s="3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5"/>
      <c r="AM144" s="5"/>
      <c r="AN144" s="3"/>
      <c r="AO144" s="3"/>
      <c r="AP144" s="6"/>
    </row>
    <row r="145" spans="1:42" ht="15.75" customHeight="1">
      <c r="A145" s="8"/>
      <c r="B145" s="2"/>
      <c r="C145" s="3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5"/>
      <c r="AM145" s="5"/>
      <c r="AN145" s="3"/>
      <c r="AO145" s="3"/>
      <c r="AP145" s="6"/>
    </row>
    <row r="146" spans="1:42" ht="15.75" customHeight="1">
      <c r="A146" s="8"/>
      <c r="B146" s="2"/>
      <c r="C146" s="3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5"/>
      <c r="AM146" s="5"/>
      <c r="AN146" s="3"/>
      <c r="AO146" s="3"/>
      <c r="AP146" s="6"/>
    </row>
    <row r="147" spans="1:42" ht="15.75" customHeight="1">
      <c r="A147" s="8"/>
      <c r="B147" s="2"/>
      <c r="C147" s="3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5"/>
      <c r="AM147" s="5"/>
      <c r="AN147" s="3"/>
      <c r="AO147" s="3"/>
      <c r="AP147" s="6"/>
    </row>
    <row r="148" spans="1:42" ht="15.75" customHeight="1">
      <c r="A148" s="8"/>
      <c r="B148" s="2"/>
      <c r="C148" s="3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5"/>
      <c r="AM148" s="5"/>
      <c r="AN148" s="3"/>
      <c r="AO148" s="3"/>
      <c r="AP148" s="6"/>
    </row>
    <row r="149" spans="1:42" ht="15.75" customHeight="1">
      <c r="A149" s="8"/>
      <c r="B149" s="2"/>
      <c r="C149" s="3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5"/>
      <c r="AM149" s="5"/>
      <c r="AN149" s="3"/>
      <c r="AO149" s="3"/>
      <c r="AP149" s="6"/>
    </row>
    <row r="150" spans="1:42" ht="15.75" customHeight="1">
      <c r="A150" s="8"/>
      <c r="B150" s="2"/>
      <c r="C150" s="3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5"/>
      <c r="AM150" s="5"/>
      <c r="AN150" s="3"/>
      <c r="AO150" s="3"/>
      <c r="AP150" s="6"/>
    </row>
    <row r="151" spans="1:42" ht="15.75" customHeight="1">
      <c r="A151" s="8"/>
      <c r="B151" s="2"/>
      <c r="C151" s="3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5"/>
      <c r="AM151" s="5"/>
      <c r="AN151" s="3"/>
      <c r="AO151" s="3"/>
      <c r="AP151" s="6"/>
    </row>
    <row r="152" spans="1:42" ht="15.75" customHeight="1">
      <c r="A152" s="8"/>
      <c r="B152" s="2"/>
      <c r="C152" s="3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5"/>
      <c r="AM152" s="5"/>
      <c r="AN152" s="3"/>
      <c r="AO152" s="3"/>
      <c r="AP152" s="6"/>
    </row>
    <row r="153" spans="1:42" ht="15.75" customHeight="1">
      <c r="A153" s="8"/>
      <c r="B153" s="2"/>
      <c r="C153" s="3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5"/>
      <c r="AM153" s="5"/>
      <c r="AN153" s="3"/>
      <c r="AO153" s="3"/>
      <c r="AP153" s="6"/>
    </row>
    <row r="154" spans="1:42" ht="15.75" customHeight="1">
      <c r="A154" s="8"/>
      <c r="B154" s="2"/>
      <c r="C154" s="3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5"/>
      <c r="AM154" s="5"/>
      <c r="AN154" s="3"/>
      <c r="AO154" s="3"/>
      <c r="AP154" s="6"/>
    </row>
    <row r="155" spans="1:42" ht="15.75" customHeight="1">
      <c r="A155" s="8"/>
      <c r="B155" s="2"/>
      <c r="C155" s="3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5"/>
      <c r="AM155" s="5"/>
      <c r="AN155" s="3"/>
      <c r="AO155" s="3"/>
      <c r="AP155" s="6"/>
    </row>
    <row r="156" spans="1:42" ht="15.75" customHeight="1">
      <c r="A156" s="8"/>
      <c r="B156" s="2"/>
      <c r="C156" s="3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5"/>
      <c r="AM156" s="5"/>
      <c r="AN156" s="3"/>
      <c r="AO156" s="3"/>
      <c r="AP156" s="6"/>
    </row>
    <row r="157" spans="1:42" ht="15.75" customHeight="1">
      <c r="A157" s="8"/>
      <c r="B157" s="2"/>
      <c r="C157" s="3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5"/>
      <c r="AM157" s="5"/>
      <c r="AN157" s="3"/>
      <c r="AO157" s="3"/>
      <c r="AP157" s="6"/>
    </row>
    <row r="158" spans="1:42" ht="15.75" customHeight="1">
      <c r="A158" s="8"/>
      <c r="B158" s="2"/>
      <c r="C158" s="3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5"/>
      <c r="AM158" s="5"/>
      <c r="AN158" s="3"/>
      <c r="AO158" s="3"/>
      <c r="AP158" s="6"/>
    </row>
    <row r="159" spans="1:42" ht="15.75" customHeight="1">
      <c r="A159" s="8"/>
      <c r="B159" s="2"/>
      <c r="C159" s="3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5"/>
      <c r="AM159" s="5"/>
      <c r="AN159" s="3"/>
      <c r="AO159" s="3"/>
      <c r="AP159" s="6"/>
    </row>
    <row r="160" spans="1:42" ht="15.75" customHeight="1">
      <c r="A160" s="8"/>
      <c r="B160" s="2"/>
      <c r="C160" s="3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5"/>
      <c r="AM160" s="5"/>
      <c r="AN160" s="3"/>
      <c r="AO160" s="3"/>
      <c r="AP160" s="6"/>
    </row>
    <row r="161" spans="1:42" ht="15.75" customHeight="1">
      <c r="A161" s="8"/>
      <c r="B161" s="2"/>
      <c r="C161" s="3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5"/>
      <c r="AM161" s="5"/>
      <c r="AN161" s="3"/>
      <c r="AO161" s="3"/>
      <c r="AP161" s="6"/>
    </row>
    <row r="162" spans="1:42" ht="15.75" customHeight="1">
      <c r="A162" s="8"/>
      <c r="B162" s="2"/>
      <c r="C162" s="3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5"/>
      <c r="AM162" s="5"/>
      <c r="AN162" s="3"/>
      <c r="AO162" s="3"/>
      <c r="AP162" s="6"/>
    </row>
    <row r="163" spans="1:42" ht="15.75" customHeight="1">
      <c r="A163" s="8"/>
      <c r="B163" s="2"/>
      <c r="C163" s="3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5"/>
      <c r="AM163" s="5"/>
      <c r="AN163" s="3"/>
      <c r="AO163" s="3"/>
      <c r="AP163" s="6"/>
    </row>
    <row r="164" spans="1:42" ht="15.75" customHeight="1">
      <c r="A164" s="8"/>
      <c r="B164" s="2"/>
      <c r="C164" s="3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5"/>
      <c r="AM164" s="5"/>
      <c r="AN164" s="3"/>
      <c r="AO164" s="3"/>
      <c r="AP164" s="6"/>
    </row>
    <row r="165" spans="1:42" ht="15.75" customHeight="1">
      <c r="A165" s="8"/>
      <c r="B165" s="2"/>
      <c r="C165" s="3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5"/>
      <c r="AM165" s="5"/>
      <c r="AN165" s="3"/>
      <c r="AO165" s="3"/>
      <c r="AP165" s="6"/>
    </row>
    <row r="166" spans="1:42" ht="15.75" customHeight="1">
      <c r="A166" s="8"/>
      <c r="B166" s="2"/>
      <c r="C166" s="3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5"/>
      <c r="AM166" s="5"/>
      <c r="AN166" s="3"/>
      <c r="AO166" s="3"/>
      <c r="AP166" s="6"/>
    </row>
    <row r="167" spans="1:42" ht="15.75" customHeight="1">
      <c r="A167" s="8"/>
      <c r="B167" s="2"/>
      <c r="C167" s="3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5"/>
      <c r="AM167" s="5"/>
      <c r="AN167" s="3"/>
      <c r="AO167" s="3"/>
      <c r="AP167" s="6"/>
    </row>
    <row r="168" spans="1:42" ht="15.75" customHeight="1">
      <c r="A168" s="8"/>
      <c r="B168" s="2"/>
      <c r="C168" s="3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5"/>
      <c r="AM168" s="5"/>
      <c r="AN168" s="3"/>
      <c r="AO168" s="3"/>
      <c r="AP168" s="6"/>
    </row>
    <row r="169" spans="1:42" ht="15.75" customHeight="1">
      <c r="A169" s="8"/>
      <c r="B169" s="2"/>
      <c r="C169" s="3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5"/>
      <c r="AM169" s="5"/>
      <c r="AN169" s="3"/>
      <c r="AO169" s="3"/>
      <c r="AP169" s="6"/>
    </row>
    <row r="170" spans="1:42" ht="15.75" customHeight="1">
      <c r="A170" s="8"/>
      <c r="B170" s="2"/>
      <c r="C170" s="3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5"/>
      <c r="AM170" s="5"/>
      <c r="AN170" s="3"/>
      <c r="AO170" s="3"/>
      <c r="AP170" s="6"/>
    </row>
    <row r="171" spans="1:42" ht="15.75" customHeight="1">
      <c r="A171" s="8"/>
      <c r="B171" s="2"/>
      <c r="C171" s="3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5"/>
      <c r="AM171" s="5"/>
      <c r="AN171" s="3"/>
      <c r="AO171" s="3"/>
      <c r="AP171" s="6"/>
    </row>
    <row r="172" spans="1:42" ht="15.75" customHeight="1">
      <c r="A172" s="8"/>
      <c r="B172" s="2"/>
      <c r="C172" s="3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5"/>
      <c r="AM172" s="5"/>
      <c r="AN172" s="3"/>
      <c r="AO172" s="3"/>
      <c r="AP172" s="6"/>
    </row>
    <row r="173" spans="1:42" ht="15.75" customHeight="1">
      <c r="A173" s="8"/>
      <c r="B173" s="2"/>
      <c r="C173" s="3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5"/>
      <c r="AM173" s="5"/>
      <c r="AN173" s="3"/>
      <c r="AO173" s="3"/>
      <c r="AP173" s="6"/>
    </row>
    <row r="174" spans="1:42" ht="15.75" customHeight="1">
      <c r="A174" s="8"/>
      <c r="B174" s="2"/>
      <c r="C174" s="3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5"/>
      <c r="AM174" s="5"/>
      <c r="AN174" s="3"/>
      <c r="AO174" s="3"/>
      <c r="AP174" s="6"/>
    </row>
    <row r="175" spans="1:42" ht="15.75" customHeight="1">
      <c r="A175" s="8"/>
      <c r="B175" s="2"/>
      <c r="C175" s="3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5"/>
      <c r="AM175" s="5"/>
      <c r="AN175" s="3"/>
      <c r="AO175" s="3"/>
      <c r="AP175" s="6"/>
    </row>
    <row r="176" spans="1:42" ht="15.75" customHeight="1">
      <c r="A176" s="8"/>
      <c r="B176" s="2"/>
      <c r="C176" s="3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5"/>
      <c r="AM176" s="5"/>
      <c r="AN176" s="3"/>
      <c r="AO176" s="3"/>
      <c r="AP176" s="6"/>
    </row>
    <row r="177" spans="1:42" ht="15.75" customHeight="1">
      <c r="A177" s="8"/>
      <c r="B177" s="2"/>
      <c r="C177" s="3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5"/>
      <c r="AM177" s="5"/>
      <c r="AN177" s="3"/>
      <c r="AO177" s="3"/>
      <c r="AP177" s="6"/>
    </row>
    <row r="178" spans="1:42" ht="15.75" customHeight="1">
      <c r="A178" s="8"/>
      <c r="B178" s="2"/>
      <c r="C178" s="3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5"/>
      <c r="AM178" s="5"/>
      <c r="AN178" s="3"/>
      <c r="AO178" s="3"/>
      <c r="AP178" s="6"/>
    </row>
    <row r="179" spans="1:42" ht="15.75" customHeight="1">
      <c r="A179" s="8"/>
      <c r="B179" s="2"/>
      <c r="C179" s="3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5"/>
      <c r="AM179" s="5"/>
      <c r="AN179" s="3"/>
      <c r="AO179" s="3"/>
      <c r="AP179" s="6"/>
    </row>
    <row r="180" spans="1:42" ht="15.75" customHeight="1">
      <c r="A180" s="8"/>
      <c r="B180" s="2"/>
      <c r="C180" s="3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5"/>
      <c r="AM180" s="5"/>
      <c r="AN180" s="3"/>
      <c r="AO180" s="3"/>
      <c r="AP180" s="6"/>
    </row>
    <row r="181" spans="1:42" ht="15.75" customHeight="1">
      <c r="A181" s="8"/>
      <c r="B181" s="2"/>
      <c r="C181" s="3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5"/>
      <c r="AM181" s="5"/>
      <c r="AN181" s="3"/>
      <c r="AO181" s="3"/>
      <c r="AP181" s="6"/>
    </row>
    <row r="182" spans="1:42" ht="15.75" customHeight="1">
      <c r="A182" s="8"/>
      <c r="B182" s="2"/>
      <c r="C182" s="3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5"/>
      <c r="AM182" s="5"/>
      <c r="AN182" s="3"/>
      <c r="AO182" s="3"/>
      <c r="AP182" s="6"/>
    </row>
    <row r="183" spans="1:42" ht="15.75" customHeight="1">
      <c r="A183" s="8"/>
      <c r="B183" s="2"/>
      <c r="C183" s="3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5"/>
      <c r="AM183" s="5"/>
      <c r="AN183" s="3"/>
      <c r="AO183" s="3"/>
      <c r="AP183" s="6"/>
    </row>
    <row r="184" spans="1:42" ht="15.75" customHeight="1">
      <c r="A184" s="8"/>
      <c r="B184" s="2"/>
      <c r="C184" s="3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5"/>
      <c r="AM184" s="5"/>
      <c r="AN184" s="3"/>
      <c r="AO184" s="3"/>
      <c r="AP184" s="6"/>
    </row>
    <row r="185" spans="1:42" ht="15.75" customHeight="1">
      <c r="A185" s="8"/>
      <c r="B185" s="2"/>
      <c r="C185" s="3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5"/>
      <c r="AM185" s="5"/>
      <c r="AN185" s="3"/>
      <c r="AO185" s="3"/>
      <c r="AP185" s="6"/>
    </row>
    <row r="186" spans="1:42" ht="15.75" customHeight="1">
      <c r="A186" s="8"/>
      <c r="B186" s="2"/>
      <c r="C186" s="3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5"/>
      <c r="AM186" s="5"/>
      <c r="AN186" s="3"/>
      <c r="AO186" s="3"/>
      <c r="AP186" s="6"/>
    </row>
    <row r="187" spans="1:42" ht="15.75" customHeight="1">
      <c r="A187" s="8"/>
      <c r="B187" s="2"/>
      <c r="C187" s="3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5"/>
      <c r="AM187" s="5"/>
      <c r="AN187" s="3"/>
      <c r="AO187" s="3"/>
      <c r="AP187" s="6"/>
    </row>
    <row r="188" spans="1:42" ht="15.75" customHeight="1">
      <c r="A188" s="8"/>
      <c r="B188" s="2"/>
      <c r="C188" s="3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5"/>
      <c r="AM188" s="5"/>
      <c r="AN188" s="3"/>
      <c r="AO188" s="3"/>
      <c r="AP188" s="6"/>
    </row>
    <row r="189" spans="1:42" ht="15.75" customHeight="1">
      <c r="A189" s="8"/>
      <c r="B189" s="2"/>
      <c r="C189" s="3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5"/>
      <c r="AM189" s="5"/>
      <c r="AN189" s="3"/>
      <c r="AO189" s="3"/>
      <c r="AP189" s="6"/>
    </row>
    <row r="190" spans="1:42" ht="15.75" customHeight="1">
      <c r="A190" s="8"/>
      <c r="B190" s="2"/>
      <c r="C190" s="3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5"/>
      <c r="AM190" s="5"/>
      <c r="AN190" s="3"/>
      <c r="AO190" s="3"/>
      <c r="AP190" s="6"/>
    </row>
    <row r="191" spans="1:42" ht="15.75" customHeight="1">
      <c r="A191" s="8"/>
      <c r="B191" s="2"/>
      <c r="C191" s="3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5"/>
      <c r="AM191" s="5"/>
      <c r="AN191" s="3"/>
      <c r="AO191" s="3"/>
      <c r="AP191" s="6"/>
    </row>
    <row r="192" spans="1:42" ht="15.75" customHeight="1">
      <c r="A192" s="8"/>
      <c r="B192" s="2"/>
      <c r="C192" s="3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5"/>
      <c r="AM192" s="5"/>
      <c r="AN192" s="3"/>
      <c r="AO192" s="3"/>
      <c r="AP192" s="6"/>
    </row>
    <row r="193" spans="1:42" ht="15.75" customHeight="1">
      <c r="A193" s="8"/>
      <c r="B193" s="2"/>
      <c r="C193" s="3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5"/>
      <c r="AM193" s="5"/>
      <c r="AN193" s="3"/>
      <c r="AO193" s="3"/>
      <c r="AP193" s="6"/>
    </row>
    <row r="194" spans="1:42" ht="15.75" customHeight="1">
      <c r="A194" s="8"/>
      <c r="B194" s="2"/>
      <c r="C194" s="3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5"/>
      <c r="AM194" s="5"/>
      <c r="AN194" s="3"/>
      <c r="AO194" s="3"/>
      <c r="AP194" s="6"/>
    </row>
    <row r="195" spans="1:42" ht="15.75" customHeight="1">
      <c r="A195" s="8"/>
      <c r="B195" s="2"/>
      <c r="C195" s="3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5"/>
      <c r="AM195" s="5"/>
      <c r="AN195" s="3"/>
      <c r="AO195" s="3"/>
      <c r="AP195" s="6"/>
    </row>
    <row r="196" spans="1:42" ht="15.75" customHeight="1">
      <c r="A196" s="8"/>
      <c r="B196" s="2"/>
      <c r="C196" s="3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5"/>
      <c r="AM196" s="5"/>
      <c r="AN196" s="3"/>
      <c r="AO196" s="3"/>
      <c r="AP196" s="6"/>
    </row>
    <row r="197" spans="1:42" ht="15.75" customHeight="1">
      <c r="A197" s="8"/>
      <c r="B197" s="2"/>
      <c r="C197" s="3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5"/>
      <c r="AM197" s="5"/>
      <c r="AN197" s="3"/>
      <c r="AO197" s="3"/>
      <c r="AP197" s="6"/>
    </row>
    <row r="198" spans="1:42" ht="15.75" customHeight="1">
      <c r="A198" s="8"/>
      <c r="B198" s="2"/>
      <c r="C198" s="3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5"/>
      <c r="AM198" s="5"/>
      <c r="AN198" s="3"/>
      <c r="AO198" s="3"/>
      <c r="AP198" s="6"/>
    </row>
    <row r="199" spans="1:42" ht="15.75" customHeight="1">
      <c r="A199" s="8"/>
      <c r="B199" s="2"/>
      <c r="C199" s="3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5"/>
      <c r="AM199" s="5"/>
      <c r="AN199" s="3"/>
      <c r="AO199" s="3"/>
      <c r="AP199" s="6"/>
    </row>
    <row r="200" spans="1:42" ht="15.75" customHeight="1">
      <c r="A200" s="8"/>
      <c r="B200" s="2"/>
      <c r="C200" s="3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5"/>
      <c r="AM200" s="5"/>
      <c r="AN200" s="3"/>
      <c r="AO200" s="3"/>
      <c r="AP200" s="6"/>
    </row>
    <row r="201" spans="1:42" ht="15.75" customHeight="1">
      <c r="A201" s="8"/>
      <c r="B201" s="2"/>
      <c r="C201" s="3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5"/>
      <c r="AM201" s="5"/>
      <c r="AN201" s="3"/>
      <c r="AO201" s="3"/>
      <c r="AP201" s="6"/>
    </row>
    <row r="202" spans="1:42" ht="15.75" customHeight="1">
      <c r="B202" s="2"/>
      <c r="D202" s="4"/>
      <c r="AL202" s="5"/>
      <c r="AM202" s="5"/>
      <c r="AP202" s="6"/>
    </row>
    <row r="203" spans="1:42" ht="15.75" customHeight="1">
      <c r="B203" s="2"/>
      <c r="D203" s="4"/>
      <c r="AL203" s="5"/>
      <c r="AM203" s="5"/>
      <c r="AP203" s="6"/>
    </row>
    <row r="204" spans="1:42" ht="15.75" customHeight="1">
      <c r="B204" s="2"/>
      <c r="D204" s="4"/>
      <c r="AL204" s="5"/>
      <c r="AM204" s="5"/>
      <c r="AP204" s="6"/>
    </row>
    <row r="205" spans="1:42" ht="15.75" customHeight="1">
      <c r="B205" s="2"/>
      <c r="D205" s="4"/>
      <c r="AL205" s="5"/>
      <c r="AM205" s="5"/>
      <c r="AP205" s="6"/>
    </row>
    <row r="206" spans="1:42" ht="15.75" customHeight="1">
      <c r="B206" s="2"/>
      <c r="D206" s="4"/>
      <c r="AL206" s="5"/>
      <c r="AM206" s="5"/>
      <c r="AP206" s="6"/>
    </row>
    <row r="207" spans="1:42" ht="15.75" customHeight="1">
      <c r="B207" s="2"/>
      <c r="D207" s="4"/>
      <c r="AL207" s="5"/>
      <c r="AM207" s="5"/>
      <c r="AP207" s="6"/>
    </row>
    <row r="208" spans="1:42" ht="15.75" customHeight="1">
      <c r="B208" s="2"/>
      <c r="D208" s="4"/>
      <c r="AL208" s="5"/>
      <c r="AM208" s="5"/>
      <c r="AP208" s="6"/>
    </row>
    <row r="209" spans="2:42" ht="15.75" customHeight="1">
      <c r="B209" s="2"/>
      <c r="D209" s="4"/>
      <c r="AL209" s="5"/>
      <c r="AM209" s="5"/>
      <c r="AP209" s="6"/>
    </row>
    <row r="210" spans="2:42" ht="15.75" customHeight="1">
      <c r="B210" s="2"/>
      <c r="D210" s="4"/>
      <c r="AL210" s="5"/>
      <c r="AM210" s="5"/>
      <c r="AP210" s="6"/>
    </row>
    <row r="211" spans="2:42" ht="15.75" customHeight="1">
      <c r="B211" s="2"/>
      <c r="D211" s="4"/>
      <c r="AL211" s="5"/>
      <c r="AM211" s="5"/>
      <c r="AP211" s="6"/>
    </row>
    <row r="212" spans="2:42" ht="15.75" customHeight="1">
      <c r="B212" s="2"/>
      <c r="D212" s="4"/>
      <c r="AL212" s="5"/>
      <c r="AM212" s="5"/>
      <c r="AP212" s="6"/>
    </row>
    <row r="213" spans="2:42" ht="15.75" customHeight="1">
      <c r="B213" s="2"/>
      <c r="D213" s="4"/>
      <c r="AL213" s="5"/>
      <c r="AM213" s="5"/>
      <c r="AP213" s="6"/>
    </row>
    <row r="214" spans="2:42" ht="15.75" customHeight="1">
      <c r="B214" s="2"/>
      <c r="D214" s="4"/>
      <c r="AL214" s="5"/>
      <c r="AM214" s="5"/>
      <c r="AP214" s="6"/>
    </row>
    <row r="215" spans="2:42" ht="15.75" customHeight="1">
      <c r="B215" s="2"/>
      <c r="D215" s="4"/>
      <c r="AL215" s="5"/>
      <c r="AM215" s="5"/>
      <c r="AP215" s="6"/>
    </row>
    <row r="216" spans="2:42" ht="15.75" customHeight="1">
      <c r="B216" s="2"/>
      <c r="D216" s="4"/>
      <c r="AL216" s="5"/>
      <c r="AM216" s="5"/>
      <c r="AP216" s="6"/>
    </row>
    <row r="217" spans="2:42" ht="15.75" customHeight="1">
      <c r="B217" s="2"/>
      <c r="D217" s="4"/>
      <c r="AL217" s="5"/>
      <c r="AM217" s="5"/>
      <c r="AP217" s="6"/>
    </row>
    <row r="218" spans="2:42" ht="15.75" customHeight="1">
      <c r="B218" s="2"/>
      <c r="D218" s="4"/>
      <c r="AL218" s="5"/>
      <c r="AM218" s="5"/>
      <c r="AP218" s="6"/>
    </row>
    <row r="219" spans="2:42" ht="15.75" customHeight="1">
      <c r="B219" s="2"/>
      <c r="D219" s="4"/>
      <c r="AL219" s="5"/>
      <c r="AM219" s="5"/>
      <c r="AP219" s="6"/>
    </row>
    <row r="220" spans="2:42" ht="15.75" customHeight="1">
      <c r="B220" s="2"/>
      <c r="D220" s="4"/>
      <c r="AL220" s="5"/>
      <c r="AM220" s="5"/>
      <c r="AP220" s="6"/>
    </row>
    <row r="221" spans="2:42" ht="15.75" customHeight="1">
      <c r="B221" s="2"/>
      <c r="D221" s="4"/>
      <c r="AL221" s="5"/>
      <c r="AM221" s="5"/>
      <c r="AP221" s="6"/>
    </row>
    <row r="222" spans="2:42" ht="15.75" customHeight="1">
      <c r="B222" s="2"/>
      <c r="D222" s="4"/>
      <c r="AL222" s="5"/>
      <c r="AM222" s="5"/>
      <c r="AP222" s="6"/>
    </row>
    <row r="223" spans="2:42" ht="15.75" customHeight="1">
      <c r="B223" s="2"/>
      <c r="D223" s="4"/>
      <c r="AL223" s="5"/>
      <c r="AM223" s="5"/>
      <c r="AP223" s="6"/>
    </row>
    <row r="224" spans="2:42" ht="15.75" customHeight="1">
      <c r="B224" s="2"/>
      <c r="D224" s="4"/>
      <c r="AL224" s="5"/>
      <c r="AM224" s="5"/>
      <c r="AP224" s="6"/>
    </row>
    <row r="225" spans="2:42" ht="15.75" customHeight="1">
      <c r="B225" s="2"/>
      <c r="D225" s="4"/>
      <c r="AL225" s="5"/>
      <c r="AM225" s="5"/>
      <c r="AP225" s="6"/>
    </row>
    <row r="226" spans="2:42" ht="15.75" customHeight="1">
      <c r="B226" s="2"/>
      <c r="D226" s="4"/>
      <c r="AL226" s="5"/>
      <c r="AM226" s="5"/>
      <c r="AP226" s="6"/>
    </row>
    <row r="227" spans="2:42" ht="15.75" customHeight="1">
      <c r="B227" s="2"/>
      <c r="D227" s="4"/>
      <c r="AL227" s="5"/>
      <c r="AM227" s="5"/>
      <c r="AP227" s="6"/>
    </row>
    <row r="228" spans="2:42" ht="15.75" customHeight="1">
      <c r="B228" s="2"/>
      <c r="D228" s="4"/>
      <c r="AL228" s="5"/>
      <c r="AM228" s="5"/>
      <c r="AP228" s="6"/>
    </row>
    <row r="229" spans="2:42" ht="15.75" customHeight="1">
      <c r="B229" s="2"/>
      <c r="D229" s="4"/>
      <c r="AL229" s="5"/>
      <c r="AM229" s="5"/>
      <c r="AP229" s="6"/>
    </row>
    <row r="230" spans="2:42" ht="15.75" customHeight="1">
      <c r="B230" s="2"/>
      <c r="D230" s="4"/>
      <c r="AL230" s="5"/>
      <c r="AM230" s="5"/>
      <c r="AP230" s="6"/>
    </row>
    <row r="231" spans="2:42" ht="15.75" customHeight="1">
      <c r="B231" s="2"/>
      <c r="D231" s="4"/>
      <c r="AL231" s="5"/>
      <c r="AM231" s="5"/>
      <c r="AP231" s="6"/>
    </row>
    <row r="232" spans="2:42" ht="15.75" customHeight="1">
      <c r="B232" s="2"/>
      <c r="D232" s="4"/>
      <c r="AL232" s="5"/>
      <c r="AM232" s="5"/>
      <c r="AP232" s="6"/>
    </row>
    <row r="233" spans="2:42" ht="15.75" customHeight="1">
      <c r="B233" s="2"/>
      <c r="D233" s="4"/>
      <c r="AL233" s="5"/>
      <c r="AM233" s="5"/>
      <c r="AP233" s="6"/>
    </row>
    <row r="234" spans="2:42" ht="15.75" customHeight="1">
      <c r="B234" s="2"/>
      <c r="D234" s="4"/>
      <c r="AL234" s="5"/>
      <c r="AM234" s="5"/>
      <c r="AP234" s="6"/>
    </row>
    <row r="235" spans="2:42" ht="15.75" customHeight="1">
      <c r="B235" s="2"/>
      <c r="D235" s="4"/>
      <c r="AL235" s="5"/>
      <c r="AM235" s="5"/>
      <c r="AP235" s="6"/>
    </row>
    <row r="236" spans="2:42" ht="15.75" customHeight="1">
      <c r="B236" s="2"/>
      <c r="D236" s="4"/>
      <c r="AL236" s="5"/>
      <c r="AM236" s="5"/>
      <c r="AP236" s="6"/>
    </row>
    <row r="237" spans="2:42" ht="15.75" customHeight="1">
      <c r="B237" s="2"/>
      <c r="D237" s="4"/>
      <c r="AL237" s="5"/>
      <c r="AM237" s="5"/>
      <c r="AP237" s="6"/>
    </row>
    <row r="238" spans="2:42" ht="15.75" customHeight="1">
      <c r="B238" s="2"/>
      <c r="D238" s="4"/>
      <c r="AL238" s="5"/>
      <c r="AM238" s="5"/>
      <c r="AP238" s="6"/>
    </row>
    <row r="239" spans="2:42" ht="15.75" customHeight="1">
      <c r="B239" s="2"/>
      <c r="D239" s="4"/>
      <c r="AL239" s="5"/>
      <c r="AM239" s="5"/>
      <c r="AP239" s="6"/>
    </row>
    <row r="240" spans="2:42" ht="15.75" customHeight="1">
      <c r="B240" s="2"/>
      <c r="D240" s="4"/>
      <c r="AL240" s="5"/>
      <c r="AM240" s="5"/>
      <c r="AP240" s="6"/>
    </row>
    <row r="241" spans="2:42" ht="15.75" customHeight="1">
      <c r="B241" s="2"/>
      <c r="D241" s="4"/>
      <c r="AL241" s="5"/>
      <c r="AM241" s="5"/>
      <c r="AP241" s="6"/>
    </row>
    <row r="242" spans="2:42" ht="15.75" customHeight="1">
      <c r="B242" s="2"/>
      <c r="D242" s="4"/>
      <c r="AL242" s="5"/>
      <c r="AM242" s="5"/>
      <c r="AP242" s="6"/>
    </row>
    <row r="243" spans="2:42" ht="15.75" customHeight="1">
      <c r="B243" s="2"/>
      <c r="D243" s="4"/>
      <c r="AL243" s="5"/>
      <c r="AM243" s="5"/>
      <c r="AP243" s="6"/>
    </row>
    <row r="244" spans="2:42" ht="15.75" customHeight="1">
      <c r="B244" s="2"/>
      <c r="D244" s="4"/>
      <c r="AL244" s="5"/>
      <c r="AM244" s="5"/>
      <c r="AP244" s="6"/>
    </row>
    <row r="245" spans="2:42" ht="15.75" customHeight="1">
      <c r="B245" s="2"/>
      <c r="D245" s="4"/>
      <c r="AL245" s="5"/>
      <c r="AM245" s="5"/>
      <c r="AP245" s="6"/>
    </row>
    <row r="246" spans="2:42" ht="15.75" customHeight="1">
      <c r="B246" s="2"/>
      <c r="D246" s="4"/>
      <c r="AL246" s="5"/>
      <c r="AM246" s="5"/>
      <c r="AP246" s="6"/>
    </row>
    <row r="247" spans="2:42" ht="15.75" customHeight="1">
      <c r="B247" s="2"/>
      <c r="D247" s="4"/>
      <c r="AL247" s="5"/>
      <c r="AM247" s="5"/>
      <c r="AP247" s="6"/>
    </row>
    <row r="248" spans="2:42" ht="15.75" customHeight="1">
      <c r="B248" s="2"/>
      <c r="D248" s="4"/>
      <c r="AL248" s="5"/>
      <c r="AM248" s="5"/>
      <c r="AP248" s="6"/>
    </row>
    <row r="249" spans="2:42" ht="15.75" customHeight="1">
      <c r="B249" s="2"/>
      <c r="D249" s="4"/>
      <c r="AL249" s="5"/>
      <c r="AM249" s="5"/>
      <c r="AP249" s="6"/>
    </row>
    <row r="250" spans="2:42" ht="15.75" customHeight="1">
      <c r="B250" s="2"/>
      <c r="D250" s="4"/>
      <c r="AL250" s="5"/>
      <c r="AM250" s="5"/>
      <c r="AP250" s="6"/>
    </row>
    <row r="251" spans="2:42" ht="15.75" customHeight="1">
      <c r="B251" s="2"/>
      <c r="D251" s="4"/>
      <c r="AL251" s="5"/>
      <c r="AM251" s="5"/>
      <c r="AP251" s="6"/>
    </row>
    <row r="252" spans="2:42" ht="15.75" customHeight="1">
      <c r="B252" s="2"/>
      <c r="D252" s="4"/>
      <c r="AL252" s="5"/>
      <c r="AM252" s="5"/>
      <c r="AP252" s="6"/>
    </row>
    <row r="253" spans="2:42" ht="15.75" customHeight="1">
      <c r="B253" s="2"/>
      <c r="D253" s="4"/>
      <c r="AL253" s="5"/>
      <c r="AM253" s="5"/>
      <c r="AP253" s="6"/>
    </row>
    <row r="254" spans="2:42" ht="15.75" customHeight="1">
      <c r="B254" s="2"/>
      <c r="D254" s="4"/>
      <c r="AL254" s="5"/>
      <c r="AM254" s="5"/>
      <c r="AP254" s="6"/>
    </row>
    <row r="255" spans="2:42" ht="15.75" customHeight="1">
      <c r="B255" s="2"/>
      <c r="D255" s="4"/>
      <c r="AL255" s="5"/>
      <c r="AM255" s="5"/>
      <c r="AP255" s="6"/>
    </row>
    <row r="256" spans="2:42" ht="15.75" customHeight="1">
      <c r="B256" s="2"/>
      <c r="D256" s="4"/>
      <c r="AL256" s="5"/>
      <c r="AM256" s="5"/>
      <c r="AP256" s="6"/>
    </row>
    <row r="257" spans="2:42" ht="15.75" customHeight="1">
      <c r="B257" s="2"/>
      <c r="D257" s="4"/>
      <c r="AL257" s="5"/>
      <c r="AM257" s="5"/>
      <c r="AP257" s="6"/>
    </row>
    <row r="258" spans="2:42" ht="15.75" customHeight="1">
      <c r="B258" s="2"/>
      <c r="D258" s="4"/>
      <c r="AL258" s="5"/>
      <c r="AM258" s="5"/>
      <c r="AP258" s="6"/>
    </row>
    <row r="259" spans="2:42" ht="15.75" customHeight="1">
      <c r="B259" s="2"/>
      <c r="D259" s="4"/>
      <c r="AL259" s="5"/>
      <c r="AM259" s="5"/>
      <c r="AP259" s="6"/>
    </row>
    <row r="260" spans="2:42" ht="15.75" customHeight="1">
      <c r="B260" s="2"/>
      <c r="D260" s="4"/>
      <c r="AL260" s="5"/>
      <c r="AM260" s="5"/>
      <c r="AP260" s="6"/>
    </row>
    <row r="261" spans="2:42" ht="15.75" customHeight="1">
      <c r="B261" s="2"/>
      <c r="D261" s="4"/>
      <c r="AL261" s="5"/>
      <c r="AM261" s="5"/>
      <c r="AP261" s="6"/>
    </row>
    <row r="262" spans="2:42" ht="15.75" customHeight="1">
      <c r="B262" s="2"/>
      <c r="D262" s="4"/>
      <c r="AL262" s="5"/>
      <c r="AM262" s="5"/>
      <c r="AP262" s="6"/>
    </row>
    <row r="263" spans="2:42" ht="15.75" customHeight="1">
      <c r="B263" s="2"/>
      <c r="D263" s="4"/>
      <c r="AL263" s="5"/>
      <c r="AM263" s="5"/>
      <c r="AP263" s="6"/>
    </row>
    <row r="264" spans="2:42" ht="15.75" customHeight="1">
      <c r="B264" s="2"/>
      <c r="D264" s="4"/>
      <c r="AL264" s="5"/>
      <c r="AM264" s="5"/>
      <c r="AP264" s="6"/>
    </row>
    <row r="265" spans="2:42" ht="15.75" customHeight="1">
      <c r="B265" s="2"/>
      <c r="D265" s="4"/>
      <c r="AL265" s="5"/>
      <c r="AM265" s="5"/>
      <c r="AP265" s="6"/>
    </row>
    <row r="266" spans="2:42" ht="15.75" customHeight="1">
      <c r="B266" s="2"/>
      <c r="D266" s="4"/>
      <c r="AL266" s="5"/>
      <c r="AM266" s="5"/>
      <c r="AP266" s="6"/>
    </row>
    <row r="267" spans="2:42" ht="15.75" customHeight="1">
      <c r="B267" s="2"/>
      <c r="D267" s="4"/>
      <c r="AL267" s="5"/>
      <c r="AM267" s="5"/>
      <c r="AP267" s="6"/>
    </row>
    <row r="268" spans="2:42" ht="15.75" customHeight="1">
      <c r="B268" s="2"/>
      <c r="D268" s="4"/>
      <c r="AL268" s="5"/>
      <c r="AM268" s="5"/>
      <c r="AP268" s="6"/>
    </row>
    <row r="269" spans="2:42" ht="15.75" customHeight="1">
      <c r="B269" s="2"/>
      <c r="D269" s="4"/>
      <c r="AL269" s="5"/>
      <c r="AM269" s="5"/>
      <c r="AP269" s="6"/>
    </row>
    <row r="270" spans="2:42" ht="15.75" customHeight="1">
      <c r="B270" s="2"/>
      <c r="D270" s="4"/>
      <c r="AL270" s="5"/>
      <c r="AM270" s="5"/>
      <c r="AP270" s="6"/>
    </row>
    <row r="271" spans="2:42" ht="15.75" customHeight="1">
      <c r="B271" s="2"/>
      <c r="D271" s="4"/>
      <c r="AL271" s="5"/>
      <c r="AM271" s="5"/>
      <c r="AP271" s="6"/>
    </row>
    <row r="272" spans="2:42" ht="15.75" customHeight="1">
      <c r="B272" s="2"/>
      <c r="D272" s="4"/>
      <c r="AL272" s="5"/>
      <c r="AM272" s="5"/>
      <c r="AP272" s="6"/>
    </row>
    <row r="273" spans="2:42" ht="15.75" customHeight="1">
      <c r="B273" s="2"/>
      <c r="D273" s="4"/>
      <c r="AL273" s="5"/>
      <c r="AM273" s="5"/>
      <c r="AP273" s="6"/>
    </row>
    <row r="274" spans="2:42" ht="15.75" customHeight="1">
      <c r="B274" s="2"/>
      <c r="D274" s="4"/>
      <c r="AL274" s="5"/>
      <c r="AM274" s="5"/>
      <c r="AP274" s="6"/>
    </row>
    <row r="275" spans="2:42" ht="15.75" customHeight="1">
      <c r="B275" s="2"/>
      <c r="D275" s="4"/>
      <c r="AL275" s="5"/>
      <c r="AM275" s="5"/>
      <c r="AP275" s="6"/>
    </row>
    <row r="276" spans="2:42" ht="15.75" customHeight="1">
      <c r="B276" s="2"/>
      <c r="D276" s="4"/>
      <c r="AL276" s="5"/>
      <c r="AM276" s="5"/>
      <c r="AP276" s="6"/>
    </row>
    <row r="277" spans="2:42" ht="15.75" customHeight="1">
      <c r="B277" s="2"/>
      <c r="D277" s="4"/>
      <c r="AL277" s="5"/>
      <c r="AM277" s="5"/>
      <c r="AP277" s="6"/>
    </row>
    <row r="278" spans="2:42" ht="15.75" customHeight="1">
      <c r="B278" s="2"/>
      <c r="D278" s="4"/>
      <c r="AL278" s="5"/>
      <c r="AM278" s="5"/>
      <c r="AP278" s="6"/>
    </row>
    <row r="279" spans="2:42" ht="15.75" customHeight="1">
      <c r="B279" s="2"/>
      <c r="D279" s="4"/>
      <c r="AL279" s="5"/>
      <c r="AM279" s="5"/>
      <c r="AP279" s="6"/>
    </row>
    <row r="280" spans="2:42" ht="15.75" customHeight="1">
      <c r="B280" s="2"/>
      <c r="D280" s="4"/>
      <c r="AL280" s="5"/>
      <c r="AM280" s="5"/>
      <c r="AP280" s="6"/>
    </row>
    <row r="281" spans="2:42" ht="15.75" customHeight="1">
      <c r="B281" s="2"/>
      <c r="D281" s="4"/>
      <c r="AL281" s="5"/>
      <c r="AM281" s="5"/>
      <c r="AP281" s="6"/>
    </row>
    <row r="282" spans="2:42" ht="15.75" customHeight="1">
      <c r="B282" s="2"/>
      <c r="D282" s="4"/>
      <c r="AL282" s="5"/>
      <c r="AM282" s="5"/>
      <c r="AP282" s="6"/>
    </row>
    <row r="283" spans="2:42" ht="15.75" customHeight="1">
      <c r="B283" s="2"/>
      <c r="D283" s="4"/>
      <c r="AL283" s="5"/>
      <c r="AM283" s="5"/>
      <c r="AP283" s="6"/>
    </row>
    <row r="284" spans="2:42" ht="15.75" customHeight="1">
      <c r="B284" s="2"/>
      <c r="D284" s="4"/>
      <c r="AL284" s="5"/>
      <c r="AM284" s="5"/>
      <c r="AP284" s="6"/>
    </row>
    <row r="285" spans="2:42" ht="15.75" customHeight="1">
      <c r="B285" s="2"/>
      <c r="D285" s="4"/>
      <c r="AL285" s="5"/>
      <c r="AM285" s="5"/>
      <c r="AP285" s="6"/>
    </row>
    <row r="286" spans="2:42" ht="15.75" customHeight="1">
      <c r="B286" s="2"/>
      <c r="D286" s="4"/>
      <c r="AL286" s="5"/>
      <c r="AM286" s="5"/>
      <c r="AP286" s="6"/>
    </row>
    <row r="287" spans="2:42" ht="15.75" customHeight="1">
      <c r="B287" s="2"/>
      <c r="D287" s="4"/>
      <c r="AL287" s="5"/>
      <c r="AM287" s="5"/>
      <c r="AP287" s="6"/>
    </row>
    <row r="288" spans="2:42" ht="15.75" customHeight="1">
      <c r="B288" s="2"/>
      <c r="D288" s="4"/>
      <c r="AL288" s="5"/>
      <c r="AM288" s="5"/>
      <c r="AP288" s="6"/>
    </row>
    <row r="289" spans="2:42" ht="15.75" customHeight="1">
      <c r="B289" s="2"/>
      <c r="D289" s="4"/>
      <c r="AL289" s="5"/>
      <c r="AM289" s="5"/>
      <c r="AP289" s="6"/>
    </row>
    <row r="290" spans="2:42" ht="15.75" customHeight="1">
      <c r="B290" s="2"/>
      <c r="D290" s="4"/>
      <c r="AL290" s="5"/>
      <c r="AM290" s="5"/>
      <c r="AP290" s="6"/>
    </row>
    <row r="291" spans="2:42" ht="15.75" customHeight="1">
      <c r="B291" s="2"/>
      <c r="D291" s="4"/>
      <c r="AL291" s="5"/>
      <c r="AM291" s="5"/>
      <c r="AP291" s="6"/>
    </row>
    <row r="292" spans="2:42" ht="15.75" customHeight="1">
      <c r="B292" s="2"/>
      <c r="D292" s="4"/>
      <c r="AL292" s="5"/>
      <c r="AM292" s="5"/>
      <c r="AP292" s="6"/>
    </row>
    <row r="293" spans="2:42" ht="15.75" customHeight="1">
      <c r="B293" s="2"/>
      <c r="D293" s="4"/>
      <c r="AL293" s="5"/>
      <c r="AM293" s="5"/>
      <c r="AP293" s="6"/>
    </row>
    <row r="294" spans="2:42" ht="15.75" customHeight="1">
      <c r="B294" s="2"/>
      <c r="D294" s="4"/>
      <c r="AL294" s="5"/>
      <c r="AM294" s="5"/>
      <c r="AP294" s="6"/>
    </row>
    <row r="295" spans="2:42" ht="15.75" customHeight="1">
      <c r="B295" s="2"/>
      <c r="D295" s="4"/>
      <c r="AL295" s="5"/>
      <c r="AM295" s="5"/>
      <c r="AP295" s="6"/>
    </row>
    <row r="296" spans="2:42" ht="15.75" customHeight="1">
      <c r="B296" s="2"/>
      <c r="D296" s="4"/>
      <c r="AL296" s="5"/>
      <c r="AM296" s="5"/>
      <c r="AP296" s="6"/>
    </row>
    <row r="297" spans="2:42" ht="15.75" customHeight="1">
      <c r="B297" s="2"/>
      <c r="D297" s="4"/>
      <c r="AL297" s="5"/>
      <c r="AM297" s="5"/>
      <c r="AP297" s="6"/>
    </row>
    <row r="298" spans="2:42" ht="15.75" customHeight="1">
      <c r="B298" s="2"/>
      <c r="D298" s="4"/>
      <c r="AL298" s="5"/>
      <c r="AM298" s="5"/>
      <c r="AP298" s="6"/>
    </row>
    <row r="299" spans="2:42" ht="15.75" customHeight="1">
      <c r="B299" s="2"/>
      <c r="D299" s="4"/>
      <c r="AL299" s="5"/>
      <c r="AM299" s="5"/>
      <c r="AP299" s="6"/>
    </row>
    <row r="300" spans="2:42" ht="15.75" customHeight="1">
      <c r="B300" s="2"/>
      <c r="D300" s="4"/>
      <c r="AL300" s="5"/>
      <c r="AM300" s="5"/>
      <c r="AP300" s="6"/>
    </row>
    <row r="301" spans="2:42" ht="14.25" customHeight="1">
      <c r="B301" s="2"/>
      <c r="D301" s="4"/>
      <c r="AL301" s="5"/>
      <c r="AM301" s="5"/>
      <c r="AP301" s="6"/>
    </row>
    <row r="302" spans="2:42" ht="14.25" customHeight="1">
      <c r="B302" s="2"/>
      <c r="D302" s="4"/>
      <c r="AL302" s="5"/>
      <c r="AM302" s="5"/>
      <c r="AP302" s="6"/>
    </row>
    <row r="303" spans="2:42" ht="14.25" customHeight="1">
      <c r="B303" s="2"/>
      <c r="D303" s="4"/>
      <c r="AL303" s="5"/>
      <c r="AM303" s="5"/>
      <c r="AP303" s="6"/>
    </row>
    <row r="304" spans="2:42" ht="14.25" customHeight="1">
      <c r="B304" s="2"/>
      <c r="D304" s="4"/>
      <c r="AL304" s="5"/>
      <c r="AM304" s="5"/>
      <c r="AP304" s="6"/>
    </row>
    <row r="305" spans="2:42" ht="14.25" customHeight="1">
      <c r="B305" s="2"/>
      <c r="D305" s="4"/>
      <c r="AL305" s="5"/>
      <c r="AM305" s="5"/>
      <c r="AP305" s="6"/>
    </row>
    <row r="306" spans="2:42" ht="14.25" customHeight="1">
      <c r="B306" s="2"/>
      <c r="D306" s="4"/>
      <c r="AL306" s="5"/>
      <c r="AM306" s="5"/>
      <c r="AP306" s="6"/>
    </row>
    <row r="307" spans="2:42" ht="14.25" customHeight="1">
      <c r="B307" s="2"/>
      <c r="D307" s="4"/>
      <c r="AL307" s="5"/>
      <c r="AM307" s="5"/>
      <c r="AP307" s="6"/>
    </row>
  </sheetData>
  <autoFilter ref="B31:AK107" xr:uid="{00000000-0009-0000-0000-000000000000}"/>
  <mergeCells count="2">
    <mergeCell ref="A4:A5"/>
    <mergeCell ref="A29:A30"/>
  </mergeCells>
  <dataValidations count="1">
    <dataValidation type="list" allowBlank="1" showErrorMessage="1" sqref="A2" xr:uid="{00000000-0002-0000-0000-000000000000}">
      <formula1>"ALDEIA DO FUTURO,CEDESP,CCINTER,EMPODERA CHEF,QUALIFICANDO O FUTURO,AMPLIFICANDO O FUTURO,PROJETO SE LIGA JOVEM,SOM QUE NOS UNE,PROJETO SAUDE MENTAL,CONSOLIDADO"</formula1>
    </dataValidation>
  </dataValidations>
  <pageMargins left="0.511811024" right="0.511811024" top="0.78740157499999996" bottom="0.78740157499999996" header="0" footer="0"/>
  <pageSetup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969"/>
  <sheetViews>
    <sheetView showGridLines="0"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19.88671875" customWidth="1"/>
    <col min="2" max="3" width="18.109375" customWidth="1"/>
    <col min="4" max="4" width="11.33203125" customWidth="1"/>
    <col min="5" max="6" width="10.33203125" customWidth="1"/>
    <col min="7" max="7" width="17.77734375" customWidth="1"/>
    <col min="8" max="8" width="26" customWidth="1"/>
    <col min="9" max="9" width="37.88671875" customWidth="1"/>
    <col min="10" max="10" width="64.109375" customWidth="1"/>
    <col min="11" max="12" width="8.6640625" customWidth="1"/>
    <col min="13" max="13" width="14.44140625" customWidth="1"/>
    <col min="14" max="14" width="12.44140625" customWidth="1"/>
    <col min="15" max="16" width="14" customWidth="1"/>
  </cols>
  <sheetData>
    <row r="1" spans="1:16" ht="14.25" customHeight="1">
      <c r="A1" s="169" t="s">
        <v>657</v>
      </c>
      <c r="B1" s="169" t="s">
        <v>658</v>
      </c>
      <c r="C1" s="169" t="s">
        <v>659</v>
      </c>
      <c r="D1" s="169" t="s">
        <v>107</v>
      </c>
      <c r="E1" s="170" t="s">
        <v>108</v>
      </c>
      <c r="F1" s="170" t="s">
        <v>109</v>
      </c>
      <c r="G1" s="171" t="s">
        <v>110</v>
      </c>
      <c r="H1" s="171" t="s">
        <v>627</v>
      </c>
      <c r="I1" s="96" t="s">
        <v>2005</v>
      </c>
      <c r="J1" s="172" t="s">
        <v>114</v>
      </c>
      <c r="K1" s="170" t="s">
        <v>117</v>
      </c>
      <c r="L1" s="169" t="s">
        <v>106</v>
      </c>
      <c r="M1" s="169" t="s">
        <v>661</v>
      </c>
      <c r="N1" s="169" t="s">
        <v>588</v>
      </c>
      <c r="O1" s="173" t="s">
        <v>118</v>
      </c>
      <c r="P1" s="173" t="s">
        <v>119</v>
      </c>
    </row>
    <row r="2" spans="1:16" ht="14.25" customHeight="1">
      <c r="A2" s="64" t="s">
        <v>1</v>
      </c>
      <c r="B2" s="163" t="s">
        <v>662</v>
      </c>
      <c r="C2" s="174" t="s">
        <v>647</v>
      </c>
      <c r="D2" s="68">
        <v>45660</v>
      </c>
      <c r="E2" s="66">
        <f t="shared" ref="E2:E256" si="0">MONTH(D2)</f>
        <v>1</v>
      </c>
      <c r="F2" s="66">
        <f t="shared" ref="F2:F256" si="1">YEAR(D2)</f>
        <v>2025</v>
      </c>
      <c r="G2" s="67">
        <f t="shared" ref="G2:G256" si="2">(E2&amp;"/"&amp;F2)*1</f>
        <v>45658</v>
      </c>
      <c r="H2" s="67" t="s">
        <v>2006</v>
      </c>
      <c r="I2" s="26" t="s">
        <v>663</v>
      </c>
      <c r="J2" s="66" t="s">
        <v>27</v>
      </c>
      <c r="K2" s="69" t="s">
        <v>27</v>
      </c>
      <c r="L2" s="69" t="s">
        <v>27</v>
      </c>
      <c r="M2" s="69" t="s">
        <v>664</v>
      </c>
      <c r="N2" s="69" t="s">
        <v>604</v>
      </c>
      <c r="O2" s="71">
        <v>0</v>
      </c>
      <c r="P2" s="74">
        <v>0</v>
      </c>
    </row>
    <row r="3" spans="1:16" ht="14.25" customHeight="1">
      <c r="A3" s="64" t="s">
        <v>1</v>
      </c>
      <c r="B3" s="163" t="s">
        <v>662</v>
      </c>
      <c r="C3" s="174" t="s">
        <v>647</v>
      </c>
      <c r="D3" s="68">
        <v>45660</v>
      </c>
      <c r="E3" s="66">
        <f t="shared" si="0"/>
        <v>1</v>
      </c>
      <c r="F3" s="66">
        <f t="shared" si="1"/>
        <v>2025</v>
      </c>
      <c r="G3" s="67">
        <f t="shared" si="2"/>
        <v>45658</v>
      </c>
      <c r="H3" s="67" t="s">
        <v>2007</v>
      </c>
      <c r="I3" s="26" t="s">
        <v>138</v>
      </c>
      <c r="J3" s="66" t="s">
        <v>139</v>
      </c>
      <c r="K3" s="69" t="s">
        <v>27</v>
      </c>
      <c r="L3" s="69" t="s">
        <v>137</v>
      </c>
      <c r="M3" s="69" t="s">
        <v>664</v>
      </c>
      <c r="N3" s="69" t="s">
        <v>604</v>
      </c>
      <c r="O3" s="71">
        <v>0.16</v>
      </c>
      <c r="P3" s="74">
        <v>0</v>
      </c>
    </row>
    <row r="4" spans="1:16" ht="14.25" customHeight="1">
      <c r="A4" s="64" t="s">
        <v>1</v>
      </c>
      <c r="B4" s="163" t="s">
        <v>662</v>
      </c>
      <c r="C4" s="174" t="s">
        <v>647</v>
      </c>
      <c r="D4" s="68">
        <v>45660</v>
      </c>
      <c r="E4" s="66">
        <f t="shared" si="0"/>
        <v>1</v>
      </c>
      <c r="F4" s="66">
        <f t="shared" si="1"/>
        <v>2025</v>
      </c>
      <c r="G4" s="67">
        <f t="shared" si="2"/>
        <v>45658</v>
      </c>
      <c r="H4" s="67" t="s">
        <v>2007</v>
      </c>
      <c r="I4" s="26" t="s">
        <v>138</v>
      </c>
      <c r="J4" s="66" t="s">
        <v>139</v>
      </c>
      <c r="K4" s="69" t="s">
        <v>27</v>
      </c>
      <c r="L4" s="69" t="s">
        <v>137</v>
      </c>
      <c r="M4" s="69" t="s">
        <v>664</v>
      </c>
      <c r="N4" s="69" t="s">
        <v>604</v>
      </c>
      <c r="O4" s="71">
        <v>0.68</v>
      </c>
      <c r="P4" s="74">
        <v>0</v>
      </c>
    </row>
    <row r="5" spans="1:16" ht="14.25" customHeight="1">
      <c r="A5" s="64" t="s">
        <v>1</v>
      </c>
      <c r="B5" s="163" t="s">
        <v>662</v>
      </c>
      <c r="C5" s="174" t="s">
        <v>647</v>
      </c>
      <c r="D5" s="68">
        <v>45660</v>
      </c>
      <c r="E5" s="66">
        <f t="shared" si="0"/>
        <v>1</v>
      </c>
      <c r="F5" s="66">
        <f t="shared" si="1"/>
        <v>2025</v>
      </c>
      <c r="G5" s="67">
        <f t="shared" si="2"/>
        <v>45658</v>
      </c>
      <c r="H5" s="67" t="s">
        <v>2007</v>
      </c>
      <c r="I5" s="26" t="s">
        <v>138</v>
      </c>
      <c r="J5" s="66" t="s">
        <v>139</v>
      </c>
      <c r="K5" s="69" t="s">
        <v>27</v>
      </c>
      <c r="L5" s="69" t="s">
        <v>137</v>
      </c>
      <c r="M5" s="69" t="s">
        <v>664</v>
      </c>
      <c r="N5" s="69" t="s">
        <v>604</v>
      </c>
      <c r="O5" s="71">
        <v>4.8499999999999996</v>
      </c>
      <c r="P5" s="74">
        <v>0</v>
      </c>
    </row>
    <row r="6" spans="1:16" ht="14.25" customHeight="1">
      <c r="A6" s="64" t="s">
        <v>1</v>
      </c>
      <c r="B6" s="163" t="s">
        <v>662</v>
      </c>
      <c r="C6" s="174" t="s">
        <v>647</v>
      </c>
      <c r="D6" s="68">
        <v>45660</v>
      </c>
      <c r="E6" s="66">
        <f t="shared" si="0"/>
        <v>1</v>
      </c>
      <c r="F6" s="66">
        <f t="shared" si="1"/>
        <v>2025</v>
      </c>
      <c r="G6" s="67">
        <f t="shared" si="2"/>
        <v>45658</v>
      </c>
      <c r="H6" s="67" t="s">
        <v>2008</v>
      </c>
      <c r="I6" s="26" t="s">
        <v>69</v>
      </c>
      <c r="J6" s="66" t="s">
        <v>185</v>
      </c>
      <c r="K6" s="69" t="s">
        <v>27</v>
      </c>
      <c r="L6" s="69" t="s">
        <v>137</v>
      </c>
      <c r="M6" s="69" t="s">
        <v>666</v>
      </c>
      <c r="N6" s="69" t="s">
        <v>28</v>
      </c>
      <c r="O6" s="71">
        <v>0</v>
      </c>
      <c r="P6" s="74">
        <v>25000</v>
      </c>
    </row>
    <row r="7" spans="1:16" ht="14.25" customHeight="1">
      <c r="A7" s="64" t="s">
        <v>1</v>
      </c>
      <c r="B7" s="163" t="s">
        <v>662</v>
      </c>
      <c r="C7" s="174" t="s">
        <v>647</v>
      </c>
      <c r="D7" s="68">
        <v>45663</v>
      </c>
      <c r="E7" s="66">
        <f t="shared" si="0"/>
        <v>1</v>
      </c>
      <c r="F7" s="66">
        <f t="shared" si="1"/>
        <v>2025</v>
      </c>
      <c r="G7" s="67">
        <f t="shared" si="2"/>
        <v>45658</v>
      </c>
      <c r="H7" s="67" t="s">
        <v>2007</v>
      </c>
      <c r="I7" s="26" t="s">
        <v>667</v>
      </c>
      <c r="J7" s="66" t="s">
        <v>136</v>
      </c>
      <c r="K7" s="69" t="s">
        <v>27</v>
      </c>
      <c r="L7" s="69" t="s">
        <v>137</v>
      </c>
      <c r="M7" s="69" t="s">
        <v>666</v>
      </c>
      <c r="N7" s="69" t="s">
        <v>604</v>
      </c>
      <c r="O7" s="71">
        <v>250.03</v>
      </c>
      <c r="P7" s="74">
        <v>0</v>
      </c>
    </row>
    <row r="8" spans="1:16" ht="14.25" customHeight="1">
      <c r="A8" s="64" t="s">
        <v>1</v>
      </c>
      <c r="B8" s="163" t="s">
        <v>662</v>
      </c>
      <c r="C8" s="174" t="s">
        <v>647</v>
      </c>
      <c r="D8" s="68">
        <v>45663</v>
      </c>
      <c r="E8" s="66">
        <f t="shared" si="0"/>
        <v>1</v>
      </c>
      <c r="F8" s="66">
        <f t="shared" si="1"/>
        <v>2025</v>
      </c>
      <c r="G8" s="67">
        <f t="shared" si="2"/>
        <v>45658</v>
      </c>
      <c r="H8" s="67" t="s">
        <v>2007</v>
      </c>
      <c r="I8" s="26" t="s">
        <v>667</v>
      </c>
      <c r="J8" s="66" t="s">
        <v>668</v>
      </c>
      <c r="K8" s="69" t="s">
        <v>27</v>
      </c>
      <c r="L8" s="69" t="s">
        <v>137</v>
      </c>
      <c r="M8" s="69" t="s">
        <v>666</v>
      </c>
      <c r="N8" s="69" t="s">
        <v>604</v>
      </c>
      <c r="O8" s="71">
        <v>90</v>
      </c>
      <c r="P8" s="74">
        <v>0</v>
      </c>
    </row>
    <row r="9" spans="1:16" ht="14.25" customHeight="1">
      <c r="A9" s="64" t="s">
        <v>1</v>
      </c>
      <c r="B9" s="163" t="s">
        <v>662</v>
      </c>
      <c r="C9" s="174" t="s">
        <v>647</v>
      </c>
      <c r="D9" s="68">
        <v>45663</v>
      </c>
      <c r="E9" s="66">
        <f t="shared" si="0"/>
        <v>1</v>
      </c>
      <c r="F9" s="66">
        <f t="shared" si="1"/>
        <v>2025</v>
      </c>
      <c r="G9" s="67">
        <f t="shared" si="2"/>
        <v>45658</v>
      </c>
      <c r="H9" s="67" t="s">
        <v>2007</v>
      </c>
      <c r="I9" s="26" t="s">
        <v>138</v>
      </c>
      <c r="J9" s="66" t="s">
        <v>139</v>
      </c>
      <c r="K9" s="69" t="s">
        <v>27</v>
      </c>
      <c r="L9" s="69" t="s">
        <v>137</v>
      </c>
      <c r="M9" s="69" t="s">
        <v>664</v>
      </c>
      <c r="N9" s="69" t="s">
        <v>604</v>
      </c>
      <c r="O9" s="71">
        <v>0.02</v>
      </c>
      <c r="P9" s="74">
        <v>0</v>
      </c>
    </row>
    <row r="10" spans="1:16" ht="14.25" customHeight="1">
      <c r="A10" s="64" t="s">
        <v>1</v>
      </c>
      <c r="B10" s="163" t="s">
        <v>662</v>
      </c>
      <c r="C10" s="174" t="s">
        <v>647</v>
      </c>
      <c r="D10" s="68">
        <v>45663</v>
      </c>
      <c r="E10" s="66">
        <f t="shared" si="0"/>
        <v>1</v>
      </c>
      <c r="F10" s="66">
        <f t="shared" si="1"/>
        <v>2025</v>
      </c>
      <c r="G10" s="67">
        <f t="shared" si="2"/>
        <v>45658</v>
      </c>
      <c r="H10" s="67" t="s">
        <v>29</v>
      </c>
      <c r="I10" s="26" t="s">
        <v>33</v>
      </c>
      <c r="J10" s="66" t="s">
        <v>347</v>
      </c>
      <c r="K10" s="69" t="s">
        <v>27</v>
      </c>
      <c r="L10" s="69" t="s">
        <v>137</v>
      </c>
      <c r="M10" s="69" t="s">
        <v>666</v>
      </c>
      <c r="N10" s="69" t="s">
        <v>28</v>
      </c>
      <c r="O10" s="71">
        <v>0</v>
      </c>
      <c r="P10" s="74">
        <v>492.05</v>
      </c>
    </row>
    <row r="11" spans="1:16" ht="14.25" customHeight="1">
      <c r="A11" s="64" t="s">
        <v>1</v>
      </c>
      <c r="B11" s="163" t="s">
        <v>662</v>
      </c>
      <c r="C11" s="174" t="s">
        <v>647</v>
      </c>
      <c r="D11" s="68">
        <v>45663</v>
      </c>
      <c r="E11" s="66">
        <f t="shared" si="0"/>
        <v>1</v>
      </c>
      <c r="F11" s="66">
        <f t="shared" si="1"/>
        <v>2025</v>
      </c>
      <c r="G11" s="67">
        <f t="shared" si="2"/>
        <v>45658</v>
      </c>
      <c r="H11" s="67" t="s">
        <v>2009</v>
      </c>
      <c r="I11" s="26" t="s">
        <v>102</v>
      </c>
      <c r="J11" s="66" t="s">
        <v>669</v>
      </c>
      <c r="K11" s="69" t="s">
        <v>27</v>
      </c>
      <c r="L11" s="69" t="s">
        <v>137</v>
      </c>
      <c r="M11" s="69" t="s">
        <v>666</v>
      </c>
      <c r="N11" s="69" t="s">
        <v>28</v>
      </c>
      <c r="O11" s="71">
        <v>0</v>
      </c>
      <c r="P11" s="74">
        <v>31.15</v>
      </c>
    </row>
    <row r="12" spans="1:16" ht="14.25" customHeight="1">
      <c r="A12" s="64" t="s">
        <v>1</v>
      </c>
      <c r="B12" s="163" t="s">
        <v>662</v>
      </c>
      <c r="C12" s="174" t="s">
        <v>647</v>
      </c>
      <c r="D12" s="68">
        <v>45665</v>
      </c>
      <c r="E12" s="66">
        <f t="shared" si="0"/>
        <v>1</v>
      </c>
      <c r="F12" s="66">
        <f t="shared" si="1"/>
        <v>2025</v>
      </c>
      <c r="G12" s="67">
        <f t="shared" si="2"/>
        <v>45658</v>
      </c>
      <c r="H12" s="67" t="s">
        <v>2007</v>
      </c>
      <c r="I12" s="26" t="s">
        <v>17</v>
      </c>
      <c r="J12" s="66" t="s">
        <v>17</v>
      </c>
      <c r="K12" s="69" t="s">
        <v>27</v>
      </c>
      <c r="L12" s="69" t="s">
        <v>137</v>
      </c>
      <c r="M12" s="69" t="s">
        <v>666</v>
      </c>
      <c r="N12" s="69" t="s">
        <v>604</v>
      </c>
      <c r="O12" s="71">
        <v>4083.89</v>
      </c>
      <c r="P12" s="74">
        <v>0</v>
      </c>
    </row>
    <row r="13" spans="1:16" ht="14.25" customHeight="1">
      <c r="A13" s="64" t="s">
        <v>1</v>
      </c>
      <c r="B13" s="163" t="s">
        <v>662</v>
      </c>
      <c r="C13" s="174" t="s">
        <v>647</v>
      </c>
      <c r="D13" s="68">
        <v>45672</v>
      </c>
      <c r="E13" s="66">
        <f t="shared" si="0"/>
        <v>1</v>
      </c>
      <c r="F13" s="66">
        <f t="shared" si="1"/>
        <v>2025</v>
      </c>
      <c r="G13" s="67">
        <f t="shared" si="2"/>
        <v>45658</v>
      </c>
      <c r="H13" s="67" t="s">
        <v>2007</v>
      </c>
      <c r="I13" s="26" t="s">
        <v>138</v>
      </c>
      <c r="J13" s="66" t="s">
        <v>139</v>
      </c>
      <c r="K13" s="69" t="s">
        <v>27</v>
      </c>
      <c r="L13" s="69" t="s">
        <v>137</v>
      </c>
      <c r="M13" s="69" t="s">
        <v>664</v>
      </c>
      <c r="N13" s="69" t="s">
        <v>604</v>
      </c>
      <c r="O13" s="71">
        <v>0.63</v>
      </c>
      <c r="P13" s="74">
        <v>0</v>
      </c>
    </row>
    <row r="14" spans="1:16" ht="14.25" customHeight="1">
      <c r="A14" s="64" t="s">
        <v>1</v>
      </c>
      <c r="B14" s="163" t="s">
        <v>662</v>
      </c>
      <c r="C14" s="174" t="s">
        <v>647</v>
      </c>
      <c r="D14" s="68">
        <v>45672</v>
      </c>
      <c r="E14" s="66">
        <f t="shared" si="0"/>
        <v>1</v>
      </c>
      <c r="F14" s="66">
        <f t="shared" si="1"/>
        <v>2025</v>
      </c>
      <c r="G14" s="67">
        <f t="shared" si="2"/>
        <v>45658</v>
      </c>
      <c r="H14" s="67" t="s">
        <v>2009</v>
      </c>
      <c r="I14" s="26" t="s">
        <v>102</v>
      </c>
      <c r="J14" s="66" t="s">
        <v>167</v>
      </c>
      <c r="K14" s="69" t="s">
        <v>27</v>
      </c>
      <c r="L14" s="69" t="s">
        <v>137</v>
      </c>
      <c r="M14" s="69" t="s">
        <v>666</v>
      </c>
      <c r="N14" s="69" t="s">
        <v>28</v>
      </c>
      <c r="O14" s="71">
        <v>0</v>
      </c>
      <c r="P14" s="74">
        <v>171.7</v>
      </c>
    </row>
    <row r="15" spans="1:16" ht="14.25" customHeight="1">
      <c r="A15" s="64" t="s">
        <v>1</v>
      </c>
      <c r="B15" s="163" t="s">
        <v>662</v>
      </c>
      <c r="C15" s="174" t="s">
        <v>647</v>
      </c>
      <c r="D15" s="68">
        <v>45672</v>
      </c>
      <c r="E15" s="66">
        <f t="shared" si="0"/>
        <v>1</v>
      </c>
      <c r="F15" s="66">
        <f t="shared" si="1"/>
        <v>2025</v>
      </c>
      <c r="G15" s="67">
        <f t="shared" si="2"/>
        <v>45658</v>
      </c>
      <c r="H15" s="67" t="s">
        <v>2010</v>
      </c>
      <c r="I15" s="26" t="s">
        <v>50</v>
      </c>
      <c r="J15" s="66" t="s">
        <v>171</v>
      </c>
      <c r="K15" s="69" t="s">
        <v>27</v>
      </c>
      <c r="L15" s="69" t="s">
        <v>137</v>
      </c>
      <c r="M15" s="69" t="s">
        <v>666</v>
      </c>
      <c r="N15" s="69" t="s">
        <v>28</v>
      </c>
      <c r="O15" s="71">
        <v>0</v>
      </c>
      <c r="P15" s="74">
        <v>1926.85</v>
      </c>
    </row>
    <row r="16" spans="1:16" ht="14.25" customHeight="1">
      <c r="A16" s="64" t="s">
        <v>1</v>
      </c>
      <c r="B16" s="163" t="s">
        <v>662</v>
      </c>
      <c r="C16" s="174" t="s">
        <v>647</v>
      </c>
      <c r="D16" s="68">
        <v>45673</v>
      </c>
      <c r="E16" s="66">
        <f t="shared" si="0"/>
        <v>1</v>
      </c>
      <c r="F16" s="66">
        <f t="shared" si="1"/>
        <v>2025</v>
      </c>
      <c r="G16" s="67">
        <f t="shared" si="2"/>
        <v>45658</v>
      </c>
      <c r="H16" s="67" t="s">
        <v>2007</v>
      </c>
      <c r="I16" s="26" t="s">
        <v>138</v>
      </c>
      <c r="J16" s="66" t="s">
        <v>139</v>
      </c>
      <c r="K16" s="69" t="s">
        <v>27</v>
      </c>
      <c r="L16" s="69" t="s">
        <v>137</v>
      </c>
      <c r="M16" s="69" t="s">
        <v>664</v>
      </c>
      <c r="N16" s="69" t="s">
        <v>604</v>
      </c>
      <c r="O16" s="71">
        <v>0.02</v>
      </c>
      <c r="P16" s="74">
        <v>0</v>
      </c>
    </row>
    <row r="17" spans="1:16" ht="14.25" customHeight="1">
      <c r="A17" s="64" t="s">
        <v>1</v>
      </c>
      <c r="B17" s="163" t="s">
        <v>662</v>
      </c>
      <c r="C17" s="174" t="s">
        <v>647</v>
      </c>
      <c r="D17" s="68">
        <v>45673</v>
      </c>
      <c r="E17" s="66">
        <f t="shared" si="0"/>
        <v>1</v>
      </c>
      <c r="F17" s="66">
        <f t="shared" si="1"/>
        <v>2025</v>
      </c>
      <c r="G17" s="67">
        <f t="shared" si="2"/>
        <v>45658</v>
      </c>
      <c r="H17" s="67" t="s">
        <v>2006</v>
      </c>
      <c r="I17" s="26" t="s">
        <v>142</v>
      </c>
      <c r="J17" s="66" t="s">
        <v>670</v>
      </c>
      <c r="K17" s="69" t="s">
        <v>27</v>
      </c>
      <c r="L17" s="69" t="s">
        <v>137</v>
      </c>
      <c r="M17" s="69" t="s">
        <v>664</v>
      </c>
      <c r="N17" s="69" t="s">
        <v>28</v>
      </c>
      <c r="O17" s="71">
        <v>0</v>
      </c>
      <c r="P17" s="74">
        <v>50.05</v>
      </c>
    </row>
    <row r="18" spans="1:16" ht="14.25" customHeight="1">
      <c r="A18" s="64" t="s">
        <v>1</v>
      </c>
      <c r="B18" s="163" t="s">
        <v>662</v>
      </c>
      <c r="C18" s="174" t="s">
        <v>647</v>
      </c>
      <c r="D18" s="68">
        <v>45677</v>
      </c>
      <c r="E18" s="66">
        <f t="shared" si="0"/>
        <v>1</v>
      </c>
      <c r="F18" s="66">
        <f t="shared" si="1"/>
        <v>2025</v>
      </c>
      <c r="G18" s="67">
        <f t="shared" si="2"/>
        <v>45658</v>
      </c>
      <c r="H18" s="67" t="s">
        <v>2006</v>
      </c>
      <c r="I18" s="26" t="s">
        <v>142</v>
      </c>
      <c r="J18" s="66" t="s">
        <v>182</v>
      </c>
      <c r="K18" s="69" t="s">
        <v>27</v>
      </c>
      <c r="L18" s="69" t="s">
        <v>137</v>
      </c>
      <c r="M18" s="69" t="s">
        <v>664</v>
      </c>
      <c r="N18" s="69" t="s">
        <v>604</v>
      </c>
      <c r="O18" s="71">
        <v>195.44</v>
      </c>
      <c r="P18" s="74">
        <v>0</v>
      </c>
    </row>
    <row r="19" spans="1:16" ht="14.25" customHeight="1">
      <c r="A19" s="64" t="s">
        <v>1</v>
      </c>
      <c r="B19" s="163" t="s">
        <v>662</v>
      </c>
      <c r="C19" s="174" t="s">
        <v>647</v>
      </c>
      <c r="D19" s="68">
        <v>45677</v>
      </c>
      <c r="E19" s="66">
        <f t="shared" si="0"/>
        <v>1</v>
      </c>
      <c r="F19" s="66">
        <f t="shared" si="1"/>
        <v>2025</v>
      </c>
      <c r="G19" s="67">
        <f t="shared" si="2"/>
        <v>45658</v>
      </c>
      <c r="H19" s="67" t="s">
        <v>2006</v>
      </c>
      <c r="I19" s="26" t="s">
        <v>142</v>
      </c>
      <c r="J19" s="66" t="s">
        <v>182</v>
      </c>
      <c r="K19" s="69" t="s">
        <v>27</v>
      </c>
      <c r="L19" s="69" t="s">
        <v>137</v>
      </c>
      <c r="M19" s="69" t="s">
        <v>664</v>
      </c>
      <c r="N19" s="69" t="s">
        <v>604</v>
      </c>
      <c r="O19" s="71">
        <v>93.19</v>
      </c>
      <c r="P19" s="74">
        <v>0</v>
      </c>
    </row>
    <row r="20" spans="1:16" ht="14.25" customHeight="1">
      <c r="A20" s="64" t="s">
        <v>1</v>
      </c>
      <c r="B20" s="163" t="s">
        <v>662</v>
      </c>
      <c r="C20" s="174" t="s">
        <v>647</v>
      </c>
      <c r="D20" s="68">
        <v>45677</v>
      </c>
      <c r="E20" s="66">
        <f t="shared" si="0"/>
        <v>1</v>
      </c>
      <c r="F20" s="66">
        <f t="shared" si="1"/>
        <v>2025</v>
      </c>
      <c r="G20" s="67">
        <f t="shared" si="2"/>
        <v>45658</v>
      </c>
      <c r="H20" s="67" t="s">
        <v>2006</v>
      </c>
      <c r="I20" s="26" t="s">
        <v>142</v>
      </c>
      <c r="J20" s="66" t="s">
        <v>182</v>
      </c>
      <c r="K20" s="69" t="s">
        <v>27</v>
      </c>
      <c r="L20" s="69" t="s">
        <v>137</v>
      </c>
      <c r="M20" s="69" t="s">
        <v>664</v>
      </c>
      <c r="N20" s="69" t="s">
        <v>604</v>
      </c>
      <c r="O20" s="71">
        <v>3989.56</v>
      </c>
      <c r="P20" s="74">
        <v>0</v>
      </c>
    </row>
    <row r="21" spans="1:16" ht="14.25" customHeight="1">
      <c r="A21" s="64" t="s">
        <v>1</v>
      </c>
      <c r="B21" s="163" t="s">
        <v>662</v>
      </c>
      <c r="C21" s="174" t="s">
        <v>647</v>
      </c>
      <c r="D21" s="68">
        <v>45677</v>
      </c>
      <c r="E21" s="66">
        <f t="shared" si="0"/>
        <v>1</v>
      </c>
      <c r="F21" s="66">
        <f t="shared" si="1"/>
        <v>2025</v>
      </c>
      <c r="G21" s="67">
        <f t="shared" si="2"/>
        <v>45658</v>
      </c>
      <c r="H21" s="67" t="s">
        <v>2006</v>
      </c>
      <c r="I21" s="26" t="s">
        <v>142</v>
      </c>
      <c r="J21" s="66" t="s">
        <v>182</v>
      </c>
      <c r="K21" s="69" t="s">
        <v>27</v>
      </c>
      <c r="L21" s="69" t="s">
        <v>137</v>
      </c>
      <c r="M21" s="69" t="s">
        <v>664</v>
      </c>
      <c r="N21" s="69" t="s">
        <v>604</v>
      </c>
      <c r="O21" s="71">
        <v>7537.46</v>
      </c>
      <c r="P21" s="74">
        <v>0</v>
      </c>
    </row>
    <row r="22" spans="1:16" ht="14.25" customHeight="1">
      <c r="A22" s="64" t="s">
        <v>1</v>
      </c>
      <c r="B22" s="163" t="s">
        <v>662</v>
      </c>
      <c r="C22" s="174" t="s">
        <v>647</v>
      </c>
      <c r="D22" s="68">
        <v>45677</v>
      </c>
      <c r="E22" s="66">
        <f t="shared" si="0"/>
        <v>1</v>
      </c>
      <c r="F22" s="66">
        <f t="shared" si="1"/>
        <v>2025</v>
      </c>
      <c r="G22" s="67">
        <f t="shared" si="2"/>
        <v>45658</v>
      </c>
      <c r="H22" s="67" t="s">
        <v>2006</v>
      </c>
      <c r="I22" s="26" t="s">
        <v>142</v>
      </c>
      <c r="J22" s="66" t="s">
        <v>182</v>
      </c>
      <c r="K22" s="69" t="s">
        <v>27</v>
      </c>
      <c r="L22" s="69" t="s">
        <v>137</v>
      </c>
      <c r="M22" s="69" t="s">
        <v>664</v>
      </c>
      <c r="N22" s="69" t="s">
        <v>604</v>
      </c>
      <c r="O22" s="71">
        <v>13196.9</v>
      </c>
      <c r="P22" s="74">
        <v>0</v>
      </c>
    </row>
    <row r="23" spans="1:16" ht="14.25" customHeight="1">
      <c r="A23" s="64" t="s">
        <v>1</v>
      </c>
      <c r="B23" s="163" t="s">
        <v>662</v>
      </c>
      <c r="C23" s="174" t="s">
        <v>647</v>
      </c>
      <c r="D23" s="68">
        <v>45677</v>
      </c>
      <c r="E23" s="66">
        <f t="shared" si="0"/>
        <v>1</v>
      </c>
      <c r="F23" s="66">
        <f t="shared" si="1"/>
        <v>2025</v>
      </c>
      <c r="G23" s="67">
        <f t="shared" si="2"/>
        <v>45658</v>
      </c>
      <c r="H23" s="67" t="s">
        <v>2006</v>
      </c>
      <c r="I23" s="26" t="s">
        <v>142</v>
      </c>
      <c r="J23" s="66" t="s">
        <v>182</v>
      </c>
      <c r="K23" s="69" t="s">
        <v>27</v>
      </c>
      <c r="L23" s="69" t="s">
        <v>137</v>
      </c>
      <c r="M23" s="69" t="s">
        <v>664</v>
      </c>
      <c r="N23" s="69" t="s">
        <v>604</v>
      </c>
      <c r="O23" s="71">
        <v>10503.84</v>
      </c>
      <c r="P23" s="74">
        <v>0</v>
      </c>
    </row>
    <row r="24" spans="1:16" ht="14.25" customHeight="1">
      <c r="A24" s="64" t="s">
        <v>1</v>
      </c>
      <c r="B24" s="163" t="s">
        <v>662</v>
      </c>
      <c r="C24" s="174" t="s">
        <v>647</v>
      </c>
      <c r="D24" s="68">
        <v>45677</v>
      </c>
      <c r="E24" s="66">
        <f t="shared" si="0"/>
        <v>1</v>
      </c>
      <c r="F24" s="66">
        <f t="shared" si="1"/>
        <v>2025</v>
      </c>
      <c r="G24" s="67">
        <f t="shared" si="2"/>
        <v>45658</v>
      </c>
      <c r="H24" s="67" t="s">
        <v>2006</v>
      </c>
      <c r="I24" s="26" t="s">
        <v>142</v>
      </c>
      <c r="J24" s="66" t="s">
        <v>146</v>
      </c>
      <c r="K24" s="69" t="s">
        <v>27</v>
      </c>
      <c r="L24" s="69" t="s">
        <v>137</v>
      </c>
      <c r="M24" s="69" t="s">
        <v>664</v>
      </c>
      <c r="N24" s="69" t="s">
        <v>604</v>
      </c>
      <c r="O24" s="71">
        <v>1180.3</v>
      </c>
      <c r="P24" s="74">
        <v>0</v>
      </c>
    </row>
    <row r="25" spans="1:16" ht="14.25" customHeight="1">
      <c r="A25" s="64" t="s">
        <v>1</v>
      </c>
      <c r="B25" s="163" t="s">
        <v>662</v>
      </c>
      <c r="C25" s="174" t="s">
        <v>647</v>
      </c>
      <c r="D25" s="68">
        <v>45677</v>
      </c>
      <c r="E25" s="66">
        <f t="shared" si="0"/>
        <v>1</v>
      </c>
      <c r="F25" s="66">
        <f t="shared" si="1"/>
        <v>2025</v>
      </c>
      <c r="G25" s="67">
        <f t="shared" si="2"/>
        <v>45658</v>
      </c>
      <c r="H25" s="67" t="s">
        <v>2006</v>
      </c>
      <c r="I25" s="26" t="s">
        <v>142</v>
      </c>
      <c r="J25" s="66" t="s">
        <v>146</v>
      </c>
      <c r="K25" s="69" t="s">
        <v>27</v>
      </c>
      <c r="L25" s="69" t="s">
        <v>137</v>
      </c>
      <c r="M25" s="69" t="s">
        <v>664</v>
      </c>
      <c r="N25" s="69" t="s">
        <v>604</v>
      </c>
      <c r="O25" s="71">
        <v>58.39</v>
      </c>
      <c r="P25" s="74">
        <v>0</v>
      </c>
    </row>
    <row r="26" spans="1:16" ht="14.25" customHeight="1">
      <c r="A26" s="64" t="s">
        <v>1</v>
      </c>
      <c r="B26" s="163" t="s">
        <v>662</v>
      </c>
      <c r="C26" s="174" t="s">
        <v>647</v>
      </c>
      <c r="D26" s="68">
        <v>45677</v>
      </c>
      <c r="E26" s="66">
        <f t="shared" si="0"/>
        <v>1</v>
      </c>
      <c r="F26" s="66">
        <f t="shared" si="1"/>
        <v>2025</v>
      </c>
      <c r="G26" s="67">
        <f t="shared" si="2"/>
        <v>45658</v>
      </c>
      <c r="H26" s="67" t="s">
        <v>2006</v>
      </c>
      <c r="I26" s="26" t="s">
        <v>142</v>
      </c>
      <c r="J26" s="66" t="s">
        <v>146</v>
      </c>
      <c r="K26" s="69" t="s">
        <v>27</v>
      </c>
      <c r="L26" s="69" t="s">
        <v>137</v>
      </c>
      <c r="M26" s="69" t="s">
        <v>664</v>
      </c>
      <c r="N26" s="69" t="s">
        <v>604</v>
      </c>
      <c r="O26" s="71">
        <v>59.05</v>
      </c>
      <c r="P26" s="74">
        <v>0</v>
      </c>
    </row>
    <row r="27" spans="1:16" ht="14.25" customHeight="1">
      <c r="A27" s="64" t="s">
        <v>1</v>
      </c>
      <c r="B27" s="163" t="s">
        <v>662</v>
      </c>
      <c r="C27" s="174" t="s">
        <v>647</v>
      </c>
      <c r="D27" s="68">
        <v>45677</v>
      </c>
      <c r="E27" s="66">
        <f t="shared" si="0"/>
        <v>1</v>
      </c>
      <c r="F27" s="66">
        <f t="shared" si="1"/>
        <v>2025</v>
      </c>
      <c r="G27" s="67">
        <f t="shared" si="2"/>
        <v>45658</v>
      </c>
      <c r="H27" s="67" t="s">
        <v>2006</v>
      </c>
      <c r="I27" s="26" t="s">
        <v>142</v>
      </c>
      <c r="J27" s="66" t="s">
        <v>146</v>
      </c>
      <c r="K27" s="69" t="s">
        <v>27</v>
      </c>
      <c r="L27" s="69" t="s">
        <v>137</v>
      </c>
      <c r="M27" s="69" t="s">
        <v>664</v>
      </c>
      <c r="N27" s="69" t="s">
        <v>604</v>
      </c>
      <c r="O27" s="71">
        <v>2217.2600000000002</v>
      </c>
      <c r="P27" s="74">
        <v>0</v>
      </c>
    </row>
    <row r="28" spans="1:16" ht="14.25" customHeight="1">
      <c r="A28" s="64" t="s">
        <v>1</v>
      </c>
      <c r="B28" s="163" t="s">
        <v>662</v>
      </c>
      <c r="C28" s="174" t="s">
        <v>647</v>
      </c>
      <c r="D28" s="68">
        <v>45677</v>
      </c>
      <c r="E28" s="66">
        <f t="shared" si="0"/>
        <v>1</v>
      </c>
      <c r="F28" s="66">
        <f t="shared" si="1"/>
        <v>2025</v>
      </c>
      <c r="G28" s="67">
        <f t="shared" si="2"/>
        <v>45658</v>
      </c>
      <c r="H28" s="67" t="s">
        <v>2006</v>
      </c>
      <c r="I28" s="26" t="s">
        <v>142</v>
      </c>
      <c r="J28" s="66" t="s">
        <v>146</v>
      </c>
      <c r="K28" s="69" t="s">
        <v>27</v>
      </c>
      <c r="L28" s="69" t="s">
        <v>137</v>
      </c>
      <c r="M28" s="69" t="s">
        <v>664</v>
      </c>
      <c r="N28" s="69" t="s">
        <v>604</v>
      </c>
      <c r="O28" s="71">
        <v>5893.43</v>
      </c>
      <c r="P28" s="74">
        <v>0</v>
      </c>
    </row>
    <row r="29" spans="1:16" ht="14.25" customHeight="1">
      <c r="A29" s="64" t="s">
        <v>1</v>
      </c>
      <c r="B29" s="163" t="s">
        <v>662</v>
      </c>
      <c r="C29" s="174" t="s">
        <v>647</v>
      </c>
      <c r="D29" s="68">
        <v>45677</v>
      </c>
      <c r="E29" s="66">
        <f t="shared" si="0"/>
        <v>1</v>
      </c>
      <c r="F29" s="66">
        <f t="shared" si="1"/>
        <v>2025</v>
      </c>
      <c r="G29" s="67">
        <f t="shared" si="2"/>
        <v>45658</v>
      </c>
      <c r="H29" s="67" t="s">
        <v>2007</v>
      </c>
      <c r="I29" s="26" t="s">
        <v>138</v>
      </c>
      <c r="J29" s="66" t="s">
        <v>139</v>
      </c>
      <c r="K29" s="69" t="s">
        <v>27</v>
      </c>
      <c r="L29" s="69" t="s">
        <v>137</v>
      </c>
      <c r="M29" s="69" t="s">
        <v>664</v>
      </c>
      <c r="N29" s="69" t="s">
        <v>604</v>
      </c>
      <c r="O29" s="71">
        <v>5.73</v>
      </c>
      <c r="P29" s="74">
        <v>0</v>
      </c>
    </row>
    <row r="30" spans="1:16" ht="14.25" customHeight="1">
      <c r="A30" s="64" t="s">
        <v>1</v>
      </c>
      <c r="B30" s="163" t="s">
        <v>662</v>
      </c>
      <c r="C30" s="174" t="s">
        <v>647</v>
      </c>
      <c r="D30" s="68">
        <v>45677</v>
      </c>
      <c r="E30" s="66">
        <f t="shared" si="0"/>
        <v>1</v>
      </c>
      <c r="F30" s="66">
        <f t="shared" si="1"/>
        <v>2025</v>
      </c>
      <c r="G30" s="67">
        <f t="shared" si="2"/>
        <v>45658</v>
      </c>
      <c r="H30" s="67" t="s">
        <v>29</v>
      </c>
      <c r="I30" s="26" t="s">
        <v>44</v>
      </c>
      <c r="J30" s="66" t="s">
        <v>524</v>
      </c>
      <c r="K30" s="69" t="s">
        <v>27</v>
      </c>
      <c r="L30" s="69" t="s">
        <v>137</v>
      </c>
      <c r="M30" s="69" t="s">
        <v>666</v>
      </c>
      <c r="N30" s="69" t="s">
        <v>28</v>
      </c>
      <c r="O30" s="71">
        <v>0</v>
      </c>
      <c r="P30" s="74">
        <v>398.55</v>
      </c>
    </row>
    <row r="31" spans="1:16" ht="14.25" customHeight="1">
      <c r="A31" s="64" t="s">
        <v>1</v>
      </c>
      <c r="B31" s="163" t="s">
        <v>662</v>
      </c>
      <c r="C31" s="174" t="s">
        <v>647</v>
      </c>
      <c r="D31" s="68">
        <v>45677</v>
      </c>
      <c r="E31" s="66">
        <f t="shared" si="0"/>
        <v>1</v>
      </c>
      <c r="F31" s="66">
        <f t="shared" si="1"/>
        <v>2025</v>
      </c>
      <c r="G31" s="67">
        <f t="shared" si="2"/>
        <v>45658</v>
      </c>
      <c r="H31" s="67" t="s">
        <v>2008</v>
      </c>
      <c r="I31" s="26" t="s">
        <v>582</v>
      </c>
      <c r="J31" s="66" t="s">
        <v>521</v>
      </c>
      <c r="K31" s="69" t="s">
        <v>27</v>
      </c>
      <c r="L31" s="69" t="s">
        <v>137</v>
      </c>
      <c r="M31" s="69" t="s">
        <v>666</v>
      </c>
      <c r="N31" s="69" t="s">
        <v>28</v>
      </c>
      <c r="O31" s="71">
        <v>0</v>
      </c>
      <c r="P31" s="74">
        <v>1316.72</v>
      </c>
    </row>
    <row r="32" spans="1:16" ht="14.25" customHeight="1">
      <c r="A32" s="64" t="s">
        <v>1</v>
      </c>
      <c r="B32" s="163" t="s">
        <v>662</v>
      </c>
      <c r="C32" s="174" t="s">
        <v>647</v>
      </c>
      <c r="D32" s="68">
        <v>45677</v>
      </c>
      <c r="E32" s="66">
        <f t="shared" si="0"/>
        <v>1</v>
      </c>
      <c r="F32" s="66">
        <f t="shared" si="1"/>
        <v>2025</v>
      </c>
      <c r="G32" s="67">
        <f t="shared" si="2"/>
        <v>45658</v>
      </c>
      <c r="H32" s="67" t="s">
        <v>29</v>
      </c>
      <c r="I32" s="26" t="s">
        <v>40</v>
      </c>
      <c r="J32" s="66" t="s">
        <v>474</v>
      </c>
      <c r="K32" s="69" t="s">
        <v>27</v>
      </c>
      <c r="L32" s="69" t="s">
        <v>137</v>
      </c>
      <c r="M32" s="69" t="s">
        <v>666</v>
      </c>
      <c r="N32" s="69" t="s">
        <v>28</v>
      </c>
      <c r="O32" s="71">
        <v>0</v>
      </c>
      <c r="P32" s="74">
        <v>39652.9</v>
      </c>
    </row>
    <row r="33" spans="1:16" ht="14.25" customHeight="1">
      <c r="A33" s="64" t="s">
        <v>1</v>
      </c>
      <c r="B33" s="163" t="s">
        <v>662</v>
      </c>
      <c r="C33" s="174" t="s">
        <v>647</v>
      </c>
      <c r="D33" s="68">
        <v>45677</v>
      </c>
      <c r="E33" s="66">
        <f t="shared" si="0"/>
        <v>1</v>
      </c>
      <c r="F33" s="66">
        <f t="shared" si="1"/>
        <v>2025</v>
      </c>
      <c r="G33" s="67">
        <f t="shared" si="2"/>
        <v>45658</v>
      </c>
      <c r="H33" s="67" t="s">
        <v>2010</v>
      </c>
      <c r="I33" s="26" t="s">
        <v>50</v>
      </c>
      <c r="J33" s="66" t="s">
        <v>171</v>
      </c>
      <c r="K33" s="69" t="s">
        <v>27</v>
      </c>
      <c r="L33" s="69" t="s">
        <v>137</v>
      </c>
      <c r="M33" s="69" t="s">
        <v>666</v>
      </c>
      <c r="N33" s="69" t="s">
        <v>28</v>
      </c>
      <c r="O33" s="71">
        <v>0</v>
      </c>
      <c r="P33" s="74">
        <v>1867.9</v>
      </c>
    </row>
    <row r="34" spans="1:16" ht="14.25" customHeight="1">
      <c r="A34" s="64" t="s">
        <v>1</v>
      </c>
      <c r="B34" s="163" t="s">
        <v>662</v>
      </c>
      <c r="C34" s="174" t="s">
        <v>647</v>
      </c>
      <c r="D34" s="68">
        <v>45677</v>
      </c>
      <c r="E34" s="66">
        <f t="shared" si="0"/>
        <v>1</v>
      </c>
      <c r="F34" s="66">
        <f t="shared" si="1"/>
        <v>2025</v>
      </c>
      <c r="G34" s="67">
        <f t="shared" si="2"/>
        <v>45658</v>
      </c>
      <c r="H34" s="67" t="s">
        <v>29</v>
      </c>
      <c r="I34" s="26" t="s">
        <v>37</v>
      </c>
      <c r="J34" s="66" t="s">
        <v>671</v>
      </c>
      <c r="K34" s="69" t="s">
        <v>27</v>
      </c>
      <c r="L34" s="69" t="s">
        <v>137</v>
      </c>
      <c r="M34" s="69" t="s">
        <v>666</v>
      </c>
      <c r="N34" s="69" t="s">
        <v>28</v>
      </c>
      <c r="O34" s="71">
        <v>0</v>
      </c>
      <c r="P34" s="118">
        <v>3408.85</v>
      </c>
    </row>
    <row r="35" spans="1:16" ht="14.25" customHeight="1">
      <c r="A35" s="64" t="s">
        <v>1</v>
      </c>
      <c r="B35" s="163" t="s">
        <v>662</v>
      </c>
      <c r="C35" s="174" t="s">
        <v>647</v>
      </c>
      <c r="D35" s="68">
        <v>45679</v>
      </c>
      <c r="E35" s="66">
        <f t="shared" si="0"/>
        <v>1</v>
      </c>
      <c r="F35" s="66">
        <f t="shared" si="1"/>
        <v>2025</v>
      </c>
      <c r="G35" s="67">
        <f t="shared" si="2"/>
        <v>45658</v>
      </c>
      <c r="H35" s="67" t="s">
        <v>2007</v>
      </c>
      <c r="I35" s="26" t="s">
        <v>17</v>
      </c>
      <c r="J35" s="66" t="s">
        <v>17</v>
      </c>
      <c r="K35" s="69" t="s">
        <v>27</v>
      </c>
      <c r="L35" s="69" t="s">
        <v>137</v>
      </c>
      <c r="M35" s="69" t="s">
        <v>666</v>
      </c>
      <c r="N35" s="69" t="s">
        <v>604</v>
      </c>
      <c r="O35" s="71">
        <v>5267.26</v>
      </c>
      <c r="P35" s="74">
        <v>0</v>
      </c>
    </row>
    <row r="36" spans="1:16" ht="14.25" customHeight="1">
      <c r="A36" s="64" t="s">
        <v>1</v>
      </c>
      <c r="B36" s="163" t="s">
        <v>662</v>
      </c>
      <c r="C36" s="174" t="s">
        <v>647</v>
      </c>
      <c r="D36" s="68">
        <v>45679</v>
      </c>
      <c r="E36" s="66">
        <f t="shared" si="0"/>
        <v>1</v>
      </c>
      <c r="F36" s="66">
        <f t="shared" si="1"/>
        <v>2025</v>
      </c>
      <c r="G36" s="67">
        <f t="shared" si="2"/>
        <v>45658</v>
      </c>
      <c r="H36" s="67" t="s">
        <v>29</v>
      </c>
      <c r="I36" s="26" t="s">
        <v>783</v>
      </c>
      <c r="J36" s="66" t="s">
        <v>672</v>
      </c>
      <c r="K36" s="69" t="s">
        <v>27</v>
      </c>
      <c r="L36" s="69" t="s">
        <v>137</v>
      </c>
      <c r="M36" s="69" t="s">
        <v>666</v>
      </c>
      <c r="N36" s="69" t="s">
        <v>28</v>
      </c>
      <c r="O36" s="71">
        <v>0</v>
      </c>
      <c r="P36" s="74">
        <v>36.299999999999997</v>
      </c>
    </row>
    <row r="37" spans="1:16" ht="14.25" customHeight="1">
      <c r="A37" s="64" t="s">
        <v>1</v>
      </c>
      <c r="B37" s="163" t="s">
        <v>662</v>
      </c>
      <c r="C37" s="174" t="s">
        <v>647</v>
      </c>
      <c r="D37" s="68">
        <v>45679</v>
      </c>
      <c r="E37" s="66">
        <f t="shared" si="0"/>
        <v>1</v>
      </c>
      <c r="F37" s="66">
        <f t="shared" si="1"/>
        <v>2025</v>
      </c>
      <c r="G37" s="67">
        <f t="shared" si="2"/>
        <v>45658</v>
      </c>
      <c r="H37" s="67" t="s">
        <v>2008</v>
      </c>
      <c r="I37" s="26" t="s">
        <v>582</v>
      </c>
      <c r="J37" s="66" t="s">
        <v>560</v>
      </c>
      <c r="K37" s="69" t="s">
        <v>27</v>
      </c>
      <c r="L37" s="69" t="s">
        <v>137</v>
      </c>
      <c r="M37" s="69" t="s">
        <v>666</v>
      </c>
      <c r="N37" s="69" t="s">
        <v>28</v>
      </c>
      <c r="O37" s="71">
        <v>0</v>
      </c>
      <c r="P37" s="74">
        <v>230</v>
      </c>
    </row>
    <row r="38" spans="1:16" ht="14.25" customHeight="1">
      <c r="A38" s="64" t="s">
        <v>1</v>
      </c>
      <c r="B38" s="163" t="s">
        <v>662</v>
      </c>
      <c r="C38" s="174" t="s">
        <v>647</v>
      </c>
      <c r="D38" s="68">
        <v>45679</v>
      </c>
      <c r="E38" s="66">
        <f t="shared" si="0"/>
        <v>1</v>
      </c>
      <c r="F38" s="66">
        <f t="shared" si="1"/>
        <v>2025</v>
      </c>
      <c r="G38" s="67">
        <f t="shared" si="2"/>
        <v>45658</v>
      </c>
      <c r="H38" s="67" t="s">
        <v>29</v>
      </c>
      <c r="I38" s="26" t="s">
        <v>281</v>
      </c>
      <c r="J38" s="66" t="s">
        <v>673</v>
      </c>
      <c r="K38" s="69" t="s">
        <v>27</v>
      </c>
      <c r="L38" s="69" t="s">
        <v>137</v>
      </c>
      <c r="M38" s="69" t="s">
        <v>666</v>
      </c>
      <c r="N38" s="69" t="s">
        <v>28</v>
      </c>
      <c r="O38" s="71">
        <v>0</v>
      </c>
      <c r="P38" s="74">
        <v>362</v>
      </c>
    </row>
    <row r="39" spans="1:16" ht="14.25" customHeight="1">
      <c r="A39" s="64" t="s">
        <v>1</v>
      </c>
      <c r="B39" s="163" t="s">
        <v>662</v>
      </c>
      <c r="C39" s="174" t="s">
        <v>647</v>
      </c>
      <c r="D39" s="68">
        <v>45679</v>
      </c>
      <c r="E39" s="66">
        <f t="shared" si="0"/>
        <v>1</v>
      </c>
      <c r="F39" s="66">
        <f t="shared" si="1"/>
        <v>2025</v>
      </c>
      <c r="G39" s="67">
        <f t="shared" si="2"/>
        <v>45658</v>
      </c>
      <c r="H39" s="67" t="s">
        <v>29</v>
      </c>
      <c r="I39" s="26" t="s">
        <v>281</v>
      </c>
      <c r="J39" s="66" t="s">
        <v>674</v>
      </c>
      <c r="K39" s="69" t="s">
        <v>27</v>
      </c>
      <c r="L39" s="69" t="s">
        <v>137</v>
      </c>
      <c r="M39" s="69" t="s">
        <v>666</v>
      </c>
      <c r="N39" s="69" t="s">
        <v>28</v>
      </c>
      <c r="O39" s="71">
        <v>0</v>
      </c>
      <c r="P39" s="74">
        <v>56.27</v>
      </c>
    </row>
    <row r="40" spans="1:16" ht="14.25" customHeight="1">
      <c r="A40" s="64" t="s">
        <v>1</v>
      </c>
      <c r="B40" s="163" t="s">
        <v>662</v>
      </c>
      <c r="C40" s="174" t="s">
        <v>647</v>
      </c>
      <c r="D40" s="68">
        <v>45679</v>
      </c>
      <c r="E40" s="66">
        <f t="shared" si="0"/>
        <v>1</v>
      </c>
      <c r="F40" s="66">
        <f t="shared" si="1"/>
        <v>2025</v>
      </c>
      <c r="G40" s="67">
        <f t="shared" si="2"/>
        <v>45658</v>
      </c>
      <c r="H40" s="67" t="s">
        <v>29</v>
      </c>
      <c r="I40" s="26" t="s">
        <v>281</v>
      </c>
      <c r="J40" s="66" t="s">
        <v>675</v>
      </c>
      <c r="K40" s="69" t="s">
        <v>27</v>
      </c>
      <c r="L40" s="69" t="s">
        <v>137</v>
      </c>
      <c r="M40" s="69" t="s">
        <v>666</v>
      </c>
      <c r="N40" s="69" t="s">
        <v>28</v>
      </c>
      <c r="O40" s="71">
        <v>0</v>
      </c>
      <c r="P40" s="74">
        <v>98</v>
      </c>
    </row>
    <row r="41" spans="1:16" ht="14.25" customHeight="1">
      <c r="A41" s="64" t="s">
        <v>1</v>
      </c>
      <c r="B41" s="163" t="s">
        <v>662</v>
      </c>
      <c r="C41" s="174" t="s">
        <v>647</v>
      </c>
      <c r="D41" s="68">
        <v>45679</v>
      </c>
      <c r="E41" s="66">
        <f t="shared" si="0"/>
        <v>1</v>
      </c>
      <c r="F41" s="66">
        <f t="shared" si="1"/>
        <v>2025</v>
      </c>
      <c r="G41" s="67">
        <f t="shared" si="2"/>
        <v>45658</v>
      </c>
      <c r="H41" s="67" t="s">
        <v>2010</v>
      </c>
      <c r="I41" s="26" t="s">
        <v>61</v>
      </c>
      <c r="J41" s="66" t="s">
        <v>144</v>
      </c>
      <c r="K41" s="69" t="s">
        <v>27</v>
      </c>
      <c r="L41" s="69" t="s">
        <v>137</v>
      </c>
      <c r="M41" s="69" t="s">
        <v>666</v>
      </c>
      <c r="N41" s="69" t="s">
        <v>28</v>
      </c>
      <c r="O41" s="71">
        <v>0</v>
      </c>
      <c r="P41" s="74">
        <v>184.85</v>
      </c>
    </row>
    <row r="42" spans="1:16" ht="14.25" customHeight="1">
      <c r="A42" s="64" t="s">
        <v>1</v>
      </c>
      <c r="B42" s="163" t="s">
        <v>662</v>
      </c>
      <c r="C42" s="174" t="s">
        <v>647</v>
      </c>
      <c r="D42" s="68">
        <v>45679</v>
      </c>
      <c r="E42" s="66">
        <f t="shared" si="0"/>
        <v>1</v>
      </c>
      <c r="F42" s="66">
        <f t="shared" si="1"/>
        <v>2025</v>
      </c>
      <c r="G42" s="67">
        <f t="shared" si="2"/>
        <v>45658</v>
      </c>
      <c r="H42" s="67" t="s">
        <v>2010</v>
      </c>
      <c r="I42" s="26" t="s">
        <v>61</v>
      </c>
      <c r="J42" s="66" t="s">
        <v>144</v>
      </c>
      <c r="K42" s="69" t="s">
        <v>27</v>
      </c>
      <c r="L42" s="69" t="s">
        <v>137</v>
      </c>
      <c r="M42" s="69" t="s">
        <v>666</v>
      </c>
      <c r="N42" s="69" t="s">
        <v>28</v>
      </c>
      <c r="O42" s="71">
        <v>0</v>
      </c>
      <c r="P42" s="74">
        <v>99.52</v>
      </c>
    </row>
    <row r="43" spans="1:16" ht="14.25" customHeight="1">
      <c r="A43" s="64" t="s">
        <v>1</v>
      </c>
      <c r="B43" s="163" t="s">
        <v>662</v>
      </c>
      <c r="C43" s="174" t="s">
        <v>647</v>
      </c>
      <c r="D43" s="68">
        <v>45679</v>
      </c>
      <c r="E43" s="66">
        <f t="shared" si="0"/>
        <v>1</v>
      </c>
      <c r="F43" s="66">
        <f t="shared" si="1"/>
        <v>2025</v>
      </c>
      <c r="G43" s="67">
        <f t="shared" si="2"/>
        <v>45658</v>
      </c>
      <c r="H43" s="67" t="s">
        <v>2010</v>
      </c>
      <c r="I43" s="26" t="s">
        <v>61</v>
      </c>
      <c r="J43" s="66" t="s">
        <v>144</v>
      </c>
      <c r="K43" s="69" t="s">
        <v>27</v>
      </c>
      <c r="L43" s="69" t="s">
        <v>137</v>
      </c>
      <c r="M43" s="69" t="s">
        <v>666</v>
      </c>
      <c r="N43" s="69" t="s">
        <v>28</v>
      </c>
      <c r="O43" s="71">
        <v>0</v>
      </c>
      <c r="P43" s="74">
        <v>100.77</v>
      </c>
    </row>
    <row r="44" spans="1:16" ht="14.25" customHeight="1">
      <c r="A44" s="64" t="s">
        <v>1</v>
      </c>
      <c r="B44" s="163" t="s">
        <v>662</v>
      </c>
      <c r="C44" s="174" t="s">
        <v>647</v>
      </c>
      <c r="D44" s="68">
        <v>45679</v>
      </c>
      <c r="E44" s="66">
        <f t="shared" si="0"/>
        <v>1</v>
      </c>
      <c r="F44" s="66">
        <f t="shared" si="1"/>
        <v>2025</v>
      </c>
      <c r="G44" s="67">
        <f t="shared" si="2"/>
        <v>45658</v>
      </c>
      <c r="H44" s="67" t="s">
        <v>2010</v>
      </c>
      <c r="I44" s="26" t="s">
        <v>61</v>
      </c>
      <c r="J44" s="66" t="s">
        <v>144</v>
      </c>
      <c r="K44" s="69" t="s">
        <v>27</v>
      </c>
      <c r="L44" s="69" t="s">
        <v>137</v>
      </c>
      <c r="M44" s="69" t="s">
        <v>666</v>
      </c>
      <c r="N44" s="69" t="s">
        <v>28</v>
      </c>
      <c r="O44" s="71">
        <v>0</v>
      </c>
      <c r="P44" s="74">
        <v>172.35</v>
      </c>
    </row>
    <row r="45" spans="1:16" ht="14.25" customHeight="1">
      <c r="A45" s="64" t="s">
        <v>1</v>
      </c>
      <c r="B45" s="163" t="s">
        <v>662</v>
      </c>
      <c r="C45" s="174" t="s">
        <v>647</v>
      </c>
      <c r="D45" s="68">
        <v>45684</v>
      </c>
      <c r="E45" s="66">
        <f t="shared" si="0"/>
        <v>1</v>
      </c>
      <c r="F45" s="66">
        <f t="shared" si="1"/>
        <v>2025</v>
      </c>
      <c r="G45" s="67">
        <f t="shared" si="2"/>
        <v>45658</v>
      </c>
      <c r="H45" s="67" t="s">
        <v>2007</v>
      </c>
      <c r="I45" s="26" t="s">
        <v>138</v>
      </c>
      <c r="J45" s="66" t="s">
        <v>139</v>
      </c>
      <c r="K45" s="69" t="s">
        <v>27</v>
      </c>
      <c r="L45" s="69" t="s">
        <v>137</v>
      </c>
      <c r="M45" s="69" t="s">
        <v>664</v>
      </c>
      <c r="N45" s="69" t="s">
        <v>604</v>
      </c>
      <c r="O45" s="71">
        <v>0.28000000000000003</v>
      </c>
      <c r="P45" s="74">
        <v>0</v>
      </c>
    </row>
    <row r="46" spans="1:16" ht="14.25" customHeight="1">
      <c r="A46" s="64" t="s">
        <v>1</v>
      </c>
      <c r="B46" s="163" t="s">
        <v>662</v>
      </c>
      <c r="C46" s="174" t="s">
        <v>647</v>
      </c>
      <c r="D46" s="68">
        <v>45684</v>
      </c>
      <c r="E46" s="66">
        <f t="shared" si="0"/>
        <v>1</v>
      </c>
      <c r="F46" s="66">
        <f t="shared" si="1"/>
        <v>2025</v>
      </c>
      <c r="G46" s="67">
        <f t="shared" si="2"/>
        <v>45658</v>
      </c>
      <c r="H46" s="67" t="s">
        <v>2008</v>
      </c>
      <c r="I46" s="26" t="s">
        <v>582</v>
      </c>
      <c r="J46" s="66" t="s">
        <v>365</v>
      </c>
      <c r="K46" s="69" t="s">
        <v>27</v>
      </c>
      <c r="L46" s="69" t="s">
        <v>137</v>
      </c>
      <c r="M46" s="69" t="s">
        <v>666</v>
      </c>
      <c r="N46" s="69" t="s">
        <v>28</v>
      </c>
      <c r="O46" s="71">
        <v>0</v>
      </c>
      <c r="P46" s="74">
        <v>236.31</v>
      </c>
    </row>
    <row r="47" spans="1:16" ht="14.25" customHeight="1">
      <c r="A47" s="64" t="s">
        <v>1</v>
      </c>
      <c r="B47" s="163" t="s">
        <v>662</v>
      </c>
      <c r="C47" s="174" t="s">
        <v>647</v>
      </c>
      <c r="D47" s="68">
        <v>45684</v>
      </c>
      <c r="E47" s="66">
        <f t="shared" si="0"/>
        <v>1</v>
      </c>
      <c r="F47" s="66">
        <f t="shared" si="1"/>
        <v>2025</v>
      </c>
      <c r="G47" s="67">
        <f t="shared" si="2"/>
        <v>45658</v>
      </c>
      <c r="H47" s="67" t="s">
        <v>2010</v>
      </c>
      <c r="I47" s="26" t="s">
        <v>676</v>
      </c>
      <c r="J47" s="66" t="s">
        <v>677</v>
      </c>
      <c r="K47" s="69" t="s">
        <v>27</v>
      </c>
      <c r="L47" s="69" t="s">
        <v>137</v>
      </c>
      <c r="M47" s="69" t="s">
        <v>666</v>
      </c>
      <c r="N47" s="69" t="s">
        <v>28</v>
      </c>
      <c r="O47" s="71">
        <v>0</v>
      </c>
      <c r="P47" s="74">
        <v>384.77</v>
      </c>
    </row>
    <row r="48" spans="1:16" ht="14.25" customHeight="1">
      <c r="A48" s="64" t="s">
        <v>1</v>
      </c>
      <c r="B48" s="163" t="s">
        <v>662</v>
      </c>
      <c r="C48" s="174" t="s">
        <v>647</v>
      </c>
      <c r="D48" s="68">
        <v>45685</v>
      </c>
      <c r="E48" s="66">
        <f t="shared" si="0"/>
        <v>1</v>
      </c>
      <c r="F48" s="66">
        <f t="shared" si="1"/>
        <v>2025</v>
      </c>
      <c r="G48" s="67">
        <f t="shared" si="2"/>
        <v>45658</v>
      </c>
      <c r="H48" s="67" t="s">
        <v>2007</v>
      </c>
      <c r="I48" s="26" t="s">
        <v>138</v>
      </c>
      <c r="J48" s="66" t="s">
        <v>139</v>
      </c>
      <c r="K48" s="69" t="s">
        <v>27</v>
      </c>
      <c r="L48" s="69" t="s">
        <v>137</v>
      </c>
      <c r="M48" s="69" t="s">
        <v>664</v>
      </c>
      <c r="N48" s="69" t="s">
        <v>604</v>
      </c>
      <c r="O48" s="71">
        <v>0.05</v>
      </c>
      <c r="P48" s="74">
        <v>0</v>
      </c>
    </row>
    <row r="49" spans="1:16" ht="14.25" customHeight="1">
      <c r="A49" s="64" t="s">
        <v>1</v>
      </c>
      <c r="B49" s="163" t="s">
        <v>662</v>
      </c>
      <c r="C49" s="174" t="s">
        <v>647</v>
      </c>
      <c r="D49" s="68">
        <v>45685</v>
      </c>
      <c r="E49" s="66">
        <f t="shared" si="0"/>
        <v>1</v>
      </c>
      <c r="F49" s="66">
        <f t="shared" si="1"/>
        <v>2025</v>
      </c>
      <c r="G49" s="67">
        <f t="shared" si="2"/>
        <v>45658</v>
      </c>
      <c r="H49" s="67" t="s">
        <v>2006</v>
      </c>
      <c r="I49" s="26" t="s">
        <v>142</v>
      </c>
      <c r="J49" s="66" t="s">
        <v>678</v>
      </c>
      <c r="K49" s="69" t="s">
        <v>27</v>
      </c>
      <c r="L49" s="69" t="s">
        <v>137</v>
      </c>
      <c r="M49" s="69" t="s">
        <v>664</v>
      </c>
      <c r="N49" s="69" t="s">
        <v>28</v>
      </c>
      <c r="O49" s="71">
        <v>0</v>
      </c>
      <c r="P49" s="74">
        <v>100</v>
      </c>
    </row>
    <row r="50" spans="1:16" ht="14.25" customHeight="1">
      <c r="A50" s="64" t="s">
        <v>1</v>
      </c>
      <c r="B50" s="163" t="s">
        <v>662</v>
      </c>
      <c r="C50" s="174" t="s">
        <v>647</v>
      </c>
      <c r="D50" s="68">
        <v>45686</v>
      </c>
      <c r="E50" s="66">
        <f t="shared" si="0"/>
        <v>1</v>
      </c>
      <c r="F50" s="66">
        <f t="shared" si="1"/>
        <v>2025</v>
      </c>
      <c r="G50" s="67">
        <f t="shared" si="2"/>
        <v>45658</v>
      </c>
      <c r="H50" s="67" t="s">
        <v>2007</v>
      </c>
      <c r="I50" s="26" t="s">
        <v>138</v>
      </c>
      <c r="J50" s="66" t="s">
        <v>139</v>
      </c>
      <c r="K50" s="69" t="s">
        <v>27</v>
      </c>
      <c r="L50" s="69" t="s">
        <v>137</v>
      </c>
      <c r="M50" s="69" t="s">
        <v>664</v>
      </c>
      <c r="N50" s="69" t="s">
        <v>604</v>
      </c>
      <c r="O50" s="71">
        <v>5.81</v>
      </c>
      <c r="P50" s="74">
        <v>0</v>
      </c>
    </row>
    <row r="51" spans="1:16" ht="14.25" customHeight="1">
      <c r="A51" s="64" t="s">
        <v>1</v>
      </c>
      <c r="B51" s="163" t="s">
        <v>662</v>
      </c>
      <c r="C51" s="174" t="s">
        <v>647</v>
      </c>
      <c r="D51" s="68">
        <v>45686</v>
      </c>
      <c r="E51" s="66">
        <f t="shared" si="0"/>
        <v>1</v>
      </c>
      <c r="F51" s="66">
        <f t="shared" si="1"/>
        <v>2025</v>
      </c>
      <c r="G51" s="67">
        <f t="shared" si="2"/>
        <v>45658</v>
      </c>
      <c r="H51" s="67" t="s">
        <v>2007</v>
      </c>
      <c r="I51" s="26" t="s">
        <v>138</v>
      </c>
      <c r="J51" s="66" t="s">
        <v>139</v>
      </c>
      <c r="K51" s="69" t="s">
        <v>27</v>
      </c>
      <c r="L51" s="69" t="s">
        <v>137</v>
      </c>
      <c r="M51" s="69" t="s">
        <v>664</v>
      </c>
      <c r="N51" s="69" t="s">
        <v>604</v>
      </c>
      <c r="O51" s="71">
        <v>0.31</v>
      </c>
      <c r="P51" s="74">
        <v>0</v>
      </c>
    </row>
    <row r="52" spans="1:16" ht="14.25" customHeight="1">
      <c r="A52" s="64" t="s">
        <v>1</v>
      </c>
      <c r="B52" s="163" t="s">
        <v>662</v>
      </c>
      <c r="C52" s="174" t="s">
        <v>647</v>
      </c>
      <c r="D52" s="68">
        <v>45686</v>
      </c>
      <c r="E52" s="66">
        <f t="shared" si="0"/>
        <v>1</v>
      </c>
      <c r="F52" s="66">
        <f t="shared" si="1"/>
        <v>2025</v>
      </c>
      <c r="G52" s="67">
        <f t="shared" si="2"/>
        <v>45658</v>
      </c>
      <c r="H52" s="67" t="s">
        <v>29</v>
      </c>
      <c r="I52" s="26" t="s">
        <v>45</v>
      </c>
      <c r="J52" s="66" t="s">
        <v>545</v>
      </c>
      <c r="K52" s="69" t="s">
        <v>27</v>
      </c>
      <c r="L52" s="69" t="s">
        <v>137</v>
      </c>
      <c r="M52" s="69" t="s">
        <v>666</v>
      </c>
      <c r="N52" s="69" t="s">
        <v>28</v>
      </c>
      <c r="O52" s="71">
        <v>0</v>
      </c>
      <c r="P52" s="74">
        <v>69.569999999999993</v>
      </c>
    </row>
    <row r="53" spans="1:16" ht="14.25" customHeight="1">
      <c r="A53" s="64" t="s">
        <v>1</v>
      </c>
      <c r="B53" s="163" t="s">
        <v>662</v>
      </c>
      <c r="C53" s="174" t="s">
        <v>647</v>
      </c>
      <c r="D53" s="68">
        <v>45686</v>
      </c>
      <c r="E53" s="66">
        <f t="shared" si="0"/>
        <v>1</v>
      </c>
      <c r="F53" s="66">
        <f t="shared" si="1"/>
        <v>2025</v>
      </c>
      <c r="G53" s="67">
        <f t="shared" si="2"/>
        <v>45658</v>
      </c>
      <c r="H53" s="67" t="s">
        <v>29</v>
      </c>
      <c r="I53" s="26" t="s">
        <v>281</v>
      </c>
      <c r="J53" s="66" t="s">
        <v>679</v>
      </c>
      <c r="K53" s="69" t="s">
        <v>27</v>
      </c>
      <c r="L53" s="69" t="s">
        <v>137</v>
      </c>
      <c r="M53" s="69" t="s">
        <v>666</v>
      </c>
      <c r="N53" s="69" t="s">
        <v>28</v>
      </c>
      <c r="O53" s="71">
        <v>0</v>
      </c>
      <c r="P53" s="74">
        <v>439.11</v>
      </c>
    </row>
    <row r="54" spans="1:16" ht="14.25" customHeight="1">
      <c r="A54" s="64" t="s">
        <v>1</v>
      </c>
      <c r="B54" s="163" t="s">
        <v>662</v>
      </c>
      <c r="C54" s="174" t="s">
        <v>647</v>
      </c>
      <c r="D54" s="68">
        <v>45686</v>
      </c>
      <c r="E54" s="66">
        <f t="shared" si="0"/>
        <v>1</v>
      </c>
      <c r="F54" s="66">
        <f t="shared" si="1"/>
        <v>2025</v>
      </c>
      <c r="G54" s="67">
        <f t="shared" si="2"/>
        <v>45658</v>
      </c>
      <c r="H54" s="67" t="s">
        <v>2008</v>
      </c>
      <c r="I54" s="26" t="s">
        <v>475</v>
      </c>
      <c r="J54" s="66" t="s">
        <v>680</v>
      </c>
      <c r="K54" s="69" t="s">
        <v>27</v>
      </c>
      <c r="L54" s="69" t="s">
        <v>137</v>
      </c>
      <c r="M54" s="69" t="s">
        <v>666</v>
      </c>
      <c r="N54" s="69" t="s">
        <v>28</v>
      </c>
      <c r="O54" s="71">
        <v>0</v>
      </c>
      <c r="P54" s="74">
        <v>3433.93</v>
      </c>
    </row>
    <row r="55" spans="1:16" ht="14.25" customHeight="1">
      <c r="A55" s="64" t="s">
        <v>1</v>
      </c>
      <c r="B55" s="163" t="s">
        <v>662</v>
      </c>
      <c r="C55" s="174" t="s">
        <v>647</v>
      </c>
      <c r="D55" s="68">
        <v>45686</v>
      </c>
      <c r="E55" s="66">
        <f t="shared" si="0"/>
        <v>1</v>
      </c>
      <c r="F55" s="66">
        <f t="shared" si="1"/>
        <v>2025</v>
      </c>
      <c r="G55" s="67">
        <f t="shared" si="2"/>
        <v>45658</v>
      </c>
      <c r="H55" s="67" t="s">
        <v>2008</v>
      </c>
      <c r="I55" s="26" t="s">
        <v>69</v>
      </c>
      <c r="J55" s="66" t="s">
        <v>681</v>
      </c>
      <c r="K55" s="69" t="s">
        <v>27</v>
      </c>
      <c r="L55" s="69" t="s">
        <v>137</v>
      </c>
      <c r="M55" s="69" t="s">
        <v>666</v>
      </c>
      <c r="N55" s="69" t="s">
        <v>28</v>
      </c>
      <c r="O55" s="71">
        <v>0</v>
      </c>
      <c r="P55" s="74">
        <v>900</v>
      </c>
    </row>
    <row r="56" spans="1:16" ht="14.25" customHeight="1">
      <c r="A56" s="64" t="s">
        <v>1</v>
      </c>
      <c r="B56" s="163" t="s">
        <v>662</v>
      </c>
      <c r="C56" s="174" t="s">
        <v>647</v>
      </c>
      <c r="D56" s="68">
        <v>45686</v>
      </c>
      <c r="E56" s="66">
        <f t="shared" si="0"/>
        <v>1</v>
      </c>
      <c r="F56" s="66">
        <f t="shared" si="1"/>
        <v>2025</v>
      </c>
      <c r="G56" s="67">
        <f t="shared" si="2"/>
        <v>45658</v>
      </c>
      <c r="H56" s="67" t="s">
        <v>2009</v>
      </c>
      <c r="I56" s="26" t="s">
        <v>102</v>
      </c>
      <c r="J56" s="66" t="s">
        <v>682</v>
      </c>
      <c r="K56" s="69" t="s">
        <v>27</v>
      </c>
      <c r="L56" s="69" t="s">
        <v>137</v>
      </c>
      <c r="M56" s="69" t="s">
        <v>666</v>
      </c>
      <c r="N56" s="69" t="s">
        <v>28</v>
      </c>
      <c r="O56" s="71">
        <v>0</v>
      </c>
      <c r="P56" s="74">
        <v>13.1</v>
      </c>
    </row>
    <row r="57" spans="1:16" ht="14.25" customHeight="1">
      <c r="A57" s="64" t="s">
        <v>1</v>
      </c>
      <c r="B57" s="163" t="s">
        <v>662</v>
      </c>
      <c r="C57" s="174" t="s">
        <v>647</v>
      </c>
      <c r="D57" s="68">
        <v>45686</v>
      </c>
      <c r="E57" s="66">
        <f t="shared" si="0"/>
        <v>1</v>
      </c>
      <c r="F57" s="66">
        <f t="shared" si="1"/>
        <v>2025</v>
      </c>
      <c r="G57" s="67">
        <f t="shared" si="2"/>
        <v>45658</v>
      </c>
      <c r="H57" s="67" t="s">
        <v>2008</v>
      </c>
      <c r="I57" s="26" t="s">
        <v>69</v>
      </c>
      <c r="J57" s="66" t="s">
        <v>2011</v>
      </c>
      <c r="K57" s="69" t="s">
        <v>27</v>
      </c>
      <c r="L57" s="69" t="s">
        <v>137</v>
      </c>
      <c r="M57" s="69" t="s">
        <v>666</v>
      </c>
      <c r="N57" s="69" t="s">
        <v>28</v>
      </c>
      <c r="O57" s="71">
        <v>0</v>
      </c>
      <c r="P57" s="74">
        <v>7560</v>
      </c>
    </row>
    <row r="58" spans="1:16" ht="14.25" customHeight="1">
      <c r="A58" s="64" t="s">
        <v>1</v>
      </c>
      <c r="B58" s="163" t="s">
        <v>662</v>
      </c>
      <c r="C58" s="174" t="s">
        <v>647</v>
      </c>
      <c r="D58" s="68">
        <v>45687</v>
      </c>
      <c r="E58" s="66">
        <f t="shared" si="0"/>
        <v>1</v>
      </c>
      <c r="F58" s="66">
        <f t="shared" si="1"/>
        <v>2025</v>
      </c>
      <c r="G58" s="67">
        <f t="shared" si="2"/>
        <v>45658</v>
      </c>
      <c r="H58" s="67" t="s">
        <v>2006</v>
      </c>
      <c r="I58" s="26" t="s">
        <v>142</v>
      </c>
      <c r="J58" s="66" t="s">
        <v>146</v>
      </c>
      <c r="K58" s="69" t="s">
        <v>27</v>
      </c>
      <c r="L58" s="69" t="s">
        <v>137</v>
      </c>
      <c r="M58" s="69" t="s">
        <v>664</v>
      </c>
      <c r="N58" s="69" t="s">
        <v>604</v>
      </c>
      <c r="O58" s="71">
        <v>487.56</v>
      </c>
      <c r="P58" s="74">
        <v>0</v>
      </c>
    </row>
    <row r="59" spans="1:16" ht="14.25" customHeight="1">
      <c r="A59" s="64" t="s">
        <v>1</v>
      </c>
      <c r="B59" s="163" t="s">
        <v>662</v>
      </c>
      <c r="C59" s="174" t="s">
        <v>647</v>
      </c>
      <c r="D59" s="68">
        <v>45687</v>
      </c>
      <c r="E59" s="66">
        <f t="shared" si="0"/>
        <v>1</v>
      </c>
      <c r="F59" s="66">
        <f t="shared" si="1"/>
        <v>2025</v>
      </c>
      <c r="G59" s="67">
        <f t="shared" si="2"/>
        <v>45658</v>
      </c>
      <c r="H59" s="67" t="s">
        <v>2006</v>
      </c>
      <c r="I59" s="26" t="s">
        <v>142</v>
      </c>
      <c r="J59" s="66" t="s">
        <v>146</v>
      </c>
      <c r="K59" s="69" t="s">
        <v>27</v>
      </c>
      <c r="L59" s="69" t="s">
        <v>137</v>
      </c>
      <c r="M59" s="69" t="s">
        <v>664</v>
      </c>
      <c r="N59" s="69" t="s">
        <v>604</v>
      </c>
      <c r="O59" s="71">
        <v>1452.77</v>
      </c>
      <c r="P59" s="74">
        <v>0</v>
      </c>
    </row>
    <row r="60" spans="1:16" ht="14.25" customHeight="1">
      <c r="A60" s="64" t="s">
        <v>1</v>
      </c>
      <c r="B60" s="163" t="s">
        <v>662</v>
      </c>
      <c r="C60" s="174" t="s">
        <v>647</v>
      </c>
      <c r="D60" s="68">
        <v>45687</v>
      </c>
      <c r="E60" s="66">
        <f t="shared" si="0"/>
        <v>1</v>
      </c>
      <c r="F60" s="66">
        <f t="shared" si="1"/>
        <v>2025</v>
      </c>
      <c r="G60" s="67">
        <f t="shared" si="2"/>
        <v>45658</v>
      </c>
      <c r="H60" s="67" t="s">
        <v>2006</v>
      </c>
      <c r="I60" s="26" t="s">
        <v>142</v>
      </c>
      <c r="J60" s="66" t="s">
        <v>146</v>
      </c>
      <c r="K60" s="69" t="s">
        <v>27</v>
      </c>
      <c r="L60" s="69" t="s">
        <v>137</v>
      </c>
      <c r="M60" s="69" t="s">
        <v>664</v>
      </c>
      <c r="N60" s="69" t="s">
        <v>604</v>
      </c>
      <c r="O60" s="71">
        <v>901.85</v>
      </c>
      <c r="P60" s="74">
        <v>0</v>
      </c>
    </row>
    <row r="61" spans="1:16" ht="14.25" customHeight="1">
      <c r="A61" s="64" t="s">
        <v>1</v>
      </c>
      <c r="B61" s="163" t="s">
        <v>662</v>
      </c>
      <c r="C61" s="174" t="s">
        <v>647</v>
      </c>
      <c r="D61" s="68">
        <v>45687</v>
      </c>
      <c r="E61" s="66">
        <f t="shared" si="0"/>
        <v>1</v>
      </c>
      <c r="F61" s="66">
        <f t="shared" si="1"/>
        <v>2025</v>
      </c>
      <c r="G61" s="67">
        <f t="shared" si="2"/>
        <v>45658</v>
      </c>
      <c r="H61" s="67" t="s">
        <v>2006</v>
      </c>
      <c r="I61" s="26" t="s">
        <v>142</v>
      </c>
      <c r="J61" s="66" t="s">
        <v>146</v>
      </c>
      <c r="K61" s="69" t="s">
        <v>27</v>
      </c>
      <c r="L61" s="69" t="s">
        <v>137</v>
      </c>
      <c r="M61" s="69" t="s">
        <v>664</v>
      </c>
      <c r="N61" s="69" t="s">
        <v>604</v>
      </c>
      <c r="O61" s="71">
        <v>3464.03</v>
      </c>
      <c r="P61" s="74">
        <v>0</v>
      </c>
    </row>
    <row r="62" spans="1:16" ht="14.25" customHeight="1">
      <c r="A62" s="64" t="s">
        <v>1</v>
      </c>
      <c r="B62" s="163" t="s">
        <v>662</v>
      </c>
      <c r="C62" s="174" t="s">
        <v>647</v>
      </c>
      <c r="D62" s="68">
        <v>45687</v>
      </c>
      <c r="E62" s="66">
        <f t="shared" si="0"/>
        <v>1</v>
      </c>
      <c r="F62" s="66">
        <f t="shared" si="1"/>
        <v>2025</v>
      </c>
      <c r="G62" s="67">
        <f t="shared" si="2"/>
        <v>45658</v>
      </c>
      <c r="H62" s="67" t="s">
        <v>2006</v>
      </c>
      <c r="I62" s="26" t="s">
        <v>142</v>
      </c>
      <c r="J62" s="66" t="s">
        <v>146</v>
      </c>
      <c r="K62" s="69" t="s">
        <v>27</v>
      </c>
      <c r="L62" s="69" t="s">
        <v>137</v>
      </c>
      <c r="M62" s="69" t="s">
        <v>664</v>
      </c>
      <c r="N62" s="69" t="s">
        <v>604</v>
      </c>
      <c r="O62" s="71">
        <v>671.81</v>
      </c>
      <c r="P62" s="74">
        <v>0</v>
      </c>
    </row>
    <row r="63" spans="1:16" ht="14.25" customHeight="1">
      <c r="A63" s="64" t="s">
        <v>1</v>
      </c>
      <c r="B63" s="163" t="s">
        <v>662</v>
      </c>
      <c r="C63" s="174" t="s">
        <v>647</v>
      </c>
      <c r="D63" s="68">
        <v>45687</v>
      </c>
      <c r="E63" s="66">
        <f t="shared" si="0"/>
        <v>1</v>
      </c>
      <c r="F63" s="66">
        <f t="shared" si="1"/>
        <v>2025</v>
      </c>
      <c r="G63" s="67">
        <f t="shared" si="2"/>
        <v>45658</v>
      </c>
      <c r="H63" s="67" t="s">
        <v>2006</v>
      </c>
      <c r="I63" s="26" t="s">
        <v>142</v>
      </c>
      <c r="J63" s="66" t="s">
        <v>146</v>
      </c>
      <c r="K63" s="69" t="s">
        <v>27</v>
      </c>
      <c r="L63" s="69" t="s">
        <v>137</v>
      </c>
      <c r="M63" s="69" t="s">
        <v>664</v>
      </c>
      <c r="N63" s="69" t="s">
        <v>604</v>
      </c>
      <c r="O63" s="71">
        <v>790.23</v>
      </c>
      <c r="P63" s="74">
        <v>0</v>
      </c>
    </row>
    <row r="64" spans="1:16" ht="14.25" customHeight="1">
      <c r="A64" s="64" t="s">
        <v>1</v>
      </c>
      <c r="B64" s="163" t="s">
        <v>662</v>
      </c>
      <c r="C64" s="174" t="s">
        <v>647</v>
      </c>
      <c r="D64" s="68">
        <v>45687</v>
      </c>
      <c r="E64" s="66">
        <f t="shared" si="0"/>
        <v>1</v>
      </c>
      <c r="F64" s="66">
        <f t="shared" si="1"/>
        <v>2025</v>
      </c>
      <c r="G64" s="67">
        <f t="shared" si="2"/>
        <v>45658</v>
      </c>
      <c r="H64" s="67" t="s">
        <v>2007</v>
      </c>
      <c r="I64" s="26" t="s">
        <v>138</v>
      </c>
      <c r="J64" s="66" t="s">
        <v>139</v>
      </c>
      <c r="K64" s="69" t="s">
        <v>27</v>
      </c>
      <c r="L64" s="69" t="s">
        <v>137</v>
      </c>
      <c r="M64" s="69" t="s">
        <v>664</v>
      </c>
      <c r="N64" s="69" t="s">
        <v>604</v>
      </c>
      <c r="O64" s="71">
        <v>7.37</v>
      </c>
      <c r="P64" s="74">
        <v>0</v>
      </c>
    </row>
    <row r="65" spans="1:16" ht="14.25" customHeight="1">
      <c r="A65" s="64" t="s">
        <v>1</v>
      </c>
      <c r="B65" s="163" t="s">
        <v>662</v>
      </c>
      <c r="C65" s="174" t="s">
        <v>647</v>
      </c>
      <c r="D65" s="68">
        <v>45687</v>
      </c>
      <c r="E65" s="66">
        <f t="shared" si="0"/>
        <v>1</v>
      </c>
      <c r="F65" s="66">
        <f t="shared" si="1"/>
        <v>2025</v>
      </c>
      <c r="G65" s="67">
        <f t="shared" si="2"/>
        <v>45658</v>
      </c>
      <c r="H65" s="67" t="s">
        <v>29</v>
      </c>
      <c r="I65" s="26" t="s">
        <v>281</v>
      </c>
      <c r="J65" s="66" t="s">
        <v>353</v>
      </c>
      <c r="K65" s="69" t="s">
        <v>27</v>
      </c>
      <c r="L65" s="69" t="s">
        <v>137</v>
      </c>
      <c r="M65" s="69" t="s">
        <v>666</v>
      </c>
      <c r="N65" s="69" t="s">
        <v>28</v>
      </c>
      <c r="O65" s="71">
        <v>0</v>
      </c>
      <c r="P65" s="74">
        <v>362</v>
      </c>
    </row>
    <row r="66" spans="1:16" ht="14.25" customHeight="1">
      <c r="A66" s="64" t="s">
        <v>1</v>
      </c>
      <c r="B66" s="163" t="s">
        <v>662</v>
      </c>
      <c r="C66" s="174" t="s">
        <v>647</v>
      </c>
      <c r="D66" s="68">
        <v>45687</v>
      </c>
      <c r="E66" s="66">
        <f t="shared" si="0"/>
        <v>1</v>
      </c>
      <c r="F66" s="66">
        <f t="shared" si="1"/>
        <v>2025</v>
      </c>
      <c r="G66" s="67">
        <f t="shared" si="2"/>
        <v>45658</v>
      </c>
      <c r="H66" s="67" t="s">
        <v>29</v>
      </c>
      <c r="I66" s="26" t="s">
        <v>281</v>
      </c>
      <c r="J66" s="66" t="s">
        <v>353</v>
      </c>
      <c r="K66" s="69" t="s">
        <v>27</v>
      </c>
      <c r="L66" s="69" t="s">
        <v>137</v>
      </c>
      <c r="M66" s="69" t="s">
        <v>666</v>
      </c>
      <c r="N66" s="69" t="s">
        <v>28</v>
      </c>
      <c r="O66" s="71">
        <v>0</v>
      </c>
      <c r="P66" s="74">
        <v>219.6</v>
      </c>
    </row>
    <row r="67" spans="1:16" ht="14.25" customHeight="1">
      <c r="A67" s="64" t="s">
        <v>1</v>
      </c>
      <c r="B67" s="163" t="s">
        <v>662</v>
      </c>
      <c r="C67" s="174" t="s">
        <v>647</v>
      </c>
      <c r="D67" s="68">
        <v>45687</v>
      </c>
      <c r="E67" s="66">
        <f t="shared" si="0"/>
        <v>1</v>
      </c>
      <c r="F67" s="66">
        <f t="shared" si="1"/>
        <v>2025</v>
      </c>
      <c r="G67" s="67">
        <f t="shared" si="2"/>
        <v>45658</v>
      </c>
      <c r="H67" s="67" t="s">
        <v>2008</v>
      </c>
      <c r="I67" s="26" t="s">
        <v>147</v>
      </c>
      <c r="J67" s="66" t="s">
        <v>684</v>
      </c>
      <c r="K67" s="69" t="s">
        <v>27</v>
      </c>
      <c r="L67" s="69" t="s">
        <v>137</v>
      </c>
      <c r="M67" s="69" t="s">
        <v>666</v>
      </c>
      <c r="N67" s="69" t="s">
        <v>28</v>
      </c>
      <c r="O67" s="71">
        <v>0</v>
      </c>
      <c r="P67" s="74">
        <v>569.9</v>
      </c>
    </row>
    <row r="68" spans="1:16" ht="14.25" customHeight="1">
      <c r="A68" s="64" t="s">
        <v>1</v>
      </c>
      <c r="B68" s="163" t="s">
        <v>662</v>
      </c>
      <c r="C68" s="174" t="s">
        <v>647</v>
      </c>
      <c r="D68" s="68">
        <v>45687</v>
      </c>
      <c r="E68" s="66">
        <f t="shared" si="0"/>
        <v>1</v>
      </c>
      <c r="F68" s="66">
        <f t="shared" si="1"/>
        <v>2025</v>
      </c>
      <c r="G68" s="67">
        <f t="shared" si="2"/>
        <v>45658</v>
      </c>
      <c r="H68" s="67" t="s">
        <v>29</v>
      </c>
      <c r="I68" s="26" t="s">
        <v>43</v>
      </c>
      <c r="J68" s="66" t="s">
        <v>336</v>
      </c>
      <c r="K68" s="69" t="s">
        <v>27</v>
      </c>
      <c r="L68" s="69" t="s">
        <v>137</v>
      </c>
      <c r="M68" s="69" t="s">
        <v>666</v>
      </c>
      <c r="N68" s="69" t="s">
        <v>28</v>
      </c>
      <c r="O68" s="71">
        <v>0</v>
      </c>
      <c r="P68" s="74">
        <v>3186</v>
      </c>
    </row>
    <row r="69" spans="1:16" ht="14.25" customHeight="1">
      <c r="A69" s="64" t="s">
        <v>1</v>
      </c>
      <c r="B69" s="163" t="s">
        <v>662</v>
      </c>
      <c r="C69" s="174" t="s">
        <v>647</v>
      </c>
      <c r="D69" s="68">
        <v>45687</v>
      </c>
      <c r="E69" s="66">
        <f t="shared" si="0"/>
        <v>1</v>
      </c>
      <c r="F69" s="66">
        <f t="shared" si="1"/>
        <v>2025</v>
      </c>
      <c r="G69" s="67">
        <f t="shared" si="2"/>
        <v>45658</v>
      </c>
      <c r="H69" s="67" t="s">
        <v>2009</v>
      </c>
      <c r="I69" s="26" t="s">
        <v>102</v>
      </c>
      <c r="J69" s="66" t="s">
        <v>129</v>
      </c>
      <c r="K69" s="69" t="s">
        <v>27</v>
      </c>
      <c r="L69" s="69" t="s">
        <v>137</v>
      </c>
      <c r="M69" s="69" t="s">
        <v>666</v>
      </c>
      <c r="N69" s="69" t="s">
        <v>28</v>
      </c>
      <c r="O69" s="71">
        <v>0</v>
      </c>
      <c r="P69" s="74">
        <v>1.65</v>
      </c>
    </row>
    <row r="70" spans="1:16" ht="14.25" customHeight="1">
      <c r="A70" s="64" t="s">
        <v>1</v>
      </c>
      <c r="B70" s="163" t="s">
        <v>662</v>
      </c>
      <c r="C70" s="174" t="s">
        <v>647</v>
      </c>
      <c r="D70" s="68">
        <v>45687</v>
      </c>
      <c r="E70" s="66">
        <f t="shared" si="0"/>
        <v>1</v>
      </c>
      <c r="F70" s="66">
        <f t="shared" si="1"/>
        <v>2025</v>
      </c>
      <c r="G70" s="67">
        <f t="shared" si="2"/>
        <v>45658</v>
      </c>
      <c r="H70" s="67" t="s">
        <v>29</v>
      </c>
      <c r="I70" s="26" t="s">
        <v>43</v>
      </c>
      <c r="J70" s="66" t="s">
        <v>255</v>
      </c>
      <c r="K70" s="69" t="s">
        <v>27</v>
      </c>
      <c r="L70" s="69" t="s">
        <v>137</v>
      </c>
      <c r="M70" s="69" t="s">
        <v>666</v>
      </c>
      <c r="N70" s="69" t="s">
        <v>28</v>
      </c>
      <c r="O70" s="71">
        <v>0</v>
      </c>
      <c r="P70" s="74">
        <v>21.16</v>
      </c>
    </row>
    <row r="71" spans="1:16" ht="14.25" customHeight="1">
      <c r="A71" s="64" t="s">
        <v>1</v>
      </c>
      <c r="B71" s="163" t="s">
        <v>662</v>
      </c>
      <c r="C71" s="174" t="s">
        <v>647</v>
      </c>
      <c r="D71" s="68">
        <v>45687</v>
      </c>
      <c r="E71" s="66">
        <f t="shared" si="0"/>
        <v>1</v>
      </c>
      <c r="F71" s="66">
        <f t="shared" si="1"/>
        <v>2025</v>
      </c>
      <c r="G71" s="67">
        <f t="shared" si="2"/>
        <v>45658</v>
      </c>
      <c r="H71" s="67" t="s">
        <v>29</v>
      </c>
      <c r="I71" s="26" t="s">
        <v>43</v>
      </c>
      <c r="J71" s="66" t="s">
        <v>282</v>
      </c>
      <c r="K71" s="69" t="s">
        <v>27</v>
      </c>
      <c r="L71" s="69" t="s">
        <v>137</v>
      </c>
      <c r="M71" s="69" t="s">
        <v>666</v>
      </c>
      <c r="N71" s="69" t="s">
        <v>28</v>
      </c>
      <c r="O71" s="71">
        <v>0</v>
      </c>
      <c r="P71" s="74">
        <v>786.62</v>
      </c>
    </row>
    <row r="72" spans="1:16" ht="14.25" customHeight="1">
      <c r="A72" s="64" t="s">
        <v>1</v>
      </c>
      <c r="B72" s="163" t="s">
        <v>662</v>
      </c>
      <c r="C72" s="174" t="s">
        <v>647</v>
      </c>
      <c r="D72" s="68">
        <v>45687</v>
      </c>
      <c r="E72" s="66">
        <f t="shared" si="0"/>
        <v>1</v>
      </c>
      <c r="F72" s="66">
        <f t="shared" si="1"/>
        <v>2025</v>
      </c>
      <c r="G72" s="67">
        <f t="shared" si="2"/>
        <v>45658</v>
      </c>
      <c r="H72" s="67" t="s">
        <v>29</v>
      </c>
      <c r="I72" s="26" t="s">
        <v>43</v>
      </c>
      <c r="J72" s="66" t="s">
        <v>283</v>
      </c>
      <c r="K72" s="69" t="s">
        <v>27</v>
      </c>
      <c r="L72" s="69" t="s">
        <v>137</v>
      </c>
      <c r="M72" s="69" t="s">
        <v>666</v>
      </c>
      <c r="N72" s="69" t="s">
        <v>28</v>
      </c>
      <c r="O72" s="71">
        <v>0</v>
      </c>
      <c r="P72" s="74">
        <v>580.03</v>
      </c>
    </row>
    <row r="73" spans="1:16" ht="14.25" customHeight="1">
      <c r="A73" s="64" t="s">
        <v>1</v>
      </c>
      <c r="B73" s="163" t="s">
        <v>662</v>
      </c>
      <c r="C73" s="174" t="s">
        <v>647</v>
      </c>
      <c r="D73" s="68">
        <v>45687</v>
      </c>
      <c r="E73" s="66">
        <f t="shared" si="0"/>
        <v>1</v>
      </c>
      <c r="F73" s="66">
        <f t="shared" si="1"/>
        <v>2025</v>
      </c>
      <c r="G73" s="67">
        <f t="shared" si="2"/>
        <v>45658</v>
      </c>
      <c r="H73" s="67" t="s">
        <v>29</v>
      </c>
      <c r="I73" s="26" t="s">
        <v>43</v>
      </c>
      <c r="J73" s="66" t="s">
        <v>284</v>
      </c>
      <c r="K73" s="69" t="s">
        <v>27</v>
      </c>
      <c r="L73" s="69" t="s">
        <v>137</v>
      </c>
      <c r="M73" s="69" t="s">
        <v>666</v>
      </c>
      <c r="N73" s="69" t="s">
        <v>28</v>
      </c>
      <c r="O73" s="71">
        <v>0</v>
      </c>
      <c r="P73" s="74">
        <v>487.56</v>
      </c>
    </row>
    <row r="74" spans="1:16" ht="14.25" customHeight="1">
      <c r="A74" s="64" t="s">
        <v>1</v>
      </c>
      <c r="B74" s="163" t="s">
        <v>662</v>
      </c>
      <c r="C74" s="174" t="s">
        <v>647</v>
      </c>
      <c r="D74" s="68">
        <v>45687</v>
      </c>
      <c r="E74" s="66">
        <f t="shared" si="0"/>
        <v>1</v>
      </c>
      <c r="F74" s="66">
        <f t="shared" si="1"/>
        <v>2025</v>
      </c>
      <c r="G74" s="67">
        <f t="shared" si="2"/>
        <v>45658</v>
      </c>
      <c r="H74" s="67" t="s">
        <v>29</v>
      </c>
      <c r="I74" s="26" t="s">
        <v>43</v>
      </c>
      <c r="J74" s="66" t="s">
        <v>284</v>
      </c>
      <c r="K74" s="69" t="s">
        <v>27</v>
      </c>
      <c r="L74" s="69" t="s">
        <v>137</v>
      </c>
      <c r="M74" s="69" t="s">
        <v>666</v>
      </c>
      <c r="N74" s="69" t="s">
        <v>28</v>
      </c>
      <c r="O74" s="71">
        <v>0</v>
      </c>
      <c r="P74" s="74">
        <v>388.29</v>
      </c>
    </row>
    <row r="75" spans="1:16" ht="14.25" customHeight="1">
      <c r="A75" s="64" t="s">
        <v>1</v>
      </c>
      <c r="B75" s="163" t="s">
        <v>662</v>
      </c>
      <c r="C75" s="174" t="s">
        <v>647</v>
      </c>
      <c r="D75" s="68">
        <v>45687</v>
      </c>
      <c r="E75" s="66">
        <f t="shared" si="0"/>
        <v>1</v>
      </c>
      <c r="F75" s="66">
        <f t="shared" si="1"/>
        <v>2025</v>
      </c>
      <c r="G75" s="67">
        <f t="shared" si="2"/>
        <v>45658</v>
      </c>
      <c r="H75" s="67" t="s">
        <v>29</v>
      </c>
      <c r="I75" s="26" t="s">
        <v>43</v>
      </c>
      <c r="J75" s="66" t="s">
        <v>685</v>
      </c>
      <c r="K75" s="69" t="s">
        <v>27</v>
      </c>
      <c r="L75" s="69" t="s">
        <v>137</v>
      </c>
      <c r="M75" s="69" t="s">
        <v>666</v>
      </c>
      <c r="N75" s="69" t="s">
        <v>28</v>
      </c>
      <c r="O75" s="71">
        <v>0</v>
      </c>
      <c r="P75" s="74">
        <v>33.49</v>
      </c>
    </row>
    <row r="76" spans="1:16" ht="14.25" customHeight="1">
      <c r="A76" s="64" t="s">
        <v>1</v>
      </c>
      <c r="B76" s="163" t="s">
        <v>662</v>
      </c>
      <c r="C76" s="174" t="s">
        <v>647</v>
      </c>
      <c r="D76" s="68">
        <v>45687</v>
      </c>
      <c r="E76" s="66">
        <f t="shared" si="0"/>
        <v>1</v>
      </c>
      <c r="F76" s="66">
        <f t="shared" si="1"/>
        <v>2025</v>
      </c>
      <c r="G76" s="67">
        <f t="shared" si="2"/>
        <v>45658</v>
      </c>
      <c r="H76" s="67" t="s">
        <v>29</v>
      </c>
      <c r="I76" s="26" t="s">
        <v>43</v>
      </c>
      <c r="J76" s="66" t="s">
        <v>686</v>
      </c>
      <c r="K76" s="69" t="s">
        <v>27</v>
      </c>
      <c r="L76" s="69" t="s">
        <v>137</v>
      </c>
      <c r="M76" s="69" t="s">
        <v>666</v>
      </c>
      <c r="N76" s="69" t="s">
        <v>28</v>
      </c>
      <c r="O76" s="71">
        <v>0</v>
      </c>
      <c r="P76" s="74">
        <v>4777.8100000000004</v>
      </c>
    </row>
    <row r="77" spans="1:16" ht="14.25" customHeight="1">
      <c r="A77" s="64" t="s">
        <v>1</v>
      </c>
      <c r="B77" s="163" t="s">
        <v>662</v>
      </c>
      <c r="C77" s="174" t="s">
        <v>647</v>
      </c>
      <c r="D77" s="68">
        <v>45687</v>
      </c>
      <c r="E77" s="66">
        <f t="shared" si="0"/>
        <v>1</v>
      </c>
      <c r="F77" s="66">
        <f t="shared" si="1"/>
        <v>2025</v>
      </c>
      <c r="G77" s="67">
        <f t="shared" si="2"/>
        <v>45658</v>
      </c>
      <c r="H77" s="67" t="s">
        <v>29</v>
      </c>
      <c r="I77" s="26" t="s">
        <v>43</v>
      </c>
      <c r="J77" s="66" t="s">
        <v>687</v>
      </c>
      <c r="K77" s="69" t="s">
        <v>27</v>
      </c>
      <c r="L77" s="69" t="s">
        <v>137</v>
      </c>
      <c r="M77" s="69" t="s">
        <v>666</v>
      </c>
      <c r="N77" s="69" t="s">
        <v>28</v>
      </c>
      <c r="O77" s="71">
        <v>0</v>
      </c>
      <c r="P77" s="74">
        <v>671.81</v>
      </c>
    </row>
    <row r="78" spans="1:16" ht="14.25" customHeight="1">
      <c r="A78" s="64" t="s">
        <v>1</v>
      </c>
      <c r="B78" s="163" t="s">
        <v>662</v>
      </c>
      <c r="C78" s="174" t="s">
        <v>647</v>
      </c>
      <c r="D78" s="68">
        <v>45687</v>
      </c>
      <c r="E78" s="66">
        <f t="shared" si="0"/>
        <v>1</v>
      </c>
      <c r="F78" s="66">
        <f t="shared" si="1"/>
        <v>2025</v>
      </c>
      <c r="G78" s="67">
        <f t="shared" si="2"/>
        <v>45658</v>
      </c>
      <c r="H78" s="67" t="s">
        <v>29</v>
      </c>
      <c r="I78" s="26" t="s">
        <v>43</v>
      </c>
      <c r="J78" s="66" t="s">
        <v>687</v>
      </c>
      <c r="K78" s="69" t="s">
        <v>27</v>
      </c>
      <c r="L78" s="69" t="s">
        <v>137</v>
      </c>
      <c r="M78" s="69" t="s">
        <v>666</v>
      </c>
      <c r="N78" s="69" t="s">
        <v>28</v>
      </c>
      <c r="O78" s="71">
        <v>0</v>
      </c>
      <c r="P78" s="74">
        <v>220.27</v>
      </c>
    </row>
    <row r="79" spans="1:16" ht="14.25" customHeight="1">
      <c r="A79" s="64" t="s">
        <v>1</v>
      </c>
      <c r="B79" s="163" t="s">
        <v>662</v>
      </c>
      <c r="C79" s="174" t="s">
        <v>647</v>
      </c>
      <c r="D79" s="68">
        <v>45687</v>
      </c>
      <c r="E79" s="66">
        <f t="shared" si="0"/>
        <v>1</v>
      </c>
      <c r="F79" s="66">
        <f t="shared" si="1"/>
        <v>2025</v>
      </c>
      <c r="G79" s="67">
        <f t="shared" si="2"/>
        <v>45658</v>
      </c>
      <c r="H79" s="67" t="s">
        <v>29</v>
      </c>
      <c r="I79" s="26" t="s">
        <v>43</v>
      </c>
      <c r="J79" s="66" t="s">
        <v>688</v>
      </c>
      <c r="K79" s="69" t="s">
        <v>27</v>
      </c>
      <c r="L79" s="69" t="s">
        <v>137</v>
      </c>
      <c r="M79" s="69" t="s">
        <v>666</v>
      </c>
      <c r="N79" s="69" t="s">
        <v>28</v>
      </c>
      <c r="O79" s="71">
        <v>0</v>
      </c>
      <c r="P79" s="74">
        <v>901.85</v>
      </c>
    </row>
    <row r="80" spans="1:16" ht="14.25" customHeight="1">
      <c r="A80" s="64" t="s">
        <v>1</v>
      </c>
      <c r="B80" s="163" t="s">
        <v>662</v>
      </c>
      <c r="C80" s="174" t="s">
        <v>647</v>
      </c>
      <c r="D80" s="68">
        <v>45687</v>
      </c>
      <c r="E80" s="66">
        <f t="shared" si="0"/>
        <v>1</v>
      </c>
      <c r="F80" s="66">
        <f t="shared" si="1"/>
        <v>2025</v>
      </c>
      <c r="G80" s="67">
        <f t="shared" si="2"/>
        <v>45658</v>
      </c>
      <c r="H80" s="67" t="s">
        <v>29</v>
      </c>
      <c r="I80" s="26" t="s">
        <v>43</v>
      </c>
      <c r="J80" s="66" t="s">
        <v>689</v>
      </c>
      <c r="K80" s="69" t="s">
        <v>27</v>
      </c>
      <c r="L80" s="69" t="s">
        <v>137</v>
      </c>
      <c r="M80" s="69" t="s">
        <v>666</v>
      </c>
      <c r="N80" s="69" t="s">
        <v>28</v>
      </c>
      <c r="O80" s="71">
        <v>0</v>
      </c>
      <c r="P80" s="74">
        <v>790.23</v>
      </c>
    </row>
    <row r="81" spans="1:16" ht="14.25" customHeight="1">
      <c r="A81" s="64" t="s">
        <v>1</v>
      </c>
      <c r="B81" s="163" t="s">
        <v>662</v>
      </c>
      <c r="C81" s="174" t="s">
        <v>647</v>
      </c>
      <c r="D81" s="68">
        <v>45687</v>
      </c>
      <c r="E81" s="66">
        <f t="shared" si="0"/>
        <v>1</v>
      </c>
      <c r="F81" s="66">
        <f t="shared" si="1"/>
        <v>2025</v>
      </c>
      <c r="G81" s="67">
        <f t="shared" si="2"/>
        <v>45658</v>
      </c>
      <c r="H81" s="67" t="s">
        <v>29</v>
      </c>
      <c r="I81" s="26" t="s">
        <v>43</v>
      </c>
      <c r="J81" s="66" t="s">
        <v>261</v>
      </c>
      <c r="K81" s="69" t="s">
        <v>27</v>
      </c>
      <c r="L81" s="69" t="s">
        <v>137</v>
      </c>
      <c r="M81" s="69" t="s">
        <v>666</v>
      </c>
      <c r="N81" s="69" t="s">
        <v>28</v>
      </c>
      <c r="O81" s="71">
        <v>0</v>
      </c>
      <c r="P81" s="74">
        <v>343.88</v>
      </c>
    </row>
    <row r="82" spans="1:16" ht="14.25" customHeight="1">
      <c r="A82" s="64" t="s">
        <v>1</v>
      </c>
      <c r="B82" s="163" t="s">
        <v>662</v>
      </c>
      <c r="C82" s="174" t="s">
        <v>647</v>
      </c>
      <c r="D82" s="68">
        <v>45687</v>
      </c>
      <c r="E82" s="66">
        <f t="shared" si="0"/>
        <v>1</v>
      </c>
      <c r="F82" s="66">
        <f t="shared" si="1"/>
        <v>2025</v>
      </c>
      <c r="G82" s="67">
        <f t="shared" si="2"/>
        <v>45658</v>
      </c>
      <c r="H82" s="67" t="s">
        <v>29</v>
      </c>
      <c r="I82" s="26" t="s">
        <v>43</v>
      </c>
      <c r="J82" s="66" t="s">
        <v>688</v>
      </c>
      <c r="K82" s="69" t="s">
        <v>27</v>
      </c>
      <c r="L82" s="69" t="s">
        <v>137</v>
      </c>
      <c r="M82" s="69" t="s">
        <v>666</v>
      </c>
      <c r="N82" s="69" t="s">
        <v>28</v>
      </c>
      <c r="O82" s="71">
        <v>0</v>
      </c>
      <c r="P82" s="74">
        <v>42.84</v>
      </c>
    </row>
    <row r="83" spans="1:16" ht="14.25" customHeight="1">
      <c r="A83" s="64" t="s">
        <v>1</v>
      </c>
      <c r="B83" s="163" t="s">
        <v>662</v>
      </c>
      <c r="C83" s="174" t="s">
        <v>647</v>
      </c>
      <c r="D83" s="68">
        <v>45687</v>
      </c>
      <c r="E83" s="66">
        <f t="shared" si="0"/>
        <v>1</v>
      </c>
      <c r="F83" s="66">
        <f t="shared" si="1"/>
        <v>2025</v>
      </c>
      <c r="G83" s="67">
        <f t="shared" si="2"/>
        <v>45658</v>
      </c>
      <c r="H83" s="67" t="s">
        <v>29</v>
      </c>
      <c r="I83" s="26" t="s">
        <v>43</v>
      </c>
      <c r="J83" s="66" t="s">
        <v>288</v>
      </c>
      <c r="K83" s="69" t="s">
        <v>27</v>
      </c>
      <c r="L83" s="69" t="s">
        <v>137</v>
      </c>
      <c r="M83" s="69" t="s">
        <v>666</v>
      </c>
      <c r="N83" s="69" t="s">
        <v>28</v>
      </c>
      <c r="O83" s="71">
        <v>0</v>
      </c>
      <c r="P83" s="74">
        <v>1008.91</v>
      </c>
    </row>
    <row r="84" spans="1:16" ht="14.25" customHeight="1">
      <c r="A84" s="64" t="s">
        <v>1</v>
      </c>
      <c r="B84" s="163" t="s">
        <v>662</v>
      </c>
      <c r="C84" s="174" t="s">
        <v>647</v>
      </c>
      <c r="D84" s="68">
        <v>45687</v>
      </c>
      <c r="E84" s="66">
        <f t="shared" si="0"/>
        <v>1</v>
      </c>
      <c r="F84" s="66">
        <f t="shared" si="1"/>
        <v>2025</v>
      </c>
      <c r="G84" s="67">
        <f t="shared" si="2"/>
        <v>45658</v>
      </c>
      <c r="H84" s="67" t="s">
        <v>29</v>
      </c>
      <c r="I84" s="26" t="s">
        <v>43</v>
      </c>
      <c r="J84" s="66" t="s">
        <v>263</v>
      </c>
      <c r="K84" s="69" t="s">
        <v>27</v>
      </c>
      <c r="L84" s="69" t="s">
        <v>137</v>
      </c>
      <c r="M84" s="69" t="s">
        <v>666</v>
      </c>
      <c r="N84" s="69" t="s">
        <v>28</v>
      </c>
      <c r="O84" s="71">
        <v>0</v>
      </c>
      <c r="P84" s="74">
        <v>233.46</v>
      </c>
    </row>
    <row r="85" spans="1:16" ht="14.25" customHeight="1">
      <c r="A85" s="64" t="s">
        <v>1</v>
      </c>
      <c r="B85" s="163" t="s">
        <v>662</v>
      </c>
      <c r="C85" s="174" t="s">
        <v>647</v>
      </c>
      <c r="D85" s="68">
        <v>45687</v>
      </c>
      <c r="E85" s="66">
        <f t="shared" si="0"/>
        <v>1</v>
      </c>
      <c r="F85" s="66">
        <f t="shared" si="1"/>
        <v>2025</v>
      </c>
      <c r="G85" s="67">
        <f t="shared" si="2"/>
        <v>45658</v>
      </c>
      <c r="H85" s="67" t="s">
        <v>29</v>
      </c>
      <c r="I85" s="26" t="s">
        <v>43</v>
      </c>
      <c r="J85" s="66" t="s">
        <v>267</v>
      </c>
      <c r="K85" s="69" t="s">
        <v>27</v>
      </c>
      <c r="L85" s="69" t="s">
        <v>137</v>
      </c>
      <c r="M85" s="69" t="s">
        <v>666</v>
      </c>
      <c r="N85" s="69" t="s">
        <v>28</v>
      </c>
      <c r="O85" s="71">
        <v>0</v>
      </c>
      <c r="P85" s="74">
        <v>129.16</v>
      </c>
    </row>
    <row r="86" spans="1:16" ht="14.25" customHeight="1">
      <c r="A86" s="64" t="s">
        <v>1</v>
      </c>
      <c r="B86" s="163" t="s">
        <v>662</v>
      </c>
      <c r="C86" s="174" t="s">
        <v>647</v>
      </c>
      <c r="D86" s="68">
        <v>45687</v>
      </c>
      <c r="E86" s="66">
        <f t="shared" si="0"/>
        <v>1</v>
      </c>
      <c r="F86" s="66">
        <f t="shared" si="1"/>
        <v>2025</v>
      </c>
      <c r="G86" s="67">
        <f t="shared" si="2"/>
        <v>45658</v>
      </c>
      <c r="H86" s="67" t="s">
        <v>29</v>
      </c>
      <c r="I86" s="26" t="s">
        <v>43</v>
      </c>
      <c r="J86" s="66" t="s">
        <v>289</v>
      </c>
      <c r="K86" s="69" t="s">
        <v>27</v>
      </c>
      <c r="L86" s="69" t="s">
        <v>137</v>
      </c>
      <c r="M86" s="69" t="s">
        <v>666</v>
      </c>
      <c r="N86" s="69" t="s">
        <v>28</v>
      </c>
      <c r="O86" s="71">
        <v>0</v>
      </c>
      <c r="P86" s="74">
        <v>3464.03</v>
      </c>
    </row>
    <row r="87" spans="1:16" ht="14.25" customHeight="1">
      <c r="A87" s="64" t="s">
        <v>1</v>
      </c>
      <c r="B87" s="163" t="s">
        <v>662</v>
      </c>
      <c r="C87" s="174" t="s">
        <v>647</v>
      </c>
      <c r="D87" s="68">
        <v>45687</v>
      </c>
      <c r="E87" s="66">
        <f t="shared" si="0"/>
        <v>1</v>
      </c>
      <c r="F87" s="66">
        <f t="shared" si="1"/>
        <v>2025</v>
      </c>
      <c r="G87" s="67">
        <f t="shared" si="2"/>
        <v>45658</v>
      </c>
      <c r="H87" s="67" t="s">
        <v>29</v>
      </c>
      <c r="I87" s="26" t="s">
        <v>43</v>
      </c>
      <c r="J87" s="66" t="s">
        <v>290</v>
      </c>
      <c r="K87" s="69" t="s">
        <v>27</v>
      </c>
      <c r="L87" s="69" t="s">
        <v>137</v>
      </c>
      <c r="M87" s="69" t="s">
        <v>666</v>
      </c>
      <c r="N87" s="69" t="s">
        <v>28</v>
      </c>
      <c r="O87" s="71">
        <v>0</v>
      </c>
      <c r="P87" s="74">
        <v>1452.77</v>
      </c>
    </row>
    <row r="88" spans="1:16" ht="14.25" customHeight="1">
      <c r="A88" s="64" t="s">
        <v>1</v>
      </c>
      <c r="B88" s="163" t="s">
        <v>662</v>
      </c>
      <c r="C88" s="174" t="s">
        <v>647</v>
      </c>
      <c r="D88" s="68">
        <v>45687</v>
      </c>
      <c r="E88" s="66">
        <f t="shared" si="0"/>
        <v>1</v>
      </c>
      <c r="F88" s="66">
        <f t="shared" si="1"/>
        <v>2025</v>
      </c>
      <c r="G88" s="67">
        <f t="shared" si="2"/>
        <v>45658</v>
      </c>
      <c r="H88" s="67" t="s">
        <v>29</v>
      </c>
      <c r="I88" s="26" t="s">
        <v>43</v>
      </c>
      <c r="J88" s="66" t="s">
        <v>291</v>
      </c>
      <c r="K88" s="69" t="s">
        <v>27</v>
      </c>
      <c r="L88" s="69" t="s">
        <v>137</v>
      </c>
      <c r="M88" s="69" t="s">
        <v>666</v>
      </c>
      <c r="N88" s="69" t="s">
        <v>28</v>
      </c>
      <c r="O88" s="71">
        <v>0</v>
      </c>
      <c r="P88" s="74">
        <v>2003.69</v>
      </c>
    </row>
    <row r="89" spans="1:16" ht="14.25" customHeight="1">
      <c r="A89" s="64" t="s">
        <v>1</v>
      </c>
      <c r="B89" s="163" t="s">
        <v>662</v>
      </c>
      <c r="C89" s="174" t="s">
        <v>647</v>
      </c>
      <c r="D89" s="68">
        <v>45687</v>
      </c>
      <c r="E89" s="66">
        <f t="shared" si="0"/>
        <v>1</v>
      </c>
      <c r="F89" s="66">
        <f t="shared" si="1"/>
        <v>2025</v>
      </c>
      <c r="G89" s="67">
        <f t="shared" si="2"/>
        <v>45658</v>
      </c>
      <c r="H89" s="67" t="s">
        <v>2009</v>
      </c>
      <c r="I89" s="26" t="s">
        <v>102</v>
      </c>
      <c r="J89" s="66" t="s">
        <v>682</v>
      </c>
      <c r="K89" s="69" t="s">
        <v>27</v>
      </c>
      <c r="L89" s="69" t="s">
        <v>137</v>
      </c>
      <c r="M89" s="69" t="s">
        <v>666</v>
      </c>
      <c r="N89" s="69" t="s">
        <v>28</v>
      </c>
      <c r="O89" s="71">
        <v>0</v>
      </c>
      <c r="P89" s="74">
        <v>13.1</v>
      </c>
    </row>
    <row r="90" spans="1:16" ht="14.25" customHeight="1">
      <c r="A90" s="64" t="s">
        <v>1</v>
      </c>
      <c r="B90" s="163" t="s">
        <v>662</v>
      </c>
      <c r="C90" s="174" t="s">
        <v>647</v>
      </c>
      <c r="D90" s="68">
        <v>45688</v>
      </c>
      <c r="E90" s="66">
        <f t="shared" si="0"/>
        <v>1</v>
      </c>
      <c r="F90" s="66">
        <f t="shared" si="1"/>
        <v>2025</v>
      </c>
      <c r="G90" s="67">
        <f t="shared" si="2"/>
        <v>45658</v>
      </c>
      <c r="H90" s="67" t="s">
        <v>2006</v>
      </c>
      <c r="I90" s="26" t="s">
        <v>142</v>
      </c>
      <c r="J90" s="66" t="s">
        <v>690</v>
      </c>
      <c r="K90" s="69" t="s">
        <v>27</v>
      </c>
      <c r="L90" s="69" t="s">
        <v>132</v>
      </c>
      <c r="M90" s="69" t="s">
        <v>664</v>
      </c>
      <c r="N90" s="69" t="s">
        <v>604</v>
      </c>
      <c r="O90" s="71">
        <v>465.97</v>
      </c>
      <c r="P90" s="74">
        <v>0</v>
      </c>
    </row>
    <row r="91" spans="1:16" ht="14.25" customHeight="1">
      <c r="A91" s="64" t="s">
        <v>1</v>
      </c>
      <c r="B91" s="163" t="s">
        <v>662</v>
      </c>
      <c r="C91" s="174" t="s">
        <v>647</v>
      </c>
      <c r="D91" s="68">
        <v>45688</v>
      </c>
      <c r="E91" s="66">
        <f t="shared" si="0"/>
        <v>1</v>
      </c>
      <c r="F91" s="66">
        <f t="shared" si="1"/>
        <v>2025</v>
      </c>
      <c r="G91" s="67">
        <f t="shared" si="2"/>
        <v>45658</v>
      </c>
      <c r="H91" s="67" t="s">
        <v>2006</v>
      </c>
      <c r="I91" s="26" t="s">
        <v>142</v>
      </c>
      <c r="J91" s="66" t="s">
        <v>690</v>
      </c>
      <c r="K91" s="69" t="s">
        <v>27</v>
      </c>
      <c r="L91" s="69" t="s">
        <v>122</v>
      </c>
      <c r="M91" s="69" t="s">
        <v>664</v>
      </c>
      <c r="N91" s="69" t="s">
        <v>604</v>
      </c>
      <c r="O91" s="71">
        <v>1941.52</v>
      </c>
      <c r="P91" s="74">
        <v>0</v>
      </c>
    </row>
    <row r="92" spans="1:16" ht="14.25" customHeight="1">
      <c r="A92" s="64" t="s">
        <v>1</v>
      </c>
      <c r="B92" s="163" t="s">
        <v>662</v>
      </c>
      <c r="C92" s="174" t="s">
        <v>647</v>
      </c>
      <c r="D92" s="68">
        <v>45688</v>
      </c>
      <c r="E92" s="66">
        <f t="shared" si="0"/>
        <v>1</v>
      </c>
      <c r="F92" s="66">
        <f t="shared" si="1"/>
        <v>2025</v>
      </c>
      <c r="G92" s="67">
        <f t="shared" si="2"/>
        <v>45658</v>
      </c>
      <c r="H92" s="67" t="s">
        <v>2006</v>
      </c>
      <c r="I92" s="26" t="s">
        <v>142</v>
      </c>
      <c r="J92" s="66" t="s">
        <v>182</v>
      </c>
      <c r="K92" s="69" t="s">
        <v>27</v>
      </c>
      <c r="L92" s="69" t="s">
        <v>122</v>
      </c>
      <c r="M92" s="69" t="s">
        <v>664</v>
      </c>
      <c r="N92" s="69" t="s">
        <v>604</v>
      </c>
      <c r="O92" s="71">
        <v>1320</v>
      </c>
      <c r="P92" s="74">
        <v>0</v>
      </c>
    </row>
    <row r="93" spans="1:16" ht="14.25" customHeight="1">
      <c r="A93" s="64" t="s">
        <v>1</v>
      </c>
      <c r="B93" s="163" t="s">
        <v>662</v>
      </c>
      <c r="C93" s="174" t="s">
        <v>647</v>
      </c>
      <c r="D93" s="68">
        <v>45688</v>
      </c>
      <c r="E93" s="66">
        <f t="shared" si="0"/>
        <v>1</v>
      </c>
      <c r="F93" s="66">
        <f t="shared" si="1"/>
        <v>2025</v>
      </c>
      <c r="G93" s="67">
        <f t="shared" si="2"/>
        <v>45658</v>
      </c>
      <c r="H93" s="67" t="s">
        <v>2006</v>
      </c>
      <c r="I93" s="26" t="s">
        <v>142</v>
      </c>
      <c r="J93" s="66" t="s">
        <v>182</v>
      </c>
      <c r="K93" s="69" t="s">
        <v>27</v>
      </c>
      <c r="L93" s="69" t="s">
        <v>132</v>
      </c>
      <c r="M93" s="69" t="s">
        <v>664</v>
      </c>
      <c r="N93" s="69" t="s">
        <v>604</v>
      </c>
      <c r="O93" s="71">
        <v>1212</v>
      </c>
      <c r="P93" s="74">
        <v>0</v>
      </c>
    </row>
    <row r="94" spans="1:16" ht="14.25" customHeight="1">
      <c r="A94" s="64" t="s">
        <v>1</v>
      </c>
      <c r="B94" s="163" t="s">
        <v>662</v>
      </c>
      <c r="C94" s="174" t="s">
        <v>647</v>
      </c>
      <c r="D94" s="68">
        <v>45688</v>
      </c>
      <c r="E94" s="66">
        <f t="shared" si="0"/>
        <v>1</v>
      </c>
      <c r="F94" s="66">
        <f t="shared" si="1"/>
        <v>2025</v>
      </c>
      <c r="G94" s="67">
        <f t="shared" si="2"/>
        <v>45658</v>
      </c>
      <c r="H94" s="67" t="s">
        <v>2006</v>
      </c>
      <c r="I94" s="26" t="s">
        <v>142</v>
      </c>
      <c r="J94" s="66" t="s">
        <v>182</v>
      </c>
      <c r="K94" s="69" t="s">
        <v>27</v>
      </c>
      <c r="L94" s="69" t="s">
        <v>132</v>
      </c>
      <c r="M94" s="69" t="s">
        <v>664</v>
      </c>
      <c r="N94" s="69" t="s">
        <v>604</v>
      </c>
      <c r="O94" s="71">
        <v>369.06</v>
      </c>
      <c r="P94" s="74">
        <v>0</v>
      </c>
    </row>
    <row r="95" spans="1:16" ht="14.25" customHeight="1">
      <c r="A95" s="64" t="s">
        <v>1</v>
      </c>
      <c r="B95" s="163" t="s">
        <v>662</v>
      </c>
      <c r="C95" s="174" t="s">
        <v>647</v>
      </c>
      <c r="D95" s="68">
        <v>45688</v>
      </c>
      <c r="E95" s="66">
        <f t="shared" si="0"/>
        <v>1</v>
      </c>
      <c r="F95" s="66">
        <f t="shared" si="1"/>
        <v>2025</v>
      </c>
      <c r="G95" s="67">
        <f t="shared" si="2"/>
        <v>45658</v>
      </c>
      <c r="H95" s="67" t="s">
        <v>2006</v>
      </c>
      <c r="I95" s="26" t="s">
        <v>142</v>
      </c>
      <c r="J95" s="66" t="s">
        <v>182</v>
      </c>
      <c r="K95" s="69" t="s">
        <v>27</v>
      </c>
      <c r="L95" s="69" t="s">
        <v>122</v>
      </c>
      <c r="M95" s="69" t="s">
        <v>664</v>
      </c>
      <c r="N95" s="69" t="s">
        <v>604</v>
      </c>
      <c r="O95" s="71">
        <v>1537.75</v>
      </c>
      <c r="P95" s="74">
        <v>0</v>
      </c>
    </row>
    <row r="96" spans="1:16" ht="14.25" customHeight="1">
      <c r="A96" s="64" t="s">
        <v>1</v>
      </c>
      <c r="B96" s="163" t="s">
        <v>662</v>
      </c>
      <c r="C96" s="174" t="s">
        <v>647</v>
      </c>
      <c r="D96" s="68">
        <v>45688</v>
      </c>
      <c r="E96" s="66">
        <f t="shared" si="0"/>
        <v>1</v>
      </c>
      <c r="F96" s="66">
        <f t="shared" si="1"/>
        <v>2025</v>
      </c>
      <c r="G96" s="67">
        <f t="shared" si="2"/>
        <v>45658</v>
      </c>
      <c r="H96" s="67" t="s">
        <v>2007</v>
      </c>
      <c r="I96" s="26" t="s">
        <v>667</v>
      </c>
      <c r="J96" s="66" t="s">
        <v>691</v>
      </c>
      <c r="K96" s="69" t="s">
        <v>27</v>
      </c>
      <c r="L96" s="69" t="s">
        <v>137</v>
      </c>
      <c r="M96" s="69" t="s">
        <v>666</v>
      </c>
      <c r="N96" s="69" t="s">
        <v>604</v>
      </c>
      <c r="O96" s="71">
        <v>1950</v>
      </c>
      <c r="P96" s="74">
        <v>0</v>
      </c>
    </row>
    <row r="97" spans="1:16" ht="14.25" customHeight="1">
      <c r="A97" s="64" t="s">
        <v>1</v>
      </c>
      <c r="B97" s="163" t="s">
        <v>662</v>
      </c>
      <c r="C97" s="174" t="s">
        <v>647</v>
      </c>
      <c r="D97" s="68">
        <v>45688</v>
      </c>
      <c r="E97" s="66">
        <f t="shared" si="0"/>
        <v>1</v>
      </c>
      <c r="F97" s="66">
        <f t="shared" si="1"/>
        <v>2025</v>
      </c>
      <c r="G97" s="67">
        <f t="shared" si="2"/>
        <v>45658</v>
      </c>
      <c r="H97" s="67" t="s">
        <v>2007</v>
      </c>
      <c r="I97" s="26" t="s">
        <v>667</v>
      </c>
      <c r="J97" s="66" t="s">
        <v>692</v>
      </c>
      <c r="K97" s="69" t="s">
        <v>27</v>
      </c>
      <c r="L97" s="69" t="s">
        <v>137</v>
      </c>
      <c r="M97" s="69" t="s">
        <v>666</v>
      </c>
      <c r="N97" s="69" t="s">
        <v>604</v>
      </c>
      <c r="O97" s="71">
        <v>2000</v>
      </c>
      <c r="P97" s="74">
        <v>0</v>
      </c>
    </row>
    <row r="98" spans="1:16" ht="14.25" customHeight="1">
      <c r="A98" s="64" t="s">
        <v>1</v>
      </c>
      <c r="B98" s="163" t="s">
        <v>662</v>
      </c>
      <c r="C98" s="174" t="s">
        <v>647</v>
      </c>
      <c r="D98" s="68">
        <v>45688</v>
      </c>
      <c r="E98" s="66">
        <f t="shared" si="0"/>
        <v>1</v>
      </c>
      <c r="F98" s="66">
        <f t="shared" si="1"/>
        <v>2025</v>
      </c>
      <c r="G98" s="67">
        <f t="shared" si="2"/>
        <v>45658</v>
      </c>
      <c r="H98" s="67" t="s">
        <v>2007</v>
      </c>
      <c r="I98" s="26" t="s">
        <v>667</v>
      </c>
      <c r="J98" s="66" t="s">
        <v>693</v>
      </c>
      <c r="K98" s="69" t="s">
        <v>27</v>
      </c>
      <c r="L98" s="69" t="s">
        <v>137</v>
      </c>
      <c r="M98" s="69" t="s">
        <v>666</v>
      </c>
      <c r="N98" s="69" t="s">
        <v>604</v>
      </c>
      <c r="O98" s="71">
        <v>2000</v>
      </c>
      <c r="P98" s="74">
        <v>0</v>
      </c>
    </row>
    <row r="99" spans="1:16" ht="14.25" customHeight="1">
      <c r="A99" s="64" t="s">
        <v>1</v>
      </c>
      <c r="B99" s="163" t="s">
        <v>662</v>
      </c>
      <c r="C99" s="174" t="s">
        <v>647</v>
      </c>
      <c r="D99" s="68">
        <v>45688</v>
      </c>
      <c r="E99" s="66">
        <f t="shared" si="0"/>
        <v>1</v>
      </c>
      <c r="F99" s="66">
        <f t="shared" si="1"/>
        <v>2025</v>
      </c>
      <c r="G99" s="67">
        <f t="shared" si="2"/>
        <v>45658</v>
      </c>
      <c r="H99" s="67" t="s">
        <v>2007</v>
      </c>
      <c r="I99" s="26" t="s">
        <v>667</v>
      </c>
      <c r="J99" s="66" t="s">
        <v>694</v>
      </c>
      <c r="K99" s="69" t="s">
        <v>27</v>
      </c>
      <c r="L99" s="69" t="s">
        <v>137</v>
      </c>
      <c r="M99" s="69" t="s">
        <v>666</v>
      </c>
      <c r="N99" s="69" t="s">
        <v>604</v>
      </c>
      <c r="O99" s="71">
        <v>1900</v>
      </c>
      <c r="P99" s="74">
        <v>0</v>
      </c>
    </row>
    <row r="100" spans="1:16" ht="14.25" customHeight="1">
      <c r="A100" s="64" t="s">
        <v>1</v>
      </c>
      <c r="B100" s="163" t="s">
        <v>662</v>
      </c>
      <c r="C100" s="174" t="s">
        <v>647</v>
      </c>
      <c r="D100" s="68">
        <v>45688</v>
      </c>
      <c r="E100" s="66">
        <f t="shared" si="0"/>
        <v>1</v>
      </c>
      <c r="F100" s="66">
        <f t="shared" si="1"/>
        <v>2025</v>
      </c>
      <c r="G100" s="67">
        <f t="shared" si="2"/>
        <v>45658</v>
      </c>
      <c r="H100" s="67" t="s">
        <v>2007</v>
      </c>
      <c r="I100" s="26" t="s">
        <v>667</v>
      </c>
      <c r="J100" s="66" t="s">
        <v>695</v>
      </c>
      <c r="K100" s="69" t="s">
        <v>27</v>
      </c>
      <c r="L100" s="69" t="s">
        <v>137</v>
      </c>
      <c r="M100" s="69" t="s">
        <v>666</v>
      </c>
      <c r="N100" s="69" t="s">
        <v>604</v>
      </c>
      <c r="O100" s="71">
        <v>2000</v>
      </c>
      <c r="P100" s="74">
        <v>0</v>
      </c>
    </row>
    <row r="101" spans="1:16" ht="14.25" customHeight="1">
      <c r="A101" s="64" t="s">
        <v>1</v>
      </c>
      <c r="B101" s="163" t="s">
        <v>662</v>
      </c>
      <c r="C101" s="174" t="s">
        <v>647</v>
      </c>
      <c r="D101" s="68">
        <v>45688</v>
      </c>
      <c r="E101" s="66">
        <f t="shared" si="0"/>
        <v>1</v>
      </c>
      <c r="F101" s="66">
        <f t="shared" si="1"/>
        <v>2025</v>
      </c>
      <c r="G101" s="67">
        <f t="shared" si="2"/>
        <v>45658</v>
      </c>
      <c r="H101" s="67" t="s">
        <v>2007</v>
      </c>
      <c r="I101" s="26" t="s">
        <v>667</v>
      </c>
      <c r="J101" s="66" t="s">
        <v>696</v>
      </c>
      <c r="K101" s="69" t="s">
        <v>27</v>
      </c>
      <c r="L101" s="69" t="s">
        <v>137</v>
      </c>
      <c r="M101" s="69" t="s">
        <v>666</v>
      </c>
      <c r="N101" s="69" t="s">
        <v>604</v>
      </c>
      <c r="O101" s="71">
        <v>2000</v>
      </c>
      <c r="P101" s="74">
        <v>0</v>
      </c>
    </row>
    <row r="102" spans="1:16" ht="14.25" customHeight="1">
      <c r="A102" s="64" t="s">
        <v>1</v>
      </c>
      <c r="B102" s="163" t="s">
        <v>662</v>
      </c>
      <c r="C102" s="174" t="s">
        <v>647</v>
      </c>
      <c r="D102" s="68">
        <v>45688</v>
      </c>
      <c r="E102" s="66">
        <f t="shared" si="0"/>
        <v>1</v>
      </c>
      <c r="F102" s="66">
        <f t="shared" si="1"/>
        <v>2025</v>
      </c>
      <c r="G102" s="67">
        <f t="shared" si="2"/>
        <v>45658</v>
      </c>
      <c r="H102" s="67" t="s">
        <v>2007</v>
      </c>
      <c r="I102" s="26" t="s">
        <v>667</v>
      </c>
      <c r="J102" s="66" t="s">
        <v>697</v>
      </c>
      <c r="K102" s="69" t="s">
        <v>27</v>
      </c>
      <c r="L102" s="69" t="s">
        <v>137</v>
      </c>
      <c r="M102" s="69" t="s">
        <v>666</v>
      </c>
      <c r="N102" s="69" t="s">
        <v>604</v>
      </c>
      <c r="O102" s="71">
        <v>2000</v>
      </c>
      <c r="P102" s="74">
        <v>0</v>
      </c>
    </row>
    <row r="103" spans="1:16" ht="14.25" customHeight="1">
      <c r="A103" s="64" t="s">
        <v>1</v>
      </c>
      <c r="B103" s="163" t="s">
        <v>662</v>
      </c>
      <c r="C103" s="174" t="s">
        <v>647</v>
      </c>
      <c r="D103" s="68">
        <v>45688</v>
      </c>
      <c r="E103" s="66">
        <f t="shared" si="0"/>
        <v>1</v>
      </c>
      <c r="F103" s="66">
        <f t="shared" si="1"/>
        <v>2025</v>
      </c>
      <c r="G103" s="67">
        <f t="shared" si="2"/>
        <v>45658</v>
      </c>
      <c r="H103" s="67" t="s">
        <v>2007</v>
      </c>
      <c r="I103" s="26" t="s">
        <v>667</v>
      </c>
      <c r="J103" s="66" t="s">
        <v>698</v>
      </c>
      <c r="K103" s="69" t="s">
        <v>27</v>
      </c>
      <c r="L103" s="69" t="s">
        <v>137</v>
      </c>
      <c r="M103" s="69" t="s">
        <v>666</v>
      </c>
      <c r="N103" s="69" t="s">
        <v>604</v>
      </c>
      <c r="O103" s="71">
        <v>2000</v>
      </c>
      <c r="P103" s="74">
        <v>0</v>
      </c>
    </row>
    <row r="104" spans="1:16" ht="14.25" customHeight="1">
      <c r="A104" s="64" t="s">
        <v>1</v>
      </c>
      <c r="B104" s="163" t="s">
        <v>662</v>
      </c>
      <c r="C104" s="174" t="s">
        <v>647</v>
      </c>
      <c r="D104" s="68">
        <v>45688</v>
      </c>
      <c r="E104" s="66">
        <f t="shared" si="0"/>
        <v>1</v>
      </c>
      <c r="F104" s="66">
        <f t="shared" si="1"/>
        <v>2025</v>
      </c>
      <c r="G104" s="67">
        <f t="shared" si="2"/>
        <v>45658</v>
      </c>
      <c r="H104" s="67" t="s">
        <v>2007</v>
      </c>
      <c r="I104" s="26" t="s">
        <v>667</v>
      </c>
      <c r="J104" s="66" t="s">
        <v>699</v>
      </c>
      <c r="K104" s="69" t="s">
        <v>27</v>
      </c>
      <c r="L104" s="69" t="s">
        <v>137</v>
      </c>
      <c r="M104" s="69" t="s">
        <v>666</v>
      </c>
      <c r="N104" s="69" t="s">
        <v>604</v>
      </c>
      <c r="O104" s="71">
        <v>2000</v>
      </c>
      <c r="P104" s="74">
        <v>0</v>
      </c>
    </row>
    <row r="105" spans="1:16" ht="14.25" customHeight="1">
      <c r="A105" s="64" t="s">
        <v>1</v>
      </c>
      <c r="B105" s="163" t="s">
        <v>662</v>
      </c>
      <c r="C105" s="174" t="s">
        <v>647</v>
      </c>
      <c r="D105" s="68">
        <v>45688</v>
      </c>
      <c r="E105" s="66">
        <f t="shared" si="0"/>
        <v>1</v>
      </c>
      <c r="F105" s="66">
        <f t="shared" si="1"/>
        <v>2025</v>
      </c>
      <c r="G105" s="67">
        <f t="shared" si="2"/>
        <v>45658</v>
      </c>
      <c r="H105" s="67" t="s">
        <v>2007</v>
      </c>
      <c r="I105" s="26" t="s">
        <v>667</v>
      </c>
      <c r="J105" s="66" t="s">
        <v>700</v>
      </c>
      <c r="K105" s="69" t="s">
        <v>27</v>
      </c>
      <c r="L105" s="69" t="s">
        <v>137</v>
      </c>
      <c r="M105" s="69" t="s">
        <v>666</v>
      </c>
      <c r="N105" s="69" t="s">
        <v>604</v>
      </c>
      <c r="O105" s="71">
        <v>1900</v>
      </c>
      <c r="P105" s="74">
        <v>0</v>
      </c>
    </row>
    <row r="106" spans="1:16" ht="14.25" customHeight="1">
      <c r="A106" s="64" t="s">
        <v>1</v>
      </c>
      <c r="B106" s="163" t="s">
        <v>662</v>
      </c>
      <c r="C106" s="174" t="s">
        <v>647</v>
      </c>
      <c r="D106" s="68">
        <v>45688</v>
      </c>
      <c r="E106" s="66">
        <f t="shared" si="0"/>
        <v>1</v>
      </c>
      <c r="F106" s="66">
        <f t="shared" si="1"/>
        <v>2025</v>
      </c>
      <c r="G106" s="67">
        <f t="shared" si="2"/>
        <v>45658</v>
      </c>
      <c r="H106" s="67" t="s">
        <v>2007</v>
      </c>
      <c r="I106" s="26" t="s">
        <v>667</v>
      </c>
      <c r="J106" s="66" t="s">
        <v>701</v>
      </c>
      <c r="K106" s="69" t="s">
        <v>27</v>
      </c>
      <c r="L106" s="69" t="s">
        <v>137</v>
      </c>
      <c r="M106" s="69" t="s">
        <v>666</v>
      </c>
      <c r="N106" s="69" t="s">
        <v>604</v>
      </c>
      <c r="O106" s="71">
        <v>2000</v>
      </c>
      <c r="P106" s="74">
        <v>0</v>
      </c>
    </row>
    <row r="107" spans="1:16" ht="14.25" customHeight="1">
      <c r="A107" s="64" t="s">
        <v>1</v>
      </c>
      <c r="B107" s="163" t="s">
        <v>662</v>
      </c>
      <c r="C107" s="174" t="s">
        <v>647</v>
      </c>
      <c r="D107" s="68">
        <v>45688</v>
      </c>
      <c r="E107" s="66">
        <f t="shared" si="0"/>
        <v>1</v>
      </c>
      <c r="F107" s="66">
        <f t="shared" si="1"/>
        <v>2025</v>
      </c>
      <c r="G107" s="67">
        <f t="shared" si="2"/>
        <v>45658</v>
      </c>
      <c r="H107" s="67" t="s">
        <v>2007</v>
      </c>
      <c r="I107" s="26" t="s">
        <v>667</v>
      </c>
      <c r="J107" s="66" t="s">
        <v>702</v>
      </c>
      <c r="K107" s="69" t="s">
        <v>27</v>
      </c>
      <c r="L107" s="69" t="s">
        <v>137</v>
      </c>
      <c r="M107" s="69" t="s">
        <v>666</v>
      </c>
      <c r="N107" s="69" t="s">
        <v>604</v>
      </c>
      <c r="O107" s="71">
        <v>1900</v>
      </c>
      <c r="P107" s="74">
        <v>0</v>
      </c>
    </row>
    <row r="108" spans="1:16" ht="14.25" customHeight="1">
      <c r="A108" s="64" t="s">
        <v>1</v>
      </c>
      <c r="B108" s="163" t="s">
        <v>662</v>
      </c>
      <c r="C108" s="174" t="s">
        <v>647</v>
      </c>
      <c r="D108" s="68">
        <v>45688</v>
      </c>
      <c r="E108" s="66">
        <f t="shared" si="0"/>
        <v>1</v>
      </c>
      <c r="F108" s="66">
        <f t="shared" si="1"/>
        <v>2025</v>
      </c>
      <c r="G108" s="67">
        <f t="shared" si="2"/>
        <v>45658</v>
      </c>
      <c r="H108" s="67" t="s">
        <v>2007</v>
      </c>
      <c r="I108" s="26" t="s">
        <v>667</v>
      </c>
      <c r="J108" s="66" t="s">
        <v>703</v>
      </c>
      <c r="K108" s="69" t="s">
        <v>27</v>
      </c>
      <c r="L108" s="69" t="s">
        <v>137</v>
      </c>
      <c r="M108" s="69" t="s">
        <v>666</v>
      </c>
      <c r="N108" s="69" t="s">
        <v>604</v>
      </c>
      <c r="O108" s="71">
        <v>298</v>
      </c>
      <c r="P108" s="74">
        <v>0</v>
      </c>
    </row>
    <row r="109" spans="1:16" ht="14.25" customHeight="1">
      <c r="A109" s="64" t="s">
        <v>1</v>
      </c>
      <c r="B109" s="163" t="s">
        <v>662</v>
      </c>
      <c r="C109" s="174" t="s">
        <v>647</v>
      </c>
      <c r="D109" s="68">
        <v>45688</v>
      </c>
      <c r="E109" s="66">
        <f t="shared" si="0"/>
        <v>1</v>
      </c>
      <c r="F109" s="66">
        <f t="shared" si="1"/>
        <v>2025</v>
      </c>
      <c r="G109" s="67">
        <f t="shared" si="2"/>
        <v>45658</v>
      </c>
      <c r="H109" s="67" t="s">
        <v>2008</v>
      </c>
      <c r="I109" s="26" t="s">
        <v>475</v>
      </c>
      <c r="J109" s="66" t="s">
        <v>704</v>
      </c>
      <c r="K109" s="69" t="s">
        <v>27</v>
      </c>
      <c r="L109" s="69" t="s">
        <v>137</v>
      </c>
      <c r="M109" s="69" t="s">
        <v>666</v>
      </c>
      <c r="N109" s="69" t="s">
        <v>28</v>
      </c>
      <c r="O109" s="71">
        <v>0</v>
      </c>
      <c r="P109" s="74">
        <v>639.04</v>
      </c>
    </row>
    <row r="110" spans="1:16" ht="14.25" customHeight="1">
      <c r="A110" s="64" t="s">
        <v>1</v>
      </c>
      <c r="B110" s="163" t="s">
        <v>662</v>
      </c>
      <c r="C110" s="174" t="s">
        <v>647</v>
      </c>
      <c r="D110" s="68">
        <v>45688</v>
      </c>
      <c r="E110" s="66">
        <f t="shared" si="0"/>
        <v>1</v>
      </c>
      <c r="F110" s="66">
        <f t="shared" si="1"/>
        <v>2025</v>
      </c>
      <c r="G110" s="67">
        <f t="shared" si="2"/>
        <v>45658</v>
      </c>
      <c r="H110" s="67" t="s">
        <v>2008</v>
      </c>
      <c r="I110" s="26" t="s">
        <v>475</v>
      </c>
      <c r="J110" s="66" t="s">
        <v>705</v>
      </c>
      <c r="K110" s="69" t="s">
        <v>27</v>
      </c>
      <c r="L110" s="69" t="s">
        <v>137</v>
      </c>
      <c r="M110" s="69" t="s">
        <v>666</v>
      </c>
      <c r="N110" s="69" t="s">
        <v>28</v>
      </c>
      <c r="O110" s="71">
        <v>0</v>
      </c>
      <c r="P110" s="74">
        <v>857.72</v>
      </c>
    </row>
    <row r="111" spans="1:16" ht="14.25" customHeight="1">
      <c r="A111" s="64" t="s">
        <v>1</v>
      </c>
      <c r="B111" s="163" t="s">
        <v>662</v>
      </c>
      <c r="C111" s="174" t="s">
        <v>647</v>
      </c>
      <c r="D111" s="68">
        <v>45688</v>
      </c>
      <c r="E111" s="66">
        <f t="shared" si="0"/>
        <v>1</v>
      </c>
      <c r="F111" s="66">
        <f t="shared" si="1"/>
        <v>2025</v>
      </c>
      <c r="G111" s="67">
        <f t="shared" si="2"/>
        <v>45658</v>
      </c>
      <c r="H111" s="67" t="s">
        <v>2010</v>
      </c>
      <c r="I111" s="26" t="s">
        <v>55</v>
      </c>
      <c r="J111" s="66" t="s">
        <v>706</v>
      </c>
      <c r="K111" s="69" t="s">
        <v>27</v>
      </c>
      <c r="L111" s="69" t="s">
        <v>137</v>
      </c>
      <c r="M111" s="69" t="s">
        <v>666</v>
      </c>
      <c r="N111" s="69" t="s">
        <v>28</v>
      </c>
      <c r="O111" s="71">
        <v>0</v>
      </c>
      <c r="P111" s="74">
        <v>2941.7</v>
      </c>
    </row>
    <row r="112" spans="1:16" ht="14.25" customHeight="1">
      <c r="A112" s="64" t="s">
        <v>1</v>
      </c>
      <c r="B112" s="163" t="s">
        <v>662</v>
      </c>
      <c r="C112" s="174" t="s">
        <v>647</v>
      </c>
      <c r="D112" s="68">
        <v>45688</v>
      </c>
      <c r="E112" s="66">
        <f t="shared" si="0"/>
        <v>1</v>
      </c>
      <c r="F112" s="66">
        <f t="shared" si="1"/>
        <v>2025</v>
      </c>
      <c r="G112" s="67">
        <f t="shared" si="2"/>
        <v>45658</v>
      </c>
      <c r="H112" s="67" t="s">
        <v>2008</v>
      </c>
      <c r="I112" s="26" t="s">
        <v>707</v>
      </c>
      <c r="J112" s="66" t="s">
        <v>708</v>
      </c>
      <c r="K112" s="69" t="s">
        <v>27</v>
      </c>
      <c r="L112" s="69" t="s">
        <v>137</v>
      </c>
      <c r="M112" s="69" t="s">
        <v>666</v>
      </c>
      <c r="N112" s="69" t="s">
        <v>28</v>
      </c>
      <c r="O112" s="71">
        <v>0</v>
      </c>
      <c r="P112" s="74">
        <v>184.32</v>
      </c>
    </row>
    <row r="113" spans="1:16" ht="14.25" customHeight="1">
      <c r="A113" s="64" t="s">
        <v>1</v>
      </c>
      <c r="B113" s="163" t="s">
        <v>662</v>
      </c>
      <c r="C113" s="174" t="s">
        <v>647</v>
      </c>
      <c r="D113" s="68">
        <v>45688</v>
      </c>
      <c r="E113" s="66">
        <f t="shared" si="0"/>
        <v>1</v>
      </c>
      <c r="F113" s="66">
        <f t="shared" si="1"/>
        <v>2025</v>
      </c>
      <c r="G113" s="67">
        <f t="shared" si="2"/>
        <v>45658</v>
      </c>
      <c r="H113" s="67" t="s">
        <v>2009</v>
      </c>
      <c r="I113" s="26" t="s">
        <v>102</v>
      </c>
      <c r="J113" s="66" t="s">
        <v>129</v>
      </c>
      <c r="K113" s="69" t="s">
        <v>27</v>
      </c>
      <c r="L113" s="69" t="s">
        <v>137</v>
      </c>
      <c r="M113" s="69" t="s">
        <v>666</v>
      </c>
      <c r="N113" s="69" t="s">
        <v>28</v>
      </c>
      <c r="O113" s="71">
        <v>0</v>
      </c>
      <c r="P113" s="74">
        <v>9</v>
      </c>
    </row>
    <row r="114" spans="1:16" ht="14.25" customHeight="1">
      <c r="A114" s="64" t="s">
        <v>1</v>
      </c>
      <c r="B114" s="163" t="s">
        <v>662</v>
      </c>
      <c r="C114" s="174" t="s">
        <v>647</v>
      </c>
      <c r="D114" s="68">
        <v>45688</v>
      </c>
      <c r="E114" s="66">
        <f t="shared" si="0"/>
        <v>1</v>
      </c>
      <c r="F114" s="66">
        <f t="shared" si="1"/>
        <v>2025</v>
      </c>
      <c r="G114" s="67">
        <f t="shared" si="2"/>
        <v>45658</v>
      </c>
      <c r="H114" s="67" t="s">
        <v>2010</v>
      </c>
      <c r="I114" s="26" t="s">
        <v>709</v>
      </c>
      <c r="J114" s="66" t="s">
        <v>372</v>
      </c>
      <c r="K114" s="69" t="s">
        <v>27</v>
      </c>
      <c r="L114" s="69" t="s">
        <v>137</v>
      </c>
      <c r="M114" s="69" t="s">
        <v>666</v>
      </c>
      <c r="N114" s="69" t="s">
        <v>28</v>
      </c>
      <c r="O114" s="71">
        <v>0</v>
      </c>
      <c r="P114" s="74">
        <v>2329.9299999999998</v>
      </c>
    </row>
    <row r="115" spans="1:16" ht="14.25" customHeight="1">
      <c r="A115" s="64" t="s">
        <v>1</v>
      </c>
      <c r="B115" s="163" t="s">
        <v>662</v>
      </c>
      <c r="C115" s="174" t="s">
        <v>647</v>
      </c>
      <c r="D115" s="68">
        <v>45691</v>
      </c>
      <c r="E115" s="66">
        <f t="shared" si="0"/>
        <v>2</v>
      </c>
      <c r="F115" s="66">
        <f t="shared" si="1"/>
        <v>2025</v>
      </c>
      <c r="G115" s="67">
        <f t="shared" si="2"/>
        <v>45689</v>
      </c>
      <c r="H115" s="67" t="s">
        <v>2006</v>
      </c>
      <c r="I115" s="26" t="s">
        <v>142</v>
      </c>
      <c r="J115" s="66" t="s">
        <v>710</v>
      </c>
      <c r="K115" s="69" t="s">
        <v>27</v>
      </c>
      <c r="L115" s="69" t="s">
        <v>132</v>
      </c>
      <c r="M115" s="69" t="s">
        <v>664</v>
      </c>
      <c r="N115" s="69" t="s">
        <v>604</v>
      </c>
      <c r="O115" s="71">
        <v>5959.9</v>
      </c>
      <c r="P115" s="74">
        <v>0</v>
      </c>
    </row>
    <row r="116" spans="1:16" ht="14.25" customHeight="1">
      <c r="A116" s="64" t="s">
        <v>1</v>
      </c>
      <c r="B116" s="163" t="s">
        <v>662</v>
      </c>
      <c r="C116" s="174" t="s">
        <v>647</v>
      </c>
      <c r="D116" s="68">
        <v>45691</v>
      </c>
      <c r="E116" s="66">
        <f t="shared" si="0"/>
        <v>2</v>
      </c>
      <c r="F116" s="66">
        <f t="shared" si="1"/>
        <v>2025</v>
      </c>
      <c r="G116" s="67">
        <f t="shared" si="2"/>
        <v>45689</v>
      </c>
      <c r="H116" s="67" t="s">
        <v>2006</v>
      </c>
      <c r="I116" s="26" t="s">
        <v>142</v>
      </c>
      <c r="J116" s="66" t="s">
        <v>711</v>
      </c>
      <c r="K116" s="69" t="s">
        <v>27</v>
      </c>
      <c r="L116" s="69" t="s">
        <v>122</v>
      </c>
      <c r="M116" s="69" t="s">
        <v>664</v>
      </c>
      <c r="N116" s="69" t="s">
        <v>604</v>
      </c>
      <c r="O116" s="71">
        <v>12157.93</v>
      </c>
      <c r="P116" s="74">
        <v>0</v>
      </c>
    </row>
    <row r="117" spans="1:16" ht="14.25" customHeight="1">
      <c r="A117" s="64" t="s">
        <v>1</v>
      </c>
      <c r="B117" s="163" t="s">
        <v>662</v>
      </c>
      <c r="C117" s="174" t="s">
        <v>647</v>
      </c>
      <c r="D117" s="68">
        <v>45691</v>
      </c>
      <c r="E117" s="66">
        <f t="shared" si="0"/>
        <v>2</v>
      </c>
      <c r="F117" s="66">
        <f t="shared" si="1"/>
        <v>2025</v>
      </c>
      <c r="G117" s="67">
        <f t="shared" si="2"/>
        <v>45689</v>
      </c>
      <c r="H117" s="67" t="s">
        <v>2006</v>
      </c>
      <c r="I117" s="26" t="s">
        <v>175</v>
      </c>
      <c r="J117" s="66" t="s">
        <v>712</v>
      </c>
      <c r="K117" s="69" t="s">
        <v>27</v>
      </c>
      <c r="L117" s="69" t="s">
        <v>137</v>
      </c>
      <c r="M117" s="69" t="s">
        <v>664</v>
      </c>
      <c r="N117" s="69" t="s">
        <v>604</v>
      </c>
      <c r="O117" s="71">
        <v>3238.27</v>
      </c>
      <c r="P117" s="74">
        <v>0</v>
      </c>
    </row>
    <row r="118" spans="1:16" ht="14.25" customHeight="1">
      <c r="A118" s="64" t="s">
        <v>1</v>
      </c>
      <c r="B118" s="163" t="s">
        <v>662</v>
      </c>
      <c r="C118" s="174" t="s">
        <v>647</v>
      </c>
      <c r="D118" s="68">
        <v>45691</v>
      </c>
      <c r="E118" s="66">
        <f t="shared" si="0"/>
        <v>2</v>
      </c>
      <c r="F118" s="66">
        <f t="shared" si="1"/>
        <v>2025</v>
      </c>
      <c r="G118" s="67">
        <f t="shared" si="2"/>
        <v>45689</v>
      </c>
      <c r="H118" s="67" t="s">
        <v>2007</v>
      </c>
      <c r="I118" s="26" t="s">
        <v>138</v>
      </c>
      <c r="J118" s="66" t="s">
        <v>139</v>
      </c>
      <c r="K118" s="69" t="s">
        <v>27</v>
      </c>
      <c r="L118" s="69" t="s">
        <v>137</v>
      </c>
      <c r="M118" s="69" t="s">
        <v>664</v>
      </c>
      <c r="N118" s="69" t="s">
        <v>604</v>
      </c>
      <c r="O118" s="71">
        <v>0.25</v>
      </c>
      <c r="P118" s="74">
        <v>0</v>
      </c>
    </row>
    <row r="119" spans="1:16" ht="14.25" customHeight="1">
      <c r="A119" s="64" t="s">
        <v>1</v>
      </c>
      <c r="B119" s="163" t="s">
        <v>662</v>
      </c>
      <c r="C119" s="174" t="s">
        <v>647</v>
      </c>
      <c r="D119" s="68">
        <v>45691</v>
      </c>
      <c r="E119" s="66">
        <f t="shared" si="0"/>
        <v>2</v>
      </c>
      <c r="F119" s="66">
        <f t="shared" si="1"/>
        <v>2025</v>
      </c>
      <c r="G119" s="67">
        <f t="shared" si="2"/>
        <v>45689</v>
      </c>
      <c r="H119" s="67" t="s">
        <v>2010</v>
      </c>
      <c r="I119" s="26" t="s">
        <v>54</v>
      </c>
      <c r="J119" s="66" t="s">
        <v>713</v>
      </c>
      <c r="K119" s="69" t="s">
        <v>27</v>
      </c>
      <c r="L119" s="69" t="s">
        <v>137</v>
      </c>
      <c r="M119" s="69" t="s">
        <v>666</v>
      </c>
      <c r="N119" s="69" t="s">
        <v>28</v>
      </c>
      <c r="O119" s="71">
        <v>0</v>
      </c>
      <c r="P119" s="74">
        <v>655</v>
      </c>
    </row>
    <row r="120" spans="1:16" ht="14.25" customHeight="1">
      <c r="A120" s="64" t="s">
        <v>1</v>
      </c>
      <c r="B120" s="163" t="s">
        <v>662</v>
      </c>
      <c r="C120" s="174" t="s">
        <v>647</v>
      </c>
      <c r="D120" s="68">
        <v>45691</v>
      </c>
      <c r="E120" s="66">
        <f t="shared" si="0"/>
        <v>2</v>
      </c>
      <c r="F120" s="66">
        <f t="shared" si="1"/>
        <v>2025</v>
      </c>
      <c r="G120" s="67">
        <f t="shared" si="2"/>
        <v>45689</v>
      </c>
      <c r="H120" s="67" t="s">
        <v>29</v>
      </c>
      <c r="I120" s="26" t="s">
        <v>161</v>
      </c>
      <c r="J120" s="66" t="s">
        <v>711</v>
      </c>
      <c r="K120" s="69" t="s">
        <v>27</v>
      </c>
      <c r="L120" s="69" t="s">
        <v>137</v>
      </c>
      <c r="M120" s="69" t="s">
        <v>664</v>
      </c>
      <c r="N120" s="69" t="s">
        <v>28</v>
      </c>
      <c r="O120" s="71">
        <v>0</v>
      </c>
      <c r="P120" s="74">
        <v>12157.93</v>
      </c>
    </row>
    <row r="121" spans="1:16" ht="14.25" customHeight="1">
      <c r="A121" s="64" t="s">
        <v>1</v>
      </c>
      <c r="B121" s="163" t="s">
        <v>662</v>
      </c>
      <c r="C121" s="174" t="s">
        <v>647</v>
      </c>
      <c r="D121" s="68">
        <v>45691</v>
      </c>
      <c r="E121" s="66">
        <f t="shared" si="0"/>
        <v>2</v>
      </c>
      <c r="F121" s="66">
        <f t="shared" si="1"/>
        <v>2025</v>
      </c>
      <c r="G121" s="67">
        <f t="shared" si="2"/>
        <v>45689</v>
      </c>
      <c r="H121" s="67" t="s">
        <v>29</v>
      </c>
      <c r="I121" s="26" t="s">
        <v>161</v>
      </c>
      <c r="J121" s="66" t="s">
        <v>710</v>
      </c>
      <c r="K121" s="69" t="s">
        <v>27</v>
      </c>
      <c r="L121" s="69" t="s">
        <v>137</v>
      </c>
      <c r="M121" s="69" t="s">
        <v>664</v>
      </c>
      <c r="N121" s="69" t="s">
        <v>28</v>
      </c>
      <c r="O121" s="71">
        <v>0</v>
      </c>
      <c r="P121" s="74">
        <v>5959.9</v>
      </c>
    </row>
    <row r="122" spans="1:16" ht="14.25" customHeight="1">
      <c r="A122" s="64" t="s">
        <v>1</v>
      </c>
      <c r="B122" s="163" t="s">
        <v>662</v>
      </c>
      <c r="C122" s="174" t="s">
        <v>647</v>
      </c>
      <c r="D122" s="68">
        <v>45691</v>
      </c>
      <c r="E122" s="66">
        <f t="shared" si="0"/>
        <v>2</v>
      </c>
      <c r="F122" s="66">
        <f t="shared" si="1"/>
        <v>2025</v>
      </c>
      <c r="G122" s="67">
        <f t="shared" si="2"/>
        <v>45689</v>
      </c>
      <c r="H122" s="67" t="s">
        <v>2010</v>
      </c>
      <c r="I122" s="26" t="s">
        <v>61</v>
      </c>
      <c r="J122" s="66" t="s">
        <v>144</v>
      </c>
      <c r="K122" s="69" t="s">
        <v>27</v>
      </c>
      <c r="L122" s="69" t="s">
        <v>137</v>
      </c>
      <c r="M122" s="69" t="s">
        <v>666</v>
      </c>
      <c r="N122" s="69" t="s">
        <v>28</v>
      </c>
      <c r="O122" s="71">
        <v>0</v>
      </c>
      <c r="P122" s="74">
        <v>175.02</v>
      </c>
    </row>
    <row r="123" spans="1:16" ht="14.25" customHeight="1">
      <c r="A123" s="64" t="s">
        <v>1</v>
      </c>
      <c r="B123" s="163" t="s">
        <v>662</v>
      </c>
      <c r="C123" s="174" t="s">
        <v>647</v>
      </c>
      <c r="D123" s="68">
        <v>45691</v>
      </c>
      <c r="E123" s="66">
        <f t="shared" si="0"/>
        <v>2</v>
      </c>
      <c r="F123" s="66">
        <f t="shared" si="1"/>
        <v>2025</v>
      </c>
      <c r="G123" s="67">
        <f t="shared" si="2"/>
        <v>45689</v>
      </c>
      <c r="H123" s="67" t="s">
        <v>2010</v>
      </c>
      <c r="I123" s="26" t="s">
        <v>61</v>
      </c>
      <c r="J123" s="66" t="s">
        <v>144</v>
      </c>
      <c r="K123" s="69" t="s">
        <v>27</v>
      </c>
      <c r="L123" s="69" t="s">
        <v>137</v>
      </c>
      <c r="M123" s="69" t="s">
        <v>666</v>
      </c>
      <c r="N123" s="69" t="s">
        <v>28</v>
      </c>
      <c r="O123" s="71">
        <v>0</v>
      </c>
      <c r="P123" s="74">
        <v>90.78</v>
      </c>
    </row>
    <row r="124" spans="1:16" ht="14.25" customHeight="1">
      <c r="A124" s="64" t="s">
        <v>1</v>
      </c>
      <c r="B124" s="163" t="s">
        <v>662</v>
      </c>
      <c r="C124" s="174" t="s">
        <v>647</v>
      </c>
      <c r="D124" s="68">
        <v>45691</v>
      </c>
      <c r="E124" s="66">
        <f t="shared" si="0"/>
        <v>2</v>
      </c>
      <c r="F124" s="66">
        <f t="shared" si="1"/>
        <v>2025</v>
      </c>
      <c r="G124" s="67">
        <f t="shared" si="2"/>
        <v>45689</v>
      </c>
      <c r="H124" s="67" t="s">
        <v>2010</v>
      </c>
      <c r="I124" s="26" t="s">
        <v>61</v>
      </c>
      <c r="J124" s="66" t="s">
        <v>144</v>
      </c>
      <c r="K124" s="69" t="s">
        <v>27</v>
      </c>
      <c r="L124" s="69" t="s">
        <v>137</v>
      </c>
      <c r="M124" s="69" t="s">
        <v>666</v>
      </c>
      <c r="N124" s="69" t="s">
        <v>28</v>
      </c>
      <c r="O124" s="71">
        <v>0</v>
      </c>
      <c r="P124" s="74">
        <v>91.06</v>
      </c>
    </row>
    <row r="125" spans="1:16" ht="14.25" customHeight="1">
      <c r="A125" s="64" t="s">
        <v>1</v>
      </c>
      <c r="B125" s="163" t="s">
        <v>662</v>
      </c>
      <c r="C125" s="174" t="s">
        <v>647</v>
      </c>
      <c r="D125" s="68">
        <v>45691</v>
      </c>
      <c r="E125" s="66">
        <f t="shared" si="0"/>
        <v>2</v>
      </c>
      <c r="F125" s="66">
        <f t="shared" si="1"/>
        <v>2025</v>
      </c>
      <c r="G125" s="67">
        <f t="shared" si="2"/>
        <v>45689</v>
      </c>
      <c r="H125" s="67" t="s">
        <v>2010</v>
      </c>
      <c r="I125" s="26" t="s">
        <v>61</v>
      </c>
      <c r="J125" s="66" t="s">
        <v>144</v>
      </c>
      <c r="K125" s="69" t="s">
        <v>27</v>
      </c>
      <c r="L125" s="69" t="s">
        <v>137</v>
      </c>
      <c r="M125" s="69" t="s">
        <v>666</v>
      </c>
      <c r="N125" s="69" t="s">
        <v>28</v>
      </c>
      <c r="O125" s="71">
        <v>0</v>
      </c>
      <c r="P125" s="74">
        <v>162.22</v>
      </c>
    </row>
    <row r="126" spans="1:16" ht="14.25" customHeight="1">
      <c r="A126" s="64" t="s">
        <v>1</v>
      </c>
      <c r="B126" s="163" t="s">
        <v>662</v>
      </c>
      <c r="C126" s="174" t="s">
        <v>647</v>
      </c>
      <c r="D126" s="68">
        <v>45692</v>
      </c>
      <c r="E126" s="66">
        <f t="shared" si="0"/>
        <v>2</v>
      </c>
      <c r="F126" s="66">
        <f t="shared" si="1"/>
        <v>2025</v>
      </c>
      <c r="G126" s="67">
        <f t="shared" si="2"/>
        <v>45689</v>
      </c>
      <c r="H126" s="67" t="s">
        <v>2007</v>
      </c>
      <c r="I126" s="26" t="s">
        <v>138</v>
      </c>
      <c r="J126" s="66" t="s">
        <v>139</v>
      </c>
      <c r="K126" s="69" t="s">
        <v>27</v>
      </c>
      <c r="L126" s="69" t="s">
        <v>137</v>
      </c>
      <c r="M126" s="69" t="s">
        <v>664</v>
      </c>
      <c r="N126" s="69" t="s">
        <v>604</v>
      </c>
      <c r="O126" s="71">
        <v>5.76</v>
      </c>
      <c r="P126" s="74">
        <v>0</v>
      </c>
    </row>
    <row r="127" spans="1:16" ht="14.25" customHeight="1">
      <c r="A127" s="64" t="s">
        <v>1</v>
      </c>
      <c r="B127" s="163" t="s">
        <v>662</v>
      </c>
      <c r="C127" s="174" t="s">
        <v>647</v>
      </c>
      <c r="D127" s="68">
        <v>45692</v>
      </c>
      <c r="E127" s="66">
        <f t="shared" si="0"/>
        <v>2</v>
      </c>
      <c r="F127" s="66">
        <f t="shared" si="1"/>
        <v>2025</v>
      </c>
      <c r="G127" s="67">
        <f t="shared" si="2"/>
        <v>45689</v>
      </c>
      <c r="H127" s="67" t="s">
        <v>29</v>
      </c>
      <c r="I127" s="26" t="s">
        <v>45</v>
      </c>
      <c r="J127" s="66" t="s">
        <v>714</v>
      </c>
      <c r="K127" s="69" t="s">
        <v>27</v>
      </c>
      <c r="L127" s="69" t="s">
        <v>137</v>
      </c>
      <c r="M127" s="69" t="s">
        <v>666</v>
      </c>
      <c r="N127" s="69" t="s">
        <v>28</v>
      </c>
      <c r="O127" s="71">
        <v>0</v>
      </c>
      <c r="P127" s="74">
        <v>64.45</v>
      </c>
    </row>
    <row r="128" spans="1:16" ht="14.25" customHeight="1">
      <c r="A128" s="64" t="s">
        <v>1</v>
      </c>
      <c r="B128" s="163" t="s">
        <v>662</v>
      </c>
      <c r="C128" s="174" t="s">
        <v>647</v>
      </c>
      <c r="D128" s="68">
        <v>45692</v>
      </c>
      <c r="E128" s="66">
        <f t="shared" si="0"/>
        <v>2</v>
      </c>
      <c r="F128" s="66">
        <f t="shared" si="1"/>
        <v>2025</v>
      </c>
      <c r="G128" s="67">
        <f t="shared" si="2"/>
        <v>45689</v>
      </c>
      <c r="H128" s="67" t="s">
        <v>2008</v>
      </c>
      <c r="I128" s="26" t="s">
        <v>147</v>
      </c>
      <c r="J128" s="66" t="s">
        <v>715</v>
      </c>
      <c r="K128" s="69" t="s">
        <v>27</v>
      </c>
      <c r="L128" s="69" t="s">
        <v>137</v>
      </c>
      <c r="M128" s="69" t="s">
        <v>666</v>
      </c>
      <c r="N128" s="69" t="s">
        <v>28</v>
      </c>
      <c r="O128" s="71">
        <v>0</v>
      </c>
      <c r="P128" s="74">
        <v>178.9</v>
      </c>
    </row>
    <row r="129" spans="1:16" ht="14.25" customHeight="1">
      <c r="A129" s="64" t="s">
        <v>1</v>
      </c>
      <c r="B129" s="163" t="s">
        <v>662</v>
      </c>
      <c r="C129" s="174" t="s">
        <v>647</v>
      </c>
      <c r="D129" s="68">
        <v>45692</v>
      </c>
      <c r="E129" s="66">
        <f t="shared" si="0"/>
        <v>2</v>
      </c>
      <c r="F129" s="66">
        <f t="shared" si="1"/>
        <v>2025</v>
      </c>
      <c r="G129" s="67">
        <f t="shared" si="2"/>
        <v>45689</v>
      </c>
      <c r="H129" s="67" t="s">
        <v>2010</v>
      </c>
      <c r="I129" s="26" t="s">
        <v>676</v>
      </c>
      <c r="J129" s="66" t="s">
        <v>677</v>
      </c>
      <c r="K129" s="69" t="s">
        <v>27</v>
      </c>
      <c r="L129" s="69" t="s">
        <v>137</v>
      </c>
      <c r="M129" s="69" t="s">
        <v>666</v>
      </c>
      <c r="N129" s="69" t="s">
        <v>28</v>
      </c>
      <c r="O129" s="71">
        <v>0</v>
      </c>
      <c r="P129" s="74">
        <v>380</v>
      </c>
    </row>
    <row r="130" spans="1:16" ht="14.25" customHeight="1">
      <c r="A130" s="64" t="s">
        <v>1</v>
      </c>
      <c r="B130" s="163" t="s">
        <v>662</v>
      </c>
      <c r="C130" s="174" t="s">
        <v>647</v>
      </c>
      <c r="D130" s="68">
        <v>45692</v>
      </c>
      <c r="E130" s="66">
        <f t="shared" si="0"/>
        <v>2</v>
      </c>
      <c r="F130" s="66">
        <f t="shared" si="1"/>
        <v>2025</v>
      </c>
      <c r="G130" s="67">
        <f t="shared" si="2"/>
        <v>45689</v>
      </c>
      <c r="H130" s="67" t="s">
        <v>2008</v>
      </c>
      <c r="I130" s="26" t="s">
        <v>716</v>
      </c>
      <c r="J130" s="66" t="s">
        <v>717</v>
      </c>
      <c r="K130" s="69">
        <v>117</v>
      </c>
      <c r="L130" s="69" t="s">
        <v>137</v>
      </c>
      <c r="M130" s="69" t="s">
        <v>666</v>
      </c>
      <c r="N130" s="69" t="s">
        <v>28</v>
      </c>
      <c r="O130" s="71">
        <v>0</v>
      </c>
      <c r="P130" s="74">
        <v>293</v>
      </c>
    </row>
    <row r="131" spans="1:16" ht="14.25" customHeight="1">
      <c r="A131" s="64" t="s">
        <v>1</v>
      </c>
      <c r="B131" s="163" t="s">
        <v>662</v>
      </c>
      <c r="C131" s="174" t="s">
        <v>647</v>
      </c>
      <c r="D131" s="68">
        <v>45693</v>
      </c>
      <c r="E131" s="66">
        <f t="shared" si="0"/>
        <v>2</v>
      </c>
      <c r="F131" s="66">
        <f t="shared" si="1"/>
        <v>2025</v>
      </c>
      <c r="G131" s="67">
        <f t="shared" si="2"/>
        <v>45689</v>
      </c>
      <c r="H131" s="67" t="s">
        <v>2007</v>
      </c>
      <c r="I131" s="26" t="s">
        <v>138</v>
      </c>
      <c r="J131" s="66" t="s">
        <v>139</v>
      </c>
      <c r="K131" s="69" t="s">
        <v>27</v>
      </c>
      <c r="L131" s="69" t="s">
        <v>137</v>
      </c>
      <c r="M131" s="69" t="s">
        <v>664</v>
      </c>
      <c r="N131" s="69" t="s">
        <v>604</v>
      </c>
      <c r="O131" s="71">
        <v>8.01</v>
      </c>
      <c r="P131" s="74">
        <v>0</v>
      </c>
    </row>
    <row r="132" spans="1:16" ht="14.25" customHeight="1">
      <c r="A132" s="64" t="s">
        <v>1</v>
      </c>
      <c r="B132" s="163" t="s">
        <v>662</v>
      </c>
      <c r="C132" s="174" t="s">
        <v>647</v>
      </c>
      <c r="D132" s="68">
        <v>45693</v>
      </c>
      <c r="E132" s="66">
        <f t="shared" si="0"/>
        <v>2</v>
      </c>
      <c r="F132" s="66">
        <f t="shared" si="1"/>
        <v>2025</v>
      </c>
      <c r="G132" s="67">
        <f t="shared" si="2"/>
        <v>45689</v>
      </c>
      <c r="H132" s="67" t="s">
        <v>2007</v>
      </c>
      <c r="I132" s="26" t="s">
        <v>138</v>
      </c>
      <c r="J132" s="66" t="s">
        <v>139</v>
      </c>
      <c r="K132" s="69" t="s">
        <v>27</v>
      </c>
      <c r="L132" s="69" t="s">
        <v>137</v>
      </c>
      <c r="M132" s="69" t="s">
        <v>664</v>
      </c>
      <c r="N132" s="69" t="s">
        <v>604</v>
      </c>
      <c r="O132" s="71">
        <v>0.94</v>
      </c>
      <c r="P132" s="74">
        <v>0</v>
      </c>
    </row>
    <row r="133" spans="1:16" ht="14.25" customHeight="1">
      <c r="A133" s="64" t="s">
        <v>1</v>
      </c>
      <c r="B133" s="163" t="s">
        <v>662</v>
      </c>
      <c r="C133" s="174" t="s">
        <v>647</v>
      </c>
      <c r="D133" s="68">
        <v>45693</v>
      </c>
      <c r="E133" s="66">
        <f t="shared" si="0"/>
        <v>2</v>
      </c>
      <c r="F133" s="66">
        <f t="shared" si="1"/>
        <v>2025</v>
      </c>
      <c r="G133" s="67">
        <f t="shared" si="2"/>
        <v>45689</v>
      </c>
      <c r="H133" s="67" t="s">
        <v>2008</v>
      </c>
      <c r="I133" s="26" t="s">
        <v>64</v>
      </c>
      <c r="J133" s="66" t="s">
        <v>718</v>
      </c>
      <c r="K133" s="69">
        <v>7240</v>
      </c>
      <c r="L133" s="69" t="s">
        <v>137</v>
      </c>
      <c r="M133" s="69" t="s">
        <v>666</v>
      </c>
      <c r="N133" s="69" t="s">
        <v>28</v>
      </c>
      <c r="O133" s="71">
        <v>0</v>
      </c>
      <c r="P133" s="74">
        <v>90.92</v>
      </c>
    </row>
    <row r="134" spans="1:16" ht="14.25" customHeight="1">
      <c r="A134" s="64" t="s">
        <v>1</v>
      </c>
      <c r="B134" s="163" t="s">
        <v>662</v>
      </c>
      <c r="C134" s="174" t="s">
        <v>647</v>
      </c>
      <c r="D134" s="68">
        <v>45693</v>
      </c>
      <c r="E134" s="66">
        <f t="shared" si="0"/>
        <v>2</v>
      </c>
      <c r="F134" s="66">
        <f t="shared" si="1"/>
        <v>2025</v>
      </c>
      <c r="G134" s="67">
        <f t="shared" si="2"/>
        <v>45689</v>
      </c>
      <c r="H134" s="67" t="s">
        <v>2008</v>
      </c>
      <c r="I134" s="26" t="s">
        <v>64</v>
      </c>
      <c r="J134" s="66" t="s">
        <v>719</v>
      </c>
      <c r="K134" s="69" t="s">
        <v>27</v>
      </c>
      <c r="L134" s="69" t="s">
        <v>137</v>
      </c>
      <c r="M134" s="69" t="s">
        <v>666</v>
      </c>
      <c r="N134" s="69" t="s">
        <v>28</v>
      </c>
      <c r="O134" s="71">
        <v>0</v>
      </c>
      <c r="P134" s="74">
        <v>90.54</v>
      </c>
    </row>
    <row r="135" spans="1:16" ht="14.25" customHeight="1">
      <c r="A135" s="64" t="s">
        <v>1</v>
      </c>
      <c r="B135" s="163" t="s">
        <v>662</v>
      </c>
      <c r="C135" s="174" t="s">
        <v>647</v>
      </c>
      <c r="D135" s="68">
        <v>45693</v>
      </c>
      <c r="E135" s="66">
        <f t="shared" si="0"/>
        <v>2</v>
      </c>
      <c r="F135" s="66">
        <f t="shared" si="1"/>
        <v>2025</v>
      </c>
      <c r="G135" s="67">
        <f t="shared" si="2"/>
        <v>45689</v>
      </c>
      <c r="H135" s="67" t="s">
        <v>2008</v>
      </c>
      <c r="I135" s="26" t="s">
        <v>64</v>
      </c>
      <c r="J135" s="66" t="s">
        <v>720</v>
      </c>
      <c r="K135" s="69" t="s">
        <v>27</v>
      </c>
      <c r="L135" s="69" t="s">
        <v>137</v>
      </c>
      <c r="M135" s="69" t="s">
        <v>666</v>
      </c>
      <c r="N135" s="69" t="s">
        <v>28</v>
      </c>
      <c r="O135" s="71">
        <v>0</v>
      </c>
      <c r="P135" s="74">
        <v>71.39</v>
      </c>
    </row>
    <row r="136" spans="1:16" ht="14.25" customHeight="1">
      <c r="A136" s="64" t="s">
        <v>1</v>
      </c>
      <c r="B136" s="163" t="s">
        <v>662</v>
      </c>
      <c r="C136" s="174" t="s">
        <v>647</v>
      </c>
      <c r="D136" s="68">
        <v>45693</v>
      </c>
      <c r="E136" s="66">
        <f t="shared" si="0"/>
        <v>2</v>
      </c>
      <c r="F136" s="66">
        <f t="shared" si="1"/>
        <v>2025</v>
      </c>
      <c r="G136" s="67">
        <f t="shared" si="2"/>
        <v>45689</v>
      </c>
      <c r="H136" s="67" t="s">
        <v>2008</v>
      </c>
      <c r="I136" s="26" t="s">
        <v>716</v>
      </c>
      <c r="J136" s="66" t="s">
        <v>721</v>
      </c>
      <c r="K136" s="69">
        <v>678870</v>
      </c>
      <c r="L136" s="69" t="s">
        <v>137</v>
      </c>
      <c r="M136" s="69" t="s">
        <v>666</v>
      </c>
      <c r="N136" s="69" t="s">
        <v>28</v>
      </c>
      <c r="O136" s="71">
        <v>0</v>
      </c>
      <c r="P136" s="74">
        <v>127.5</v>
      </c>
    </row>
    <row r="137" spans="1:16" ht="14.25" customHeight="1">
      <c r="A137" s="64" t="s">
        <v>1</v>
      </c>
      <c r="B137" s="163" t="s">
        <v>662</v>
      </c>
      <c r="C137" s="174" t="s">
        <v>647</v>
      </c>
      <c r="D137" s="68">
        <v>45693</v>
      </c>
      <c r="E137" s="66">
        <f t="shared" si="0"/>
        <v>2</v>
      </c>
      <c r="F137" s="66">
        <f t="shared" si="1"/>
        <v>2025</v>
      </c>
      <c r="G137" s="67">
        <f t="shared" si="2"/>
        <v>45689</v>
      </c>
      <c r="H137" s="67" t="s">
        <v>2008</v>
      </c>
      <c r="I137" s="26" t="s">
        <v>582</v>
      </c>
      <c r="J137" s="66" t="s">
        <v>521</v>
      </c>
      <c r="K137" s="69" t="s">
        <v>27</v>
      </c>
      <c r="L137" s="69" t="s">
        <v>137</v>
      </c>
      <c r="M137" s="69" t="s">
        <v>666</v>
      </c>
      <c r="N137" s="69" t="s">
        <v>28</v>
      </c>
      <c r="O137" s="71">
        <v>0</v>
      </c>
      <c r="P137" s="74">
        <v>1285</v>
      </c>
    </row>
    <row r="138" spans="1:16" ht="14.25" customHeight="1">
      <c r="A138" s="64" t="s">
        <v>1</v>
      </c>
      <c r="B138" s="163" t="s">
        <v>662</v>
      </c>
      <c r="C138" s="174" t="s">
        <v>647</v>
      </c>
      <c r="D138" s="68">
        <v>45693</v>
      </c>
      <c r="E138" s="66">
        <f t="shared" si="0"/>
        <v>2</v>
      </c>
      <c r="F138" s="66">
        <f t="shared" si="1"/>
        <v>2025</v>
      </c>
      <c r="G138" s="67">
        <f t="shared" si="2"/>
        <v>45689</v>
      </c>
      <c r="H138" s="67" t="s">
        <v>29</v>
      </c>
      <c r="I138" s="26" t="s">
        <v>33</v>
      </c>
      <c r="J138" s="66" t="s">
        <v>347</v>
      </c>
      <c r="K138" s="69">
        <v>57372639</v>
      </c>
      <c r="L138" s="69" t="s">
        <v>137</v>
      </c>
      <c r="M138" s="69" t="s">
        <v>666</v>
      </c>
      <c r="N138" s="69" t="s">
        <v>28</v>
      </c>
      <c r="O138" s="71">
        <v>0</v>
      </c>
      <c r="P138" s="74">
        <v>492.05</v>
      </c>
    </row>
    <row r="139" spans="1:16" ht="14.25" customHeight="1">
      <c r="A139" s="64" t="s">
        <v>1</v>
      </c>
      <c r="B139" s="163" t="s">
        <v>662</v>
      </c>
      <c r="C139" s="174" t="s">
        <v>647</v>
      </c>
      <c r="D139" s="68">
        <v>45693</v>
      </c>
      <c r="E139" s="66">
        <f t="shared" si="0"/>
        <v>2</v>
      </c>
      <c r="F139" s="66">
        <f t="shared" si="1"/>
        <v>2025</v>
      </c>
      <c r="G139" s="67">
        <f t="shared" si="2"/>
        <v>45689</v>
      </c>
      <c r="H139" s="67" t="s">
        <v>2008</v>
      </c>
      <c r="I139" s="26" t="s">
        <v>69</v>
      </c>
      <c r="J139" s="66" t="s">
        <v>185</v>
      </c>
      <c r="K139" s="69" t="s">
        <v>27</v>
      </c>
      <c r="L139" s="69" t="s">
        <v>137</v>
      </c>
      <c r="M139" s="69" t="s">
        <v>666</v>
      </c>
      <c r="N139" s="69" t="s">
        <v>28</v>
      </c>
      <c r="O139" s="71">
        <v>0</v>
      </c>
      <c r="P139" s="74">
        <v>15000</v>
      </c>
    </row>
    <row r="140" spans="1:16" ht="14.25" customHeight="1">
      <c r="A140" s="64" t="s">
        <v>1</v>
      </c>
      <c r="B140" s="163" t="s">
        <v>662</v>
      </c>
      <c r="C140" s="174" t="s">
        <v>647</v>
      </c>
      <c r="D140" s="68">
        <v>45694</v>
      </c>
      <c r="E140" s="66">
        <f t="shared" si="0"/>
        <v>2</v>
      </c>
      <c r="F140" s="66">
        <f t="shared" si="1"/>
        <v>2025</v>
      </c>
      <c r="G140" s="67">
        <f t="shared" si="2"/>
        <v>45689</v>
      </c>
      <c r="H140" s="67" t="s">
        <v>2007</v>
      </c>
      <c r="I140" s="26" t="s">
        <v>667</v>
      </c>
      <c r="J140" s="66" t="s">
        <v>136</v>
      </c>
      <c r="K140" s="69" t="s">
        <v>27</v>
      </c>
      <c r="L140" s="69" t="s">
        <v>137</v>
      </c>
      <c r="M140" s="69" t="s">
        <v>666</v>
      </c>
      <c r="N140" s="69" t="s">
        <v>604</v>
      </c>
      <c r="O140" s="71">
        <v>250.03</v>
      </c>
      <c r="P140" s="74">
        <v>0</v>
      </c>
    </row>
    <row r="141" spans="1:16" ht="14.25" customHeight="1">
      <c r="A141" s="64" t="s">
        <v>1</v>
      </c>
      <c r="B141" s="163" t="s">
        <v>662</v>
      </c>
      <c r="C141" s="174" t="s">
        <v>647</v>
      </c>
      <c r="D141" s="68">
        <v>45694</v>
      </c>
      <c r="E141" s="66">
        <f t="shared" si="0"/>
        <v>2</v>
      </c>
      <c r="F141" s="66">
        <f t="shared" si="1"/>
        <v>2025</v>
      </c>
      <c r="G141" s="67">
        <f t="shared" si="2"/>
        <v>45689</v>
      </c>
      <c r="H141" s="67" t="s">
        <v>2009</v>
      </c>
      <c r="I141" s="26" t="s">
        <v>102</v>
      </c>
      <c r="J141" s="66" t="s">
        <v>129</v>
      </c>
      <c r="K141" s="69" t="s">
        <v>27</v>
      </c>
      <c r="L141" s="69" t="s">
        <v>137</v>
      </c>
      <c r="M141" s="69" t="s">
        <v>666</v>
      </c>
      <c r="N141" s="69" t="s">
        <v>28</v>
      </c>
      <c r="O141" s="71">
        <v>0</v>
      </c>
      <c r="P141" s="74">
        <v>4.0999999999999996</v>
      </c>
    </row>
    <row r="142" spans="1:16" ht="14.25" customHeight="1">
      <c r="A142" s="64" t="s">
        <v>1</v>
      </c>
      <c r="B142" s="163" t="s">
        <v>662</v>
      </c>
      <c r="C142" s="174" t="s">
        <v>647</v>
      </c>
      <c r="D142" s="68">
        <v>45700</v>
      </c>
      <c r="E142" s="66">
        <f t="shared" si="0"/>
        <v>2</v>
      </c>
      <c r="F142" s="66">
        <f t="shared" si="1"/>
        <v>2025</v>
      </c>
      <c r="G142" s="67">
        <f t="shared" si="2"/>
        <v>45689</v>
      </c>
      <c r="H142" s="67" t="s">
        <v>2007</v>
      </c>
      <c r="I142" s="26" t="s">
        <v>138</v>
      </c>
      <c r="J142" s="66" t="s">
        <v>139</v>
      </c>
      <c r="K142" s="69" t="s">
        <v>27</v>
      </c>
      <c r="L142" s="69" t="s">
        <v>137</v>
      </c>
      <c r="M142" s="69" t="s">
        <v>664</v>
      </c>
      <c r="N142" s="69" t="s">
        <v>604</v>
      </c>
      <c r="O142" s="71">
        <v>2.61</v>
      </c>
      <c r="P142" s="74">
        <v>0</v>
      </c>
    </row>
    <row r="143" spans="1:16" ht="14.25" customHeight="1">
      <c r="A143" s="64" t="s">
        <v>1</v>
      </c>
      <c r="B143" s="163" t="s">
        <v>662</v>
      </c>
      <c r="C143" s="174" t="s">
        <v>647</v>
      </c>
      <c r="D143" s="68">
        <v>45700</v>
      </c>
      <c r="E143" s="66">
        <f t="shared" si="0"/>
        <v>2</v>
      </c>
      <c r="F143" s="66">
        <f t="shared" si="1"/>
        <v>2025</v>
      </c>
      <c r="G143" s="67">
        <f t="shared" si="2"/>
        <v>45689</v>
      </c>
      <c r="H143" s="67" t="s">
        <v>2008</v>
      </c>
      <c r="I143" s="26" t="s">
        <v>582</v>
      </c>
      <c r="J143" s="66" t="s">
        <v>722</v>
      </c>
      <c r="K143" s="69" t="s">
        <v>27</v>
      </c>
      <c r="L143" s="69" t="s">
        <v>137</v>
      </c>
      <c r="M143" s="69" t="s">
        <v>666</v>
      </c>
      <c r="N143" s="69" t="s">
        <v>28</v>
      </c>
      <c r="O143" s="71">
        <v>0</v>
      </c>
      <c r="P143" s="74">
        <v>54.65</v>
      </c>
    </row>
    <row r="144" spans="1:16" ht="14.25" customHeight="1">
      <c r="A144" s="64" t="s">
        <v>1</v>
      </c>
      <c r="B144" s="163" t="s">
        <v>662</v>
      </c>
      <c r="C144" s="174" t="s">
        <v>647</v>
      </c>
      <c r="D144" s="68">
        <v>45700</v>
      </c>
      <c r="E144" s="66">
        <f t="shared" si="0"/>
        <v>2</v>
      </c>
      <c r="F144" s="66">
        <f t="shared" si="1"/>
        <v>2025</v>
      </c>
      <c r="G144" s="67">
        <f t="shared" si="2"/>
        <v>45689</v>
      </c>
      <c r="H144" s="67" t="s">
        <v>2008</v>
      </c>
      <c r="I144" s="26" t="s">
        <v>582</v>
      </c>
      <c r="J144" s="66" t="s">
        <v>280</v>
      </c>
      <c r="K144" s="69" t="s">
        <v>27</v>
      </c>
      <c r="L144" s="69" t="s">
        <v>137</v>
      </c>
      <c r="M144" s="69" t="s">
        <v>666</v>
      </c>
      <c r="N144" s="69" t="s">
        <v>28</v>
      </c>
      <c r="O144" s="71">
        <v>0</v>
      </c>
      <c r="P144" s="74">
        <v>225</v>
      </c>
    </row>
    <row r="145" spans="1:16" ht="14.25" customHeight="1">
      <c r="A145" s="64" t="s">
        <v>1</v>
      </c>
      <c r="B145" s="163" t="s">
        <v>662</v>
      </c>
      <c r="C145" s="174" t="s">
        <v>647</v>
      </c>
      <c r="D145" s="68">
        <v>45700</v>
      </c>
      <c r="E145" s="66">
        <f t="shared" si="0"/>
        <v>2</v>
      </c>
      <c r="F145" s="66">
        <f t="shared" si="1"/>
        <v>2025</v>
      </c>
      <c r="G145" s="67">
        <f t="shared" si="2"/>
        <v>45689</v>
      </c>
      <c r="H145" s="67" t="s">
        <v>2008</v>
      </c>
      <c r="I145" s="26" t="s">
        <v>716</v>
      </c>
      <c r="J145" s="66" t="s">
        <v>723</v>
      </c>
      <c r="K145" s="69" t="s">
        <v>27</v>
      </c>
      <c r="L145" s="69" t="s">
        <v>137</v>
      </c>
      <c r="M145" s="69" t="s">
        <v>666</v>
      </c>
      <c r="N145" s="69" t="s">
        <v>28</v>
      </c>
      <c r="O145" s="71">
        <v>0</v>
      </c>
      <c r="P145" s="74">
        <v>1556</v>
      </c>
    </row>
    <row r="146" spans="1:16" ht="14.25" customHeight="1">
      <c r="A146" s="64" t="s">
        <v>1</v>
      </c>
      <c r="B146" s="163" t="s">
        <v>662</v>
      </c>
      <c r="C146" s="174" t="s">
        <v>647</v>
      </c>
      <c r="D146" s="68">
        <v>45700</v>
      </c>
      <c r="E146" s="66">
        <f t="shared" si="0"/>
        <v>2</v>
      </c>
      <c r="F146" s="66">
        <f t="shared" si="1"/>
        <v>2025</v>
      </c>
      <c r="G146" s="67">
        <f t="shared" si="2"/>
        <v>45689</v>
      </c>
      <c r="H146" s="67" t="s">
        <v>2006</v>
      </c>
      <c r="I146" s="26" t="s">
        <v>142</v>
      </c>
      <c r="J146" s="66" t="s">
        <v>724</v>
      </c>
      <c r="K146" s="69">
        <v>49965</v>
      </c>
      <c r="L146" s="69" t="s">
        <v>137</v>
      </c>
      <c r="M146" s="69" t="s">
        <v>664</v>
      </c>
      <c r="N146" s="69" t="s">
        <v>28</v>
      </c>
      <c r="O146" s="71">
        <v>0</v>
      </c>
      <c r="P146" s="74">
        <v>238.24</v>
      </c>
    </row>
    <row r="147" spans="1:16" ht="14.25" customHeight="1">
      <c r="A147" s="64" t="s">
        <v>1</v>
      </c>
      <c r="B147" s="163" t="s">
        <v>662</v>
      </c>
      <c r="C147" s="174" t="s">
        <v>647</v>
      </c>
      <c r="D147" s="68">
        <v>45700</v>
      </c>
      <c r="E147" s="66">
        <f t="shared" si="0"/>
        <v>2</v>
      </c>
      <c r="F147" s="66">
        <f t="shared" si="1"/>
        <v>2025</v>
      </c>
      <c r="G147" s="67">
        <f t="shared" si="2"/>
        <v>45689</v>
      </c>
      <c r="H147" s="67" t="s">
        <v>2006</v>
      </c>
      <c r="I147" s="26" t="s">
        <v>142</v>
      </c>
      <c r="J147" s="66" t="s">
        <v>724</v>
      </c>
      <c r="K147" s="69">
        <v>49966</v>
      </c>
      <c r="L147" s="69" t="s">
        <v>137</v>
      </c>
      <c r="M147" s="69" t="s">
        <v>664</v>
      </c>
      <c r="N147" s="69" t="s">
        <v>28</v>
      </c>
      <c r="O147" s="71">
        <v>0</v>
      </c>
      <c r="P147" s="74">
        <v>321.27</v>
      </c>
    </row>
    <row r="148" spans="1:16" ht="14.25" customHeight="1">
      <c r="A148" s="64" t="s">
        <v>1</v>
      </c>
      <c r="B148" s="163" t="s">
        <v>662</v>
      </c>
      <c r="C148" s="174" t="s">
        <v>647</v>
      </c>
      <c r="D148" s="68">
        <v>45700</v>
      </c>
      <c r="E148" s="66">
        <f t="shared" si="0"/>
        <v>2</v>
      </c>
      <c r="F148" s="66">
        <f t="shared" si="1"/>
        <v>2025</v>
      </c>
      <c r="G148" s="67">
        <f t="shared" si="2"/>
        <v>45689</v>
      </c>
      <c r="H148" s="67" t="s">
        <v>2006</v>
      </c>
      <c r="I148" s="26" t="s">
        <v>142</v>
      </c>
      <c r="J148" s="66" t="s">
        <v>724</v>
      </c>
      <c r="K148" s="69">
        <v>49967</v>
      </c>
      <c r="L148" s="69" t="s">
        <v>137</v>
      </c>
      <c r="M148" s="69" t="s">
        <v>664</v>
      </c>
      <c r="N148" s="69" t="s">
        <v>28</v>
      </c>
      <c r="O148" s="71">
        <v>0</v>
      </c>
      <c r="P148" s="74">
        <v>368.16</v>
      </c>
    </row>
    <row r="149" spans="1:16" ht="14.25" customHeight="1">
      <c r="A149" s="64" t="s">
        <v>1</v>
      </c>
      <c r="B149" s="163" t="s">
        <v>662</v>
      </c>
      <c r="C149" s="174" t="s">
        <v>647</v>
      </c>
      <c r="D149" s="68">
        <v>45700</v>
      </c>
      <c r="E149" s="66">
        <f t="shared" si="0"/>
        <v>2</v>
      </c>
      <c r="F149" s="66">
        <f t="shared" si="1"/>
        <v>2025</v>
      </c>
      <c r="G149" s="67">
        <f t="shared" si="2"/>
        <v>45689</v>
      </c>
      <c r="H149" s="67" t="s">
        <v>2008</v>
      </c>
      <c r="I149" s="26" t="s">
        <v>716</v>
      </c>
      <c r="J149" s="66" t="s">
        <v>725</v>
      </c>
      <c r="K149" s="69" t="s">
        <v>27</v>
      </c>
      <c r="L149" s="69" t="s">
        <v>137</v>
      </c>
      <c r="M149" s="69" t="s">
        <v>666</v>
      </c>
      <c r="N149" s="69" t="s">
        <v>28</v>
      </c>
      <c r="O149" s="71">
        <v>0</v>
      </c>
      <c r="P149" s="74">
        <v>313</v>
      </c>
    </row>
    <row r="150" spans="1:16" ht="14.25" customHeight="1">
      <c r="A150" s="64" t="s">
        <v>1</v>
      </c>
      <c r="B150" s="163" t="s">
        <v>662</v>
      </c>
      <c r="C150" s="174" t="s">
        <v>647</v>
      </c>
      <c r="D150" s="68">
        <v>45700</v>
      </c>
      <c r="E150" s="66">
        <f t="shared" si="0"/>
        <v>2</v>
      </c>
      <c r="F150" s="66">
        <f t="shared" si="1"/>
        <v>2025</v>
      </c>
      <c r="G150" s="67">
        <f t="shared" si="2"/>
        <v>45689</v>
      </c>
      <c r="H150" s="67" t="s">
        <v>2008</v>
      </c>
      <c r="I150" s="26" t="s">
        <v>716</v>
      </c>
      <c r="J150" s="66" t="s">
        <v>726</v>
      </c>
      <c r="K150" s="69" t="s">
        <v>27</v>
      </c>
      <c r="L150" s="69" t="s">
        <v>137</v>
      </c>
      <c r="M150" s="69" t="s">
        <v>666</v>
      </c>
      <c r="N150" s="69" t="s">
        <v>28</v>
      </c>
      <c r="O150" s="71">
        <v>0</v>
      </c>
      <c r="P150" s="74">
        <v>64</v>
      </c>
    </row>
    <row r="151" spans="1:16" ht="14.25" customHeight="1">
      <c r="A151" s="64" t="s">
        <v>1</v>
      </c>
      <c r="B151" s="163" t="s">
        <v>662</v>
      </c>
      <c r="C151" s="174" t="s">
        <v>647</v>
      </c>
      <c r="D151" s="68">
        <v>45700</v>
      </c>
      <c r="E151" s="66">
        <f t="shared" si="0"/>
        <v>2</v>
      </c>
      <c r="F151" s="66">
        <f t="shared" si="1"/>
        <v>2025</v>
      </c>
      <c r="G151" s="67">
        <f t="shared" si="2"/>
        <v>45689</v>
      </c>
      <c r="H151" s="67" t="s">
        <v>2008</v>
      </c>
      <c r="I151" s="26" t="s">
        <v>582</v>
      </c>
      <c r="J151" s="66" t="s">
        <v>727</v>
      </c>
      <c r="K151" s="69" t="s">
        <v>27</v>
      </c>
      <c r="L151" s="69" t="s">
        <v>137</v>
      </c>
      <c r="M151" s="69" t="s">
        <v>666</v>
      </c>
      <c r="N151" s="69" t="s">
        <v>28</v>
      </c>
      <c r="O151" s="71">
        <v>0</v>
      </c>
      <c r="P151" s="74">
        <v>1126.2</v>
      </c>
    </row>
    <row r="152" spans="1:16" ht="14.25" customHeight="1">
      <c r="A152" s="64" t="s">
        <v>1</v>
      </c>
      <c r="B152" s="163" t="s">
        <v>662</v>
      </c>
      <c r="C152" s="174" t="s">
        <v>647</v>
      </c>
      <c r="D152" s="68">
        <v>45701</v>
      </c>
      <c r="E152" s="66">
        <f t="shared" si="0"/>
        <v>2</v>
      </c>
      <c r="F152" s="66">
        <f t="shared" si="1"/>
        <v>2025</v>
      </c>
      <c r="G152" s="67">
        <f t="shared" si="2"/>
        <v>45689</v>
      </c>
      <c r="H152" s="67" t="s">
        <v>2007</v>
      </c>
      <c r="I152" s="26" t="s">
        <v>138</v>
      </c>
      <c r="J152" s="66" t="s">
        <v>139</v>
      </c>
      <c r="K152" s="69" t="s">
        <v>27</v>
      </c>
      <c r="L152" s="69" t="s">
        <v>137</v>
      </c>
      <c r="M152" s="69" t="s">
        <v>664</v>
      </c>
      <c r="N152" s="69" t="s">
        <v>604</v>
      </c>
      <c r="O152" s="71">
        <v>1.4</v>
      </c>
      <c r="P152" s="74">
        <v>0</v>
      </c>
    </row>
    <row r="153" spans="1:16" ht="14.25" customHeight="1">
      <c r="A153" s="64" t="s">
        <v>1</v>
      </c>
      <c r="B153" s="163" t="s">
        <v>662</v>
      </c>
      <c r="C153" s="174" t="s">
        <v>647</v>
      </c>
      <c r="D153" s="68">
        <v>45701</v>
      </c>
      <c r="E153" s="66">
        <f t="shared" si="0"/>
        <v>2</v>
      </c>
      <c r="F153" s="66">
        <f t="shared" si="1"/>
        <v>2025</v>
      </c>
      <c r="G153" s="67">
        <f t="shared" si="2"/>
        <v>45689</v>
      </c>
      <c r="H153" s="67" t="s">
        <v>2006</v>
      </c>
      <c r="I153" s="26" t="s">
        <v>142</v>
      </c>
      <c r="J153" s="66" t="s">
        <v>728</v>
      </c>
      <c r="K153" s="69" t="s">
        <v>27</v>
      </c>
      <c r="L153" s="69" t="s">
        <v>137</v>
      </c>
      <c r="M153" s="69" t="s">
        <v>664</v>
      </c>
      <c r="N153" s="69" t="s">
        <v>28</v>
      </c>
      <c r="O153" s="71">
        <v>0</v>
      </c>
      <c r="P153" s="74">
        <v>2119</v>
      </c>
    </row>
    <row r="154" spans="1:16" ht="14.25" customHeight="1">
      <c r="A154" s="64" t="s">
        <v>1</v>
      </c>
      <c r="B154" s="163" t="s">
        <v>662</v>
      </c>
      <c r="C154" s="174" t="s">
        <v>647</v>
      </c>
      <c r="D154" s="68">
        <v>45701</v>
      </c>
      <c r="E154" s="66">
        <f t="shared" si="0"/>
        <v>2</v>
      </c>
      <c r="F154" s="66">
        <f t="shared" si="1"/>
        <v>2025</v>
      </c>
      <c r="G154" s="67">
        <f t="shared" si="2"/>
        <v>45689</v>
      </c>
      <c r="H154" s="67" t="s">
        <v>2006</v>
      </c>
      <c r="I154" s="26" t="s">
        <v>142</v>
      </c>
      <c r="J154" s="66" t="s">
        <v>729</v>
      </c>
      <c r="K154" s="69" t="s">
        <v>27</v>
      </c>
      <c r="L154" s="69" t="s">
        <v>137</v>
      </c>
      <c r="M154" s="69" t="s">
        <v>664</v>
      </c>
      <c r="N154" s="69" t="s">
        <v>28</v>
      </c>
      <c r="O154" s="71">
        <v>0</v>
      </c>
      <c r="P154" s="74">
        <v>100</v>
      </c>
    </row>
    <row r="155" spans="1:16" ht="14.25" customHeight="1">
      <c r="A155" s="64" t="s">
        <v>1</v>
      </c>
      <c r="B155" s="163" t="s">
        <v>662</v>
      </c>
      <c r="C155" s="174" t="s">
        <v>647</v>
      </c>
      <c r="D155" s="68">
        <v>45702</v>
      </c>
      <c r="E155" s="66">
        <f t="shared" si="0"/>
        <v>2</v>
      </c>
      <c r="F155" s="66">
        <f t="shared" si="1"/>
        <v>2025</v>
      </c>
      <c r="G155" s="67">
        <f t="shared" si="2"/>
        <v>45689</v>
      </c>
      <c r="H155" s="67" t="s">
        <v>2007</v>
      </c>
      <c r="I155" s="26" t="s">
        <v>730</v>
      </c>
      <c r="J155" s="66" t="s">
        <v>731</v>
      </c>
      <c r="K155" s="69" t="s">
        <v>27</v>
      </c>
      <c r="L155" s="69" t="s">
        <v>137</v>
      </c>
      <c r="M155" s="69" t="s">
        <v>666</v>
      </c>
      <c r="N155" s="69" t="s">
        <v>604</v>
      </c>
      <c r="O155" s="71">
        <v>6000</v>
      </c>
      <c r="P155" s="74">
        <v>0</v>
      </c>
    </row>
    <row r="156" spans="1:16" ht="14.25" customHeight="1">
      <c r="A156" s="64" t="s">
        <v>1</v>
      </c>
      <c r="B156" s="163" t="s">
        <v>662</v>
      </c>
      <c r="C156" s="174" t="s">
        <v>647</v>
      </c>
      <c r="D156" s="68">
        <v>45702</v>
      </c>
      <c r="E156" s="66">
        <f t="shared" si="0"/>
        <v>2</v>
      </c>
      <c r="F156" s="66">
        <f t="shared" si="1"/>
        <v>2025</v>
      </c>
      <c r="G156" s="67">
        <f t="shared" si="2"/>
        <v>45689</v>
      </c>
      <c r="H156" s="67" t="s">
        <v>2009</v>
      </c>
      <c r="I156" s="26" t="s">
        <v>102</v>
      </c>
      <c r="J156" s="66" t="s">
        <v>167</v>
      </c>
      <c r="K156" s="69" t="s">
        <v>27</v>
      </c>
      <c r="L156" s="69" t="s">
        <v>137</v>
      </c>
      <c r="M156" s="69" t="s">
        <v>666</v>
      </c>
      <c r="N156" s="69" t="s">
        <v>28</v>
      </c>
      <c r="O156" s="71">
        <v>0</v>
      </c>
      <c r="P156" s="74">
        <v>171.7</v>
      </c>
    </row>
    <row r="157" spans="1:16" ht="14.25" customHeight="1">
      <c r="A157" s="64" t="s">
        <v>1</v>
      </c>
      <c r="B157" s="163" t="s">
        <v>662</v>
      </c>
      <c r="C157" s="174" t="s">
        <v>647</v>
      </c>
      <c r="D157" s="68">
        <v>45702</v>
      </c>
      <c r="E157" s="66">
        <f t="shared" si="0"/>
        <v>2</v>
      </c>
      <c r="F157" s="66">
        <f t="shared" si="1"/>
        <v>2025</v>
      </c>
      <c r="G157" s="67">
        <f t="shared" si="2"/>
        <v>45689</v>
      </c>
      <c r="H157" s="67" t="s">
        <v>2009</v>
      </c>
      <c r="I157" s="26" t="s">
        <v>102</v>
      </c>
      <c r="J157" s="66" t="s">
        <v>129</v>
      </c>
      <c r="K157" s="69" t="s">
        <v>27</v>
      </c>
      <c r="L157" s="69" t="s">
        <v>137</v>
      </c>
      <c r="M157" s="69" t="s">
        <v>666</v>
      </c>
      <c r="N157" s="69" t="s">
        <v>28</v>
      </c>
      <c r="O157" s="71">
        <v>0</v>
      </c>
      <c r="P157" s="74">
        <v>1.65</v>
      </c>
    </row>
    <row r="158" spans="1:16" ht="14.25" customHeight="1">
      <c r="A158" s="64" t="s">
        <v>1</v>
      </c>
      <c r="B158" s="163" t="s">
        <v>662</v>
      </c>
      <c r="C158" s="174" t="s">
        <v>647</v>
      </c>
      <c r="D158" s="68">
        <v>45702</v>
      </c>
      <c r="E158" s="66">
        <f t="shared" si="0"/>
        <v>2</v>
      </c>
      <c r="F158" s="66">
        <f t="shared" si="1"/>
        <v>2025</v>
      </c>
      <c r="G158" s="67">
        <f t="shared" si="2"/>
        <v>45689</v>
      </c>
      <c r="H158" s="67" t="s">
        <v>2009</v>
      </c>
      <c r="I158" s="26" t="s">
        <v>102</v>
      </c>
      <c r="J158" s="66" t="s">
        <v>129</v>
      </c>
      <c r="K158" s="69" t="s">
        <v>27</v>
      </c>
      <c r="L158" s="69" t="s">
        <v>137</v>
      </c>
      <c r="M158" s="69" t="s">
        <v>666</v>
      </c>
      <c r="N158" s="69" t="s">
        <v>28</v>
      </c>
      <c r="O158" s="71">
        <v>0</v>
      </c>
      <c r="P158" s="74">
        <v>4.38</v>
      </c>
    </row>
    <row r="159" spans="1:16" ht="14.25" customHeight="1">
      <c r="A159" s="64" t="s">
        <v>1</v>
      </c>
      <c r="B159" s="163" t="s">
        <v>662</v>
      </c>
      <c r="C159" s="174" t="s">
        <v>647</v>
      </c>
      <c r="D159" s="68">
        <v>45702</v>
      </c>
      <c r="E159" s="66">
        <f t="shared" si="0"/>
        <v>2</v>
      </c>
      <c r="F159" s="66">
        <f t="shared" si="1"/>
        <v>2025</v>
      </c>
      <c r="G159" s="67">
        <f t="shared" si="2"/>
        <v>45689</v>
      </c>
      <c r="H159" s="67" t="s">
        <v>2009</v>
      </c>
      <c r="I159" s="26" t="s">
        <v>102</v>
      </c>
      <c r="J159" s="66" t="s">
        <v>129</v>
      </c>
      <c r="K159" s="69" t="s">
        <v>27</v>
      </c>
      <c r="L159" s="69" t="s">
        <v>137</v>
      </c>
      <c r="M159" s="69" t="s">
        <v>666</v>
      </c>
      <c r="N159" s="69" t="s">
        <v>28</v>
      </c>
      <c r="O159" s="71">
        <v>0</v>
      </c>
      <c r="P159" s="74">
        <v>9</v>
      </c>
    </row>
    <row r="160" spans="1:16" ht="14.25" customHeight="1">
      <c r="A160" s="64" t="s">
        <v>1</v>
      </c>
      <c r="B160" s="163" t="s">
        <v>662</v>
      </c>
      <c r="C160" s="174" t="s">
        <v>647</v>
      </c>
      <c r="D160" s="68">
        <v>45705</v>
      </c>
      <c r="E160" s="66">
        <f t="shared" si="0"/>
        <v>2</v>
      </c>
      <c r="F160" s="66">
        <f t="shared" si="1"/>
        <v>2025</v>
      </c>
      <c r="G160" s="67">
        <f t="shared" si="2"/>
        <v>45689</v>
      </c>
      <c r="H160" s="67" t="s">
        <v>2007</v>
      </c>
      <c r="I160" s="26" t="s">
        <v>138</v>
      </c>
      <c r="J160" s="66" t="s">
        <v>139</v>
      </c>
      <c r="K160" s="69" t="s">
        <v>27</v>
      </c>
      <c r="L160" s="69" t="s">
        <v>137</v>
      </c>
      <c r="M160" s="69" t="s">
        <v>664</v>
      </c>
      <c r="N160" s="69" t="s">
        <v>604</v>
      </c>
      <c r="O160" s="71">
        <v>0.52</v>
      </c>
      <c r="P160" s="74">
        <v>0</v>
      </c>
    </row>
    <row r="161" spans="1:16" ht="14.25" customHeight="1">
      <c r="A161" s="64" t="s">
        <v>1</v>
      </c>
      <c r="B161" s="163" t="s">
        <v>662</v>
      </c>
      <c r="C161" s="174" t="s">
        <v>647</v>
      </c>
      <c r="D161" s="68">
        <v>45705</v>
      </c>
      <c r="E161" s="66">
        <f t="shared" si="0"/>
        <v>2</v>
      </c>
      <c r="F161" s="66">
        <f t="shared" si="1"/>
        <v>2025</v>
      </c>
      <c r="G161" s="67">
        <f t="shared" si="2"/>
        <v>45689</v>
      </c>
      <c r="H161" s="67" t="s">
        <v>2009</v>
      </c>
      <c r="I161" s="26" t="s">
        <v>102</v>
      </c>
      <c r="J161" s="66" t="s">
        <v>129</v>
      </c>
      <c r="K161" s="69" t="s">
        <v>27</v>
      </c>
      <c r="L161" s="69" t="s">
        <v>137</v>
      </c>
      <c r="M161" s="69" t="s">
        <v>666</v>
      </c>
      <c r="N161" s="69" t="s">
        <v>28</v>
      </c>
      <c r="O161" s="71">
        <v>0</v>
      </c>
      <c r="P161" s="74">
        <v>1.65</v>
      </c>
    </row>
    <row r="162" spans="1:16" ht="14.25" customHeight="1">
      <c r="A162" s="64" t="s">
        <v>1</v>
      </c>
      <c r="B162" s="163" t="s">
        <v>662</v>
      </c>
      <c r="C162" s="174" t="s">
        <v>647</v>
      </c>
      <c r="D162" s="68">
        <v>45705</v>
      </c>
      <c r="E162" s="66">
        <f t="shared" si="0"/>
        <v>2</v>
      </c>
      <c r="F162" s="66">
        <f t="shared" si="1"/>
        <v>2025</v>
      </c>
      <c r="G162" s="67">
        <f t="shared" si="2"/>
        <v>45689</v>
      </c>
      <c r="H162" s="67" t="s">
        <v>2009</v>
      </c>
      <c r="I162" s="26" t="s">
        <v>102</v>
      </c>
      <c r="J162" s="66" t="s">
        <v>129</v>
      </c>
      <c r="K162" s="69" t="s">
        <v>27</v>
      </c>
      <c r="L162" s="69" t="s">
        <v>137</v>
      </c>
      <c r="M162" s="69" t="s">
        <v>666</v>
      </c>
      <c r="N162" s="69" t="s">
        <v>28</v>
      </c>
      <c r="O162" s="71">
        <v>0</v>
      </c>
      <c r="P162" s="74">
        <v>9</v>
      </c>
    </row>
    <row r="163" spans="1:16" ht="14.25" customHeight="1">
      <c r="A163" s="64" t="s">
        <v>1</v>
      </c>
      <c r="B163" s="163" t="s">
        <v>662</v>
      </c>
      <c r="C163" s="174" t="s">
        <v>647</v>
      </c>
      <c r="D163" s="68">
        <v>45705</v>
      </c>
      <c r="E163" s="66">
        <f t="shared" si="0"/>
        <v>2</v>
      </c>
      <c r="F163" s="66">
        <f t="shared" si="1"/>
        <v>2025</v>
      </c>
      <c r="G163" s="67">
        <f t="shared" si="2"/>
        <v>45689</v>
      </c>
      <c r="H163" s="67" t="s">
        <v>2010</v>
      </c>
      <c r="I163" s="26" t="s">
        <v>50</v>
      </c>
      <c r="J163" s="66" t="s">
        <v>171</v>
      </c>
      <c r="K163" s="69" t="s">
        <v>27</v>
      </c>
      <c r="L163" s="69" t="s">
        <v>137</v>
      </c>
      <c r="M163" s="69" t="s">
        <v>666</v>
      </c>
      <c r="N163" s="69" t="s">
        <v>28</v>
      </c>
      <c r="O163" s="71">
        <v>0</v>
      </c>
      <c r="P163" s="74">
        <v>761.1</v>
      </c>
    </row>
    <row r="164" spans="1:16" ht="14.25" customHeight="1">
      <c r="A164" s="64" t="s">
        <v>1</v>
      </c>
      <c r="B164" s="163" t="s">
        <v>662</v>
      </c>
      <c r="C164" s="174" t="s">
        <v>647</v>
      </c>
      <c r="D164" s="68">
        <v>45706</v>
      </c>
      <c r="E164" s="66">
        <f t="shared" si="0"/>
        <v>2</v>
      </c>
      <c r="F164" s="66">
        <f t="shared" si="1"/>
        <v>2025</v>
      </c>
      <c r="G164" s="67">
        <f t="shared" si="2"/>
        <v>45689</v>
      </c>
      <c r="H164" s="67" t="s">
        <v>2006</v>
      </c>
      <c r="I164" s="26" t="s">
        <v>142</v>
      </c>
      <c r="J164" s="66" t="s">
        <v>732</v>
      </c>
      <c r="K164" s="69" t="s">
        <v>27</v>
      </c>
      <c r="L164" s="69" t="s">
        <v>122</v>
      </c>
      <c r="M164" s="69" t="s">
        <v>664</v>
      </c>
      <c r="N164" s="69" t="s">
        <v>604</v>
      </c>
      <c r="O164" s="71">
        <v>7046.11</v>
      </c>
      <c r="P164" s="74">
        <v>0</v>
      </c>
    </row>
    <row r="165" spans="1:16" ht="14.25" customHeight="1">
      <c r="A165" s="64" t="s">
        <v>1</v>
      </c>
      <c r="B165" s="163" t="s">
        <v>662</v>
      </c>
      <c r="C165" s="174" t="s">
        <v>647</v>
      </c>
      <c r="D165" s="68">
        <v>45706</v>
      </c>
      <c r="E165" s="66">
        <f t="shared" si="0"/>
        <v>2</v>
      </c>
      <c r="F165" s="66">
        <f t="shared" si="1"/>
        <v>2025</v>
      </c>
      <c r="G165" s="67">
        <f t="shared" si="2"/>
        <v>45689</v>
      </c>
      <c r="H165" s="67" t="s">
        <v>2006</v>
      </c>
      <c r="I165" s="26" t="s">
        <v>142</v>
      </c>
      <c r="J165" s="66" t="s">
        <v>732</v>
      </c>
      <c r="K165" s="69" t="s">
        <v>27</v>
      </c>
      <c r="L165" s="69" t="s">
        <v>132</v>
      </c>
      <c r="M165" s="69" t="s">
        <v>664</v>
      </c>
      <c r="N165" s="69" t="s">
        <v>604</v>
      </c>
      <c r="O165" s="71">
        <v>5584.33</v>
      </c>
      <c r="P165" s="74">
        <v>0</v>
      </c>
    </row>
    <row r="166" spans="1:16" ht="14.25" customHeight="1">
      <c r="A166" s="64" t="s">
        <v>1</v>
      </c>
      <c r="B166" s="163" t="s">
        <v>662</v>
      </c>
      <c r="C166" s="174" t="s">
        <v>647</v>
      </c>
      <c r="D166" s="68">
        <v>45706</v>
      </c>
      <c r="E166" s="66">
        <f t="shared" si="0"/>
        <v>2</v>
      </c>
      <c r="F166" s="66">
        <f t="shared" si="1"/>
        <v>2025</v>
      </c>
      <c r="G166" s="67">
        <f t="shared" si="2"/>
        <v>45689</v>
      </c>
      <c r="H166" s="67" t="s">
        <v>2006</v>
      </c>
      <c r="I166" s="26" t="s">
        <v>142</v>
      </c>
      <c r="J166" s="66" t="s">
        <v>733</v>
      </c>
      <c r="K166" s="69" t="s">
        <v>27</v>
      </c>
      <c r="L166" s="69" t="s">
        <v>122</v>
      </c>
      <c r="M166" s="69" t="s">
        <v>664</v>
      </c>
      <c r="N166" s="69" t="s">
        <v>604</v>
      </c>
      <c r="O166" s="71">
        <v>184.05</v>
      </c>
      <c r="P166" s="74">
        <v>0</v>
      </c>
    </row>
    <row r="167" spans="1:16" ht="14.25" customHeight="1">
      <c r="A167" s="64" t="s">
        <v>1</v>
      </c>
      <c r="B167" s="163" t="s">
        <v>662</v>
      </c>
      <c r="C167" s="174" t="s">
        <v>647</v>
      </c>
      <c r="D167" s="68">
        <v>45706</v>
      </c>
      <c r="E167" s="66">
        <f t="shared" si="0"/>
        <v>2</v>
      </c>
      <c r="F167" s="66">
        <f t="shared" si="1"/>
        <v>2025</v>
      </c>
      <c r="G167" s="67">
        <f t="shared" si="2"/>
        <v>45689</v>
      </c>
      <c r="H167" s="67" t="s">
        <v>2006</v>
      </c>
      <c r="I167" s="26" t="s">
        <v>142</v>
      </c>
      <c r="J167" s="66" t="s">
        <v>161</v>
      </c>
      <c r="K167" s="69" t="s">
        <v>27</v>
      </c>
      <c r="L167" s="69" t="s">
        <v>122</v>
      </c>
      <c r="M167" s="69" t="s">
        <v>664</v>
      </c>
      <c r="N167" s="69" t="s">
        <v>604</v>
      </c>
      <c r="O167" s="71">
        <v>12157.93</v>
      </c>
      <c r="P167" s="74">
        <v>0</v>
      </c>
    </row>
    <row r="168" spans="1:16" ht="14.25" customHeight="1">
      <c r="A168" s="64" t="s">
        <v>1</v>
      </c>
      <c r="B168" s="163" t="s">
        <v>662</v>
      </c>
      <c r="C168" s="174" t="s">
        <v>647</v>
      </c>
      <c r="D168" s="68">
        <v>45706</v>
      </c>
      <c r="E168" s="66">
        <f t="shared" si="0"/>
        <v>2</v>
      </c>
      <c r="F168" s="66">
        <f t="shared" si="1"/>
        <v>2025</v>
      </c>
      <c r="G168" s="67">
        <f t="shared" si="2"/>
        <v>45689</v>
      </c>
      <c r="H168" s="67" t="s">
        <v>2006</v>
      </c>
      <c r="I168" s="26" t="s">
        <v>142</v>
      </c>
      <c r="J168" s="66" t="s">
        <v>161</v>
      </c>
      <c r="K168" s="69" t="s">
        <v>27</v>
      </c>
      <c r="L168" s="69" t="s">
        <v>132</v>
      </c>
      <c r="M168" s="69" t="s">
        <v>664</v>
      </c>
      <c r="N168" s="69" t="s">
        <v>604</v>
      </c>
      <c r="O168" s="71">
        <v>5959.9</v>
      </c>
      <c r="P168" s="74">
        <v>0</v>
      </c>
    </row>
    <row r="169" spans="1:16" ht="14.25" customHeight="1">
      <c r="A169" s="64" t="s">
        <v>1</v>
      </c>
      <c r="B169" s="163" t="s">
        <v>662</v>
      </c>
      <c r="C169" s="174" t="s">
        <v>647</v>
      </c>
      <c r="D169" s="68">
        <v>45706</v>
      </c>
      <c r="E169" s="66">
        <f t="shared" si="0"/>
        <v>2</v>
      </c>
      <c r="F169" s="66">
        <f t="shared" si="1"/>
        <v>2025</v>
      </c>
      <c r="G169" s="67">
        <f t="shared" si="2"/>
        <v>45689</v>
      </c>
      <c r="H169" s="67" t="s">
        <v>2006</v>
      </c>
      <c r="I169" s="26" t="s">
        <v>142</v>
      </c>
      <c r="J169" s="66" t="s">
        <v>182</v>
      </c>
      <c r="K169" s="69" t="s">
        <v>27</v>
      </c>
      <c r="L169" s="69" t="s">
        <v>137</v>
      </c>
      <c r="M169" s="69" t="s">
        <v>664</v>
      </c>
      <c r="N169" s="69" t="s">
        <v>604</v>
      </c>
      <c r="O169" s="71">
        <v>93.19</v>
      </c>
      <c r="P169" s="74">
        <v>0</v>
      </c>
    </row>
    <row r="170" spans="1:16" ht="14.25" customHeight="1">
      <c r="A170" s="64" t="s">
        <v>1</v>
      </c>
      <c r="B170" s="163" t="s">
        <v>662</v>
      </c>
      <c r="C170" s="174" t="s">
        <v>647</v>
      </c>
      <c r="D170" s="68">
        <v>45706</v>
      </c>
      <c r="E170" s="66">
        <f t="shared" si="0"/>
        <v>2</v>
      </c>
      <c r="F170" s="66">
        <f t="shared" si="1"/>
        <v>2025</v>
      </c>
      <c r="G170" s="67">
        <f t="shared" si="2"/>
        <v>45689</v>
      </c>
      <c r="H170" s="67" t="s">
        <v>2006</v>
      </c>
      <c r="I170" s="26" t="s">
        <v>142</v>
      </c>
      <c r="J170" s="66" t="s">
        <v>734</v>
      </c>
      <c r="K170" s="69" t="s">
        <v>27</v>
      </c>
      <c r="L170" s="69" t="s">
        <v>122</v>
      </c>
      <c r="M170" s="69" t="s">
        <v>664</v>
      </c>
      <c r="N170" s="69" t="s">
        <v>604</v>
      </c>
      <c r="O170" s="71">
        <v>3338.26</v>
      </c>
      <c r="P170" s="74">
        <v>0</v>
      </c>
    </row>
    <row r="171" spans="1:16" ht="14.25" customHeight="1">
      <c r="A171" s="64" t="s">
        <v>1</v>
      </c>
      <c r="B171" s="163" t="s">
        <v>662</v>
      </c>
      <c r="C171" s="174" t="s">
        <v>647</v>
      </c>
      <c r="D171" s="68">
        <v>45706</v>
      </c>
      <c r="E171" s="66">
        <f t="shared" si="0"/>
        <v>2</v>
      </c>
      <c r="F171" s="66">
        <f t="shared" si="1"/>
        <v>2025</v>
      </c>
      <c r="G171" s="67">
        <f t="shared" si="2"/>
        <v>45689</v>
      </c>
      <c r="H171" s="67" t="s">
        <v>2006</v>
      </c>
      <c r="I171" s="26" t="s">
        <v>142</v>
      </c>
      <c r="J171" s="66" t="s">
        <v>734</v>
      </c>
      <c r="K171" s="69" t="s">
        <v>27</v>
      </c>
      <c r="L171" s="69" t="s">
        <v>132</v>
      </c>
      <c r="M171" s="69" t="s">
        <v>664</v>
      </c>
      <c r="N171" s="69" t="s">
        <v>604</v>
      </c>
      <c r="O171" s="71">
        <v>2906.7</v>
      </c>
      <c r="P171" s="74">
        <v>0</v>
      </c>
    </row>
    <row r="172" spans="1:16" ht="14.25" customHeight="1">
      <c r="A172" s="64" t="s">
        <v>1</v>
      </c>
      <c r="B172" s="163" t="s">
        <v>662</v>
      </c>
      <c r="C172" s="174" t="s">
        <v>647</v>
      </c>
      <c r="D172" s="68">
        <v>45706</v>
      </c>
      <c r="E172" s="66">
        <f t="shared" si="0"/>
        <v>2</v>
      </c>
      <c r="F172" s="66">
        <f t="shared" si="1"/>
        <v>2025</v>
      </c>
      <c r="G172" s="67">
        <f t="shared" si="2"/>
        <v>45689</v>
      </c>
      <c r="H172" s="67" t="s">
        <v>2006</v>
      </c>
      <c r="I172" s="26" t="s">
        <v>142</v>
      </c>
      <c r="J172" s="66" t="s">
        <v>732</v>
      </c>
      <c r="K172" s="69" t="s">
        <v>27</v>
      </c>
      <c r="L172" s="69" t="s">
        <v>612</v>
      </c>
      <c r="M172" s="69" t="s">
        <v>664</v>
      </c>
      <c r="N172" s="69" t="s">
        <v>604</v>
      </c>
      <c r="O172" s="71">
        <v>2310.25</v>
      </c>
      <c r="P172" s="74">
        <v>0</v>
      </c>
    </row>
    <row r="173" spans="1:16" ht="14.25" customHeight="1">
      <c r="A173" s="64" t="s">
        <v>1</v>
      </c>
      <c r="B173" s="163" t="s">
        <v>662</v>
      </c>
      <c r="C173" s="174" t="s">
        <v>647</v>
      </c>
      <c r="D173" s="68">
        <v>45706</v>
      </c>
      <c r="E173" s="66">
        <f t="shared" si="0"/>
        <v>2</v>
      </c>
      <c r="F173" s="66">
        <f t="shared" si="1"/>
        <v>2025</v>
      </c>
      <c r="G173" s="67">
        <f t="shared" si="2"/>
        <v>45689</v>
      </c>
      <c r="H173" s="67" t="s">
        <v>2006</v>
      </c>
      <c r="I173" s="26" t="s">
        <v>142</v>
      </c>
      <c r="J173" s="66" t="s">
        <v>734</v>
      </c>
      <c r="K173" s="69" t="s">
        <v>27</v>
      </c>
      <c r="L173" s="69" t="s">
        <v>612</v>
      </c>
      <c r="M173" s="69" t="s">
        <v>664</v>
      </c>
      <c r="N173" s="69" t="s">
        <v>604</v>
      </c>
      <c r="O173" s="71">
        <v>1679.2</v>
      </c>
      <c r="P173" s="74">
        <v>0</v>
      </c>
    </row>
    <row r="174" spans="1:16" ht="14.25" customHeight="1">
      <c r="A174" s="64" t="s">
        <v>1</v>
      </c>
      <c r="B174" s="163" t="s">
        <v>662</v>
      </c>
      <c r="C174" s="174" t="s">
        <v>647</v>
      </c>
      <c r="D174" s="68">
        <v>45706</v>
      </c>
      <c r="E174" s="66">
        <f t="shared" si="0"/>
        <v>2</v>
      </c>
      <c r="F174" s="66">
        <f t="shared" si="1"/>
        <v>2025</v>
      </c>
      <c r="G174" s="67">
        <f t="shared" si="2"/>
        <v>45689</v>
      </c>
      <c r="H174" s="67" t="s">
        <v>2007</v>
      </c>
      <c r="I174" s="26" t="s">
        <v>138</v>
      </c>
      <c r="J174" s="66" t="s">
        <v>139</v>
      </c>
      <c r="K174" s="69" t="s">
        <v>27</v>
      </c>
      <c r="L174" s="69" t="s">
        <v>137</v>
      </c>
      <c r="M174" s="69" t="s">
        <v>664</v>
      </c>
      <c r="N174" s="69" t="s">
        <v>604</v>
      </c>
      <c r="O174" s="71">
        <v>1.82</v>
      </c>
      <c r="P174" s="74">
        <v>0</v>
      </c>
    </row>
    <row r="175" spans="1:16" ht="14.25" customHeight="1">
      <c r="A175" s="64" t="s">
        <v>1</v>
      </c>
      <c r="B175" s="163" t="s">
        <v>662</v>
      </c>
      <c r="C175" s="174" t="s">
        <v>647</v>
      </c>
      <c r="D175" s="68">
        <v>45706</v>
      </c>
      <c r="E175" s="66">
        <f t="shared" si="0"/>
        <v>2</v>
      </c>
      <c r="F175" s="66">
        <f t="shared" si="1"/>
        <v>2025</v>
      </c>
      <c r="G175" s="67">
        <f t="shared" si="2"/>
        <v>45689</v>
      </c>
      <c r="H175" s="67" t="s">
        <v>2007</v>
      </c>
      <c r="I175" s="26" t="s">
        <v>138</v>
      </c>
      <c r="J175" s="66" t="s">
        <v>139</v>
      </c>
      <c r="K175" s="69" t="s">
        <v>27</v>
      </c>
      <c r="L175" s="69" t="s">
        <v>137</v>
      </c>
      <c r="M175" s="69" t="s">
        <v>664</v>
      </c>
      <c r="N175" s="69" t="s">
        <v>604</v>
      </c>
      <c r="O175" s="71">
        <v>1.55</v>
      </c>
      <c r="P175" s="74">
        <v>0</v>
      </c>
    </row>
    <row r="176" spans="1:16" ht="14.25" customHeight="1">
      <c r="A176" s="64" t="s">
        <v>1</v>
      </c>
      <c r="B176" s="163" t="s">
        <v>662</v>
      </c>
      <c r="C176" s="174" t="s">
        <v>647</v>
      </c>
      <c r="D176" s="68">
        <v>45706</v>
      </c>
      <c r="E176" s="66">
        <f t="shared" si="0"/>
        <v>2</v>
      </c>
      <c r="F176" s="66">
        <f t="shared" si="1"/>
        <v>2025</v>
      </c>
      <c r="G176" s="67">
        <f t="shared" si="2"/>
        <v>45689</v>
      </c>
      <c r="H176" s="67" t="s">
        <v>29</v>
      </c>
      <c r="I176" s="26" t="s">
        <v>44</v>
      </c>
      <c r="J176" s="66" t="s">
        <v>524</v>
      </c>
      <c r="K176" s="69" t="s">
        <v>27</v>
      </c>
      <c r="L176" s="69" t="s">
        <v>137</v>
      </c>
      <c r="M176" s="69" t="s">
        <v>666</v>
      </c>
      <c r="N176" s="69" t="s">
        <v>28</v>
      </c>
      <c r="O176" s="71">
        <v>0</v>
      </c>
      <c r="P176" s="74">
        <v>398.55</v>
      </c>
    </row>
    <row r="177" spans="1:16" ht="14.25" customHeight="1">
      <c r="A177" s="64" t="s">
        <v>1</v>
      </c>
      <c r="B177" s="163" t="s">
        <v>662</v>
      </c>
      <c r="C177" s="174" t="s">
        <v>647</v>
      </c>
      <c r="D177" s="68">
        <v>45706</v>
      </c>
      <c r="E177" s="66">
        <f t="shared" si="0"/>
        <v>2</v>
      </c>
      <c r="F177" s="66">
        <f t="shared" si="1"/>
        <v>2025</v>
      </c>
      <c r="G177" s="67">
        <f t="shared" si="2"/>
        <v>45689</v>
      </c>
      <c r="H177" s="67" t="s">
        <v>29</v>
      </c>
      <c r="I177" s="26" t="s">
        <v>40</v>
      </c>
      <c r="J177" s="66" t="s">
        <v>474</v>
      </c>
      <c r="K177" s="69" t="s">
        <v>27</v>
      </c>
      <c r="L177" s="69" t="s">
        <v>137</v>
      </c>
      <c r="M177" s="69" t="s">
        <v>666</v>
      </c>
      <c r="N177" s="69" t="s">
        <v>28</v>
      </c>
      <c r="O177" s="71">
        <v>0</v>
      </c>
      <c r="P177" s="74">
        <v>15808.35</v>
      </c>
    </row>
    <row r="178" spans="1:16" ht="14.25" customHeight="1">
      <c r="A178" s="64" t="s">
        <v>1</v>
      </c>
      <c r="B178" s="163" t="s">
        <v>662</v>
      </c>
      <c r="C178" s="174" t="s">
        <v>647</v>
      </c>
      <c r="D178" s="68">
        <v>45706</v>
      </c>
      <c r="E178" s="66">
        <f t="shared" si="0"/>
        <v>2</v>
      </c>
      <c r="F178" s="66">
        <f t="shared" si="1"/>
        <v>2025</v>
      </c>
      <c r="G178" s="67">
        <f t="shared" si="2"/>
        <v>45689</v>
      </c>
      <c r="H178" s="67" t="s">
        <v>29</v>
      </c>
      <c r="I178" s="26" t="s">
        <v>161</v>
      </c>
      <c r="J178" s="66" t="s">
        <v>457</v>
      </c>
      <c r="K178" s="69" t="s">
        <v>27</v>
      </c>
      <c r="L178" s="69" t="s">
        <v>137</v>
      </c>
      <c r="M178" s="69" t="s">
        <v>664</v>
      </c>
      <c r="N178" s="69" t="s">
        <v>28</v>
      </c>
      <c r="O178" s="71">
        <v>0</v>
      </c>
      <c r="P178" s="74">
        <v>5959.9</v>
      </c>
    </row>
    <row r="179" spans="1:16" ht="14.25" customHeight="1">
      <c r="A179" s="64" t="s">
        <v>1</v>
      </c>
      <c r="B179" s="163" t="s">
        <v>662</v>
      </c>
      <c r="C179" s="174" t="s">
        <v>647</v>
      </c>
      <c r="D179" s="68">
        <v>45706</v>
      </c>
      <c r="E179" s="66">
        <f t="shared" si="0"/>
        <v>2</v>
      </c>
      <c r="F179" s="66">
        <f t="shared" si="1"/>
        <v>2025</v>
      </c>
      <c r="G179" s="67">
        <f t="shared" si="2"/>
        <v>45689</v>
      </c>
      <c r="H179" s="67" t="s">
        <v>29</v>
      </c>
      <c r="I179" s="26" t="s">
        <v>161</v>
      </c>
      <c r="J179" s="66" t="s">
        <v>457</v>
      </c>
      <c r="K179" s="69" t="s">
        <v>27</v>
      </c>
      <c r="L179" s="69" t="s">
        <v>137</v>
      </c>
      <c r="M179" s="69" t="s">
        <v>664</v>
      </c>
      <c r="N179" s="69" t="s">
        <v>28</v>
      </c>
      <c r="O179" s="71">
        <v>0</v>
      </c>
      <c r="P179" s="74">
        <v>12157.93</v>
      </c>
    </row>
    <row r="180" spans="1:16" ht="14.25" customHeight="1">
      <c r="A180" s="64" t="s">
        <v>1</v>
      </c>
      <c r="B180" s="163" t="s">
        <v>662</v>
      </c>
      <c r="C180" s="174" t="s">
        <v>647</v>
      </c>
      <c r="D180" s="68">
        <v>45706</v>
      </c>
      <c r="E180" s="66">
        <f t="shared" si="0"/>
        <v>2</v>
      </c>
      <c r="F180" s="66">
        <f t="shared" si="1"/>
        <v>2025</v>
      </c>
      <c r="G180" s="67">
        <f t="shared" si="2"/>
        <v>45689</v>
      </c>
      <c r="H180" s="67" t="s">
        <v>29</v>
      </c>
      <c r="I180" s="26" t="s">
        <v>37</v>
      </c>
      <c r="J180" s="66" t="s">
        <v>735</v>
      </c>
      <c r="K180" s="69" t="s">
        <v>27</v>
      </c>
      <c r="L180" s="69" t="s">
        <v>137</v>
      </c>
      <c r="M180" s="69" t="s">
        <v>666</v>
      </c>
      <c r="N180" s="69" t="s">
        <v>28</v>
      </c>
      <c r="O180" s="71">
        <v>0</v>
      </c>
      <c r="P180" s="118">
        <v>2455.86</v>
      </c>
    </row>
    <row r="181" spans="1:16" ht="14.25" customHeight="1">
      <c r="A181" s="64" t="s">
        <v>1</v>
      </c>
      <c r="B181" s="163" t="s">
        <v>662</v>
      </c>
      <c r="C181" s="174" t="s">
        <v>647</v>
      </c>
      <c r="D181" s="68">
        <v>45707</v>
      </c>
      <c r="E181" s="66">
        <f t="shared" si="0"/>
        <v>2</v>
      </c>
      <c r="F181" s="66">
        <f t="shared" si="1"/>
        <v>2025</v>
      </c>
      <c r="G181" s="67">
        <f t="shared" si="2"/>
        <v>45689</v>
      </c>
      <c r="H181" s="67" t="s">
        <v>2007</v>
      </c>
      <c r="I181" s="26" t="s">
        <v>138</v>
      </c>
      <c r="J181" s="66" t="s">
        <v>139</v>
      </c>
      <c r="K181" s="69" t="s">
        <v>27</v>
      </c>
      <c r="L181" s="69" t="s">
        <v>137</v>
      </c>
      <c r="M181" s="69" t="s">
        <v>664</v>
      </c>
      <c r="N181" s="69" t="s">
        <v>604</v>
      </c>
      <c r="O181" s="71">
        <v>0.35</v>
      </c>
      <c r="P181" s="74">
        <v>0</v>
      </c>
    </row>
    <row r="182" spans="1:16" ht="14.25" customHeight="1">
      <c r="A182" s="64" t="s">
        <v>1</v>
      </c>
      <c r="B182" s="163" t="s">
        <v>662</v>
      </c>
      <c r="C182" s="174" t="s">
        <v>647</v>
      </c>
      <c r="D182" s="68">
        <v>45707</v>
      </c>
      <c r="E182" s="66">
        <f t="shared" si="0"/>
        <v>2</v>
      </c>
      <c r="F182" s="66">
        <f t="shared" si="1"/>
        <v>2025</v>
      </c>
      <c r="G182" s="67">
        <f t="shared" si="2"/>
        <v>45689</v>
      </c>
      <c r="H182" s="67" t="s">
        <v>2007</v>
      </c>
      <c r="I182" s="26" t="s">
        <v>138</v>
      </c>
      <c r="J182" s="66" t="s">
        <v>139</v>
      </c>
      <c r="K182" s="69" t="s">
        <v>27</v>
      </c>
      <c r="L182" s="69" t="s">
        <v>137</v>
      </c>
      <c r="M182" s="69" t="s">
        <v>664</v>
      </c>
      <c r="N182" s="69" t="s">
        <v>604</v>
      </c>
      <c r="O182" s="71">
        <v>1.3</v>
      </c>
      <c r="P182" s="74">
        <v>0</v>
      </c>
    </row>
    <row r="183" spans="1:16" ht="14.25" customHeight="1">
      <c r="A183" s="64" t="s">
        <v>1</v>
      </c>
      <c r="B183" s="163" t="s">
        <v>662</v>
      </c>
      <c r="C183" s="174" t="s">
        <v>647</v>
      </c>
      <c r="D183" s="68">
        <v>45707</v>
      </c>
      <c r="E183" s="66">
        <f t="shared" si="0"/>
        <v>2</v>
      </c>
      <c r="F183" s="66">
        <f t="shared" si="1"/>
        <v>2025</v>
      </c>
      <c r="G183" s="67">
        <f t="shared" si="2"/>
        <v>45689</v>
      </c>
      <c r="H183" s="67" t="s">
        <v>2007</v>
      </c>
      <c r="I183" s="26" t="s">
        <v>138</v>
      </c>
      <c r="J183" s="66" t="s">
        <v>139</v>
      </c>
      <c r="K183" s="69" t="s">
        <v>27</v>
      </c>
      <c r="L183" s="69" t="s">
        <v>137</v>
      </c>
      <c r="M183" s="69" t="s">
        <v>664</v>
      </c>
      <c r="N183" s="69" t="s">
        <v>604</v>
      </c>
      <c r="O183" s="71">
        <v>1.38</v>
      </c>
      <c r="P183" s="74">
        <v>0</v>
      </c>
    </row>
    <row r="184" spans="1:16" ht="14.25" customHeight="1">
      <c r="A184" s="64" t="s">
        <v>1</v>
      </c>
      <c r="B184" s="163" t="s">
        <v>662</v>
      </c>
      <c r="C184" s="174" t="s">
        <v>647</v>
      </c>
      <c r="D184" s="68">
        <v>45707</v>
      </c>
      <c r="E184" s="66">
        <f t="shared" si="0"/>
        <v>2</v>
      </c>
      <c r="F184" s="66">
        <f t="shared" si="1"/>
        <v>2025</v>
      </c>
      <c r="G184" s="67">
        <f t="shared" si="2"/>
        <v>45689</v>
      </c>
      <c r="H184" s="67" t="s">
        <v>2008</v>
      </c>
      <c r="I184" s="26" t="s">
        <v>582</v>
      </c>
      <c r="J184" s="66" t="s">
        <v>560</v>
      </c>
      <c r="K184" s="69" t="s">
        <v>27</v>
      </c>
      <c r="L184" s="69" t="s">
        <v>137</v>
      </c>
      <c r="M184" s="69" t="s">
        <v>666</v>
      </c>
      <c r="N184" s="69" t="s">
        <v>28</v>
      </c>
      <c r="O184" s="71">
        <v>0</v>
      </c>
      <c r="P184" s="74">
        <v>230</v>
      </c>
    </row>
    <row r="185" spans="1:16" ht="14.25" customHeight="1">
      <c r="A185" s="64" t="s">
        <v>1</v>
      </c>
      <c r="B185" s="163" t="s">
        <v>662</v>
      </c>
      <c r="C185" s="174" t="s">
        <v>647</v>
      </c>
      <c r="D185" s="68">
        <v>45707</v>
      </c>
      <c r="E185" s="66">
        <f t="shared" si="0"/>
        <v>2</v>
      </c>
      <c r="F185" s="66">
        <f t="shared" si="1"/>
        <v>2025</v>
      </c>
      <c r="G185" s="67">
        <f t="shared" si="2"/>
        <v>45689</v>
      </c>
      <c r="H185" s="67" t="s">
        <v>2008</v>
      </c>
      <c r="I185" s="26" t="s">
        <v>707</v>
      </c>
      <c r="J185" s="66" t="s">
        <v>736</v>
      </c>
      <c r="K185" s="69" t="s">
        <v>27</v>
      </c>
      <c r="L185" s="69" t="s">
        <v>137</v>
      </c>
      <c r="M185" s="69" t="s">
        <v>666</v>
      </c>
      <c r="N185" s="69" t="s">
        <v>28</v>
      </c>
      <c r="O185" s="71">
        <v>0</v>
      </c>
      <c r="P185" s="74">
        <v>180</v>
      </c>
    </row>
    <row r="186" spans="1:16" ht="14.25" customHeight="1">
      <c r="A186" s="64" t="s">
        <v>1</v>
      </c>
      <c r="B186" s="163" t="s">
        <v>662</v>
      </c>
      <c r="C186" s="174" t="s">
        <v>647</v>
      </c>
      <c r="D186" s="68">
        <v>45707</v>
      </c>
      <c r="E186" s="66">
        <f t="shared" si="0"/>
        <v>2</v>
      </c>
      <c r="F186" s="66">
        <f t="shared" si="1"/>
        <v>2025</v>
      </c>
      <c r="G186" s="67">
        <f t="shared" si="2"/>
        <v>45689</v>
      </c>
      <c r="H186" s="67" t="s">
        <v>2010</v>
      </c>
      <c r="I186" s="26" t="s">
        <v>56</v>
      </c>
      <c r="J186" s="66" t="s">
        <v>737</v>
      </c>
      <c r="K186" s="69" t="s">
        <v>27</v>
      </c>
      <c r="L186" s="69" t="s">
        <v>137</v>
      </c>
      <c r="M186" s="69" t="s">
        <v>666</v>
      </c>
      <c r="N186" s="69" t="s">
        <v>28</v>
      </c>
      <c r="O186" s="71">
        <v>0</v>
      </c>
      <c r="P186" s="74">
        <v>1122.2</v>
      </c>
    </row>
    <row r="187" spans="1:16" ht="14.25" customHeight="1">
      <c r="A187" s="64" t="s">
        <v>1</v>
      </c>
      <c r="B187" s="163" t="s">
        <v>662</v>
      </c>
      <c r="C187" s="174" t="s">
        <v>647</v>
      </c>
      <c r="D187" s="68">
        <v>45707</v>
      </c>
      <c r="E187" s="66">
        <f t="shared" si="0"/>
        <v>2</v>
      </c>
      <c r="F187" s="66">
        <f t="shared" si="1"/>
        <v>2025</v>
      </c>
      <c r="G187" s="67">
        <f t="shared" si="2"/>
        <v>45689</v>
      </c>
      <c r="H187" s="67" t="s">
        <v>2010</v>
      </c>
      <c r="I187" s="26" t="s">
        <v>57</v>
      </c>
      <c r="J187" s="66" t="s">
        <v>350</v>
      </c>
      <c r="K187" s="69" t="s">
        <v>27</v>
      </c>
      <c r="L187" s="69" t="s">
        <v>137</v>
      </c>
      <c r="M187" s="69" t="s">
        <v>666</v>
      </c>
      <c r="N187" s="69" t="s">
        <v>28</v>
      </c>
      <c r="O187" s="71">
        <v>0</v>
      </c>
      <c r="P187" s="74">
        <v>1908.82</v>
      </c>
    </row>
    <row r="188" spans="1:16" ht="14.25" customHeight="1">
      <c r="A188" s="64" t="s">
        <v>1</v>
      </c>
      <c r="B188" s="163" t="s">
        <v>662</v>
      </c>
      <c r="C188" s="174" t="s">
        <v>647</v>
      </c>
      <c r="D188" s="68">
        <v>45707</v>
      </c>
      <c r="E188" s="66">
        <f t="shared" si="0"/>
        <v>2</v>
      </c>
      <c r="F188" s="66">
        <f t="shared" si="1"/>
        <v>2025</v>
      </c>
      <c r="G188" s="67">
        <f t="shared" si="2"/>
        <v>45689</v>
      </c>
      <c r="H188" s="67" t="s">
        <v>2010</v>
      </c>
      <c r="I188" s="26" t="s">
        <v>57</v>
      </c>
      <c r="J188" s="66" t="s">
        <v>350</v>
      </c>
      <c r="K188" s="69" t="s">
        <v>27</v>
      </c>
      <c r="L188" s="69" t="s">
        <v>137</v>
      </c>
      <c r="M188" s="69" t="s">
        <v>666</v>
      </c>
      <c r="N188" s="69" t="s">
        <v>28</v>
      </c>
      <c r="O188" s="71">
        <v>0</v>
      </c>
      <c r="P188" s="74">
        <v>1038.8800000000001</v>
      </c>
    </row>
    <row r="189" spans="1:16" ht="14.25" customHeight="1">
      <c r="A189" s="64" t="s">
        <v>1</v>
      </c>
      <c r="B189" s="163" t="s">
        <v>662</v>
      </c>
      <c r="C189" s="174" t="s">
        <v>647</v>
      </c>
      <c r="D189" s="68">
        <v>45707</v>
      </c>
      <c r="E189" s="66">
        <f t="shared" si="0"/>
        <v>2</v>
      </c>
      <c r="F189" s="66">
        <f t="shared" si="1"/>
        <v>2025</v>
      </c>
      <c r="G189" s="67">
        <f t="shared" si="2"/>
        <v>45689</v>
      </c>
      <c r="H189" s="67" t="s">
        <v>2010</v>
      </c>
      <c r="I189" s="26" t="s">
        <v>57</v>
      </c>
      <c r="J189" s="66" t="s">
        <v>350</v>
      </c>
      <c r="K189" s="69" t="s">
        <v>27</v>
      </c>
      <c r="L189" s="69" t="s">
        <v>137</v>
      </c>
      <c r="M189" s="69" t="s">
        <v>666</v>
      </c>
      <c r="N189" s="69" t="s">
        <v>28</v>
      </c>
      <c r="O189" s="71">
        <v>0</v>
      </c>
      <c r="P189" s="74">
        <v>8141.65</v>
      </c>
    </row>
    <row r="190" spans="1:16" ht="14.25" customHeight="1">
      <c r="A190" s="64" t="s">
        <v>1</v>
      </c>
      <c r="B190" s="163" t="s">
        <v>662</v>
      </c>
      <c r="C190" s="174" t="s">
        <v>647</v>
      </c>
      <c r="D190" s="68">
        <v>45707</v>
      </c>
      <c r="E190" s="66">
        <f t="shared" si="0"/>
        <v>2</v>
      </c>
      <c r="F190" s="66">
        <f t="shared" si="1"/>
        <v>2025</v>
      </c>
      <c r="G190" s="67">
        <f t="shared" si="2"/>
        <v>45689</v>
      </c>
      <c r="H190" s="67" t="s">
        <v>2008</v>
      </c>
      <c r="I190" s="26" t="s">
        <v>475</v>
      </c>
      <c r="J190" s="66" t="s">
        <v>738</v>
      </c>
      <c r="K190" s="69" t="s">
        <v>27</v>
      </c>
      <c r="L190" s="69" t="s">
        <v>137</v>
      </c>
      <c r="M190" s="69" t="s">
        <v>666</v>
      </c>
      <c r="N190" s="69" t="s">
        <v>28</v>
      </c>
      <c r="O190" s="71">
        <v>0</v>
      </c>
      <c r="P190" s="74">
        <v>186</v>
      </c>
    </row>
    <row r="191" spans="1:16" ht="14.25" customHeight="1">
      <c r="A191" s="64" t="s">
        <v>1</v>
      </c>
      <c r="B191" s="163" t="s">
        <v>662</v>
      </c>
      <c r="C191" s="174" t="s">
        <v>647</v>
      </c>
      <c r="D191" s="68">
        <v>45708</v>
      </c>
      <c r="E191" s="66">
        <f t="shared" si="0"/>
        <v>2</v>
      </c>
      <c r="F191" s="66">
        <f t="shared" si="1"/>
        <v>2025</v>
      </c>
      <c r="G191" s="67">
        <f t="shared" si="2"/>
        <v>45689</v>
      </c>
      <c r="H191" s="67" t="s">
        <v>2007</v>
      </c>
      <c r="I191" s="26" t="s">
        <v>138</v>
      </c>
      <c r="J191" s="66" t="s">
        <v>139</v>
      </c>
      <c r="K191" s="69" t="s">
        <v>27</v>
      </c>
      <c r="L191" s="69" t="s">
        <v>137</v>
      </c>
      <c r="M191" s="69" t="s">
        <v>664</v>
      </c>
      <c r="N191" s="69" t="s">
        <v>604</v>
      </c>
      <c r="O191" s="71">
        <v>0.33</v>
      </c>
      <c r="P191" s="74">
        <v>0</v>
      </c>
    </row>
    <row r="192" spans="1:16" ht="14.25" customHeight="1">
      <c r="A192" s="64" t="s">
        <v>1</v>
      </c>
      <c r="B192" s="163" t="s">
        <v>662</v>
      </c>
      <c r="C192" s="174" t="s">
        <v>647</v>
      </c>
      <c r="D192" s="68">
        <v>45708</v>
      </c>
      <c r="E192" s="66">
        <f t="shared" si="0"/>
        <v>2</v>
      </c>
      <c r="F192" s="66">
        <f t="shared" si="1"/>
        <v>2025</v>
      </c>
      <c r="G192" s="67">
        <f t="shared" si="2"/>
        <v>45689</v>
      </c>
      <c r="H192" s="67" t="s">
        <v>2010</v>
      </c>
      <c r="I192" s="26" t="s">
        <v>50</v>
      </c>
      <c r="J192" s="66" t="s">
        <v>171</v>
      </c>
      <c r="K192" s="69" t="s">
        <v>27</v>
      </c>
      <c r="L192" s="69" t="s">
        <v>137</v>
      </c>
      <c r="M192" s="69" t="s">
        <v>666</v>
      </c>
      <c r="N192" s="69" t="s">
        <v>28</v>
      </c>
      <c r="O192" s="71">
        <v>0</v>
      </c>
      <c r="P192" s="74">
        <v>1867.9</v>
      </c>
    </row>
    <row r="193" spans="1:16" ht="14.25" customHeight="1">
      <c r="A193" s="64" t="s">
        <v>1</v>
      </c>
      <c r="B193" s="163" t="s">
        <v>662</v>
      </c>
      <c r="C193" s="174" t="s">
        <v>647</v>
      </c>
      <c r="D193" s="68">
        <v>45709</v>
      </c>
      <c r="E193" s="66">
        <f t="shared" si="0"/>
        <v>2</v>
      </c>
      <c r="F193" s="66">
        <f t="shared" si="1"/>
        <v>2025</v>
      </c>
      <c r="G193" s="67">
        <f t="shared" si="2"/>
        <v>45689</v>
      </c>
      <c r="H193" s="67" t="s">
        <v>2009</v>
      </c>
      <c r="I193" s="26" t="s">
        <v>102</v>
      </c>
      <c r="J193" s="66" t="s">
        <v>129</v>
      </c>
      <c r="K193" s="69" t="s">
        <v>27</v>
      </c>
      <c r="L193" s="69" t="s">
        <v>137</v>
      </c>
      <c r="M193" s="69" t="s">
        <v>666</v>
      </c>
      <c r="N193" s="69" t="s">
        <v>28</v>
      </c>
      <c r="O193" s="71">
        <v>0</v>
      </c>
      <c r="P193" s="74">
        <v>2.6</v>
      </c>
    </row>
    <row r="194" spans="1:16" ht="14.25" customHeight="1">
      <c r="A194" s="64" t="s">
        <v>1</v>
      </c>
      <c r="B194" s="163" t="s">
        <v>662</v>
      </c>
      <c r="C194" s="174" t="s">
        <v>647</v>
      </c>
      <c r="D194" s="68">
        <v>45712</v>
      </c>
      <c r="E194" s="66">
        <f t="shared" si="0"/>
        <v>2</v>
      </c>
      <c r="F194" s="66">
        <f t="shared" si="1"/>
        <v>2025</v>
      </c>
      <c r="G194" s="67">
        <f t="shared" si="2"/>
        <v>45689</v>
      </c>
      <c r="H194" s="67" t="s">
        <v>2006</v>
      </c>
      <c r="I194" s="26" t="s">
        <v>142</v>
      </c>
      <c r="J194" s="66" t="s">
        <v>713</v>
      </c>
      <c r="K194" s="69" t="s">
        <v>27</v>
      </c>
      <c r="L194" s="69" t="s">
        <v>122</v>
      </c>
      <c r="M194" s="69" t="s">
        <v>664</v>
      </c>
      <c r="N194" s="69" t="s">
        <v>604</v>
      </c>
      <c r="O194" s="71">
        <v>1320</v>
      </c>
      <c r="P194" s="74">
        <v>0</v>
      </c>
    </row>
    <row r="195" spans="1:16" ht="14.25" customHeight="1">
      <c r="A195" s="64" t="s">
        <v>1</v>
      </c>
      <c r="B195" s="163" t="s">
        <v>662</v>
      </c>
      <c r="C195" s="174" t="s">
        <v>647</v>
      </c>
      <c r="D195" s="68">
        <v>45712</v>
      </c>
      <c r="E195" s="66">
        <f t="shared" si="0"/>
        <v>2</v>
      </c>
      <c r="F195" s="66">
        <f t="shared" si="1"/>
        <v>2025</v>
      </c>
      <c r="G195" s="67">
        <f t="shared" si="2"/>
        <v>45689</v>
      </c>
      <c r="H195" s="67" t="s">
        <v>2006</v>
      </c>
      <c r="I195" s="26" t="s">
        <v>142</v>
      </c>
      <c r="J195" s="66" t="s">
        <v>713</v>
      </c>
      <c r="K195" s="69" t="s">
        <v>27</v>
      </c>
      <c r="L195" s="69" t="s">
        <v>132</v>
      </c>
      <c r="M195" s="69" t="s">
        <v>664</v>
      </c>
      <c r="N195" s="69" t="s">
        <v>604</v>
      </c>
      <c r="O195" s="71">
        <v>1212</v>
      </c>
      <c r="P195" s="74">
        <v>0</v>
      </c>
    </row>
    <row r="196" spans="1:16" ht="14.25" customHeight="1">
      <c r="A196" s="64" t="s">
        <v>1</v>
      </c>
      <c r="B196" s="163" t="s">
        <v>662</v>
      </c>
      <c r="C196" s="174" t="s">
        <v>647</v>
      </c>
      <c r="D196" s="68">
        <v>45712</v>
      </c>
      <c r="E196" s="66">
        <f t="shared" si="0"/>
        <v>2</v>
      </c>
      <c r="F196" s="66">
        <f t="shared" si="1"/>
        <v>2025</v>
      </c>
      <c r="G196" s="67">
        <f t="shared" si="2"/>
        <v>45689</v>
      </c>
      <c r="H196" s="67" t="s">
        <v>2006</v>
      </c>
      <c r="I196" s="26" t="s">
        <v>142</v>
      </c>
      <c r="J196" s="66" t="s">
        <v>182</v>
      </c>
      <c r="K196" s="69" t="s">
        <v>27</v>
      </c>
      <c r="L196" s="69" t="s">
        <v>137</v>
      </c>
      <c r="M196" s="69" t="s">
        <v>664</v>
      </c>
      <c r="N196" s="69" t="s">
        <v>604</v>
      </c>
      <c r="O196" s="71">
        <v>431.02</v>
      </c>
      <c r="P196" s="74">
        <v>0</v>
      </c>
    </row>
    <row r="197" spans="1:16" ht="14.25" customHeight="1">
      <c r="A197" s="64" t="s">
        <v>1</v>
      </c>
      <c r="B197" s="163" t="s">
        <v>662</v>
      </c>
      <c r="C197" s="174" t="s">
        <v>647</v>
      </c>
      <c r="D197" s="68">
        <v>45712</v>
      </c>
      <c r="E197" s="66">
        <f t="shared" si="0"/>
        <v>2</v>
      </c>
      <c r="F197" s="66">
        <f t="shared" si="1"/>
        <v>2025</v>
      </c>
      <c r="G197" s="67">
        <f t="shared" si="2"/>
        <v>45689</v>
      </c>
      <c r="H197" s="67" t="s">
        <v>2006</v>
      </c>
      <c r="I197" s="26" t="s">
        <v>142</v>
      </c>
      <c r="J197" s="66" t="s">
        <v>182</v>
      </c>
      <c r="K197" s="69" t="s">
        <v>27</v>
      </c>
      <c r="L197" s="69" t="s">
        <v>137</v>
      </c>
      <c r="M197" s="69" t="s">
        <v>664</v>
      </c>
      <c r="N197" s="69" t="s">
        <v>604</v>
      </c>
      <c r="O197" s="71">
        <v>1795.92</v>
      </c>
      <c r="P197" s="74">
        <v>0</v>
      </c>
    </row>
    <row r="198" spans="1:16" ht="14.25" customHeight="1">
      <c r="A198" s="64" t="s">
        <v>1</v>
      </c>
      <c r="B198" s="163" t="s">
        <v>662</v>
      </c>
      <c r="C198" s="174" t="s">
        <v>647</v>
      </c>
      <c r="D198" s="68">
        <v>45712</v>
      </c>
      <c r="E198" s="66">
        <f t="shared" si="0"/>
        <v>2</v>
      </c>
      <c r="F198" s="66">
        <f t="shared" si="1"/>
        <v>2025</v>
      </c>
      <c r="G198" s="67">
        <f t="shared" si="2"/>
        <v>45689</v>
      </c>
      <c r="H198" s="67" t="s">
        <v>2006</v>
      </c>
      <c r="I198" s="26" t="s">
        <v>142</v>
      </c>
      <c r="J198" s="66" t="s">
        <v>182</v>
      </c>
      <c r="K198" s="69" t="s">
        <v>27</v>
      </c>
      <c r="L198" s="69" t="s">
        <v>137</v>
      </c>
      <c r="M198" s="69" t="s">
        <v>664</v>
      </c>
      <c r="N198" s="69" t="s">
        <v>604</v>
      </c>
      <c r="O198" s="71">
        <v>13.8</v>
      </c>
      <c r="P198" s="74">
        <v>0</v>
      </c>
    </row>
    <row r="199" spans="1:16" ht="14.25" customHeight="1">
      <c r="A199" s="64" t="s">
        <v>1</v>
      </c>
      <c r="B199" s="163" t="s">
        <v>662</v>
      </c>
      <c r="C199" s="174" t="s">
        <v>647</v>
      </c>
      <c r="D199" s="68">
        <v>45712</v>
      </c>
      <c r="E199" s="66">
        <f t="shared" si="0"/>
        <v>2</v>
      </c>
      <c r="F199" s="66">
        <f t="shared" si="1"/>
        <v>2025</v>
      </c>
      <c r="G199" s="67">
        <f t="shared" si="2"/>
        <v>45689</v>
      </c>
      <c r="H199" s="67" t="s">
        <v>2006</v>
      </c>
      <c r="I199" s="26" t="s">
        <v>142</v>
      </c>
      <c r="J199" s="66" t="s">
        <v>182</v>
      </c>
      <c r="K199" s="69" t="s">
        <v>27</v>
      </c>
      <c r="L199" s="69" t="s">
        <v>137</v>
      </c>
      <c r="M199" s="69" t="s">
        <v>664</v>
      </c>
      <c r="N199" s="69" t="s">
        <v>604</v>
      </c>
      <c r="O199" s="71">
        <v>57.51</v>
      </c>
      <c r="P199" s="74">
        <v>0</v>
      </c>
    </row>
    <row r="200" spans="1:16" ht="14.25" customHeight="1">
      <c r="A200" s="64" t="s">
        <v>1</v>
      </c>
      <c r="B200" s="163" t="s">
        <v>662</v>
      </c>
      <c r="C200" s="174" t="s">
        <v>647</v>
      </c>
      <c r="D200" s="68">
        <v>45712</v>
      </c>
      <c r="E200" s="66">
        <f t="shared" si="0"/>
        <v>2</v>
      </c>
      <c r="F200" s="66">
        <f t="shared" si="1"/>
        <v>2025</v>
      </c>
      <c r="G200" s="67">
        <f t="shared" si="2"/>
        <v>45689</v>
      </c>
      <c r="H200" s="67" t="s">
        <v>2007</v>
      </c>
      <c r="I200" s="26" t="s">
        <v>138</v>
      </c>
      <c r="J200" s="66" t="s">
        <v>139</v>
      </c>
      <c r="K200" s="69" t="s">
        <v>27</v>
      </c>
      <c r="L200" s="69" t="s">
        <v>137</v>
      </c>
      <c r="M200" s="69" t="s">
        <v>664</v>
      </c>
      <c r="N200" s="69" t="s">
        <v>604</v>
      </c>
      <c r="O200" s="71">
        <v>0.28000000000000003</v>
      </c>
      <c r="P200" s="74">
        <v>0</v>
      </c>
    </row>
    <row r="201" spans="1:16" ht="14.25" customHeight="1">
      <c r="A201" s="64" t="s">
        <v>1</v>
      </c>
      <c r="B201" s="163" t="s">
        <v>662</v>
      </c>
      <c r="C201" s="174" t="s">
        <v>647</v>
      </c>
      <c r="D201" s="68">
        <v>45712</v>
      </c>
      <c r="E201" s="66">
        <f t="shared" si="0"/>
        <v>2</v>
      </c>
      <c r="F201" s="66">
        <f t="shared" si="1"/>
        <v>2025</v>
      </c>
      <c r="G201" s="67">
        <f t="shared" si="2"/>
        <v>45689</v>
      </c>
      <c r="H201" s="67" t="s">
        <v>2010</v>
      </c>
      <c r="I201" s="26" t="s">
        <v>55</v>
      </c>
      <c r="J201" s="66" t="s">
        <v>739</v>
      </c>
      <c r="K201" s="69" t="s">
        <v>27</v>
      </c>
      <c r="L201" s="69" t="s">
        <v>137</v>
      </c>
      <c r="M201" s="69" t="s">
        <v>666</v>
      </c>
      <c r="N201" s="69" t="s">
        <v>28</v>
      </c>
      <c r="O201" s="71">
        <v>0</v>
      </c>
      <c r="P201" s="74">
        <v>87.13</v>
      </c>
    </row>
    <row r="202" spans="1:16" ht="14.25" customHeight="1">
      <c r="A202" s="64" t="s">
        <v>1</v>
      </c>
      <c r="B202" s="163" t="s">
        <v>662</v>
      </c>
      <c r="C202" s="174" t="s">
        <v>647</v>
      </c>
      <c r="D202" s="68">
        <v>45712</v>
      </c>
      <c r="E202" s="66">
        <f t="shared" si="0"/>
        <v>2</v>
      </c>
      <c r="F202" s="66">
        <f t="shared" si="1"/>
        <v>2025</v>
      </c>
      <c r="G202" s="67">
        <f t="shared" si="2"/>
        <v>45689</v>
      </c>
      <c r="H202" s="67" t="s">
        <v>2010</v>
      </c>
      <c r="I202" s="26" t="s">
        <v>709</v>
      </c>
      <c r="J202" s="66" t="s">
        <v>372</v>
      </c>
      <c r="K202" s="69" t="s">
        <v>27</v>
      </c>
      <c r="L202" s="69" t="s">
        <v>137</v>
      </c>
      <c r="M202" s="69" t="s">
        <v>666</v>
      </c>
      <c r="N202" s="69" t="s">
        <v>28</v>
      </c>
      <c r="O202" s="71">
        <v>0</v>
      </c>
      <c r="P202" s="74">
        <v>2721.09</v>
      </c>
    </row>
    <row r="203" spans="1:16" ht="14.25" customHeight="1">
      <c r="A203" s="64" t="s">
        <v>1</v>
      </c>
      <c r="B203" s="163" t="s">
        <v>662</v>
      </c>
      <c r="C203" s="174" t="s">
        <v>647</v>
      </c>
      <c r="D203" s="68">
        <v>45713</v>
      </c>
      <c r="E203" s="66">
        <f t="shared" si="0"/>
        <v>2</v>
      </c>
      <c r="F203" s="66">
        <f t="shared" si="1"/>
        <v>2025</v>
      </c>
      <c r="G203" s="67">
        <f t="shared" si="2"/>
        <v>45689</v>
      </c>
      <c r="H203" s="67" t="s">
        <v>2007</v>
      </c>
      <c r="I203" s="26" t="s">
        <v>138</v>
      </c>
      <c r="J203" s="66" t="s">
        <v>139</v>
      </c>
      <c r="K203" s="69" t="s">
        <v>27</v>
      </c>
      <c r="L203" s="69" t="s">
        <v>137</v>
      </c>
      <c r="M203" s="69" t="s">
        <v>664</v>
      </c>
      <c r="N203" s="69" t="s">
        <v>604</v>
      </c>
      <c r="O203" s="71">
        <v>0.28000000000000003</v>
      </c>
      <c r="P203" s="74">
        <v>0</v>
      </c>
    </row>
    <row r="204" spans="1:16" ht="14.25" customHeight="1">
      <c r="A204" s="64" t="s">
        <v>1</v>
      </c>
      <c r="B204" s="163" t="s">
        <v>662</v>
      </c>
      <c r="C204" s="174" t="s">
        <v>647</v>
      </c>
      <c r="D204" s="68">
        <v>45713</v>
      </c>
      <c r="E204" s="66">
        <f t="shared" si="0"/>
        <v>2</v>
      </c>
      <c r="F204" s="66">
        <f t="shared" si="1"/>
        <v>2025</v>
      </c>
      <c r="G204" s="67">
        <f t="shared" si="2"/>
        <v>45689</v>
      </c>
      <c r="H204" s="67" t="s">
        <v>29</v>
      </c>
      <c r="I204" s="26" t="s">
        <v>281</v>
      </c>
      <c r="J204" s="66" t="s">
        <v>740</v>
      </c>
      <c r="K204" s="69" t="s">
        <v>27</v>
      </c>
      <c r="L204" s="69" t="s">
        <v>137</v>
      </c>
      <c r="M204" s="69" t="s">
        <v>666</v>
      </c>
      <c r="N204" s="69" t="s">
        <v>28</v>
      </c>
      <c r="O204" s="71">
        <v>0</v>
      </c>
      <c r="P204" s="74">
        <v>208.62</v>
      </c>
    </row>
    <row r="205" spans="1:16" ht="14.25" customHeight="1">
      <c r="A205" s="64" t="s">
        <v>1</v>
      </c>
      <c r="B205" s="163" t="s">
        <v>662</v>
      </c>
      <c r="C205" s="174" t="s">
        <v>647</v>
      </c>
      <c r="D205" s="68">
        <v>45713</v>
      </c>
      <c r="E205" s="66">
        <f t="shared" si="0"/>
        <v>2</v>
      </c>
      <c r="F205" s="66">
        <f t="shared" si="1"/>
        <v>2025</v>
      </c>
      <c r="G205" s="67">
        <f t="shared" si="2"/>
        <v>45689</v>
      </c>
      <c r="H205" s="67" t="s">
        <v>29</v>
      </c>
      <c r="I205" s="26" t="s">
        <v>281</v>
      </c>
      <c r="J205" s="66" t="s">
        <v>741</v>
      </c>
      <c r="K205" s="69" t="s">
        <v>27</v>
      </c>
      <c r="L205" s="69" t="s">
        <v>137</v>
      </c>
      <c r="M205" s="69" t="s">
        <v>666</v>
      </c>
      <c r="N205" s="69" t="s">
        <v>28</v>
      </c>
      <c r="O205" s="71">
        <v>0</v>
      </c>
      <c r="P205" s="74">
        <v>417.15</v>
      </c>
    </row>
    <row r="206" spans="1:16" ht="14.25" customHeight="1">
      <c r="A206" s="64" t="s">
        <v>1</v>
      </c>
      <c r="B206" s="163" t="s">
        <v>662</v>
      </c>
      <c r="C206" s="174" t="s">
        <v>647</v>
      </c>
      <c r="D206" s="68">
        <v>45713</v>
      </c>
      <c r="E206" s="66">
        <f t="shared" si="0"/>
        <v>2</v>
      </c>
      <c r="F206" s="66">
        <f t="shared" si="1"/>
        <v>2025</v>
      </c>
      <c r="G206" s="67">
        <f t="shared" si="2"/>
        <v>45689</v>
      </c>
      <c r="H206" s="67" t="s">
        <v>29</v>
      </c>
      <c r="I206" s="26" t="s">
        <v>281</v>
      </c>
      <c r="J206" s="66" t="s">
        <v>742</v>
      </c>
      <c r="K206" s="69" t="s">
        <v>27</v>
      </c>
      <c r="L206" s="69" t="s">
        <v>137</v>
      </c>
      <c r="M206" s="69" t="s">
        <v>666</v>
      </c>
      <c r="N206" s="69" t="s">
        <v>28</v>
      </c>
      <c r="O206" s="71">
        <v>0</v>
      </c>
      <c r="P206" s="74">
        <v>392.08</v>
      </c>
    </row>
    <row r="207" spans="1:16" ht="14.25" customHeight="1">
      <c r="A207" s="64" t="s">
        <v>1</v>
      </c>
      <c r="B207" s="163" t="s">
        <v>662</v>
      </c>
      <c r="C207" s="174" t="s">
        <v>647</v>
      </c>
      <c r="D207" s="68">
        <v>45714</v>
      </c>
      <c r="E207" s="66">
        <f t="shared" si="0"/>
        <v>2</v>
      </c>
      <c r="F207" s="66">
        <f t="shared" si="1"/>
        <v>2025</v>
      </c>
      <c r="G207" s="67">
        <f t="shared" si="2"/>
        <v>45689</v>
      </c>
      <c r="H207" s="67" t="s">
        <v>2006</v>
      </c>
      <c r="I207" s="26" t="s">
        <v>142</v>
      </c>
      <c r="J207" s="66" t="s">
        <v>743</v>
      </c>
      <c r="K207" s="69" t="s">
        <v>27</v>
      </c>
      <c r="L207" s="69" t="s">
        <v>137</v>
      </c>
      <c r="M207" s="69" t="s">
        <v>664</v>
      </c>
      <c r="N207" s="69" t="s">
        <v>604</v>
      </c>
      <c r="O207" s="71">
        <v>827.07</v>
      </c>
      <c r="P207" s="74">
        <v>0</v>
      </c>
    </row>
    <row r="208" spans="1:16" ht="14.25" customHeight="1">
      <c r="A208" s="64" t="s">
        <v>1</v>
      </c>
      <c r="B208" s="163" t="s">
        <v>662</v>
      </c>
      <c r="C208" s="174" t="s">
        <v>647</v>
      </c>
      <c r="D208" s="68">
        <v>45714</v>
      </c>
      <c r="E208" s="66">
        <f t="shared" si="0"/>
        <v>2</v>
      </c>
      <c r="F208" s="66">
        <f t="shared" si="1"/>
        <v>2025</v>
      </c>
      <c r="G208" s="67">
        <f t="shared" si="2"/>
        <v>45689</v>
      </c>
      <c r="H208" s="67" t="s">
        <v>2006</v>
      </c>
      <c r="I208" s="26" t="s">
        <v>142</v>
      </c>
      <c r="J208" s="66" t="s">
        <v>743</v>
      </c>
      <c r="K208" s="69" t="s">
        <v>27</v>
      </c>
      <c r="L208" s="69" t="s">
        <v>137</v>
      </c>
      <c r="M208" s="69" t="s">
        <v>664</v>
      </c>
      <c r="N208" s="69" t="s">
        <v>604</v>
      </c>
      <c r="O208" s="71">
        <v>670.54</v>
      </c>
      <c r="P208" s="74">
        <v>0</v>
      </c>
    </row>
    <row r="209" spans="1:16" ht="14.25" customHeight="1">
      <c r="A209" s="64" t="s">
        <v>1</v>
      </c>
      <c r="B209" s="163" t="s">
        <v>662</v>
      </c>
      <c r="C209" s="174" t="s">
        <v>647</v>
      </c>
      <c r="D209" s="68">
        <v>45714</v>
      </c>
      <c r="E209" s="66">
        <f t="shared" si="0"/>
        <v>2</v>
      </c>
      <c r="F209" s="66">
        <f t="shared" si="1"/>
        <v>2025</v>
      </c>
      <c r="G209" s="67">
        <f t="shared" si="2"/>
        <v>45689</v>
      </c>
      <c r="H209" s="67" t="s">
        <v>2007</v>
      </c>
      <c r="I209" s="26" t="s">
        <v>17</v>
      </c>
      <c r="J209" s="66" t="s">
        <v>17</v>
      </c>
      <c r="K209" s="69" t="s">
        <v>27</v>
      </c>
      <c r="L209" s="69" t="s">
        <v>137</v>
      </c>
      <c r="M209" s="69" t="s">
        <v>666</v>
      </c>
      <c r="N209" s="69" t="s">
        <v>604</v>
      </c>
      <c r="O209" s="71">
        <v>4262.0200000000004</v>
      </c>
      <c r="P209" s="74">
        <v>0</v>
      </c>
    </row>
    <row r="210" spans="1:16" ht="14.25" customHeight="1">
      <c r="A210" s="64" t="s">
        <v>1</v>
      </c>
      <c r="B210" s="163" t="s">
        <v>662</v>
      </c>
      <c r="C210" s="174" t="s">
        <v>647</v>
      </c>
      <c r="D210" s="68">
        <v>45714</v>
      </c>
      <c r="E210" s="66">
        <f t="shared" si="0"/>
        <v>2</v>
      </c>
      <c r="F210" s="66">
        <f t="shared" si="1"/>
        <v>2025</v>
      </c>
      <c r="G210" s="67">
        <f t="shared" si="2"/>
        <v>45689</v>
      </c>
      <c r="H210" s="67" t="s">
        <v>2007</v>
      </c>
      <c r="I210" s="26" t="s">
        <v>138</v>
      </c>
      <c r="J210" s="66" t="s">
        <v>139</v>
      </c>
      <c r="K210" s="69" t="s">
        <v>27</v>
      </c>
      <c r="L210" s="69" t="s">
        <v>137</v>
      </c>
      <c r="M210" s="69" t="s">
        <v>664</v>
      </c>
      <c r="N210" s="69" t="s">
        <v>604</v>
      </c>
      <c r="O210" s="71">
        <v>2.15</v>
      </c>
      <c r="P210" s="74">
        <v>0</v>
      </c>
    </row>
    <row r="211" spans="1:16" ht="14.25" customHeight="1">
      <c r="A211" s="64" t="s">
        <v>1</v>
      </c>
      <c r="B211" s="163" t="s">
        <v>662</v>
      </c>
      <c r="C211" s="174" t="s">
        <v>647</v>
      </c>
      <c r="D211" s="68">
        <v>45714</v>
      </c>
      <c r="E211" s="66">
        <f t="shared" si="0"/>
        <v>2</v>
      </c>
      <c r="F211" s="66">
        <f t="shared" si="1"/>
        <v>2025</v>
      </c>
      <c r="G211" s="67">
        <f t="shared" si="2"/>
        <v>45689</v>
      </c>
      <c r="H211" s="67" t="s">
        <v>2006</v>
      </c>
      <c r="I211" s="26" t="s">
        <v>142</v>
      </c>
      <c r="J211" s="66" t="s">
        <v>744</v>
      </c>
      <c r="K211" s="69" t="s">
        <v>27</v>
      </c>
      <c r="L211" s="69" t="s">
        <v>137</v>
      </c>
      <c r="M211" s="69" t="s">
        <v>664</v>
      </c>
      <c r="N211" s="69" t="s">
        <v>28</v>
      </c>
      <c r="O211" s="71">
        <v>0</v>
      </c>
      <c r="P211" s="74">
        <v>2106.6799999999998</v>
      </c>
    </row>
    <row r="212" spans="1:16" ht="14.25" customHeight="1">
      <c r="A212" s="64" t="s">
        <v>1</v>
      </c>
      <c r="B212" s="163" t="s">
        <v>662</v>
      </c>
      <c r="C212" s="174" t="s">
        <v>647</v>
      </c>
      <c r="D212" s="68">
        <v>45714</v>
      </c>
      <c r="E212" s="66">
        <f t="shared" si="0"/>
        <v>2</v>
      </c>
      <c r="F212" s="66">
        <f t="shared" si="1"/>
        <v>2025</v>
      </c>
      <c r="G212" s="67">
        <f t="shared" si="2"/>
        <v>45689</v>
      </c>
      <c r="H212" s="67" t="s">
        <v>2006</v>
      </c>
      <c r="I212" s="26" t="s">
        <v>142</v>
      </c>
      <c r="J212" s="66" t="s">
        <v>745</v>
      </c>
      <c r="K212" s="69" t="s">
        <v>27</v>
      </c>
      <c r="L212" s="69" t="s">
        <v>137</v>
      </c>
      <c r="M212" s="69" t="s">
        <v>664</v>
      </c>
      <c r="N212" s="69" t="s">
        <v>28</v>
      </c>
      <c r="O212" s="71">
        <v>0</v>
      </c>
      <c r="P212" s="74">
        <v>857.99</v>
      </c>
    </row>
    <row r="213" spans="1:16" ht="14.25" customHeight="1">
      <c r="A213" s="64" t="s">
        <v>1</v>
      </c>
      <c r="B213" s="163" t="s">
        <v>662</v>
      </c>
      <c r="C213" s="174" t="s">
        <v>647</v>
      </c>
      <c r="D213" s="68">
        <v>45714</v>
      </c>
      <c r="E213" s="66">
        <f t="shared" si="0"/>
        <v>2</v>
      </c>
      <c r="F213" s="66">
        <f t="shared" si="1"/>
        <v>2025</v>
      </c>
      <c r="G213" s="67">
        <f t="shared" si="2"/>
        <v>45689</v>
      </c>
      <c r="H213" s="67" t="s">
        <v>2009</v>
      </c>
      <c r="I213" s="26" t="s">
        <v>102</v>
      </c>
      <c r="J213" s="66" t="s">
        <v>682</v>
      </c>
      <c r="K213" s="69" t="s">
        <v>27</v>
      </c>
      <c r="L213" s="69" t="s">
        <v>137</v>
      </c>
      <c r="M213" s="69" t="s">
        <v>666</v>
      </c>
      <c r="N213" s="69" t="s">
        <v>28</v>
      </c>
      <c r="O213" s="71">
        <v>0</v>
      </c>
      <c r="P213" s="74">
        <v>13.1</v>
      </c>
    </row>
    <row r="214" spans="1:16" ht="14.25" customHeight="1">
      <c r="A214" s="64" t="s">
        <v>1</v>
      </c>
      <c r="B214" s="163" t="s">
        <v>662</v>
      </c>
      <c r="C214" s="174" t="s">
        <v>647</v>
      </c>
      <c r="D214" s="68">
        <v>45714</v>
      </c>
      <c r="E214" s="66">
        <f t="shared" si="0"/>
        <v>2</v>
      </c>
      <c r="F214" s="66">
        <f t="shared" si="1"/>
        <v>2025</v>
      </c>
      <c r="G214" s="67">
        <f t="shared" si="2"/>
        <v>45689</v>
      </c>
      <c r="H214" s="67" t="s">
        <v>2008</v>
      </c>
      <c r="I214" s="26" t="s">
        <v>69</v>
      </c>
      <c r="J214" s="66" t="s">
        <v>2011</v>
      </c>
      <c r="K214" s="69" t="s">
        <v>27</v>
      </c>
      <c r="L214" s="69" t="s">
        <v>137</v>
      </c>
      <c r="M214" s="69" t="s">
        <v>666</v>
      </c>
      <c r="N214" s="69" t="s">
        <v>28</v>
      </c>
      <c r="O214" s="71">
        <v>0</v>
      </c>
      <c r="P214" s="74">
        <v>10000</v>
      </c>
    </row>
    <row r="215" spans="1:16" ht="14.25" customHeight="1">
      <c r="A215" s="64" t="s">
        <v>1</v>
      </c>
      <c r="B215" s="163" t="s">
        <v>662</v>
      </c>
      <c r="C215" s="174" t="s">
        <v>647</v>
      </c>
      <c r="D215" s="68">
        <v>45715</v>
      </c>
      <c r="E215" s="66">
        <f t="shared" si="0"/>
        <v>2</v>
      </c>
      <c r="F215" s="66">
        <f t="shared" si="1"/>
        <v>2025</v>
      </c>
      <c r="G215" s="67">
        <f t="shared" si="2"/>
        <v>45689</v>
      </c>
      <c r="H215" s="67" t="s">
        <v>2006</v>
      </c>
      <c r="I215" s="26" t="s">
        <v>142</v>
      </c>
      <c r="J215" s="66" t="s">
        <v>747</v>
      </c>
      <c r="K215" s="69" t="s">
        <v>27</v>
      </c>
      <c r="L215" s="69" t="s">
        <v>137</v>
      </c>
      <c r="M215" s="69" t="s">
        <v>664</v>
      </c>
      <c r="N215" s="69" t="s">
        <v>604</v>
      </c>
      <c r="O215" s="71">
        <v>99600</v>
      </c>
      <c r="P215" s="74">
        <v>0</v>
      </c>
    </row>
    <row r="216" spans="1:16" ht="14.25" customHeight="1">
      <c r="A216" s="64" t="s">
        <v>1</v>
      </c>
      <c r="B216" s="163" t="s">
        <v>662</v>
      </c>
      <c r="C216" s="174" t="s">
        <v>647</v>
      </c>
      <c r="D216" s="68">
        <v>45715</v>
      </c>
      <c r="E216" s="66">
        <f t="shared" si="0"/>
        <v>2</v>
      </c>
      <c r="F216" s="66">
        <f t="shared" si="1"/>
        <v>2025</v>
      </c>
      <c r="G216" s="67">
        <f t="shared" si="2"/>
        <v>45689</v>
      </c>
      <c r="H216" s="67" t="s">
        <v>2006</v>
      </c>
      <c r="I216" s="26" t="s">
        <v>142</v>
      </c>
      <c r="J216" s="66" t="s">
        <v>748</v>
      </c>
      <c r="K216" s="69" t="s">
        <v>27</v>
      </c>
      <c r="L216" s="69" t="s">
        <v>612</v>
      </c>
      <c r="M216" s="69" t="s">
        <v>664</v>
      </c>
      <c r="N216" s="69" t="s">
        <v>604</v>
      </c>
      <c r="O216" s="71">
        <v>1623.82</v>
      </c>
      <c r="P216" s="74">
        <v>0</v>
      </c>
    </row>
    <row r="217" spans="1:16" ht="14.25" customHeight="1">
      <c r="A217" s="64" t="s">
        <v>1</v>
      </c>
      <c r="B217" s="163" t="s">
        <v>662</v>
      </c>
      <c r="C217" s="174" t="s">
        <v>647</v>
      </c>
      <c r="D217" s="68">
        <v>45715</v>
      </c>
      <c r="E217" s="66">
        <f t="shared" si="0"/>
        <v>2</v>
      </c>
      <c r="F217" s="66">
        <f t="shared" si="1"/>
        <v>2025</v>
      </c>
      <c r="G217" s="67">
        <f t="shared" si="2"/>
        <v>45689</v>
      </c>
      <c r="H217" s="67" t="s">
        <v>2006</v>
      </c>
      <c r="I217" s="26" t="s">
        <v>142</v>
      </c>
      <c r="J217" s="66" t="s">
        <v>748</v>
      </c>
      <c r="K217" s="69" t="s">
        <v>27</v>
      </c>
      <c r="L217" s="69" t="s">
        <v>612</v>
      </c>
      <c r="M217" s="69" t="s">
        <v>664</v>
      </c>
      <c r="N217" s="69" t="s">
        <v>604</v>
      </c>
      <c r="O217" s="71">
        <v>1842.77</v>
      </c>
      <c r="P217" s="74">
        <v>0</v>
      </c>
    </row>
    <row r="218" spans="1:16" ht="14.25" customHeight="1">
      <c r="A218" s="64" t="s">
        <v>1</v>
      </c>
      <c r="B218" s="163" t="s">
        <v>662</v>
      </c>
      <c r="C218" s="174" t="s">
        <v>647</v>
      </c>
      <c r="D218" s="68">
        <v>45715</v>
      </c>
      <c r="E218" s="66">
        <f t="shared" si="0"/>
        <v>2</v>
      </c>
      <c r="F218" s="66">
        <f t="shared" si="1"/>
        <v>2025</v>
      </c>
      <c r="G218" s="67">
        <f t="shared" si="2"/>
        <v>45689</v>
      </c>
      <c r="H218" s="67" t="s">
        <v>2006</v>
      </c>
      <c r="I218" s="26" t="s">
        <v>142</v>
      </c>
      <c r="J218" s="66" t="s">
        <v>748</v>
      </c>
      <c r="K218" s="69" t="s">
        <v>27</v>
      </c>
      <c r="L218" s="69" t="s">
        <v>612</v>
      </c>
      <c r="M218" s="69" t="s">
        <v>664</v>
      </c>
      <c r="N218" s="69" t="s">
        <v>604</v>
      </c>
      <c r="O218" s="71">
        <v>3582.25</v>
      </c>
      <c r="P218" s="74">
        <v>0</v>
      </c>
    </row>
    <row r="219" spans="1:16" ht="14.25" customHeight="1">
      <c r="A219" s="64" t="s">
        <v>1</v>
      </c>
      <c r="B219" s="163" t="s">
        <v>662</v>
      </c>
      <c r="C219" s="174" t="s">
        <v>647</v>
      </c>
      <c r="D219" s="68">
        <v>45715</v>
      </c>
      <c r="E219" s="66">
        <f t="shared" si="0"/>
        <v>2</v>
      </c>
      <c r="F219" s="66">
        <f t="shared" si="1"/>
        <v>2025</v>
      </c>
      <c r="G219" s="67">
        <f t="shared" si="2"/>
        <v>45689</v>
      </c>
      <c r="H219" s="67" t="s">
        <v>2006</v>
      </c>
      <c r="I219" s="26" t="s">
        <v>142</v>
      </c>
      <c r="J219" s="66" t="s">
        <v>748</v>
      </c>
      <c r="K219" s="69" t="s">
        <v>27</v>
      </c>
      <c r="L219" s="69" t="s">
        <v>612</v>
      </c>
      <c r="M219" s="69" t="s">
        <v>664</v>
      </c>
      <c r="N219" s="69" t="s">
        <v>604</v>
      </c>
      <c r="O219" s="71">
        <v>1020.7</v>
      </c>
      <c r="P219" s="74">
        <v>0</v>
      </c>
    </row>
    <row r="220" spans="1:16" ht="14.25" customHeight="1">
      <c r="A220" s="64" t="s">
        <v>1</v>
      </c>
      <c r="B220" s="163" t="s">
        <v>662</v>
      </c>
      <c r="C220" s="174" t="s">
        <v>647</v>
      </c>
      <c r="D220" s="68">
        <v>45715</v>
      </c>
      <c r="E220" s="66">
        <f t="shared" si="0"/>
        <v>2</v>
      </c>
      <c r="F220" s="66">
        <f t="shared" si="1"/>
        <v>2025</v>
      </c>
      <c r="G220" s="67">
        <f t="shared" si="2"/>
        <v>45689</v>
      </c>
      <c r="H220" s="67" t="s">
        <v>2006</v>
      </c>
      <c r="I220" s="26" t="s">
        <v>142</v>
      </c>
      <c r="J220" s="66" t="s">
        <v>748</v>
      </c>
      <c r="K220" s="69" t="s">
        <v>27</v>
      </c>
      <c r="L220" s="69" t="s">
        <v>612</v>
      </c>
      <c r="M220" s="69" t="s">
        <v>664</v>
      </c>
      <c r="N220" s="69" t="s">
        <v>604</v>
      </c>
      <c r="O220" s="71">
        <v>3186</v>
      </c>
      <c r="P220" s="74">
        <v>0</v>
      </c>
    </row>
    <row r="221" spans="1:16" ht="14.25" customHeight="1">
      <c r="A221" s="64" t="s">
        <v>1</v>
      </c>
      <c r="B221" s="163" t="s">
        <v>662</v>
      </c>
      <c r="C221" s="174" t="s">
        <v>647</v>
      </c>
      <c r="D221" s="68">
        <v>45715</v>
      </c>
      <c r="E221" s="66">
        <f t="shared" si="0"/>
        <v>2</v>
      </c>
      <c r="F221" s="66">
        <f t="shared" si="1"/>
        <v>2025</v>
      </c>
      <c r="G221" s="67">
        <f t="shared" si="2"/>
        <v>45689</v>
      </c>
      <c r="H221" s="67" t="s">
        <v>2006</v>
      </c>
      <c r="I221" s="26" t="s">
        <v>142</v>
      </c>
      <c r="J221" s="66" t="s">
        <v>748</v>
      </c>
      <c r="K221" s="69" t="s">
        <v>27</v>
      </c>
      <c r="L221" s="69" t="s">
        <v>612</v>
      </c>
      <c r="M221" s="69" t="s">
        <v>664</v>
      </c>
      <c r="N221" s="69" t="s">
        <v>604</v>
      </c>
      <c r="O221" s="71">
        <v>2220.5300000000002</v>
      </c>
      <c r="P221" s="74">
        <v>0</v>
      </c>
    </row>
    <row r="222" spans="1:16" ht="14.25" customHeight="1">
      <c r="A222" s="64" t="s">
        <v>1</v>
      </c>
      <c r="B222" s="163" t="s">
        <v>662</v>
      </c>
      <c r="C222" s="174" t="s">
        <v>647</v>
      </c>
      <c r="D222" s="68">
        <v>45715</v>
      </c>
      <c r="E222" s="66">
        <f t="shared" si="0"/>
        <v>2</v>
      </c>
      <c r="F222" s="66">
        <f t="shared" si="1"/>
        <v>2025</v>
      </c>
      <c r="G222" s="67">
        <f t="shared" si="2"/>
        <v>45689</v>
      </c>
      <c r="H222" s="67" t="s">
        <v>2006</v>
      </c>
      <c r="I222" s="26" t="s">
        <v>142</v>
      </c>
      <c r="J222" s="66" t="s">
        <v>748</v>
      </c>
      <c r="K222" s="69" t="s">
        <v>27</v>
      </c>
      <c r="L222" s="69" t="s">
        <v>612</v>
      </c>
      <c r="M222" s="69" t="s">
        <v>664</v>
      </c>
      <c r="N222" s="69" t="s">
        <v>604</v>
      </c>
      <c r="O222" s="71">
        <v>1856</v>
      </c>
      <c r="P222" s="74">
        <v>0</v>
      </c>
    </row>
    <row r="223" spans="1:16" ht="14.25" customHeight="1">
      <c r="A223" s="64" t="s">
        <v>1</v>
      </c>
      <c r="B223" s="163" t="s">
        <v>662</v>
      </c>
      <c r="C223" s="174" t="s">
        <v>647</v>
      </c>
      <c r="D223" s="68">
        <v>45715</v>
      </c>
      <c r="E223" s="66">
        <f t="shared" si="0"/>
        <v>2</v>
      </c>
      <c r="F223" s="66">
        <f t="shared" si="1"/>
        <v>2025</v>
      </c>
      <c r="G223" s="67">
        <f t="shared" si="2"/>
        <v>45689</v>
      </c>
      <c r="H223" s="67" t="s">
        <v>2008</v>
      </c>
      <c r="I223" s="26" t="s">
        <v>475</v>
      </c>
      <c r="J223" s="66" t="s">
        <v>749</v>
      </c>
      <c r="K223" s="69" t="s">
        <v>27</v>
      </c>
      <c r="L223" s="69" t="s">
        <v>137</v>
      </c>
      <c r="M223" s="69" t="s">
        <v>666</v>
      </c>
      <c r="N223" s="69" t="s">
        <v>28</v>
      </c>
      <c r="O223" s="71">
        <v>0</v>
      </c>
      <c r="P223" s="74">
        <v>19.989999999999998</v>
      </c>
    </row>
    <row r="224" spans="1:16" ht="14.25" customHeight="1">
      <c r="A224" s="64" t="s">
        <v>1</v>
      </c>
      <c r="B224" s="163" t="s">
        <v>662</v>
      </c>
      <c r="C224" s="174" t="s">
        <v>647</v>
      </c>
      <c r="D224" s="68">
        <v>45715</v>
      </c>
      <c r="E224" s="66">
        <f t="shared" si="0"/>
        <v>2</v>
      </c>
      <c r="F224" s="66">
        <f t="shared" si="1"/>
        <v>2025</v>
      </c>
      <c r="G224" s="67">
        <f t="shared" si="2"/>
        <v>45689</v>
      </c>
      <c r="H224" s="67" t="s">
        <v>29</v>
      </c>
      <c r="I224" s="26" t="s">
        <v>43</v>
      </c>
      <c r="J224" s="66" t="s">
        <v>750</v>
      </c>
      <c r="K224" s="69" t="s">
        <v>27</v>
      </c>
      <c r="L224" s="69" t="s">
        <v>137</v>
      </c>
      <c r="M224" s="69" t="s">
        <v>666</v>
      </c>
      <c r="N224" s="69" t="s">
        <v>28</v>
      </c>
      <c r="O224" s="71">
        <v>0</v>
      </c>
      <c r="P224" s="74">
        <v>1856</v>
      </c>
    </row>
    <row r="225" spans="1:16" ht="14.25" customHeight="1">
      <c r="A225" s="64" t="s">
        <v>1</v>
      </c>
      <c r="B225" s="163" t="s">
        <v>662</v>
      </c>
      <c r="C225" s="174" t="s">
        <v>647</v>
      </c>
      <c r="D225" s="68">
        <v>45715</v>
      </c>
      <c r="E225" s="66">
        <f t="shared" si="0"/>
        <v>2</v>
      </c>
      <c r="F225" s="66">
        <f t="shared" si="1"/>
        <v>2025</v>
      </c>
      <c r="G225" s="67">
        <f t="shared" si="2"/>
        <v>45689</v>
      </c>
      <c r="H225" s="67" t="s">
        <v>2008</v>
      </c>
      <c r="I225" s="26" t="s">
        <v>475</v>
      </c>
      <c r="J225" s="66" t="s">
        <v>751</v>
      </c>
      <c r="K225" s="69" t="s">
        <v>27</v>
      </c>
      <c r="L225" s="69" t="s">
        <v>137</v>
      </c>
      <c r="M225" s="69" t="s">
        <v>666</v>
      </c>
      <c r="N225" s="69" t="s">
        <v>28</v>
      </c>
      <c r="O225" s="71">
        <v>0</v>
      </c>
      <c r="P225" s="74">
        <v>99.9</v>
      </c>
    </row>
    <row r="226" spans="1:16" ht="14.25" customHeight="1">
      <c r="A226" s="64" t="s">
        <v>1</v>
      </c>
      <c r="B226" s="163" t="s">
        <v>662</v>
      </c>
      <c r="C226" s="174" t="s">
        <v>647</v>
      </c>
      <c r="D226" s="68">
        <v>45716</v>
      </c>
      <c r="E226" s="66">
        <f t="shared" si="0"/>
        <v>2</v>
      </c>
      <c r="F226" s="66">
        <f t="shared" si="1"/>
        <v>2025</v>
      </c>
      <c r="G226" s="67">
        <f t="shared" si="2"/>
        <v>45689</v>
      </c>
      <c r="H226" s="67" t="s">
        <v>2007</v>
      </c>
      <c r="I226" s="26" t="s">
        <v>730</v>
      </c>
      <c r="J226" s="66" t="s">
        <v>752</v>
      </c>
      <c r="K226" s="69" t="s">
        <v>27</v>
      </c>
      <c r="L226" s="69" t="s">
        <v>137</v>
      </c>
      <c r="M226" s="69" t="s">
        <v>666</v>
      </c>
      <c r="N226" s="69" t="s">
        <v>604</v>
      </c>
      <c r="O226" s="71">
        <v>3425</v>
      </c>
      <c r="P226" s="74">
        <v>0</v>
      </c>
    </row>
    <row r="227" spans="1:16" ht="14.25" customHeight="1">
      <c r="A227" s="64" t="s">
        <v>1</v>
      </c>
      <c r="B227" s="163" t="s">
        <v>662</v>
      </c>
      <c r="C227" s="174" t="s">
        <v>647</v>
      </c>
      <c r="D227" s="68">
        <v>45716</v>
      </c>
      <c r="E227" s="66">
        <f t="shared" si="0"/>
        <v>2</v>
      </c>
      <c r="F227" s="66">
        <f t="shared" si="1"/>
        <v>2025</v>
      </c>
      <c r="G227" s="67">
        <f t="shared" si="2"/>
        <v>45689</v>
      </c>
      <c r="H227" s="67" t="s">
        <v>2007</v>
      </c>
      <c r="I227" s="26" t="s">
        <v>667</v>
      </c>
      <c r="J227" s="66" t="s">
        <v>753</v>
      </c>
      <c r="K227" s="69" t="s">
        <v>27</v>
      </c>
      <c r="L227" s="69" t="s">
        <v>137</v>
      </c>
      <c r="M227" s="69" t="s">
        <v>666</v>
      </c>
      <c r="N227" s="69" t="s">
        <v>604</v>
      </c>
      <c r="O227" s="71">
        <v>2000</v>
      </c>
      <c r="P227" s="74">
        <v>0</v>
      </c>
    </row>
    <row r="228" spans="1:16" ht="14.25" customHeight="1">
      <c r="A228" s="64" t="s">
        <v>1</v>
      </c>
      <c r="B228" s="163" t="s">
        <v>662</v>
      </c>
      <c r="C228" s="174" t="s">
        <v>647</v>
      </c>
      <c r="D228" s="68">
        <v>45716</v>
      </c>
      <c r="E228" s="66">
        <f t="shared" si="0"/>
        <v>2</v>
      </c>
      <c r="F228" s="66">
        <f t="shared" si="1"/>
        <v>2025</v>
      </c>
      <c r="G228" s="67">
        <f t="shared" si="2"/>
        <v>45689</v>
      </c>
      <c r="H228" s="67" t="s">
        <v>2007</v>
      </c>
      <c r="I228" s="26" t="s">
        <v>667</v>
      </c>
      <c r="J228" s="66" t="s">
        <v>754</v>
      </c>
      <c r="K228" s="69" t="s">
        <v>27</v>
      </c>
      <c r="L228" s="69" t="s">
        <v>137</v>
      </c>
      <c r="M228" s="69" t="s">
        <v>666</v>
      </c>
      <c r="N228" s="69" t="s">
        <v>604</v>
      </c>
      <c r="O228" s="71">
        <v>2000</v>
      </c>
      <c r="P228" s="74">
        <v>0</v>
      </c>
    </row>
    <row r="229" spans="1:16" ht="14.25" customHeight="1">
      <c r="A229" s="64" t="s">
        <v>1</v>
      </c>
      <c r="B229" s="163" t="s">
        <v>662</v>
      </c>
      <c r="C229" s="174" t="s">
        <v>647</v>
      </c>
      <c r="D229" s="68">
        <v>45716</v>
      </c>
      <c r="E229" s="66">
        <f t="shared" si="0"/>
        <v>2</v>
      </c>
      <c r="F229" s="66">
        <f t="shared" si="1"/>
        <v>2025</v>
      </c>
      <c r="G229" s="67">
        <f t="shared" si="2"/>
        <v>45689</v>
      </c>
      <c r="H229" s="67" t="s">
        <v>2007</v>
      </c>
      <c r="I229" s="26" t="s">
        <v>667</v>
      </c>
      <c r="J229" s="66" t="s">
        <v>755</v>
      </c>
      <c r="K229" s="69" t="s">
        <v>27</v>
      </c>
      <c r="L229" s="69" t="s">
        <v>137</v>
      </c>
      <c r="M229" s="69" t="s">
        <v>666</v>
      </c>
      <c r="N229" s="69" t="s">
        <v>604</v>
      </c>
      <c r="O229" s="71">
        <v>1900</v>
      </c>
      <c r="P229" s="74">
        <v>0</v>
      </c>
    </row>
    <row r="230" spans="1:16" ht="14.25" customHeight="1">
      <c r="A230" s="64" t="s">
        <v>1</v>
      </c>
      <c r="B230" s="163" t="s">
        <v>662</v>
      </c>
      <c r="C230" s="174" t="s">
        <v>647</v>
      </c>
      <c r="D230" s="68">
        <v>45716</v>
      </c>
      <c r="E230" s="66">
        <f t="shared" si="0"/>
        <v>2</v>
      </c>
      <c r="F230" s="66">
        <f t="shared" si="1"/>
        <v>2025</v>
      </c>
      <c r="G230" s="67">
        <f t="shared" si="2"/>
        <v>45689</v>
      </c>
      <c r="H230" s="67" t="s">
        <v>2007</v>
      </c>
      <c r="I230" s="26" t="s">
        <v>667</v>
      </c>
      <c r="J230" s="66" t="s">
        <v>756</v>
      </c>
      <c r="K230" s="69" t="s">
        <v>27</v>
      </c>
      <c r="L230" s="69" t="s">
        <v>137</v>
      </c>
      <c r="M230" s="69" t="s">
        <v>666</v>
      </c>
      <c r="N230" s="69" t="s">
        <v>604</v>
      </c>
      <c r="O230" s="71">
        <v>2000</v>
      </c>
      <c r="P230" s="74">
        <v>0</v>
      </c>
    </row>
    <row r="231" spans="1:16" ht="14.25" customHeight="1">
      <c r="A231" s="64" t="s">
        <v>1</v>
      </c>
      <c r="B231" s="163" t="s">
        <v>662</v>
      </c>
      <c r="C231" s="174" t="s">
        <v>647</v>
      </c>
      <c r="D231" s="68">
        <v>45716</v>
      </c>
      <c r="E231" s="66">
        <f t="shared" si="0"/>
        <v>2</v>
      </c>
      <c r="F231" s="66">
        <f t="shared" si="1"/>
        <v>2025</v>
      </c>
      <c r="G231" s="67">
        <f t="shared" si="2"/>
        <v>45689</v>
      </c>
      <c r="H231" s="67" t="s">
        <v>2007</v>
      </c>
      <c r="I231" s="26" t="s">
        <v>667</v>
      </c>
      <c r="J231" s="66" t="s">
        <v>757</v>
      </c>
      <c r="K231" s="69" t="s">
        <v>27</v>
      </c>
      <c r="L231" s="69" t="s">
        <v>137</v>
      </c>
      <c r="M231" s="69" t="s">
        <v>666</v>
      </c>
      <c r="N231" s="69" t="s">
        <v>604</v>
      </c>
      <c r="O231" s="71">
        <v>2000</v>
      </c>
      <c r="P231" s="74">
        <v>0</v>
      </c>
    </row>
    <row r="232" spans="1:16" ht="14.25" customHeight="1">
      <c r="A232" s="64" t="s">
        <v>1</v>
      </c>
      <c r="B232" s="163" t="s">
        <v>662</v>
      </c>
      <c r="C232" s="174" t="s">
        <v>647</v>
      </c>
      <c r="D232" s="68">
        <v>45716</v>
      </c>
      <c r="E232" s="66">
        <f t="shared" si="0"/>
        <v>2</v>
      </c>
      <c r="F232" s="66">
        <f t="shared" si="1"/>
        <v>2025</v>
      </c>
      <c r="G232" s="67">
        <f t="shared" si="2"/>
        <v>45689</v>
      </c>
      <c r="H232" s="67" t="s">
        <v>2007</v>
      </c>
      <c r="I232" s="26" t="s">
        <v>667</v>
      </c>
      <c r="J232" s="66" t="s">
        <v>758</v>
      </c>
      <c r="K232" s="69" t="s">
        <v>27</v>
      </c>
      <c r="L232" s="69" t="s">
        <v>137</v>
      </c>
      <c r="M232" s="69" t="s">
        <v>666</v>
      </c>
      <c r="N232" s="69" t="s">
        <v>604</v>
      </c>
      <c r="O232" s="71">
        <v>2000</v>
      </c>
      <c r="P232" s="74">
        <v>0</v>
      </c>
    </row>
    <row r="233" spans="1:16" ht="14.25" customHeight="1">
      <c r="A233" s="64" t="s">
        <v>1</v>
      </c>
      <c r="B233" s="163" t="s">
        <v>662</v>
      </c>
      <c r="C233" s="174" t="s">
        <v>647</v>
      </c>
      <c r="D233" s="68">
        <v>45716</v>
      </c>
      <c r="E233" s="66">
        <f t="shared" si="0"/>
        <v>2</v>
      </c>
      <c r="F233" s="66">
        <f t="shared" si="1"/>
        <v>2025</v>
      </c>
      <c r="G233" s="67">
        <f t="shared" si="2"/>
        <v>45689</v>
      </c>
      <c r="H233" s="67" t="s">
        <v>2007</v>
      </c>
      <c r="I233" s="26" t="s">
        <v>667</v>
      </c>
      <c r="J233" s="66" t="s">
        <v>759</v>
      </c>
      <c r="K233" s="69" t="s">
        <v>27</v>
      </c>
      <c r="L233" s="69" t="s">
        <v>137</v>
      </c>
      <c r="M233" s="69" t="s">
        <v>666</v>
      </c>
      <c r="N233" s="69" t="s">
        <v>604</v>
      </c>
      <c r="O233" s="71">
        <v>2000</v>
      </c>
      <c r="P233" s="74">
        <v>0</v>
      </c>
    </row>
    <row r="234" spans="1:16" ht="14.25" customHeight="1">
      <c r="A234" s="64" t="s">
        <v>1</v>
      </c>
      <c r="B234" s="163" t="s">
        <v>662</v>
      </c>
      <c r="C234" s="174" t="s">
        <v>647</v>
      </c>
      <c r="D234" s="68">
        <v>45716</v>
      </c>
      <c r="E234" s="66">
        <f t="shared" si="0"/>
        <v>2</v>
      </c>
      <c r="F234" s="66">
        <f t="shared" si="1"/>
        <v>2025</v>
      </c>
      <c r="G234" s="67">
        <f t="shared" si="2"/>
        <v>45689</v>
      </c>
      <c r="H234" s="67" t="s">
        <v>2007</v>
      </c>
      <c r="I234" s="26" t="s">
        <v>667</v>
      </c>
      <c r="J234" s="66" t="s">
        <v>760</v>
      </c>
      <c r="K234" s="69" t="s">
        <v>27</v>
      </c>
      <c r="L234" s="69" t="s">
        <v>137</v>
      </c>
      <c r="M234" s="69" t="s">
        <v>666</v>
      </c>
      <c r="N234" s="69" t="s">
        <v>604</v>
      </c>
      <c r="O234" s="71">
        <v>2000</v>
      </c>
      <c r="P234" s="74">
        <v>0</v>
      </c>
    </row>
    <row r="235" spans="1:16" ht="14.25" customHeight="1">
      <c r="A235" s="64" t="s">
        <v>1</v>
      </c>
      <c r="B235" s="163" t="s">
        <v>662</v>
      </c>
      <c r="C235" s="174" t="s">
        <v>647</v>
      </c>
      <c r="D235" s="68">
        <v>45716</v>
      </c>
      <c r="E235" s="66">
        <f t="shared" si="0"/>
        <v>2</v>
      </c>
      <c r="F235" s="66">
        <f t="shared" si="1"/>
        <v>2025</v>
      </c>
      <c r="G235" s="67">
        <f t="shared" si="2"/>
        <v>45689</v>
      </c>
      <c r="H235" s="67" t="s">
        <v>2007</v>
      </c>
      <c r="I235" s="26" t="s">
        <v>667</v>
      </c>
      <c r="J235" s="66" t="s">
        <v>761</v>
      </c>
      <c r="K235" s="69" t="s">
        <v>27</v>
      </c>
      <c r="L235" s="69" t="s">
        <v>137</v>
      </c>
      <c r="M235" s="69" t="s">
        <v>666</v>
      </c>
      <c r="N235" s="69" t="s">
        <v>604</v>
      </c>
      <c r="O235" s="71">
        <v>2000</v>
      </c>
      <c r="P235" s="74">
        <v>0</v>
      </c>
    </row>
    <row r="236" spans="1:16" ht="14.25" customHeight="1">
      <c r="A236" s="64" t="s">
        <v>1</v>
      </c>
      <c r="B236" s="163" t="s">
        <v>662</v>
      </c>
      <c r="C236" s="174" t="s">
        <v>647</v>
      </c>
      <c r="D236" s="68">
        <v>45716</v>
      </c>
      <c r="E236" s="66">
        <f t="shared" si="0"/>
        <v>2</v>
      </c>
      <c r="F236" s="66">
        <f t="shared" si="1"/>
        <v>2025</v>
      </c>
      <c r="G236" s="67">
        <f t="shared" si="2"/>
        <v>45689</v>
      </c>
      <c r="H236" s="67" t="s">
        <v>2007</v>
      </c>
      <c r="I236" s="26" t="s">
        <v>667</v>
      </c>
      <c r="J236" s="66" t="s">
        <v>762</v>
      </c>
      <c r="K236" s="69" t="s">
        <v>27</v>
      </c>
      <c r="L236" s="69" t="s">
        <v>137</v>
      </c>
      <c r="M236" s="69" t="s">
        <v>666</v>
      </c>
      <c r="N236" s="69" t="s">
        <v>604</v>
      </c>
      <c r="O236" s="71">
        <v>2000</v>
      </c>
      <c r="P236" s="74">
        <v>0</v>
      </c>
    </row>
    <row r="237" spans="1:16" ht="14.25" customHeight="1">
      <c r="A237" s="64" t="s">
        <v>1</v>
      </c>
      <c r="B237" s="163" t="s">
        <v>662</v>
      </c>
      <c r="C237" s="174" t="s">
        <v>647</v>
      </c>
      <c r="D237" s="68">
        <v>45716</v>
      </c>
      <c r="E237" s="66">
        <f t="shared" si="0"/>
        <v>2</v>
      </c>
      <c r="F237" s="66">
        <f t="shared" si="1"/>
        <v>2025</v>
      </c>
      <c r="G237" s="67">
        <f t="shared" si="2"/>
        <v>45689</v>
      </c>
      <c r="H237" s="67" t="s">
        <v>2007</v>
      </c>
      <c r="I237" s="26" t="s">
        <v>138</v>
      </c>
      <c r="J237" s="66" t="s">
        <v>139</v>
      </c>
      <c r="K237" s="69" t="s">
        <v>27</v>
      </c>
      <c r="L237" s="69" t="s">
        <v>137</v>
      </c>
      <c r="M237" s="69" t="s">
        <v>664</v>
      </c>
      <c r="N237" s="69" t="s">
        <v>604</v>
      </c>
      <c r="O237" s="71">
        <v>0.06</v>
      </c>
      <c r="P237" s="74">
        <v>0</v>
      </c>
    </row>
    <row r="238" spans="1:16" ht="14.25" customHeight="1">
      <c r="A238" s="64" t="s">
        <v>1</v>
      </c>
      <c r="B238" s="163" t="s">
        <v>662</v>
      </c>
      <c r="C238" s="174" t="s">
        <v>647</v>
      </c>
      <c r="D238" s="68">
        <v>45716</v>
      </c>
      <c r="E238" s="66">
        <f t="shared" si="0"/>
        <v>2</v>
      </c>
      <c r="F238" s="66">
        <f t="shared" si="1"/>
        <v>2025</v>
      </c>
      <c r="G238" s="67">
        <f t="shared" si="2"/>
        <v>45689</v>
      </c>
      <c r="H238" s="67" t="s">
        <v>2007</v>
      </c>
      <c r="I238" s="26" t="s">
        <v>138</v>
      </c>
      <c r="J238" s="66" t="s">
        <v>139</v>
      </c>
      <c r="K238" s="69" t="s">
        <v>27</v>
      </c>
      <c r="L238" s="69" t="s">
        <v>137</v>
      </c>
      <c r="M238" s="69" t="s">
        <v>664</v>
      </c>
      <c r="N238" s="69" t="s">
        <v>604</v>
      </c>
      <c r="O238" s="71">
        <v>1.55</v>
      </c>
      <c r="P238" s="74">
        <v>0</v>
      </c>
    </row>
    <row r="239" spans="1:16" ht="14.25" customHeight="1">
      <c r="A239" s="64" t="s">
        <v>1</v>
      </c>
      <c r="B239" s="163" t="s">
        <v>662</v>
      </c>
      <c r="C239" s="174" t="s">
        <v>647</v>
      </c>
      <c r="D239" s="68">
        <v>45716</v>
      </c>
      <c r="E239" s="66">
        <f t="shared" si="0"/>
        <v>2</v>
      </c>
      <c r="F239" s="66">
        <f t="shared" si="1"/>
        <v>2025</v>
      </c>
      <c r="G239" s="67">
        <f t="shared" si="2"/>
        <v>45689</v>
      </c>
      <c r="H239" s="67" t="s">
        <v>2007</v>
      </c>
      <c r="I239" s="26" t="s">
        <v>138</v>
      </c>
      <c r="J239" s="66" t="s">
        <v>139</v>
      </c>
      <c r="K239" s="69" t="s">
        <v>27</v>
      </c>
      <c r="L239" s="69" t="s">
        <v>137</v>
      </c>
      <c r="M239" s="69" t="s">
        <v>664</v>
      </c>
      <c r="N239" s="69" t="s">
        <v>604</v>
      </c>
      <c r="O239" s="71">
        <v>0.01</v>
      </c>
      <c r="P239" s="74">
        <v>0</v>
      </c>
    </row>
    <row r="240" spans="1:16" ht="14.25" customHeight="1">
      <c r="A240" s="64" t="s">
        <v>1</v>
      </c>
      <c r="B240" s="163" t="s">
        <v>662</v>
      </c>
      <c r="C240" s="174" t="s">
        <v>647</v>
      </c>
      <c r="D240" s="68">
        <v>45716</v>
      </c>
      <c r="E240" s="66">
        <f t="shared" si="0"/>
        <v>2</v>
      </c>
      <c r="F240" s="66">
        <f t="shared" si="1"/>
        <v>2025</v>
      </c>
      <c r="G240" s="67">
        <f t="shared" si="2"/>
        <v>45689</v>
      </c>
      <c r="H240" s="67" t="s">
        <v>2007</v>
      </c>
      <c r="I240" s="26" t="s">
        <v>138</v>
      </c>
      <c r="J240" s="66" t="s">
        <v>139</v>
      </c>
      <c r="K240" s="69" t="s">
        <v>27</v>
      </c>
      <c r="L240" s="69" t="s">
        <v>137</v>
      </c>
      <c r="M240" s="69" t="s">
        <v>664</v>
      </c>
      <c r="N240" s="69" t="s">
        <v>604</v>
      </c>
      <c r="O240" s="71">
        <v>0.52</v>
      </c>
      <c r="P240" s="74">
        <v>0</v>
      </c>
    </row>
    <row r="241" spans="1:16" ht="14.25" customHeight="1">
      <c r="A241" s="64" t="s">
        <v>1</v>
      </c>
      <c r="B241" s="163" t="s">
        <v>662</v>
      </c>
      <c r="C241" s="174" t="s">
        <v>647</v>
      </c>
      <c r="D241" s="68">
        <v>45716</v>
      </c>
      <c r="E241" s="66">
        <f t="shared" si="0"/>
        <v>2</v>
      </c>
      <c r="F241" s="66">
        <f t="shared" si="1"/>
        <v>2025</v>
      </c>
      <c r="G241" s="67">
        <f t="shared" si="2"/>
        <v>45689</v>
      </c>
      <c r="H241" s="67" t="s">
        <v>29</v>
      </c>
      <c r="I241" s="26" t="s">
        <v>45</v>
      </c>
      <c r="J241" s="66" t="s">
        <v>545</v>
      </c>
      <c r="K241" s="69" t="s">
        <v>27</v>
      </c>
      <c r="L241" s="69" t="s">
        <v>137</v>
      </c>
      <c r="M241" s="69" t="s">
        <v>666</v>
      </c>
      <c r="N241" s="69" t="s">
        <v>28</v>
      </c>
      <c r="O241" s="71">
        <v>0</v>
      </c>
      <c r="P241" s="74">
        <v>69.569999999999993</v>
      </c>
    </row>
    <row r="242" spans="1:16" ht="14.25" customHeight="1">
      <c r="A242" s="64" t="s">
        <v>1</v>
      </c>
      <c r="B242" s="163" t="s">
        <v>662</v>
      </c>
      <c r="C242" s="174" t="s">
        <v>647</v>
      </c>
      <c r="D242" s="68">
        <v>45716</v>
      </c>
      <c r="E242" s="66">
        <f t="shared" si="0"/>
        <v>2</v>
      </c>
      <c r="F242" s="66">
        <f t="shared" si="1"/>
        <v>2025</v>
      </c>
      <c r="G242" s="67">
        <f t="shared" si="2"/>
        <v>45689</v>
      </c>
      <c r="H242" s="67" t="s">
        <v>29</v>
      </c>
      <c r="I242" s="26" t="s">
        <v>43</v>
      </c>
      <c r="J242" s="66" t="s">
        <v>336</v>
      </c>
      <c r="K242" s="69" t="s">
        <v>27</v>
      </c>
      <c r="L242" s="69" t="s">
        <v>137</v>
      </c>
      <c r="M242" s="69" t="s">
        <v>666</v>
      </c>
      <c r="N242" s="69" t="s">
        <v>28</v>
      </c>
      <c r="O242" s="71">
        <v>0</v>
      </c>
      <c r="P242" s="74">
        <v>3186</v>
      </c>
    </row>
    <row r="243" spans="1:16" ht="14.25" customHeight="1">
      <c r="A243" s="64" t="s">
        <v>1</v>
      </c>
      <c r="B243" s="163" t="s">
        <v>662</v>
      </c>
      <c r="C243" s="174" t="s">
        <v>647</v>
      </c>
      <c r="D243" s="68">
        <v>45716</v>
      </c>
      <c r="E243" s="66">
        <f t="shared" si="0"/>
        <v>2</v>
      </c>
      <c r="F243" s="66">
        <f t="shared" si="1"/>
        <v>2025</v>
      </c>
      <c r="G243" s="67">
        <f t="shared" si="2"/>
        <v>45689</v>
      </c>
      <c r="H243" s="67" t="s">
        <v>2009</v>
      </c>
      <c r="I243" s="26" t="s">
        <v>102</v>
      </c>
      <c r="J243" s="66" t="s">
        <v>129</v>
      </c>
      <c r="K243" s="69" t="s">
        <v>27</v>
      </c>
      <c r="L243" s="69" t="s">
        <v>137</v>
      </c>
      <c r="M243" s="69" t="s">
        <v>666</v>
      </c>
      <c r="N243" s="69" t="s">
        <v>28</v>
      </c>
      <c r="O243" s="71">
        <v>0</v>
      </c>
      <c r="P243" s="74">
        <v>9</v>
      </c>
    </row>
    <row r="244" spans="1:16" ht="14.25" customHeight="1">
      <c r="A244" s="64" t="s">
        <v>1</v>
      </c>
      <c r="B244" s="163" t="s">
        <v>662</v>
      </c>
      <c r="C244" s="174" t="s">
        <v>647</v>
      </c>
      <c r="D244" s="68">
        <v>45716</v>
      </c>
      <c r="E244" s="66">
        <f t="shared" si="0"/>
        <v>2</v>
      </c>
      <c r="F244" s="66">
        <f t="shared" si="1"/>
        <v>2025</v>
      </c>
      <c r="G244" s="67">
        <f t="shared" si="2"/>
        <v>45689</v>
      </c>
      <c r="H244" s="67" t="s">
        <v>29</v>
      </c>
      <c r="I244" s="26" t="s">
        <v>43</v>
      </c>
      <c r="J244" s="66" t="s">
        <v>255</v>
      </c>
      <c r="K244" s="69" t="s">
        <v>27</v>
      </c>
      <c r="L244" s="69" t="s">
        <v>137</v>
      </c>
      <c r="M244" s="69" t="s">
        <v>666</v>
      </c>
      <c r="N244" s="69" t="s">
        <v>28</v>
      </c>
      <c r="O244" s="71">
        <v>0</v>
      </c>
      <c r="P244" s="74">
        <v>89.29</v>
      </c>
    </row>
    <row r="245" spans="1:16" ht="14.25" customHeight="1">
      <c r="A245" s="64" t="s">
        <v>1</v>
      </c>
      <c r="B245" s="163" t="s">
        <v>662</v>
      </c>
      <c r="C245" s="174" t="s">
        <v>647</v>
      </c>
      <c r="D245" s="68">
        <v>45716</v>
      </c>
      <c r="E245" s="66">
        <f t="shared" si="0"/>
        <v>2</v>
      </c>
      <c r="F245" s="66">
        <f t="shared" si="1"/>
        <v>2025</v>
      </c>
      <c r="G245" s="67">
        <f t="shared" si="2"/>
        <v>45689</v>
      </c>
      <c r="H245" s="67" t="s">
        <v>29</v>
      </c>
      <c r="I245" s="26" t="s">
        <v>43</v>
      </c>
      <c r="J245" s="66" t="s">
        <v>763</v>
      </c>
      <c r="K245" s="69" t="s">
        <v>27</v>
      </c>
      <c r="L245" s="69" t="s">
        <v>137</v>
      </c>
      <c r="M245" s="69" t="s">
        <v>666</v>
      </c>
      <c r="N245" s="69" t="s">
        <v>28</v>
      </c>
      <c r="O245" s="71">
        <v>0</v>
      </c>
      <c r="P245" s="74">
        <v>2220.5300000000002</v>
      </c>
    </row>
    <row r="246" spans="1:16" ht="14.25" customHeight="1">
      <c r="A246" s="64" t="s">
        <v>1</v>
      </c>
      <c r="B246" s="163" t="s">
        <v>662</v>
      </c>
      <c r="C246" s="174" t="s">
        <v>647</v>
      </c>
      <c r="D246" s="68">
        <v>45716</v>
      </c>
      <c r="E246" s="66">
        <f t="shared" si="0"/>
        <v>2</v>
      </c>
      <c r="F246" s="66">
        <f t="shared" si="1"/>
        <v>2025</v>
      </c>
      <c r="G246" s="67">
        <f t="shared" si="2"/>
        <v>45689</v>
      </c>
      <c r="H246" s="67" t="s">
        <v>29</v>
      </c>
      <c r="I246" s="26" t="s">
        <v>43</v>
      </c>
      <c r="J246" s="66" t="s">
        <v>282</v>
      </c>
      <c r="K246" s="69" t="s">
        <v>27</v>
      </c>
      <c r="L246" s="69" t="s">
        <v>137</v>
      </c>
      <c r="M246" s="69" t="s">
        <v>666</v>
      </c>
      <c r="N246" s="69" t="s">
        <v>28</v>
      </c>
      <c r="O246" s="71">
        <v>0</v>
      </c>
      <c r="P246" s="74">
        <v>2884.43</v>
      </c>
    </row>
    <row r="247" spans="1:16" ht="14.25" customHeight="1">
      <c r="A247" s="64" t="s">
        <v>1</v>
      </c>
      <c r="B247" s="163" t="s">
        <v>662</v>
      </c>
      <c r="C247" s="174" t="s">
        <v>647</v>
      </c>
      <c r="D247" s="68">
        <v>45716</v>
      </c>
      <c r="E247" s="66">
        <f t="shared" si="0"/>
        <v>2</v>
      </c>
      <c r="F247" s="66">
        <f t="shared" si="1"/>
        <v>2025</v>
      </c>
      <c r="G247" s="67">
        <f t="shared" si="2"/>
        <v>45689</v>
      </c>
      <c r="H247" s="67" t="s">
        <v>29</v>
      </c>
      <c r="I247" s="26" t="s">
        <v>43</v>
      </c>
      <c r="J247" s="66" t="s">
        <v>283</v>
      </c>
      <c r="K247" s="69" t="s">
        <v>27</v>
      </c>
      <c r="L247" s="69" t="s">
        <v>137</v>
      </c>
      <c r="M247" s="69" t="s">
        <v>666</v>
      </c>
      <c r="N247" s="69" t="s">
        <v>28</v>
      </c>
      <c r="O247" s="71">
        <v>0</v>
      </c>
      <c r="P247" s="74">
        <v>2548.98</v>
      </c>
    </row>
    <row r="248" spans="1:16" ht="14.25" customHeight="1">
      <c r="A248" s="64" t="s">
        <v>1</v>
      </c>
      <c r="B248" s="163" t="s">
        <v>662</v>
      </c>
      <c r="C248" s="174" t="s">
        <v>647</v>
      </c>
      <c r="D248" s="68">
        <v>45716</v>
      </c>
      <c r="E248" s="66">
        <f t="shared" si="0"/>
        <v>2</v>
      </c>
      <c r="F248" s="66">
        <f t="shared" si="1"/>
        <v>2025</v>
      </c>
      <c r="G248" s="67">
        <f t="shared" si="2"/>
        <v>45689</v>
      </c>
      <c r="H248" s="67" t="s">
        <v>29</v>
      </c>
      <c r="I248" s="26" t="s">
        <v>43</v>
      </c>
      <c r="J248" s="66" t="s">
        <v>284</v>
      </c>
      <c r="K248" s="69" t="s">
        <v>27</v>
      </c>
      <c r="L248" s="69" t="s">
        <v>137</v>
      </c>
      <c r="M248" s="69" t="s">
        <v>666</v>
      </c>
      <c r="N248" s="69" t="s">
        <v>28</v>
      </c>
      <c r="O248" s="71">
        <v>0</v>
      </c>
      <c r="P248" s="74">
        <v>1633.8</v>
      </c>
    </row>
    <row r="249" spans="1:16" ht="14.25" customHeight="1">
      <c r="A249" s="64" t="s">
        <v>1</v>
      </c>
      <c r="B249" s="163" t="s">
        <v>662</v>
      </c>
      <c r="C249" s="174" t="s">
        <v>647</v>
      </c>
      <c r="D249" s="68">
        <v>45716</v>
      </c>
      <c r="E249" s="66">
        <f t="shared" si="0"/>
        <v>2</v>
      </c>
      <c r="F249" s="66">
        <f t="shared" si="1"/>
        <v>2025</v>
      </c>
      <c r="G249" s="67">
        <f t="shared" si="2"/>
        <v>45689</v>
      </c>
      <c r="H249" s="67" t="s">
        <v>29</v>
      </c>
      <c r="I249" s="26" t="s">
        <v>43</v>
      </c>
      <c r="J249" s="66" t="s">
        <v>685</v>
      </c>
      <c r="K249" s="69" t="s">
        <v>27</v>
      </c>
      <c r="L249" s="69" t="s">
        <v>137</v>
      </c>
      <c r="M249" s="69" t="s">
        <v>666</v>
      </c>
      <c r="N249" s="69" t="s">
        <v>28</v>
      </c>
      <c r="O249" s="71">
        <v>0</v>
      </c>
      <c r="P249" s="74">
        <v>40.94</v>
      </c>
    </row>
    <row r="250" spans="1:16" ht="14.25" customHeight="1">
      <c r="A250" s="64" t="s">
        <v>1</v>
      </c>
      <c r="B250" s="163" t="s">
        <v>662</v>
      </c>
      <c r="C250" s="174" t="s">
        <v>647</v>
      </c>
      <c r="D250" s="68">
        <v>45716</v>
      </c>
      <c r="E250" s="66">
        <f t="shared" si="0"/>
        <v>2</v>
      </c>
      <c r="F250" s="66">
        <f t="shared" si="1"/>
        <v>2025</v>
      </c>
      <c r="G250" s="67">
        <f t="shared" si="2"/>
        <v>45689</v>
      </c>
      <c r="H250" s="67" t="s">
        <v>29</v>
      </c>
      <c r="I250" s="26" t="s">
        <v>43</v>
      </c>
      <c r="J250" s="66" t="s">
        <v>284</v>
      </c>
      <c r="K250" s="69" t="s">
        <v>27</v>
      </c>
      <c r="L250" s="69" t="s">
        <v>137</v>
      </c>
      <c r="M250" s="69" t="s">
        <v>666</v>
      </c>
      <c r="N250" s="69" t="s">
        <v>28</v>
      </c>
      <c r="O250" s="71">
        <v>0</v>
      </c>
      <c r="P250" s="74">
        <v>2051.4499999999998</v>
      </c>
    </row>
    <row r="251" spans="1:16" ht="14.25" customHeight="1">
      <c r="A251" s="64" t="s">
        <v>1</v>
      </c>
      <c r="B251" s="163" t="s">
        <v>662</v>
      </c>
      <c r="C251" s="174" t="s">
        <v>647</v>
      </c>
      <c r="D251" s="68">
        <v>45716</v>
      </c>
      <c r="E251" s="66">
        <f t="shared" si="0"/>
        <v>2</v>
      </c>
      <c r="F251" s="66">
        <f t="shared" si="1"/>
        <v>2025</v>
      </c>
      <c r="G251" s="67">
        <f t="shared" si="2"/>
        <v>45689</v>
      </c>
      <c r="H251" s="67" t="s">
        <v>29</v>
      </c>
      <c r="I251" s="26" t="s">
        <v>43</v>
      </c>
      <c r="J251" s="66" t="s">
        <v>686</v>
      </c>
      <c r="K251" s="69" t="s">
        <v>27</v>
      </c>
      <c r="L251" s="69" t="s">
        <v>137</v>
      </c>
      <c r="M251" s="69" t="s">
        <v>666</v>
      </c>
      <c r="N251" s="69" t="s">
        <v>28</v>
      </c>
      <c r="O251" s="71">
        <v>0</v>
      </c>
      <c r="P251" s="74">
        <v>4893.4399999999996</v>
      </c>
    </row>
    <row r="252" spans="1:16" ht="14.25" customHeight="1">
      <c r="A252" s="64" t="s">
        <v>1</v>
      </c>
      <c r="B252" s="163" t="s">
        <v>662</v>
      </c>
      <c r="C252" s="174" t="s">
        <v>647</v>
      </c>
      <c r="D252" s="68">
        <v>45716</v>
      </c>
      <c r="E252" s="66">
        <f t="shared" si="0"/>
        <v>2</v>
      </c>
      <c r="F252" s="66">
        <f t="shared" si="1"/>
        <v>2025</v>
      </c>
      <c r="G252" s="67">
        <f t="shared" si="2"/>
        <v>45689</v>
      </c>
      <c r="H252" s="67" t="s">
        <v>29</v>
      </c>
      <c r="I252" s="26" t="s">
        <v>43</v>
      </c>
      <c r="J252" s="66" t="s">
        <v>261</v>
      </c>
      <c r="K252" s="69" t="s">
        <v>27</v>
      </c>
      <c r="L252" s="69" t="s">
        <v>137</v>
      </c>
      <c r="M252" s="69" t="s">
        <v>666</v>
      </c>
      <c r="N252" s="69" t="s">
        <v>28</v>
      </c>
      <c r="O252" s="71">
        <v>0</v>
      </c>
      <c r="P252" s="74">
        <v>1371.01</v>
      </c>
    </row>
    <row r="253" spans="1:16" ht="14.25" customHeight="1">
      <c r="A253" s="64" t="s">
        <v>1</v>
      </c>
      <c r="B253" s="163" t="s">
        <v>662</v>
      </c>
      <c r="C253" s="174" t="s">
        <v>647</v>
      </c>
      <c r="D253" s="68">
        <v>45716</v>
      </c>
      <c r="E253" s="66">
        <f t="shared" si="0"/>
        <v>2</v>
      </c>
      <c r="F253" s="66">
        <f t="shared" si="1"/>
        <v>2025</v>
      </c>
      <c r="G253" s="67">
        <f t="shared" si="2"/>
        <v>45689</v>
      </c>
      <c r="H253" s="67" t="s">
        <v>29</v>
      </c>
      <c r="I253" s="26" t="s">
        <v>43</v>
      </c>
      <c r="J253" s="66" t="s">
        <v>288</v>
      </c>
      <c r="K253" s="69" t="s">
        <v>27</v>
      </c>
      <c r="L253" s="69" t="s">
        <v>137</v>
      </c>
      <c r="M253" s="69" t="s">
        <v>666</v>
      </c>
      <c r="N253" s="69" t="s">
        <v>28</v>
      </c>
      <c r="O253" s="71">
        <v>0</v>
      </c>
      <c r="P253" s="74">
        <v>4202.34</v>
      </c>
    </row>
    <row r="254" spans="1:16" ht="14.25" customHeight="1">
      <c r="A254" s="64" t="s">
        <v>1</v>
      </c>
      <c r="B254" s="163" t="s">
        <v>662</v>
      </c>
      <c r="C254" s="174" t="s">
        <v>647</v>
      </c>
      <c r="D254" s="68">
        <v>45716</v>
      </c>
      <c r="E254" s="66">
        <f t="shared" si="0"/>
        <v>2</v>
      </c>
      <c r="F254" s="66">
        <f t="shared" si="1"/>
        <v>2025</v>
      </c>
      <c r="G254" s="67">
        <f t="shared" si="2"/>
        <v>45689</v>
      </c>
      <c r="H254" s="67" t="s">
        <v>29</v>
      </c>
      <c r="I254" s="26" t="s">
        <v>43</v>
      </c>
      <c r="J254" s="66" t="s">
        <v>263</v>
      </c>
      <c r="K254" s="69" t="s">
        <v>27</v>
      </c>
      <c r="L254" s="69" t="s">
        <v>137</v>
      </c>
      <c r="M254" s="69" t="s">
        <v>666</v>
      </c>
      <c r="N254" s="69" t="s">
        <v>28</v>
      </c>
      <c r="O254" s="71">
        <v>0</v>
      </c>
      <c r="P254" s="74">
        <v>1008.23</v>
      </c>
    </row>
    <row r="255" spans="1:16" ht="14.25" customHeight="1">
      <c r="A255" s="64" t="s">
        <v>1</v>
      </c>
      <c r="B255" s="163" t="s">
        <v>662</v>
      </c>
      <c r="C255" s="174" t="s">
        <v>647</v>
      </c>
      <c r="D255" s="68">
        <v>45716</v>
      </c>
      <c r="E255" s="66">
        <f t="shared" si="0"/>
        <v>2</v>
      </c>
      <c r="F255" s="66">
        <f t="shared" si="1"/>
        <v>2025</v>
      </c>
      <c r="G255" s="67">
        <f t="shared" si="2"/>
        <v>45689</v>
      </c>
      <c r="H255" s="67" t="s">
        <v>29</v>
      </c>
      <c r="I255" s="26" t="s">
        <v>43</v>
      </c>
      <c r="J255" s="66" t="s">
        <v>689</v>
      </c>
      <c r="K255" s="69" t="s">
        <v>27</v>
      </c>
      <c r="L255" s="69" t="s">
        <v>137</v>
      </c>
      <c r="M255" s="69" t="s">
        <v>666</v>
      </c>
      <c r="N255" s="69" t="s">
        <v>28</v>
      </c>
      <c r="O255" s="71">
        <v>0</v>
      </c>
      <c r="P255" s="74">
        <v>1020.7</v>
      </c>
    </row>
    <row r="256" spans="1:16" ht="14.25" customHeight="1">
      <c r="A256" s="64" t="s">
        <v>1</v>
      </c>
      <c r="B256" s="163" t="s">
        <v>662</v>
      </c>
      <c r="C256" s="174" t="s">
        <v>647</v>
      </c>
      <c r="D256" s="68">
        <v>45716</v>
      </c>
      <c r="E256" s="66">
        <f t="shared" si="0"/>
        <v>2</v>
      </c>
      <c r="F256" s="66">
        <f t="shared" si="1"/>
        <v>2025</v>
      </c>
      <c r="G256" s="67">
        <f t="shared" si="2"/>
        <v>45689</v>
      </c>
      <c r="H256" s="67" t="s">
        <v>29</v>
      </c>
      <c r="I256" s="26" t="s">
        <v>43</v>
      </c>
      <c r="J256" s="66" t="s">
        <v>286</v>
      </c>
      <c r="K256" s="69" t="s">
        <v>27</v>
      </c>
      <c r="L256" s="69" t="s">
        <v>137</v>
      </c>
      <c r="M256" s="69" t="s">
        <v>666</v>
      </c>
      <c r="N256" s="69" t="s">
        <v>28</v>
      </c>
      <c r="O256" s="71">
        <v>0</v>
      </c>
      <c r="P256" s="74">
        <v>1623.82</v>
      </c>
    </row>
    <row r="257" spans="1:16" ht="14.25" customHeight="1">
      <c r="A257" s="64" t="s">
        <v>1</v>
      </c>
      <c r="B257" s="163" t="s">
        <v>662</v>
      </c>
      <c r="C257" s="174" t="s">
        <v>647</v>
      </c>
      <c r="D257" s="68">
        <v>45716</v>
      </c>
      <c r="E257" s="66">
        <f t="shared" ref="E257:E511" si="3">MONTH(D257)</f>
        <v>2</v>
      </c>
      <c r="F257" s="66">
        <f t="shared" ref="F257:F511" si="4">YEAR(D257)</f>
        <v>2025</v>
      </c>
      <c r="G257" s="67">
        <f t="shared" ref="G257:G511" si="5">(E257&amp;"/"&amp;F257)*1</f>
        <v>45689</v>
      </c>
      <c r="H257" s="67" t="s">
        <v>29</v>
      </c>
      <c r="I257" s="26" t="s">
        <v>43</v>
      </c>
      <c r="J257" s="66" t="s">
        <v>267</v>
      </c>
      <c r="K257" s="69" t="s">
        <v>27</v>
      </c>
      <c r="L257" s="69" t="s">
        <v>137</v>
      </c>
      <c r="M257" s="69" t="s">
        <v>666</v>
      </c>
      <c r="N257" s="69" t="s">
        <v>28</v>
      </c>
      <c r="O257" s="71">
        <v>0</v>
      </c>
      <c r="P257" s="74">
        <v>626.36</v>
      </c>
    </row>
    <row r="258" spans="1:16" ht="14.25" customHeight="1">
      <c r="A258" s="64" t="s">
        <v>1</v>
      </c>
      <c r="B258" s="163" t="s">
        <v>662</v>
      </c>
      <c r="C258" s="174" t="s">
        <v>647</v>
      </c>
      <c r="D258" s="68">
        <v>45716</v>
      </c>
      <c r="E258" s="66">
        <f t="shared" si="3"/>
        <v>2</v>
      </c>
      <c r="F258" s="66">
        <f t="shared" si="4"/>
        <v>2025</v>
      </c>
      <c r="G258" s="67">
        <f t="shared" si="5"/>
        <v>45689</v>
      </c>
      <c r="H258" s="67" t="s">
        <v>29</v>
      </c>
      <c r="I258" s="26" t="s">
        <v>43</v>
      </c>
      <c r="J258" s="66" t="s">
        <v>289</v>
      </c>
      <c r="K258" s="69" t="s">
        <v>27</v>
      </c>
      <c r="L258" s="69" t="s">
        <v>137</v>
      </c>
      <c r="M258" s="69" t="s">
        <v>666</v>
      </c>
      <c r="N258" s="69" t="s">
        <v>28</v>
      </c>
      <c r="O258" s="71">
        <v>0</v>
      </c>
      <c r="P258" s="74">
        <v>3582.25</v>
      </c>
    </row>
    <row r="259" spans="1:16" ht="14.25" customHeight="1">
      <c r="A259" s="64" t="s">
        <v>1</v>
      </c>
      <c r="B259" s="163" t="s">
        <v>662</v>
      </c>
      <c r="C259" s="174" t="s">
        <v>647</v>
      </c>
      <c r="D259" s="68">
        <v>45716</v>
      </c>
      <c r="E259" s="66">
        <f t="shared" si="3"/>
        <v>2</v>
      </c>
      <c r="F259" s="66">
        <f t="shared" si="4"/>
        <v>2025</v>
      </c>
      <c r="G259" s="67">
        <f t="shared" si="5"/>
        <v>45689</v>
      </c>
      <c r="H259" s="67" t="s">
        <v>29</v>
      </c>
      <c r="I259" s="26" t="s">
        <v>43</v>
      </c>
      <c r="J259" s="66" t="s">
        <v>290</v>
      </c>
      <c r="K259" s="69" t="s">
        <v>27</v>
      </c>
      <c r="L259" s="69" t="s">
        <v>137</v>
      </c>
      <c r="M259" s="69" t="s">
        <v>666</v>
      </c>
      <c r="N259" s="69" t="s">
        <v>28</v>
      </c>
      <c r="O259" s="71">
        <v>0</v>
      </c>
      <c r="P259" s="74">
        <v>1842.77</v>
      </c>
    </row>
    <row r="260" spans="1:16" ht="14.25" customHeight="1">
      <c r="A260" s="64" t="s">
        <v>1</v>
      </c>
      <c r="B260" s="163" t="s">
        <v>662</v>
      </c>
      <c r="C260" s="174" t="s">
        <v>647</v>
      </c>
      <c r="D260" s="68">
        <v>45716</v>
      </c>
      <c r="E260" s="66">
        <f t="shared" si="3"/>
        <v>2</v>
      </c>
      <c r="F260" s="66">
        <f t="shared" si="4"/>
        <v>2025</v>
      </c>
      <c r="G260" s="67">
        <f t="shared" si="5"/>
        <v>45689</v>
      </c>
      <c r="H260" s="67" t="s">
        <v>29</v>
      </c>
      <c r="I260" s="26" t="s">
        <v>43</v>
      </c>
      <c r="J260" s="66" t="s">
        <v>291</v>
      </c>
      <c r="K260" s="69" t="s">
        <v>27</v>
      </c>
      <c r="L260" s="69" t="s">
        <v>137</v>
      </c>
      <c r="M260" s="69" t="s">
        <v>666</v>
      </c>
      <c r="N260" s="69" t="s">
        <v>28</v>
      </c>
      <c r="O260" s="71">
        <v>0</v>
      </c>
      <c r="P260" s="74">
        <v>4600.1000000000004</v>
      </c>
    </row>
    <row r="261" spans="1:16" ht="14.25" customHeight="1">
      <c r="A261" s="64" t="s">
        <v>1</v>
      </c>
      <c r="B261" s="163" t="s">
        <v>662</v>
      </c>
      <c r="C261" s="174" t="s">
        <v>647</v>
      </c>
      <c r="D261" s="68">
        <v>45716</v>
      </c>
      <c r="E261" s="66">
        <f t="shared" si="3"/>
        <v>2</v>
      </c>
      <c r="F261" s="66">
        <f t="shared" si="4"/>
        <v>2025</v>
      </c>
      <c r="G261" s="67">
        <f t="shared" si="5"/>
        <v>45689</v>
      </c>
      <c r="H261" s="67" t="s">
        <v>2009</v>
      </c>
      <c r="I261" s="26" t="s">
        <v>102</v>
      </c>
      <c r="J261" s="66" t="s">
        <v>682</v>
      </c>
      <c r="K261" s="69" t="s">
        <v>27</v>
      </c>
      <c r="L261" s="69" t="s">
        <v>137</v>
      </c>
      <c r="M261" s="69" t="s">
        <v>666</v>
      </c>
      <c r="N261" s="69" t="s">
        <v>28</v>
      </c>
      <c r="O261" s="71">
        <v>0</v>
      </c>
      <c r="P261" s="74">
        <v>13.1</v>
      </c>
    </row>
    <row r="262" spans="1:16" ht="14.25" customHeight="1">
      <c r="A262" s="64" t="s">
        <v>1</v>
      </c>
      <c r="B262" s="163" t="s">
        <v>662</v>
      </c>
      <c r="C262" s="174" t="s">
        <v>647</v>
      </c>
      <c r="D262" s="68">
        <v>45716</v>
      </c>
      <c r="E262" s="66">
        <f t="shared" si="3"/>
        <v>2</v>
      </c>
      <c r="F262" s="66">
        <f t="shared" si="4"/>
        <v>2025</v>
      </c>
      <c r="G262" s="67">
        <f t="shared" si="5"/>
        <v>45689</v>
      </c>
      <c r="H262" s="67" t="s">
        <v>29</v>
      </c>
      <c r="I262" s="26" t="s">
        <v>42</v>
      </c>
      <c r="J262" s="66" t="s">
        <v>764</v>
      </c>
      <c r="K262" s="69" t="s">
        <v>27</v>
      </c>
      <c r="L262" s="69" t="s">
        <v>137</v>
      </c>
      <c r="M262" s="69" t="s">
        <v>666</v>
      </c>
      <c r="N262" s="69" t="s">
        <v>28</v>
      </c>
      <c r="O262" s="71">
        <v>0</v>
      </c>
      <c r="P262" s="74">
        <v>1002.32</v>
      </c>
    </row>
    <row r="263" spans="1:16" ht="14.25" customHeight="1">
      <c r="A263" s="64" t="s">
        <v>1</v>
      </c>
      <c r="B263" s="163" t="s">
        <v>662</v>
      </c>
      <c r="C263" s="174" t="s">
        <v>647</v>
      </c>
      <c r="D263" s="68">
        <v>45716</v>
      </c>
      <c r="E263" s="66">
        <f t="shared" si="3"/>
        <v>2</v>
      </c>
      <c r="F263" s="66">
        <f t="shared" si="4"/>
        <v>2025</v>
      </c>
      <c r="G263" s="67">
        <f t="shared" si="5"/>
        <v>45689</v>
      </c>
      <c r="H263" s="67" t="s">
        <v>2006</v>
      </c>
      <c r="I263" s="26" t="s">
        <v>142</v>
      </c>
      <c r="J263" s="66" t="s">
        <v>765</v>
      </c>
      <c r="K263" s="69" t="s">
        <v>27</v>
      </c>
      <c r="L263" s="69" t="s">
        <v>137</v>
      </c>
      <c r="M263" s="69" t="s">
        <v>664</v>
      </c>
      <c r="N263" s="69" t="s">
        <v>28</v>
      </c>
      <c r="O263" s="71">
        <v>0</v>
      </c>
      <c r="P263" s="74">
        <v>2594.2399999999998</v>
      </c>
    </row>
    <row r="264" spans="1:16" ht="14.25" customHeight="1">
      <c r="A264" s="64" t="s">
        <v>1</v>
      </c>
      <c r="B264" s="163" t="s">
        <v>662</v>
      </c>
      <c r="C264" s="174" t="s">
        <v>647</v>
      </c>
      <c r="D264" s="68">
        <v>45721</v>
      </c>
      <c r="E264" s="66">
        <f t="shared" si="3"/>
        <v>3</v>
      </c>
      <c r="F264" s="66">
        <f t="shared" si="4"/>
        <v>2025</v>
      </c>
      <c r="G264" s="67">
        <f t="shared" si="5"/>
        <v>45717</v>
      </c>
      <c r="H264" s="67" t="s">
        <v>2007</v>
      </c>
      <c r="I264" s="26" t="s">
        <v>667</v>
      </c>
      <c r="J264" s="66" t="s">
        <v>766</v>
      </c>
      <c r="K264" s="69" t="s">
        <v>27</v>
      </c>
      <c r="L264" s="69" t="s">
        <v>137</v>
      </c>
      <c r="M264" s="69" t="s">
        <v>666</v>
      </c>
      <c r="N264" s="69" t="s">
        <v>604</v>
      </c>
      <c r="O264" s="71">
        <v>2000</v>
      </c>
      <c r="P264" s="74">
        <v>0</v>
      </c>
    </row>
    <row r="265" spans="1:16" ht="14.25" customHeight="1">
      <c r="A265" s="64" t="s">
        <v>1</v>
      </c>
      <c r="B265" s="163" t="s">
        <v>662</v>
      </c>
      <c r="C265" s="174" t="s">
        <v>647</v>
      </c>
      <c r="D265" s="68">
        <v>45721</v>
      </c>
      <c r="E265" s="66">
        <f t="shared" si="3"/>
        <v>3</v>
      </c>
      <c r="F265" s="66">
        <f t="shared" si="4"/>
        <v>2025</v>
      </c>
      <c r="G265" s="67">
        <f t="shared" si="5"/>
        <v>45717</v>
      </c>
      <c r="H265" s="67" t="s">
        <v>2007</v>
      </c>
      <c r="I265" s="26" t="s">
        <v>667</v>
      </c>
      <c r="J265" s="66" t="s">
        <v>767</v>
      </c>
      <c r="K265" s="69" t="s">
        <v>27</v>
      </c>
      <c r="L265" s="69" t="s">
        <v>137</v>
      </c>
      <c r="M265" s="69" t="s">
        <v>666</v>
      </c>
      <c r="N265" s="69" t="s">
        <v>604</v>
      </c>
      <c r="O265" s="71">
        <v>1900</v>
      </c>
      <c r="P265" s="74">
        <v>0</v>
      </c>
    </row>
    <row r="266" spans="1:16" ht="14.25" customHeight="1">
      <c r="A266" s="64" t="s">
        <v>1</v>
      </c>
      <c r="B266" s="163" t="s">
        <v>662</v>
      </c>
      <c r="C266" s="174" t="s">
        <v>647</v>
      </c>
      <c r="D266" s="68">
        <v>45721</v>
      </c>
      <c r="E266" s="66">
        <f t="shared" si="3"/>
        <v>3</v>
      </c>
      <c r="F266" s="66">
        <f t="shared" si="4"/>
        <v>2025</v>
      </c>
      <c r="G266" s="67">
        <f t="shared" si="5"/>
        <v>45717</v>
      </c>
      <c r="H266" s="67" t="s">
        <v>2007</v>
      </c>
      <c r="I266" s="26" t="s">
        <v>667</v>
      </c>
      <c r="J266" s="66" t="s">
        <v>768</v>
      </c>
      <c r="K266" s="69" t="s">
        <v>27</v>
      </c>
      <c r="L266" s="69" t="s">
        <v>137</v>
      </c>
      <c r="M266" s="69" t="s">
        <v>666</v>
      </c>
      <c r="N266" s="69" t="s">
        <v>604</v>
      </c>
      <c r="O266" s="71">
        <v>1900</v>
      </c>
      <c r="P266" s="74">
        <v>0</v>
      </c>
    </row>
    <row r="267" spans="1:16" ht="14.25" customHeight="1">
      <c r="A267" s="64" t="s">
        <v>1</v>
      </c>
      <c r="B267" s="163" t="s">
        <v>662</v>
      </c>
      <c r="C267" s="174" t="s">
        <v>647</v>
      </c>
      <c r="D267" s="68">
        <v>45721</v>
      </c>
      <c r="E267" s="66">
        <f t="shared" si="3"/>
        <v>3</v>
      </c>
      <c r="F267" s="66">
        <f t="shared" si="4"/>
        <v>2025</v>
      </c>
      <c r="G267" s="67">
        <f t="shared" si="5"/>
        <v>45717</v>
      </c>
      <c r="H267" s="67" t="s">
        <v>2007</v>
      </c>
      <c r="I267" s="26" t="s">
        <v>667</v>
      </c>
      <c r="J267" s="66" t="s">
        <v>769</v>
      </c>
      <c r="K267" s="69" t="s">
        <v>27</v>
      </c>
      <c r="L267" s="69" t="s">
        <v>137</v>
      </c>
      <c r="M267" s="69" t="s">
        <v>666</v>
      </c>
      <c r="N267" s="69" t="s">
        <v>604</v>
      </c>
      <c r="O267" s="71">
        <v>1900</v>
      </c>
      <c r="P267" s="74">
        <v>0</v>
      </c>
    </row>
    <row r="268" spans="1:16" ht="14.25" customHeight="1">
      <c r="A268" s="64" t="s">
        <v>1</v>
      </c>
      <c r="B268" s="163" t="s">
        <v>662</v>
      </c>
      <c r="C268" s="174" t="s">
        <v>647</v>
      </c>
      <c r="D268" s="68">
        <v>45721</v>
      </c>
      <c r="E268" s="66">
        <f t="shared" si="3"/>
        <v>3</v>
      </c>
      <c r="F268" s="66">
        <f t="shared" si="4"/>
        <v>2025</v>
      </c>
      <c r="G268" s="67">
        <f t="shared" si="5"/>
        <v>45717</v>
      </c>
      <c r="H268" s="67" t="s">
        <v>2007</v>
      </c>
      <c r="I268" s="26" t="s">
        <v>667</v>
      </c>
      <c r="J268" s="66" t="s">
        <v>770</v>
      </c>
      <c r="K268" s="69" t="s">
        <v>27</v>
      </c>
      <c r="L268" s="69" t="s">
        <v>137</v>
      </c>
      <c r="M268" s="69" t="s">
        <v>666</v>
      </c>
      <c r="N268" s="69" t="s">
        <v>604</v>
      </c>
      <c r="O268" s="71">
        <v>2000</v>
      </c>
      <c r="P268" s="74">
        <v>0</v>
      </c>
    </row>
    <row r="269" spans="1:16" ht="14.25" customHeight="1">
      <c r="A269" s="64" t="s">
        <v>1</v>
      </c>
      <c r="B269" s="163" t="s">
        <v>662</v>
      </c>
      <c r="C269" s="174" t="s">
        <v>647</v>
      </c>
      <c r="D269" s="68">
        <v>45721</v>
      </c>
      <c r="E269" s="66">
        <f t="shared" si="3"/>
        <v>3</v>
      </c>
      <c r="F269" s="66">
        <f t="shared" si="4"/>
        <v>2025</v>
      </c>
      <c r="G269" s="67">
        <f t="shared" si="5"/>
        <v>45717</v>
      </c>
      <c r="H269" s="67" t="s">
        <v>2007</v>
      </c>
      <c r="I269" s="26" t="s">
        <v>667</v>
      </c>
      <c r="J269" s="66" t="s">
        <v>771</v>
      </c>
      <c r="K269" s="69" t="s">
        <v>27</v>
      </c>
      <c r="L269" s="69" t="s">
        <v>137</v>
      </c>
      <c r="M269" s="69" t="s">
        <v>666</v>
      </c>
      <c r="N269" s="69" t="s">
        <v>604</v>
      </c>
      <c r="O269" s="71">
        <v>2000</v>
      </c>
      <c r="P269" s="74">
        <v>0</v>
      </c>
    </row>
    <row r="270" spans="1:16" ht="14.25" customHeight="1">
      <c r="A270" s="64" t="s">
        <v>1</v>
      </c>
      <c r="B270" s="163" t="s">
        <v>662</v>
      </c>
      <c r="C270" s="174" t="s">
        <v>647</v>
      </c>
      <c r="D270" s="68">
        <v>45721</v>
      </c>
      <c r="E270" s="66">
        <f t="shared" si="3"/>
        <v>3</v>
      </c>
      <c r="F270" s="66">
        <f t="shared" si="4"/>
        <v>2025</v>
      </c>
      <c r="G270" s="67">
        <f t="shared" si="5"/>
        <v>45717</v>
      </c>
      <c r="H270" s="67" t="s">
        <v>2007</v>
      </c>
      <c r="I270" s="26" t="s">
        <v>667</v>
      </c>
      <c r="J270" s="66" t="s">
        <v>772</v>
      </c>
      <c r="K270" s="69" t="s">
        <v>27</v>
      </c>
      <c r="L270" s="69" t="s">
        <v>137</v>
      </c>
      <c r="M270" s="69" t="s">
        <v>666</v>
      </c>
      <c r="N270" s="69" t="s">
        <v>604</v>
      </c>
      <c r="O270" s="71">
        <v>1900</v>
      </c>
      <c r="P270" s="74">
        <v>0</v>
      </c>
    </row>
    <row r="271" spans="1:16" ht="14.25" customHeight="1">
      <c r="A271" s="64" t="s">
        <v>1</v>
      </c>
      <c r="B271" s="163" t="s">
        <v>662</v>
      </c>
      <c r="C271" s="174" t="s">
        <v>647</v>
      </c>
      <c r="D271" s="68">
        <v>45721</v>
      </c>
      <c r="E271" s="66">
        <f t="shared" si="3"/>
        <v>3</v>
      </c>
      <c r="F271" s="66">
        <f t="shared" si="4"/>
        <v>2025</v>
      </c>
      <c r="G271" s="67">
        <f t="shared" si="5"/>
        <v>45717</v>
      </c>
      <c r="H271" s="67" t="s">
        <v>2007</v>
      </c>
      <c r="I271" s="26" t="s">
        <v>667</v>
      </c>
      <c r="J271" s="66" t="s">
        <v>773</v>
      </c>
      <c r="K271" s="69" t="s">
        <v>27</v>
      </c>
      <c r="L271" s="69" t="s">
        <v>137</v>
      </c>
      <c r="M271" s="69" t="s">
        <v>666</v>
      </c>
      <c r="N271" s="69" t="s">
        <v>604</v>
      </c>
      <c r="O271" s="71">
        <v>652</v>
      </c>
      <c r="P271" s="74">
        <v>0</v>
      </c>
    </row>
    <row r="272" spans="1:16" ht="14.25" customHeight="1">
      <c r="A272" s="64" t="s">
        <v>1</v>
      </c>
      <c r="B272" s="163" t="s">
        <v>662</v>
      </c>
      <c r="C272" s="174" t="s">
        <v>647</v>
      </c>
      <c r="D272" s="68">
        <v>45721</v>
      </c>
      <c r="E272" s="66">
        <f t="shared" si="3"/>
        <v>3</v>
      </c>
      <c r="F272" s="66">
        <f t="shared" si="4"/>
        <v>2025</v>
      </c>
      <c r="G272" s="67">
        <f t="shared" si="5"/>
        <v>45717</v>
      </c>
      <c r="H272" s="67" t="s">
        <v>2007</v>
      </c>
      <c r="I272" s="26" t="s">
        <v>667</v>
      </c>
      <c r="J272" s="66" t="s">
        <v>774</v>
      </c>
      <c r="K272" s="69" t="s">
        <v>27</v>
      </c>
      <c r="L272" s="69" t="s">
        <v>137</v>
      </c>
      <c r="M272" s="69" t="s">
        <v>666</v>
      </c>
      <c r="N272" s="69" t="s">
        <v>604</v>
      </c>
      <c r="O272" s="71">
        <v>2000</v>
      </c>
      <c r="P272" s="74">
        <v>0</v>
      </c>
    </row>
    <row r="273" spans="1:16" ht="14.25" customHeight="1">
      <c r="A273" s="64" t="s">
        <v>1</v>
      </c>
      <c r="B273" s="163" t="s">
        <v>662</v>
      </c>
      <c r="C273" s="174" t="s">
        <v>647</v>
      </c>
      <c r="D273" s="68">
        <v>45721</v>
      </c>
      <c r="E273" s="66">
        <f t="shared" si="3"/>
        <v>3</v>
      </c>
      <c r="F273" s="66">
        <f t="shared" si="4"/>
        <v>2025</v>
      </c>
      <c r="G273" s="67">
        <f t="shared" si="5"/>
        <v>45717</v>
      </c>
      <c r="H273" s="67" t="s">
        <v>2007</v>
      </c>
      <c r="I273" s="26" t="s">
        <v>667</v>
      </c>
      <c r="J273" s="66" t="s">
        <v>775</v>
      </c>
      <c r="K273" s="69" t="s">
        <v>27</v>
      </c>
      <c r="L273" s="69" t="s">
        <v>137</v>
      </c>
      <c r="M273" s="69" t="s">
        <v>666</v>
      </c>
      <c r="N273" s="69" t="s">
        <v>604</v>
      </c>
      <c r="O273" s="71">
        <v>1800</v>
      </c>
      <c r="P273" s="74">
        <v>0</v>
      </c>
    </row>
    <row r="274" spans="1:16" ht="14.25" customHeight="1">
      <c r="A274" s="64" t="s">
        <v>1</v>
      </c>
      <c r="B274" s="163" t="s">
        <v>662</v>
      </c>
      <c r="C274" s="174" t="s">
        <v>647</v>
      </c>
      <c r="D274" s="68">
        <v>45721</v>
      </c>
      <c r="E274" s="66">
        <f t="shared" si="3"/>
        <v>3</v>
      </c>
      <c r="F274" s="66">
        <f t="shared" si="4"/>
        <v>2025</v>
      </c>
      <c r="G274" s="67">
        <f t="shared" si="5"/>
        <v>45717</v>
      </c>
      <c r="H274" s="67" t="s">
        <v>2007</v>
      </c>
      <c r="I274" s="26" t="s">
        <v>667</v>
      </c>
      <c r="J274" s="66" t="s">
        <v>776</v>
      </c>
      <c r="K274" s="69" t="s">
        <v>27</v>
      </c>
      <c r="L274" s="69" t="s">
        <v>137</v>
      </c>
      <c r="M274" s="69" t="s">
        <v>666</v>
      </c>
      <c r="N274" s="69" t="s">
        <v>604</v>
      </c>
      <c r="O274" s="71">
        <v>205</v>
      </c>
      <c r="P274" s="74">
        <v>0</v>
      </c>
    </row>
    <row r="275" spans="1:16" ht="14.25" customHeight="1">
      <c r="A275" s="64" t="s">
        <v>1</v>
      </c>
      <c r="B275" s="163" t="s">
        <v>662</v>
      </c>
      <c r="C275" s="174" t="s">
        <v>647</v>
      </c>
      <c r="D275" s="68">
        <v>45721</v>
      </c>
      <c r="E275" s="66">
        <f t="shared" si="3"/>
        <v>3</v>
      </c>
      <c r="F275" s="66">
        <f t="shared" si="4"/>
        <v>2025</v>
      </c>
      <c r="G275" s="67">
        <f t="shared" si="5"/>
        <v>45717</v>
      </c>
      <c r="H275" s="67" t="s">
        <v>2007</v>
      </c>
      <c r="I275" s="26" t="s">
        <v>667</v>
      </c>
      <c r="J275" s="66" t="s">
        <v>777</v>
      </c>
      <c r="K275" s="69" t="s">
        <v>27</v>
      </c>
      <c r="L275" s="69" t="s">
        <v>137</v>
      </c>
      <c r="M275" s="69" t="s">
        <v>666</v>
      </c>
      <c r="N275" s="69" t="s">
        <v>604</v>
      </c>
      <c r="O275" s="71">
        <v>210</v>
      </c>
      <c r="P275" s="74">
        <v>0</v>
      </c>
    </row>
    <row r="276" spans="1:16" ht="14.25" customHeight="1">
      <c r="A276" s="64" t="s">
        <v>1</v>
      </c>
      <c r="B276" s="163" t="s">
        <v>662</v>
      </c>
      <c r="C276" s="174" t="s">
        <v>647</v>
      </c>
      <c r="D276" s="68">
        <v>45721</v>
      </c>
      <c r="E276" s="66">
        <f t="shared" si="3"/>
        <v>3</v>
      </c>
      <c r="F276" s="66">
        <f t="shared" si="4"/>
        <v>2025</v>
      </c>
      <c r="G276" s="67">
        <f t="shared" si="5"/>
        <v>45717</v>
      </c>
      <c r="H276" s="67" t="s">
        <v>2007</v>
      </c>
      <c r="I276" s="26" t="s">
        <v>667</v>
      </c>
      <c r="J276" s="66" t="s">
        <v>778</v>
      </c>
      <c r="K276" s="69" t="s">
        <v>27</v>
      </c>
      <c r="L276" s="69" t="s">
        <v>137</v>
      </c>
      <c r="M276" s="69" t="s">
        <v>666</v>
      </c>
      <c r="N276" s="69" t="s">
        <v>604</v>
      </c>
      <c r="O276" s="71">
        <v>100</v>
      </c>
      <c r="P276" s="74">
        <v>0</v>
      </c>
    </row>
    <row r="277" spans="1:16" ht="14.25" customHeight="1">
      <c r="A277" s="64" t="s">
        <v>1</v>
      </c>
      <c r="B277" s="163" t="s">
        <v>662</v>
      </c>
      <c r="C277" s="174" t="s">
        <v>647</v>
      </c>
      <c r="D277" s="68">
        <v>45722</v>
      </c>
      <c r="E277" s="66">
        <f t="shared" si="3"/>
        <v>3</v>
      </c>
      <c r="F277" s="66">
        <f t="shared" si="4"/>
        <v>2025</v>
      </c>
      <c r="G277" s="67">
        <f t="shared" si="5"/>
        <v>45717</v>
      </c>
      <c r="H277" s="67" t="s">
        <v>2007</v>
      </c>
      <c r="I277" s="26" t="s">
        <v>667</v>
      </c>
      <c r="J277" s="66" t="s">
        <v>136</v>
      </c>
      <c r="K277" s="69" t="s">
        <v>27</v>
      </c>
      <c r="L277" s="69" t="s">
        <v>137</v>
      </c>
      <c r="M277" s="69" t="s">
        <v>666</v>
      </c>
      <c r="N277" s="69" t="s">
        <v>604</v>
      </c>
      <c r="O277" s="71">
        <v>250.03</v>
      </c>
      <c r="P277" s="74">
        <v>0</v>
      </c>
    </row>
    <row r="278" spans="1:16" ht="14.25" customHeight="1">
      <c r="A278" s="64" t="s">
        <v>1</v>
      </c>
      <c r="B278" s="163" t="s">
        <v>662</v>
      </c>
      <c r="C278" s="174" t="s">
        <v>647</v>
      </c>
      <c r="D278" s="68">
        <v>45722</v>
      </c>
      <c r="E278" s="66">
        <f t="shared" si="3"/>
        <v>3</v>
      </c>
      <c r="F278" s="66">
        <f t="shared" si="4"/>
        <v>2025</v>
      </c>
      <c r="G278" s="67">
        <f t="shared" si="5"/>
        <v>45717</v>
      </c>
      <c r="H278" s="67" t="s">
        <v>2006</v>
      </c>
      <c r="I278" s="26" t="s">
        <v>142</v>
      </c>
      <c r="J278" s="66" t="s">
        <v>182</v>
      </c>
      <c r="K278" s="69" t="s">
        <v>27</v>
      </c>
      <c r="L278" s="69" t="s">
        <v>137</v>
      </c>
      <c r="M278" s="69" t="s">
        <v>664</v>
      </c>
      <c r="N278" s="69" t="s">
        <v>604</v>
      </c>
      <c r="O278" s="71">
        <v>177.15</v>
      </c>
      <c r="P278" s="74">
        <v>0</v>
      </c>
    </row>
    <row r="279" spans="1:16" ht="14.25" customHeight="1">
      <c r="A279" s="64" t="s">
        <v>1</v>
      </c>
      <c r="B279" s="163" t="s">
        <v>662</v>
      </c>
      <c r="C279" s="174" t="s">
        <v>647</v>
      </c>
      <c r="D279" s="68">
        <v>45722</v>
      </c>
      <c r="E279" s="66">
        <f t="shared" si="3"/>
        <v>3</v>
      </c>
      <c r="F279" s="66">
        <f t="shared" si="4"/>
        <v>2025</v>
      </c>
      <c r="G279" s="67">
        <f t="shared" si="5"/>
        <v>45717</v>
      </c>
      <c r="H279" s="67" t="s">
        <v>2007</v>
      </c>
      <c r="I279" s="26" t="s">
        <v>138</v>
      </c>
      <c r="J279" s="66" t="s">
        <v>139</v>
      </c>
      <c r="K279" s="69" t="s">
        <v>27</v>
      </c>
      <c r="L279" s="69" t="s">
        <v>137</v>
      </c>
      <c r="M279" s="69" t="s">
        <v>664</v>
      </c>
      <c r="N279" s="69" t="s">
        <v>604</v>
      </c>
      <c r="O279" s="71">
        <v>0.06</v>
      </c>
      <c r="P279" s="74">
        <v>0</v>
      </c>
    </row>
    <row r="280" spans="1:16" ht="14.25" customHeight="1">
      <c r="A280" s="64" t="s">
        <v>1</v>
      </c>
      <c r="B280" s="163" t="s">
        <v>662</v>
      </c>
      <c r="C280" s="174" t="s">
        <v>647</v>
      </c>
      <c r="D280" s="68">
        <v>45722</v>
      </c>
      <c r="E280" s="66">
        <f t="shared" si="3"/>
        <v>3</v>
      </c>
      <c r="F280" s="66">
        <f t="shared" si="4"/>
        <v>2025</v>
      </c>
      <c r="G280" s="67">
        <f t="shared" si="5"/>
        <v>45717</v>
      </c>
      <c r="H280" s="67" t="s">
        <v>29</v>
      </c>
      <c r="I280" s="26" t="s">
        <v>33</v>
      </c>
      <c r="J280" s="66" t="s">
        <v>347</v>
      </c>
      <c r="K280" s="69" t="s">
        <v>27</v>
      </c>
      <c r="L280" s="69" t="s">
        <v>137</v>
      </c>
      <c r="M280" s="69" t="s">
        <v>666</v>
      </c>
      <c r="N280" s="69" t="s">
        <v>28</v>
      </c>
      <c r="O280" s="71">
        <v>0</v>
      </c>
      <c r="P280" s="74">
        <v>492.05</v>
      </c>
    </row>
    <row r="281" spans="1:16" ht="14.25" customHeight="1">
      <c r="A281" s="64" t="s">
        <v>1</v>
      </c>
      <c r="B281" s="163" t="s">
        <v>662</v>
      </c>
      <c r="C281" s="174" t="s">
        <v>647</v>
      </c>
      <c r="D281" s="68">
        <v>45722</v>
      </c>
      <c r="E281" s="66">
        <f t="shared" si="3"/>
        <v>3</v>
      </c>
      <c r="F281" s="66">
        <f t="shared" si="4"/>
        <v>2025</v>
      </c>
      <c r="G281" s="67">
        <f t="shared" si="5"/>
        <v>45717</v>
      </c>
      <c r="H281" s="67" t="s">
        <v>2008</v>
      </c>
      <c r="I281" s="26" t="s">
        <v>582</v>
      </c>
      <c r="J281" s="66" t="s">
        <v>779</v>
      </c>
      <c r="K281" s="69" t="s">
        <v>27</v>
      </c>
      <c r="L281" s="69" t="s">
        <v>137</v>
      </c>
      <c r="M281" s="69" t="s">
        <v>666</v>
      </c>
      <c r="N281" s="69" t="s">
        <v>28</v>
      </c>
      <c r="O281" s="71">
        <v>0</v>
      </c>
      <c r="P281" s="74">
        <v>1311.13</v>
      </c>
    </row>
    <row r="282" spans="1:16" ht="14.25" customHeight="1">
      <c r="A282" s="64" t="s">
        <v>1</v>
      </c>
      <c r="B282" s="163" t="s">
        <v>662</v>
      </c>
      <c r="C282" s="174" t="s">
        <v>647</v>
      </c>
      <c r="D282" s="68">
        <v>45722</v>
      </c>
      <c r="E282" s="66">
        <f t="shared" si="3"/>
        <v>3</v>
      </c>
      <c r="F282" s="66">
        <f t="shared" si="4"/>
        <v>2025</v>
      </c>
      <c r="G282" s="67">
        <f t="shared" si="5"/>
        <v>45717</v>
      </c>
      <c r="H282" s="67" t="s">
        <v>2010</v>
      </c>
      <c r="I282" s="26" t="s">
        <v>676</v>
      </c>
      <c r="J282" s="66" t="s">
        <v>677</v>
      </c>
      <c r="K282" s="69" t="s">
        <v>27</v>
      </c>
      <c r="L282" s="69" t="s">
        <v>137</v>
      </c>
      <c r="M282" s="69" t="s">
        <v>666</v>
      </c>
      <c r="N282" s="69" t="s">
        <v>28</v>
      </c>
      <c r="O282" s="71">
        <v>0</v>
      </c>
      <c r="P282" s="74">
        <v>380</v>
      </c>
    </row>
    <row r="283" spans="1:16" ht="14.25" customHeight="1">
      <c r="A283" s="64" t="s">
        <v>1</v>
      </c>
      <c r="B283" s="163" t="s">
        <v>662</v>
      </c>
      <c r="C283" s="174" t="s">
        <v>647</v>
      </c>
      <c r="D283" s="68">
        <v>45722</v>
      </c>
      <c r="E283" s="66">
        <f t="shared" si="3"/>
        <v>3</v>
      </c>
      <c r="F283" s="66">
        <f t="shared" si="4"/>
        <v>2025</v>
      </c>
      <c r="G283" s="67">
        <f t="shared" si="5"/>
        <v>45717</v>
      </c>
      <c r="H283" s="67" t="s">
        <v>2009</v>
      </c>
      <c r="I283" s="26" t="s">
        <v>102</v>
      </c>
      <c r="J283" s="66" t="s">
        <v>129</v>
      </c>
      <c r="K283" s="69" t="s">
        <v>27</v>
      </c>
      <c r="L283" s="69" t="s">
        <v>137</v>
      </c>
      <c r="M283" s="69" t="s">
        <v>666</v>
      </c>
      <c r="N283" s="69" t="s">
        <v>28</v>
      </c>
      <c r="O283" s="71">
        <v>0</v>
      </c>
      <c r="P283" s="74">
        <v>9</v>
      </c>
    </row>
    <row r="284" spans="1:16" ht="14.25" customHeight="1">
      <c r="A284" s="64" t="s">
        <v>1</v>
      </c>
      <c r="B284" s="163" t="s">
        <v>662</v>
      </c>
      <c r="C284" s="174" t="s">
        <v>647</v>
      </c>
      <c r="D284" s="68">
        <v>45722</v>
      </c>
      <c r="E284" s="66">
        <f t="shared" si="3"/>
        <v>3</v>
      </c>
      <c r="F284" s="66">
        <f t="shared" si="4"/>
        <v>2025</v>
      </c>
      <c r="G284" s="67">
        <f t="shared" si="5"/>
        <v>45717</v>
      </c>
      <c r="H284" s="67" t="s">
        <v>2009</v>
      </c>
      <c r="I284" s="26" t="s">
        <v>102</v>
      </c>
      <c r="J284" s="66" t="s">
        <v>129</v>
      </c>
      <c r="K284" s="69" t="s">
        <v>27</v>
      </c>
      <c r="L284" s="69" t="s">
        <v>137</v>
      </c>
      <c r="M284" s="69" t="s">
        <v>666</v>
      </c>
      <c r="N284" s="69" t="s">
        <v>28</v>
      </c>
      <c r="O284" s="71">
        <v>0</v>
      </c>
      <c r="P284" s="74">
        <v>9</v>
      </c>
    </row>
    <row r="285" spans="1:16" ht="14.25" customHeight="1">
      <c r="A285" s="64" t="s">
        <v>1</v>
      </c>
      <c r="B285" s="163" t="s">
        <v>662</v>
      </c>
      <c r="C285" s="174" t="s">
        <v>647</v>
      </c>
      <c r="D285" s="68">
        <v>45722</v>
      </c>
      <c r="E285" s="66">
        <f t="shared" si="3"/>
        <v>3</v>
      </c>
      <c r="F285" s="66">
        <f t="shared" si="4"/>
        <v>2025</v>
      </c>
      <c r="G285" s="67">
        <f t="shared" si="5"/>
        <v>45717</v>
      </c>
      <c r="H285" s="67" t="s">
        <v>2006</v>
      </c>
      <c r="I285" s="26" t="s">
        <v>142</v>
      </c>
      <c r="J285" s="66" t="s">
        <v>780</v>
      </c>
      <c r="K285" s="69" t="s">
        <v>27</v>
      </c>
      <c r="L285" s="69" t="s">
        <v>137</v>
      </c>
      <c r="M285" s="69" t="s">
        <v>664</v>
      </c>
      <c r="N285" s="69" t="s">
        <v>28</v>
      </c>
      <c r="O285" s="71">
        <v>0</v>
      </c>
      <c r="P285" s="74">
        <v>2202</v>
      </c>
    </row>
    <row r="286" spans="1:16" ht="14.25" customHeight="1">
      <c r="A286" s="64" t="s">
        <v>1</v>
      </c>
      <c r="B286" s="163" t="s">
        <v>662</v>
      </c>
      <c r="C286" s="174" t="s">
        <v>647</v>
      </c>
      <c r="D286" s="68">
        <v>45722</v>
      </c>
      <c r="E286" s="66">
        <f t="shared" si="3"/>
        <v>3</v>
      </c>
      <c r="F286" s="66">
        <f t="shared" si="4"/>
        <v>2025</v>
      </c>
      <c r="G286" s="67">
        <f t="shared" si="5"/>
        <v>45717</v>
      </c>
      <c r="H286" s="67" t="s">
        <v>2006</v>
      </c>
      <c r="I286" s="26" t="s">
        <v>142</v>
      </c>
      <c r="J286" s="66" t="s">
        <v>781</v>
      </c>
      <c r="K286" s="69" t="s">
        <v>27</v>
      </c>
      <c r="L286" s="69" t="s">
        <v>137</v>
      </c>
      <c r="M286" s="69" t="s">
        <v>664</v>
      </c>
      <c r="N286" s="69" t="s">
        <v>28</v>
      </c>
      <c r="O286" s="71">
        <v>0</v>
      </c>
      <c r="P286" s="74">
        <v>100</v>
      </c>
    </row>
    <row r="287" spans="1:16" ht="14.25" customHeight="1">
      <c r="A287" s="64" t="s">
        <v>1</v>
      </c>
      <c r="B287" s="163" t="s">
        <v>662</v>
      </c>
      <c r="C287" s="174" t="s">
        <v>647</v>
      </c>
      <c r="D287" s="68">
        <v>45722</v>
      </c>
      <c r="E287" s="66">
        <f t="shared" si="3"/>
        <v>3</v>
      </c>
      <c r="F287" s="66">
        <f t="shared" si="4"/>
        <v>2025</v>
      </c>
      <c r="G287" s="67">
        <f t="shared" si="5"/>
        <v>45717</v>
      </c>
      <c r="H287" s="67" t="s">
        <v>2010</v>
      </c>
      <c r="I287" s="26" t="s">
        <v>61</v>
      </c>
      <c r="J287" s="66" t="s">
        <v>144</v>
      </c>
      <c r="K287" s="69" t="s">
        <v>27</v>
      </c>
      <c r="L287" s="69" t="s">
        <v>137</v>
      </c>
      <c r="M287" s="69" t="s">
        <v>666</v>
      </c>
      <c r="N287" s="69" t="s">
        <v>28</v>
      </c>
      <c r="O287" s="71">
        <v>0</v>
      </c>
      <c r="P287" s="74">
        <v>179.02</v>
      </c>
    </row>
    <row r="288" spans="1:16" ht="14.25" customHeight="1">
      <c r="A288" s="64" t="s">
        <v>1</v>
      </c>
      <c r="B288" s="163" t="s">
        <v>662</v>
      </c>
      <c r="C288" s="174" t="s">
        <v>647</v>
      </c>
      <c r="D288" s="68">
        <v>45722</v>
      </c>
      <c r="E288" s="66">
        <f t="shared" si="3"/>
        <v>3</v>
      </c>
      <c r="F288" s="66">
        <f t="shared" si="4"/>
        <v>2025</v>
      </c>
      <c r="G288" s="67">
        <f t="shared" si="5"/>
        <v>45717</v>
      </c>
      <c r="H288" s="67" t="s">
        <v>2010</v>
      </c>
      <c r="I288" s="26" t="s">
        <v>61</v>
      </c>
      <c r="J288" s="66" t="s">
        <v>144</v>
      </c>
      <c r="K288" s="69" t="s">
        <v>27</v>
      </c>
      <c r="L288" s="69" t="s">
        <v>137</v>
      </c>
      <c r="M288" s="69" t="s">
        <v>666</v>
      </c>
      <c r="N288" s="69" t="s">
        <v>28</v>
      </c>
      <c r="O288" s="71">
        <v>0</v>
      </c>
      <c r="P288" s="74">
        <v>106.86</v>
      </c>
    </row>
    <row r="289" spans="1:16" ht="14.25" customHeight="1">
      <c r="A289" s="64" t="s">
        <v>1</v>
      </c>
      <c r="B289" s="163" t="s">
        <v>662</v>
      </c>
      <c r="C289" s="174" t="s">
        <v>647</v>
      </c>
      <c r="D289" s="68">
        <v>45722</v>
      </c>
      <c r="E289" s="66">
        <f t="shared" si="3"/>
        <v>3</v>
      </c>
      <c r="F289" s="66">
        <f t="shared" si="4"/>
        <v>2025</v>
      </c>
      <c r="G289" s="67">
        <f t="shared" si="5"/>
        <v>45717</v>
      </c>
      <c r="H289" s="67" t="s">
        <v>2010</v>
      </c>
      <c r="I289" s="26" t="s">
        <v>61</v>
      </c>
      <c r="J289" s="66" t="s">
        <v>144</v>
      </c>
      <c r="K289" s="69" t="s">
        <v>27</v>
      </c>
      <c r="L289" s="69" t="s">
        <v>137</v>
      </c>
      <c r="M289" s="69" t="s">
        <v>666</v>
      </c>
      <c r="N289" s="69" t="s">
        <v>28</v>
      </c>
      <c r="O289" s="71">
        <v>0</v>
      </c>
      <c r="P289" s="74">
        <v>93.48</v>
      </c>
    </row>
    <row r="290" spans="1:16" ht="14.25" customHeight="1">
      <c r="A290" s="64" t="s">
        <v>1</v>
      </c>
      <c r="B290" s="163" t="s">
        <v>662</v>
      </c>
      <c r="C290" s="174" t="s">
        <v>647</v>
      </c>
      <c r="D290" s="68">
        <v>45722</v>
      </c>
      <c r="E290" s="66">
        <f t="shared" si="3"/>
        <v>3</v>
      </c>
      <c r="F290" s="66">
        <f t="shared" si="4"/>
        <v>2025</v>
      </c>
      <c r="G290" s="67">
        <f t="shared" si="5"/>
        <v>45717</v>
      </c>
      <c r="H290" s="67" t="s">
        <v>2010</v>
      </c>
      <c r="I290" s="26" t="s">
        <v>61</v>
      </c>
      <c r="J290" s="66" t="s">
        <v>144</v>
      </c>
      <c r="K290" s="69" t="s">
        <v>27</v>
      </c>
      <c r="L290" s="69" t="s">
        <v>137</v>
      </c>
      <c r="M290" s="69" t="s">
        <v>666</v>
      </c>
      <c r="N290" s="69" t="s">
        <v>28</v>
      </c>
      <c r="O290" s="71">
        <v>0</v>
      </c>
      <c r="P290" s="74">
        <v>177.53</v>
      </c>
    </row>
    <row r="291" spans="1:16" ht="14.25" customHeight="1">
      <c r="A291" s="64" t="s">
        <v>1</v>
      </c>
      <c r="B291" s="163" t="s">
        <v>662</v>
      </c>
      <c r="C291" s="174" t="s">
        <v>647</v>
      </c>
      <c r="D291" s="68">
        <v>45723</v>
      </c>
      <c r="E291" s="66">
        <f t="shared" si="3"/>
        <v>3</v>
      </c>
      <c r="F291" s="66">
        <f t="shared" si="4"/>
        <v>2025</v>
      </c>
      <c r="G291" s="67">
        <f t="shared" si="5"/>
        <v>45717</v>
      </c>
      <c r="H291" s="67" t="s">
        <v>2007</v>
      </c>
      <c r="I291" s="26" t="s">
        <v>138</v>
      </c>
      <c r="J291" s="66" t="s">
        <v>139</v>
      </c>
      <c r="K291" s="69" t="s">
        <v>27</v>
      </c>
      <c r="L291" s="69" t="s">
        <v>137</v>
      </c>
      <c r="M291" s="69" t="s">
        <v>664</v>
      </c>
      <c r="N291" s="69" t="s">
        <v>604</v>
      </c>
      <c r="O291" s="71">
        <v>0.31</v>
      </c>
      <c r="P291" s="74">
        <v>0</v>
      </c>
    </row>
    <row r="292" spans="1:16" ht="14.25" customHeight="1">
      <c r="A292" s="64" t="s">
        <v>1</v>
      </c>
      <c r="B292" s="163" t="s">
        <v>662</v>
      </c>
      <c r="C292" s="174" t="s">
        <v>647</v>
      </c>
      <c r="D292" s="68">
        <v>45723</v>
      </c>
      <c r="E292" s="66">
        <f t="shared" si="3"/>
        <v>3</v>
      </c>
      <c r="F292" s="66">
        <f t="shared" si="4"/>
        <v>2025</v>
      </c>
      <c r="G292" s="67">
        <f t="shared" si="5"/>
        <v>45717</v>
      </c>
      <c r="H292" s="67" t="s">
        <v>2008</v>
      </c>
      <c r="I292" s="26" t="s">
        <v>69</v>
      </c>
      <c r="J292" s="66" t="s">
        <v>185</v>
      </c>
      <c r="K292" s="69" t="s">
        <v>27</v>
      </c>
      <c r="L292" s="69" t="s">
        <v>137</v>
      </c>
      <c r="M292" s="69" t="s">
        <v>666</v>
      </c>
      <c r="N292" s="69" t="s">
        <v>28</v>
      </c>
      <c r="O292" s="71">
        <v>0</v>
      </c>
      <c r="P292" s="74">
        <v>15000</v>
      </c>
    </row>
    <row r="293" spans="1:16" ht="14.25" customHeight="1">
      <c r="A293" s="64" t="s">
        <v>1</v>
      </c>
      <c r="B293" s="163" t="s">
        <v>662</v>
      </c>
      <c r="C293" s="174" t="s">
        <v>647</v>
      </c>
      <c r="D293" s="68">
        <v>45726</v>
      </c>
      <c r="E293" s="66">
        <f t="shared" si="3"/>
        <v>3</v>
      </c>
      <c r="F293" s="66">
        <f t="shared" si="4"/>
        <v>2025</v>
      </c>
      <c r="G293" s="67">
        <f t="shared" si="5"/>
        <v>45717</v>
      </c>
      <c r="H293" s="67" t="s">
        <v>2007</v>
      </c>
      <c r="I293" s="26" t="s">
        <v>667</v>
      </c>
      <c r="J293" s="66" t="s">
        <v>782</v>
      </c>
      <c r="K293" s="69" t="s">
        <v>27</v>
      </c>
      <c r="L293" s="69" t="s">
        <v>137</v>
      </c>
      <c r="M293" s="69" t="s">
        <v>666</v>
      </c>
      <c r="N293" s="69" t="s">
        <v>604</v>
      </c>
      <c r="O293" s="71">
        <v>6</v>
      </c>
      <c r="P293" s="74">
        <v>0</v>
      </c>
    </row>
    <row r="294" spans="1:16" ht="14.25" customHeight="1">
      <c r="A294" s="64" t="s">
        <v>1</v>
      </c>
      <c r="B294" s="163" t="s">
        <v>662</v>
      </c>
      <c r="C294" s="174" t="s">
        <v>647</v>
      </c>
      <c r="D294" s="68">
        <v>45726</v>
      </c>
      <c r="E294" s="66">
        <f t="shared" si="3"/>
        <v>3</v>
      </c>
      <c r="F294" s="66">
        <f t="shared" si="4"/>
        <v>2025</v>
      </c>
      <c r="G294" s="67">
        <f t="shared" si="5"/>
        <v>45717</v>
      </c>
      <c r="H294" s="67" t="s">
        <v>2007</v>
      </c>
      <c r="I294" s="26" t="s">
        <v>138</v>
      </c>
      <c r="J294" s="66" t="s">
        <v>139</v>
      </c>
      <c r="K294" s="69" t="s">
        <v>27</v>
      </c>
      <c r="L294" s="69" t="s">
        <v>137</v>
      </c>
      <c r="M294" s="69" t="s">
        <v>664</v>
      </c>
      <c r="N294" s="69" t="s">
        <v>604</v>
      </c>
      <c r="O294" s="71">
        <v>0.38</v>
      </c>
      <c r="P294" s="74">
        <v>0</v>
      </c>
    </row>
    <row r="295" spans="1:16" ht="14.25" customHeight="1">
      <c r="A295" s="64" t="s">
        <v>1</v>
      </c>
      <c r="B295" s="163" t="s">
        <v>662</v>
      </c>
      <c r="C295" s="174" t="s">
        <v>647</v>
      </c>
      <c r="D295" s="68">
        <v>45726</v>
      </c>
      <c r="E295" s="66">
        <f t="shared" si="3"/>
        <v>3</v>
      </c>
      <c r="F295" s="66">
        <f t="shared" si="4"/>
        <v>2025</v>
      </c>
      <c r="G295" s="67">
        <f t="shared" si="5"/>
        <v>45717</v>
      </c>
      <c r="H295" s="67" t="s">
        <v>2009</v>
      </c>
      <c r="I295" s="26" t="s">
        <v>102</v>
      </c>
      <c r="J295" s="66" t="s">
        <v>129</v>
      </c>
      <c r="K295" s="69" t="s">
        <v>27</v>
      </c>
      <c r="L295" s="69" t="s">
        <v>137</v>
      </c>
      <c r="M295" s="69" t="s">
        <v>666</v>
      </c>
      <c r="N295" s="69" t="s">
        <v>28</v>
      </c>
      <c r="O295" s="71">
        <v>0</v>
      </c>
      <c r="P295" s="74">
        <v>1.65</v>
      </c>
    </row>
    <row r="296" spans="1:16" ht="14.25" customHeight="1">
      <c r="A296" s="64" t="s">
        <v>1</v>
      </c>
      <c r="B296" s="163" t="s">
        <v>662</v>
      </c>
      <c r="C296" s="174" t="s">
        <v>647</v>
      </c>
      <c r="D296" s="68">
        <v>45726</v>
      </c>
      <c r="E296" s="66">
        <f t="shared" si="3"/>
        <v>3</v>
      </c>
      <c r="F296" s="66">
        <f t="shared" si="4"/>
        <v>2025</v>
      </c>
      <c r="G296" s="67">
        <f t="shared" si="5"/>
        <v>45717</v>
      </c>
      <c r="H296" s="67" t="s">
        <v>2009</v>
      </c>
      <c r="I296" s="26" t="s">
        <v>102</v>
      </c>
      <c r="J296" s="66" t="s">
        <v>129</v>
      </c>
      <c r="K296" s="69" t="s">
        <v>27</v>
      </c>
      <c r="L296" s="69" t="s">
        <v>137</v>
      </c>
      <c r="M296" s="69" t="s">
        <v>666</v>
      </c>
      <c r="N296" s="69" t="s">
        <v>28</v>
      </c>
      <c r="O296" s="71">
        <v>0</v>
      </c>
      <c r="P296" s="74">
        <v>9</v>
      </c>
    </row>
    <row r="297" spans="1:16" ht="14.25" customHeight="1">
      <c r="A297" s="64" t="s">
        <v>1</v>
      </c>
      <c r="B297" s="163" t="s">
        <v>662</v>
      </c>
      <c r="C297" s="174" t="s">
        <v>647</v>
      </c>
      <c r="D297" s="68">
        <v>45726</v>
      </c>
      <c r="E297" s="66">
        <f t="shared" si="3"/>
        <v>3</v>
      </c>
      <c r="F297" s="66">
        <f t="shared" si="4"/>
        <v>2025</v>
      </c>
      <c r="G297" s="67">
        <f t="shared" si="5"/>
        <v>45717</v>
      </c>
      <c r="H297" s="67" t="s">
        <v>2010</v>
      </c>
      <c r="I297" s="26" t="s">
        <v>57</v>
      </c>
      <c r="J297" s="66" t="s">
        <v>350</v>
      </c>
      <c r="K297" s="69" t="s">
        <v>27</v>
      </c>
      <c r="L297" s="69" t="s">
        <v>137</v>
      </c>
      <c r="M297" s="69" t="s">
        <v>666</v>
      </c>
      <c r="N297" s="69" t="s">
        <v>28</v>
      </c>
      <c r="O297" s="71">
        <v>0</v>
      </c>
      <c r="P297" s="74">
        <v>1005.7</v>
      </c>
    </row>
    <row r="298" spans="1:16" ht="14.25" customHeight="1">
      <c r="A298" s="64" t="s">
        <v>1</v>
      </c>
      <c r="B298" s="163" t="s">
        <v>662</v>
      </c>
      <c r="C298" s="174" t="s">
        <v>647</v>
      </c>
      <c r="D298" s="68">
        <v>45726</v>
      </c>
      <c r="E298" s="66">
        <f t="shared" si="3"/>
        <v>3</v>
      </c>
      <c r="F298" s="66">
        <f t="shared" si="4"/>
        <v>2025</v>
      </c>
      <c r="G298" s="67">
        <f t="shared" si="5"/>
        <v>45717</v>
      </c>
      <c r="H298" s="67" t="s">
        <v>2010</v>
      </c>
      <c r="I298" s="26" t="s">
        <v>57</v>
      </c>
      <c r="J298" s="66" t="s">
        <v>350</v>
      </c>
      <c r="K298" s="69" t="s">
        <v>27</v>
      </c>
      <c r="L298" s="69" t="s">
        <v>137</v>
      </c>
      <c r="M298" s="69" t="s">
        <v>666</v>
      </c>
      <c r="N298" s="69" t="s">
        <v>28</v>
      </c>
      <c r="O298" s="71">
        <v>0</v>
      </c>
      <c r="P298" s="74">
        <v>7906.82</v>
      </c>
    </row>
    <row r="299" spans="1:16" ht="14.25" customHeight="1">
      <c r="A299" s="64" t="s">
        <v>1</v>
      </c>
      <c r="B299" s="163" t="s">
        <v>662</v>
      </c>
      <c r="C299" s="174" t="s">
        <v>647</v>
      </c>
      <c r="D299" s="68">
        <v>45726</v>
      </c>
      <c r="E299" s="66">
        <f t="shared" si="3"/>
        <v>3</v>
      </c>
      <c r="F299" s="66">
        <f t="shared" si="4"/>
        <v>2025</v>
      </c>
      <c r="G299" s="67">
        <f t="shared" si="5"/>
        <v>45717</v>
      </c>
      <c r="H299" s="67" t="s">
        <v>2010</v>
      </c>
      <c r="I299" s="26" t="s">
        <v>57</v>
      </c>
      <c r="J299" s="66" t="s">
        <v>350</v>
      </c>
      <c r="K299" s="69" t="s">
        <v>27</v>
      </c>
      <c r="L299" s="69" t="s">
        <v>137</v>
      </c>
      <c r="M299" s="69" t="s">
        <v>666</v>
      </c>
      <c r="N299" s="69" t="s">
        <v>28</v>
      </c>
      <c r="O299" s="71">
        <v>0</v>
      </c>
      <c r="P299" s="74">
        <v>1847.85</v>
      </c>
    </row>
    <row r="300" spans="1:16" ht="14.25" customHeight="1">
      <c r="A300" s="64" t="s">
        <v>1</v>
      </c>
      <c r="B300" s="163" t="s">
        <v>662</v>
      </c>
      <c r="C300" s="174" t="s">
        <v>647</v>
      </c>
      <c r="D300" s="68">
        <v>45730</v>
      </c>
      <c r="E300" s="66">
        <f t="shared" si="3"/>
        <v>3</v>
      </c>
      <c r="F300" s="66">
        <f t="shared" si="4"/>
        <v>2025</v>
      </c>
      <c r="G300" s="67">
        <f t="shared" si="5"/>
        <v>45717</v>
      </c>
      <c r="H300" s="67" t="s">
        <v>2007</v>
      </c>
      <c r="I300" s="26" t="s">
        <v>730</v>
      </c>
      <c r="J300" s="66" t="s">
        <v>359</v>
      </c>
      <c r="K300" s="69" t="s">
        <v>27</v>
      </c>
      <c r="L300" s="69" t="s">
        <v>137</v>
      </c>
      <c r="M300" s="69" t="s">
        <v>666</v>
      </c>
      <c r="N300" s="69" t="s">
        <v>604</v>
      </c>
      <c r="O300" s="71">
        <v>10000</v>
      </c>
      <c r="P300" s="74">
        <v>0</v>
      </c>
    </row>
    <row r="301" spans="1:16" ht="14.25" customHeight="1">
      <c r="A301" s="64" t="s">
        <v>1</v>
      </c>
      <c r="B301" s="163" t="s">
        <v>662</v>
      </c>
      <c r="C301" s="174" t="s">
        <v>647</v>
      </c>
      <c r="D301" s="68">
        <v>45730</v>
      </c>
      <c r="E301" s="66">
        <f t="shared" si="3"/>
        <v>3</v>
      </c>
      <c r="F301" s="66">
        <f t="shared" si="4"/>
        <v>2025</v>
      </c>
      <c r="G301" s="67">
        <f t="shared" si="5"/>
        <v>45717</v>
      </c>
      <c r="H301" s="67" t="s">
        <v>2007</v>
      </c>
      <c r="I301" s="26" t="s">
        <v>730</v>
      </c>
      <c r="J301" s="66" t="s">
        <v>359</v>
      </c>
      <c r="K301" s="69" t="s">
        <v>27</v>
      </c>
      <c r="L301" s="69" t="s">
        <v>137</v>
      </c>
      <c r="M301" s="69" t="s">
        <v>666</v>
      </c>
      <c r="N301" s="69" t="s">
        <v>604</v>
      </c>
      <c r="O301" s="71">
        <v>2000</v>
      </c>
      <c r="P301" s="74">
        <v>0</v>
      </c>
    </row>
    <row r="302" spans="1:16" ht="14.25" customHeight="1">
      <c r="A302" s="64" t="s">
        <v>1</v>
      </c>
      <c r="B302" s="163" t="s">
        <v>662</v>
      </c>
      <c r="C302" s="174" t="s">
        <v>647</v>
      </c>
      <c r="D302" s="68">
        <v>45730</v>
      </c>
      <c r="E302" s="66">
        <f t="shared" si="3"/>
        <v>3</v>
      </c>
      <c r="F302" s="66">
        <f t="shared" si="4"/>
        <v>2025</v>
      </c>
      <c r="G302" s="67">
        <f t="shared" si="5"/>
        <v>45717</v>
      </c>
      <c r="H302" s="67" t="s">
        <v>2008</v>
      </c>
      <c r="I302" s="26" t="s">
        <v>582</v>
      </c>
      <c r="J302" s="66" t="s">
        <v>169</v>
      </c>
      <c r="K302" s="69" t="s">
        <v>27</v>
      </c>
      <c r="L302" s="69" t="s">
        <v>137</v>
      </c>
      <c r="M302" s="69" t="s">
        <v>666</v>
      </c>
      <c r="N302" s="69" t="s">
        <v>28</v>
      </c>
      <c r="O302" s="71">
        <v>0</v>
      </c>
      <c r="P302" s="74">
        <v>34.32</v>
      </c>
    </row>
    <row r="303" spans="1:16" ht="14.25" customHeight="1">
      <c r="A303" s="64" t="s">
        <v>1</v>
      </c>
      <c r="B303" s="163" t="s">
        <v>662</v>
      </c>
      <c r="C303" s="174" t="s">
        <v>647</v>
      </c>
      <c r="D303" s="68">
        <v>45730</v>
      </c>
      <c r="E303" s="66">
        <f t="shared" si="3"/>
        <v>3</v>
      </c>
      <c r="F303" s="66">
        <f t="shared" si="4"/>
        <v>2025</v>
      </c>
      <c r="G303" s="67">
        <f t="shared" si="5"/>
        <v>45717</v>
      </c>
      <c r="H303" s="67" t="s">
        <v>29</v>
      </c>
      <c r="I303" s="26" t="s">
        <v>783</v>
      </c>
      <c r="J303" s="66" t="s">
        <v>784</v>
      </c>
      <c r="K303" s="69" t="s">
        <v>27</v>
      </c>
      <c r="L303" s="69" t="s">
        <v>137</v>
      </c>
      <c r="M303" s="69" t="s">
        <v>666</v>
      </c>
      <c r="N303" s="69" t="s">
        <v>28</v>
      </c>
      <c r="O303" s="71">
        <v>0</v>
      </c>
      <c r="P303" s="74">
        <v>447.12</v>
      </c>
    </row>
    <row r="304" spans="1:16" ht="14.25" customHeight="1">
      <c r="A304" s="64" t="s">
        <v>1</v>
      </c>
      <c r="B304" s="163" t="s">
        <v>662</v>
      </c>
      <c r="C304" s="174" t="s">
        <v>647</v>
      </c>
      <c r="D304" s="68">
        <v>45730</v>
      </c>
      <c r="E304" s="66">
        <f t="shared" si="3"/>
        <v>3</v>
      </c>
      <c r="F304" s="66">
        <f t="shared" si="4"/>
        <v>2025</v>
      </c>
      <c r="G304" s="67">
        <f t="shared" si="5"/>
        <v>45717</v>
      </c>
      <c r="H304" s="67" t="s">
        <v>29</v>
      </c>
      <c r="I304" s="26" t="s">
        <v>45</v>
      </c>
      <c r="J304" s="66" t="s">
        <v>466</v>
      </c>
      <c r="K304" s="69" t="s">
        <v>27</v>
      </c>
      <c r="L304" s="69" t="s">
        <v>137</v>
      </c>
      <c r="M304" s="69" t="s">
        <v>666</v>
      </c>
      <c r="N304" s="69" t="s">
        <v>28</v>
      </c>
      <c r="O304" s="71">
        <v>0</v>
      </c>
      <c r="P304" s="74">
        <v>64.45</v>
      </c>
    </row>
    <row r="305" spans="1:16" ht="14.25" customHeight="1">
      <c r="A305" s="64" t="s">
        <v>1</v>
      </c>
      <c r="B305" s="163" t="s">
        <v>662</v>
      </c>
      <c r="C305" s="174" t="s">
        <v>647</v>
      </c>
      <c r="D305" s="68">
        <v>45730</v>
      </c>
      <c r="E305" s="66">
        <f t="shared" si="3"/>
        <v>3</v>
      </c>
      <c r="F305" s="66">
        <f t="shared" si="4"/>
        <v>2025</v>
      </c>
      <c r="G305" s="67">
        <f t="shared" si="5"/>
        <v>45717</v>
      </c>
      <c r="H305" s="67" t="s">
        <v>2009</v>
      </c>
      <c r="I305" s="26" t="s">
        <v>102</v>
      </c>
      <c r="J305" s="66" t="s">
        <v>167</v>
      </c>
      <c r="K305" s="69" t="s">
        <v>27</v>
      </c>
      <c r="L305" s="69" t="s">
        <v>137</v>
      </c>
      <c r="M305" s="69" t="s">
        <v>666</v>
      </c>
      <c r="N305" s="69" t="s">
        <v>28</v>
      </c>
      <c r="O305" s="71">
        <v>0</v>
      </c>
      <c r="P305" s="74">
        <v>171.7</v>
      </c>
    </row>
    <row r="306" spans="1:16" ht="14.25" customHeight="1">
      <c r="A306" s="64" t="s">
        <v>1</v>
      </c>
      <c r="B306" s="163" t="s">
        <v>662</v>
      </c>
      <c r="C306" s="174" t="s">
        <v>647</v>
      </c>
      <c r="D306" s="68">
        <v>45733</v>
      </c>
      <c r="E306" s="66">
        <f t="shared" si="3"/>
        <v>3</v>
      </c>
      <c r="F306" s="66">
        <f t="shared" si="4"/>
        <v>2025</v>
      </c>
      <c r="G306" s="67">
        <f t="shared" si="5"/>
        <v>45717</v>
      </c>
      <c r="H306" s="67" t="s">
        <v>2006</v>
      </c>
      <c r="I306" s="26" t="s">
        <v>142</v>
      </c>
      <c r="J306" s="66" t="s">
        <v>182</v>
      </c>
      <c r="K306" s="69" t="s">
        <v>27</v>
      </c>
      <c r="L306" s="69" t="s">
        <v>137</v>
      </c>
      <c r="M306" s="69" t="s">
        <v>664</v>
      </c>
      <c r="N306" s="69" t="s">
        <v>604</v>
      </c>
      <c r="O306" s="71">
        <v>340</v>
      </c>
      <c r="P306" s="74">
        <v>0</v>
      </c>
    </row>
    <row r="307" spans="1:16" ht="14.25" customHeight="1">
      <c r="A307" s="64" t="s">
        <v>1</v>
      </c>
      <c r="B307" s="163" t="s">
        <v>662</v>
      </c>
      <c r="C307" s="174" t="s">
        <v>647</v>
      </c>
      <c r="D307" s="68">
        <v>45733</v>
      </c>
      <c r="E307" s="66">
        <f t="shared" si="3"/>
        <v>3</v>
      </c>
      <c r="F307" s="66">
        <f t="shared" si="4"/>
        <v>2025</v>
      </c>
      <c r="G307" s="67">
        <f t="shared" si="5"/>
        <v>45717</v>
      </c>
      <c r="H307" s="67" t="s">
        <v>2006</v>
      </c>
      <c r="I307" s="26" t="s">
        <v>142</v>
      </c>
      <c r="J307" s="66" t="s">
        <v>182</v>
      </c>
      <c r="K307" s="69" t="s">
        <v>27</v>
      </c>
      <c r="L307" s="69" t="s">
        <v>137</v>
      </c>
      <c r="M307" s="69" t="s">
        <v>664</v>
      </c>
      <c r="N307" s="69" t="s">
        <v>604</v>
      </c>
      <c r="O307" s="71">
        <v>340</v>
      </c>
      <c r="P307" s="74">
        <v>0</v>
      </c>
    </row>
    <row r="308" spans="1:16" ht="14.25" customHeight="1">
      <c r="A308" s="64" t="s">
        <v>1</v>
      </c>
      <c r="B308" s="163" t="s">
        <v>662</v>
      </c>
      <c r="C308" s="174" t="s">
        <v>647</v>
      </c>
      <c r="D308" s="68">
        <v>45733</v>
      </c>
      <c r="E308" s="66">
        <f t="shared" si="3"/>
        <v>3</v>
      </c>
      <c r="F308" s="66">
        <f t="shared" si="4"/>
        <v>2025</v>
      </c>
      <c r="G308" s="67">
        <f t="shared" si="5"/>
        <v>45717</v>
      </c>
      <c r="H308" s="67" t="s">
        <v>2007</v>
      </c>
      <c r="I308" s="26" t="s">
        <v>138</v>
      </c>
      <c r="J308" s="66" t="s">
        <v>139</v>
      </c>
      <c r="K308" s="69" t="s">
        <v>27</v>
      </c>
      <c r="L308" s="69" t="s">
        <v>137</v>
      </c>
      <c r="M308" s="69" t="s">
        <v>664</v>
      </c>
      <c r="N308" s="69" t="s">
        <v>604</v>
      </c>
      <c r="O308" s="71">
        <v>0.32</v>
      </c>
      <c r="P308" s="74">
        <v>0</v>
      </c>
    </row>
    <row r="309" spans="1:16" ht="14.25" customHeight="1">
      <c r="A309" s="64" t="s">
        <v>1</v>
      </c>
      <c r="B309" s="163" t="s">
        <v>662</v>
      </c>
      <c r="C309" s="174" t="s">
        <v>647</v>
      </c>
      <c r="D309" s="68">
        <v>45733</v>
      </c>
      <c r="E309" s="66">
        <f t="shared" si="3"/>
        <v>3</v>
      </c>
      <c r="F309" s="66">
        <f t="shared" si="4"/>
        <v>2025</v>
      </c>
      <c r="G309" s="67">
        <f t="shared" si="5"/>
        <v>45717</v>
      </c>
      <c r="H309" s="67" t="s">
        <v>2008</v>
      </c>
      <c r="I309" s="26" t="s">
        <v>582</v>
      </c>
      <c r="J309" s="66" t="s">
        <v>365</v>
      </c>
      <c r="K309" s="69" t="s">
        <v>27</v>
      </c>
      <c r="L309" s="69" t="s">
        <v>137</v>
      </c>
      <c r="M309" s="69" t="s">
        <v>666</v>
      </c>
      <c r="N309" s="69" t="s">
        <v>28</v>
      </c>
      <c r="O309" s="71">
        <v>0</v>
      </c>
      <c r="P309" s="74">
        <v>225</v>
      </c>
    </row>
    <row r="310" spans="1:16" ht="14.25" customHeight="1">
      <c r="A310" s="64" t="s">
        <v>1</v>
      </c>
      <c r="B310" s="163" t="s">
        <v>662</v>
      </c>
      <c r="C310" s="174" t="s">
        <v>647</v>
      </c>
      <c r="D310" s="68">
        <v>45733</v>
      </c>
      <c r="E310" s="66">
        <f t="shared" si="3"/>
        <v>3</v>
      </c>
      <c r="F310" s="66">
        <f t="shared" si="4"/>
        <v>2025</v>
      </c>
      <c r="G310" s="67">
        <f t="shared" si="5"/>
        <v>45717</v>
      </c>
      <c r="H310" s="67" t="s">
        <v>2010</v>
      </c>
      <c r="I310" s="26" t="s">
        <v>56</v>
      </c>
      <c r="J310" s="66" t="s">
        <v>785</v>
      </c>
      <c r="K310" s="69" t="s">
        <v>27</v>
      </c>
      <c r="L310" s="69" t="s">
        <v>137</v>
      </c>
      <c r="M310" s="69" t="s">
        <v>666</v>
      </c>
      <c r="N310" s="69" t="s">
        <v>28</v>
      </c>
      <c r="O310" s="71">
        <v>0</v>
      </c>
      <c r="P310" s="74">
        <v>1020</v>
      </c>
    </row>
    <row r="311" spans="1:16" ht="14.25" customHeight="1">
      <c r="A311" s="64" t="s">
        <v>1</v>
      </c>
      <c r="B311" s="163" t="s">
        <v>662</v>
      </c>
      <c r="C311" s="174" t="s">
        <v>647</v>
      </c>
      <c r="D311" s="68">
        <v>45733</v>
      </c>
      <c r="E311" s="66">
        <f t="shared" si="3"/>
        <v>3</v>
      </c>
      <c r="F311" s="66">
        <f t="shared" si="4"/>
        <v>2025</v>
      </c>
      <c r="G311" s="67">
        <f t="shared" si="5"/>
        <v>45717</v>
      </c>
      <c r="H311" s="67" t="s">
        <v>2008</v>
      </c>
      <c r="I311" s="26" t="s">
        <v>59</v>
      </c>
      <c r="J311" s="66" t="s">
        <v>786</v>
      </c>
      <c r="K311" s="69" t="s">
        <v>27</v>
      </c>
      <c r="L311" s="69" t="s">
        <v>137</v>
      </c>
      <c r="M311" s="69" t="s">
        <v>666</v>
      </c>
      <c r="N311" s="69" t="s">
        <v>28</v>
      </c>
      <c r="O311" s="71">
        <v>0</v>
      </c>
      <c r="P311" s="74">
        <v>354.55</v>
      </c>
    </row>
    <row r="312" spans="1:16" ht="14.25" customHeight="1">
      <c r="A312" s="64" t="s">
        <v>1</v>
      </c>
      <c r="B312" s="163" t="s">
        <v>662</v>
      </c>
      <c r="C312" s="174" t="s">
        <v>647</v>
      </c>
      <c r="D312" s="68">
        <v>45733</v>
      </c>
      <c r="E312" s="66">
        <f t="shared" si="3"/>
        <v>3</v>
      </c>
      <c r="F312" s="66">
        <f t="shared" si="4"/>
        <v>2025</v>
      </c>
      <c r="G312" s="67">
        <f t="shared" si="5"/>
        <v>45717</v>
      </c>
      <c r="H312" s="67" t="s">
        <v>2010</v>
      </c>
      <c r="I312" s="26" t="s">
        <v>50</v>
      </c>
      <c r="J312" s="66" t="s">
        <v>171</v>
      </c>
      <c r="K312" s="69" t="s">
        <v>27</v>
      </c>
      <c r="L312" s="69" t="s">
        <v>137</v>
      </c>
      <c r="M312" s="69" t="s">
        <v>666</v>
      </c>
      <c r="N312" s="69" t="s">
        <v>28</v>
      </c>
      <c r="O312" s="71">
        <v>0</v>
      </c>
      <c r="P312" s="74">
        <v>217.96</v>
      </c>
    </row>
    <row r="313" spans="1:16" ht="14.25" customHeight="1">
      <c r="A313" s="64" t="s">
        <v>1</v>
      </c>
      <c r="B313" s="163" t="s">
        <v>662</v>
      </c>
      <c r="C313" s="174" t="s">
        <v>647</v>
      </c>
      <c r="D313" s="68">
        <v>45733</v>
      </c>
      <c r="E313" s="66">
        <f t="shared" si="3"/>
        <v>3</v>
      </c>
      <c r="F313" s="66">
        <f t="shared" si="4"/>
        <v>2025</v>
      </c>
      <c r="G313" s="67">
        <f t="shared" si="5"/>
        <v>45717</v>
      </c>
      <c r="H313" s="67" t="s">
        <v>2006</v>
      </c>
      <c r="I313" s="26" t="s">
        <v>142</v>
      </c>
      <c r="J313" s="66" t="s">
        <v>787</v>
      </c>
      <c r="K313" s="69" t="s">
        <v>27</v>
      </c>
      <c r="L313" s="69" t="s">
        <v>137</v>
      </c>
      <c r="M313" s="69" t="s">
        <v>664</v>
      </c>
      <c r="N313" s="69" t="s">
        <v>28</v>
      </c>
      <c r="O313" s="71">
        <v>0</v>
      </c>
      <c r="P313" s="74">
        <v>1690.3</v>
      </c>
    </row>
    <row r="314" spans="1:16" ht="14.25" customHeight="1">
      <c r="A314" s="64" t="s">
        <v>1</v>
      </c>
      <c r="B314" s="163" t="s">
        <v>662</v>
      </c>
      <c r="C314" s="174" t="s">
        <v>647</v>
      </c>
      <c r="D314" s="68">
        <v>45734</v>
      </c>
      <c r="E314" s="66">
        <f t="shared" si="3"/>
        <v>3</v>
      </c>
      <c r="F314" s="66">
        <f t="shared" si="4"/>
        <v>2025</v>
      </c>
      <c r="G314" s="67">
        <f t="shared" si="5"/>
        <v>45717</v>
      </c>
      <c r="H314" s="67" t="s">
        <v>2006</v>
      </c>
      <c r="I314" s="26" t="s">
        <v>142</v>
      </c>
      <c r="J314" s="66" t="s">
        <v>182</v>
      </c>
      <c r="K314" s="69" t="s">
        <v>27</v>
      </c>
      <c r="L314" s="69" t="s">
        <v>137</v>
      </c>
      <c r="M314" s="69" t="s">
        <v>664</v>
      </c>
      <c r="N314" s="69" t="s">
        <v>604</v>
      </c>
      <c r="O314" s="71">
        <v>574.4</v>
      </c>
      <c r="P314" s="74">
        <v>0</v>
      </c>
    </row>
    <row r="315" spans="1:16" ht="14.25" customHeight="1">
      <c r="A315" s="64" t="s">
        <v>1</v>
      </c>
      <c r="B315" s="163" t="s">
        <v>662</v>
      </c>
      <c r="C315" s="174" t="s">
        <v>647</v>
      </c>
      <c r="D315" s="68">
        <v>45734</v>
      </c>
      <c r="E315" s="66">
        <f t="shared" si="3"/>
        <v>3</v>
      </c>
      <c r="F315" s="66">
        <f t="shared" si="4"/>
        <v>2025</v>
      </c>
      <c r="G315" s="67">
        <f t="shared" si="5"/>
        <v>45717</v>
      </c>
      <c r="H315" s="67" t="s">
        <v>2006</v>
      </c>
      <c r="I315" s="26" t="s">
        <v>142</v>
      </c>
      <c r="J315" s="66" t="s">
        <v>182</v>
      </c>
      <c r="K315" s="69" t="s">
        <v>27</v>
      </c>
      <c r="L315" s="69" t="s">
        <v>137</v>
      </c>
      <c r="M315" s="69" t="s">
        <v>664</v>
      </c>
      <c r="N315" s="69" t="s">
        <v>604</v>
      </c>
      <c r="O315" s="71">
        <v>804.7</v>
      </c>
      <c r="P315" s="74">
        <v>0</v>
      </c>
    </row>
    <row r="316" spans="1:16" ht="14.25" customHeight="1">
      <c r="A316" s="64" t="s">
        <v>1</v>
      </c>
      <c r="B316" s="163" t="s">
        <v>662</v>
      </c>
      <c r="C316" s="174" t="s">
        <v>647</v>
      </c>
      <c r="D316" s="68">
        <v>45734</v>
      </c>
      <c r="E316" s="66">
        <f t="shared" si="3"/>
        <v>3</v>
      </c>
      <c r="F316" s="66">
        <f t="shared" si="4"/>
        <v>2025</v>
      </c>
      <c r="G316" s="67">
        <f t="shared" si="5"/>
        <v>45717</v>
      </c>
      <c r="H316" s="67" t="s">
        <v>2006</v>
      </c>
      <c r="I316" s="26" t="s">
        <v>142</v>
      </c>
      <c r="J316" s="66" t="s">
        <v>788</v>
      </c>
      <c r="K316" s="69" t="s">
        <v>27</v>
      </c>
      <c r="L316" s="69" t="s">
        <v>137</v>
      </c>
      <c r="M316" s="69" t="s">
        <v>664</v>
      </c>
      <c r="N316" s="69" t="s">
        <v>604</v>
      </c>
      <c r="O316" s="71">
        <v>465</v>
      </c>
      <c r="P316" s="74">
        <v>0</v>
      </c>
    </row>
    <row r="317" spans="1:16" ht="14.25" customHeight="1">
      <c r="A317" s="64" t="s">
        <v>1</v>
      </c>
      <c r="B317" s="163" t="s">
        <v>662</v>
      </c>
      <c r="C317" s="174" t="s">
        <v>647</v>
      </c>
      <c r="D317" s="68">
        <v>45734</v>
      </c>
      <c r="E317" s="66">
        <f t="shared" si="3"/>
        <v>3</v>
      </c>
      <c r="F317" s="66">
        <f t="shared" si="4"/>
        <v>2025</v>
      </c>
      <c r="G317" s="67">
        <f t="shared" si="5"/>
        <v>45717</v>
      </c>
      <c r="H317" s="67" t="s">
        <v>2007</v>
      </c>
      <c r="I317" s="26" t="s">
        <v>138</v>
      </c>
      <c r="J317" s="66" t="s">
        <v>139</v>
      </c>
      <c r="K317" s="69" t="s">
        <v>27</v>
      </c>
      <c r="L317" s="69" t="s">
        <v>137</v>
      </c>
      <c r="M317" s="69" t="s">
        <v>664</v>
      </c>
      <c r="N317" s="69" t="s">
        <v>604</v>
      </c>
      <c r="O317" s="71">
        <v>7.0000000000000007E-2</v>
      </c>
      <c r="P317" s="74">
        <v>0</v>
      </c>
    </row>
    <row r="318" spans="1:16" ht="14.25" customHeight="1">
      <c r="A318" s="64" t="s">
        <v>1</v>
      </c>
      <c r="B318" s="163" t="s">
        <v>662</v>
      </c>
      <c r="C318" s="174" t="s">
        <v>647</v>
      </c>
      <c r="D318" s="68">
        <v>45734</v>
      </c>
      <c r="E318" s="66">
        <f t="shared" si="3"/>
        <v>3</v>
      </c>
      <c r="F318" s="66">
        <f t="shared" si="4"/>
        <v>2025</v>
      </c>
      <c r="G318" s="67">
        <f t="shared" si="5"/>
        <v>45717</v>
      </c>
      <c r="H318" s="67" t="s">
        <v>2008</v>
      </c>
      <c r="I318" s="26" t="s">
        <v>707</v>
      </c>
      <c r="J318" s="66" t="s">
        <v>789</v>
      </c>
      <c r="K318" s="69" t="s">
        <v>27</v>
      </c>
      <c r="L318" s="69" t="s">
        <v>137</v>
      </c>
      <c r="M318" s="69" t="s">
        <v>666</v>
      </c>
      <c r="N318" s="69" t="s">
        <v>28</v>
      </c>
      <c r="O318" s="71">
        <v>0</v>
      </c>
      <c r="P318" s="74">
        <v>180</v>
      </c>
    </row>
    <row r="319" spans="1:16" ht="14.25" customHeight="1">
      <c r="A319" s="64" t="s">
        <v>1</v>
      </c>
      <c r="B319" s="163" t="s">
        <v>662</v>
      </c>
      <c r="C319" s="174" t="s">
        <v>647</v>
      </c>
      <c r="D319" s="68">
        <v>45734</v>
      </c>
      <c r="E319" s="66">
        <f t="shared" si="3"/>
        <v>3</v>
      </c>
      <c r="F319" s="66">
        <f t="shared" si="4"/>
        <v>2025</v>
      </c>
      <c r="G319" s="67">
        <f t="shared" si="5"/>
        <v>45717</v>
      </c>
      <c r="H319" s="67" t="s">
        <v>2006</v>
      </c>
      <c r="I319" s="26" t="s">
        <v>142</v>
      </c>
      <c r="J319" s="66" t="s">
        <v>790</v>
      </c>
      <c r="K319" s="69" t="s">
        <v>27</v>
      </c>
      <c r="L319" s="69" t="s">
        <v>137</v>
      </c>
      <c r="M319" s="69" t="s">
        <v>664</v>
      </c>
      <c r="N319" s="69" t="s">
        <v>28</v>
      </c>
      <c r="O319" s="71">
        <v>0</v>
      </c>
      <c r="P319" s="74">
        <v>2202</v>
      </c>
    </row>
    <row r="320" spans="1:16" ht="14.25" customHeight="1">
      <c r="A320" s="64" t="s">
        <v>1</v>
      </c>
      <c r="B320" s="163" t="s">
        <v>662</v>
      </c>
      <c r="C320" s="174" t="s">
        <v>647</v>
      </c>
      <c r="D320" s="68">
        <v>45735</v>
      </c>
      <c r="E320" s="66">
        <f t="shared" si="3"/>
        <v>3</v>
      </c>
      <c r="F320" s="66">
        <f t="shared" si="4"/>
        <v>2025</v>
      </c>
      <c r="G320" s="67">
        <f t="shared" si="5"/>
        <v>45717</v>
      </c>
      <c r="H320" s="67" t="s">
        <v>2006</v>
      </c>
      <c r="I320" s="26" t="s">
        <v>142</v>
      </c>
      <c r="J320" s="66" t="s">
        <v>182</v>
      </c>
      <c r="K320" s="69" t="s">
        <v>27</v>
      </c>
      <c r="L320" s="69" t="s">
        <v>137</v>
      </c>
      <c r="M320" s="69" t="s">
        <v>664</v>
      </c>
      <c r="N320" s="69" t="s">
        <v>604</v>
      </c>
      <c r="O320" s="71">
        <v>8261.5300000000007</v>
      </c>
      <c r="P320" s="74">
        <v>0</v>
      </c>
    </row>
    <row r="321" spans="1:16" ht="14.25" customHeight="1">
      <c r="A321" s="64" t="s">
        <v>1</v>
      </c>
      <c r="B321" s="163" t="s">
        <v>662</v>
      </c>
      <c r="C321" s="174" t="s">
        <v>647</v>
      </c>
      <c r="D321" s="68">
        <v>45735</v>
      </c>
      <c r="E321" s="66">
        <f t="shared" si="3"/>
        <v>3</v>
      </c>
      <c r="F321" s="66">
        <f t="shared" si="4"/>
        <v>2025</v>
      </c>
      <c r="G321" s="67">
        <f t="shared" si="5"/>
        <v>45717</v>
      </c>
      <c r="H321" s="67" t="s">
        <v>2006</v>
      </c>
      <c r="I321" s="26" t="s">
        <v>142</v>
      </c>
      <c r="J321" s="66" t="s">
        <v>182</v>
      </c>
      <c r="K321" s="69" t="s">
        <v>27</v>
      </c>
      <c r="L321" s="69" t="s">
        <v>137</v>
      </c>
      <c r="M321" s="69" t="s">
        <v>664</v>
      </c>
      <c r="N321" s="69" t="s">
        <v>604</v>
      </c>
      <c r="O321" s="71">
        <v>3913.93</v>
      </c>
      <c r="P321" s="74">
        <v>0</v>
      </c>
    </row>
    <row r="322" spans="1:16" ht="14.25" customHeight="1">
      <c r="A322" s="64" t="s">
        <v>1</v>
      </c>
      <c r="B322" s="163" t="s">
        <v>662</v>
      </c>
      <c r="C322" s="174" t="s">
        <v>647</v>
      </c>
      <c r="D322" s="68">
        <v>45735</v>
      </c>
      <c r="E322" s="66">
        <f t="shared" si="3"/>
        <v>3</v>
      </c>
      <c r="F322" s="66">
        <f t="shared" si="4"/>
        <v>2025</v>
      </c>
      <c r="G322" s="67">
        <f t="shared" si="5"/>
        <v>45717</v>
      </c>
      <c r="H322" s="67" t="s">
        <v>2006</v>
      </c>
      <c r="I322" s="26" t="s">
        <v>142</v>
      </c>
      <c r="J322" s="66" t="s">
        <v>182</v>
      </c>
      <c r="K322" s="69" t="s">
        <v>27</v>
      </c>
      <c r="L322" s="69" t="s">
        <v>137</v>
      </c>
      <c r="M322" s="69" t="s">
        <v>664</v>
      </c>
      <c r="N322" s="69" t="s">
        <v>604</v>
      </c>
      <c r="O322" s="71">
        <v>93.39</v>
      </c>
      <c r="P322" s="74">
        <v>0</v>
      </c>
    </row>
    <row r="323" spans="1:16" ht="14.25" customHeight="1">
      <c r="A323" s="64" t="s">
        <v>1</v>
      </c>
      <c r="B323" s="163" t="s">
        <v>662</v>
      </c>
      <c r="C323" s="174" t="s">
        <v>647</v>
      </c>
      <c r="D323" s="68">
        <v>45735</v>
      </c>
      <c r="E323" s="66">
        <f t="shared" si="3"/>
        <v>3</v>
      </c>
      <c r="F323" s="66">
        <f t="shared" si="4"/>
        <v>2025</v>
      </c>
      <c r="G323" s="67">
        <f t="shared" si="5"/>
        <v>45717</v>
      </c>
      <c r="H323" s="67" t="s">
        <v>2006</v>
      </c>
      <c r="I323" s="26" t="s">
        <v>142</v>
      </c>
      <c r="J323" s="66" t="s">
        <v>182</v>
      </c>
      <c r="K323" s="69" t="s">
        <v>27</v>
      </c>
      <c r="L323" s="69" t="s">
        <v>137</v>
      </c>
      <c r="M323" s="69" t="s">
        <v>664</v>
      </c>
      <c r="N323" s="69" t="s">
        <v>604</v>
      </c>
      <c r="O323" s="71">
        <v>184.05</v>
      </c>
      <c r="P323" s="74">
        <v>0</v>
      </c>
    </row>
    <row r="324" spans="1:16" ht="14.25" customHeight="1">
      <c r="A324" s="64" t="s">
        <v>1</v>
      </c>
      <c r="B324" s="163" t="s">
        <v>662</v>
      </c>
      <c r="C324" s="174" t="s">
        <v>647</v>
      </c>
      <c r="D324" s="68">
        <v>45735</v>
      </c>
      <c r="E324" s="66">
        <f t="shared" si="3"/>
        <v>3</v>
      </c>
      <c r="F324" s="66">
        <f t="shared" si="4"/>
        <v>2025</v>
      </c>
      <c r="G324" s="67">
        <f t="shared" si="5"/>
        <v>45717</v>
      </c>
      <c r="H324" s="67" t="s">
        <v>2006</v>
      </c>
      <c r="I324" s="26" t="s">
        <v>142</v>
      </c>
      <c r="J324" s="66" t="s">
        <v>182</v>
      </c>
      <c r="K324" s="69" t="s">
        <v>27</v>
      </c>
      <c r="L324" s="69" t="s">
        <v>137</v>
      </c>
      <c r="M324" s="69" t="s">
        <v>664</v>
      </c>
      <c r="N324" s="69" t="s">
        <v>604</v>
      </c>
      <c r="O324" s="71">
        <v>4244.0200000000004</v>
      </c>
      <c r="P324" s="74">
        <v>0</v>
      </c>
    </row>
    <row r="325" spans="1:16" ht="14.25" customHeight="1">
      <c r="A325" s="64" t="s">
        <v>1</v>
      </c>
      <c r="B325" s="163" t="s">
        <v>662</v>
      </c>
      <c r="C325" s="174" t="s">
        <v>647</v>
      </c>
      <c r="D325" s="68">
        <v>45735</v>
      </c>
      <c r="E325" s="66">
        <f t="shared" si="3"/>
        <v>3</v>
      </c>
      <c r="F325" s="66">
        <f t="shared" si="4"/>
        <v>2025</v>
      </c>
      <c r="G325" s="67">
        <f t="shared" si="5"/>
        <v>45717</v>
      </c>
      <c r="H325" s="67" t="s">
        <v>2006</v>
      </c>
      <c r="I325" s="26" t="s">
        <v>142</v>
      </c>
      <c r="J325" s="66" t="s">
        <v>182</v>
      </c>
      <c r="K325" s="69" t="s">
        <v>27</v>
      </c>
      <c r="L325" s="69" t="s">
        <v>137</v>
      </c>
      <c r="M325" s="69" t="s">
        <v>664</v>
      </c>
      <c r="N325" s="69" t="s">
        <v>604</v>
      </c>
      <c r="O325" s="71">
        <v>2452</v>
      </c>
      <c r="P325" s="74">
        <v>0</v>
      </c>
    </row>
    <row r="326" spans="1:16" ht="14.25" customHeight="1">
      <c r="A326" s="64" t="s">
        <v>1</v>
      </c>
      <c r="B326" s="163" t="s">
        <v>662</v>
      </c>
      <c r="C326" s="174" t="s">
        <v>647</v>
      </c>
      <c r="D326" s="68">
        <v>45735</v>
      </c>
      <c r="E326" s="66">
        <f t="shared" si="3"/>
        <v>3</v>
      </c>
      <c r="F326" s="66">
        <f t="shared" si="4"/>
        <v>2025</v>
      </c>
      <c r="G326" s="67">
        <f t="shared" si="5"/>
        <v>45717</v>
      </c>
      <c r="H326" s="67" t="s">
        <v>29</v>
      </c>
      <c r="I326" s="26" t="s">
        <v>44</v>
      </c>
      <c r="J326" s="66" t="s">
        <v>524</v>
      </c>
      <c r="K326" s="69" t="s">
        <v>27</v>
      </c>
      <c r="L326" s="69" t="s">
        <v>137</v>
      </c>
      <c r="M326" s="69" t="s">
        <v>666</v>
      </c>
      <c r="N326" s="69" t="s">
        <v>28</v>
      </c>
      <c r="O326" s="71">
        <v>0</v>
      </c>
      <c r="P326" s="74">
        <v>417.95</v>
      </c>
    </row>
    <row r="327" spans="1:16" ht="14.25" customHeight="1">
      <c r="A327" s="64" t="s">
        <v>1</v>
      </c>
      <c r="B327" s="163" t="s">
        <v>662</v>
      </c>
      <c r="C327" s="174" t="s">
        <v>647</v>
      </c>
      <c r="D327" s="68">
        <v>45735</v>
      </c>
      <c r="E327" s="66">
        <f t="shared" si="3"/>
        <v>3</v>
      </c>
      <c r="F327" s="66">
        <f t="shared" si="4"/>
        <v>2025</v>
      </c>
      <c r="G327" s="67">
        <f t="shared" si="5"/>
        <v>45717</v>
      </c>
      <c r="H327" s="67" t="s">
        <v>2009</v>
      </c>
      <c r="I327" s="26" t="s">
        <v>102</v>
      </c>
      <c r="J327" s="66" t="s">
        <v>129</v>
      </c>
      <c r="K327" s="69" t="s">
        <v>27</v>
      </c>
      <c r="L327" s="69" t="s">
        <v>137</v>
      </c>
      <c r="M327" s="69" t="s">
        <v>666</v>
      </c>
      <c r="N327" s="69" t="s">
        <v>28</v>
      </c>
      <c r="O327" s="71">
        <v>0</v>
      </c>
      <c r="P327" s="74">
        <v>9</v>
      </c>
    </row>
    <row r="328" spans="1:16" ht="14.25" customHeight="1">
      <c r="A328" s="64" t="s">
        <v>1</v>
      </c>
      <c r="B328" s="163" t="s">
        <v>662</v>
      </c>
      <c r="C328" s="174" t="s">
        <v>647</v>
      </c>
      <c r="D328" s="68">
        <v>45735</v>
      </c>
      <c r="E328" s="66">
        <f t="shared" si="3"/>
        <v>3</v>
      </c>
      <c r="F328" s="66">
        <f t="shared" si="4"/>
        <v>2025</v>
      </c>
      <c r="G328" s="67">
        <f t="shared" si="5"/>
        <v>45717</v>
      </c>
      <c r="H328" s="67" t="s">
        <v>29</v>
      </c>
      <c r="I328" s="26" t="s">
        <v>37</v>
      </c>
      <c r="J328" s="66" t="s">
        <v>791</v>
      </c>
      <c r="K328" s="69" t="s">
        <v>27</v>
      </c>
      <c r="L328" s="69" t="s">
        <v>137</v>
      </c>
      <c r="M328" s="69" t="s">
        <v>666</v>
      </c>
      <c r="N328" s="69" t="s">
        <v>28</v>
      </c>
      <c r="O328" s="71">
        <v>0</v>
      </c>
      <c r="P328" s="118">
        <v>2032.7</v>
      </c>
    </row>
    <row r="329" spans="1:16" ht="14.25" customHeight="1">
      <c r="A329" s="64" t="s">
        <v>1</v>
      </c>
      <c r="B329" s="163" t="s">
        <v>662</v>
      </c>
      <c r="C329" s="174" t="s">
        <v>647</v>
      </c>
      <c r="D329" s="68">
        <v>45736</v>
      </c>
      <c r="E329" s="66">
        <f t="shared" si="3"/>
        <v>3</v>
      </c>
      <c r="F329" s="66">
        <f t="shared" si="4"/>
        <v>2025</v>
      </c>
      <c r="G329" s="67">
        <f t="shared" si="5"/>
        <v>45717</v>
      </c>
      <c r="H329" s="67" t="s">
        <v>2006</v>
      </c>
      <c r="I329" s="26" t="s">
        <v>142</v>
      </c>
      <c r="J329" s="66" t="s">
        <v>182</v>
      </c>
      <c r="K329" s="69" t="s">
        <v>27</v>
      </c>
      <c r="L329" s="69" t="s">
        <v>137</v>
      </c>
      <c r="M329" s="69" t="s">
        <v>664</v>
      </c>
      <c r="N329" s="69" t="s">
        <v>604</v>
      </c>
      <c r="O329" s="71">
        <v>166.15</v>
      </c>
      <c r="P329" s="74">
        <v>0</v>
      </c>
    </row>
    <row r="330" spans="1:16" ht="14.25" customHeight="1">
      <c r="A330" s="64" t="s">
        <v>1</v>
      </c>
      <c r="B330" s="163" t="s">
        <v>662</v>
      </c>
      <c r="C330" s="174" t="s">
        <v>647</v>
      </c>
      <c r="D330" s="68">
        <v>45736</v>
      </c>
      <c r="E330" s="66">
        <f t="shared" si="3"/>
        <v>3</v>
      </c>
      <c r="F330" s="66">
        <f t="shared" si="4"/>
        <v>2025</v>
      </c>
      <c r="G330" s="67">
        <f t="shared" si="5"/>
        <v>45717</v>
      </c>
      <c r="H330" s="67" t="s">
        <v>2006</v>
      </c>
      <c r="I330" s="26" t="s">
        <v>142</v>
      </c>
      <c r="J330" s="66" t="s">
        <v>182</v>
      </c>
      <c r="K330" s="69" t="s">
        <v>27</v>
      </c>
      <c r="L330" s="69" t="s">
        <v>137</v>
      </c>
      <c r="M330" s="69" t="s">
        <v>664</v>
      </c>
      <c r="N330" s="69" t="s">
        <v>604</v>
      </c>
      <c r="O330" s="71">
        <v>166.15</v>
      </c>
      <c r="P330" s="74">
        <v>0</v>
      </c>
    </row>
    <row r="331" spans="1:16" ht="14.25" customHeight="1">
      <c r="A331" s="64" t="s">
        <v>1</v>
      </c>
      <c r="B331" s="163" t="s">
        <v>662</v>
      </c>
      <c r="C331" s="174" t="s">
        <v>647</v>
      </c>
      <c r="D331" s="68">
        <v>45736</v>
      </c>
      <c r="E331" s="66">
        <f t="shared" si="3"/>
        <v>3</v>
      </c>
      <c r="F331" s="66">
        <f t="shared" si="4"/>
        <v>2025</v>
      </c>
      <c r="G331" s="67">
        <f t="shared" si="5"/>
        <v>45717</v>
      </c>
      <c r="H331" s="67" t="s">
        <v>2006</v>
      </c>
      <c r="I331" s="26" t="s">
        <v>142</v>
      </c>
      <c r="J331" s="66" t="s">
        <v>182</v>
      </c>
      <c r="K331" s="69" t="s">
        <v>27</v>
      </c>
      <c r="L331" s="69" t="s">
        <v>137</v>
      </c>
      <c r="M331" s="69" t="s">
        <v>664</v>
      </c>
      <c r="N331" s="69" t="s">
        <v>604</v>
      </c>
      <c r="O331" s="71">
        <v>485.74</v>
      </c>
      <c r="P331" s="74">
        <v>0</v>
      </c>
    </row>
    <row r="332" spans="1:16" ht="14.25" customHeight="1">
      <c r="A332" s="64" t="s">
        <v>1</v>
      </c>
      <c r="B332" s="163" t="s">
        <v>662</v>
      </c>
      <c r="C332" s="174" t="s">
        <v>647</v>
      </c>
      <c r="D332" s="68">
        <v>45736</v>
      </c>
      <c r="E332" s="66">
        <f t="shared" si="3"/>
        <v>3</v>
      </c>
      <c r="F332" s="66">
        <f t="shared" si="4"/>
        <v>2025</v>
      </c>
      <c r="G332" s="67">
        <f t="shared" si="5"/>
        <v>45717</v>
      </c>
      <c r="H332" s="67" t="s">
        <v>2006</v>
      </c>
      <c r="I332" s="26" t="s">
        <v>142</v>
      </c>
      <c r="J332" s="66" t="s">
        <v>182</v>
      </c>
      <c r="K332" s="69" t="s">
        <v>27</v>
      </c>
      <c r="L332" s="69" t="s">
        <v>137</v>
      </c>
      <c r="M332" s="69" t="s">
        <v>664</v>
      </c>
      <c r="N332" s="69" t="s">
        <v>604</v>
      </c>
      <c r="O332" s="71">
        <v>1068.6199999999999</v>
      </c>
      <c r="P332" s="74">
        <v>0</v>
      </c>
    </row>
    <row r="333" spans="1:16" ht="14.25" customHeight="1">
      <c r="A333" s="64" t="s">
        <v>1</v>
      </c>
      <c r="B333" s="163" t="s">
        <v>662</v>
      </c>
      <c r="C333" s="174" t="s">
        <v>647</v>
      </c>
      <c r="D333" s="68">
        <v>45736</v>
      </c>
      <c r="E333" s="66">
        <f t="shared" si="3"/>
        <v>3</v>
      </c>
      <c r="F333" s="66">
        <f t="shared" si="4"/>
        <v>2025</v>
      </c>
      <c r="G333" s="67">
        <f t="shared" si="5"/>
        <v>45717</v>
      </c>
      <c r="H333" s="67" t="s">
        <v>2006</v>
      </c>
      <c r="I333" s="26" t="s">
        <v>142</v>
      </c>
      <c r="J333" s="66" t="s">
        <v>146</v>
      </c>
      <c r="K333" s="69" t="s">
        <v>27</v>
      </c>
      <c r="L333" s="69" t="s">
        <v>137</v>
      </c>
      <c r="M333" s="69" t="s">
        <v>664</v>
      </c>
      <c r="N333" s="69" t="s">
        <v>604</v>
      </c>
      <c r="O333" s="71">
        <v>2708.64</v>
      </c>
      <c r="P333" s="74">
        <v>0</v>
      </c>
    </row>
    <row r="334" spans="1:16" ht="14.25" customHeight="1">
      <c r="A334" s="64" t="s">
        <v>1</v>
      </c>
      <c r="B334" s="163" t="s">
        <v>662</v>
      </c>
      <c r="C334" s="174" t="s">
        <v>647</v>
      </c>
      <c r="D334" s="68">
        <v>45736</v>
      </c>
      <c r="E334" s="66">
        <f t="shared" si="3"/>
        <v>3</v>
      </c>
      <c r="F334" s="66">
        <f t="shared" si="4"/>
        <v>2025</v>
      </c>
      <c r="G334" s="67">
        <f t="shared" si="5"/>
        <v>45717</v>
      </c>
      <c r="H334" s="67" t="s">
        <v>2006</v>
      </c>
      <c r="I334" s="26" t="s">
        <v>142</v>
      </c>
      <c r="J334" s="66" t="s">
        <v>146</v>
      </c>
      <c r="K334" s="69" t="s">
        <v>27</v>
      </c>
      <c r="L334" s="69" t="s">
        <v>137</v>
      </c>
      <c r="M334" s="69" t="s">
        <v>664</v>
      </c>
      <c r="N334" s="69" t="s">
        <v>604</v>
      </c>
      <c r="O334" s="71">
        <v>77.989999999999995</v>
      </c>
      <c r="P334" s="74">
        <v>0</v>
      </c>
    </row>
    <row r="335" spans="1:16" ht="14.25" customHeight="1">
      <c r="A335" s="64" t="s">
        <v>1</v>
      </c>
      <c r="B335" s="163" t="s">
        <v>662</v>
      </c>
      <c r="C335" s="174" t="s">
        <v>647</v>
      </c>
      <c r="D335" s="68">
        <v>45736</v>
      </c>
      <c r="E335" s="66">
        <f t="shared" si="3"/>
        <v>3</v>
      </c>
      <c r="F335" s="66">
        <f t="shared" si="4"/>
        <v>2025</v>
      </c>
      <c r="G335" s="67">
        <f t="shared" si="5"/>
        <v>45717</v>
      </c>
      <c r="H335" s="67" t="s">
        <v>2006</v>
      </c>
      <c r="I335" s="26" t="s">
        <v>142</v>
      </c>
      <c r="J335" s="66" t="s">
        <v>146</v>
      </c>
      <c r="K335" s="69" t="s">
        <v>27</v>
      </c>
      <c r="L335" s="69" t="s">
        <v>137</v>
      </c>
      <c r="M335" s="69" t="s">
        <v>664</v>
      </c>
      <c r="N335" s="69" t="s">
        <v>604</v>
      </c>
      <c r="O335" s="71">
        <v>1314.77</v>
      </c>
      <c r="P335" s="74">
        <v>0</v>
      </c>
    </row>
    <row r="336" spans="1:16" ht="14.25" customHeight="1">
      <c r="A336" s="64" t="s">
        <v>1</v>
      </c>
      <c r="B336" s="163" t="s">
        <v>662</v>
      </c>
      <c r="C336" s="174" t="s">
        <v>647</v>
      </c>
      <c r="D336" s="68">
        <v>45736</v>
      </c>
      <c r="E336" s="66">
        <f t="shared" si="3"/>
        <v>3</v>
      </c>
      <c r="F336" s="66">
        <f t="shared" si="4"/>
        <v>2025</v>
      </c>
      <c r="G336" s="67">
        <f t="shared" si="5"/>
        <v>45717</v>
      </c>
      <c r="H336" s="67" t="s">
        <v>2006</v>
      </c>
      <c r="I336" s="26" t="s">
        <v>142</v>
      </c>
      <c r="J336" s="66" t="s">
        <v>146</v>
      </c>
      <c r="K336" s="69" t="s">
        <v>27</v>
      </c>
      <c r="L336" s="69" t="s">
        <v>137</v>
      </c>
      <c r="M336" s="69" t="s">
        <v>664</v>
      </c>
      <c r="N336" s="69" t="s">
        <v>604</v>
      </c>
      <c r="O336" s="71">
        <v>59.05</v>
      </c>
      <c r="P336" s="74">
        <v>0</v>
      </c>
    </row>
    <row r="337" spans="1:16" ht="14.25" customHeight="1">
      <c r="A337" s="64" t="s">
        <v>1</v>
      </c>
      <c r="B337" s="163" t="s">
        <v>662</v>
      </c>
      <c r="C337" s="174" t="s">
        <v>647</v>
      </c>
      <c r="D337" s="68">
        <v>45736</v>
      </c>
      <c r="E337" s="66">
        <f t="shared" si="3"/>
        <v>3</v>
      </c>
      <c r="F337" s="66">
        <f t="shared" si="4"/>
        <v>2025</v>
      </c>
      <c r="G337" s="67">
        <f t="shared" si="5"/>
        <v>45717</v>
      </c>
      <c r="H337" s="67" t="s">
        <v>2006</v>
      </c>
      <c r="I337" s="26" t="s">
        <v>142</v>
      </c>
      <c r="J337" s="66" t="s">
        <v>146</v>
      </c>
      <c r="K337" s="69" t="s">
        <v>27</v>
      </c>
      <c r="L337" s="69" t="s">
        <v>137</v>
      </c>
      <c r="M337" s="69" t="s">
        <v>664</v>
      </c>
      <c r="N337" s="69" t="s">
        <v>604</v>
      </c>
      <c r="O337" s="71">
        <v>1107.69</v>
      </c>
      <c r="P337" s="74">
        <v>0</v>
      </c>
    </row>
    <row r="338" spans="1:16" ht="14.25" customHeight="1">
      <c r="A338" s="64" t="s">
        <v>1</v>
      </c>
      <c r="B338" s="163" t="s">
        <v>662</v>
      </c>
      <c r="C338" s="174" t="s">
        <v>647</v>
      </c>
      <c r="D338" s="68">
        <v>45736</v>
      </c>
      <c r="E338" s="66">
        <f t="shared" si="3"/>
        <v>3</v>
      </c>
      <c r="F338" s="66">
        <f t="shared" si="4"/>
        <v>2025</v>
      </c>
      <c r="G338" s="67">
        <f t="shared" si="5"/>
        <v>45717</v>
      </c>
      <c r="H338" s="67" t="s">
        <v>2006</v>
      </c>
      <c r="I338" s="26" t="s">
        <v>142</v>
      </c>
      <c r="J338" s="66" t="s">
        <v>146</v>
      </c>
      <c r="K338" s="69" t="s">
        <v>27</v>
      </c>
      <c r="L338" s="69" t="s">
        <v>137</v>
      </c>
      <c r="M338" s="69" t="s">
        <v>664</v>
      </c>
      <c r="N338" s="69" t="s">
        <v>604</v>
      </c>
      <c r="O338" s="71">
        <v>647.65</v>
      </c>
      <c r="P338" s="74">
        <v>0</v>
      </c>
    </row>
    <row r="339" spans="1:16" ht="14.25" customHeight="1">
      <c r="A339" s="64" t="s">
        <v>1</v>
      </c>
      <c r="B339" s="163" t="s">
        <v>662</v>
      </c>
      <c r="C339" s="174" t="s">
        <v>647</v>
      </c>
      <c r="D339" s="68">
        <v>45736</v>
      </c>
      <c r="E339" s="66">
        <f t="shared" si="3"/>
        <v>3</v>
      </c>
      <c r="F339" s="66">
        <f t="shared" si="4"/>
        <v>2025</v>
      </c>
      <c r="G339" s="67">
        <f t="shared" si="5"/>
        <v>45717</v>
      </c>
      <c r="H339" s="67" t="s">
        <v>2009</v>
      </c>
      <c r="I339" s="26" t="s">
        <v>102</v>
      </c>
      <c r="J339" s="66" t="s">
        <v>129</v>
      </c>
      <c r="K339" s="69" t="s">
        <v>27</v>
      </c>
      <c r="L339" s="69" t="s">
        <v>137</v>
      </c>
      <c r="M339" s="69" t="s">
        <v>666</v>
      </c>
      <c r="N339" s="69" t="s">
        <v>28</v>
      </c>
      <c r="O339" s="71">
        <v>0</v>
      </c>
      <c r="P339" s="74">
        <v>9</v>
      </c>
    </row>
    <row r="340" spans="1:16" ht="14.25" customHeight="1">
      <c r="A340" s="64" t="s">
        <v>1</v>
      </c>
      <c r="B340" s="163" t="s">
        <v>662</v>
      </c>
      <c r="C340" s="174" t="s">
        <v>647</v>
      </c>
      <c r="D340" s="68">
        <v>45736</v>
      </c>
      <c r="E340" s="66">
        <f t="shared" si="3"/>
        <v>3</v>
      </c>
      <c r="F340" s="66">
        <f t="shared" si="4"/>
        <v>2025</v>
      </c>
      <c r="G340" s="67">
        <f t="shared" si="5"/>
        <v>45717</v>
      </c>
      <c r="H340" s="67" t="s">
        <v>2010</v>
      </c>
      <c r="I340" s="26" t="s">
        <v>50</v>
      </c>
      <c r="J340" s="66" t="s">
        <v>171</v>
      </c>
      <c r="K340" s="69" t="s">
        <v>27</v>
      </c>
      <c r="L340" s="69" t="s">
        <v>137</v>
      </c>
      <c r="M340" s="69" t="s">
        <v>666</v>
      </c>
      <c r="N340" s="69" t="s">
        <v>28</v>
      </c>
      <c r="O340" s="71">
        <v>0</v>
      </c>
      <c r="P340" s="74">
        <v>1867.9</v>
      </c>
    </row>
    <row r="341" spans="1:16" ht="14.25" customHeight="1">
      <c r="A341" s="64" t="s">
        <v>1</v>
      </c>
      <c r="B341" s="163" t="s">
        <v>662</v>
      </c>
      <c r="C341" s="174" t="s">
        <v>647</v>
      </c>
      <c r="D341" s="68">
        <v>45736</v>
      </c>
      <c r="E341" s="66">
        <f t="shared" si="3"/>
        <v>3</v>
      </c>
      <c r="F341" s="66">
        <f t="shared" si="4"/>
        <v>2025</v>
      </c>
      <c r="G341" s="67">
        <f t="shared" si="5"/>
        <v>45717</v>
      </c>
      <c r="H341" s="67" t="s">
        <v>2006</v>
      </c>
      <c r="I341" s="26" t="s">
        <v>446</v>
      </c>
      <c r="J341" s="66" t="s">
        <v>282</v>
      </c>
      <c r="K341" s="69" t="s">
        <v>27</v>
      </c>
      <c r="L341" s="69" t="s">
        <v>137</v>
      </c>
      <c r="M341" s="69" t="s">
        <v>664</v>
      </c>
      <c r="N341" s="69" t="s">
        <v>28</v>
      </c>
      <c r="O341" s="71">
        <v>0</v>
      </c>
      <c r="P341" s="74">
        <v>55.98</v>
      </c>
    </row>
    <row r="342" spans="1:16" ht="14.25" customHeight="1">
      <c r="A342" s="64" t="s">
        <v>1</v>
      </c>
      <c r="B342" s="163" t="s">
        <v>662</v>
      </c>
      <c r="C342" s="174" t="s">
        <v>647</v>
      </c>
      <c r="D342" s="68">
        <v>45736</v>
      </c>
      <c r="E342" s="66">
        <f t="shared" si="3"/>
        <v>3</v>
      </c>
      <c r="F342" s="66">
        <f t="shared" si="4"/>
        <v>2025</v>
      </c>
      <c r="G342" s="67">
        <f t="shared" si="5"/>
        <v>45717</v>
      </c>
      <c r="H342" s="67" t="s">
        <v>2006</v>
      </c>
      <c r="I342" s="26" t="s">
        <v>142</v>
      </c>
      <c r="J342" s="66" t="s">
        <v>792</v>
      </c>
      <c r="K342" s="69" t="s">
        <v>27</v>
      </c>
      <c r="L342" s="69" t="s">
        <v>137</v>
      </c>
      <c r="M342" s="69" t="s">
        <v>664</v>
      </c>
      <c r="N342" s="69" t="s">
        <v>28</v>
      </c>
      <c r="O342" s="71">
        <v>0</v>
      </c>
      <c r="P342" s="74">
        <v>100</v>
      </c>
    </row>
    <row r="343" spans="1:16" ht="14.25" customHeight="1">
      <c r="A343" s="64" t="s">
        <v>1</v>
      </c>
      <c r="B343" s="163" t="s">
        <v>662</v>
      </c>
      <c r="C343" s="174" t="s">
        <v>647</v>
      </c>
      <c r="D343" s="68">
        <v>45736</v>
      </c>
      <c r="E343" s="66">
        <f t="shared" si="3"/>
        <v>3</v>
      </c>
      <c r="F343" s="66">
        <f t="shared" si="4"/>
        <v>2025</v>
      </c>
      <c r="G343" s="67">
        <f t="shared" si="5"/>
        <v>45717</v>
      </c>
      <c r="H343" s="67" t="s">
        <v>2008</v>
      </c>
      <c r="I343" s="26" t="s">
        <v>147</v>
      </c>
      <c r="J343" s="66" t="s">
        <v>793</v>
      </c>
      <c r="K343" s="69" t="s">
        <v>27</v>
      </c>
      <c r="L343" s="69" t="s">
        <v>137</v>
      </c>
      <c r="M343" s="69" t="s">
        <v>666</v>
      </c>
      <c r="N343" s="69" t="s">
        <v>28</v>
      </c>
      <c r="O343" s="71">
        <v>0</v>
      </c>
      <c r="P343" s="74">
        <v>1440</v>
      </c>
    </row>
    <row r="344" spans="1:16" ht="14.25" customHeight="1">
      <c r="A344" s="64" t="s">
        <v>1</v>
      </c>
      <c r="B344" s="163" t="s">
        <v>662</v>
      </c>
      <c r="C344" s="174" t="s">
        <v>647</v>
      </c>
      <c r="D344" s="68">
        <v>45740</v>
      </c>
      <c r="E344" s="66">
        <f t="shared" si="3"/>
        <v>3</v>
      </c>
      <c r="F344" s="66">
        <f t="shared" si="4"/>
        <v>2025</v>
      </c>
      <c r="G344" s="67">
        <f t="shared" si="5"/>
        <v>45717</v>
      </c>
      <c r="H344" s="67" t="s">
        <v>2007</v>
      </c>
      <c r="I344" s="26" t="s">
        <v>667</v>
      </c>
      <c r="J344" s="66" t="s">
        <v>794</v>
      </c>
      <c r="K344" s="69" t="s">
        <v>27</v>
      </c>
      <c r="L344" s="69" t="s">
        <v>137</v>
      </c>
      <c r="M344" s="69" t="s">
        <v>666</v>
      </c>
      <c r="N344" s="69" t="s">
        <v>604</v>
      </c>
      <c r="O344" s="71">
        <v>1850</v>
      </c>
      <c r="P344" s="74">
        <v>0</v>
      </c>
    </row>
    <row r="345" spans="1:16" ht="14.25" customHeight="1">
      <c r="A345" s="64" t="s">
        <v>1</v>
      </c>
      <c r="B345" s="163" t="s">
        <v>662</v>
      </c>
      <c r="C345" s="174" t="s">
        <v>647</v>
      </c>
      <c r="D345" s="68">
        <v>45740</v>
      </c>
      <c r="E345" s="66">
        <f t="shared" si="3"/>
        <v>3</v>
      </c>
      <c r="F345" s="66">
        <f t="shared" si="4"/>
        <v>2025</v>
      </c>
      <c r="G345" s="67">
        <f t="shared" si="5"/>
        <v>45717</v>
      </c>
      <c r="H345" s="67" t="s">
        <v>2007</v>
      </c>
      <c r="I345" s="26" t="s">
        <v>667</v>
      </c>
      <c r="J345" s="66" t="s">
        <v>795</v>
      </c>
      <c r="K345" s="69" t="s">
        <v>27</v>
      </c>
      <c r="L345" s="69" t="s">
        <v>137</v>
      </c>
      <c r="M345" s="69" t="s">
        <v>666</v>
      </c>
      <c r="N345" s="69" t="s">
        <v>604</v>
      </c>
      <c r="O345" s="71">
        <v>1900</v>
      </c>
      <c r="P345" s="74">
        <v>0</v>
      </c>
    </row>
    <row r="346" spans="1:16" ht="14.25" customHeight="1">
      <c r="A346" s="64" t="s">
        <v>1</v>
      </c>
      <c r="B346" s="163" t="s">
        <v>662</v>
      </c>
      <c r="C346" s="174" t="s">
        <v>647</v>
      </c>
      <c r="D346" s="68">
        <v>45740</v>
      </c>
      <c r="E346" s="66">
        <f t="shared" si="3"/>
        <v>3</v>
      </c>
      <c r="F346" s="66">
        <f t="shared" si="4"/>
        <v>2025</v>
      </c>
      <c r="G346" s="67">
        <f t="shared" si="5"/>
        <v>45717</v>
      </c>
      <c r="H346" s="67" t="s">
        <v>2007</v>
      </c>
      <c r="I346" s="26" t="s">
        <v>667</v>
      </c>
      <c r="J346" s="66" t="s">
        <v>796</v>
      </c>
      <c r="K346" s="69" t="s">
        <v>27</v>
      </c>
      <c r="L346" s="69" t="s">
        <v>137</v>
      </c>
      <c r="M346" s="69" t="s">
        <v>666</v>
      </c>
      <c r="N346" s="69" t="s">
        <v>604</v>
      </c>
      <c r="O346" s="71">
        <v>1900</v>
      </c>
      <c r="P346" s="74">
        <v>0</v>
      </c>
    </row>
    <row r="347" spans="1:16" ht="14.25" customHeight="1">
      <c r="A347" s="64" t="s">
        <v>1</v>
      </c>
      <c r="B347" s="163" t="s">
        <v>662</v>
      </c>
      <c r="C347" s="174" t="s">
        <v>647</v>
      </c>
      <c r="D347" s="68">
        <v>45740</v>
      </c>
      <c r="E347" s="66">
        <f t="shared" si="3"/>
        <v>3</v>
      </c>
      <c r="F347" s="66">
        <f t="shared" si="4"/>
        <v>2025</v>
      </c>
      <c r="G347" s="67">
        <f t="shared" si="5"/>
        <v>45717</v>
      </c>
      <c r="H347" s="67" t="s">
        <v>2007</v>
      </c>
      <c r="I347" s="26" t="s">
        <v>667</v>
      </c>
      <c r="J347" s="66" t="s">
        <v>797</v>
      </c>
      <c r="K347" s="69" t="s">
        <v>27</v>
      </c>
      <c r="L347" s="69" t="s">
        <v>137</v>
      </c>
      <c r="M347" s="69" t="s">
        <v>666</v>
      </c>
      <c r="N347" s="69" t="s">
        <v>604</v>
      </c>
      <c r="O347" s="71">
        <v>1900</v>
      </c>
      <c r="P347" s="74">
        <v>0</v>
      </c>
    </row>
    <row r="348" spans="1:16" ht="14.25" customHeight="1">
      <c r="A348" s="64" t="s">
        <v>1</v>
      </c>
      <c r="B348" s="163" t="s">
        <v>662</v>
      </c>
      <c r="C348" s="174" t="s">
        <v>647</v>
      </c>
      <c r="D348" s="68">
        <v>45740</v>
      </c>
      <c r="E348" s="66">
        <f t="shared" si="3"/>
        <v>3</v>
      </c>
      <c r="F348" s="66">
        <f t="shared" si="4"/>
        <v>2025</v>
      </c>
      <c r="G348" s="67">
        <f t="shared" si="5"/>
        <v>45717</v>
      </c>
      <c r="H348" s="67" t="s">
        <v>2007</v>
      </c>
      <c r="I348" s="26" t="s">
        <v>667</v>
      </c>
      <c r="J348" s="66" t="s">
        <v>798</v>
      </c>
      <c r="K348" s="69" t="s">
        <v>27</v>
      </c>
      <c r="L348" s="69" t="s">
        <v>137</v>
      </c>
      <c r="M348" s="69" t="s">
        <v>666</v>
      </c>
      <c r="N348" s="69" t="s">
        <v>604</v>
      </c>
      <c r="O348" s="71">
        <v>2000</v>
      </c>
      <c r="P348" s="74">
        <v>0</v>
      </c>
    </row>
    <row r="349" spans="1:16" ht="14.25" customHeight="1">
      <c r="A349" s="64" t="s">
        <v>1</v>
      </c>
      <c r="B349" s="163" t="s">
        <v>662</v>
      </c>
      <c r="C349" s="174" t="s">
        <v>647</v>
      </c>
      <c r="D349" s="68">
        <v>45740</v>
      </c>
      <c r="E349" s="66">
        <f t="shared" si="3"/>
        <v>3</v>
      </c>
      <c r="F349" s="66">
        <f t="shared" si="4"/>
        <v>2025</v>
      </c>
      <c r="G349" s="67">
        <f t="shared" si="5"/>
        <v>45717</v>
      </c>
      <c r="H349" s="67" t="s">
        <v>2007</v>
      </c>
      <c r="I349" s="26" t="s">
        <v>667</v>
      </c>
      <c r="J349" s="66" t="s">
        <v>799</v>
      </c>
      <c r="K349" s="69" t="s">
        <v>27</v>
      </c>
      <c r="L349" s="69" t="s">
        <v>137</v>
      </c>
      <c r="M349" s="69" t="s">
        <v>666</v>
      </c>
      <c r="N349" s="69" t="s">
        <v>604</v>
      </c>
      <c r="O349" s="71">
        <v>1900</v>
      </c>
      <c r="P349" s="74">
        <v>0</v>
      </c>
    </row>
    <row r="350" spans="1:16" ht="14.25" customHeight="1">
      <c r="A350" s="64" t="s">
        <v>1</v>
      </c>
      <c r="B350" s="163" t="s">
        <v>662</v>
      </c>
      <c r="C350" s="174" t="s">
        <v>647</v>
      </c>
      <c r="D350" s="68">
        <v>45740</v>
      </c>
      <c r="E350" s="66">
        <f t="shared" si="3"/>
        <v>3</v>
      </c>
      <c r="F350" s="66">
        <f t="shared" si="4"/>
        <v>2025</v>
      </c>
      <c r="G350" s="67">
        <f t="shared" si="5"/>
        <v>45717</v>
      </c>
      <c r="H350" s="67" t="s">
        <v>2007</v>
      </c>
      <c r="I350" s="26" t="s">
        <v>667</v>
      </c>
      <c r="J350" s="66" t="s">
        <v>800</v>
      </c>
      <c r="K350" s="69" t="s">
        <v>27</v>
      </c>
      <c r="L350" s="69" t="s">
        <v>137</v>
      </c>
      <c r="M350" s="69" t="s">
        <v>666</v>
      </c>
      <c r="N350" s="69" t="s">
        <v>604</v>
      </c>
      <c r="O350" s="71">
        <v>1900</v>
      </c>
      <c r="P350" s="74">
        <v>0</v>
      </c>
    </row>
    <row r="351" spans="1:16" ht="14.25" customHeight="1">
      <c r="A351" s="64" t="s">
        <v>1</v>
      </c>
      <c r="B351" s="163" t="s">
        <v>662</v>
      </c>
      <c r="C351" s="174" t="s">
        <v>647</v>
      </c>
      <c r="D351" s="68">
        <v>45740</v>
      </c>
      <c r="E351" s="66">
        <f t="shared" si="3"/>
        <v>3</v>
      </c>
      <c r="F351" s="66">
        <f t="shared" si="4"/>
        <v>2025</v>
      </c>
      <c r="G351" s="67">
        <f t="shared" si="5"/>
        <v>45717</v>
      </c>
      <c r="H351" s="67" t="s">
        <v>2007</v>
      </c>
      <c r="I351" s="26" t="s">
        <v>667</v>
      </c>
      <c r="J351" s="66" t="s">
        <v>801</v>
      </c>
      <c r="K351" s="69" t="s">
        <v>27</v>
      </c>
      <c r="L351" s="69" t="s">
        <v>137</v>
      </c>
      <c r="M351" s="69" t="s">
        <v>666</v>
      </c>
      <c r="N351" s="69" t="s">
        <v>604</v>
      </c>
      <c r="O351" s="71">
        <v>800</v>
      </c>
      <c r="P351" s="74">
        <v>0</v>
      </c>
    </row>
    <row r="352" spans="1:16" ht="14.25" customHeight="1">
      <c r="A352" s="64" t="s">
        <v>1</v>
      </c>
      <c r="B352" s="163" t="s">
        <v>662</v>
      </c>
      <c r="C352" s="174" t="s">
        <v>647</v>
      </c>
      <c r="D352" s="68">
        <v>45740</v>
      </c>
      <c r="E352" s="66">
        <f t="shared" si="3"/>
        <v>3</v>
      </c>
      <c r="F352" s="66">
        <f t="shared" si="4"/>
        <v>2025</v>
      </c>
      <c r="G352" s="67">
        <f t="shared" si="5"/>
        <v>45717</v>
      </c>
      <c r="H352" s="67" t="s">
        <v>2007</v>
      </c>
      <c r="I352" s="26" t="s">
        <v>667</v>
      </c>
      <c r="J352" s="66" t="s">
        <v>802</v>
      </c>
      <c r="K352" s="69" t="s">
        <v>27</v>
      </c>
      <c r="L352" s="69" t="s">
        <v>137</v>
      </c>
      <c r="M352" s="69" t="s">
        <v>666</v>
      </c>
      <c r="N352" s="69" t="s">
        <v>604</v>
      </c>
      <c r="O352" s="71">
        <v>1160</v>
      </c>
      <c r="P352" s="74">
        <v>0</v>
      </c>
    </row>
    <row r="353" spans="1:16" ht="14.25" customHeight="1">
      <c r="A353" s="64" t="s">
        <v>1</v>
      </c>
      <c r="B353" s="163" t="s">
        <v>662</v>
      </c>
      <c r="C353" s="174" t="s">
        <v>647</v>
      </c>
      <c r="D353" s="68">
        <v>45740</v>
      </c>
      <c r="E353" s="66">
        <f t="shared" si="3"/>
        <v>3</v>
      </c>
      <c r="F353" s="66">
        <f t="shared" si="4"/>
        <v>2025</v>
      </c>
      <c r="G353" s="67">
        <f t="shared" si="5"/>
        <v>45717</v>
      </c>
      <c r="H353" s="67" t="s">
        <v>2007</v>
      </c>
      <c r="I353" s="26" t="s">
        <v>667</v>
      </c>
      <c r="J353" s="66" t="s">
        <v>803</v>
      </c>
      <c r="K353" s="69" t="s">
        <v>27</v>
      </c>
      <c r="L353" s="69" t="s">
        <v>137</v>
      </c>
      <c r="M353" s="69" t="s">
        <v>666</v>
      </c>
      <c r="N353" s="69" t="s">
        <v>604</v>
      </c>
      <c r="O353" s="71">
        <v>250</v>
      </c>
      <c r="P353" s="74">
        <v>0</v>
      </c>
    </row>
    <row r="354" spans="1:16" ht="14.25" customHeight="1">
      <c r="A354" s="64" t="s">
        <v>1</v>
      </c>
      <c r="B354" s="163" t="s">
        <v>662</v>
      </c>
      <c r="C354" s="174" t="s">
        <v>647</v>
      </c>
      <c r="D354" s="68">
        <v>45740</v>
      </c>
      <c r="E354" s="66">
        <f t="shared" si="3"/>
        <v>3</v>
      </c>
      <c r="F354" s="66">
        <f t="shared" si="4"/>
        <v>2025</v>
      </c>
      <c r="G354" s="67">
        <f t="shared" si="5"/>
        <v>45717</v>
      </c>
      <c r="H354" s="67" t="s">
        <v>2009</v>
      </c>
      <c r="I354" s="26" t="s">
        <v>102</v>
      </c>
      <c r="J354" s="66" t="s">
        <v>129</v>
      </c>
      <c r="K354" s="69" t="s">
        <v>27</v>
      </c>
      <c r="L354" s="69" t="s">
        <v>137</v>
      </c>
      <c r="M354" s="69" t="s">
        <v>666</v>
      </c>
      <c r="N354" s="69" t="s">
        <v>28</v>
      </c>
      <c r="O354" s="71">
        <v>0</v>
      </c>
      <c r="P354" s="74">
        <v>1.65</v>
      </c>
    </row>
    <row r="355" spans="1:16" ht="14.25" customHeight="1">
      <c r="A355" s="64" t="s">
        <v>1</v>
      </c>
      <c r="B355" s="163" t="s">
        <v>662</v>
      </c>
      <c r="C355" s="174" t="s">
        <v>647</v>
      </c>
      <c r="D355" s="68">
        <v>45740</v>
      </c>
      <c r="E355" s="66">
        <f t="shared" si="3"/>
        <v>3</v>
      </c>
      <c r="F355" s="66">
        <f t="shared" si="4"/>
        <v>2025</v>
      </c>
      <c r="G355" s="67">
        <f t="shared" si="5"/>
        <v>45717</v>
      </c>
      <c r="H355" s="67" t="s">
        <v>2009</v>
      </c>
      <c r="I355" s="26" t="s">
        <v>102</v>
      </c>
      <c r="J355" s="66" t="s">
        <v>129</v>
      </c>
      <c r="K355" s="69" t="s">
        <v>27</v>
      </c>
      <c r="L355" s="69" t="s">
        <v>137</v>
      </c>
      <c r="M355" s="69" t="s">
        <v>666</v>
      </c>
      <c r="N355" s="69" t="s">
        <v>28</v>
      </c>
      <c r="O355" s="71">
        <v>0</v>
      </c>
      <c r="P355" s="74">
        <v>9</v>
      </c>
    </row>
    <row r="356" spans="1:16" ht="14.25" customHeight="1">
      <c r="A356" s="64" t="s">
        <v>1</v>
      </c>
      <c r="B356" s="163" t="s">
        <v>662</v>
      </c>
      <c r="C356" s="174" t="s">
        <v>647</v>
      </c>
      <c r="D356" s="68">
        <v>45741</v>
      </c>
      <c r="E356" s="66">
        <f t="shared" si="3"/>
        <v>3</v>
      </c>
      <c r="F356" s="66">
        <f t="shared" si="4"/>
        <v>2025</v>
      </c>
      <c r="G356" s="67">
        <f t="shared" si="5"/>
        <v>45717</v>
      </c>
      <c r="H356" s="67" t="s">
        <v>2006</v>
      </c>
      <c r="I356" s="26" t="s">
        <v>142</v>
      </c>
      <c r="J356" s="66" t="s">
        <v>182</v>
      </c>
      <c r="K356" s="69" t="s">
        <v>27</v>
      </c>
      <c r="L356" s="69" t="s">
        <v>132</v>
      </c>
      <c r="M356" s="69" t="s">
        <v>664</v>
      </c>
      <c r="N356" s="69" t="s">
        <v>604</v>
      </c>
      <c r="O356" s="71">
        <v>1212</v>
      </c>
      <c r="P356" s="74">
        <v>0</v>
      </c>
    </row>
    <row r="357" spans="1:16" ht="14.25" customHeight="1">
      <c r="A357" s="64" t="s">
        <v>1</v>
      </c>
      <c r="B357" s="163" t="s">
        <v>662</v>
      </c>
      <c r="C357" s="174" t="s">
        <v>647</v>
      </c>
      <c r="D357" s="68">
        <v>45741</v>
      </c>
      <c r="E357" s="66">
        <f t="shared" si="3"/>
        <v>3</v>
      </c>
      <c r="F357" s="66">
        <f t="shared" si="4"/>
        <v>2025</v>
      </c>
      <c r="G357" s="67">
        <f t="shared" si="5"/>
        <v>45717</v>
      </c>
      <c r="H357" s="67" t="s">
        <v>2006</v>
      </c>
      <c r="I357" s="26" t="s">
        <v>142</v>
      </c>
      <c r="J357" s="66" t="s">
        <v>182</v>
      </c>
      <c r="K357" s="69" t="s">
        <v>27</v>
      </c>
      <c r="L357" s="69" t="s">
        <v>122</v>
      </c>
      <c r="M357" s="69" t="s">
        <v>664</v>
      </c>
      <c r="N357" s="69" t="s">
        <v>604</v>
      </c>
      <c r="O357" s="71">
        <v>1320</v>
      </c>
      <c r="P357" s="74">
        <v>0</v>
      </c>
    </row>
    <row r="358" spans="1:16" ht="14.25" customHeight="1">
      <c r="A358" s="64" t="s">
        <v>1</v>
      </c>
      <c r="B358" s="163" t="s">
        <v>662</v>
      </c>
      <c r="C358" s="174" t="s">
        <v>647</v>
      </c>
      <c r="D358" s="68">
        <v>45741</v>
      </c>
      <c r="E358" s="66">
        <f t="shared" si="3"/>
        <v>3</v>
      </c>
      <c r="F358" s="66">
        <f t="shared" si="4"/>
        <v>2025</v>
      </c>
      <c r="G358" s="67">
        <f t="shared" si="5"/>
        <v>45717</v>
      </c>
      <c r="H358" s="67" t="s">
        <v>2006</v>
      </c>
      <c r="I358" s="26" t="s">
        <v>142</v>
      </c>
      <c r="J358" s="66" t="s">
        <v>690</v>
      </c>
      <c r="K358" s="69" t="s">
        <v>27</v>
      </c>
      <c r="L358" s="69" t="s">
        <v>122</v>
      </c>
      <c r="M358" s="69" t="s">
        <v>664</v>
      </c>
      <c r="N358" s="69" t="s">
        <v>604</v>
      </c>
      <c r="O358" s="71">
        <v>3055.09</v>
      </c>
      <c r="P358" s="74">
        <v>0</v>
      </c>
    </row>
    <row r="359" spans="1:16" ht="14.25" customHeight="1">
      <c r="A359" s="64" t="s">
        <v>1</v>
      </c>
      <c r="B359" s="163" t="s">
        <v>662</v>
      </c>
      <c r="C359" s="174" t="s">
        <v>647</v>
      </c>
      <c r="D359" s="68">
        <v>45741</v>
      </c>
      <c r="E359" s="66">
        <f t="shared" si="3"/>
        <v>3</v>
      </c>
      <c r="F359" s="66">
        <f t="shared" si="4"/>
        <v>2025</v>
      </c>
      <c r="G359" s="67">
        <f t="shared" si="5"/>
        <v>45717</v>
      </c>
      <c r="H359" s="67" t="s">
        <v>2006</v>
      </c>
      <c r="I359" s="26" t="s">
        <v>142</v>
      </c>
      <c r="J359" s="66" t="s">
        <v>690</v>
      </c>
      <c r="K359" s="69" t="s">
        <v>27</v>
      </c>
      <c r="L359" s="69" t="s">
        <v>132</v>
      </c>
      <c r="M359" s="69" t="s">
        <v>664</v>
      </c>
      <c r="N359" s="69" t="s">
        <v>604</v>
      </c>
      <c r="O359" s="71">
        <v>733.22</v>
      </c>
      <c r="P359" s="74">
        <v>0</v>
      </c>
    </row>
    <row r="360" spans="1:16" ht="14.25" customHeight="1">
      <c r="A360" s="64" t="s">
        <v>1</v>
      </c>
      <c r="B360" s="163" t="s">
        <v>662</v>
      </c>
      <c r="C360" s="174" t="s">
        <v>647</v>
      </c>
      <c r="D360" s="68">
        <v>45741</v>
      </c>
      <c r="E360" s="66">
        <f t="shared" si="3"/>
        <v>3</v>
      </c>
      <c r="F360" s="66">
        <f t="shared" si="4"/>
        <v>2025</v>
      </c>
      <c r="G360" s="67">
        <f t="shared" si="5"/>
        <v>45717</v>
      </c>
      <c r="H360" s="67" t="s">
        <v>2007</v>
      </c>
      <c r="I360" s="26" t="s">
        <v>667</v>
      </c>
      <c r="J360" s="66" t="s">
        <v>804</v>
      </c>
      <c r="K360" s="69" t="s">
        <v>27</v>
      </c>
      <c r="L360" s="69" t="s">
        <v>137</v>
      </c>
      <c r="M360" s="69" t="s">
        <v>666</v>
      </c>
      <c r="N360" s="69" t="s">
        <v>604</v>
      </c>
      <c r="O360" s="71">
        <v>1400</v>
      </c>
      <c r="P360" s="74">
        <v>0</v>
      </c>
    </row>
    <row r="361" spans="1:16" ht="14.25" customHeight="1">
      <c r="A361" s="64" t="s">
        <v>1</v>
      </c>
      <c r="B361" s="163" t="s">
        <v>662</v>
      </c>
      <c r="C361" s="174" t="s">
        <v>647</v>
      </c>
      <c r="D361" s="68">
        <v>45741</v>
      </c>
      <c r="E361" s="66">
        <f t="shared" si="3"/>
        <v>3</v>
      </c>
      <c r="F361" s="66">
        <f t="shared" si="4"/>
        <v>2025</v>
      </c>
      <c r="G361" s="67">
        <f t="shared" si="5"/>
        <v>45717</v>
      </c>
      <c r="H361" s="67" t="s">
        <v>2007</v>
      </c>
      <c r="I361" s="26" t="s">
        <v>667</v>
      </c>
      <c r="J361" s="66" t="s">
        <v>805</v>
      </c>
      <c r="K361" s="69" t="s">
        <v>27</v>
      </c>
      <c r="L361" s="69" t="s">
        <v>137</v>
      </c>
      <c r="M361" s="69" t="s">
        <v>666</v>
      </c>
      <c r="N361" s="69" t="s">
        <v>604</v>
      </c>
      <c r="O361" s="71">
        <v>200</v>
      </c>
      <c r="P361" s="74">
        <v>0</v>
      </c>
    </row>
    <row r="362" spans="1:16" ht="14.25" customHeight="1">
      <c r="A362" s="64" t="s">
        <v>1</v>
      </c>
      <c r="B362" s="163" t="s">
        <v>662</v>
      </c>
      <c r="C362" s="174" t="s">
        <v>647</v>
      </c>
      <c r="D362" s="68">
        <v>45741</v>
      </c>
      <c r="E362" s="66">
        <f t="shared" si="3"/>
        <v>3</v>
      </c>
      <c r="F362" s="66">
        <f t="shared" si="4"/>
        <v>2025</v>
      </c>
      <c r="G362" s="67">
        <f t="shared" si="5"/>
        <v>45717</v>
      </c>
      <c r="H362" s="67" t="s">
        <v>2007</v>
      </c>
      <c r="I362" s="26" t="s">
        <v>667</v>
      </c>
      <c r="J362" s="66" t="s">
        <v>806</v>
      </c>
      <c r="K362" s="69" t="s">
        <v>27</v>
      </c>
      <c r="L362" s="69" t="s">
        <v>137</v>
      </c>
      <c r="M362" s="69" t="s">
        <v>666</v>
      </c>
      <c r="N362" s="69" t="s">
        <v>604</v>
      </c>
      <c r="O362" s="71">
        <v>1700</v>
      </c>
      <c r="P362" s="74">
        <v>0</v>
      </c>
    </row>
    <row r="363" spans="1:16" ht="14.25" customHeight="1">
      <c r="A363" s="64" t="s">
        <v>1</v>
      </c>
      <c r="B363" s="163" t="s">
        <v>662</v>
      </c>
      <c r="C363" s="174" t="s">
        <v>647</v>
      </c>
      <c r="D363" s="68">
        <v>45741</v>
      </c>
      <c r="E363" s="66">
        <f t="shared" si="3"/>
        <v>3</v>
      </c>
      <c r="F363" s="66">
        <f t="shared" si="4"/>
        <v>2025</v>
      </c>
      <c r="G363" s="67">
        <f t="shared" si="5"/>
        <v>45717</v>
      </c>
      <c r="H363" s="67" t="s">
        <v>2007</v>
      </c>
      <c r="I363" s="26" t="s">
        <v>667</v>
      </c>
      <c r="J363" s="66" t="s">
        <v>807</v>
      </c>
      <c r="K363" s="69" t="s">
        <v>27</v>
      </c>
      <c r="L363" s="69" t="s">
        <v>137</v>
      </c>
      <c r="M363" s="69" t="s">
        <v>666</v>
      </c>
      <c r="N363" s="69" t="s">
        <v>604</v>
      </c>
      <c r="O363" s="71">
        <v>1400</v>
      </c>
      <c r="P363" s="74">
        <v>0</v>
      </c>
    </row>
    <row r="364" spans="1:16" ht="14.25" customHeight="1">
      <c r="A364" s="64" t="s">
        <v>1</v>
      </c>
      <c r="B364" s="163" t="s">
        <v>662</v>
      </c>
      <c r="C364" s="174" t="s">
        <v>647</v>
      </c>
      <c r="D364" s="68">
        <v>45741</v>
      </c>
      <c r="E364" s="66">
        <f t="shared" si="3"/>
        <v>3</v>
      </c>
      <c r="F364" s="66">
        <f t="shared" si="4"/>
        <v>2025</v>
      </c>
      <c r="G364" s="67">
        <f t="shared" si="5"/>
        <v>45717</v>
      </c>
      <c r="H364" s="67" t="s">
        <v>2007</v>
      </c>
      <c r="I364" s="26" t="s">
        <v>667</v>
      </c>
      <c r="J364" s="66" t="s">
        <v>808</v>
      </c>
      <c r="K364" s="69" t="s">
        <v>27</v>
      </c>
      <c r="L364" s="69" t="s">
        <v>137</v>
      </c>
      <c r="M364" s="69" t="s">
        <v>666</v>
      </c>
      <c r="N364" s="69" t="s">
        <v>604</v>
      </c>
      <c r="O364" s="71">
        <v>1000</v>
      </c>
      <c r="P364" s="74">
        <v>0</v>
      </c>
    </row>
    <row r="365" spans="1:16" ht="14.25" customHeight="1">
      <c r="A365" s="64" t="s">
        <v>1</v>
      </c>
      <c r="B365" s="163" t="s">
        <v>662</v>
      </c>
      <c r="C365" s="174" t="s">
        <v>647</v>
      </c>
      <c r="D365" s="68">
        <v>45741</v>
      </c>
      <c r="E365" s="66">
        <f t="shared" si="3"/>
        <v>3</v>
      </c>
      <c r="F365" s="66">
        <f t="shared" si="4"/>
        <v>2025</v>
      </c>
      <c r="G365" s="67">
        <f t="shared" si="5"/>
        <v>45717</v>
      </c>
      <c r="H365" s="67" t="s">
        <v>2007</v>
      </c>
      <c r="I365" s="26" t="s">
        <v>667</v>
      </c>
      <c r="J365" s="66" t="s">
        <v>809</v>
      </c>
      <c r="K365" s="69" t="s">
        <v>27</v>
      </c>
      <c r="L365" s="69" t="s">
        <v>137</v>
      </c>
      <c r="M365" s="69" t="s">
        <v>666</v>
      </c>
      <c r="N365" s="69" t="s">
        <v>604</v>
      </c>
      <c r="O365" s="71">
        <v>1200</v>
      </c>
      <c r="P365" s="74">
        <v>0</v>
      </c>
    </row>
    <row r="366" spans="1:16" ht="14.25" customHeight="1">
      <c r="A366" s="64" t="s">
        <v>1</v>
      </c>
      <c r="B366" s="163" t="s">
        <v>662</v>
      </c>
      <c r="C366" s="174" t="s">
        <v>647</v>
      </c>
      <c r="D366" s="68">
        <v>45741</v>
      </c>
      <c r="E366" s="66">
        <f t="shared" si="3"/>
        <v>3</v>
      </c>
      <c r="F366" s="66">
        <f t="shared" si="4"/>
        <v>2025</v>
      </c>
      <c r="G366" s="67">
        <f t="shared" si="5"/>
        <v>45717</v>
      </c>
      <c r="H366" s="67" t="s">
        <v>2007</v>
      </c>
      <c r="I366" s="26" t="s">
        <v>667</v>
      </c>
      <c r="J366" s="66" t="s">
        <v>810</v>
      </c>
      <c r="K366" s="69" t="s">
        <v>27</v>
      </c>
      <c r="L366" s="69" t="s">
        <v>137</v>
      </c>
      <c r="M366" s="69" t="s">
        <v>666</v>
      </c>
      <c r="N366" s="69" t="s">
        <v>604</v>
      </c>
      <c r="O366" s="71">
        <v>900</v>
      </c>
      <c r="P366" s="74">
        <v>0</v>
      </c>
    </row>
    <row r="367" spans="1:16" ht="14.25" customHeight="1">
      <c r="A367" s="64" t="s">
        <v>1</v>
      </c>
      <c r="B367" s="163" t="s">
        <v>662</v>
      </c>
      <c r="C367" s="174" t="s">
        <v>647</v>
      </c>
      <c r="D367" s="68">
        <v>45741</v>
      </c>
      <c r="E367" s="66">
        <f t="shared" si="3"/>
        <v>3</v>
      </c>
      <c r="F367" s="66">
        <f t="shared" si="4"/>
        <v>2025</v>
      </c>
      <c r="G367" s="67">
        <f t="shared" si="5"/>
        <v>45717</v>
      </c>
      <c r="H367" s="67" t="s">
        <v>2007</v>
      </c>
      <c r="I367" s="26" t="s">
        <v>667</v>
      </c>
      <c r="J367" s="66" t="s">
        <v>811</v>
      </c>
      <c r="K367" s="69" t="s">
        <v>27</v>
      </c>
      <c r="L367" s="69" t="s">
        <v>137</v>
      </c>
      <c r="M367" s="69" t="s">
        <v>666</v>
      </c>
      <c r="N367" s="69" t="s">
        <v>604</v>
      </c>
      <c r="O367" s="71">
        <v>850</v>
      </c>
      <c r="P367" s="74">
        <v>0</v>
      </c>
    </row>
    <row r="368" spans="1:16" ht="14.25" customHeight="1">
      <c r="A368" s="64" t="s">
        <v>1</v>
      </c>
      <c r="B368" s="163" t="s">
        <v>662</v>
      </c>
      <c r="C368" s="174" t="s">
        <v>647</v>
      </c>
      <c r="D368" s="68">
        <v>45741</v>
      </c>
      <c r="E368" s="66">
        <f t="shared" si="3"/>
        <v>3</v>
      </c>
      <c r="F368" s="66">
        <f t="shared" si="4"/>
        <v>2025</v>
      </c>
      <c r="G368" s="67">
        <f t="shared" si="5"/>
        <v>45717</v>
      </c>
      <c r="H368" s="67" t="s">
        <v>2007</v>
      </c>
      <c r="I368" s="26" t="s">
        <v>667</v>
      </c>
      <c r="J368" s="66" t="s">
        <v>812</v>
      </c>
      <c r="K368" s="69" t="s">
        <v>27</v>
      </c>
      <c r="L368" s="69" t="s">
        <v>137</v>
      </c>
      <c r="M368" s="69" t="s">
        <v>666</v>
      </c>
      <c r="N368" s="69" t="s">
        <v>604</v>
      </c>
      <c r="O368" s="71">
        <v>1450</v>
      </c>
      <c r="P368" s="74">
        <v>0</v>
      </c>
    </row>
    <row r="369" spans="1:16" ht="14.25" customHeight="1">
      <c r="A369" s="64" t="s">
        <v>1</v>
      </c>
      <c r="B369" s="163" t="s">
        <v>662</v>
      </c>
      <c r="C369" s="174" t="s">
        <v>647</v>
      </c>
      <c r="D369" s="68">
        <v>45741</v>
      </c>
      <c r="E369" s="66">
        <f t="shared" si="3"/>
        <v>3</v>
      </c>
      <c r="F369" s="66">
        <f t="shared" si="4"/>
        <v>2025</v>
      </c>
      <c r="G369" s="67">
        <f t="shared" si="5"/>
        <v>45717</v>
      </c>
      <c r="H369" s="67" t="s">
        <v>2007</v>
      </c>
      <c r="I369" s="26" t="s">
        <v>667</v>
      </c>
      <c r="J369" s="66" t="s">
        <v>813</v>
      </c>
      <c r="K369" s="69" t="s">
        <v>27</v>
      </c>
      <c r="L369" s="69" t="s">
        <v>137</v>
      </c>
      <c r="M369" s="69" t="s">
        <v>666</v>
      </c>
      <c r="N369" s="69" t="s">
        <v>604</v>
      </c>
      <c r="O369" s="71">
        <v>1150</v>
      </c>
      <c r="P369" s="74">
        <v>0</v>
      </c>
    </row>
    <row r="370" spans="1:16" ht="14.25" customHeight="1">
      <c r="A370" s="64" t="s">
        <v>1</v>
      </c>
      <c r="B370" s="163" t="s">
        <v>662</v>
      </c>
      <c r="C370" s="174" t="s">
        <v>647</v>
      </c>
      <c r="D370" s="68">
        <v>45741</v>
      </c>
      <c r="E370" s="66">
        <f t="shared" si="3"/>
        <v>3</v>
      </c>
      <c r="F370" s="66">
        <f t="shared" si="4"/>
        <v>2025</v>
      </c>
      <c r="G370" s="67">
        <f t="shared" si="5"/>
        <v>45717</v>
      </c>
      <c r="H370" s="67" t="s">
        <v>2007</v>
      </c>
      <c r="I370" s="26" t="s">
        <v>667</v>
      </c>
      <c r="J370" s="66" t="s">
        <v>814</v>
      </c>
      <c r="K370" s="69" t="s">
        <v>27</v>
      </c>
      <c r="L370" s="69" t="s">
        <v>137</v>
      </c>
      <c r="M370" s="69" t="s">
        <v>666</v>
      </c>
      <c r="N370" s="69" t="s">
        <v>604</v>
      </c>
      <c r="O370" s="71">
        <v>650</v>
      </c>
      <c r="P370" s="74">
        <v>0</v>
      </c>
    </row>
    <row r="371" spans="1:16" ht="14.25" customHeight="1">
      <c r="A371" s="64" t="s">
        <v>1</v>
      </c>
      <c r="B371" s="163" t="s">
        <v>662</v>
      </c>
      <c r="C371" s="174" t="s">
        <v>647</v>
      </c>
      <c r="D371" s="68">
        <v>45741</v>
      </c>
      <c r="E371" s="66">
        <f t="shared" si="3"/>
        <v>3</v>
      </c>
      <c r="F371" s="66">
        <f t="shared" si="4"/>
        <v>2025</v>
      </c>
      <c r="G371" s="67">
        <f t="shared" si="5"/>
        <v>45717</v>
      </c>
      <c r="H371" s="67" t="s">
        <v>2007</v>
      </c>
      <c r="I371" s="26" t="s">
        <v>667</v>
      </c>
      <c r="J371" s="66" t="s">
        <v>815</v>
      </c>
      <c r="K371" s="69" t="s">
        <v>27</v>
      </c>
      <c r="L371" s="69" t="s">
        <v>137</v>
      </c>
      <c r="M371" s="69" t="s">
        <v>666</v>
      </c>
      <c r="N371" s="69" t="s">
        <v>604</v>
      </c>
      <c r="O371" s="71">
        <v>350</v>
      </c>
      <c r="P371" s="74">
        <v>0</v>
      </c>
    </row>
    <row r="372" spans="1:16" ht="14.25" customHeight="1">
      <c r="A372" s="64" t="s">
        <v>1</v>
      </c>
      <c r="B372" s="163" t="s">
        <v>662</v>
      </c>
      <c r="C372" s="174" t="s">
        <v>647</v>
      </c>
      <c r="D372" s="68">
        <v>45741</v>
      </c>
      <c r="E372" s="66">
        <f t="shared" si="3"/>
        <v>3</v>
      </c>
      <c r="F372" s="66">
        <f t="shared" si="4"/>
        <v>2025</v>
      </c>
      <c r="G372" s="67">
        <f t="shared" si="5"/>
        <v>45717</v>
      </c>
      <c r="H372" s="67" t="s">
        <v>2007</v>
      </c>
      <c r="I372" s="26" t="s">
        <v>667</v>
      </c>
      <c r="J372" s="66" t="s">
        <v>816</v>
      </c>
      <c r="K372" s="69" t="s">
        <v>27</v>
      </c>
      <c r="L372" s="69" t="s">
        <v>137</v>
      </c>
      <c r="M372" s="69" t="s">
        <v>666</v>
      </c>
      <c r="N372" s="69" t="s">
        <v>604</v>
      </c>
      <c r="O372" s="71">
        <v>50</v>
      </c>
      <c r="P372" s="74">
        <v>0</v>
      </c>
    </row>
    <row r="373" spans="1:16" ht="14.25" customHeight="1">
      <c r="A373" s="64" t="s">
        <v>1</v>
      </c>
      <c r="B373" s="163" t="s">
        <v>662</v>
      </c>
      <c r="C373" s="174" t="s">
        <v>647</v>
      </c>
      <c r="D373" s="68">
        <v>45741</v>
      </c>
      <c r="E373" s="66">
        <f t="shared" si="3"/>
        <v>3</v>
      </c>
      <c r="F373" s="66">
        <f t="shared" si="4"/>
        <v>2025</v>
      </c>
      <c r="G373" s="67">
        <f t="shared" si="5"/>
        <v>45717</v>
      </c>
      <c r="H373" s="67" t="s">
        <v>2007</v>
      </c>
      <c r="I373" s="26" t="s">
        <v>667</v>
      </c>
      <c r="J373" s="66" t="s">
        <v>817</v>
      </c>
      <c r="K373" s="69" t="s">
        <v>27</v>
      </c>
      <c r="L373" s="69" t="s">
        <v>137</v>
      </c>
      <c r="M373" s="69" t="s">
        <v>666</v>
      </c>
      <c r="N373" s="69" t="s">
        <v>604</v>
      </c>
      <c r="O373" s="71">
        <v>1900</v>
      </c>
      <c r="P373" s="74">
        <v>0</v>
      </c>
    </row>
    <row r="374" spans="1:16" ht="14.25" customHeight="1">
      <c r="A374" s="64" t="s">
        <v>1</v>
      </c>
      <c r="B374" s="163" t="s">
        <v>662</v>
      </c>
      <c r="C374" s="174" t="s">
        <v>647</v>
      </c>
      <c r="D374" s="68">
        <v>45741</v>
      </c>
      <c r="E374" s="66">
        <f t="shared" si="3"/>
        <v>3</v>
      </c>
      <c r="F374" s="66">
        <f t="shared" si="4"/>
        <v>2025</v>
      </c>
      <c r="G374" s="67">
        <f t="shared" si="5"/>
        <v>45717</v>
      </c>
      <c r="H374" s="67" t="s">
        <v>2007</v>
      </c>
      <c r="I374" s="26" t="s">
        <v>667</v>
      </c>
      <c r="J374" s="66" t="s">
        <v>818</v>
      </c>
      <c r="K374" s="69" t="s">
        <v>27</v>
      </c>
      <c r="L374" s="69" t="s">
        <v>137</v>
      </c>
      <c r="M374" s="69" t="s">
        <v>666</v>
      </c>
      <c r="N374" s="69" t="s">
        <v>604</v>
      </c>
      <c r="O374" s="71">
        <v>100</v>
      </c>
      <c r="P374" s="74">
        <v>0</v>
      </c>
    </row>
    <row r="375" spans="1:16" ht="14.25" customHeight="1">
      <c r="A375" s="64" t="s">
        <v>1</v>
      </c>
      <c r="B375" s="163" t="s">
        <v>662</v>
      </c>
      <c r="C375" s="174" t="s">
        <v>647</v>
      </c>
      <c r="D375" s="68">
        <v>45741</v>
      </c>
      <c r="E375" s="66">
        <f t="shared" si="3"/>
        <v>3</v>
      </c>
      <c r="F375" s="66">
        <f t="shared" si="4"/>
        <v>2025</v>
      </c>
      <c r="G375" s="67">
        <f t="shared" si="5"/>
        <v>45717</v>
      </c>
      <c r="H375" s="67" t="s">
        <v>2007</v>
      </c>
      <c r="I375" s="26" t="s">
        <v>667</v>
      </c>
      <c r="J375" s="66" t="s">
        <v>819</v>
      </c>
      <c r="K375" s="69" t="s">
        <v>27</v>
      </c>
      <c r="L375" s="69" t="s">
        <v>137</v>
      </c>
      <c r="M375" s="69" t="s">
        <v>666</v>
      </c>
      <c r="N375" s="69" t="s">
        <v>604</v>
      </c>
      <c r="O375" s="71">
        <v>400</v>
      </c>
      <c r="P375" s="74">
        <v>0</v>
      </c>
    </row>
    <row r="376" spans="1:16" ht="14.25" customHeight="1">
      <c r="A376" s="64" t="s">
        <v>1</v>
      </c>
      <c r="B376" s="163" t="s">
        <v>662</v>
      </c>
      <c r="C376" s="174" t="s">
        <v>647</v>
      </c>
      <c r="D376" s="68">
        <v>45741</v>
      </c>
      <c r="E376" s="66">
        <f t="shared" si="3"/>
        <v>3</v>
      </c>
      <c r="F376" s="66">
        <f t="shared" si="4"/>
        <v>2025</v>
      </c>
      <c r="G376" s="67">
        <f t="shared" si="5"/>
        <v>45717</v>
      </c>
      <c r="H376" s="67" t="s">
        <v>2007</v>
      </c>
      <c r="I376" s="26" t="s">
        <v>667</v>
      </c>
      <c r="J376" s="66" t="s">
        <v>820</v>
      </c>
      <c r="K376" s="69" t="s">
        <v>27</v>
      </c>
      <c r="L376" s="69" t="s">
        <v>137</v>
      </c>
      <c r="M376" s="69" t="s">
        <v>666</v>
      </c>
      <c r="N376" s="69" t="s">
        <v>604</v>
      </c>
      <c r="O376" s="71">
        <v>1000</v>
      </c>
      <c r="P376" s="74">
        <v>0</v>
      </c>
    </row>
    <row r="377" spans="1:16" ht="14.25" customHeight="1">
      <c r="A377" s="64" t="s">
        <v>1</v>
      </c>
      <c r="B377" s="163" t="s">
        <v>662</v>
      </c>
      <c r="C377" s="174" t="s">
        <v>647</v>
      </c>
      <c r="D377" s="68">
        <v>45741</v>
      </c>
      <c r="E377" s="66">
        <f t="shared" si="3"/>
        <v>3</v>
      </c>
      <c r="F377" s="66">
        <f t="shared" si="4"/>
        <v>2025</v>
      </c>
      <c r="G377" s="67">
        <f t="shared" si="5"/>
        <v>45717</v>
      </c>
      <c r="H377" s="67" t="s">
        <v>2007</v>
      </c>
      <c r="I377" s="26" t="s">
        <v>667</v>
      </c>
      <c r="J377" s="66" t="s">
        <v>821</v>
      </c>
      <c r="K377" s="69" t="s">
        <v>27</v>
      </c>
      <c r="L377" s="69" t="s">
        <v>137</v>
      </c>
      <c r="M377" s="69" t="s">
        <v>666</v>
      </c>
      <c r="N377" s="69" t="s">
        <v>604</v>
      </c>
      <c r="O377" s="71">
        <v>1300</v>
      </c>
      <c r="P377" s="74">
        <v>0</v>
      </c>
    </row>
    <row r="378" spans="1:16" ht="14.25" customHeight="1">
      <c r="A378" s="64" t="s">
        <v>1</v>
      </c>
      <c r="B378" s="163" t="s">
        <v>662</v>
      </c>
      <c r="C378" s="174" t="s">
        <v>647</v>
      </c>
      <c r="D378" s="68">
        <v>45741</v>
      </c>
      <c r="E378" s="66">
        <f t="shared" si="3"/>
        <v>3</v>
      </c>
      <c r="F378" s="66">
        <f t="shared" si="4"/>
        <v>2025</v>
      </c>
      <c r="G378" s="67">
        <f t="shared" si="5"/>
        <v>45717</v>
      </c>
      <c r="H378" s="67" t="s">
        <v>2007</v>
      </c>
      <c r="I378" s="26" t="s">
        <v>667</v>
      </c>
      <c r="J378" s="66" t="s">
        <v>822</v>
      </c>
      <c r="K378" s="69" t="s">
        <v>27</v>
      </c>
      <c r="L378" s="69" t="s">
        <v>137</v>
      </c>
      <c r="M378" s="69" t="s">
        <v>666</v>
      </c>
      <c r="N378" s="69" t="s">
        <v>604</v>
      </c>
      <c r="O378" s="71">
        <v>1000</v>
      </c>
      <c r="P378" s="74">
        <v>0</v>
      </c>
    </row>
    <row r="379" spans="1:16" ht="14.25" customHeight="1">
      <c r="A379" s="64" t="s">
        <v>1</v>
      </c>
      <c r="B379" s="163" t="s">
        <v>662</v>
      </c>
      <c r="C379" s="174" t="s">
        <v>647</v>
      </c>
      <c r="D379" s="68">
        <v>45741</v>
      </c>
      <c r="E379" s="66">
        <f t="shared" si="3"/>
        <v>3</v>
      </c>
      <c r="F379" s="66">
        <f t="shared" si="4"/>
        <v>2025</v>
      </c>
      <c r="G379" s="67">
        <f t="shared" si="5"/>
        <v>45717</v>
      </c>
      <c r="H379" s="67" t="s">
        <v>2007</v>
      </c>
      <c r="I379" s="26" t="s">
        <v>667</v>
      </c>
      <c r="J379" s="66" t="s">
        <v>823</v>
      </c>
      <c r="K379" s="69" t="s">
        <v>27</v>
      </c>
      <c r="L379" s="69" t="s">
        <v>137</v>
      </c>
      <c r="M379" s="69" t="s">
        <v>666</v>
      </c>
      <c r="N379" s="69" t="s">
        <v>604</v>
      </c>
      <c r="O379" s="71">
        <v>1000</v>
      </c>
      <c r="P379" s="74">
        <v>0</v>
      </c>
    </row>
    <row r="380" spans="1:16" ht="14.25" customHeight="1">
      <c r="A380" s="64" t="s">
        <v>1</v>
      </c>
      <c r="B380" s="163" t="s">
        <v>662</v>
      </c>
      <c r="C380" s="174" t="s">
        <v>647</v>
      </c>
      <c r="D380" s="68">
        <v>45741</v>
      </c>
      <c r="E380" s="66">
        <f t="shared" si="3"/>
        <v>3</v>
      </c>
      <c r="F380" s="66">
        <f t="shared" si="4"/>
        <v>2025</v>
      </c>
      <c r="G380" s="67">
        <f t="shared" si="5"/>
        <v>45717</v>
      </c>
      <c r="H380" s="67" t="s">
        <v>2007</v>
      </c>
      <c r="I380" s="26" t="s">
        <v>667</v>
      </c>
      <c r="J380" s="66" t="s">
        <v>824</v>
      </c>
      <c r="K380" s="69" t="s">
        <v>27</v>
      </c>
      <c r="L380" s="69" t="s">
        <v>137</v>
      </c>
      <c r="M380" s="69" t="s">
        <v>666</v>
      </c>
      <c r="N380" s="69" t="s">
        <v>604</v>
      </c>
      <c r="O380" s="71">
        <v>1000</v>
      </c>
      <c r="P380" s="74">
        <v>0</v>
      </c>
    </row>
    <row r="381" spans="1:16" ht="14.25" customHeight="1">
      <c r="A381" s="64" t="s">
        <v>1</v>
      </c>
      <c r="B381" s="163" t="s">
        <v>662</v>
      </c>
      <c r="C381" s="174" t="s">
        <v>647</v>
      </c>
      <c r="D381" s="68">
        <v>45741</v>
      </c>
      <c r="E381" s="66">
        <f t="shared" si="3"/>
        <v>3</v>
      </c>
      <c r="F381" s="66">
        <f t="shared" si="4"/>
        <v>2025</v>
      </c>
      <c r="G381" s="67">
        <f t="shared" si="5"/>
        <v>45717</v>
      </c>
      <c r="H381" s="67" t="s">
        <v>29</v>
      </c>
      <c r="I381" s="26" t="s">
        <v>281</v>
      </c>
      <c r="J381" s="66" t="s">
        <v>825</v>
      </c>
      <c r="K381" s="69" t="s">
        <v>27</v>
      </c>
      <c r="L381" s="69" t="s">
        <v>137</v>
      </c>
      <c r="M381" s="69" t="s">
        <v>666</v>
      </c>
      <c r="N381" s="69" t="s">
        <v>28</v>
      </c>
      <c r="O381" s="71">
        <v>0</v>
      </c>
      <c r="P381" s="74">
        <v>219.6</v>
      </c>
    </row>
    <row r="382" spans="1:16" ht="14.25" customHeight="1">
      <c r="A382" s="64" t="s">
        <v>1</v>
      </c>
      <c r="B382" s="163" t="s">
        <v>662</v>
      </c>
      <c r="C382" s="174" t="s">
        <v>647</v>
      </c>
      <c r="D382" s="68">
        <v>45741</v>
      </c>
      <c r="E382" s="66">
        <f t="shared" si="3"/>
        <v>3</v>
      </c>
      <c r="F382" s="66">
        <f t="shared" si="4"/>
        <v>2025</v>
      </c>
      <c r="G382" s="67">
        <f t="shared" si="5"/>
        <v>45717</v>
      </c>
      <c r="H382" s="67" t="s">
        <v>29</v>
      </c>
      <c r="I382" s="26" t="s">
        <v>281</v>
      </c>
      <c r="J382" s="66" t="s">
        <v>826</v>
      </c>
      <c r="K382" s="69" t="s">
        <v>27</v>
      </c>
      <c r="L382" s="69" t="s">
        <v>137</v>
      </c>
      <c r="M382" s="69" t="s">
        <v>666</v>
      </c>
      <c r="N382" s="69" t="s">
        <v>28</v>
      </c>
      <c r="O382" s="71">
        <v>0</v>
      </c>
      <c r="P382" s="74">
        <v>439.11</v>
      </c>
    </row>
    <row r="383" spans="1:16" ht="14.25" customHeight="1">
      <c r="A383" s="64" t="s">
        <v>1</v>
      </c>
      <c r="B383" s="163" t="s">
        <v>662</v>
      </c>
      <c r="C383" s="174" t="s">
        <v>647</v>
      </c>
      <c r="D383" s="68">
        <v>45741</v>
      </c>
      <c r="E383" s="66">
        <f t="shared" si="3"/>
        <v>3</v>
      </c>
      <c r="F383" s="66">
        <f t="shared" si="4"/>
        <v>2025</v>
      </c>
      <c r="G383" s="67">
        <f t="shared" si="5"/>
        <v>45717</v>
      </c>
      <c r="H383" s="67" t="s">
        <v>29</v>
      </c>
      <c r="I383" s="26" t="s">
        <v>45</v>
      </c>
      <c r="J383" s="66" t="s">
        <v>545</v>
      </c>
      <c r="K383" s="69" t="s">
        <v>27</v>
      </c>
      <c r="L383" s="69" t="s">
        <v>137</v>
      </c>
      <c r="M383" s="69" t="s">
        <v>666</v>
      </c>
      <c r="N383" s="69" t="s">
        <v>28</v>
      </c>
      <c r="O383" s="71">
        <v>0</v>
      </c>
      <c r="P383" s="74">
        <v>113.25</v>
      </c>
    </row>
    <row r="384" spans="1:16" ht="14.25" customHeight="1">
      <c r="A384" s="64" t="s">
        <v>1</v>
      </c>
      <c r="B384" s="163" t="s">
        <v>662</v>
      </c>
      <c r="C384" s="174" t="s">
        <v>647</v>
      </c>
      <c r="D384" s="68">
        <v>45741</v>
      </c>
      <c r="E384" s="66">
        <f t="shared" si="3"/>
        <v>3</v>
      </c>
      <c r="F384" s="66">
        <f t="shared" si="4"/>
        <v>2025</v>
      </c>
      <c r="G384" s="67">
        <f t="shared" si="5"/>
        <v>45717</v>
      </c>
      <c r="H384" s="67" t="s">
        <v>29</v>
      </c>
      <c r="I384" s="26" t="s">
        <v>783</v>
      </c>
      <c r="J384" s="66" t="s">
        <v>672</v>
      </c>
      <c r="K384" s="69" t="s">
        <v>27</v>
      </c>
      <c r="L384" s="69" t="s">
        <v>137</v>
      </c>
      <c r="M384" s="69" t="s">
        <v>666</v>
      </c>
      <c r="N384" s="69" t="s">
        <v>28</v>
      </c>
      <c r="O384" s="71">
        <v>0</v>
      </c>
      <c r="P384" s="74">
        <v>145.19999999999999</v>
      </c>
    </row>
    <row r="385" spans="1:16" ht="14.25" customHeight="1">
      <c r="A385" s="64" t="s">
        <v>1</v>
      </c>
      <c r="B385" s="163" t="s">
        <v>662</v>
      </c>
      <c r="C385" s="174" t="s">
        <v>647</v>
      </c>
      <c r="D385" s="68">
        <v>45741</v>
      </c>
      <c r="E385" s="66">
        <f t="shared" si="3"/>
        <v>3</v>
      </c>
      <c r="F385" s="66">
        <f t="shared" si="4"/>
        <v>2025</v>
      </c>
      <c r="G385" s="67">
        <f t="shared" si="5"/>
        <v>45717</v>
      </c>
      <c r="H385" s="67" t="s">
        <v>2010</v>
      </c>
      <c r="I385" s="26" t="s">
        <v>54</v>
      </c>
      <c r="J385" s="66" t="s">
        <v>713</v>
      </c>
      <c r="K385" s="69" t="s">
        <v>27</v>
      </c>
      <c r="L385" s="69" t="s">
        <v>137</v>
      </c>
      <c r="M385" s="69" t="s">
        <v>666</v>
      </c>
      <c r="N385" s="69" t="s">
        <v>28</v>
      </c>
      <c r="O385" s="71">
        <v>0</v>
      </c>
      <c r="P385" s="74">
        <v>655</v>
      </c>
    </row>
    <row r="386" spans="1:16" ht="14.25" customHeight="1">
      <c r="A386" s="64" t="s">
        <v>1</v>
      </c>
      <c r="B386" s="163" t="s">
        <v>662</v>
      </c>
      <c r="C386" s="174" t="s">
        <v>647</v>
      </c>
      <c r="D386" s="68">
        <v>45741</v>
      </c>
      <c r="E386" s="66">
        <f t="shared" si="3"/>
        <v>3</v>
      </c>
      <c r="F386" s="66">
        <f t="shared" si="4"/>
        <v>2025</v>
      </c>
      <c r="G386" s="67">
        <f t="shared" si="5"/>
        <v>45717</v>
      </c>
      <c r="H386" s="67" t="s">
        <v>2008</v>
      </c>
      <c r="I386" s="26" t="s">
        <v>69</v>
      </c>
      <c r="J386" s="66" t="s">
        <v>2011</v>
      </c>
      <c r="K386" s="69" t="s">
        <v>27</v>
      </c>
      <c r="L386" s="69" t="s">
        <v>137</v>
      </c>
      <c r="M386" s="69" t="s">
        <v>666</v>
      </c>
      <c r="N386" s="69" t="s">
        <v>28</v>
      </c>
      <c r="O386" s="71">
        <v>0</v>
      </c>
      <c r="P386" s="74">
        <v>10000</v>
      </c>
    </row>
    <row r="387" spans="1:16" ht="14.25" customHeight="1">
      <c r="A387" s="64" t="s">
        <v>1</v>
      </c>
      <c r="B387" s="163" t="s">
        <v>662</v>
      </c>
      <c r="C387" s="174" t="s">
        <v>647</v>
      </c>
      <c r="D387" s="68">
        <v>45742</v>
      </c>
      <c r="E387" s="66">
        <f t="shared" si="3"/>
        <v>3</v>
      </c>
      <c r="F387" s="66">
        <f t="shared" si="4"/>
        <v>2025</v>
      </c>
      <c r="G387" s="67">
        <f t="shared" si="5"/>
        <v>45717</v>
      </c>
      <c r="H387" s="67" t="s">
        <v>2007</v>
      </c>
      <c r="I387" s="26" t="s">
        <v>17</v>
      </c>
      <c r="J387" s="66" t="s">
        <v>17</v>
      </c>
      <c r="K387" s="69" t="s">
        <v>27</v>
      </c>
      <c r="L387" s="69" t="s">
        <v>137</v>
      </c>
      <c r="M387" s="69" t="s">
        <v>666</v>
      </c>
      <c r="N387" s="69" t="s">
        <v>604</v>
      </c>
      <c r="O387" s="71">
        <v>5006.6499999999996</v>
      </c>
      <c r="P387" s="74">
        <v>0</v>
      </c>
    </row>
    <row r="388" spans="1:16" ht="14.25" customHeight="1">
      <c r="A388" s="64" t="s">
        <v>1</v>
      </c>
      <c r="B388" s="163" t="s">
        <v>662</v>
      </c>
      <c r="C388" s="174" t="s">
        <v>647</v>
      </c>
      <c r="D388" s="68">
        <v>45742</v>
      </c>
      <c r="E388" s="66">
        <f t="shared" si="3"/>
        <v>3</v>
      </c>
      <c r="F388" s="66">
        <f t="shared" si="4"/>
        <v>2025</v>
      </c>
      <c r="G388" s="67">
        <f t="shared" si="5"/>
        <v>45717</v>
      </c>
      <c r="H388" s="67" t="s">
        <v>2007</v>
      </c>
      <c r="I388" s="26" t="s">
        <v>138</v>
      </c>
      <c r="J388" s="66" t="s">
        <v>139</v>
      </c>
      <c r="K388" s="69" t="s">
        <v>27</v>
      </c>
      <c r="L388" s="69" t="s">
        <v>137</v>
      </c>
      <c r="M388" s="69" t="s">
        <v>664</v>
      </c>
      <c r="N388" s="69" t="s">
        <v>604</v>
      </c>
      <c r="O388" s="71">
        <v>4.1100000000000003</v>
      </c>
      <c r="P388" s="74">
        <v>0</v>
      </c>
    </row>
    <row r="389" spans="1:16" ht="14.25" customHeight="1">
      <c r="A389" s="64" t="s">
        <v>1</v>
      </c>
      <c r="B389" s="163" t="s">
        <v>662</v>
      </c>
      <c r="C389" s="174" t="s">
        <v>647</v>
      </c>
      <c r="D389" s="68">
        <v>45742</v>
      </c>
      <c r="E389" s="66">
        <f t="shared" si="3"/>
        <v>3</v>
      </c>
      <c r="F389" s="66">
        <f t="shared" si="4"/>
        <v>2025</v>
      </c>
      <c r="G389" s="67">
        <f t="shared" si="5"/>
        <v>45717</v>
      </c>
      <c r="H389" s="67" t="s">
        <v>29</v>
      </c>
      <c r="I389" s="26" t="s">
        <v>40</v>
      </c>
      <c r="J389" s="66" t="s">
        <v>474</v>
      </c>
      <c r="K389" s="69" t="s">
        <v>27</v>
      </c>
      <c r="L389" s="69" t="s">
        <v>612</v>
      </c>
      <c r="M389" s="69" t="s">
        <v>666</v>
      </c>
      <c r="N389" s="69" t="s">
        <v>28</v>
      </c>
      <c r="O389" s="71">
        <v>0</v>
      </c>
      <c r="P389" s="74">
        <v>18901.39</v>
      </c>
    </row>
    <row r="390" spans="1:16" ht="14.25" customHeight="1">
      <c r="A390" s="64" t="s">
        <v>1</v>
      </c>
      <c r="B390" s="163" t="s">
        <v>662</v>
      </c>
      <c r="C390" s="174" t="s">
        <v>647</v>
      </c>
      <c r="D390" s="68">
        <v>45743</v>
      </c>
      <c r="E390" s="66">
        <f t="shared" si="3"/>
        <v>3</v>
      </c>
      <c r="F390" s="66">
        <f t="shared" si="4"/>
        <v>2025</v>
      </c>
      <c r="G390" s="67">
        <f t="shared" si="5"/>
        <v>45717</v>
      </c>
      <c r="H390" s="67" t="s">
        <v>2006</v>
      </c>
      <c r="I390" s="26" t="s">
        <v>142</v>
      </c>
      <c r="J390" s="66" t="s">
        <v>146</v>
      </c>
      <c r="K390" s="69" t="s">
        <v>27</v>
      </c>
      <c r="L390" s="69" t="s">
        <v>612</v>
      </c>
      <c r="M390" s="69" t="s">
        <v>664</v>
      </c>
      <c r="N390" s="69" t="s">
        <v>604</v>
      </c>
      <c r="O390" s="71">
        <v>1748.34</v>
      </c>
      <c r="P390" s="74">
        <v>0</v>
      </c>
    </row>
    <row r="391" spans="1:16" ht="14.25" customHeight="1">
      <c r="A391" s="64" t="s">
        <v>1</v>
      </c>
      <c r="B391" s="163" t="s">
        <v>662</v>
      </c>
      <c r="C391" s="174" t="s">
        <v>647</v>
      </c>
      <c r="D391" s="68">
        <v>45743</v>
      </c>
      <c r="E391" s="66">
        <f t="shared" si="3"/>
        <v>3</v>
      </c>
      <c r="F391" s="66">
        <f t="shared" si="4"/>
        <v>2025</v>
      </c>
      <c r="G391" s="67">
        <f t="shared" si="5"/>
        <v>45717</v>
      </c>
      <c r="H391" s="67" t="s">
        <v>2006</v>
      </c>
      <c r="I391" s="26" t="s">
        <v>142</v>
      </c>
      <c r="J391" s="66" t="s">
        <v>146</v>
      </c>
      <c r="K391" s="69" t="s">
        <v>27</v>
      </c>
      <c r="L391" s="69" t="s">
        <v>612</v>
      </c>
      <c r="M391" s="69" t="s">
        <v>664</v>
      </c>
      <c r="N391" s="69" t="s">
        <v>604</v>
      </c>
      <c r="O391" s="71">
        <v>2557.77</v>
      </c>
      <c r="P391" s="74">
        <v>0</v>
      </c>
    </row>
    <row r="392" spans="1:16" ht="14.25" customHeight="1">
      <c r="A392" s="64" t="s">
        <v>1</v>
      </c>
      <c r="B392" s="163" t="s">
        <v>662</v>
      </c>
      <c r="C392" s="174" t="s">
        <v>647</v>
      </c>
      <c r="D392" s="68">
        <v>45743</v>
      </c>
      <c r="E392" s="66">
        <f t="shared" si="3"/>
        <v>3</v>
      </c>
      <c r="F392" s="66">
        <f t="shared" si="4"/>
        <v>2025</v>
      </c>
      <c r="G392" s="67">
        <f t="shared" si="5"/>
        <v>45717</v>
      </c>
      <c r="H392" s="67" t="s">
        <v>2006</v>
      </c>
      <c r="I392" s="26" t="s">
        <v>142</v>
      </c>
      <c r="J392" s="66" t="s">
        <v>146</v>
      </c>
      <c r="K392" s="69" t="s">
        <v>27</v>
      </c>
      <c r="L392" s="69" t="s">
        <v>612</v>
      </c>
      <c r="M392" s="69" t="s">
        <v>664</v>
      </c>
      <c r="N392" s="69" t="s">
        <v>604</v>
      </c>
      <c r="O392" s="71">
        <v>2051.4499999999998</v>
      </c>
      <c r="P392" s="74">
        <v>0</v>
      </c>
    </row>
    <row r="393" spans="1:16" ht="14.25" customHeight="1">
      <c r="A393" s="64" t="s">
        <v>1</v>
      </c>
      <c r="B393" s="163" t="s">
        <v>662</v>
      </c>
      <c r="C393" s="174" t="s">
        <v>647</v>
      </c>
      <c r="D393" s="68">
        <v>45743</v>
      </c>
      <c r="E393" s="66">
        <f t="shared" si="3"/>
        <v>3</v>
      </c>
      <c r="F393" s="66">
        <f t="shared" si="4"/>
        <v>2025</v>
      </c>
      <c r="G393" s="67">
        <f t="shared" si="5"/>
        <v>45717</v>
      </c>
      <c r="H393" s="67" t="s">
        <v>2006</v>
      </c>
      <c r="I393" s="26" t="s">
        <v>142</v>
      </c>
      <c r="J393" s="66" t="s">
        <v>146</v>
      </c>
      <c r="K393" s="69" t="s">
        <v>27</v>
      </c>
      <c r="L393" s="69" t="s">
        <v>612</v>
      </c>
      <c r="M393" s="69" t="s">
        <v>664</v>
      </c>
      <c r="N393" s="69" t="s">
        <v>604</v>
      </c>
      <c r="O393" s="71">
        <v>1842.77</v>
      </c>
      <c r="P393" s="74">
        <v>0</v>
      </c>
    </row>
    <row r="394" spans="1:16" ht="14.25" customHeight="1">
      <c r="A394" s="64" t="s">
        <v>1</v>
      </c>
      <c r="B394" s="163" t="s">
        <v>662</v>
      </c>
      <c r="C394" s="174" t="s">
        <v>647</v>
      </c>
      <c r="D394" s="68">
        <v>45743</v>
      </c>
      <c r="E394" s="66">
        <f t="shared" si="3"/>
        <v>3</v>
      </c>
      <c r="F394" s="66">
        <f t="shared" si="4"/>
        <v>2025</v>
      </c>
      <c r="G394" s="67">
        <f t="shared" si="5"/>
        <v>45717</v>
      </c>
      <c r="H394" s="67" t="s">
        <v>2006</v>
      </c>
      <c r="I394" s="26" t="s">
        <v>142</v>
      </c>
      <c r="J394" s="66" t="s">
        <v>146</v>
      </c>
      <c r="K394" s="69" t="s">
        <v>27</v>
      </c>
      <c r="L394" s="69" t="s">
        <v>612</v>
      </c>
      <c r="M394" s="69" t="s">
        <v>664</v>
      </c>
      <c r="N394" s="69" t="s">
        <v>604</v>
      </c>
      <c r="O394" s="71">
        <v>3582.25</v>
      </c>
      <c r="P394" s="74">
        <v>0</v>
      </c>
    </row>
    <row r="395" spans="1:16" ht="14.25" customHeight="1">
      <c r="A395" s="64" t="s">
        <v>1</v>
      </c>
      <c r="B395" s="163" t="s">
        <v>662</v>
      </c>
      <c r="C395" s="174" t="s">
        <v>647</v>
      </c>
      <c r="D395" s="68">
        <v>45743</v>
      </c>
      <c r="E395" s="66">
        <f t="shared" si="3"/>
        <v>3</v>
      </c>
      <c r="F395" s="66">
        <f t="shared" si="4"/>
        <v>2025</v>
      </c>
      <c r="G395" s="67">
        <f t="shared" si="5"/>
        <v>45717</v>
      </c>
      <c r="H395" s="67" t="s">
        <v>2006</v>
      </c>
      <c r="I395" s="26" t="s">
        <v>142</v>
      </c>
      <c r="J395" s="66" t="s">
        <v>146</v>
      </c>
      <c r="K395" s="69" t="s">
        <v>27</v>
      </c>
      <c r="L395" s="69" t="s">
        <v>612</v>
      </c>
      <c r="M395" s="69" t="s">
        <v>664</v>
      </c>
      <c r="N395" s="69" t="s">
        <v>604</v>
      </c>
      <c r="O395" s="71">
        <v>1020.7</v>
      </c>
      <c r="P395" s="74">
        <v>0</v>
      </c>
    </row>
    <row r="396" spans="1:16" ht="14.25" customHeight="1">
      <c r="A396" s="64" t="s">
        <v>1</v>
      </c>
      <c r="B396" s="163" t="s">
        <v>662</v>
      </c>
      <c r="C396" s="174" t="s">
        <v>647</v>
      </c>
      <c r="D396" s="68">
        <v>45743</v>
      </c>
      <c r="E396" s="66">
        <f t="shared" si="3"/>
        <v>3</v>
      </c>
      <c r="F396" s="66">
        <f t="shared" si="4"/>
        <v>2025</v>
      </c>
      <c r="G396" s="67">
        <f t="shared" si="5"/>
        <v>45717</v>
      </c>
      <c r="H396" s="67" t="s">
        <v>2009</v>
      </c>
      <c r="I396" s="26" t="s">
        <v>102</v>
      </c>
      <c r="J396" s="66" t="s">
        <v>129</v>
      </c>
      <c r="K396" s="69" t="s">
        <v>27</v>
      </c>
      <c r="L396" s="69" t="s">
        <v>137</v>
      </c>
      <c r="M396" s="69" t="s">
        <v>666</v>
      </c>
      <c r="N396" s="69" t="s">
        <v>28</v>
      </c>
      <c r="O396" s="71">
        <v>0</v>
      </c>
      <c r="P396" s="74">
        <v>9</v>
      </c>
    </row>
    <row r="397" spans="1:16" ht="14.25" customHeight="1">
      <c r="A397" s="64" t="s">
        <v>1</v>
      </c>
      <c r="B397" s="163" t="s">
        <v>662</v>
      </c>
      <c r="C397" s="174" t="s">
        <v>647</v>
      </c>
      <c r="D397" s="68">
        <v>45744</v>
      </c>
      <c r="E397" s="66">
        <f t="shared" si="3"/>
        <v>3</v>
      </c>
      <c r="F397" s="66">
        <f t="shared" si="4"/>
        <v>2025</v>
      </c>
      <c r="G397" s="67">
        <f t="shared" si="5"/>
        <v>45717</v>
      </c>
      <c r="H397" s="67" t="s">
        <v>2006</v>
      </c>
      <c r="I397" s="26" t="s">
        <v>142</v>
      </c>
      <c r="J397" s="66" t="s">
        <v>182</v>
      </c>
      <c r="K397" s="69" t="s">
        <v>27</v>
      </c>
      <c r="L397" s="69" t="s">
        <v>137</v>
      </c>
      <c r="M397" s="69" t="s">
        <v>664</v>
      </c>
      <c r="N397" s="69" t="s">
        <v>604</v>
      </c>
      <c r="O397" s="71">
        <v>399.2</v>
      </c>
      <c r="P397" s="74">
        <v>0</v>
      </c>
    </row>
    <row r="398" spans="1:16" ht="14.25" customHeight="1">
      <c r="A398" s="64" t="s">
        <v>1</v>
      </c>
      <c r="B398" s="163" t="s">
        <v>662</v>
      </c>
      <c r="C398" s="174" t="s">
        <v>647</v>
      </c>
      <c r="D398" s="68">
        <v>45744</v>
      </c>
      <c r="E398" s="66">
        <f t="shared" si="3"/>
        <v>3</v>
      </c>
      <c r="F398" s="66">
        <f t="shared" si="4"/>
        <v>2025</v>
      </c>
      <c r="G398" s="67">
        <f t="shared" si="5"/>
        <v>45717</v>
      </c>
      <c r="H398" s="67" t="s">
        <v>2006</v>
      </c>
      <c r="I398" s="26" t="s">
        <v>142</v>
      </c>
      <c r="J398" s="66" t="s">
        <v>182</v>
      </c>
      <c r="K398" s="69" t="s">
        <v>27</v>
      </c>
      <c r="L398" s="69" t="s">
        <v>137</v>
      </c>
      <c r="M398" s="69" t="s">
        <v>664</v>
      </c>
      <c r="N398" s="69" t="s">
        <v>604</v>
      </c>
      <c r="O398" s="71">
        <v>359.2</v>
      </c>
      <c r="P398" s="74">
        <v>0</v>
      </c>
    </row>
    <row r="399" spans="1:16" ht="14.25" customHeight="1">
      <c r="A399" s="64" t="s">
        <v>1</v>
      </c>
      <c r="B399" s="163" t="s">
        <v>662</v>
      </c>
      <c r="C399" s="174" t="s">
        <v>647</v>
      </c>
      <c r="D399" s="68">
        <v>45744</v>
      </c>
      <c r="E399" s="66">
        <f t="shared" si="3"/>
        <v>3</v>
      </c>
      <c r="F399" s="66">
        <f t="shared" si="4"/>
        <v>2025</v>
      </c>
      <c r="G399" s="67">
        <f t="shared" si="5"/>
        <v>45717</v>
      </c>
      <c r="H399" s="67" t="s">
        <v>2006</v>
      </c>
      <c r="I399" s="26" t="s">
        <v>142</v>
      </c>
      <c r="J399" s="66" t="s">
        <v>146</v>
      </c>
      <c r="K399" s="69" t="s">
        <v>27</v>
      </c>
      <c r="L399" s="69" t="s">
        <v>137</v>
      </c>
      <c r="M399" s="69" t="s">
        <v>664</v>
      </c>
      <c r="N399" s="69" t="s">
        <v>604</v>
      </c>
      <c r="O399" s="71">
        <v>1967.07</v>
      </c>
      <c r="P399" s="74">
        <v>0</v>
      </c>
    </row>
    <row r="400" spans="1:16" ht="14.25" customHeight="1">
      <c r="A400" s="64" t="s">
        <v>1</v>
      </c>
      <c r="B400" s="163" t="s">
        <v>662</v>
      </c>
      <c r="C400" s="174" t="s">
        <v>647</v>
      </c>
      <c r="D400" s="68">
        <v>45744</v>
      </c>
      <c r="E400" s="66">
        <f t="shared" si="3"/>
        <v>3</v>
      </c>
      <c r="F400" s="66">
        <f t="shared" si="4"/>
        <v>2025</v>
      </c>
      <c r="G400" s="67">
        <f t="shared" si="5"/>
        <v>45717</v>
      </c>
      <c r="H400" s="67" t="s">
        <v>2006</v>
      </c>
      <c r="I400" s="26" t="s">
        <v>142</v>
      </c>
      <c r="J400" s="66" t="s">
        <v>146</v>
      </c>
      <c r="K400" s="69" t="s">
        <v>27</v>
      </c>
      <c r="L400" s="69" t="s">
        <v>137</v>
      </c>
      <c r="M400" s="69" t="s">
        <v>664</v>
      </c>
      <c r="N400" s="69" t="s">
        <v>604</v>
      </c>
      <c r="O400" s="71">
        <v>3186</v>
      </c>
      <c r="P400" s="74">
        <v>0</v>
      </c>
    </row>
    <row r="401" spans="1:16" ht="14.25" customHeight="1">
      <c r="A401" s="64" t="s">
        <v>1</v>
      </c>
      <c r="B401" s="163" t="s">
        <v>662</v>
      </c>
      <c r="C401" s="174" t="s">
        <v>647</v>
      </c>
      <c r="D401" s="68">
        <v>45744</v>
      </c>
      <c r="E401" s="66">
        <f t="shared" si="3"/>
        <v>3</v>
      </c>
      <c r="F401" s="66">
        <f t="shared" si="4"/>
        <v>2025</v>
      </c>
      <c r="G401" s="67">
        <f t="shared" si="5"/>
        <v>45717</v>
      </c>
      <c r="H401" s="67" t="s">
        <v>2007</v>
      </c>
      <c r="I401" s="26" t="s">
        <v>138</v>
      </c>
      <c r="J401" s="66" t="s">
        <v>139</v>
      </c>
      <c r="K401" s="69" t="s">
        <v>27</v>
      </c>
      <c r="L401" s="69" t="s">
        <v>137</v>
      </c>
      <c r="M401" s="69" t="s">
        <v>664</v>
      </c>
      <c r="N401" s="69" t="s">
        <v>604</v>
      </c>
      <c r="O401" s="71">
        <v>14.56</v>
      </c>
      <c r="P401" s="74">
        <v>0</v>
      </c>
    </row>
    <row r="402" spans="1:16" ht="14.25" customHeight="1">
      <c r="A402" s="64" t="s">
        <v>1</v>
      </c>
      <c r="B402" s="163" t="s">
        <v>662</v>
      </c>
      <c r="C402" s="174" t="s">
        <v>647</v>
      </c>
      <c r="D402" s="68">
        <v>45744</v>
      </c>
      <c r="E402" s="66">
        <f t="shared" si="3"/>
        <v>3</v>
      </c>
      <c r="F402" s="66">
        <f t="shared" si="4"/>
        <v>2025</v>
      </c>
      <c r="G402" s="67">
        <f t="shared" si="5"/>
        <v>45717</v>
      </c>
      <c r="H402" s="67" t="s">
        <v>2008</v>
      </c>
      <c r="I402" s="26" t="s">
        <v>582</v>
      </c>
      <c r="J402" s="66" t="s">
        <v>560</v>
      </c>
      <c r="K402" s="69" t="s">
        <v>27</v>
      </c>
      <c r="L402" s="69" t="s">
        <v>137</v>
      </c>
      <c r="M402" s="69" t="s">
        <v>666</v>
      </c>
      <c r="N402" s="69" t="s">
        <v>28</v>
      </c>
      <c r="O402" s="71">
        <v>0</v>
      </c>
      <c r="P402" s="74">
        <v>230</v>
      </c>
    </row>
    <row r="403" spans="1:16" ht="14.25" customHeight="1">
      <c r="A403" s="64" t="s">
        <v>1</v>
      </c>
      <c r="B403" s="163" t="s">
        <v>662</v>
      </c>
      <c r="C403" s="174" t="s">
        <v>647</v>
      </c>
      <c r="D403" s="68">
        <v>45744</v>
      </c>
      <c r="E403" s="66">
        <f t="shared" si="3"/>
        <v>3</v>
      </c>
      <c r="F403" s="66">
        <f t="shared" si="4"/>
        <v>2025</v>
      </c>
      <c r="G403" s="67">
        <f t="shared" si="5"/>
        <v>45717</v>
      </c>
      <c r="H403" s="67" t="s">
        <v>29</v>
      </c>
      <c r="I403" s="26" t="s">
        <v>43</v>
      </c>
      <c r="J403" s="66" t="s">
        <v>828</v>
      </c>
      <c r="K403" s="69" t="s">
        <v>27</v>
      </c>
      <c r="L403" s="69" t="s">
        <v>137</v>
      </c>
      <c r="M403" s="69" t="s">
        <v>666</v>
      </c>
      <c r="N403" s="69" t="s">
        <v>28</v>
      </c>
      <c r="O403" s="71">
        <v>0</v>
      </c>
      <c r="P403" s="74">
        <v>1200</v>
      </c>
    </row>
    <row r="404" spans="1:16" ht="14.25" customHeight="1">
      <c r="A404" s="64" t="s">
        <v>1</v>
      </c>
      <c r="B404" s="163" t="s">
        <v>662</v>
      </c>
      <c r="C404" s="174" t="s">
        <v>647</v>
      </c>
      <c r="D404" s="68">
        <v>45744</v>
      </c>
      <c r="E404" s="66">
        <f t="shared" si="3"/>
        <v>3</v>
      </c>
      <c r="F404" s="66">
        <f t="shared" si="4"/>
        <v>2025</v>
      </c>
      <c r="G404" s="67">
        <f t="shared" si="5"/>
        <v>45717</v>
      </c>
      <c r="H404" s="67" t="s">
        <v>29</v>
      </c>
      <c r="I404" s="26" t="s">
        <v>43</v>
      </c>
      <c r="J404" s="66" t="s">
        <v>336</v>
      </c>
      <c r="K404" s="69" t="s">
        <v>27</v>
      </c>
      <c r="L404" s="69" t="s">
        <v>137</v>
      </c>
      <c r="M404" s="69" t="s">
        <v>666</v>
      </c>
      <c r="N404" s="69" t="s">
        <v>28</v>
      </c>
      <c r="O404" s="71">
        <v>0</v>
      </c>
      <c r="P404" s="74">
        <v>3186</v>
      </c>
    </row>
    <row r="405" spans="1:16" ht="14.25" customHeight="1">
      <c r="A405" s="64" t="s">
        <v>1</v>
      </c>
      <c r="B405" s="163" t="s">
        <v>662</v>
      </c>
      <c r="C405" s="174" t="s">
        <v>647</v>
      </c>
      <c r="D405" s="68">
        <v>45744</v>
      </c>
      <c r="E405" s="66">
        <f t="shared" si="3"/>
        <v>3</v>
      </c>
      <c r="F405" s="66">
        <f t="shared" si="4"/>
        <v>2025</v>
      </c>
      <c r="G405" s="67">
        <f t="shared" si="5"/>
        <v>45717</v>
      </c>
      <c r="H405" s="67" t="s">
        <v>29</v>
      </c>
      <c r="I405" s="26" t="s">
        <v>43</v>
      </c>
      <c r="J405" s="66" t="s">
        <v>255</v>
      </c>
      <c r="K405" s="69" t="s">
        <v>27</v>
      </c>
      <c r="L405" s="69" t="s">
        <v>137</v>
      </c>
      <c r="M405" s="69" t="s">
        <v>666</v>
      </c>
      <c r="N405" s="69" t="s">
        <v>28</v>
      </c>
      <c r="O405" s="71">
        <v>0</v>
      </c>
      <c r="P405" s="74">
        <v>89.29</v>
      </c>
    </row>
    <row r="406" spans="1:16" ht="14.25" customHeight="1">
      <c r="A406" s="64" t="s">
        <v>1</v>
      </c>
      <c r="B406" s="163" t="s">
        <v>662</v>
      </c>
      <c r="C406" s="174" t="s">
        <v>647</v>
      </c>
      <c r="D406" s="68">
        <v>45744</v>
      </c>
      <c r="E406" s="66">
        <f t="shared" si="3"/>
        <v>3</v>
      </c>
      <c r="F406" s="66">
        <f t="shared" si="4"/>
        <v>2025</v>
      </c>
      <c r="G406" s="67">
        <f t="shared" si="5"/>
        <v>45717</v>
      </c>
      <c r="H406" s="67" t="s">
        <v>29</v>
      </c>
      <c r="I406" s="26" t="s">
        <v>43</v>
      </c>
      <c r="J406" s="66" t="s">
        <v>763</v>
      </c>
      <c r="K406" s="69" t="s">
        <v>27</v>
      </c>
      <c r="L406" s="69" t="s">
        <v>137</v>
      </c>
      <c r="M406" s="69" t="s">
        <v>666</v>
      </c>
      <c r="N406" s="69" t="s">
        <v>28</v>
      </c>
      <c r="O406" s="71">
        <v>0</v>
      </c>
      <c r="P406" s="74">
        <v>2115.84</v>
      </c>
    </row>
    <row r="407" spans="1:16" ht="14.25" customHeight="1">
      <c r="A407" s="64" t="s">
        <v>1</v>
      </c>
      <c r="B407" s="163" t="s">
        <v>662</v>
      </c>
      <c r="C407" s="174" t="s">
        <v>647</v>
      </c>
      <c r="D407" s="68">
        <v>45744</v>
      </c>
      <c r="E407" s="66">
        <f t="shared" si="3"/>
        <v>3</v>
      </c>
      <c r="F407" s="66">
        <f t="shared" si="4"/>
        <v>2025</v>
      </c>
      <c r="G407" s="67">
        <f t="shared" si="5"/>
        <v>45717</v>
      </c>
      <c r="H407" s="67" t="s">
        <v>29</v>
      </c>
      <c r="I407" s="26" t="s">
        <v>43</v>
      </c>
      <c r="J407" s="66" t="s">
        <v>282</v>
      </c>
      <c r="K407" s="69" t="s">
        <v>27</v>
      </c>
      <c r="L407" s="69" t="s">
        <v>137</v>
      </c>
      <c r="M407" s="69" t="s">
        <v>666</v>
      </c>
      <c r="N407" s="69" t="s">
        <v>28</v>
      </c>
      <c r="O407" s="71">
        <v>0</v>
      </c>
      <c r="P407" s="74">
        <v>2884.43</v>
      </c>
    </row>
    <row r="408" spans="1:16" ht="14.25" customHeight="1">
      <c r="A408" s="64" t="s">
        <v>1</v>
      </c>
      <c r="B408" s="163" t="s">
        <v>662</v>
      </c>
      <c r="C408" s="174" t="s">
        <v>647</v>
      </c>
      <c r="D408" s="68">
        <v>45744</v>
      </c>
      <c r="E408" s="66">
        <f t="shared" si="3"/>
        <v>3</v>
      </c>
      <c r="F408" s="66">
        <f t="shared" si="4"/>
        <v>2025</v>
      </c>
      <c r="G408" s="67">
        <f t="shared" si="5"/>
        <v>45717</v>
      </c>
      <c r="H408" s="67" t="s">
        <v>29</v>
      </c>
      <c r="I408" s="26" t="s">
        <v>43</v>
      </c>
      <c r="J408" s="66" t="s">
        <v>283</v>
      </c>
      <c r="K408" s="69" t="s">
        <v>27</v>
      </c>
      <c r="L408" s="69" t="s">
        <v>137</v>
      </c>
      <c r="M408" s="69" t="s">
        <v>666</v>
      </c>
      <c r="N408" s="69" t="s">
        <v>28</v>
      </c>
      <c r="O408" s="71">
        <v>0</v>
      </c>
      <c r="P408" s="74">
        <v>2548.98</v>
      </c>
    </row>
    <row r="409" spans="1:16" ht="14.25" customHeight="1">
      <c r="A409" s="64" t="s">
        <v>1</v>
      </c>
      <c r="B409" s="163" t="s">
        <v>662</v>
      </c>
      <c r="C409" s="174" t="s">
        <v>647</v>
      </c>
      <c r="D409" s="68">
        <v>45744</v>
      </c>
      <c r="E409" s="66">
        <f t="shared" si="3"/>
        <v>3</v>
      </c>
      <c r="F409" s="66">
        <f t="shared" si="4"/>
        <v>2025</v>
      </c>
      <c r="G409" s="67">
        <f t="shared" si="5"/>
        <v>45717</v>
      </c>
      <c r="H409" s="67" t="s">
        <v>29</v>
      </c>
      <c r="I409" s="26" t="s">
        <v>43</v>
      </c>
      <c r="J409" s="66" t="s">
        <v>284</v>
      </c>
      <c r="K409" s="69" t="s">
        <v>27</v>
      </c>
      <c r="L409" s="69" t="s">
        <v>137</v>
      </c>
      <c r="M409" s="69" t="s">
        <v>666</v>
      </c>
      <c r="N409" s="69" t="s">
        <v>28</v>
      </c>
      <c r="O409" s="71">
        <v>0</v>
      </c>
      <c r="P409" s="74">
        <v>2051.4499999999998</v>
      </c>
    </row>
    <row r="410" spans="1:16" ht="14.25" customHeight="1">
      <c r="A410" s="64" t="s">
        <v>1</v>
      </c>
      <c r="B410" s="163" t="s">
        <v>662</v>
      </c>
      <c r="C410" s="174" t="s">
        <v>647</v>
      </c>
      <c r="D410" s="68">
        <v>45744</v>
      </c>
      <c r="E410" s="66">
        <f t="shared" si="3"/>
        <v>3</v>
      </c>
      <c r="F410" s="66">
        <f t="shared" si="4"/>
        <v>2025</v>
      </c>
      <c r="G410" s="67">
        <f t="shared" si="5"/>
        <v>45717</v>
      </c>
      <c r="H410" s="67" t="s">
        <v>29</v>
      </c>
      <c r="I410" s="26" t="s">
        <v>43</v>
      </c>
      <c r="J410" s="66" t="s">
        <v>284</v>
      </c>
      <c r="K410" s="69" t="s">
        <v>27</v>
      </c>
      <c r="L410" s="69" t="s">
        <v>137</v>
      </c>
      <c r="M410" s="69" t="s">
        <v>666</v>
      </c>
      <c r="N410" s="69" t="s">
        <v>28</v>
      </c>
      <c r="O410" s="71">
        <v>0</v>
      </c>
      <c r="P410" s="74">
        <v>1633.8</v>
      </c>
    </row>
    <row r="411" spans="1:16" ht="14.25" customHeight="1">
      <c r="A411" s="64" t="s">
        <v>1</v>
      </c>
      <c r="B411" s="163" t="s">
        <v>662</v>
      </c>
      <c r="C411" s="174" t="s">
        <v>647</v>
      </c>
      <c r="D411" s="68">
        <v>45744</v>
      </c>
      <c r="E411" s="66">
        <f t="shared" si="3"/>
        <v>3</v>
      </c>
      <c r="F411" s="66">
        <f t="shared" si="4"/>
        <v>2025</v>
      </c>
      <c r="G411" s="67">
        <f t="shared" si="5"/>
        <v>45717</v>
      </c>
      <c r="H411" s="67" t="s">
        <v>29</v>
      </c>
      <c r="I411" s="26" t="s">
        <v>43</v>
      </c>
      <c r="J411" s="66" t="s">
        <v>685</v>
      </c>
      <c r="K411" s="69" t="s">
        <v>27</v>
      </c>
      <c r="L411" s="69" t="s">
        <v>137</v>
      </c>
      <c r="M411" s="69" t="s">
        <v>666</v>
      </c>
      <c r="N411" s="69" t="s">
        <v>28</v>
      </c>
      <c r="O411" s="71">
        <v>0</v>
      </c>
      <c r="P411" s="74">
        <v>40.94</v>
      </c>
    </row>
    <row r="412" spans="1:16" ht="14.25" customHeight="1">
      <c r="A412" s="64" t="s">
        <v>1</v>
      </c>
      <c r="B412" s="163" t="s">
        <v>662</v>
      </c>
      <c r="C412" s="174" t="s">
        <v>647</v>
      </c>
      <c r="D412" s="68">
        <v>45744</v>
      </c>
      <c r="E412" s="66">
        <f t="shared" si="3"/>
        <v>3</v>
      </c>
      <c r="F412" s="66">
        <f t="shared" si="4"/>
        <v>2025</v>
      </c>
      <c r="G412" s="67">
        <f t="shared" si="5"/>
        <v>45717</v>
      </c>
      <c r="H412" s="67" t="s">
        <v>29</v>
      </c>
      <c r="I412" s="26" t="s">
        <v>43</v>
      </c>
      <c r="J412" s="66" t="s">
        <v>686</v>
      </c>
      <c r="K412" s="69" t="s">
        <v>27</v>
      </c>
      <c r="L412" s="69" t="s">
        <v>137</v>
      </c>
      <c r="M412" s="69" t="s">
        <v>666</v>
      </c>
      <c r="N412" s="69" t="s">
        <v>28</v>
      </c>
      <c r="O412" s="71">
        <v>0</v>
      </c>
      <c r="P412" s="74">
        <v>4898.18</v>
      </c>
    </row>
    <row r="413" spans="1:16" ht="14.25" customHeight="1">
      <c r="A413" s="64" t="s">
        <v>1</v>
      </c>
      <c r="B413" s="163" t="s">
        <v>662</v>
      </c>
      <c r="C413" s="174" t="s">
        <v>647</v>
      </c>
      <c r="D413" s="68">
        <v>45744</v>
      </c>
      <c r="E413" s="66">
        <f t="shared" si="3"/>
        <v>3</v>
      </c>
      <c r="F413" s="66">
        <f t="shared" si="4"/>
        <v>2025</v>
      </c>
      <c r="G413" s="67">
        <f t="shared" si="5"/>
        <v>45717</v>
      </c>
      <c r="H413" s="67" t="s">
        <v>29</v>
      </c>
      <c r="I413" s="26" t="s">
        <v>43</v>
      </c>
      <c r="J413" s="66" t="s">
        <v>286</v>
      </c>
      <c r="K413" s="69" t="s">
        <v>27</v>
      </c>
      <c r="L413" s="69" t="s">
        <v>137</v>
      </c>
      <c r="M413" s="69" t="s">
        <v>666</v>
      </c>
      <c r="N413" s="69" t="s">
        <v>28</v>
      </c>
      <c r="O413" s="71">
        <v>0</v>
      </c>
      <c r="P413" s="74">
        <v>1748.34</v>
      </c>
    </row>
    <row r="414" spans="1:16" ht="14.25" customHeight="1">
      <c r="A414" s="64" t="s">
        <v>1</v>
      </c>
      <c r="B414" s="163" t="s">
        <v>662</v>
      </c>
      <c r="C414" s="174" t="s">
        <v>647</v>
      </c>
      <c r="D414" s="68">
        <v>45744</v>
      </c>
      <c r="E414" s="66">
        <f t="shared" si="3"/>
        <v>3</v>
      </c>
      <c r="F414" s="66">
        <f t="shared" si="4"/>
        <v>2025</v>
      </c>
      <c r="G414" s="67">
        <f t="shared" si="5"/>
        <v>45717</v>
      </c>
      <c r="H414" s="67" t="s">
        <v>29</v>
      </c>
      <c r="I414" s="26" t="s">
        <v>43</v>
      </c>
      <c r="J414" s="66" t="s">
        <v>689</v>
      </c>
      <c r="K414" s="69" t="s">
        <v>27</v>
      </c>
      <c r="L414" s="69" t="s">
        <v>137</v>
      </c>
      <c r="M414" s="69" t="s">
        <v>666</v>
      </c>
      <c r="N414" s="69" t="s">
        <v>28</v>
      </c>
      <c r="O414" s="71">
        <v>0</v>
      </c>
      <c r="P414" s="74">
        <v>1020.7</v>
      </c>
    </row>
    <row r="415" spans="1:16" ht="14.25" customHeight="1">
      <c r="A415" s="64" t="s">
        <v>1</v>
      </c>
      <c r="B415" s="163" t="s">
        <v>662</v>
      </c>
      <c r="C415" s="174" t="s">
        <v>647</v>
      </c>
      <c r="D415" s="68">
        <v>45744</v>
      </c>
      <c r="E415" s="66">
        <f t="shared" si="3"/>
        <v>3</v>
      </c>
      <c r="F415" s="66">
        <f t="shared" si="4"/>
        <v>2025</v>
      </c>
      <c r="G415" s="67">
        <f t="shared" si="5"/>
        <v>45717</v>
      </c>
      <c r="H415" s="67" t="s">
        <v>29</v>
      </c>
      <c r="I415" s="26" t="s">
        <v>43</v>
      </c>
      <c r="J415" s="66" t="s">
        <v>261</v>
      </c>
      <c r="K415" s="69" t="s">
        <v>27</v>
      </c>
      <c r="L415" s="69" t="s">
        <v>137</v>
      </c>
      <c r="M415" s="69" t="s">
        <v>666</v>
      </c>
      <c r="N415" s="69" t="s">
        <v>28</v>
      </c>
      <c r="O415" s="71">
        <v>0</v>
      </c>
      <c r="P415" s="74">
        <v>1371.01</v>
      </c>
    </row>
    <row r="416" spans="1:16" ht="14.25" customHeight="1">
      <c r="A416" s="64" t="s">
        <v>1</v>
      </c>
      <c r="B416" s="163" t="s">
        <v>662</v>
      </c>
      <c r="C416" s="174" t="s">
        <v>647</v>
      </c>
      <c r="D416" s="68">
        <v>45744</v>
      </c>
      <c r="E416" s="66">
        <f t="shared" si="3"/>
        <v>3</v>
      </c>
      <c r="F416" s="66">
        <f t="shared" si="4"/>
        <v>2025</v>
      </c>
      <c r="G416" s="67">
        <f t="shared" si="5"/>
        <v>45717</v>
      </c>
      <c r="H416" s="67" t="s">
        <v>29</v>
      </c>
      <c r="I416" s="26" t="s">
        <v>43</v>
      </c>
      <c r="J416" s="66" t="s">
        <v>288</v>
      </c>
      <c r="K416" s="69" t="s">
        <v>27</v>
      </c>
      <c r="L416" s="69" t="s">
        <v>137</v>
      </c>
      <c r="M416" s="69" t="s">
        <v>666</v>
      </c>
      <c r="N416" s="69" t="s">
        <v>28</v>
      </c>
      <c r="O416" s="71">
        <v>0</v>
      </c>
      <c r="P416" s="74">
        <v>4202.34</v>
      </c>
    </row>
    <row r="417" spans="1:16" ht="14.25" customHeight="1">
      <c r="A417" s="64" t="s">
        <v>1</v>
      </c>
      <c r="B417" s="163" t="s">
        <v>662</v>
      </c>
      <c r="C417" s="174" t="s">
        <v>647</v>
      </c>
      <c r="D417" s="68">
        <v>45744</v>
      </c>
      <c r="E417" s="66">
        <f t="shared" si="3"/>
        <v>3</v>
      </c>
      <c r="F417" s="66">
        <f t="shared" si="4"/>
        <v>2025</v>
      </c>
      <c r="G417" s="67">
        <f t="shared" si="5"/>
        <v>45717</v>
      </c>
      <c r="H417" s="67" t="s">
        <v>29</v>
      </c>
      <c r="I417" s="26" t="s">
        <v>43</v>
      </c>
      <c r="J417" s="66" t="s">
        <v>263</v>
      </c>
      <c r="K417" s="69" t="s">
        <v>27</v>
      </c>
      <c r="L417" s="69" t="s">
        <v>137</v>
      </c>
      <c r="M417" s="69" t="s">
        <v>666</v>
      </c>
      <c r="N417" s="69" t="s">
        <v>28</v>
      </c>
      <c r="O417" s="71">
        <v>0</v>
      </c>
      <c r="P417" s="74">
        <v>1008.23</v>
      </c>
    </row>
    <row r="418" spans="1:16" ht="14.25" customHeight="1">
      <c r="A418" s="64" t="s">
        <v>1</v>
      </c>
      <c r="B418" s="163" t="s">
        <v>662</v>
      </c>
      <c r="C418" s="174" t="s">
        <v>647</v>
      </c>
      <c r="D418" s="68">
        <v>45744</v>
      </c>
      <c r="E418" s="66">
        <f t="shared" si="3"/>
        <v>3</v>
      </c>
      <c r="F418" s="66">
        <f t="shared" si="4"/>
        <v>2025</v>
      </c>
      <c r="G418" s="67">
        <f t="shared" si="5"/>
        <v>45717</v>
      </c>
      <c r="H418" s="67" t="s">
        <v>29</v>
      </c>
      <c r="I418" s="26" t="s">
        <v>43</v>
      </c>
      <c r="J418" s="66" t="s">
        <v>829</v>
      </c>
      <c r="K418" s="69" t="s">
        <v>27</v>
      </c>
      <c r="L418" s="69" t="s">
        <v>137</v>
      </c>
      <c r="M418" s="69" t="s">
        <v>666</v>
      </c>
      <c r="N418" s="69" t="s">
        <v>28</v>
      </c>
      <c r="O418" s="71">
        <v>0</v>
      </c>
      <c r="P418" s="74">
        <v>2557.77</v>
      </c>
    </row>
    <row r="419" spans="1:16" ht="14.25" customHeight="1">
      <c r="A419" s="64" t="s">
        <v>1</v>
      </c>
      <c r="B419" s="163" t="s">
        <v>662</v>
      </c>
      <c r="C419" s="174" t="s">
        <v>647</v>
      </c>
      <c r="D419" s="68">
        <v>45744</v>
      </c>
      <c r="E419" s="66">
        <f t="shared" si="3"/>
        <v>3</v>
      </c>
      <c r="F419" s="66">
        <f t="shared" si="4"/>
        <v>2025</v>
      </c>
      <c r="G419" s="67">
        <f t="shared" si="5"/>
        <v>45717</v>
      </c>
      <c r="H419" s="67" t="s">
        <v>29</v>
      </c>
      <c r="I419" s="26" t="s">
        <v>43</v>
      </c>
      <c r="J419" s="66" t="s">
        <v>267</v>
      </c>
      <c r="K419" s="69" t="s">
        <v>27</v>
      </c>
      <c r="L419" s="69" t="s">
        <v>137</v>
      </c>
      <c r="M419" s="69" t="s">
        <v>666</v>
      </c>
      <c r="N419" s="69" t="s">
        <v>28</v>
      </c>
      <c r="O419" s="71">
        <v>0</v>
      </c>
      <c r="P419" s="74">
        <v>626.36</v>
      </c>
    </row>
    <row r="420" spans="1:16" ht="14.25" customHeight="1">
      <c r="A420" s="64" t="s">
        <v>1</v>
      </c>
      <c r="B420" s="163" t="s">
        <v>662</v>
      </c>
      <c r="C420" s="174" t="s">
        <v>647</v>
      </c>
      <c r="D420" s="68">
        <v>45744</v>
      </c>
      <c r="E420" s="66">
        <f t="shared" si="3"/>
        <v>3</v>
      </c>
      <c r="F420" s="66">
        <f t="shared" si="4"/>
        <v>2025</v>
      </c>
      <c r="G420" s="67">
        <f t="shared" si="5"/>
        <v>45717</v>
      </c>
      <c r="H420" s="67" t="s">
        <v>29</v>
      </c>
      <c r="I420" s="26" t="s">
        <v>43</v>
      </c>
      <c r="J420" s="66" t="s">
        <v>750</v>
      </c>
      <c r="K420" s="69" t="s">
        <v>27</v>
      </c>
      <c r="L420" s="69" t="s">
        <v>137</v>
      </c>
      <c r="M420" s="69" t="s">
        <v>666</v>
      </c>
      <c r="N420" s="69" t="s">
        <v>28</v>
      </c>
      <c r="O420" s="71">
        <v>0</v>
      </c>
      <c r="P420" s="74">
        <v>1967.07</v>
      </c>
    </row>
    <row r="421" spans="1:16" ht="14.25" customHeight="1">
      <c r="A421" s="64" t="s">
        <v>1</v>
      </c>
      <c r="B421" s="163" t="s">
        <v>662</v>
      </c>
      <c r="C421" s="174" t="s">
        <v>647</v>
      </c>
      <c r="D421" s="68">
        <v>45744</v>
      </c>
      <c r="E421" s="66">
        <f t="shared" si="3"/>
        <v>3</v>
      </c>
      <c r="F421" s="66">
        <f t="shared" si="4"/>
        <v>2025</v>
      </c>
      <c r="G421" s="67">
        <f t="shared" si="5"/>
        <v>45717</v>
      </c>
      <c r="H421" s="67" t="s">
        <v>29</v>
      </c>
      <c r="I421" s="26" t="s">
        <v>43</v>
      </c>
      <c r="J421" s="66" t="s">
        <v>289</v>
      </c>
      <c r="K421" s="69" t="s">
        <v>27</v>
      </c>
      <c r="L421" s="69" t="s">
        <v>137</v>
      </c>
      <c r="M421" s="69" t="s">
        <v>666</v>
      </c>
      <c r="N421" s="69" t="s">
        <v>28</v>
      </c>
      <c r="O421" s="71">
        <v>0</v>
      </c>
      <c r="P421" s="74">
        <v>3582.25</v>
      </c>
    </row>
    <row r="422" spans="1:16" ht="14.25" customHeight="1">
      <c r="A422" s="64" t="s">
        <v>1</v>
      </c>
      <c r="B422" s="163" t="s">
        <v>662</v>
      </c>
      <c r="C422" s="174" t="s">
        <v>647</v>
      </c>
      <c r="D422" s="68">
        <v>45744</v>
      </c>
      <c r="E422" s="66">
        <f t="shared" si="3"/>
        <v>3</v>
      </c>
      <c r="F422" s="66">
        <f t="shared" si="4"/>
        <v>2025</v>
      </c>
      <c r="G422" s="67">
        <f t="shared" si="5"/>
        <v>45717</v>
      </c>
      <c r="H422" s="67" t="s">
        <v>29</v>
      </c>
      <c r="I422" s="26" t="s">
        <v>43</v>
      </c>
      <c r="J422" s="66" t="s">
        <v>290</v>
      </c>
      <c r="K422" s="69" t="s">
        <v>27</v>
      </c>
      <c r="L422" s="69" t="s">
        <v>137</v>
      </c>
      <c r="M422" s="69" t="s">
        <v>666</v>
      </c>
      <c r="N422" s="69" t="s">
        <v>28</v>
      </c>
      <c r="O422" s="71">
        <v>0</v>
      </c>
      <c r="P422" s="74">
        <v>1842.77</v>
      </c>
    </row>
    <row r="423" spans="1:16" ht="14.25" customHeight="1">
      <c r="A423" s="64" t="s">
        <v>1</v>
      </c>
      <c r="B423" s="163" t="s">
        <v>662</v>
      </c>
      <c r="C423" s="174" t="s">
        <v>647</v>
      </c>
      <c r="D423" s="68">
        <v>45744</v>
      </c>
      <c r="E423" s="66">
        <f t="shared" si="3"/>
        <v>3</v>
      </c>
      <c r="F423" s="66">
        <f t="shared" si="4"/>
        <v>2025</v>
      </c>
      <c r="G423" s="67">
        <f t="shared" si="5"/>
        <v>45717</v>
      </c>
      <c r="H423" s="67" t="s">
        <v>29</v>
      </c>
      <c r="I423" s="26" t="s">
        <v>43</v>
      </c>
      <c r="J423" s="66" t="s">
        <v>291</v>
      </c>
      <c r="K423" s="69" t="s">
        <v>27</v>
      </c>
      <c r="L423" s="69" t="s">
        <v>137</v>
      </c>
      <c r="M423" s="69" t="s">
        <v>666</v>
      </c>
      <c r="N423" s="69" t="s">
        <v>28</v>
      </c>
      <c r="O423" s="71">
        <v>0</v>
      </c>
      <c r="P423" s="74">
        <v>4962.1000000000004</v>
      </c>
    </row>
    <row r="424" spans="1:16" ht="14.25" customHeight="1">
      <c r="A424" s="64" t="s">
        <v>1</v>
      </c>
      <c r="B424" s="163" t="s">
        <v>662</v>
      </c>
      <c r="C424" s="174" t="s">
        <v>647</v>
      </c>
      <c r="D424" s="68">
        <v>45744</v>
      </c>
      <c r="E424" s="66">
        <f t="shared" si="3"/>
        <v>3</v>
      </c>
      <c r="F424" s="66">
        <f t="shared" si="4"/>
        <v>2025</v>
      </c>
      <c r="G424" s="67">
        <f t="shared" si="5"/>
        <v>45717</v>
      </c>
      <c r="H424" s="67" t="s">
        <v>2009</v>
      </c>
      <c r="I424" s="26" t="s">
        <v>102</v>
      </c>
      <c r="J424" s="66" t="s">
        <v>682</v>
      </c>
      <c r="K424" s="69" t="s">
        <v>27</v>
      </c>
      <c r="L424" s="69" t="s">
        <v>137</v>
      </c>
      <c r="M424" s="69" t="s">
        <v>666</v>
      </c>
      <c r="N424" s="69" t="s">
        <v>28</v>
      </c>
      <c r="O424" s="71">
        <v>0</v>
      </c>
      <c r="P424" s="74">
        <v>13.1</v>
      </c>
    </row>
    <row r="425" spans="1:16" ht="14.25" customHeight="1">
      <c r="A425" s="64" t="s">
        <v>1</v>
      </c>
      <c r="B425" s="163" t="s">
        <v>662</v>
      </c>
      <c r="C425" s="174" t="s">
        <v>647</v>
      </c>
      <c r="D425" s="68">
        <v>45744</v>
      </c>
      <c r="E425" s="66">
        <f t="shared" si="3"/>
        <v>3</v>
      </c>
      <c r="F425" s="66">
        <f t="shared" si="4"/>
        <v>2025</v>
      </c>
      <c r="G425" s="67">
        <f t="shared" si="5"/>
        <v>45717</v>
      </c>
      <c r="H425" s="67" t="s">
        <v>2009</v>
      </c>
      <c r="I425" s="26" t="s">
        <v>102</v>
      </c>
      <c r="J425" s="66" t="s">
        <v>682</v>
      </c>
      <c r="K425" s="69" t="s">
        <v>27</v>
      </c>
      <c r="L425" s="69" t="s">
        <v>137</v>
      </c>
      <c r="M425" s="69" t="s">
        <v>666</v>
      </c>
      <c r="N425" s="69" t="s">
        <v>28</v>
      </c>
      <c r="O425" s="71">
        <v>0</v>
      </c>
      <c r="P425" s="74">
        <v>13.1</v>
      </c>
    </row>
    <row r="426" spans="1:16" ht="14.25" customHeight="1">
      <c r="A426" s="64" t="s">
        <v>1</v>
      </c>
      <c r="B426" s="163" t="s">
        <v>662</v>
      </c>
      <c r="C426" s="174" t="s">
        <v>647</v>
      </c>
      <c r="D426" s="68">
        <v>45744</v>
      </c>
      <c r="E426" s="66">
        <f t="shared" si="3"/>
        <v>3</v>
      </c>
      <c r="F426" s="66">
        <f t="shared" si="4"/>
        <v>2025</v>
      </c>
      <c r="G426" s="67">
        <f t="shared" si="5"/>
        <v>45717</v>
      </c>
      <c r="H426" s="67" t="s">
        <v>2006</v>
      </c>
      <c r="I426" s="26" t="s">
        <v>142</v>
      </c>
      <c r="J426" s="66" t="s">
        <v>830</v>
      </c>
      <c r="K426" s="69" t="s">
        <v>27</v>
      </c>
      <c r="L426" s="69" t="s">
        <v>137</v>
      </c>
      <c r="M426" s="69" t="s">
        <v>664</v>
      </c>
      <c r="N426" s="69" t="s">
        <v>28</v>
      </c>
      <c r="O426" s="71">
        <v>0</v>
      </c>
      <c r="P426" s="74">
        <v>758.4</v>
      </c>
    </row>
    <row r="427" spans="1:16" ht="14.25" customHeight="1">
      <c r="A427" s="64" t="s">
        <v>1</v>
      </c>
      <c r="B427" s="163" t="s">
        <v>662</v>
      </c>
      <c r="C427" s="174" t="s">
        <v>647</v>
      </c>
      <c r="D427" s="68">
        <v>45747</v>
      </c>
      <c r="E427" s="66">
        <f t="shared" si="3"/>
        <v>3</v>
      </c>
      <c r="F427" s="66">
        <f t="shared" si="4"/>
        <v>2025</v>
      </c>
      <c r="G427" s="67">
        <f t="shared" si="5"/>
        <v>45717</v>
      </c>
      <c r="H427" s="67" t="s">
        <v>2006</v>
      </c>
      <c r="I427" s="26" t="s">
        <v>142</v>
      </c>
      <c r="J427" s="66" t="s">
        <v>182</v>
      </c>
      <c r="K427" s="69" t="s">
        <v>27</v>
      </c>
      <c r="L427" s="69" t="s">
        <v>137</v>
      </c>
      <c r="M427" s="69" t="s">
        <v>664</v>
      </c>
      <c r="N427" s="69" t="s">
        <v>604</v>
      </c>
      <c r="O427" s="71">
        <v>3165.48</v>
      </c>
      <c r="P427" s="74">
        <v>0</v>
      </c>
    </row>
    <row r="428" spans="1:16" ht="14.25" customHeight="1">
      <c r="A428" s="64" t="s">
        <v>1</v>
      </c>
      <c r="B428" s="163" t="s">
        <v>662</v>
      </c>
      <c r="C428" s="174" t="s">
        <v>647</v>
      </c>
      <c r="D428" s="68">
        <v>45747</v>
      </c>
      <c r="E428" s="66">
        <f t="shared" si="3"/>
        <v>3</v>
      </c>
      <c r="F428" s="66">
        <f t="shared" si="4"/>
        <v>2025</v>
      </c>
      <c r="G428" s="67">
        <f t="shared" si="5"/>
        <v>45717</v>
      </c>
      <c r="H428" s="67" t="s">
        <v>2006</v>
      </c>
      <c r="I428" s="26" t="s">
        <v>142</v>
      </c>
      <c r="J428" s="66" t="s">
        <v>182</v>
      </c>
      <c r="K428" s="69" t="s">
        <v>27</v>
      </c>
      <c r="L428" s="69" t="s">
        <v>137</v>
      </c>
      <c r="M428" s="69" t="s">
        <v>664</v>
      </c>
      <c r="N428" s="69" t="s">
        <v>604</v>
      </c>
      <c r="O428" s="71">
        <v>6901.93</v>
      </c>
      <c r="P428" s="74">
        <v>0</v>
      </c>
    </row>
    <row r="429" spans="1:16" ht="14.25" customHeight="1">
      <c r="A429" s="64" t="s">
        <v>1</v>
      </c>
      <c r="B429" s="163" t="s">
        <v>662</v>
      </c>
      <c r="C429" s="174" t="s">
        <v>647</v>
      </c>
      <c r="D429" s="68">
        <v>45747</v>
      </c>
      <c r="E429" s="66">
        <f t="shared" si="3"/>
        <v>3</v>
      </c>
      <c r="F429" s="66">
        <f t="shared" si="4"/>
        <v>2025</v>
      </c>
      <c r="G429" s="67">
        <f t="shared" si="5"/>
        <v>45717</v>
      </c>
      <c r="H429" s="67" t="s">
        <v>2006</v>
      </c>
      <c r="I429" s="26" t="s">
        <v>142</v>
      </c>
      <c r="J429" s="66" t="s">
        <v>831</v>
      </c>
      <c r="K429" s="69" t="s">
        <v>27</v>
      </c>
      <c r="L429" s="69" t="s">
        <v>137</v>
      </c>
      <c r="M429" s="69" t="s">
        <v>664</v>
      </c>
      <c r="N429" s="69" t="s">
        <v>604</v>
      </c>
      <c r="O429" s="71">
        <v>4482.09</v>
      </c>
      <c r="P429" s="74">
        <v>0</v>
      </c>
    </row>
    <row r="430" spans="1:16" ht="14.25" customHeight="1">
      <c r="A430" s="64" t="s">
        <v>1</v>
      </c>
      <c r="B430" s="163" t="s">
        <v>662</v>
      </c>
      <c r="C430" s="174" t="s">
        <v>647</v>
      </c>
      <c r="D430" s="68">
        <v>45747</v>
      </c>
      <c r="E430" s="66">
        <f t="shared" si="3"/>
        <v>3</v>
      </c>
      <c r="F430" s="66">
        <f t="shared" si="4"/>
        <v>2025</v>
      </c>
      <c r="G430" s="67">
        <f t="shared" si="5"/>
        <v>45717</v>
      </c>
      <c r="H430" s="67" t="s">
        <v>2006</v>
      </c>
      <c r="I430" s="26" t="s">
        <v>142</v>
      </c>
      <c r="J430" s="66" t="s">
        <v>832</v>
      </c>
      <c r="K430" s="69" t="s">
        <v>27</v>
      </c>
      <c r="L430" s="69" t="s">
        <v>137</v>
      </c>
      <c r="M430" s="69" t="s">
        <v>664</v>
      </c>
      <c r="N430" s="69" t="s">
        <v>28</v>
      </c>
      <c r="O430" s="71">
        <v>0</v>
      </c>
      <c r="P430" s="74">
        <v>14549.5</v>
      </c>
    </row>
    <row r="431" spans="1:16" ht="14.25" customHeight="1">
      <c r="A431" s="64" t="s">
        <v>1</v>
      </c>
      <c r="B431" s="163" t="s">
        <v>662</v>
      </c>
      <c r="C431" s="174" t="s">
        <v>647</v>
      </c>
      <c r="D431" s="68">
        <v>45748</v>
      </c>
      <c r="E431" s="66">
        <f t="shared" si="3"/>
        <v>4</v>
      </c>
      <c r="F431" s="66">
        <f t="shared" si="4"/>
        <v>2025</v>
      </c>
      <c r="G431" s="67">
        <f t="shared" si="5"/>
        <v>45748</v>
      </c>
      <c r="H431" s="67" t="s">
        <v>2007</v>
      </c>
      <c r="I431" s="26" t="s">
        <v>138</v>
      </c>
      <c r="J431" s="66" t="s">
        <v>139</v>
      </c>
      <c r="K431" s="69" t="s">
        <v>27</v>
      </c>
      <c r="L431" s="69" t="s">
        <v>137</v>
      </c>
      <c r="M431" s="69" t="s">
        <v>664</v>
      </c>
      <c r="N431" s="69" t="s">
        <v>604</v>
      </c>
      <c r="O431" s="71">
        <v>0.16</v>
      </c>
      <c r="P431" s="74">
        <v>0</v>
      </c>
    </row>
    <row r="432" spans="1:16" ht="14.25" customHeight="1">
      <c r="A432" s="64" t="s">
        <v>1</v>
      </c>
      <c r="B432" s="163" t="s">
        <v>662</v>
      </c>
      <c r="C432" s="174" t="s">
        <v>647</v>
      </c>
      <c r="D432" s="68">
        <v>45748</v>
      </c>
      <c r="E432" s="66">
        <f t="shared" si="3"/>
        <v>4</v>
      </c>
      <c r="F432" s="66">
        <f t="shared" si="4"/>
        <v>2025</v>
      </c>
      <c r="G432" s="67">
        <f t="shared" si="5"/>
        <v>45748</v>
      </c>
      <c r="H432" s="67" t="s">
        <v>2009</v>
      </c>
      <c r="I432" s="26" t="s">
        <v>102</v>
      </c>
      <c r="J432" s="66" t="s">
        <v>129</v>
      </c>
      <c r="K432" s="69" t="s">
        <v>27</v>
      </c>
      <c r="L432" s="69" t="s">
        <v>137</v>
      </c>
      <c r="M432" s="69" t="s">
        <v>666</v>
      </c>
      <c r="N432" s="69" t="s">
        <v>28</v>
      </c>
      <c r="O432" s="71">
        <v>0</v>
      </c>
      <c r="P432" s="74">
        <v>9</v>
      </c>
    </row>
    <row r="433" spans="1:16" ht="14.25" customHeight="1">
      <c r="A433" s="64" t="s">
        <v>1</v>
      </c>
      <c r="B433" s="163" t="s">
        <v>662</v>
      </c>
      <c r="C433" s="174" t="s">
        <v>647</v>
      </c>
      <c r="D433" s="68">
        <v>45748</v>
      </c>
      <c r="E433" s="66">
        <f t="shared" si="3"/>
        <v>4</v>
      </c>
      <c r="F433" s="66">
        <f t="shared" si="4"/>
        <v>2025</v>
      </c>
      <c r="G433" s="67">
        <f t="shared" si="5"/>
        <v>45748</v>
      </c>
      <c r="H433" s="67" t="s">
        <v>2008</v>
      </c>
      <c r="I433" s="26" t="s">
        <v>59</v>
      </c>
      <c r="J433" s="66" t="s">
        <v>833</v>
      </c>
      <c r="K433" s="69" t="s">
        <v>27</v>
      </c>
      <c r="L433" s="69" t="s">
        <v>137</v>
      </c>
      <c r="M433" s="69" t="s">
        <v>666</v>
      </c>
      <c r="N433" s="69" t="s">
        <v>28</v>
      </c>
      <c r="O433" s="71">
        <v>0</v>
      </c>
      <c r="P433" s="74">
        <v>370</v>
      </c>
    </row>
    <row r="434" spans="1:16" ht="14.25" customHeight="1">
      <c r="A434" s="64" t="s">
        <v>1</v>
      </c>
      <c r="B434" s="163" t="s">
        <v>662</v>
      </c>
      <c r="C434" s="174" t="s">
        <v>647</v>
      </c>
      <c r="D434" s="68">
        <v>45749</v>
      </c>
      <c r="E434" s="66">
        <f t="shared" si="3"/>
        <v>4</v>
      </c>
      <c r="F434" s="66">
        <f t="shared" si="4"/>
        <v>2025</v>
      </c>
      <c r="G434" s="67">
        <f t="shared" si="5"/>
        <v>45748</v>
      </c>
      <c r="H434" s="67" t="s">
        <v>2006</v>
      </c>
      <c r="I434" s="26" t="s">
        <v>142</v>
      </c>
      <c r="J434" s="66" t="s">
        <v>182</v>
      </c>
      <c r="K434" s="69" t="s">
        <v>27</v>
      </c>
      <c r="L434" s="69" t="s">
        <v>132</v>
      </c>
      <c r="M434" s="69" t="s">
        <v>664</v>
      </c>
      <c r="N434" s="69" t="s">
        <v>604</v>
      </c>
      <c r="O434" s="71">
        <v>5959.9</v>
      </c>
      <c r="P434" s="74">
        <v>0</v>
      </c>
    </row>
    <row r="435" spans="1:16" ht="14.25" customHeight="1">
      <c r="A435" s="64" t="s">
        <v>1</v>
      </c>
      <c r="B435" s="163" t="s">
        <v>662</v>
      </c>
      <c r="C435" s="174" t="s">
        <v>647</v>
      </c>
      <c r="D435" s="68">
        <v>45749</v>
      </c>
      <c r="E435" s="66">
        <f t="shared" si="3"/>
        <v>4</v>
      </c>
      <c r="F435" s="66">
        <f t="shared" si="4"/>
        <v>2025</v>
      </c>
      <c r="G435" s="67">
        <f t="shared" si="5"/>
        <v>45748</v>
      </c>
      <c r="H435" s="67" t="s">
        <v>2006</v>
      </c>
      <c r="I435" s="26" t="s">
        <v>142</v>
      </c>
      <c r="J435" s="66" t="s">
        <v>182</v>
      </c>
      <c r="K435" s="69" t="s">
        <v>27</v>
      </c>
      <c r="L435" s="69" t="s">
        <v>122</v>
      </c>
      <c r="M435" s="69" t="s">
        <v>664</v>
      </c>
      <c r="N435" s="69" t="s">
        <v>604</v>
      </c>
      <c r="O435" s="71">
        <v>12157.93</v>
      </c>
      <c r="P435" s="74">
        <v>0</v>
      </c>
    </row>
    <row r="436" spans="1:16" ht="14.25" customHeight="1">
      <c r="A436" s="64" t="s">
        <v>1</v>
      </c>
      <c r="B436" s="163" t="s">
        <v>662</v>
      </c>
      <c r="C436" s="174" t="s">
        <v>647</v>
      </c>
      <c r="D436" s="68">
        <v>45749</v>
      </c>
      <c r="E436" s="66">
        <f t="shared" si="3"/>
        <v>4</v>
      </c>
      <c r="F436" s="66">
        <f t="shared" si="4"/>
        <v>2025</v>
      </c>
      <c r="G436" s="67">
        <f t="shared" si="5"/>
        <v>45748</v>
      </c>
      <c r="H436" s="67" t="s">
        <v>2006</v>
      </c>
      <c r="I436" s="26" t="s">
        <v>142</v>
      </c>
      <c r="J436" s="66" t="s">
        <v>182</v>
      </c>
      <c r="K436" s="69" t="s">
        <v>27</v>
      </c>
      <c r="L436" s="69" t="s">
        <v>122</v>
      </c>
      <c r="M436" s="69" t="s">
        <v>664</v>
      </c>
      <c r="N436" s="69" t="s">
        <v>604</v>
      </c>
      <c r="O436" s="71">
        <v>12157.93</v>
      </c>
      <c r="P436" s="74">
        <v>0</v>
      </c>
    </row>
    <row r="437" spans="1:16" ht="14.25" customHeight="1">
      <c r="A437" s="64" t="s">
        <v>1</v>
      </c>
      <c r="B437" s="163" t="s">
        <v>662</v>
      </c>
      <c r="C437" s="174" t="s">
        <v>647</v>
      </c>
      <c r="D437" s="68">
        <v>45749</v>
      </c>
      <c r="E437" s="66">
        <f t="shared" si="3"/>
        <v>4</v>
      </c>
      <c r="F437" s="66">
        <f t="shared" si="4"/>
        <v>2025</v>
      </c>
      <c r="G437" s="67">
        <f t="shared" si="5"/>
        <v>45748</v>
      </c>
      <c r="H437" s="67" t="s">
        <v>2006</v>
      </c>
      <c r="I437" s="26" t="s">
        <v>142</v>
      </c>
      <c r="J437" s="66" t="s">
        <v>182</v>
      </c>
      <c r="K437" s="69" t="s">
        <v>27</v>
      </c>
      <c r="L437" s="69" t="s">
        <v>132</v>
      </c>
      <c r="M437" s="69" t="s">
        <v>664</v>
      </c>
      <c r="N437" s="69" t="s">
        <v>604</v>
      </c>
      <c r="O437" s="71">
        <v>5959.9</v>
      </c>
      <c r="P437" s="74">
        <v>0</v>
      </c>
    </row>
    <row r="438" spans="1:16" ht="14.25" customHeight="1">
      <c r="A438" s="64" t="s">
        <v>1</v>
      </c>
      <c r="B438" s="163" t="s">
        <v>662</v>
      </c>
      <c r="C438" s="174" t="s">
        <v>647</v>
      </c>
      <c r="D438" s="68">
        <v>45749</v>
      </c>
      <c r="E438" s="66">
        <f t="shared" si="3"/>
        <v>4</v>
      </c>
      <c r="F438" s="66">
        <f t="shared" si="4"/>
        <v>2025</v>
      </c>
      <c r="G438" s="67">
        <f t="shared" si="5"/>
        <v>45748</v>
      </c>
      <c r="H438" s="67" t="s">
        <v>2007</v>
      </c>
      <c r="I438" s="26" t="s">
        <v>138</v>
      </c>
      <c r="J438" s="66" t="s">
        <v>139</v>
      </c>
      <c r="K438" s="69" t="s">
        <v>27</v>
      </c>
      <c r="L438" s="69" t="s">
        <v>137</v>
      </c>
      <c r="M438" s="69" t="s">
        <v>664</v>
      </c>
      <c r="N438" s="69" t="s">
        <v>604</v>
      </c>
      <c r="O438" s="71">
        <v>1.38</v>
      </c>
      <c r="P438" s="74">
        <v>0</v>
      </c>
    </row>
    <row r="439" spans="1:16" ht="14.25" customHeight="1">
      <c r="A439" s="64" t="s">
        <v>1</v>
      </c>
      <c r="B439" s="163" t="s">
        <v>662</v>
      </c>
      <c r="C439" s="174" t="s">
        <v>647</v>
      </c>
      <c r="D439" s="68">
        <v>45749</v>
      </c>
      <c r="E439" s="66">
        <f t="shared" si="3"/>
        <v>4</v>
      </c>
      <c r="F439" s="66">
        <f t="shared" si="4"/>
        <v>2025</v>
      </c>
      <c r="G439" s="67">
        <f t="shared" si="5"/>
        <v>45748</v>
      </c>
      <c r="H439" s="67" t="s">
        <v>2008</v>
      </c>
      <c r="I439" s="26" t="s">
        <v>582</v>
      </c>
      <c r="J439" s="66" t="s">
        <v>834</v>
      </c>
      <c r="K439" s="69" t="s">
        <v>27</v>
      </c>
      <c r="L439" s="69" t="s">
        <v>137</v>
      </c>
      <c r="M439" s="69" t="s">
        <v>666</v>
      </c>
      <c r="N439" s="69" t="s">
        <v>28</v>
      </c>
      <c r="O439" s="71">
        <v>0</v>
      </c>
      <c r="P439" s="74">
        <v>1285</v>
      </c>
    </row>
    <row r="440" spans="1:16" ht="14.25" customHeight="1">
      <c r="A440" s="64" t="s">
        <v>1</v>
      </c>
      <c r="B440" s="163" t="s">
        <v>662</v>
      </c>
      <c r="C440" s="174" t="s">
        <v>647</v>
      </c>
      <c r="D440" s="68">
        <v>45749</v>
      </c>
      <c r="E440" s="66">
        <f t="shared" si="3"/>
        <v>4</v>
      </c>
      <c r="F440" s="66">
        <f t="shared" si="4"/>
        <v>2025</v>
      </c>
      <c r="G440" s="67">
        <f t="shared" si="5"/>
        <v>45748</v>
      </c>
      <c r="H440" s="67" t="s">
        <v>2008</v>
      </c>
      <c r="I440" s="26" t="s">
        <v>582</v>
      </c>
      <c r="J440" s="66" t="s">
        <v>835</v>
      </c>
      <c r="K440" s="69" t="s">
        <v>27</v>
      </c>
      <c r="L440" s="69" t="s">
        <v>137</v>
      </c>
      <c r="M440" s="69" t="s">
        <v>666</v>
      </c>
      <c r="N440" s="69" t="s">
        <v>28</v>
      </c>
      <c r="O440" s="71">
        <v>0</v>
      </c>
      <c r="P440" s="74">
        <v>240.4</v>
      </c>
    </row>
    <row r="441" spans="1:16" ht="14.25" customHeight="1">
      <c r="A441" s="64" t="s">
        <v>1</v>
      </c>
      <c r="B441" s="163" t="s">
        <v>662</v>
      </c>
      <c r="C441" s="174" t="s">
        <v>647</v>
      </c>
      <c r="D441" s="68">
        <v>45749</v>
      </c>
      <c r="E441" s="66">
        <f t="shared" si="3"/>
        <v>4</v>
      </c>
      <c r="F441" s="66">
        <f t="shared" si="4"/>
        <v>2025</v>
      </c>
      <c r="G441" s="67">
        <f t="shared" si="5"/>
        <v>45748</v>
      </c>
      <c r="H441" s="67" t="s">
        <v>2010</v>
      </c>
      <c r="I441" s="26" t="s">
        <v>676</v>
      </c>
      <c r="J441" s="66" t="s">
        <v>677</v>
      </c>
      <c r="K441" s="69" t="s">
        <v>27</v>
      </c>
      <c r="L441" s="69" t="s">
        <v>137</v>
      </c>
      <c r="M441" s="69" t="s">
        <v>666</v>
      </c>
      <c r="N441" s="69" t="s">
        <v>28</v>
      </c>
      <c r="O441" s="71">
        <v>0</v>
      </c>
      <c r="P441" s="74">
        <v>540</v>
      </c>
    </row>
    <row r="442" spans="1:16" ht="14.25" customHeight="1">
      <c r="A442" s="64" t="s">
        <v>1</v>
      </c>
      <c r="B442" s="163" t="s">
        <v>662</v>
      </c>
      <c r="C442" s="174" t="s">
        <v>647</v>
      </c>
      <c r="D442" s="68">
        <v>45749</v>
      </c>
      <c r="E442" s="66">
        <f t="shared" si="3"/>
        <v>4</v>
      </c>
      <c r="F442" s="66">
        <f t="shared" si="4"/>
        <v>2025</v>
      </c>
      <c r="G442" s="67">
        <f t="shared" si="5"/>
        <v>45748</v>
      </c>
      <c r="H442" s="67" t="s">
        <v>2008</v>
      </c>
      <c r="I442" s="26" t="s">
        <v>582</v>
      </c>
      <c r="J442" s="66" t="s">
        <v>836</v>
      </c>
      <c r="K442" s="69" t="s">
        <v>27</v>
      </c>
      <c r="L442" s="69" t="s">
        <v>137</v>
      </c>
      <c r="M442" s="69" t="s">
        <v>666</v>
      </c>
      <c r="N442" s="69" t="s">
        <v>28</v>
      </c>
      <c r="O442" s="71">
        <v>0</v>
      </c>
      <c r="P442" s="74">
        <v>222.25</v>
      </c>
    </row>
    <row r="443" spans="1:16" ht="14.25" customHeight="1">
      <c r="A443" s="64" t="s">
        <v>1</v>
      </c>
      <c r="B443" s="163" t="s">
        <v>662</v>
      </c>
      <c r="C443" s="174" t="s">
        <v>647</v>
      </c>
      <c r="D443" s="68">
        <v>45749</v>
      </c>
      <c r="E443" s="66">
        <f t="shared" si="3"/>
        <v>4</v>
      </c>
      <c r="F443" s="66">
        <f t="shared" si="4"/>
        <v>2025</v>
      </c>
      <c r="G443" s="67">
        <f t="shared" si="5"/>
        <v>45748</v>
      </c>
      <c r="H443" s="67" t="s">
        <v>2008</v>
      </c>
      <c r="I443" s="26" t="s">
        <v>582</v>
      </c>
      <c r="J443" s="66" t="s">
        <v>837</v>
      </c>
      <c r="K443" s="69" t="s">
        <v>27</v>
      </c>
      <c r="L443" s="69" t="s">
        <v>137</v>
      </c>
      <c r="M443" s="69" t="s">
        <v>666</v>
      </c>
      <c r="N443" s="69" t="s">
        <v>28</v>
      </c>
      <c r="O443" s="71">
        <v>0</v>
      </c>
      <c r="P443" s="74">
        <v>279.89</v>
      </c>
    </row>
    <row r="444" spans="1:16" ht="14.25" customHeight="1">
      <c r="A444" s="64" t="s">
        <v>1</v>
      </c>
      <c r="B444" s="163" t="s">
        <v>662</v>
      </c>
      <c r="C444" s="174" t="s">
        <v>647</v>
      </c>
      <c r="D444" s="68">
        <v>45749</v>
      </c>
      <c r="E444" s="66">
        <f t="shared" si="3"/>
        <v>4</v>
      </c>
      <c r="F444" s="66">
        <f t="shared" si="4"/>
        <v>2025</v>
      </c>
      <c r="G444" s="67">
        <f t="shared" si="5"/>
        <v>45748</v>
      </c>
      <c r="H444" s="67" t="s">
        <v>2009</v>
      </c>
      <c r="I444" s="26" t="s">
        <v>102</v>
      </c>
      <c r="J444" s="66" t="s">
        <v>129</v>
      </c>
      <c r="K444" s="69" t="s">
        <v>27</v>
      </c>
      <c r="L444" s="69" t="s">
        <v>137</v>
      </c>
      <c r="M444" s="69" t="s">
        <v>666</v>
      </c>
      <c r="N444" s="69" t="s">
        <v>28</v>
      </c>
      <c r="O444" s="71">
        <v>0</v>
      </c>
      <c r="P444" s="74">
        <v>9</v>
      </c>
    </row>
    <row r="445" spans="1:16" ht="14.25" customHeight="1">
      <c r="A445" s="64" t="s">
        <v>1</v>
      </c>
      <c r="B445" s="163" t="s">
        <v>662</v>
      </c>
      <c r="C445" s="174" t="s">
        <v>647</v>
      </c>
      <c r="D445" s="68">
        <v>45749</v>
      </c>
      <c r="E445" s="66">
        <f t="shared" si="3"/>
        <v>4</v>
      </c>
      <c r="F445" s="66">
        <f t="shared" si="4"/>
        <v>2025</v>
      </c>
      <c r="G445" s="67">
        <f t="shared" si="5"/>
        <v>45748</v>
      </c>
      <c r="H445" s="67" t="s">
        <v>29</v>
      </c>
      <c r="I445" s="26" t="s">
        <v>161</v>
      </c>
      <c r="J445" s="66" t="s">
        <v>457</v>
      </c>
      <c r="K445" s="69" t="s">
        <v>27</v>
      </c>
      <c r="L445" s="69" t="s">
        <v>137</v>
      </c>
      <c r="M445" s="69" t="s">
        <v>664</v>
      </c>
      <c r="N445" s="69" t="s">
        <v>28</v>
      </c>
      <c r="O445" s="71">
        <v>0</v>
      </c>
      <c r="P445" s="74">
        <v>5959.9</v>
      </c>
    </row>
    <row r="446" spans="1:16" ht="14.25" customHeight="1">
      <c r="A446" s="64" t="s">
        <v>1</v>
      </c>
      <c r="B446" s="163" t="s">
        <v>662</v>
      </c>
      <c r="C446" s="174" t="s">
        <v>647</v>
      </c>
      <c r="D446" s="68">
        <v>45749</v>
      </c>
      <c r="E446" s="66">
        <f t="shared" si="3"/>
        <v>4</v>
      </c>
      <c r="F446" s="66">
        <f t="shared" si="4"/>
        <v>2025</v>
      </c>
      <c r="G446" s="67">
        <f t="shared" si="5"/>
        <v>45748</v>
      </c>
      <c r="H446" s="67" t="s">
        <v>29</v>
      </c>
      <c r="I446" s="26" t="s">
        <v>161</v>
      </c>
      <c r="J446" s="66" t="s">
        <v>457</v>
      </c>
      <c r="K446" s="69" t="s">
        <v>27</v>
      </c>
      <c r="L446" s="69" t="s">
        <v>137</v>
      </c>
      <c r="M446" s="69" t="s">
        <v>664</v>
      </c>
      <c r="N446" s="69" t="s">
        <v>28</v>
      </c>
      <c r="O446" s="71">
        <v>0</v>
      </c>
      <c r="P446" s="74">
        <v>5959.9</v>
      </c>
    </row>
    <row r="447" spans="1:16" ht="14.25" customHeight="1">
      <c r="A447" s="64" t="s">
        <v>1</v>
      </c>
      <c r="B447" s="163" t="s">
        <v>662</v>
      </c>
      <c r="C447" s="174" t="s">
        <v>647</v>
      </c>
      <c r="D447" s="68">
        <v>45749</v>
      </c>
      <c r="E447" s="66">
        <f t="shared" si="3"/>
        <v>4</v>
      </c>
      <c r="F447" s="66">
        <f t="shared" si="4"/>
        <v>2025</v>
      </c>
      <c r="G447" s="67">
        <f t="shared" si="5"/>
        <v>45748</v>
      </c>
      <c r="H447" s="67" t="s">
        <v>29</v>
      </c>
      <c r="I447" s="26" t="s">
        <v>161</v>
      </c>
      <c r="J447" s="66" t="s">
        <v>457</v>
      </c>
      <c r="K447" s="69" t="s">
        <v>27</v>
      </c>
      <c r="L447" s="69" t="s">
        <v>137</v>
      </c>
      <c r="M447" s="69" t="s">
        <v>664</v>
      </c>
      <c r="N447" s="69" t="s">
        <v>28</v>
      </c>
      <c r="O447" s="71">
        <v>0</v>
      </c>
      <c r="P447" s="74">
        <v>12157.93</v>
      </c>
    </row>
    <row r="448" spans="1:16" ht="14.25" customHeight="1">
      <c r="A448" s="64" t="s">
        <v>1</v>
      </c>
      <c r="B448" s="163" t="s">
        <v>662</v>
      </c>
      <c r="C448" s="174" t="s">
        <v>647</v>
      </c>
      <c r="D448" s="68">
        <v>45749</v>
      </c>
      <c r="E448" s="66">
        <f t="shared" si="3"/>
        <v>4</v>
      </c>
      <c r="F448" s="66">
        <f t="shared" si="4"/>
        <v>2025</v>
      </c>
      <c r="G448" s="67">
        <f t="shared" si="5"/>
        <v>45748</v>
      </c>
      <c r="H448" s="67" t="s">
        <v>29</v>
      </c>
      <c r="I448" s="26" t="s">
        <v>161</v>
      </c>
      <c r="J448" s="66" t="s">
        <v>457</v>
      </c>
      <c r="K448" s="69" t="s">
        <v>27</v>
      </c>
      <c r="L448" s="69" t="s">
        <v>137</v>
      </c>
      <c r="M448" s="69" t="s">
        <v>664</v>
      </c>
      <c r="N448" s="69" t="s">
        <v>28</v>
      </c>
      <c r="O448" s="71">
        <v>0</v>
      </c>
      <c r="P448" s="74">
        <v>12157.93</v>
      </c>
    </row>
    <row r="449" spans="1:16" ht="14.25" customHeight="1">
      <c r="A449" s="64" t="s">
        <v>1</v>
      </c>
      <c r="B449" s="163" t="s">
        <v>662</v>
      </c>
      <c r="C449" s="174" t="s">
        <v>647</v>
      </c>
      <c r="D449" s="68">
        <v>45749</v>
      </c>
      <c r="E449" s="66">
        <f t="shared" si="3"/>
        <v>4</v>
      </c>
      <c r="F449" s="66">
        <f t="shared" si="4"/>
        <v>2025</v>
      </c>
      <c r="G449" s="67">
        <f t="shared" si="5"/>
        <v>45748</v>
      </c>
      <c r="H449" s="67" t="s">
        <v>2008</v>
      </c>
      <c r="I449" s="26" t="s">
        <v>147</v>
      </c>
      <c r="J449" s="66" t="s">
        <v>838</v>
      </c>
      <c r="K449" s="69" t="s">
        <v>27</v>
      </c>
      <c r="L449" s="69" t="s">
        <v>137</v>
      </c>
      <c r="M449" s="69" t="s">
        <v>666</v>
      </c>
      <c r="N449" s="69" t="s">
        <v>28</v>
      </c>
      <c r="O449" s="71">
        <v>0</v>
      </c>
      <c r="P449" s="74">
        <v>70</v>
      </c>
    </row>
    <row r="450" spans="1:16" ht="14.25" customHeight="1">
      <c r="A450" s="64" t="s">
        <v>1</v>
      </c>
      <c r="B450" s="163" t="s">
        <v>662</v>
      </c>
      <c r="C450" s="174" t="s">
        <v>647</v>
      </c>
      <c r="D450" s="68">
        <v>45749</v>
      </c>
      <c r="E450" s="66">
        <f t="shared" si="3"/>
        <v>4</v>
      </c>
      <c r="F450" s="66">
        <f t="shared" si="4"/>
        <v>2025</v>
      </c>
      <c r="G450" s="67">
        <f t="shared" si="5"/>
        <v>45748</v>
      </c>
      <c r="H450" s="67" t="s">
        <v>2010</v>
      </c>
      <c r="I450" s="26" t="s">
        <v>61</v>
      </c>
      <c r="J450" s="66" t="s">
        <v>144</v>
      </c>
      <c r="K450" s="69" t="s">
        <v>27</v>
      </c>
      <c r="L450" s="69" t="s">
        <v>137</v>
      </c>
      <c r="M450" s="69" t="s">
        <v>666</v>
      </c>
      <c r="N450" s="69" t="s">
        <v>28</v>
      </c>
      <c r="O450" s="71">
        <v>0</v>
      </c>
      <c r="P450" s="74">
        <v>175.02</v>
      </c>
    </row>
    <row r="451" spans="1:16" ht="14.25" customHeight="1">
      <c r="A451" s="64" t="s">
        <v>1</v>
      </c>
      <c r="B451" s="163" t="s">
        <v>662</v>
      </c>
      <c r="C451" s="174" t="s">
        <v>647</v>
      </c>
      <c r="D451" s="68">
        <v>45749</v>
      </c>
      <c r="E451" s="66">
        <f t="shared" si="3"/>
        <v>4</v>
      </c>
      <c r="F451" s="66">
        <f t="shared" si="4"/>
        <v>2025</v>
      </c>
      <c r="G451" s="67">
        <f t="shared" si="5"/>
        <v>45748</v>
      </c>
      <c r="H451" s="67" t="s">
        <v>2010</v>
      </c>
      <c r="I451" s="26" t="s">
        <v>61</v>
      </c>
      <c r="J451" s="66" t="s">
        <v>144</v>
      </c>
      <c r="K451" s="69" t="s">
        <v>27</v>
      </c>
      <c r="L451" s="69" t="s">
        <v>137</v>
      </c>
      <c r="M451" s="69" t="s">
        <v>666</v>
      </c>
      <c r="N451" s="69" t="s">
        <v>28</v>
      </c>
      <c r="O451" s="71">
        <v>0</v>
      </c>
      <c r="P451" s="74">
        <v>106.6</v>
      </c>
    </row>
    <row r="452" spans="1:16" ht="14.25" customHeight="1">
      <c r="A452" s="64" t="s">
        <v>1</v>
      </c>
      <c r="B452" s="163" t="s">
        <v>662</v>
      </c>
      <c r="C452" s="174" t="s">
        <v>647</v>
      </c>
      <c r="D452" s="68">
        <v>45749</v>
      </c>
      <c r="E452" s="66">
        <f t="shared" si="3"/>
        <v>4</v>
      </c>
      <c r="F452" s="66">
        <f t="shared" si="4"/>
        <v>2025</v>
      </c>
      <c r="G452" s="67">
        <f t="shared" si="5"/>
        <v>45748</v>
      </c>
      <c r="H452" s="67" t="s">
        <v>2010</v>
      </c>
      <c r="I452" s="26" t="s">
        <v>61</v>
      </c>
      <c r="J452" s="66" t="s">
        <v>144</v>
      </c>
      <c r="K452" s="69" t="s">
        <v>27</v>
      </c>
      <c r="L452" s="69" t="s">
        <v>137</v>
      </c>
      <c r="M452" s="69" t="s">
        <v>666</v>
      </c>
      <c r="N452" s="69" t="s">
        <v>28</v>
      </c>
      <c r="O452" s="71">
        <v>0</v>
      </c>
      <c r="P452" s="74">
        <v>96.23</v>
      </c>
    </row>
    <row r="453" spans="1:16" ht="14.25" customHeight="1">
      <c r="A453" s="64" t="s">
        <v>1</v>
      </c>
      <c r="B453" s="163" t="s">
        <v>662</v>
      </c>
      <c r="C453" s="174" t="s">
        <v>647</v>
      </c>
      <c r="D453" s="68">
        <v>45749</v>
      </c>
      <c r="E453" s="66">
        <f t="shared" si="3"/>
        <v>4</v>
      </c>
      <c r="F453" s="66">
        <f t="shared" si="4"/>
        <v>2025</v>
      </c>
      <c r="G453" s="67">
        <f t="shared" si="5"/>
        <v>45748</v>
      </c>
      <c r="H453" s="67" t="s">
        <v>2010</v>
      </c>
      <c r="I453" s="26" t="s">
        <v>61</v>
      </c>
      <c r="J453" s="66" t="s">
        <v>144</v>
      </c>
      <c r="K453" s="69" t="s">
        <v>27</v>
      </c>
      <c r="L453" s="69" t="s">
        <v>137</v>
      </c>
      <c r="M453" s="69" t="s">
        <v>666</v>
      </c>
      <c r="N453" s="69" t="s">
        <v>28</v>
      </c>
      <c r="O453" s="71">
        <v>0</v>
      </c>
      <c r="P453" s="74">
        <v>183.12</v>
      </c>
    </row>
    <row r="454" spans="1:16" ht="14.25" customHeight="1">
      <c r="A454" s="64" t="s">
        <v>1</v>
      </c>
      <c r="B454" s="163" t="s">
        <v>662</v>
      </c>
      <c r="C454" s="174" t="s">
        <v>647</v>
      </c>
      <c r="D454" s="68">
        <v>45750</v>
      </c>
      <c r="E454" s="66">
        <f t="shared" si="3"/>
        <v>4</v>
      </c>
      <c r="F454" s="66">
        <f t="shared" si="4"/>
        <v>2025</v>
      </c>
      <c r="G454" s="67">
        <f t="shared" si="5"/>
        <v>45748</v>
      </c>
      <c r="H454" s="67" t="s">
        <v>2007</v>
      </c>
      <c r="I454" s="26" t="s">
        <v>138</v>
      </c>
      <c r="J454" s="66" t="s">
        <v>139</v>
      </c>
      <c r="K454" s="69" t="s">
        <v>27</v>
      </c>
      <c r="L454" s="69" t="s">
        <v>137</v>
      </c>
      <c r="M454" s="69" t="s">
        <v>664</v>
      </c>
      <c r="N454" s="69" t="s">
        <v>604</v>
      </c>
      <c r="O454" s="71">
        <v>1.47</v>
      </c>
      <c r="P454" s="74">
        <v>0</v>
      </c>
    </row>
    <row r="455" spans="1:16" ht="14.25" customHeight="1">
      <c r="A455" s="64" t="s">
        <v>1</v>
      </c>
      <c r="B455" s="163" t="s">
        <v>662</v>
      </c>
      <c r="C455" s="174" t="s">
        <v>647</v>
      </c>
      <c r="D455" s="68">
        <v>45750</v>
      </c>
      <c r="E455" s="66">
        <f t="shared" si="3"/>
        <v>4</v>
      </c>
      <c r="F455" s="66">
        <f t="shared" si="4"/>
        <v>2025</v>
      </c>
      <c r="G455" s="67">
        <f t="shared" si="5"/>
        <v>45748</v>
      </c>
      <c r="H455" s="67" t="s">
        <v>29</v>
      </c>
      <c r="I455" s="26" t="s">
        <v>33</v>
      </c>
      <c r="J455" s="66" t="s">
        <v>347</v>
      </c>
      <c r="K455" s="69" t="s">
        <v>27</v>
      </c>
      <c r="L455" s="69" t="s">
        <v>137</v>
      </c>
      <c r="M455" s="69" t="s">
        <v>666</v>
      </c>
      <c r="N455" s="69" t="s">
        <v>28</v>
      </c>
      <c r="O455" s="71">
        <v>0</v>
      </c>
      <c r="P455" s="74">
        <v>492.05</v>
      </c>
    </row>
    <row r="456" spans="1:16" ht="14.25" customHeight="1">
      <c r="A456" s="64" t="s">
        <v>1</v>
      </c>
      <c r="B456" s="163" t="s">
        <v>662</v>
      </c>
      <c r="C456" s="174" t="s">
        <v>647</v>
      </c>
      <c r="D456" s="68">
        <v>45750</v>
      </c>
      <c r="E456" s="66">
        <f t="shared" si="3"/>
        <v>4</v>
      </c>
      <c r="F456" s="66">
        <f t="shared" si="4"/>
        <v>2025</v>
      </c>
      <c r="G456" s="67">
        <f t="shared" si="5"/>
        <v>45748</v>
      </c>
      <c r="H456" s="67" t="s">
        <v>2009</v>
      </c>
      <c r="I456" s="26" t="s">
        <v>102</v>
      </c>
      <c r="J456" s="66" t="s">
        <v>129</v>
      </c>
      <c r="K456" s="69" t="s">
        <v>27</v>
      </c>
      <c r="L456" s="69" t="s">
        <v>137</v>
      </c>
      <c r="M456" s="69" t="s">
        <v>666</v>
      </c>
      <c r="N456" s="69" t="s">
        <v>28</v>
      </c>
      <c r="O456" s="71">
        <v>0</v>
      </c>
      <c r="P456" s="74">
        <v>5.18</v>
      </c>
    </row>
    <row r="457" spans="1:16" ht="14.25" customHeight="1">
      <c r="A457" s="64" t="s">
        <v>1</v>
      </c>
      <c r="B457" s="163" t="s">
        <v>662</v>
      </c>
      <c r="C457" s="174" t="s">
        <v>647</v>
      </c>
      <c r="D457" s="68">
        <v>45750</v>
      </c>
      <c r="E457" s="66">
        <f t="shared" si="3"/>
        <v>4</v>
      </c>
      <c r="F457" s="66">
        <f t="shared" si="4"/>
        <v>2025</v>
      </c>
      <c r="G457" s="67">
        <f t="shared" si="5"/>
        <v>45748</v>
      </c>
      <c r="H457" s="67" t="s">
        <v>2006</v>
      </c>
      <c r="I457" s="26" t="s">
        <v>142</v>
      </c>
      <c r="J457" s="66" t="s">
        <v>839</v>
      </c>
      <c r="K457" s="69" t="s">
        <v>27</v>
      </c>
      <c r="L457" s="69" t="s">
        <v>137</v>
      </c>
      <c r="M457" s="69" t="s">
        <v>664</v>
      </c>
      <c r="N457" s="69" t="s">
        <v>28</v>
      </c>
      <c r="O457" s="71">
        <v>0</v>
      </c>
      <c r="P457" s="74">
        <v>2671</v>
      </c>
    </row>
    <row r="458" spans="1:16" ht="14.25" customHeight="1">
      <c r="A458" s="64" t="s">
        <v>1</v>
      </c>
      <c r="B458" s="163" t="s">
        <v>662</v>
      </c>
      <c r="C458" s="174" t="s">
        <v>647</v>
      </c>
      <c r="D458" s="68">
        <v>45750</v>
      </c>
      <c r="E458" s="66">
        <f t="shared" si="3"/>
        <v>4</v>
      </c>
      <c r="F458" s="66">
        <f t="shared" si="4"/>
        <v>2025</v>
      </c>
      <c r="G458" s="67">
        <f t="shared" si="5"/>
        <v>45748</v>
      </c>
      <c r="H458" s="67" t="s">
        <v>2006</v>
      </c>
      <c r="I458" s="26" t="s">
        <v>142</v>
      </c>
      <c r="J458" s="66" t="s">
        <v>840</v>
      </c>
      <c r="K458" s="69" t="s">
        <v>27</v>
      </c>
      <c r="L458" s="69" t="s">
        <v>137</v>
      </c>
      <c r="M458" s="69" t="s">
        <v>664</v>
      </c>
      <c r="N458" s="69" t="s">
        <v>28</v>
      </c>
      <c r="O458" s="71">
        <v>0</v>
      </c>
      <c r="P458" s="74">
        <v>100</v>
      </c>
    </row>
    <row r="459" spans="1:16" ht="14.25" customHeight="1">
      <c r="A459" s="64" t="s">
        <v>1</v>
      </c>
      <c r="B459" s="163" t="s">
        <v>662</v>
      </c>
      <c r="C459" s="174" t="s">
        <v>647</v>
      </c>
      <c r="D459" s="68">
        <v>45751</v>
      </c>
      <c r="E459" s="66">
        <f t="shared" si="3"/>
        <v>4</v>
      </c>
      <c r="F459" s="66">
        <f t="shared" si="4"/>
        <v>2025</v>
      </c>
      <c r="G459" s="67">
        <f t="shared" si="5"/>
        <v>45748</v>
      </c>
      <c r="H459" s="67" t="s">
        <v>2007</v>
      </c>
      <c r="I459" s="26" t="s">
        <v>138</v>
      </c>
      <c r="J459" s="66" t="s">
        <v>139</v>
      </c>
      <c r="K459" s="69" t="s">
        <v>27</v>
      </c>
      <c r="L459" s="69" t="s">
        <v>137</v>
      </c>
      <c r="M459" s="69" t="s">
        <v>664</v>
      </c>
      <c r="N459" s="69" t="s">
        <v>604</v>
      </c>
      <c r="O459" s="71">
        <v>4.71</v>
      </c>
      <c r="P459" s="74">
        <v>0</v>
      </c>
    </row>
    <row r="460" spans="1:16" ht="14.25" customHeight="1">
      <c r="A460" s="64" t="s">
        <v>1</v>
      </c>
      <c r="B460" s="163" t="s">
        <v>662</v>
      </c>
      <c r="C460" s="174" t="s">
        <v>647</v>
      </c>
      <c r="D460" s="68">
        <v>45751</v>
      </c>
      <c r="E460" s="66">
        <f t="shared" si="3"/>
        <v>4</v>
      </c>
      <c r="F460" s="66">
        <f t="shared" si="4"/>
        <v>2025</v>
      </c>
      <c r="G460" s="67">
        <f t="shared" si="5"/>
        <v>45748</v>
      </c>
      <c r="H460" s="67" t="s">
        <v>2007</v>
      </c>
      <c r="I460" s="26" t="s">
        <v>138</v>
      </c>
      <c r="J460" s="66" t="s">
        <v>139</v>
      </c>
      <c r="K460" s="69" t="s">
        <v>27</v>
      </c>
      <c r="L460" s="69" t="s">
        <v>137</v>
      </c>
      <c r="M460" s="69" t="s">
        <v>664</v>
      </c>
      <c r="N460" s="69" t="s">
        <v>604</v>
      </c>
      <c r="O460" s="71">
        <v>3.97</v>
      </c>
      <c r="P460" s="74">
        <v>0</v>
      </c>
    </row>
    <row r="461" spans="1:16" ht="14.25" customHeight="1">
      <c r="A461" s="64" t="s">
        <v>1</v>
      </c>
      <c r="B461" s="163" t="s">
        <v>662</v>
      </c>
      <c r="C461" s="174" t="s">
        <v>647</v>
      </c>
      <c r="D461" s="68">
        <v>45751</v>
      </c>
      <c r="E461" s="66">
        <f t="shared" si="3"/>
        <v>4</v>
      </c>
      <c r="F461" s="66">
        <f t="shared" si="4"/>
        <v>2025</v>
      </c>
      <c r="G461" s="67">
        <f t="shared" si="5"/>
        <v>45748</v>
      </c>
      <c r="H461" s="67" t="s">
        <v>2009</v>
      </c>
      <c r="I461" s="26" t="s">
        <v>102</v>
      </c>
      <c r="J461" s="66" t="s">
        <v>129</v>
      </c>
      <c r="K461" s="69" t="s">
        <v>27</v>
      </c>
      <c r="L461" s="69" t="s">
        <v>137</v>
      </c>
      <c r="M461" s="69" t="s">
        <v>666</v>
      </c>
      <c r="N461" s="69" t="s">
        <v>28</v>
      </c>
      <c r="O461" s="71">
        <v>0</v>
      </c>
      <c r="P461" s="74">
        <v>1.65</v>
      </c>
    </row>
    <row r="462" spans="1:16" ht="14.25" customHeight="1">
      <c r="A462" s="64" t="s">
        <v>1</v>
      </c>
      <c r="B462" s="163" t="s">
        <v>662</v>
      </c>
      <c r="C462" s="174" t="s">
        <v>647</v>
      </c>
      <c r="D462" s="68">
        <v>45751</v>
      </c>
      <c r="E462" s="66">
        <f t="shared" si="3"/>
        <v>4</v>
      </c>
      <c r="F462" s="66">
        <f t="shared" si="4"/>
        <v>2025</v>
      </c>
      <c r="G462" s="67">
        <f t="shared" si="5"/>
        <v>45748</v>
      </c>
      <c r="H462" s="67" t="s">
        <v>2006</v>
      </c>
      <c r="I462" s="26" t="s">
        <v>446</v>
      </c>
      <c r="J462" s="66" t="s">
        <v>841</v>
      </c>
      <c r="K462" s="69" t="s">
        <v>27</v>
      </c>
      <c r="L462" s="69" t="s">
        <v>137</v>
      </c>
      <c r="M462" s="69" t="s">
        <v>664</v>
      </c>
      <c r="N462" s="69" t="s">
        <v>28</v>
      </c>
      <c r="O462" s="71">
        <v>0</v>
      </c>
      <c r="P462" s="74">
        <v>100</v>
      </c>
    </row>
    <row r="463" spans="1:16" ht="14.25" customHeight="1">
      <c r="A463" s="64" t="s">
        <v>1</v>
      </c>
      <c r="B463" s="163" t="s">
        <v>662</v>
      </c>
      <c r="C463" s="174" t="s">
        <v>647</v>
      </c>
      <c r="D463" s="68">
        <v>45751</v>
      </c>
      <c r="E463" s="66">
        <f t="shared" si="3"/>
        <v>4</v>
      </c>
      <c r="F463" s="66">
        <f t="shared" si="4"/>
        <v>2025</v>
      </c>
      <c r="G463" s="67">
        <f t="shared" si="5"/>
        <v>45748</v>
      </c>
      <c r="H463" s="67" t="s">
        <v>2008</v>
      </c>
      <c r="I463" s="26" t="s">
        <v>69</v>
      </c>
      <c r="J463" s="66" t="s">
        <v>185</v>
      </c>
      <c r="K463" s="69" t="s">
        <v>27</v>
      </c>
      <c r="L463" s="69" t="s">
        <v>137</v>
      </c>
      <c r="M463" s="69" t="s">
        <v>666</v>
      </c>
      <c r="N463" s="69" t="s">
        <v>28</v>
      </c>
      <c r="O463" s="71">
        <v>0</v>
      </c>
      <c r="P463" s="74">
        <v>19200</v>
      </c>
    </row>
    <row r="464" spans="1:16" ht="14.25" customHeight="1">
      <c r="A464" s="64" t="s">
        <v>1</v>
      </c>
      <c r="B464" s="163" t="s">
        <v>662</v>
      </c>
      <c r="C464" s="174" t="s">
        <v>647</v>
      </c>
      <c r="D464" s="68">
        <v>45754</v>
      </c>
      <c r="E464" s="66">
        <f t="shared" si="3"/>
        <v>4</v>
      </c>
      <c r="F464" s="66">
        <f t="shared" si="4"/>
        <v>2025</v>
      </c>
      <c r="G464" s="67">
        <f t="shared" si="5"/>
        <v>45748</v>
      </c>
      <c r="H464" s="67" t="s">
        <v>2007</v>
      </c>
      <c r="I464" s="26" t="s">
        <v>667</v>
      </c>
      <c r="J464" s="66" t="s">
        <v>136</v>
      </c>
      <c r="K464" s="69" t="s">
        <v>27</v>
      </c>
      <c r="L464" s="69" t="s">
        <v>137</v>
      </c>
      <c r="M464" s="69" t="s">
        <v>666</v>
      </c>
      <c r="N464" s="69" t="s">
        <v>604</v>
      </c>
      <c r="O464" s="71">
        <v>250.03</v>
      </c>
      <c r="P464" s="74">
        <v>0</v>
      </c>
    </row>
    <row r="465" spans="1:16" ht="14.25" customHeight="1">
      <c r="A465" s="64" t="s">
        <v>1</v>
      </c>
      <c r="B465" s="163" t="s">
        <v>662</v>
      </c>
      <c r="C465" s="174" t="s">
        <v>647</v>
      </c>
      <c r="D465" s="68">
        <v>45754</v>
      </c>
      <c r="E465" s="66">
        <f t="shared" si="3"/>
        <v>4</v>
      </c>
      <c r="F465" s="66">
        <f t="shared" si="4"/>
        <v>2025</v>
      </c>
      <c r="G465" s="67">
        <f t="shared" si="5"/>
        <v>45748</v>
      </c>
      <c r="H465" s="67" t="s">
        <v>2009</v>
      </c>
      <c r="I465" s="26" t="s">
        <v>102</v>
      </c>
      <c r="J465" s="66" t="s">
        <v>129</v>
      </c>
      <c r="K465" s="69" t="s">
        <v>27</v>
      </c>
      <c r="L465" s="69" t="s">
        <v>137</v>
      </c>
      <c r="M465" s="69" t="s">
        <v>666</v>
      </c>
      <c r="N465" s="69" t="s">
        <v>28</v>
      </c>
      <c r="O465" s="71">
        <v>0</v>
      </c>
      <c r="P465" s="74">
        <v>1.65</v>
      </c>
    </row>
    <row r="466" spans="1:16" ht="14.25" customHeight="1">
      <c r="A466" s="64" t="s">
        <v>1</v>
      </c>
      <c r="B466" s="163" t="s">
        <v>662</v>
      </c>
      <c r="C466" s="174" t="s">
        <v>647</v>
      </c>
      <c r="D466" s="68">
        <v>45754</v>
      </c>
      <c r="E466" s="66">
        <f t="shared" si="3"/>
        <v>4</v>
      </c>
      <c r="F466" s="66">
        <f t="shared" si="4"/>
        <v>2025</v>
      </c>
      <c r="G466" s="67">
        <f t="shared" si="5"/>
        <v>45748</v>
      </c>
      <c r="H466" s="67" t="s">
        <v>2009</v>
      </c>
      <c r="I466" s="26" t="s">
        <v>102</v>
      </c>
      <c r="J466" s="66" t="s">
        <v>129</v>
      </c>
      <c r="K466" s="69" t="s">
        <v>27</v>
      </c>
      <c r="L466" s="69" t="s">
        <v>137</v>
      </c>
      <c r="M466" s="69" t="s">
        <v>666</v>
      </c>
      <c r="N466" s="69" t="s">
        <v>28</v>
      </c>
      <c r="O466" s="71">
        <v>0</v>
      </c>
      <c r="P466" s="74">
        <v>9</v>
      </c>
    </row>
    <row r="467" spans="1:16" ht="14.25" customHeight="1">
      <c r="A467" s="64" t="s">
        <v>1</v>
      </c>
      <c r="B467" s="163" t="s">
        <v>662</v>
      </c>
      <c r="C467" s="174" t="s">
        <v>647</v>
      </c>
      <c r="D467" s="68">
        <v>45755</v>
      </c>
      <c r="E467" s="66">
        <f t="shared" si="3"/>
        <v>4</v>
      </c>
      <c r="F467" s="66">
        <f t="shared" si="4"/>
        <v>2025</v>
      </c>
      <c r="G467" s="67">
        <f t="shared" si="5"/>
        <v>45748</v>
      </c>
      <c r="H467" s="67" t="s">
        <v>2007</v>
      </c>
      <c r="I467" s="26" t="s">
        <v>138</v>
      </c>
      <c r="J467" s="66" t="s">
        <v>139</v>
      </c>
      <c r="K467" s="69" t="s">
        <v>27</v>
      </c>
      <c r="L467" s="69" t="s">
        <v>137</v>
      </c>
      <c r="M467" s="69" t="s">
        <v>664</v>
      </c>
      <c r="N467" s="69" t="s">
        <v>604</v>
      </c>
      <c r="O467" s="71">
        <v>1.71</v>
      </c>
      <c r="P467" s="74">
        <v>0</v>
      </c>
    </row>
    <row r="468" spans="1:16" ht="14.25" customHeight="1">
      <c r="A468" s="64" t="s">
        <v>1</v>
      </c>
      <c r="B468" s="163" t="s">
        <v>662</v>
      </c>
      <c r="C468" s="174" t="s">
        <v>647</v>
      </c>
      <c r="D468" s="68">
        <v>45755</v>
      </c>
      <c r="E468" s="66">
        <f t="shared" si="3"/>
        <v>4</v>
      </c>
      <c r="F468" s="66">
        <f t="shared" si="4"/>
        <v>2025</v>
      </c>
      <c r="G468" s="67">
        <f t="shared" si="5"/>
        <v>45748</v>
      </c>
      <c r="H468" s="67" t="s">
        <v>2009</v>
      </c>
      <c r="I468" s="26" t="s">
        <v>102</v>
      </c>
      <c r="J468" s="66" t="s">
        <v>129</v>
      </c>
      <c r="K468" s="69" t="s">
        <v>27</v>
      </c>
      <c r="L468" s="69" t="s">
        <v>137</v>
      </c>
      <c r="M468" s="69" t="s">
        <v>666</v>
      </c>
      <c r="N468" s="69" t="s">
        <v>28</v>
      </c>
      <c r="O468" s="71">
        <v>0</v>
      </c>
      <c r="P468" s="74">
        <v>1.65</v>
      </c>
    </row>
    <row r="469" spans="1:16" ht="14.25" customHeight="1">
      <c r="A469" s="64" t="s">
        <v>1</v>
      </c>
      <c r="B469" s="163" t="s">
        <v>662</v>
      </c>
      <c r="C469" s="174" t="s">
        <v>647</v>
      </c>
      <c r="D469" s="68">
        <v>45755</v>
      </c>
      <c r="E469" s="66">
        <f t="shared" si="3"/>
        <v>4</v>
      </c>
      <c r="F469" s="66">
        <f t="shared" si="4"/>
        <v>2025</v>
      </c>
      <c r="G469" s="67">
        <f t="shared" si="5"/>
        <v>45748</v>
      </c>
      <c r="H469" s="67" t="s">
        <v>2009</v>
      </c>
      <c r="I469" s="26" t="s">
        <v>102</v>
      </c>
      <c r="J469" s="66" t="s">
        <v>129</v>
      </c>
      <c r="K469" s="69" t="s">
        <v>27</v>
      </c>
      <c r="L469" s="69" t="s">
        <v>137</v>
      </c>
      <c r="M469" s="69" t="s">
        <v>666</v>
      </c>
      <c r="N469" s="69" t="s">
        <v>28</v>
      </c>
      <c r="O469" s="71">
        <v>0</v>
      </c>
      <c r="P469" s="74">
        <v>9</v>
      </c>
    </row>
    <row r="470" spans="1:16" ht="14.25" customHeight="1">
      <c r="A470" s="64" t="s">
        <v>1</v>
      </c>
      <c r="B470" s="163" t="s">
        <v>662</v>
      </c>
      <c r="C470" s="174" t="s">
        <v>647</v>
      </c>
      <c r="D470" s="68">
        <v>45755</v>
      </c>
      <c r="E470" s="66">
        <f t="shared" si="3"/>
        <v>4</v>
      </c>
      <c r="F470" s="66">
        <f t="shared" si="4"/>
        <v>2025</v>
      </c>
      <c r="G470" s="67">
        <f t="shared" si="5"/>
        <v>45748</v>
      </c>
      <c r="H470" s="67" t="s">
        <v>2007</v>
      </c>
      <c r="I470" s="26" t="s">
        <v>730</v>
      </c>
      <c r="J470" s="66" t="s">
        <v>842</v>
      </c>
      <c r="K470" s="69" t="s">
        <v>27</v>
      </c>
      <c r="L470" s="69" t="s">
        <v>137</v>
      </c>
      <c r="M470" s="69" t="s">
        <v>666</v>
      </c>
      <c r="N470" s="69" t="s">
        <v>28</v>
      </c>
      <c r="O470" s="71">
        <v>0</v>
      </c>
      <c r="P470" s="74">
        <v>300</v>
      </c>
    </row>
    <row r="471" spans="1:16" ht="14.25" customHeight="1">
      <c r="A471" s="64" t="s">
        <v>1</v>
      </c>
      <c r="B471" s="163" t="s">
        <v>662</v>
      </c>
      <c r="C471" s="174" t="s">
        <v>647</v>
      </c>
      <c r="D471" s="68">
        <v>45755</v>
      </c>
      <c r="E471" s="66">
        <f t="shared" si="3"/>
        <v>4</v>
      </c>
      <c r="F471" s="66">
        <f t="shared" si="4"/>
        <v>2025</v>
      </c>
      <c r="G471" s="67">
        <f t="shared" si="5"/>
        <v>45748</v>
      </c>
      <c r="H471" s="67" t="s">
        <v>2008</v>
      </c>
      <c r="I471" s="26" t="s">
        <v>475</v>
      </c>
      <c r="J471" s="66" t="s">
        <v>680</v>
      </c>
      <c r="K471" s="69" t="s">
        <v>27</v>
      </c>
      <c r="L471" s="69" t="s">
        <v>137</v>
      </c>
      <c r="M471" s="69" t="s">
        <v>666</v>
      </c>
      <c r="N471" s="69" t="s">
        <v>28</v>
      </c>
      <c r="O471" s="71">
        <v>0</v>
      </c>
      <c r="P471" s="74">
        <v>3299.97</v>
      </c>
    </row>
    <row r="472" spans="1:16" ht="14.25" customHeight="1">
      <c r="A472" s="64" t="s">
        <v>1</v>
      </c>
      <c r="B472" s="163" t="s">
        <v>662</v>
      </c>
      <c r="C472" s="174" t="s">
        <v>647</v>
      </c>
      <c r="D472" s="68">
        <v>45756</v>
      </c>
      <c r="E472" s="66">
        <f t="shared" si="3"/>
        <v>4</v>
      </c>
      <c r="F472" s="66">
        <f t="shared" si="4"/>
        <v>2025</v>
      </c>
      <c r="G472" s="67">
        <f t="shared" si="5"/>
        <v>45748</v>
      </c>
      <c r="H472" s="67" t="s">
        <v>2006</v>
      </c>
      <c r="I472" s="26" t="s">
        <v>142</v>
      </c>
      <c r="J472" s="66" t="s">
        <v>843</v>
      </c>
      <c r="K472" s="69" t="s">
        <v>27</v>
      </c>
      <c r="L472" s="69" t="s">
        <v>137</v>
      </c>
      <c r="M472" s="69" t="s">
        <v>664</v>
      </c>
      <c r="N472" s="69" t="s">
        <v>604</v>
      </c>
      <c r="O472" s="71">
        <v>476.4</v>
      </c>
      <c r="P472" s="74">
        <v>0</v>
      </c>
    </row>
    <row r="473" spans="1:16" ht="14.25" customHeight="1">
      <c r="A473" s="64" t="s">
        <v>1</v>
      </c>
      <c r="B473" s="163" t="s">
        <v>662</v>
      </c>
      <c r="C473" s="174" t="s">
        <v>647</v>
      </c>
      <c r="D473" s="68">
        <v>45756</v>
      </c>
      <c r="E473" s="66">
        <f t="shared" si="3"/>
        <v>4</v>
      </c>
      <c r="F473" s="66">
        <f t="shared" si="4"/>
        <v>2025</v>
      </c>
      <c r="G473" s="67">
        <f t="shared" si="5"/>
        <v>45748</v>
      </c>
      <c r="H473" s="67" t="s">
        <v>2007</v>
      </c>
      <c r="I473" s="26" t="s">
        <v>138</v>
      </c>
      <c r="J473" s="66" t="s">
        <v>139</v>
      </c>
      <c r="K473" s="69" t="s">
        <v>27</v>
      </c>
      <c r="L473" s="69" t="s">
        <v>137</v>
      </c>
      <c r="M473" s="69" t="s">
        <v>664</v>
      </c>
      <c r="N473" s="69" t="s">
        <v>604</v>
      </c>
      <c r="O473" s="71">
        <v>2.02</v>
      </c>
      <c r="P473" s="74">
        <v>0</v>
      </c>
    </row>
    <row r="474" spans="1:16" ht="14.25" customHeight="1">
      <c r="A474" s="64" t="s">
        <v>1</v>
      </c>
      <c r="B474" s="163" t="s">
        <v>662</v>
      </c>
      <c r="C474" s="174" t="s">
        <v>647</v>
      </c>
      <c r="D474" s="68">
        <v>45756</v>
      </c>
      <c r="E474" s="66">
        <f t="shared" si="3"/>
        <v>4</v>
      </c>
      <c r="F474" s="66">
        <f t="shared" si="4"/>
        <v>2025</v>
      </c>
      <c r="G474" s="67">
        <f t="shared" si="5"/>
        <v>45748</v>
      </c>
      <c r="H474" s="67" t="s">
        <v>2007</v>
      </c>
      <c r="I474" s="26" t="s">
        <v>138</v>
      </c>
      <c r="J474" s="66" t="s">
        <v>139</v>
      </c>
      <c r="K474" s="69" t="s">
        <v>27</v>
      </c>
      <c r="L474" s="69" t="s">
        <v>137</v>
      </c>
      <c r="M474" s="69" t="s">
        <v>664</v>
      </c>
      <c r="N474" s="69" t="s">
        <v>604</v>
      </c>
      <c r="O474" s="71">
        <v>2.15</v>
      </c>
      <c r="P474" s="74">
        <v>0</v>
      </c>
    </row>
    <row r="475" spans="1:16" ht="14.25" customHeight="1">
      <c r="A475" s="64" t="s">
        <v>1</v>
      </c>
      <c r="B475" s="163" t="s">
        <v>662</v>
      </c>
      <c r="C475" s="174" t="s">
        <v>647</v>
      </c>
      <c r="D475" s="68">
        <v>45756</v>
      </c>
      <c r="E475" s="66">
        <f t="shared" si="3"/>
        <v>4</v>
      </c>
      <c r="F475" s="66">
        <f t="shared" si="4"/>
        <v>2025</v>
      </c>
      <c r="G475" s="67">
        <f t="shared" si="5"/>
        <v>45748</v>
      </c>
      <c r="H475" s="67" t="s">
        <v>29</v>
      </c>
      <c r="I475" s="26" t="s">
        <v>783</v>
      </c>
      <c r="J475" s="66" t="s">
        <v>844</v>
      </c>
      <c r="K475" s="69" t="s">
        <v>27</v>
      </c>
      <c r="L475" s="69" t="s">
        <v>137</v>
      </c>
      <c r="M475" s="69" t="s">
        <v>666</v>
      </c>
      <c r="N475" s="69" t="s">
        <v>28</v>
      </c>
      <c r="O475" s="71">
        <v>0</v>
      </c>
      <c r="P475" s="74">
        <v>108.9</v>
      </c>
    </row>
    <row r="476" spans="1:16" ht="14.25" customHeight="1">
      <c r="A476" s="64" t="s">
        <v>1</v>
      </c>
      <c r="B476" s="163" t="s">
        <v>662</v>
      </c>
      <c r="C476" s="174" t="s">
        <v>647</v>
      </c>
      <c r="D476" s="68">
        <v>45756</v>
      </c>
      <c r="E476" s="66">
        <f t="shared" si="3"/>
        <v>4</v>
      </c>
      <c r="F476" s="66">
        <f t="shared" si="4"/>
        <v>2025</v>
      </c>
      <c r="G476" s="67">
        <f t="shared" si="5"/>
        <v>45748</v>
      </c>
      <c r="H476" s="67" t="s">
        <v>29</v>
      </c>
      <c r="I476" s="26" t="s">
        <v>281</v>
      </c>
      <c r="J476" s="66" t="s">
        <v>845</v>
      </c>
      <c r="K476" s="69" t="s">
        <v>27</v>
      </c>
      <c r="L476" s="69" t="s">
        <v>137</v>
      </c>
      <c r="M476" s="69" t="s">
        <v>666</v>
      </c>
      <c r="N476" s="69" t="s">
        <v>28</v>
      </c>
      <c r="O476" s="71">
        <v>0</v>
      </c>
      <c r="P476" s="74">
        <v>22.51</v>
      </c>
    </row>
    <row r="477" spans="1:16" ht="14.25" customHeight="1">
      <c r="A477" s="64" t="s">
        <v>1</v>
      </c>
      <c r="B477" s="163" t="s">
        <v>662</v>
      </c>
      <c r="C477" s="174" t="s">
        <v>647</v>
      </c>
      <c r="D477" s="68">
        <v>45756</v>
      </c>
      <c r="E477" s="66">
        <f t="shared" si="3"/>
        <v>4</v>
      </c>
      <c r="F477" s="66">
        <f t="shared" si="4"/>
        <v>2025</v>
      </c>
      <c r="G477" s="67">
        <f t="shared" si="5"/>
        <v>45748</v>
      </c>
      <c r="H477" s="67" t="s">
        <v>2009</v>
      </c>
      <c r="I477" s="26" t="s">
        <v>1311</v>
      </c>
      <c r="J477" s="66" t="s">
        <v>847</v>
      </c>
      <c r="K477" s="69" t="s">
        <v>27</v>
      </c>
      <c r="L477" s="69" t="s">
        <v>137</v>
      </c>
      <c r="M477" s="69" t="s">
        <v>666</v>
      </c>
      <c r="N477" s="69" t="s">
        <v>28</v>
      </c>
      <c r="O477" s="71">
        <v>0</v>
      </c>
      <c r="P477" s="74">
        <v>494.73</v>
      </c>
    </row>
    <row r="478" spans="1:16" ht="14.25" customHeight="1">
      <c r="A478" s="64" t="s">
        <v>1</v>
      </c>
      <c r="B478" s="163" t="s">
        <v>662</v>
      </c>
      <c r="C478" s="174" t="s">
        <v>647</v>
      </c>
      <c r="D478" s="68">
        <v>45756</v>
      </c>
      <c r="E478" s="66">
        <f t="shared" si="3"/>
        <v>4</v>
      </c>
      <c r="F478" s="66">
        <f t="shared" si="4"/>
        <v>2025</v>
      </c>
      <c r="G478" s="67">
        <f t="shared" si="5"/>
        <v>45748</v>
      </c>
      <c r="H478" s="67" t="s">
        <v>2010</v>
      </c>
      <c r="I478" s="26" t="s">
        <v>57</v>
      </c>
      <c r="J478" s="66" t="s">
        <v>848</v>
      </c>
      <c r="K478" s="69" t="s">
        <v>27</v>
      </c>
      <c r="L478" s="69" t="s">
        <v>137</v>
      </c>
      <c r="M478" s="69" t="s">
        <v>666</v>
      </c>
      <c r="N478" s="69" t="s">
        <v>28</v>
      </c>
      <c r="O478" s="71">
        <v>0</v>
      </c>
      <c r="P478" s="74">
        <v>1847.85</v>
      </c>
    </row>
    <row r="479" spans="1:16" ht="14.25" customHeight="1">
      <c r="A479" s="64" t="s">
        <v>1</v>
      </c>
      <c r="B479" s="163" t="s">
        <v>662</v>
      </c>
      <c r="C479" s="174" t="s">
        <v>647</v>
      </c>
      <c r="D479" s="68">
        <v>45756</v>
      </c>
      <c r="E479" s="66">
        <f t="shared" si="3"/>
        <v>4</v>
      </c>
      <c r="F479" s="66">
        <f t="shared" si="4"/>
        <v>2025</v>
      </c>
      <c r="G479" s="67">
        <f t="shared" si="5"/>
        <v>45748</v>
      </c>
      <c r="H479" s="67" t="s">
        <v>2010</v>
      </c>
      <c r="I479" s="26" t="s">
        <v>57</v>
      </c>
      <c r="J479" s="66" t="s">
        <v>848</v>
      </c>
      <c r="K479" s="69" t="s">
        <v>27</v>
      </c>
      <c r="L479" s="69" t="s">
        <v>137</v>
      </c>
      <c r="M479" s="69" t="s">
        <v>666</v>
      </c>
      <c r="N479" s="69" t="s">
        <v>28</v>
      </c>
      <c r="O479" s="71">
        <v>0</v>
      </c>
      <c r="P479" s="74">
        <v>1005.7</v>
      </c>
    </row>
    <row r="480" spans="1:16" ht="14.25" customHeight="1">
      <c r="A480" s="64" t="s">
        <v>1</v>
      </c>
      <c r="B480" s="163" t="s">
        <v>662</v>
      </c>
      <c r="C480" s="174" t="s">
        <v>647</v>
      </c>
      <c r="D480" s="68">
        <v>45756</v>
      </c>
      <c r="E480" s="66">
        <f t="shared" si="3"/>
        <v>4</v>
      </c>
      <c r="F480" s="66">
        <f t="shared" si="4"/>
        <v>2025</v>
      </c>
      <c r="G480" s="67">
        <f t="shared" si="5"/>
        <v>45748</v>
      </c>
      <c r="H480" s="67" t="s">
        <v>2010</v>
      </c>
      <c r="I480" s="26" t="s">
        <v>57</v>
      </c>
      <c r="J480" s="66" t="s">
        <v>848</v>
      </c>
      <c r="K480" s="69" t="s">
        <v>27</v>
      </c>
      <c r="L480" s="69" t="s">
        <v>137</v>
      </c>
      <c r="M480" s="69" t="s">
        <v>666</v>
      </c>
      <c r="N480" s="69" t="s">
        <v>28</v>
      </c>
      <c r="O480" s="71">
        <v>0</v>
      </c>
      <c r="P480" s="74">
        <v>7906.82</v>
      </c>
    </row>
    <row r="481" spans="1:16" ht="14.25" customHeight="1">
      <c r="A481" s="64" t="s">
        <v>1</v>
      </c>
      <c r="B481" s="163" t="s">
        <v>662</v>
      </c>
      <c r="C481" s="174" t="s">
        <v>647</v>
      </c>
      <c r="D481" s="68">
        <v>45757</v>
      </c>
      <c r="E481" s="66">
        <f t="shared" si="3"/>
        <v>4</v>
      </c>
      <c r="F481" s="66">
        <f t="shared" si="4"/>
        <v>2025</v>
      </c>
      <c r="G481" s="67">
        <f t="shared" si="5"/>
        <v>45748</v>
      </c>
      <c r="H481" s="67" t="s">
        <v>2007</v>
      </c>
      <c r="I481" s="26" t="s">
        <v>667</v>
      </c>
      <c r="J481" s="66" t="s">
        <v>849</v>
      </c>
      <c r="K481" s="69" t="s">
        <v>27</v>
      </c>
      <c r="L481" s="69" t="s">
        <v>137</v>
      </c>
      <c r="M481" s="69" t="s">
        <v>666</v>
      </c>
      <c r="N481" s="69" t="s">
        <v>604</v>
      </c>
      <c r="O481" s="71">
        <v>1000</v>
      </c>
      <c r="P481" s="74">
        <v>0</v>
      </c>
    </row>
    <row r="482" spans="1:16" ht="14.25" customHeight="1">
      <c r="A482" s="64" t="s">
        <v>1</v>
      </c>
      <c r="B482" s="163" t="s">
        <v>662</v>
      </c>
      <c r="C482" s="174" t="s">
        <v>647</v>
      </c>
      <c r="D482" s="68">
        <v>45757</v>
      </c>
      <c r="E482" s="66">
        <f t="shared" si="3"/>
        <v>4</v>
      </c>
      <c r="F482" s="66">
        <f t="shared" si="4"/>
        <v>2025</v>
      </c>
      <c r="G482" s="67">
        <f t="shared" si="5"/>
        <v>45748</v>
      </c>
      <c r="H482" s="67" t="s">
        <v>2009</v>
      </c>
      <c r="I482" s="26" t="s">
        <v>102</v>
      </c>
      <c r="J482" s="66" t="s">
        <v>129</v>
      </c>
      <c r="K482" s="69" t="s">
        <v>27</v>
      </c>
      <c r="L482" s="69" t="s">
        <v>137</v>
      </c>
      <c r="M482" s="69" t="s">
        <v>666</v>
      </c>
      <c r="N482" s="69" t="s">
        <v>28</v>
      </c>
      <c r="O482" s="71">
        <v>0</v>
      </c>
      <c r="P482" s="74">
        <v>4.2</v>
      </c>
    </row>
    <row r="483" spans="1:16" ht="14.25" customHeight="1">
      <c r="A483" s="64" t="s">
        <v>1</v>
      </c>
      <c r="B483" s="163" t="s">
        <v>662</v>
      </c>
      <c r="C483" s="174" t="s">
        <v>647</v>
      </c>
      <c r="D483" s="68">
        <v>45758</v>
      </c>
      <c r="E483" s="66">
        <f t="shared" si="3"/>
        <v>4</v>
      </c>
      <c r="F483" s="66">
        <f t="shared" si="4"/>
        <v>2025</v>
      </c>
      <c r="G483" s="67">
        <f t="shared" si="5"/>
        <v>45748</v>
      </c>
      <c r="H483" s="67" t="s">
        <v>2007</v>
      </c>
      <c r="I483" s="26" t="s">
        <v>138</v>
      </c>
      <c r="J483" s="66" t="s">
        <v>139</v>
      </c>
      <c r="K483" s="69" t="s">
        <v>27</v>
      </c>
      <c r="L483" s="69" t="s">
        <v>137</v>
      </c>
      <c r="M483" s="69" t="s">
        <v>664</v>
      </c>
      <c r="N483" s="69" t="s">
        <v>604</v>
      </c>
      <c r="O483" s="71">
        <v>7.0000000000000007E-2</v>
      </c>
      <c r="P483" s="74">
        <v>0</v>
      </c>
    </row>
    <row r="484" spans="1:16" ht="14.25" customHeight="1">
      <c r="A484" s="64" t="s">
        <v>1</v>
      </c>
      <c r="B484" s="163" t="s">
        <v>662</v>
      </c>
      <c r="C484" s="174" t="s">
        <v>647</v>
      </c>
      <c r="D484" s="68">
        <v>45758</v>
      </c>
      <c r="E484" s="66">
        <f t="shared" si="3"/>
        <v>4</v>
      </c>
      <c r="F484" s="66">
        <f t="shared" si="4"/>
        <v>2025</v>
      </c>
      <c r="G484" s="67">
        <f t="shared" si="5"/>
        <v>45748</v>
      </c>
      <c r="H484" s="67" t="s">
        <v>2009</v>
      </c>
      <c r="I484" s="26" t="s">
        <v>1311</v>
      </c>
      <c r="J484" s="66" t="s">
        <v>850</v>
      </c>
      <c r="K484" s="69" t="s">
        <v>27</v>
      </c>
      <c r="L484" s="69" t="s">
        <v>137</v>
      </c>
      <c r="M484" s="69" t="s">
        <v>666</v>
      </c>
      <c r="N484" s="69" t="s">
        <v>28</v>
      </c>
      <c r="O484" s="71">
        <v>0</v>
      </c>
      <c r="P484" s="74">
        <v>185.1</v>
      </c>
    </row>
    <row r="485" spans="1:16" ht="14.25" customHeight="1">
      <c r="A485" s="64" t="s">
        <v>1</v>
      </c>
      <c r="B485" s="163" t="s">
        <v>662</v>
      </c>
      <c r="C485" s="174" t="s">
        <v>647</v>
      </c>
      <c r="D485" s="68">
        <v>45761</v>
      </c>
      <c r="E485" s="66">
        <f t="shared" si="3"/>
        <v>4</v>
      </c>
      <c r="F485" s="66">
        <f t="shared" si="4"/>
        <v>2025</v>
      </c>
      <c r="G485" s="67">
        <f t="shared" si="5"/>
        <v>45748</v>
      </c>
      <c r="H485" s="67" t="s">
        <v>2007</v>
      </c>
      <c r="I485" s="26" t="s">
        <v>138</v>
      </c>
      <c r="J485" s="66" t="s">
        <v>139</v>
      </c>
      <c r="K485" s="69" t="s">
        <v>27</v>
      </c>
      <c r="L485" s="69" t="s">
        <v>137</v>
      </c>
      <c r="M485" s="69" t="s">
        <v>664</v>
      </c>
      <c r="N485" s="69" t="s">
        <v>604</v>
      </c>
      <c r="O485" s="71">
        <v>1.8</v>
      </c>
      <c r="P485" s="74">
        <v>0</v>
      </c>
    </row>
    <row r="486" spans="1:16" ht="14.25" customHeight="1">
      <c r="A486" s="64" t="s">
        <v>1</v>
      </c>
      <c r="B486" s="163" t="s">
        <v>662</v>
      </c>
      <c r="C486" s="174" t="s">
        <v>647</v>
      </c>
      <c r="D486" s="68">
        <v>45761</v>
      </c>
      <c r="E486" s="66">
        <f t="shared" si="3"/>
        <v>4</v>
      </c>
      <c r="F486" s="66">
        <f t="shared" si="4"/>
        <v>2025</v>
      </c>
      <c r="G486" s="67">
        <f t="shared" si="5"/>
        <v>45748</v>
      </c>
      <c r="H486" s="67" t="s">
        <v>2007</v>
      </c>
      <c r="I486" s="26" t="s">
        <v>138</v>
      </c>
      <c r="J486" s="66" t="s">
        <v>139</v>
      </c>
      <c r="K486" s="69" t="s">
        <v>27</v>
      </c>
      <c r="L486" s="69" t="s">
        <v>137</v>
      </c>
      <c r="M486" s="69" t="s">
        <v>664</v>
      </c>
      <c r="N486" s="69" t="s">
        <v>604</v>
      </c>
      <c r="O486" s="71">
        <v>0.56999999999999995</v>
      </c>
      <c r="P486" s="74">
        <v>0</v>
      </c>
    </row>
    <row r="487" spans="1:16" ht="14.25" customHeight="1">
      <c r="A487" s="64" t="s">
        <v>1</v>
      </c>
      <c r="B487" s="163" t="s">
        <v>662</v>
      </c>
      <c r="C487" s="174" t="s">
        <v>647</v>
      </c>
      <c r="D487" s="68">
        <v>45761</v>
      </c>
      <c r="E487" s="66">
        <f t="shared" si="3"/>
        <v>4</v>
      </c>
      <c r="F487" s="66">
        <f t="shared" si="4"/>
        <v>2025</v>
      </c>
      <c r="G487" s="67">
        <f t="shared" si="5"/>
        <v>45748</v>
      </c>
      <c r="H487" s="67" t="s">
        <v>2008</v>
      </c>
      <c r="I487" s="26" t="s">
        <v>582</v>
      </c>
      <c r="J487" s="66" t="s">
        <v>169</v>
      </c>
      <c r="K487" s="69" t="s">
        <v>27</v>
      </c>
      <c r="L487" s="69" t="s">
        <v>137</v>
      </c>
      <c r="M487" s="69" t="s">
        <v>666</v>
      </c>
      <c r="N487" s="69" t="s">
        <v>28</v>
      </c>
      <c r="O487" s="71">
        <v>0</v>
      </c>
      <c r="P487" s="74">
        <v>60.89</v>
      </c>
    </row>
    <row r="488" spans="1:16" ht="14.25" customHeight="1">
      <c r="A488" s="64" t="s">
        <v>1</v>
      </c>
      <c r="B488" s="163" t="s">
        <v>662</v>
      </c>
      <c r="C488" s="174" t="s">
        <v>647</v>
      </c>
      <c r="D488" s="68">
        <v>45761</v>
      </c>
      <c r="E488" s="66">
        <f t="shared" si="3"/>
        <v>4</v>
      </c>
      <c r="F488" s="66">
        <f t="shared" si="4"/>
        <v>2025</v>
      </c>
      <c r="G488" s="67">
        <f t="shared" si="5"/>
        <v>45748</v>
      </c>
      <c r="H488" s="67" t="s">
        <v>2008</v>
      </c>
      <c r="I488" s="26" t="s">
        <v>69</v>
      </c>
      <c r="J488" s="66" t="s">
        <v>185</v>
      </c>
      <c r="K488" s="69" t="s">
        <v>27</v>
      </c>
      <c r="L488" s="69" t="s">
        <v>137</v>
      </c>
      <c r="M488" s="69" t="s">
        <v>666</v>
      </c>
      <c r="N488" s="69" t="s">
        <v>28</v>
      </c>
      <c r="O488" s="71">
        <v>0</v>
      </c>
      <c r="P488" s="74">
        <v>5000</v>
      </c>
    </row>
    <row r="489" spans="1:16" ht="14.25" customHeight="1">
      <c r="A489" s="64" t="s">
        <v>1</v>
      </c>
      <c r="B489" s="163" t="s">
        <v>662</v>
      </c>
      <c r="C489" s="174" t="s">
        <v>647</v>
      </c>
      <c r="D489" s="68">
        <v>45761</v>
      </c>
      <c r="E489" s="66">
        <f t="shared" si="3"/>
        <v>4</v>
      </c>
      <c r="F489" s="66">
        <f t="shared" si="4"/>
        <v>2025</v>
      </c>
      <c r="G489" s="67">
        <f t="shared" si="5"/>
        <v>45748</v>
      </c>
      <c r="H489" s="67" t="s">
        <v>2006</v>
      </c>
      <c r="I489" s="26" t="s">
        <v>142</v>
      </c>
      <c r="J489" s="66" t="s">
        <v>724</v>
      </c>
      <c r="K489" s="69" t="s">
        <v>27</v>
      </c>
      <c r="L489" s="69" t="s">
        <v>137</v>
      </c>
      <c r="M489" s="69" t="s">
        <v>664</v>
      </c>
      <c r="N489" s="69" t="s">
        <v>28</v>
      </c>
      <c r="O489" s="71">
        <v>0</v>
      </c>
      <c r="P489" s="74">
        <v>1004.81</v>
      </c>
    </row>
    <row r="490" spans="1:16" ht="14.25" customHeight="1">
      <c r="A490" s="64" t="s">
        <v>1</v>
      </c>
      <c r="B490" s="163" t="s">
        <v>662</v>
      </c>
      <c r="C490" s="174" t="s">
        <v>647</v>
      </c>
      <c r="D490" s="68">
        <v>45762</v>
      </c>
      <c r="E490" s="66">
        <f t="shared" si="3"/>
        <v>4</v>
      </c>
      <c r="F490" s="66">
        <f t="shared" si="4"/>
        <v>2025</v>
      </c>
      <c r="G490" s="67">
        <f t="shared" si="5"/>
        <v>45748</v>
      </c>
      <c r="H490" s="67" t="s">
        <v>2006</v>
      </c>
      <c r="I490" s="26" t="s">
        <v>142</v>
      </c>
      <c r="J490" s="66" t="s">
        <v>182</v>
      </c>
      <c r="K490" s="69" t="s">
        <v>27</v>
      </c>
      <c r="L490" s="69" t="s">
        <v>137</v>
      </c>
      <c r="M490" s="69" t="s">
        <v>664</v>
      </c>
      <c r="N490" s="69" t="s">
        <v>604</v>
      </c>
      <c r="O490" s="71">
        <v>4073.48</v>
      </c>
      <c r="P490" s="74">
        <v>0</v>
      </c>
    </row>
    <row r="491" spans="1:16" ht="14.25" customHeight="1">
      <c r="A491" s="64" t="s">
        <v>1</v>
      </c>
      <c r="B491" s="163" t="s">
        <v>662</v>
      </c>
      <c r="C491" s="174" t="s">
        <v>647</v>
      </c>
      <c r="D491" s="68">
        <v>45762</v>
      </c>
      <c r="E491" s="66">
        <f t="shared" si="3"/>
        <v>4</v>
      </c>
      <c r="F491" s="66">
        <f t="shared" si="4"/>
        <v>2025</v>
      </c>
      <c r="G491" s="67">
        <f t="shared" si="5"/>
        <v>45748</v>
      </c>
      <c r="H491" s="67" t="s">
        <v>2006</v>
      </c>
      <c r="I491" s="26" t="s">
        <v>142</v>
      </c>
      <c r="J491" s="66" t="s">
        <v>182</v>
      </c>
      <c r="K491" s="69" t="s">
        <v>27</v>
      </c>
      <c r="L491" s="69" t="s">
        <v>137</v>
      </c>
      <c r="M491" s="69" t="s">
        <v>664</v>
      </c>
      <c r="N491" s="69" t="s">
        <v>604</v>
      </c>
      <c r="O491" s="71">
        <v>2478.61</v>
      </c>
      <c r="P491" s="74">
        <v>0</v>
      </c>
    </row>
    <row r="492" spans="1:16" ht="14.25" customHeight="1">
      <c r="A492" s="64" t="s">
        <v>1</v>
      </c>
      <c r="B492" s="163" t="s">
        <v>662</v>
      </c>
      <c r="C492" s="174" t="s">
        <v>647</v>
      </c>
      <c r="D492" s="68">
        <v>45762</v>
      </c>
      <c r="E492" s="66">
        <f t="shared" si="3"/>
        <v>4</v>
      </c>
      <c r="F492" s="66">
        <f t="shared" si="4"/>
        <v>2025</v>
      </c>
      <c r="G492" s="67">
        <f t="shared" si="5"/>
        <v>45748</v>
      </c>
      <c r="H492" s="67" t="s">
        <v>2006</v>
      </c>
      <c r="I492" s="26" t="s">
        <v>142</v>
      </c>
      <c r="J492" s="66" t="s">
        <v>182</v>
      </c>
      <c r="K492" s="69" t="s">
        <v>27</v>
      </c>
      <c r="L492" s="69" t="s">
        <v>137</v>
      </c>
      <c r="M492" s="69" t="s">
        <v>664</v>
      </c>
      <c r="N492" s="69" t="s">
        <v>604</v>
      </c>
      <c r="O492" s="71">
        <v>6467.85</v>
      </c>
      <c r="P492" s="74">
        <v>0</v>
      </c>
    </row>
    <row r="493" spans="1:16" ht="14.25" customHeight="1">
      <c r="A493" s="64" t="s">
        <v>1</v>
      </c>
      <c r="B493" s="163" t="s">
        <v>662</v>
      </c>
      <c r="C493" s="174" t="s">
        <v>647</v>
      </c>
      <c r="D493" s="68">
        <v>45762</v>
      </c>
      <c r="E493" s="66">
        <f t="shared" si="3"/>
        <v>4</v>
      </c>
      <c r="F493" s="66">
        <f t="shared" si="4"/>
        <v>2025</v>
      </c>
      <c r="G493" s="67">
        <f t="shared" si="5"/>
        <v>45748</v>
      </c>
      <c r="H493" s="67" t="s">
        <v>2006</v>
      </c>
      <c r="I493" s="26" t="s">
        <v>142</v>
      </c>
      <c r="J493" s="66" t="s">
        <v>182</v>
      </c>
      <c r="K493" s="69" t="s">
        <v>27</v>
      </c>
      <c r="L493" s="69" t="s">
        <v>137</v>
      </c>
      <c r="M493" s="69" t="s">
        <v>664</v>
      </c>
      <c r="N493" s="69" t="s">
        <v>604</v>
      </c>
      <c r="O493" s="71">
        <v>4291.9799999999996</v>
      </c>
      <c r="P493" s="74">
        <v>0</v>
      </c>
    </row>
    <row r="494" spans="1:16" ht="14.25" customHeight="1">
      <c r="A494" s="64" t="s">
        <v>1</v>
      </c>
      <c r="B494" s="163" t="s">
        <v>662</v>
      </c>
      <c r="C494" s="174" t="s">
        <v>647</v>
      </c>
      <c r="D494" s="68">
        <v>45762</v>
      </c>
      <c r="E494" s="66">
        <f t="shared" si="3"/>
        <v>4</v>
      </c>
      <c r="F494" s="66">
        <f t="shared" si="4"/>
        <v>2025</v>
      </c>
      <c r="G494" s="67">
        <f t="shared" si="5"/>
        <v>45748</v>
      </c>
      <c r="H494" s="67" t="s">
        <v>2006</v>
      </c>
      <c r="I494" s="26" t="s">
        <v>142</v>
      </c>
      <c r="J494" s="66" t="s">
        <v>182</v>
      </c>
      <c r="K494" s="69" t="s">
        <v>27</v>
      </c>
      <c r="L494" s="69" t="s">
        <v>137</v>
      </c>
      <c r="M494" s="69" t="s">
        <v>664</v>
      </c>
      <c r="N494" s="69" t="s">
        <v>604</v>
      </c>
      <c r="O494" s="71">
        <v>184.05</v>
      </c>
      <c r="P494" s="74">
        <v>0</v>
      </c>
    </row>
    <row r="495" spans="1:16" ht="14.25" customHeight="1">
      <c r="A495" s="64" t="s">
        <v>1</v>
      </c>
      <c r="B495" s="163" t="s">
        <v>662</v>
      </c>
      <c r="C495" s="174" t="s">
        <v>647</v>
      </c>
      <c r="D495" s="68">
        <v>45762</v>
      </c>
      <c r="E495" s="66">
        <f t="shared" si="3"/>
        <v>4</v>
      </c>
      <c r="F495" s="66">
        <f t="shared" si="4"/>
        <v>2025</v>
      </c>
      <c r="G495" s="67">
        <f t="shared" si="5"/>
        <v>45748</v>
      </c>
      <c r="H495" s="67" t="s">
        <v>2006</v>
      </c>
      <c r="I495" s="26" t="s">
        <v>142</v>
      </c>
      <c r="J495" s="66" t="s">
        <v>182</v>
      </c>
      <c r="K495" s="69" t="s">
        <v>27</v>
      </c>
      <c r="L495" s="69" t="s">
        <v>137</v>
      </c>
      <c r="M495" s="69" t="s">
        <v>664</v>
      </c>
      <c r="N495" s="69" t="s">
        <v>604</v>
      </c>
      <c r="O495" s="71">
        <v>93.39</v>
      </c>
      <c r="P495" s="74">
        <v>0</v>
      </c>
    </row>
    <row r="496" spans="1:16" ht="14.25" customHeight="1">
      <c r="A496" s="64" t="s">
        <v>1</v>
      </c>
      <c r="B496" s="163" t="s">
        <v>662</v>
      </c>
      <c r="C496" s="174" t="s">
        <v>647</v>
      </c>
      <c r="D496" s="68">
        <v>45762</v>
      </c>
      <c r="E496" s="66">
        <f t="shared" si="3"/>
        <v>4</v>
      </c>
      <c r="F496" s="66">
        <f t="shared" si="4"/>
        <v>2025</v>
      </c>
      <c r="G496" s="67">
        <f t="shared" si="5"/>
        <v>45748</v>
      </c>
      <c r="H496" s="67" t="s">
        <v>2007</v>
      </c>
      <c r="I496" s="26" t="s">
        <v>138</v>
      </c>
      <c r="J496" s="66" t="s">
        <v>139</v>
      </c>
      <c r="K496" s="69" t="s">
        <v>27</v>
      </c>
      <c r="L496" s="69" t="s">
        <v>137</v>
      </c>
      <c r="M496" s="69" t="s">
        <v>664</v>
      </c>
      <c r="N496" s="69" t="s">
        <v>604</v>
      </c>
      <c r="O496" s="71">
        <v>2.39</v>
      </c>
      <c r="P496" s="74">
        <v>0</v>
      </c>
    </row>
    <row r="497" spans="1:16" ht="14.25" customHeight="1">
      <c r="A497" s="64" t="s">
        <v>1</v>
      </c>
      <c r="B497" s="163" t="s">
        <v>662</v>
      </c>
      <c r="C497" s="174" t="s">
        <v>647</v>
      </c>
      <c r="D497" s="68">
        <v>45762</v>
      </c>
      <c r="E497" s="66">
        <f t="shared" si="3"/>
        <v>4</v>
      </c>
      <c r="F497" s="66">
        <f t="shared" si="4"/>
        <v>2025</v>
      </c>
      <c r="G497" s="67">
        <f t="shared" si="5"/>
        <v>45748</v>
      </c>
      <c r="H497" s="67" t="s">
        <v>2007</v>
      </c>
      <c r="I497" s="26" t="s">
        <v>138</v>
      </c>
      <c r="J497" s="66" t="s">
        <v>139</v>
      </c>
      <c r="K497" s="69" t="s">
        <v>27</v>
      </c>
      <c r="L497" s="69" t="s">
        <v>137</v>
      </c>
      <c r="M497" s="69" t="s">
        <v>664</v>
      </c>
      <c r="N497" s="69" t="s">
        <v>604</v>
      </c>
      <c r="O497" s="71">
        <v>1.18</v>
      </c>
      <c r="P497" s="74">
        <v>0</v>
      </c>
    </row>
    <row r="498" spans="1:16" ht="14.25" customHeight="1">
      <c r="A498" s="64" t="s">
        <v>1</v>
      </c>
      <c r="B498" s="163" t="s">
        <v>662</v>
      </c>
      <c r="C498" s="174" t="s">
        <v>647</v>
      </c>
      <c r="D498" s="68">
        <v>45762</v>
      </c>
      <c r="E498" s="66">
        <f t="shared" si="3"/>
        <v>4</v>
      </c>
      <c r="F498" s="66">
        <f t="shared" si="4"/>
        <v>2025</v>
      </c>
      <c r="G498" s="67">
        <f t="shared" si="5"/>
        <v>45748</v>
      </c>
      <c r="H498" s="67" t="s">
        <v>2008</v>
      </c>
      <c r="I498" s="26" t="s">
        <v>707</v>
      </c>
      <c r="J498" s="66" t="s">
        <v>851</v>
      </c>
      <c r="K498" s="69" t="s">
        <v>27</v>
      </c>
      <c r="L498" s="69" t="s">
        <v>137</v>
      </c>
      <c r="M498" s="69" t="s">
        <v>666</v>
      </c>
      <c r="N498" s="69" t="s">
        <v>28</v>
      </c>
      <c r="O498" s="71">
        <v>0</v>
      </c>
      <c r="P498" s="74">
        <v>180</v>
      </c>
    </row>
    <row r="499" spans="1:16" ht="14.25" customHeight="1">
      <c r="A499" s="64" t="s">
        <v>1</v>
      </c>
      <c r="B499" s="163" t="s">
        <v>662</v>
      </c>
      <c r="C499" s="174" t="s">
        <v>647</v>
      </c>
      <c r="D499" s="68">
        <v>45762</v>
      </c>
      <c r="E499" s="66">
        <f t="shared" si="3"/>
        <v>4</v>
      </c>
      <c r="F499" s="66">
        <f t="shared" si="4"/>
        <v>2025</v>
      </c>
      <c r="G499" s="67">
        <f t="shared" si="5"/>
        <v>45748</v>
      </c>
      <c r="H499" s="67" t="s">
        <v>29</v>
      </c>
      <c r="I499" s="26" t="s">
        <v>45</v>
      </c>
      <c r="J499" s="66" t="s">
        <v>545</v>
      </c>
      <c r="K499" s="69" t="s">
        <v>27</v>
      </c>
      <c r="L499" s="69" t="s">
        <v>137</v>
      </c>
      <c r="M499" s="69" t="s">
        <v>666</v>
      </c>
      <c r="N499" s="69" t="s">
        <v>28</v>
      </c>
      <c r="O499" s="71">
        <v>0</v>
      </c>
      <c r="P499" s="74">
        <v>170.23</v>
      </c>
    </row>
    <row r="500" spans="1:16" ht="14.25" customHeight="1">
      <c r="A500" s="64" t="s">
        <v>1</v>
      </c>
      <c r="B500" s="163" t="s">
        <v>662</v>
      </c>
      <c r="C500" s="174" t="s">
        <v>647</v>
      </c>
      <c r="D500" s="68">
        <v>45762</v>
      </c>
      <c r="E500" s="66">
        <f t="shared" si="3"/>
        <v>4</v>
      </c>
      <c r="F500" s="66">
        <f t="shared" si="4"/>
        <v>2025</v>
      </c>
      <c r="G500" s="67">
        <f t="shared" si="5"/>
        <v>45748</v>
      </c>
      <c r="H500" s="67" t="s">
        <v>29</v>
      </c>
      <c r="I500" s="26" t="s">
        <v>44</v>
      </c>
      <c r="J500" s="66" t="s">
        <v>524</v>
      </c>
      <c r="K500" s="69" t="s">
        <v>27</v>
      </c>
      <c r="L500" s="69" t="s">
        <v>137</v>
      </c>
      <c r="M500" s="69" t="s">
        <v>666</v>
      </c>
      <c r="N500" s="69" t="s">
        <v>28</v>
      </c>
      <c r="O500" s="71">
        <v>0</v>
      </c>
      <c r="P500" s="74">
        <v>417.95</v>
      </c>
    </row>
    <row r="501" spans="1:16" ht="14.25" customHeight="1">
      <c r="A501" s="64" t="s">
        <v>1</v>
      </c>
      <c r="B501" s="163" t="s">
        <v>662</v>
      </c>
      <c r="C501" s="174" t="s">
        <v>647</v>
      </c>
      <c r="D501" s="68">
        <v>45762</v>
      </c>
      <c r="E501" s="66">
        <f t="shared" si="3"/>
        <v>4</v>
      </c>
      <c r="F501" s="66">
        <f t="shared" si="4"/>
        <v>2025</v>
      </c>
      <c r="G501" s="67">
        <f t="shared" si="5"/>
        <v>45748</v>
      </c>
      <c r="H501" s="67" t="s">
        <v>2008</v>
      </c>
      <c r="I501" s="26" t="s">
        <v>582</v>
      </c>
      <c r="J501" s="66" t="s">
        <v>852</v>
      </c>
      <c r="K501" s="69" t="s">
        <v>27</v>
      </c>
      <c r="L501" s="69" t="s">
        <v>137</v>
      </c>
      <c r="M501" s="69" t="s">
        <v>666</v>
      </c>
      <c r="N501" s="69" t="s">
        <v>28</v>
      </c>
      <c r="O501" s="71">
        <v>0</v>
      </c>
      <c r="P501" s="74">
        <v>225</v>
      </c>
    </row>
    <row r="502" spans="1:16" ht="14.25" customHeight="1">
      <c r="A502" s="64" t="s">
        <v>1</v>
      </c>
      <c r="B502" s="163" t="s">
        <v>662</v>
      </c>
      <c r="C502" s="174" t="s">
        <v>647</v>
      </c>
      <c r="D502" s="68">
        <v>45762</v>
      </c>
      <c r="E502" s="66">
        <f t="shared" si="3"/>
        <v>4</v>
      </c>
      <c r="F502" s="66">
        <f t="shared" si="4"/>
        <v>2025</v>
      </c>
      <c r="G502" s="67">
        <f t="shared" si="5"/>
        <v>45748</v>
      </c>
      <c r="H502" s="67" t="s">
        <v>2009</v>
      </c>
      <c r="I502" s="26" t="s">
        <v>102</v>
      </c>
      <c r="J502" s="66" t="s">
        <v>167</v>
      </c>
      <c r="K502" s="69" t="s">
        <v>27</v>
      </c>
      <c r="L502" s="69" t="s">
        <v>137</v>
      </c>
      <c r="M502" s="69" t="s">
        <v>666</v>
      </c>
      <c r="N502" s="69" t="s">
        <v>28</v>
      </c>
      <c r="O502" s="71">
        <v>0</v>
      </c>
      <c r="P502" s="74">
        <v>171.7</v>
      </c>
    </row>
    <row r="503" spans="1:16" ht="14.25" customHeight="1">
      <c r="A503" s="64" t="s">
        <v>1</v>
      </c>
      <c r="B503" s="163" t="s">
        <v>662</v>
      </c>
      <c r="C503" s="174" t="s">
        <v>647</v>
      </c>
      <c r="D503" s="68">
        <v>45762</v>
      </c>
      <c r="E503" s="66">
        <f t="shared" si="3"/>
        <v>4</v>
      </c>
      <c r="F503" s="66">
        <f t="shared" si="4"/>
        <v>2025</v>
      </c>
      <c r="G503" s="67">
        <f t="shared" si="5"/>
        <v>45748</v>
      </c>
      <c r="H503" s="67" t="s">
        <v>29</v>
      </c>
      <c r="I503" s="26" t="s">
        <v>40</v>
      </c>
      <c r="J503" s="66" t="s">
        <v>474</v>
      </c>
      <c r="K503" s="69" t="s">
        <v>27</v>
      </c>
      <c r="L503" s="69" t="s">
        <v>137</v>
      </c>
      <c r="M503" s="69" t="s">
        <v>666</v>
      </c>
      <c r="N503" s="69" t="s">
        <v>28</v>
      </c>
      <c r="O503" s="71">
        <v>0</v>
      </c>
      <c r="P503" s="74">
        <v>15940.94</v>
      </c>
    </row>
    <row r="504" spans="1:16" ht="14.25" customHeight="1">
      <c r="A504" s="64" t="s">
        <v>1</v>
      </c>
      <c r="B504" s="163" t="s">
        <v>662</v>
      </c>
      <c r="C504" s="174" t="s">
        <v>647</v>
      </c>
      <c r="D504" s="68">
        <v>45762</v>
      </c>
      <c r="E504" s="66">
        <f t="shared" si="3"/>
        <v>4</v>
      </c>
      <c r="F504" s="66">
        <f t="shared" si="4"/>
        <v>2025</v>
      </c>
      <c r="G504" s="67">
        <f t="shared" si="5"/>
        <v>45748</v>
      </c>
      <c r="H504" s="67" t="s">
        <v>2010</v>
      </c>
      <c r="I504" s="26" t="s">
        <v>50</v>
      </c>
      <c r="J504" s="66" t="s">
        <v>171</v>
      </c>
      <c r="K504" s="69" t="s">
        <v>27</v>
      </c>
      <c r="L504" s="69" t="s">
        <v>137</v>
      </c>
      <c r="M504" s="69" t="s">
        <v>666</v>
      </c>
      <c r="N504" s="69" t="s">
        <v>28</v>
      </c>
      <c r="O504" s="71">
        <v>0</v>
      </c>
      <c r="P504" s="74">
        <v>1270.48</v>
      </c>
    </row>
    <row r="505" spans="1:16" ht="14.25" customHeight="1">
      <c r="A505" s="64" t="s">
        <v>1</v>
      </c>
      <c r="B505" s="163" t="s">
        <v>662</v>
      </c>
      <c r="C505" s="174" t="s">
        <v>647</v>
      </c>
      <c r="D505" s="68">
        <v>45762</v>
      </c>
      <c r="E505" s="66">
        <f t="shared" si="3"/>
        <v>4</v>
      </c>
      <c r="F505" s="66">
        <f t="shared" si="4"/>
        <v>2025</v>
      </c>
      <c r="G505" s="67">
        <f t="shared" si="5"/>
        <v>45748</v>
      </c>
      <c r="H505" s="67" t="s">
        <v>2008</v>
      </c>
      <c r="I505" s="26" t="s">
        <v>853</v>
      </c>
      <c r="J505" s="66" t="s">
        <v>854</v>
      </c>
      <c r="K505" s="69" t="s">
        <v>27</v>
      </c>
      <c r="L505" s="69" t="s">
        <v>137</v>
      </c>
      <c r="M505" s="69" t="s">
        <v>666</v>
      </c>
      <c r="N505" s="69" t="s">
        <v>28</v>
      </c>
      <c r="O505" s="71">
        <v>0</v>
      </c>
      <c r="P505" s="74">
        <v>35</v>
      </c>
    </row>
    <row r="506" spans="1:16" ht="14.25" customHeight="1">
      <c r="A506" s="64" t="s">
        <v>1</v>
      </c>
      <c r="B506" s="163" t="s">
        <v>662</v>
      </c>
      <c r="C506" s="174" t="s">
        <v>647</v>
      </c>
      <c r="D506" s="68">
        <v>45762</v>
      </c>
      <c r="E506" s="66">
        <f t="shared" si="3"/>
        <v>4</v>
      </c>
      <c r="F506" s="66">
        <f t="shared" si="4"/>
        <v>2025</v>
      </c>
      <c r="G506" s="67">
        <f t="shared" si="5"/>
        <v>45748</v>
      </c>
      <c r="H506" s="67" t="s">
        <v>29</v>
      </c>
      <c r="I506" s="26" t="s">
        <v>37</v>
      </c>
      <c r="J506" s="66" t="s">
        <v>855</v>
      </c>
      <c r="K506" s="69" t="s">
        <v>27</v>
      </c>
      <c r="L506" s="69" t="s">
        <v>137</v>
      </c>
      <c r="M506" s="69" t="s">
        <v>666</v>
      </c>
      <c r="N506" s="69" t="s">
        <v>28</v>
      </c>
      <c r="O506" s="71">
        <v>0</v>
      </c>
      <c r="P506" s="118">
        <v>1645.94</v>
      </c>
    </row>
    <row r="507" spans="1:16" ht="14.25" customHeight="1">
      <c r="A507" s="64" t="s">
        <v>1</v>
      </c>
      <c r="B507" s="163" t="s">
        <v>662</v>
      </c>
      <c r="C507" s="174" t="s">
        <v>647</v>
      </c>
      <c r="D507" s="68">
        <v>45763</v>
      </c>
      <c r="E507" s="66">
        <f t="shared" si="3"/>
        <v>4</v>
      </c>
      <c r="F507" s="66">
        <f t="shared" si="4"/>
        <v>2025</v>
      </c>
      <c r="G507" s="67">
        <f t="shared" si="5"/>
        <v>45748</v>
      </c>
      <c r="H507" s="67" t="s">
        <v>2007</v>
      </c>
      <c r="I507" s="26" t="s">
        <v>138</v>
      </c>
      <c r="J507" s="66" t="s">
        <v>139</v>
      </c>
      <c r="K507" s="69" t="s">
        <v>27</v>
      </c>
      <c r="L507" s="69" t="s">
        <v>137</v>
      </c>
      <c r="M507" s="69" t="s">
        <v>664</v>
      </c>
      <c r="N507" s="69" t="s">
        <v>604</v>
      </c>
      <c r="O507" s="71">
        <v>0.03</v>
      </c>
      <c r="P507" s="74">
        <v>0</v>
      </c>
    </row>
    <row r="508" spans="1:16" ht="14.25" customHeight="1">
      <c r="A508" s="64" t="s">
        <v>1</v>
      </c>
      <c r="B508" s="163" t="s">
        <v>662</v>
      </c>
      <c r="C508" s="174" t="s">
        <v>647</v>
      </c>
      <c r="D508" s="68">
        <v>45763</v>
      </c>
      <c r="E508" s="66">
        <f t="shared" si="3"/>
        <v>4</v>
      </c>
      <c r="F508" s="66">
        <f t="shared" si="4"/>
        <v>2025</v>
      </c>
      <c r="G508" s="67">
        <f t="shared" si="5"/>
        <v>45748</v>
      </c>
      <c r="H508" s="67" t="s">
        <v>2008</v>
      </c>
      <c r="I508" s="26" t="s">
        <v>853</v>
      </c>
      <c r="J508" s="66" t="s">
        <v>856</v>
      </c>
      <c r="K508" s="69" t="s">
        <v>27</v>
      </c>
      <c r="L508" s="69" t="s">
        <v>137</v>
      </c>
      <c r="M508" s="69" t="s">
        <v>666</v>
      </c>
      <c r="N508" s="69" t="s">
        <v>28</v>
      </c>
      <c r="O508" s="71">
        <v>0</v>
      </c>
      <c r="P508" s="74">
        <v>90</v>
      </c>
    </row>
    <row r="509" spans="1:16" ht="14.25" customHeight="1">
      <c r="A509" s="64" t="s">
        <v>1</v>
      </c>
      <c r="B509" s="163" t="s">
        <v>662</v>
      </c>
      <c r="C509" s="174" t="s">
        <v>647</v>
      </c>
      <c r="D509" s="68">
        <v>45764</v>
      </c>
      <c r="E509" s="66">
        <f t="shared" si="3"/>
        <v>4</v>
      </c>
      <c r="F509" s="66">
        <f t="shared" si="4"/>
        <v>2025</v>
      </c>
      <c r="G509" s="67">
        <f t="shared" si="5"/>
        <v>45748</v>
      </c>
      <c r="H509" s="67" t="s">
        <v>2009</v>
      </c>
      <c r="I509" s="26" t="s">
        <v>102</v>
      </c>
      <c r="J509" s="66" t="s">
        <v>129</v>
      </c>
      <c r="K509" s="69" t="s">
        <v>27</v>
      </c>
      <c r="L509" s="69" t="s">
        <v>137</v>
      </c>
      <c r="M509" s="69" t="s">
        <v>666</v>
      </c>
      <c r="N509" s="69" t="s">
        <v>28</v>
      </c>
      <c r="O509" s="71">
        <v>0</v>
      </c>
      <c r="P509" s="74">
        <v>1.65</v>
      </c>
    </row>
    <row r="510" spans="1:16" ht="14.25" customHeight="1">
      <c r="A510" s="64" t="s">
        <v>1</v>
      </c>
      <c r="B510" s="163" t="s">
        <v>662</v>
      </c>
      <c r="C510" s="174" t="s">
        <v>647</v>
      </c>
      <c r="D510" s="68">
        <v>45769</v>
      </c>
      <c r="E510" s="66">
        <f t="shared" si="3"/>
        <v>4</v>
      </c>
      <c r="F510" s="66">
        <f t="shared" si="4"/>
        <v>2025</v>
      </c>
      <c r="G510" s="67">
        <f t="shared" si="5"/>
        <v>45748</v>
      </c>
      <c r="H510" s="67" t="s">
        <v>2007</v>
      </c>
      <c r="I510" s="26" t="s">
        <v>138</v>
      </c>
      <c r="J510" s="66" t="s">
        <v>139</v>
      </c>
      <c r="K510" s="69" t="s">
        <v>27</v>
      </c>
      <c r="L510" s="69" t="s">
        <v>137</v>
      </c>
      <c r="M510" s="69" t="s">
        <v>664</v>
      </c>
      <c r="N510" s="69" t="s">
        <v>604</v>
      </c>
      <c r="O510" s="71">
        <v>0.22</v>
      </c>
      <c r="P510" s="74">
        <v>0</v>
      </c>
    </row>
    <row r="511" spans="1:16" ht="14.25" customHeight="1">
      <c r="A511" s="64" t="s">
        <v>1</v>
      </c>
      <c r="B511" s="163" t="s">
        <v>662</v>
      </c>
      <c r="C511" s="174" t="s">
        <v>647</v>
      </c>
      <c r="D511" s="68">
        <v>45769</v>
      </c>
      <c r="E511" s="66">
        <f t="shared" si="3"/>
        <v>4</v>
      </c>
      <c r="F511" s="66">
        <f t="shared" si="4"/>
        <v>2025</v>
      </c>
      <c r="G511" s="67">
        <f t="shared" si="5"/>
        <v>45748</v>
      </c>
      <c r="H511" s="67" t="s">
        <v>2007</v>
      </c>
      <c r="I511" s="26" t="s">
        <v>138</v>
      </c>
      <c r="J511" s="66" t="s">
        <v>139</v>
      </c>
      <c r="K511" s="69" t="s">
        <v>27</v>
      </c>
      <c r="L511" s="69" t="s">
        <v>137</v>
      </c>
      <c r="M511" s="69" t="s">
        <v>664</v>
      </c>
      <c r="N511" s="69" t="s">
        <v>604</v>
      </c>
      <c r="O511" s="71">
        <v>0.76</v>
      </c>
      <c r="P511" s="74">
        <v>0</v>
      </c>
    </row>
    <row r="512" spans="1:16" ht="14.25" customHeight="1">
      <c r="A512" s="64" t="s">
        <v>1</v>
      </c>
      <c r="B512" s="163" t="s">
        <v>662</v>
      </c>
      <c r="C512" s="174" t="s">
        <v>647</v>
      </c>
      <c r="D512" s="68">
        <v>45769</v>
      </c>
      <c r="E512" s="66">
        <f t="shared" ref="E512:E766" si="6">MONTH(D512)</f>
        <v>4</v>
      </c>
      <c r="F512" s="66">
        <f t="shared" ref="F512:F766" si="7">YEAR(D512)</f>
        <v>2025</v>
      </c>
      <c r="G512" s="67">
        <f t="shared" ref="G512:G766" si="8">(E512&amp;"/"&amp;F512)*1</f>
        <v>45748</v>
      </c>
      <c r="H512" s="67" t="s">
        <v>2009</v>
      </c>
      <c r="I512" s="26" t="s">
        <v>102</v>
      </c>
      <c r="J512" s="66" t="s">
        <v>129</v>
      </c>
      <c r="K512" s="69" t="s">
        <v>27</v>
      </c>
      <c r="L512" s="69" t="s">
        <v>137</v>
      </c>
      <c r="M512" s="69" t="s">
        <v>666</v>
      </c>
      <c r="N512" s="69" t="s">
        <v>28</v>
      </c>
      <c r="O512" s="71">
        <v>0</v>
      </c>
      <c r="P512" s="74">
        <v>1.65</v>
      </c>
    </row>
    <row r="513" spans="1:16" ht="14.25" customHeight="1">
      <c r="A513" s="64" t="s">
        <v>1</v>
      </c>
      <c r="B513" s="163" t="s">
        <v>662</v>
      </c>
      <c r="C513" s="174" t="s">
        <v>647</v>
      </c>
      <c r="D513" s="68">
        <v>45769</v>
      </c>
      <c r="E513" s="66">
        <f t="shared" si="6"/>
        <v>4</v>
      </c>
      <c r="F513" s="66">
        <f t="shared" si="7"/>
        <v>2025</v>
      </c>
      <c r="G513" s="67">
        <f t="shared" si="8"/>
        <v>45748</v>
      </c>
      <c r="H513" s="67" t="s">
        <v>2010</v>
      </c>
      <c r="I513" s="26" t="s">
        <v>50</v>
      </c>
      <c r="J513" s="66" t="s">
        <v>171</v>
      </c>
      <c r="K513" s="69" t="s">
        <v>27</v>
      </c>
      <c r="L513" s="69" t="s">
        <v>137</v>
      </c>
      <c r="M513" s="69" t="s">
        <v>666</v>
      </c>
      <c r="N513" s="69" t="s">
        <v>28</v>
      </c>
      <c r="O513" s="71">
        <v>0</v>
      </c>
      <c r="P513" s="74">
        <v>2544.6</v>
      </c>
    </row>
    <row r="514" spans="1:16" ht="14.25" customHeight="1">
      <c r="A514" s="64" t="s">
        <v>1</v>
      </c>
      <c r="B514" s="163" t="s">
        <v>662</v>
      </c>
      <c r="C514" s="174" t="s">
        <v>647</v>
      </c>
      <c r="D514" s="68">
        <v>45771</v>
      </c>
      <c r="E514" s="66">
        <f t="shared" si="6"/>
        <v>4</v>
      </c>
      <c r="F514" s="66">
        <f t="shared" si="7"/>
        <v>2025</v>
      </c>
      <c r="G514" s="67">
        <f t="shared" si="8"/>
        <v>45748</v>
      </c>
      <c r="H514" s="67" t="s">
        <v>2007</v>
      </c>
      <c r="I514" s="26" t="s">
        <v>17</v>
      </c>
      <c r="J514" s="66" t="s">
        <v>17</v>
      </c>
      <c r="K514" s="69" t="s">
        <v>27</v>
      </c>
      <c r="L514" s="69" t="s">
        <v>137</v>
      </c>
      <c r="M514" s="69" t="s">
        <v>666</v>
      </c>
      <c r="N514" s="69" t="s">
        <v>604</v>
      </c>
      <c r="O514" s="71">
        <v>7698.89</v>
      </c>
      <c r="P514" s="74">
        <v>0</v>
      </c>
    </row>
    <row r="515" spans="1:16" ht="14.25" customHeight="1">
      <c r="A515" s="64" t="s">
        <v>1</v>
      </c>
      <c r="B515" s="163" t="s">
        <v>662</v>
      </c>
      <c r="C515" s="174" t="s">
        <v>647</v>
      </c>
      <c r="D515" s="68">
        <v>45772</v>
      </c>
      <c r="E515" s="66">
        <f t="shared" si="6"/>
        <v>4</v>
      </c>
      <c r="F515" s="66">
        <f t="shared" si="7"/>
        <v>2025</v>
      </c>
      <c r="G515" s="67">
        <f t="shared" si="8"/>
        <v>45748</v>
      </c>
      <c r="H515" s="67" t="s">
        <v>2007</v>
      </c>
      <c r="I515" s="26" t="s">
        <v>667</v>
      </c>
      <c r="J515" s="66" t="s">
        <v>857</v>
      </c>
      <c r="K515" s="69" t="s">
        <v>27</v>
      </c>
      <c r="L515" s="69" t="s">
        <v>137</v>
      </c>
      <c r="M515" s="69" t="s">
        <v>666</v>
      </c>
      <c r="N515" s="69" t="s">
        <v>604</v>
      </c>
      <c r="O515" s="71">
        <v>1250</v>
      </c>
      <c r="P515" s="74">
        <v>0</v>
      </c>
    </row>
    <row r="516" spans="1:16" ht="14.25" customHeight="1">
      <c r="A516" s="64" t="s">
        <v>1</v>
      </c>
      <c r="B516" s="163" t="s">
        <v>662</v>
      </c>
      <c r="C516" s="174" t="s">
        <v>647</v>
      </c>
      <c r="D516" s="68">
        <v>45772</v>
      </c>
      <c r="E516" s="66">
        <f t="shared" si="6"/>
        <v>4</v>
      </c>
      <c r="F516" s="66">
        <f t="shared" si="7"/>
        <v>2025</v>
      </c>
      <c r="G516" s="67">
        <f t="shared" si="8"/>
        <v>45748</v>
      </c>
      <c r="H516" s="67" t="s">
        <v>2007</v>
      </c>
      <c r="I516" s="26" t="s">
        <v>667</v>
      </c>
      <c r="J516" s="66" t="s">
        <v>858</v>
      </c>
      <c r="K516" s="69" t="s">
        <v>27</v>
      </c>
      <c r="L516" s="69" t="s">
        <v>137</v>
      </c>
      <c r="M516" s="69" t="s">
        <v>666</v>
      </c>
      <c r="N516" s="69" t="s">
        <v>604</v>
      </c>
      <c r="O516" s="71">
        <v>1500</v>
      </c>
      <c r="P516" s="74">
        <v>0</v>
      </c>
    </row>
    <row r="517" spans="1:16" ht="14.25" customHeight="1">
      <c r="A517" s="64" t="s">
        <v>1</v>
      </c>
      <c r="B517" s="163" t="s">
        <v>662</v>
      </c>
      <c r="C517" s="174" t="s">
        <v>647</v>
      </c>
      <c r="D517" s="68">
        <v>45772</v>
      </c>
      <c r="E517" s="66">
        <f t="shared" si="6"/>
        <v>4</v>
      </c>
      <c r="F517" s="66">
        <f t="shared" si="7"/>
        <v>2025</v>
      </c>
      <c r="G517" s="67">
        <f t="shared" si="8"/>
        <v>45748</v>
      </c>
      <c r="H517" s="67" t="s">
        <v>2007</v>
      </c>
      <c r="I517" s="26" t="s">
        <v>667</v>
      </c>
      <c r="J517" s="66" t="s">
        <v>859</v>
      </c>
      <c r="K517" s="69" t="s">
        <v>27</v>
      </c>
      <c r="L517" s="69" t="s">
        <v>137</v>
      </c>
      <c r="M517" s="69" t="s">
        <v>666</v>
      </c>
      <c r="N517" s="69" t="s">
        <v>604</v>
      </c>
      <c r="O517" s="71">
        <v>1500</v>
      </c>
      <c r="P517" s="74">
        <v>0</v>
      </c>
    </row>
    <row r="518" spans="1:16" ht="14.25" customHeight="1">
      <c r="A518" s="64" t="s">
        <v>1</v>
      </c>
      <c r="B518" s="163" t="s">
        <v>662</v>
      </c>
      <c r="C518" s="174" t="s">
        <v>647</v>
      </c>
      <c r="D518" s="68">
        <v>45772</v>
      </c>
      <c r="E518" s="66">
        <f t="shared" si="6"/>
        <v>4</v>
      </c>
      <c r="F518" s="66">
        <f t="shared" si="7"/>
        <v>2025</v>
      </c>
      <c r="G518" s="67">
        <f t="shared" si="8"/>
        <v>45748</v>
      </c>
      <c r="H518" s="67" t="s">
        <v>2007</v>
      </c>
      <c r="I518" s="26" t="s">
        <v>667</v>
      </c>
      <c r="J518" s="66" t="s">
        <v>860</v>
      </c>
      <c r="K518" s="69" t="s">
        <v>27</v>
      </c>
      <c r="L518" s="69" t="s">
        <v>137</v>
      </c>
      <c r="M518" s="69" t="s">
        <v>666</v>
      </c>
      <c r="N518" s="69" t="s">
        <v>604</v>
      </c>
      <c r="O518" s="71">
        <v>1400</v>
      </c>
      <c r="P518" s="74">
        <v>0</v>
      </c>
    </row>
    <row r="519" spans="1:16" ht="14.25" customHeight="1">
      <c r="A519" s="64" t="s">
        <v>1</v>
      </c>
      <c r="B519" s="163" t="s">
        <v>662</v>
      </c>
      <c r="C519" s="174" t="s">
        <v>647</v>
      </c>
      <c r="D519" s="68">
        <v>45772</v>
      </c>
      <c r="E519" s="66">
        <f t="shared" si="6"/>
        <v>4</v>
      </c>
      <c r="F519" s="66">
        <f t="shared" si="7"/>
        <v>2025</v>
      </c>
      <c r="G519" s="67">
        <f t="shared" si="8"/>
        <v>45748</v>
      </c>
      <c r="H519" s="67" t="s">
        <v>2007</v>
      </c>
      <c r="I519" s="26" t="s">
        <v>667</v>
      </c>
      <c r="J519" s="66" t="s">
        <v>861</v>
      </c>
      <c r="K519" s="69" t="s">
        <v>27</v>
      </c>
      <c r="L519" s="69" t="s">
        <v>137</v>
      </c>
      <c r="M519" s="69" t="s">
        <v>666</v>
      </c>
      <c r="N519" s="69" t="s">
        <v>604</v>
      </c>
      <c r="O519" s="71">
        <v>1450</v>
      </c>
      <c r="P519" s="74">
        <v>0</v>
      </c>
    </row>
    <row r="520" spans="1:16" ht="14.25" customHeight="1">
      <c r="A520" s="64" t="s">
        <v>1</v>
      </c>
      <c r="B520" s="163" t="s">
        <v>662</v>
      </c>
      <c r="C520" s="174" t="s">
        <v>647</v>
      </c>
      <c r="D520" s="68">
        <v>45772</v>
      </c>
      <c r="E520" s="66">
        <f t="shared" si="6"/>
        <v>4</v>
      </c>
      <c r="F520" s="66">
        <f t="shared" si="7"/>
        <v>2025</v>
      </c>
      <c r="G520" s="67">
        <f t="shared" si="8"/>
        <v>45748</v>
      </c>
      <c r="H520" s="67" t="s">
        <v>2007</v>
      </c>
      <c r="I520" s="26" t="s">
        <v>667</v>
      </c>
      <c r="J520" s="66" t="s">
        <v>862</v>
      </c>
      <c r="K520" s="69" t="s">
        <v>27</v>
      </c>
      <c r="L520" s="69" t="s">
        <v>137</v>
      </c>
      <c r="M520" s="69" t="s">
        <v>666</v>
      </c>
      <c r="N520" s="69" t="s">
        <v>604</v>
      </c>
      <c r="O520" s="71">
        <v>1830</v>
      </c>
      <c r="P520" s="74">
        <v>0</v>
      </c>
    </row>
    <row r="521" spans="1:16" ht="14.25" customHeight="1">
      <c r="A521" s="64" t="s">
        <v>1</v>
      </c>
      <c r="B521" s="163" t="s">
        <v>662</v>
      </c>
      <c r="C521" s="174" t="s">
        <v>647</v>
      </c>
      <c r="D521" s="68">
        <v>45772</v>
      </c>
      <c r="E521" s="66">
        <f t="shared" si="6"/>
        <v>4</v>
      </c>
      <c r="F521" s="66">
        <f t="shared" si="7"/>
        <v>2025</v>
      </c>
      <c r="G521" s="67">
        <f t="shared" si="8"/>
        <v>45748</v>
      </c>
      <c r="H521" s="67" t="s">
        <v>2007</v>
      </c>
      <c r="I521" s="26" t="s">
        <v>667</v>
      </c>
      <c r="J521" s="66" t="s">
        <v>863</v>
      </c>
      <c r="K521" s="69" t="s">
        <v>27</v>
      </c>
      <c r="L521" s="69" t="s">
        <v>137</v>
      </c>
      <c r="M521" s="69" t="s">
        <v>666</v>
      </c>
      <c r="N521" s="69" t="s">
        <v>604</v>
      </c>
      <c r="O521" s="71">
        <v>1900</v>
      </c>
      <c r="P521" s="74">
        <v>0</v>
      </c>
    </row>
    <row r="522" spans="1:16" ht="14.25" customHeight="1">
      <c r="A522" s="64" t="s">
        <v>1</v>
      </c>
      <c r="B522" s="163" t="s">
        <v>662</v>
      </c>
      <c r="C522" s="174" t="s">
        <v>647</v>
      </c>
      <c r="D522" s="68">
        <v>45772</v>
      </c>
      <c r="E522" s="66">
        <f t="shared" si="6"/>
        <v>4</v>
      </c>
      <c r="F522" s="66">
        <f t="shared" si="7"/>
        <v>2025</v>
      </c>
      <c r="G522" s="67">
        <f t="shared" si="8"/>
        <v>45748</v>
      </c>
      <c r="H522" s="67" t="s">
        <v>2007</v>
      </c>
      <c r="I522" s="26" t="s">
        <v>667</v>
      </c>
      <c r="J522" s="66" t="s">
        <v>864</v>
      </c>
      <c r="K522" s="69" t="s">
        <v>27</v>
      </c>
      <c r="L522" s="69" t="s">
        <v>137</v>
      </c>
      <c r="M522" s="69" t="s">
        <v>666</v>
      </c>
      <c r="N522" s="69" t="s">
        <v>604</v>
      </c>
      <c r="O522" s="71">
        <v>2000</v>
      </c>
      <c r="P522" s="74">
        <v>0</v>
      </c>
    </row>
    <row r="523" spans="1:16" ht="14.25" customHeight="1">
      <c r="A523" s="64" t="s">
        <v>1</v>
      </c>
      <c r="B523" s="163" t="s">
        <v>662</v>
      </c>
      <c r="C523" s="174" t="s">
        <v>647</v>
      </c>
      <c r="D523" s="68">
        <v>45772</v>
      </c>
      <c r="E523" s="66">
        <f t="shared" si="6"/>
        <v>4</v>
      </c>
      <c r="F523" s="66">
        <f t="shared" si="7"/>
        <v>2025</v>
      </c>
      <c r="G523" s="67">
        <f t="shared" si="8"/>
        <v>45748</v>
      </c>
      <c r="H523" s="67" t="s">
        <v>2007</v>
      </c>
      <c r="I523" s="26" t="s">
        <v>667</v>
      </c>
      <c r="J523" s="66" t="s">
        <v>865</v>
      </c>
      <c r="K523" s="69" t="s">
        <v>27</v>
      </c>
      <c r="L523" s="69" t="s">
        <v>137</v>
      </c>
      <c r="M523" s="69" t="s">
        <v>666</v>
      </c>
      <c r="N523" s="69" t="s">
        <v>604</v>
      </c>
      <c r="O523" s="71">
        <v>2000</v>
      </c>
      <c r="P523" s="74">
        <v>0</v>
      </c>
    </row>
    <row r="524" spans="1:16" ht="14.25" customHeight="1">
      <c r="A524" s="64" t="s">
        <v>1</v>
      </c>
      <c r="B524" s="163" t="s">
        <v>662</v>
      </c>
      <c r="C524" s="174" t="s">
        <v>647</v>
      </c>
      <c r="D524" s="68">
        <v>45772</v>
      </c>
      <c r="E524" s="66">
        <f t="shared" si="6"/>
        <v>4</v>
      </c>
      <c r="F524" s="66">
        <f t="shared" si="7"/>
        <v>2025</v>
      </c>
      <c r="G524" s="67">
        <f t="shared" si="8"/>
        <v>45748</v>
      </c>
      <c r="H524" s="67" t="s">
        <v>2007</v>
      </c>
      <c r="I524" s="26" t="s">
        <v>667</v>
      </c>
      <c r="J524" s="66" t="s">
        <v>866</v>
      </c>
      <c r="K524" s="69" t="s">
        <v>27</v>
      </c>
      <c r="L524" s="69" t="s">
        <v>137</v>
      </c>
      <c r="M524" s="69" t="s">
        <v>666</v>
      </c>
      <c r="N524" s="69" t="s">
        <v>604</v>
      </c>
      <c r="O524" s="71">
        <v>1600</v>
      </c>
      <c r="P524" s="74">
        <v>0</v>
      </c>
    </row>
    <row r="525" spans="1:16" ht="14.25" customHeight="1">
      <c r="A525" s="64" t="s">
        <v>1</v>
      </c>
      <c r="B525" s="163" t="s">
        <v>662</v>
      </c>
      <c r="C525" s="174" t="s">
        <v>647</v>
      </c>
      <c r="D525" s="68">
        <v>45772</v>
      </c>
      <c r="E525" s="66">
        <f t="shared" si="6"/>
        <v>4</v>
      </c>
      <c r="F525" s="66">
        <f t="shared" si="7"/>
        <v>2025</v>
      </c>
      <c r="G525" s="67">
        <f t="shared" si="8"/>
        <v>45748</v>
      </c>
      <c r="H525" s="67" t="s">
        <v>2007</v>
      </c>
      <c r="I525" s="26" t="s">
        <v>667</v>
      </c>
      <c r="J525" s="66" t="s">
        <v>867</v>
      </c>
      <c r="K525" s="69" t="s">
        <v>27</v>
      </c>
      <c r="L525" s="69" t="s">
        <v>137</v>
      </c>
      <c r="M525" s="69" t="s">
        <v>666</v>
      </c>
      <c r="N525" s="69" t="s">
        <v>604</v>
      </c>
      <c r="O525" s="71">
        <v>2000</v>
      </c>
      <c r="P525" s="74">
        <v>0</v>
      </c>
    </row>
    <row r="526" spans="1:16" ht="14.25" customHeight="1">
      <c r="A526" s="64" t="s">
        <v>1</v>
      </c>
      <c r="B526" s="163" t="s">
        <v>662</v>
      </c>
      <c r="C526" s="174" t="s">
        <v>647</v>
      </c>
      <c r="D526" s="68">
        <v>45772</v>
      </c>
      <c r="E526" s="66">
        <f t="shared" si="6"/>
        <v>4</v>
      </c>
      <c r="F526" s="66">
        <f t="shared" si="7"/>
        <v>2025</v>
      </c>
      <c r="G526" s="67">
        <f t="shared" si="8"/>
        <v>45748</v>
      </c>
      <c r="H526" s="67" t="s">
        <v>2007</v>
      </c>
      <c r="I526" s="26" t="s">
        <v>667</v>
      </c>
      <c r="J526" s="66" t="s">
        <v>868</v>
      </c>
      <c r="K526" s="69" t="s">
        <v>27</v>
      </c>
      <c r="L526" s="69" t="s">
        <v>137</v>
      </c>
      <c r="M526" s="69" t="s">
        <v>666</v>
      </c>
      <c r="N526" s="69" t="s">
        <v>604</v>
      </c>
      <c r="O526" s="71">
        <v>2000</v>
      </c>
      <c r="P526" s="74">
        <v>0</v>
      </c>
    </row>
    <row r="527" spans="1:16" ht="14.25" customHeight="1">
      <c r="A527" s="64" t="s">
        <v>1</v>
      </c>
      <c r="B527" s="163" t="s">
        <v>662</v>
      </c>
      <c r="C527" s="174" t="s">
        <v>647</v>
      </c>
      <c r="D527" s="68">
        <v>45772</v>
      </c>
      <c r="E527" s="66">
        <f t="shared" si="6"/>
        <v>4</v>
      </c>
      <c r="F527" s="66">
        <f t="shared" si="7"/>
        <v>2025</v>
      </c>
      <c r="G527" s="67">
        <f t="shared" si="8"/>
        <v>45748</v>
      </c>
      <c r="H527" s="67" t="s">
        <v>2007</v>
      </c>
      <c r="I527" s="26" t="s">
        <v>667</v>
      </c>
      <c r="J527" s="66" t="s">
        <v>869</v>
      </c>
      <c r="K527" s="69" t="s">
        <v>27</v>
      </c>
      <c r="L527" s="69" t="s">
        <v>137</v>
      </c>
      <c r="M527" s="69" t="s">
        <v>666</v>
      </c>
      <c r="N527" s="69" t="s">
        <v>604</v>
      </c>
      <c r="O527" s="71">
        <v>580</v>
      </c>
      <c r="P527" s="74">
        <v>0</v>
      </c>
    </row>
    <row r="528" spans="1:16" ht="14.25" customHeight="1">
      <c r="A528" s="64" t="s">
        <v>1</v>
      </c>
      <c r="B528" s="163" t="s">
        <v>662</v>
      </c>
      <c r="C528" s="174" t="s">
        <v>647</v>
      </c>
      <c r="D528" s="68">
        <v>45772</v>
      </c>
      <c r="E528" s="66">
        <f t="shared" si="6"/>
        <v>4</v>
      </c>
      <c r="F528" s="66">
        <f t="shared" si="7"/>
        <v>2025</v>
      </c>
      <c r="G528" s="67">
        <f t="shared" si="8"/>
        <v>45748</v>
      </c>
      <c r="H528" s="67" t="s">
        <v>2007</v>
      </c>
      <c r="I528" s="26" t="s">
        <v>667</v>
      </c>
      <c r="J528" s="66" t="s">
        <v>870</v>
      </c>
      <c r="K528" s="69" t="s">
        <v>27</v>
      </c>
      <c r="L528" s="69" t="s">
        <v>137</v>
      </c>
      <c r="M528" s="69" t="s">
        <v>666</v>
      </c>
      <c r="N528" s="69" t="s">
        <v>604</v>
      </c>
      <c r="O528" s="71">
        <v>200</v>
      </c>
      <c r="P528" s="74">
        <v>0</v>
      </c>
    </row>
    <row r="529" spans="1:16" ht="14.25" customHeight="1">
      <c r="A529" s="64" t="s">
        <v>1</v>
      </c>
      <c r="B529" s="163" t="s">
        <v>662</v>
      </c>
      <c r="C529" s="174" t="s">
        <v>647</v>
      </c>
      <c r="D529" s="68">
        <v>45772</v>
      </c>
      <c r="E529" s="66">
        <f t="shared" si="6"/>
        <v>4</v>
      </c>
      <c r="F529" s="66">
        <f t="shared" si="7"/>
        <v>2025</v>
      </c>
      <c r="G529" s="67">
        <f t="shared" si="8"/>
        <v>45748</v>
      </c>
      <c r="H529" s="67" t="s">
        <v>2007</v>
      </c>
      <c r="I529" s="26" t="s">
        <v>730</v>
      </c>
      <c r="J529" s="66" t="s">
        <v>871</v>
      </c>
      <c r="K529" s="69" t="s">
        <v>27</v>
      </c>
      <c r="L529" s="69" t="s">
        <v>137</v>
      </c>
      <c r="M529" s="69" t="s">
        <v>666</v>
      </c>
      <c r="N529" s="69" t="s">
        <v>604</v>
      </c>
      <c r="O529" s="71">
        <v>500</v>
      </c>
      <c r="P529" s="74">
        <v>0</v>
      </c>
    </row>
    <row r="530" spans="1:16" ht="14.25" customHeight="1">
      <c r="A530" s="64" t="s">
        <v>1</v>
      </c>
      <c r="B530" s="163" t="s">
        <v>662</v>
      </c>
      <c r="C530" s="174" t="s">
        <v>647</v>
      </c>
      <c r="D530" s="68">
        <v>45775</v>
      </c>
      <c r="E530" s="66">
        <f t="shared" si="6"/>
        <v>4</v>
      </c>
      <c r="F530" s="66">
        <f t="shared" si="7"/>
        <v>2025</v>
      </c>
      <c r="G530" s="67">
        <f t="shared" si="8"/>
        <v>45748</v>
      </c>
      <c r="H530" s="67" t="s">
        <v>2007</v>
      </c>
      <c r="I530" s="26" t="s">
        <v>667</v>
      </c>
      <c r="J530" s="66" t="s">
        <v>872</v>
      </c>
      <c r="K530" s="69" t="s">
        <v>27</v>
      </c>
      <c r="L530" s="69" t="s">
        <v>137</v>
      </c>
      <c r="M530" s="69" t="s">
        <v>666</v>
      </c>
      <c r="N530" s="69" t="s">
        <v>604</v>
      </c>
      <c r="O530" s="71">
        <v>2000</v>
      </c>
      <c r="P530" s="74">
        <v>0</v>
      </c>
    </row>
    <row r="531" spans="1:16" ht="14.25" customHeight="1">
      <c r="A531" s="64" t="s">
        <v>1</v>
      </c>
      <c r="B531" s="163" t="s">
        <v>662</v>
      </c>
      <c r="C531" s="174" t="s">
        <v>647</v>
      </c>
      <c r="D531" s="68">
        <v>45775</v>
      </c>
      <c r="E531" s="66">
        <f t="shared" si="6"/>
        <v>4</v>
      </c>
      <c r="F531" s="66">
        <f t="shared" si="7"/>
        <v>2025</v>
      </c>
      <c r="G531" s="67">
        <f t="shared" si="8"/>
        <v>45748</v>
      </c>
      <c r="H531" s="67" t="s">
        <v>2007</v>
      </c>
      <c r="I531" s="26" t="s">
        <v>667</v>
      </c>
      <c r="J531" s="66" t="s">
        <v>873</v>
      </c>
      <c r="K531" s="69" t="s">
        <v>27</v>
      </c>
      <c r="L531" s="69" t="s">
        <v>137</v>
      </c>
      <c r="M531" s="69" t="s">
        <v>666</v>
      </c>
      <c r="N531" s="69" t="s">
        <v>604</v>
      </c>
      <c r="O531" s="71">
        <v>2000</v>
      </c>
      <c r="P531" s="74">
        <v>0</v>
      </c>
    </row>
    <row r="532" spans="1:16" ht="14.25" customHeight="1">
      <c r="A532" s="64" t="s">
        <v>1</v>
      </c>
      <c r="B532" s="163" t="s">
        <v>662</v>
      </c>
      <c r="C532" s="174" t="s">
        <v>647</v>
      </c>
      <c r="D532" s="68">
        <v>45775</v>
      </c>
      <c r="E532" s="66">
        <f t="shared" si="6"/>
        <v>4</v>
      </c>
      <c r="F532" s="66">
        <f t="shared" si="7"/>
        <v>2025</v>
      </c>
      <c r="G532" s="67">
        <f t="shared" si="8"/>
        <v>45748</v>
      </c>
      <c r="H532" s="67" t="s">
        <v>2007</v>
      </c>
      <c r="I532" s="26" t="s">
        <v>667</v>
      </c>
      <c r="J532" s="66" t="s">
        <v>874</v>
      </c>
      <c r="K532" s="69" t="s">
        <v>27</v>
      </c>
      <c r="L532" s="69" t="s">
        <v>137</v>
      </c>
      <c r="M532" s="69" t="s">
        <v>666</v>
      </c>
      <c r="N532" s="69" t="s">
        <v>604</v>
      </c>
      <c r="O532" s="71">
        <v>1950</v>
      </c>
      <c r="P532" s="74">
        <v>0</v>
      </c>
    </row>
    <row r="533" spans="1:16" ht="14.25" customHeight="1">
      <c r="A533" s="64" t="s">
        <v>1</v>
      </c>
      <c r="B533" s="163" t="s">
        <v>662</v>
      </c>
      <c r="C533" s="174" t="s">
        <v>647</v>
      </c>
      <c r="D533" s="68">
        <v>45775</v>
      </c>
      <c r="E533" s="66">
        <f t="shared" si="6"/>
        <v>4</v>
      </c>
      <c r="F533" s="66">
        <f t="shared" si="7"/>
        <v>2025</v>
      </c>
      <c r="G533" s="67">
        <f t="shared" si="8"/>
        <v>45748</v>
      </c>
      <c r="H533" s="67" t="s">
        <v>2007</v>
      </c>
      <c r="I533" s="26" t="s">
        <v>667</v>
      </c>
      <c r="J533" s="66" t="s">
        <v>875</v>
      </c>
      <c r="K533" s="69" t="s">
        <v>27</v>
      </c>
      <c r="L533" s="69" t="s">
        <v>137</v>
      </c>
      <c r="M533" s="69" t="s">
        <v>666</v>
      </c>
      <c r="N533" s="69" t="s">
        <v>604</v>
      </c>
      <c r="O533" s="71">
        <v>2000</v>
      </c>
      <c r="P533" s="74">
        <v>0</v>
      </c>
    </row>
    <row r="534" spans="1:16" ht="14.25" customHeight="1">
      <c r="A534" s="64" t="s">
        <v>1</v>
      </c>
      <c r="B534" s="163" t="s">
        <v>662</v>
      </c>
      <c r="C534" s="174" t="s">
        <v>647</v>
      </c>
      <c r="D534" s="68">
        <v>45775</v>
      </c>
      <c r="E534" s="66">
        <f t="shared" si="6"/>
        <v>4</v>
      </c>
      <c r="F534" s="66">
        <f t="shared" si="7"/>
        <v>2025</v>
      </c>
      <c r="G534" s="67">
        <f t="shared" si="8"/>
        <v>45748</v>
      </c>
      <c r="H534" s="67" t="s">
        <v>2007</v>
      </c>
      <c r="I534" s="26" t="s">
        <v>667</v>
      </c>
      <c r="J534" s="66" t="s">
        <v>876</v>
      </c>
      <c r="K534" s="69" t="s">
        <v>27</v>
      </c>
      <c r="L534" s="69" t="s">
        <v>137</v>
      </c>
      <c r="M534" s="69" t="s">
        <v>666</v>
      </c>
      <c r="N534" s="69" t="s">
        <v>604</v>
      </c>
      <c r="O534" s="71">
        <v>2000</v>
      </c>
      <c r="P534" s="74">
        <v>0</v>
      </c>
    </row>
    <row r="535" spans="1:16" ht="14.25" customHeight="1">
      <c r="A535" s="64" t="s">
        <v>1</v>
      </c>
      <c r="B535" s="163" t="s">
        <v>662</v>
      </c>
      <c r="C535" s="174" t="s">
        <v>647</v>
      </c>
      <c r="D535" s="68">
        <v>45775</v>
      </c>
      <c r="E535" s="66">
        <f t="shared" si="6"/>
        <v>4</v>
      </c>
      <c r="F535" s="66">
        <f t="shared" si="7"/>
        <v>2025</v>
      </c>
      <c r="G535" s="67">
        <f t="shared" si="8"/>
        <v>45748</v>
      </c>
      <c r="H535" s="67" t="s">
        <v>2007</v>
      </c>
      <c r="I535" s="26" t="s">
        <v>667</v>
      </c>
      <c r="J535" s="66" t="s">
        <v>877</v>
      </c>
      <c r="K535" s="69" t="s">
        <v>27</v>
      </c>
      <c r="L535" s="69" t="s">
        <v>137</v>
      </c>
      <c r="M535" s="69" t="s">
        <v>666</v>
      </c>
      <c r="N535" s="69" t="s">
        <v>604</v>
      </c>
      <c r="O535" s="71">
        <v>2000</v>
      </c>
      <c r="P535" s="74">
        <v>0</v>
      </c>
    </row>
    <row r="536" spans="1:16" ht="14.25" customHeight="1">
      <c r="A536" s="64" t="s">
        <v>1</v>
      </c>
      <c r="B536" s="163" t="s">
        <v>662</v>
      </c>
      <c r="C536" s="174" t="s">
        <v>647</v>
      </c>
      <c r="D536" s="68">
        <v>45775</v>
      </c>
      <c r="E536" s="66">
        <f t="shared" si="6"/>
        <v>4</v>
      </c>
      <c r="F536" s="66">
        <f t="shared" si="7"/>
        <v>2025</v>
      </c>
      <c r="G536" s="67">
        <f t="shared" si="8"/>
        <v>45748</v>
      </c>
      <c r="H536" s="67" t="s">
        <v>2007</v>
      </c>
      <c r="I536" s="26" t="s">
        <v>667</v>
      </c>
      <c r="J536" s="66" t="s">
        <v>878</v>
      </c>
      <c r="K536" s="69" t="s">
        <v>27</v>
      </c>
      <c r="L536" s="69" t="s">
        <v>137</v>
      </c>
      <c r="M536" s="69" t="s">
        <v>666</v>
      </c>
      <c r="N536" s="69" t="s">
        <v>604</v>
      </c>
      <c r="O536" s="71">
        <v>2000</v>
      </c>
      <c r="P536" s="74">
        <v>0</v>
      </c>
    </row>
    <row r="537" spans="1:16" ht="14.25" customHeight="1">
      <c r="A537" s="64" t="s">
        <v>1</v>
      </c>
      <c r="B537" s="163" t="s">
        <v>662</v>
      </c>
      <c r="C537" s="174" t="s">
        <v>647</v>
      </c>
      <c r="D537" s="68">
        <v>45775</v>
      </c>
      <c r="E537" s="66">
        <f t="shared" si="6"/>
        <v>4</v>
      </c>
      <c r="F537" s="66">
        <f t="shared" si="7"/>
        <v>2025</v>
      </c>
      <c r="G537" s="67">
        <f t="shared" si="8"/>
        <v>45748</v>
      </c>
      <c r="H537" s="67" t="s">
        <v>2007</v>
      </c>
      <c r="I537" s="26" t="s">
        <v>667</v>
      </c>
      <c r="J537" s="66" t="s">
        <v>879</v>
      </c>
      <c r="K537" s="69" t="s">
        <v>27</v>
      </c>
      <c r="L537" s="69" t="s">
        <v>137</v>
      </c>
      <c r="M537" s="69" t="s">
        <v>666</v>
      </c>
      <c r="N537" s="69" t="s">
        <v>604</v>
      </c>
      <c r="O537" s="71">
        <v>2000</v>
      </c>
      <c r="P537" s="74">
        <v>0</v>
      </c>
    </row>
    <row r="538" spans="1:16" ht="14.25" customHeight="1">
      <c r="A538" s="64" t="s">
        <v>1</v>
      </c>
      <c r="B538" s="163" t="s">
        <v>662</v>
      </c>
      <c r="C538" s="174" t="s">
        <v>647</v>
      </c>
      <c r="D538" s="68">
        <v>45775</v>
      </c>
      <c r="E538" s="66">
        <f t="shared" si="6"/>
        <v>4</v>
      </c>
      <c r="F538" s="66">
        <f t="shared" si="7"/>
        <v>2025</v>
      </c>
      <c r="G538" s="67">
        <f t="shared" si="8"/>
        <v>45748</v>
      </c>
      <c r="H538" s="67" t="s">
        <v>2007</v>
      </c>
      <c r="I538" s="26" t="s">
        <v>667</v>
      </c>
      <c r="J538" s="66" t="s">
        <v>880</v>
      </c>
      <c r="K538" s="69" t="s">
        <v>27</v>
      </c>
      <c r="L538" s="69" t="s">
        <v>137</v>
      </c>
      <c r="M538" s="69" t="s">
        <v>666</v>
      </c>
      <c r="N538" s="69" t="s">
        <v>604</v>
      </c>
      <c r="O538" s="71">
        <v>2000</v>
      </c>
      <c r="P538" s="74">
        <v>0</v>
      </c>
    </row>
    <row r="539" spans="1:16" ht="14.25" customHeight="1">
      <c r="A539" s="64" t="s">
        <v>1</v>
      </c>
      <c r="B539" s="163" t="s">
        <v>662</v>
      </c>
      <c r="C539" s="174" t="s">
        <v>647</v>
      </c>
      <c r="D539" s="68">
        <v>45775</v>
      </c>
      <c r="E539" s="66">
        <f t="shared" si="6"/>
        <v>4</v>
      </c>
      <c r="F539" s="66">
        <f t="shared" si="7"/>
        <v>2025</v>
      </c>
      <c r="G539" s="67">
        <f t="shared" si="8"/>
        <v>45748</v>
      </c>
      <c r="H539" s="67" t="s">
        <v>2007</v>
      </c>
      <c r="I539" s="26" t="s">
        <v>667</v>
      </c>
      <c r="J539" s="66" t="s">
        <v>881</v>
      </c>
      <c r="K539" s="69" t="s">
        <v>27</v>
      </c>
      <c r="L539" s="69" t="s">
        <v>137</v>
      </c>
      <c r="M539" s="69" t="s">
        <v>666</v>
      </c>
      <c r="N539" s="69" t="s">
        <v>604</v>
      </c>
      <c r="O539" s="71">
        <v>2000</v>
      </c>
      <c r="P539" s="74">
        <v>0</v>
      </c>
    </row>
    <row r="540" spans="1:16" ht="14.25" customHeight="1">
      <c r="A540" s="64" t="s">
        <v>1</v>
      </c>
      <c r="B540" s="163" t="s">
        <v>662</v>
      </c>
      <c r="C540" s="174" t="s">
        <v>647</v>
      </c>
      <c r="D540" s="68">
        <v>45775</v>
      </c>
      <c r="E540" s="66">
        <f t="shared" si="6"/>
        <v>4</v>
      </c>
      <c r="F540" s="66">
        <f t="shared" si="7"/>
        <v>2025</v>
      </c>
      <c r="G540" s="67">
        <f t="shared" si="8"/>
        <v>45748</v>
      </c>
      <c r="H540" s="67" t="s">
        <v>2007</v>
      </c>
      <c r="I540" s="26" t="s">
        <v>667</v>
      </c>
      <c r="J540" s="66" t="s">
        <v>882</v>
      </c>
      <c r="K540" s="69" t="s">
        <v>27</v>
      </c>
      <c r="L540" s="69" t="s">
        <v>137</v>
      </c>
      <c r="M540" s="69" t="s">
        <v>666</v>
      </c>
      <c r="N540" s="69" t="s">
        <v>604</v>
      </c>
      <c r="O540" s="71">
        <v>50</v>
      </c>
      <c r="P540" s="74">
        <v>0</v>
      </c>
    </row>
    <row r="541" spans="1:16" ht="14.25" customHeight="1">
      <c r="A541" s="64" t="s">
        <v>1</v>
      </c>
      <c r="B541" s="163" t="s">
        <v>662</v>
      </c>
      <c r="C541" s="174" t="s">
        <v>647</v>
      </c>
      <c r="D541" s="68">
        <v>45775</v>
      </c>
      <c r="E541" s="66">
        <f t="shared" si="6"/>
        <v>4</v>
      </c>
      <c r="F541" s="66">
        <f t="shared" si="7"/>
        <v>2025</v>
      </c>
      <c r="G541" s="67">
        <f t="shared" si="8"/>
        <v>45748</v>
      </c>
      <c r="H541" s="67" t="s">
        <v>2008</v>
      </c>
      <c r="I541" s="26" t="s">
        <v>582</v>
      </c>
      <c r="J541" s="66" t="s">
        <v>560</v>
      </c>
      <c r="K541" s="69" t="s">
        <v>27</v>
      </c>
      <c r="L541" s="69" t="s">
        <v>137</v>
      </c>
      <c r="M541" s="69" t="s">
        <v>666</v>
      </c>
      <c r="N541" s="69" t="s">
        <v>28</v>
      </c>
      <c r="O541" s="71">
        <v>0</v>
      </c>
      <c r="P541" s="74">
        <v>230</v>
      </c>
    </row>
    <row r="542" spans="1:16" ht="14.25" customHeight="1">
      <c r="A542" s="64" t="s">
        <v>1</v>
      </c>
      <c r="B542" s="163" t="s">
        <v>662</v>
      </c>
      <c r="C542" s="174" t="s">
        <v>647</v>
      </c>
      <c r="D542" s="68">
        <v>45775</v>
      </c>
      <c r="E542" s="66">
        <f t="shared" si="6"/>
        <v>4</v>
      </c>
      <c r="F542" s="66">
        <f t="shared" si="7"/>
        <v>2025</v>
      </c>
      <c r="G542" s="67">
        <f t="shared" si="8"/>
        <v>45748</v>
      </c>
      <c r="H542" s="67" t="s">
        <v>29</v>
      </c>
      <c r="I542" s="26" t="s">
        <v>281</v>
      </c>
      <c r="J542" s="66" t="s">
        <v>353</v>
      </c>
      <c r="K542" s="69" t="s">
        <v>27</v>
      </c>
      <c r="L542" s="69" t="s">
        <v>137</v>
      </c>
      <c r="M542" s="69" t="s">
        <v>666</v>
      </c>
      <c r="N542" s="69" t="s">
        <v>28</v>
      </c>
      <c r="O542" s="71">
        <v>0</v>
      </c>
      <c r="P542" s="74">
        <v>219.6</v>
      </c>
    </row>
    <row r="543" spans="1:16" ht="14.25" customHeight="1">
      <c r="A543" s="64" t="s">
        <v>1</v>
      </c>
      <c r="B543" s="163" t="s">
        <v>662</v>
      </c>
      <c r="C543" s="174" t="s">
        <v>647</v>
      </c>
      <c r="D543" s="68">
        <v>45775</v>
      </c>
      <c r="E543" s="66">
        <f t="shared" si="6"/>
        <v>4</v>
      </c>
      <c r="F543" s="66">
        <f t="shared" si="7"/>
        <v>2025</v>
      </c>
      <c r="G543" s="67">
        <f t="shared" si="8"/>
        <v>45748</v>
      </c>
      <c r="H543" s="67" t="s">
        <v>29</v>
      </c>
      <c r="I543" s="26" t="s">
        <v>281</v>
      </c>
      <c r="J543" s="66" t="s">
        <v>353</v>
      </c>
      <c r="K543" s="69" t="s">
        <v>27</v>
      </c>
      <c r="L543" s="69" t="s">
        <v>137</v>
      </c>
      <c r="M543" s="69" t="s">
        <v>666</v>
      </c>
      <c r="N543" s="69" t="s">
        <v>28</v>
      </c>
      <c r="O543" s="71">
        <v>0</v>
      </c>
      <c r="P543" s="74">
        <v>439.11</v>
      </c>
    </row>
    <row r="544" spans="1:16" ht="14.25" customHeight="1">
      <c r="A544" s="64" t="s">
        <v>1</v>
      </c>
      <c r="B544" s="163" t="s">
        <v>662</v>
      </c>
      <c r="C544" s="174" t="s">
        <v>647</v>
      </c>
      <c r="D544" s="68">
        <v>45775</v>
      </c>
      <c r="E544" s="66">
        <f t="shared" si="6"/>
        <v>4</v>
      </c>
      <c r="F544" s="66">
        <f t="shared" si="7"/>
        <v>2025</v>
      </c>
      <c r="G544" s="67">
        <f t="shared" si="8"/>
        <v>45748</v>
      </c>
      <c r="H544" s="67" t="s">
        <v>29</v>
      </c>
      <c r="I544" s="26" t="s">
        <v>281</v>
      </c>
      <c r="J544" s="66" t="s">
        <v>353</v>
      </c>
      <c r="K544" s="69" t="s">
        <v>27</v>
      </c>
      <c r="L544" s="69" t="s">
        <v>137</v>
      </c>
      <c r="M544" s="69" t="s">
        <v>666</v>
      </c>
      <c r="N544" s="69" t="s">
        <v>28</v>
      </c>
      <c r="O544" s="71">
        <v>0</v>
      </c>
      <c r="P544" s="74">
        <v>392.08</v>
      </c>
    </row>
    <row r="545" spans="1:16" ht="14.25" customHeight="1">
      <c r="A545" s="64" t="s">
        <v>1</v>
      </c>
      <c r="B545" s="163" t="s">
        <v>662</v>
      </c>
      <c r="C545" s="174" t="s">
        <v>647</v>
      </c>
      <c r="D545" s="68">
        <v>45775</v>
      </c>
      <c r="E545" s="66">
        <f t="shared" si="6"/>
        <v>4</v>
      </c>
      <c r="F545" s="66">
        <f t="shared" si="7"/>
        <v>2025</v>
      </c>
      <c r="G545" s="67">
        <f t="shared" si="8"/>
        <v>45748</v>
      </c>
      <c r="H545" s="67" t="s">
        <v>2008</v>
      </c>
      <c r="I545" s="26" t="s">
        <v>69</v>
      </c>
      <c r="J545" s="66" t="s">
        <v>2011</v>
      </c>
      <c r="K545" s="69" t="s">
        <v>27</v>
      </c>
      <c r="L545" s="69" t="s">
        <v>137</v>
      </c>
      <c r="M545" s="69" t="s">
        <v>666</v>
      </c>
      <c r="N545" s="69" t="s">
        <v>28</v>
      </c>
      <c r="O545" s="71">
        <v>0</v>
      </c>
      <c r="P545" s="74">
        <v>10000</v>
      </c>
    </row>
    <row r="546" spans="1:16" ht="14.25" customHeight="1">
      <c r="A546" s="64" t="s">
        <v>1</v>
      </c>
      <c r="B546" s="163" t="s">
        <v>662</v>
      </c>
      <c r="C546" s="174" t="s">
        <v>647</v>
      </c>
      <c r="D546" s="68">
        <v>45775</v>
      </c>
      <c r="E546" s="66">
        <f t="shared" si="6"/>
        <v>4</v>
      </c>
      <c r="F546" s="66">
        <f t="shared" si="7"/>
        <v>2025</v>
      </c>
      <c r="G546" s="67">
        <f t="shared" si="8"/>
        <v>45748</v>
      </c>
      <c r="H546" s="67" t="s">
        <v>2008</v>
      </c>
      <c r="I546" s="26" t="s">
        <v>59</v>
      </c>
      <c r="J546" s="66" t="s">
        <v>884</v>
      </c>
      <c r="K546" s="69" t="s">
        <v>27</v>
      </c>
      <c r="L546" s="69" t="s">
        <v>137</v>
      </c>
      <c r="M546" s="69" t="s">
        <v>666</v>
      </c>
      <c r="N546" s="69" t="s">
        <v>28</v>
      </c>
      <c r="O546" s="71">
        <v>0</v>
      </c>
      <c r="P546" s="74">
        <v>260</v>
      </c>
    </row>
    <row r="547" spans="1:16" ht="14.25" customHeight="1">
      <c r="A547" s="64" t="s">
        <v>1</v>
      </c>
      <c r="B547" s="163" t="s">
        <v>662</v>
      </c>
      <c r="C547" s="174" t="s">
        <v>647</v>
      </c>
      <c r="D547" s="68">
        <v>45776</v>
      </c>
      <c r="E547" s="66">
        <f t="shared" si="6"/>
        <v>4</v>
      </c>
      <c r="F547" s="66">
        <f t="shared" si="7"/>
        <v>2025</v>
      </c>
      <c r="G547" s="67">
        <f t="shared" si="8"/>
        <v>45748</v>
      </c>
      <c r="H547" s="67" t="s">
        <v>2006</v>
      </c>
      <c r="I547" s="26" t="s">
        <v>142</v>
      </c>
      <c r="J547" s="66" t="s">
        <v>146</v>
      </c>
      <c r="K547" s="69" t="s">
        <v>27</v>
      </c>
      <c r="L547" s="69" t="s">
        <v>612</v>
      </c>
      <c r="M547" s="69" t="s">
        <v>664</v>
      </c>
      <c r="N547" s="69" t="s">
        <v>604</v>
      </c>
      <c r="O547" s="71">
        <v>1748.34</v>
      </c>
      <c r="P547" s="74">
        <v>0</v>
      </c>
    </row>
    <row r="548" spans="1:16" ht="14.25" customHeight="1">
      <c r="A548" s="64" t="s">
        <v>1</v>
      </c>
      <c r="B548" s="163" t="s">
        <v>662</v>
      </c>
      <c r="C548" s="174" t="s">
        <v>647</v>
      </c>
      <c r="D548" s="68">
        <v>45776</v>
      </c>
      <c r="E548" s="66">
        <f t="shared" si="6"/>
        <v>4</v>
      </c>
      <c r="F548" s="66">
        <f t="shared" si="7"/>
        <v>2025</v>
      </c>
      <c r="G548" s="67">
        <f t="shared" si="8"/>
        <v>45748</v>
      </c>
      <c r="H548" s="67" t="s">
        <v>2006</v>
      </c>
      <c r="I548" s="26" t="s">
        <v>142</v>
      </c>
      <c r="J548" s="66" t="s">
        <v>146</v>
      </c>
      <c r="K548" s="69" t="s">
        <v>27</v>
      </c>
      <c r="L548" s="69" t="s">
        <v>612</v>
      </c>
      <c r="M548" s="69" t="s">
        <v>664</v>
      </c>
      <c r="N548" s="69" t="s">
        <v>604</v>
      </c>
      <c r="O548" s="71">
        <v>3874.33</v>
      </c>
      <c r="P548" s="74">
        <v>0</v>
      </c>
    </row>
    <row r="549" spans="1:16" ht="14.25" customHeight="1">
      <c r="A549" s="64" t="s">
        <v>1</v>
      </c>
      <c r="B549" s="163" t="s">
        <v>662</v>
      </c>
      <c r="C549" s="174" t="s">
        <v>647</v>
      </c>
      <c r="D549" s="68">
        <v>45776</v>
      </c>
      <c r="E549" s="66">
        <f t="shared" si="6"/>
        <v>4</v>
      </c>
      <c r="F549" s="66">
        <f t="shared" si="7"/>
        <v>2025</v>
      </c>
      <c r="G549" s="67">
        <f t="shared" si="8"/>
        <v>45748</v>
      </c>
      <c r="H549" s="67" t="s">
        <v>2006</v>
      </c>
      <c r="I549" s="26" t="s">
        <v>142</v>
      </c>
      <c r="J549" s="66" t="s">
        <v>146</v>
      </c>
      <c r="K549" s="69" t="s">
        <v>27</v>
      </c>
      <c r="L549" s="69" t="s">
        <v>612</v>
      </c>
      <c r="M549" s="69" t="s">
        <v>664</v>
      </c>
      <c r="N549" s="69" t="s">
        <v>604</v>
      </c>
      <c r="O549" s="71">
        <v>2051.4499999999998</v>
      </c>
      <c r="P549" s="74">
        <v>0</v>
      </c>
    </row>
    <row r="550" spans="1:16" ht="14.25" customHeight="1">
      <c r="A550" s="64" t="s">
        <v>1</v>
      </c>
      <c r="B550" s="163" t="s">
        <v>662</v>
      </c>
      <c r="C550" s="174" t="s">
        <v>647</v>
      </c>
      <c r="D550" s="68">
        <v>45776</v>
      </c>
      <c r="E550" s="66">
        <f t="shared" si="6"/>
        <v>4</v>
      </c>
      <c r="F550" s="66">
        <f t="shared" si="7"/>
        <v>2025</v>
      </c>
      <c r="G550" s="67">
        <f t="shared" si="8"/>
        <v>45748</v>
      </c>
      <c r="H550" s="67" t="s">
        <v>2006</v>
      </c>
      <c r="I550" s="26" t="s">
        <v>142</v>
      </c>
      <c r="J550" s="66" t="s">
        <v>146</v>
      </c>
      <c r="K550" s="69" t="s">
        <v>27</v>
      </c>
      <c r="L550" s="69" t="s">
        <v>612</v>
      </c>
      <c r="M550" s="69" t="s">
        <v>664</v>
      </c>
      <c r="N550" s="69" t="s">
        <v>604</v>
      </c>
      <c r="O550" s="71">
        <v>1842.77</v>
      </c>
      <c r="P550" s="74">
        <v>0</v>
      </c>
    </row>
    <row r="551" spans="1:16" ht="14.25" customHeight="1">
      <c r="A551" s="64" t="s">
        <v>1</v>
      </c>
      <c r="B551" s="163" t="s">
        <v>662</v>
      </c>
      <c r="C551" s="174" t="s">
        <v>647</v>
      </c>
      <c r="D551" s="68">
        <v>45776</v>
      </c>
      <c r="E551" s="66">
        <f t="shared" si="6"/>
        <v>4</v>
      </c>
      <c r="F551" s="66">
        <f t="shared" si="7"/>
        <v>2025</v>
      </c>
      <c r="G551" s="67">
        <f t="shared" si="8"/>
        <v>45748</v>
      </c>
      <c r="H551" s="67" t="s">
        <v>2006</v>
      </c>
      <c r="I551" s="26" t="s">
        <v>142</v>
      </c>
      <c r="J551" s="66" t="s">
        <v>146</v>
      </c>
      <c r="K551" s="69" t="s">
        <v>27</v>
      </c>
      <c r="L551" s="69" t="s">
        <v>612</v>
      </c>
      <c r="M551" s="69" t="s">
        <v>664</v>
      </c>
      <c r="N551" s="69" t="s">
        <v>604</v>
      </c>
      <c r="O551" s="71">
        <v>3582.25</v>
      </c>
      <c r="P551" s="74">
        <v>0</v>
      </c>
    </row>
    <row r="552" spans="1:16" ht="14.25" customHeight="1">
      <c r="A552" s="64" t="s">
        <v>1</v>
      </c>
      <c r="B552" s="163" t="s">
        <v>662</v>
      </c>
      <c r="C552" s="174" t="s">
        <v>647</v>
      </c>
      <c r="D552" s="68">
        <v>45776</v>
      </c>
      <c r="E552" s="66">
        <f t="shared" si="6"/>
        <v>4</v>
      </c>
      <c r="F552" s="66">
        <f t="shared" si="7"/>
        <v>2025</v>
      </c>
      <c r="G552" s="67">
        <f t="shared" si="8"/>
        <v>45748</v>
      </c>
      <c r="H552" s="67" t="s">
        <v>2006</v>
      </c>
      <c r="I552" s="26" t="s">
        <v>142</v>
      </c>
      <c r="J552" s="66" t="s">
        <v>146</v>
      </c>
      <c r="K552" s="69" t="s">
        <v>27</v>
      </c>
      <c r="L552" s="69" t="s">
        <v>612</v>
      </c>
      <c r="M552" s="69" t="s">
        <v>664</v>
      </c>
      <c r="N552" s="69" t="s">
        <v>604</v>
      </c>
      <c r="O552" s="71">
        <v>1020.7</v>
      </c>
      <c r="P552" s="74">
        <v>0</v>
      </c>
    </row>
    <row r="553" spans="1:16" ht="14.25" customHeight="1">
      <c r="A553" s="64" t="s">
        <v>1</v>
      </c>
      <c r="B553" s="163" t="s">
        <v>662</v>
      </c>
      <c r="C553" s="174" t="s">
        <v>647</v>
      </c>
      <c r="D553" s="68">
        <v>45776</v>
      </c>
      <c r="E553" s="66">
        <f t="shared" si="6"/>
        <v>4</v>
      </c>
      <c r="F553" s="66">
        <f t="shared" si="7"/>
        <v>2025</v>
      </c>
      <c r="G553" s="67">
        <f t="shared" si="8"/>
        <v>45748</v>
      </c>
      <c r="H553" s="67" t="s">
        <v>2006</v>
      </c>
      <c r="I553" s="26" t="s">
        <v>142</v>
      </c>
      <c r="J553" s="66" t="s">
        <v>146</v>
      </c>
      <c r="K553" s="69" t="s">
        <v>27</v>
      </c>
      <c r="L553" s="69" t="s">
        <v>612</v>
      </c>
      <c r="M553" s="69" t="s">
        <v>664</v>
      </c>
      <c r="N553" s="69" t="s">
        <v>604</v>
      </c>
      <c r="O553" s="71">
        <v>3186</v>
      </c>
      <c r="P553" s="74">
        <v>0</v>
      </c>
    </row>
    <row r="554" spans="1:16" ht="14.25" customHeight="1">
      <c r="A554" s="64" t="s">
        <v>1</v>
      </c>
      <c r="B554" s="163" t="s">
        <v>662</v>
      </c>
      <c r="C554" s="174" t="s">
        <v>647</v>
      </c>
      <c r="D554" s="68">
        <v>45776</v>
      </c>
      <c r="E554" s="66">
        <f t="shared" si="6"/>
        <v>4</v>
      </c>
      <c r="F554" s="66">
        <f t="shared" si="7"/>
        <v>2025</v>
      </c>
      <c r="G554" s="67">
        <f t="shared" si="8"/>
        <v>45748</v>
      </c>
      <c r="H554" s="67" t="s">
        <v>2006</v>
      </c>
      <c r="I554" s="26" t="s">
        <v>142</v>
      </c>
      <c r="J554" s="66" t="s">
        <v>146</v>
      </c>
      <c r="K554" s="69" t="s">
        <v>27</v>
      </c>
      <c r="L554" s="69" t="s">
        <v>612</v>
      </c>
      <c r="M554" s="69" t="s">
        <v>664</v>
      </c>
      <c r="N554" s="69" t="s">
        <v>604</v>
      </c>
      <c r="O554" s="71">
        <v>661.2</v>
      </c>
      <c r="P554" s="74">
        <v>0</v>
      </c>
    </row>
    <row r="555" spans="1:16" ht="14.25" customHeight="1">
      <c r="A555" s="64" t="s">
        <v>1</v>
      </c>
      <c r="B555" s="163" t="s">
        <v>662</v>
      </c>
      <c r="C555" s="174" t="s">
        <v>647</v>
      </c>
      <c r="D555" s="68">
        <v>45776</v>
      </c>
      <c r="E555" s="66">
        <f t="shared" si="6"/>
        <v>4</v>
      </c>
      <c r="F555" s="66">
        <f t="shared" si="7"/>
        <v>2025</v>
      </c>
      <c r="G555" s="67">
        <f t="shared" si="8"/>
        <v>45748</v>
      </c>
      <c r="H555" s="67" t="s">
        <v>2006</v>
      </c>
      <c r="I555" s="26" t="s">
        <v>142</v>
      </c>
      <c r="J555" s="66" t="s">
        <v>146</v>
      </c>
      <c r="K555" s="69" t="s">
        <v>27</v>
      </c>
      <c r="L555" s="69" t="s">
        <v>612</v>
      </c>
      <c r="M555" s="69" t="s">
        <v>664</v>
      </c>
      <c r="N555" s="69" t="s">
        <v>604</v>
      </c>
      <c r="O555" s="71">
        <v>2000</v>
      </c>
      <c r="P555" s="74">
        <v>0</v>
      </c>
    </row>
    <row r="556" spans="1:16" ht="14.25" customHeight="1">
      <c r="A556" s="64" t="s">
        <v>1</v>
      </c>
      <c r="B556" s="163" t="s">
        <v>662</v>
      </c>
      <c r="C556" s="174" t="s">
        <v>647</v>
      </c>
      <c r="D556" s="68">
        <v>45776</v>
      </c>
      <c r="E556" s="66">
        <f t="shared" si="6"/>
        <v>4</v>
      </c>
      <c r="F556" s="66">
        <f t="shared" si="7"/>
        <v>2025</v>
      </c>
      <c r="G556" s="67">
        <f t="shared" si="8"/>
        <v>45748</v>
      </c>
      <c r="H556" s="67" t="s">
        <v>2006</v>
      </c>
      <c r="I556" s="26" t="s">
        <v>142</v>
      </c>
      <c r="J556" s="66" t="s">
        <v>146</v>
      </c>
      <c r="K556" s="69" t="s">
        <v>27</v>
      </c>
      <c r="L556" s="69" t="s">
        <v>612</v>
      </c>
      <c r="M556" s="69" t="s">
        <v>664</v>
      </c>
      <c r="N556" s="69" t="s">
        <v>604</v>
      </c>
      <c r="O556" s="71">
        <v>2082.7800000000002</v>
      </c>
      <c r="P556" s="74">
        <v>0</v>
      </c>
    </row>
    <row r="557" spans="1:16" ht="14.25" customHeight="1">
      <c r="A557" s="64" t="s">
        <v>1</v>
      </c>
      <c r="B557" s="163" t="s">
        <v>662</v>
      </c>
      <c r="C557" s="174" t="s">
        <v>647</v>
      </c>
      <c r="D557" s="68">
        <v>45776</v>
      </c>
      <c r="E557" s="66">
        <f t="shared" si="6"/>
        <v>4</v>
      </c>
      <c r="F557" s="66">
        <f t="shared" si="7"/>
        <v>2025</v>
      </c>
      <c r="G557" s="67">
        <f t="shared" si="8"/>
        <v>45748</v>
      </c>
      <c r="H557" s="67" t="s">
        <v>2006</v>
      </c>
      <c r="I557" s="26" t="s">
        <v>142</v>
      </c>
      <c r="J557" s="66" t="s">
        <v>146</v>
      </c>
      <c r="K557" s="69" t="s">
        <v>27</v>
      </c>
      <c r="L557" s="69" t="s">
        <v>885</v>
      </c>
      <c r="M557" s="69" t="s">
        <v>664</v>
      </c>
      <c r="N557" s="69" t="s">
        <v>604</v>
      </c>
      <c r="O557" s="71">
        <v>2866.5</v>
      </c>
      <c r="P557" s="74">
        <v>0</v>
      </c>
    </row>
    <row r="558" spans="1:16" ht="14.25" customHeight="1">
      <c r="A558" s="64" t="s">
        <v>1</v>
      </c>
      <c r="B558" s="163" t="s">
        <v>662</v>
      </c>
      <c r="C558" s="174" t="s">
        <v>647</v>
      </c>
      <c r="D558" s="68">
        <v>45776</v>
      </c>
      <c r="E558" s="66">
        <f t="shared" si="6"/>
        <v>4</v>
      </c>
      <c r="F558" s="66">
        <f t="shared" si="7"/>
        <v>2025</v>
      </c>
      <c r="G558" s="67">
        <f t="shared" si="8"/>
        <v>45748</v>
      </c>
      <c r="H558" s="67" t="s">
        <v>2006</v>
      </c>
      <c r="I558" s="26" t="s">
        <v>142</v>
      </c>
      <c r="J558" s="66" t="s">
        <v>146</v>
      </c>
      <c r="K558" s="69" t="s">
        <v>27</v>
      </c>
      <c r="L558" s="69" t="s">
        <v>885</v>
      </c>
      <c r="M558" s="69" t="s">
        <v>664</v>
      </c>
      <c r="N558" s="69" t="s">
        <v>604</v>
      </c>
      <c r="O558" s="71">
        <v>1049.76</v>
      </c>
      <c r="P558" s="74">
        <v>0</v>
      </c>
    </row>
    <row r="559" spans="1:16" ht="14.25" customHeight="1">
      <c r="A559" s="64" t="s">
        <v>1</v>
      </c>
      <c r="B559" s="163" t="s">
        <v>662</v>
      </c>
      <c r="C559" s="174" t="s">
        <v>647</v>
      </c>
      <c r="D559" s="68">
        <v>45776</v>
      </c>
      <c r="E559" s="66">
        <f t="shared" si="6"/>
        <v>4</v>
      </c>
      <c r="F559" s="66">
        <f t="shared" si="7"/>
        <v>2025</v>
      </c>
      <c r="G559" s="67">
        <f t="shared" si="8"/>
        <v>45748</v>
      </c>
      <c r="H559" s="67" t="s">
        <v>2006</v>
      </c>
      <c r="I559" s="26" t="s">
        <v>142</v>
      </c>
      <c r="J559" s="66" t="s">
        <v>146</v>
      </c>
      <c r="K559" s="69" t="s">
        <v>27</v>
      </c>
      <c r="L559" s="69" t="s">
        <v>885</v>
      </c>
      <c r="M559" s="69" t="s">
        <v>664</v>
      </c>
      <c r="N559" s="69" t="s">
        <v>604</v>
      </c>
      <c r="O559" s="71">
        <v>380.16</v>
      </c>
      <c r="P559" s="74">
        <v>0</v>
      </c>
    </row>
    <row r="560" spans="1:16" ht="14.25" customHeight="1">
      <c r="A560" s="64" t="s">
        <v>1</v>
      </c>
      <c r="B560" s="163" t="s">
        <v>662</v>
      </c>
      <c r="C560" s="174" t="s">
        <v>647</v>
      </c>
      <c r="D560" s="68">
        <v>45776</v>
      </c>
      <c r="E560" s="66">
        <f t="shared" si="6"/>
        <v>4</v>
      </c>
      <c r="F560" s="66">
        <f t="shared" si="7"/>
        <v>2025</v>
      </c>
      <c r="G560" s="67">
        <f t="shared" si="8"/>
        <v>45748</v>
      </c>
      <c r="H560" s="67" t="s">
        <v>2006</v>
      </c>
      <c r="I560" s="26" t="s">
        <v>142</v>
      </c>
      <c r="J560" s="66" t="s">
        <v>886</v>
      </c>
      <c r="K560" s="69" t="s">
        <v>27</v>
      </c>
      <c r="L560" s="69" t="s">
        <v>137</v>
      </c>
      <c r="M560" s="69" t="s">
        <v>664</v>
      </c>
      <c r="N560" s="69" t="s">
        <v>28</v>
      </c>
      <c r="O560" s="71">
        <v>0</v>
      </c>
      <c r="P560" s="74">
        <v>1910.27</v>
      </c>
    </row>
    <row r="561" spans="1:16" ht="14.25" customHeight="1">
      <c r="A561" s="64" t="s">
        <v>1</v>
      </c>
      <c r="B561" s="163" t="s">
        <v>662</v>
      </c>
      <c r="C561" s="174" t="s">
        <v>647</v>
      </c>
      <c r="D561" s="68">
        <v>45776</v>
      </c>
      <c r="E561" s="66">
        <f t="shared" si="6"/>
        <v>4</v>
      </c>
      <c r="F561" s="66">
        <f t="shared" si="7"/>
        <v>2025</v>
      </c>
      <c r="G561" s="67">
        <f t="shared" si="8"/>
        <v>45748</v>
      </c>
      <c r="H561" s="67" t="s">
        <v>2006</v>
      </c>
      <c r="I561" s="26" t="s">
        <v>142</v>
      </c>
      <c r="J561" s="66" t="s">
        <v>887</v>
      </c>
      <c r="K561" s="69" t="s">
        <v>27</v>
      </c>
      <c r="L561" s="69" t="s">
        <v>137</v>
      </c>
      <c r="M561" s="69" t="s">
        <v>664</v>
      </c>
      <c r="N561" s="69" t="s">
        <v>28</v>
      </c>
      <c r="O561" s="71">
        <v>0</v>
      </c>
      <c r="P561" s="74">
        <v>16254.95</v>
      </c>
    </row>
    <row r="562" spans="1:16" ht="14.25" customHeight="1">
      <c r="A562" s="64" t="s">
        <v>1</v>
      </c>
      <c r="B562" s="163" t="s">
        <v>662</v>
      </c>
      <c r="C562" s="174" t="s">
        <v>647</v>
      </c>
      <c r="D562" s="68">
        <v>45777</v>
      </c>
      <c r="E562" s="66">
        <f t="shared" si="6"/>
        <v>4</v>
      </c>
      <c r="F562" s="66">
        <f t="shared" si="7"/>
        <v>2025</v>
      </c>
      <c r="G562" s="67">
        <f t="shared" si="8"/>
        <v>45748</v>
      </c>
      <c r="H562" s="67" t="s">
        <v>2006</v>
      </c>
      <c r="I562" s="26" t="s">
        <v>142</v>
      </c>
      <c r="J562" s="66" t="s">
        <v>713</v>
      </c>
      <c r="K562" s="69" t="s">
        <v>27</v>
      </c>
      <c r="L562" s="69" t="s">
        <v>132</v>
      </c>
      <c r="M562" s="69" t="s">
        <v>664</v>
      </c>
      <c r="N562" s="69" t="s">
        <v>604</v>
      </c>
      <c r="O562" s="71">
        <v>1212</v>
      </c>
      <c r="P562" s="74">
        <v>0</v>
      </c>
    </row>
    <row r="563" spans="1:16" ht="14.25" customHeight="1">
      <c r="A563" s="64" t="s">
        <v>1</v>
      </c>
      <c r="B563" s="163" t="s">
        <v>662</v>
      </c>
      <c r="C563" s="174" t="s">
        <v>647</v>
      </c>
      <c r="D563" s="68">
        <v>45777</v>
      </c>
      <c r="E563" s="66">
        <f t="shared" si="6"/>
        <v>4</v>
      </c>
      <c r="F563" s="66">
        <f t="shared" si="7"/>
        <v>2025</v>
      </c>
      <c r="G563" s="67">
        <f t="shared" si="8"/>
        <v>45748</v>
      </c>
      <c r="H563" s="67" t="s">
        <v>2006</v>
      </c>
      <c r="I563" s="26" t="s">
        <v>142</v>
      </c>
      <c r="J563" s="66" t="s">
        <v>713</v>
      </c>
      <c r="K563" s="69" t="s">
        <v>27</v>
      </c>
      <c r="L563" s="69" t="s">
        <v>122</v>
      </c>
      <c r="M563" s="69" t="s">
        <v>664</v>
      </c>
      <c r="N563" s="69" t="s">
        <v>604</v>
      </c>
      <c r="O563" s="71">
        <v>1320</v>
      </c>
      <c r="P563" s="74">
        <v>0</v>
      </c>
    </row>
    <row r="564" spans="1:16" ht="14.25" customHeight="1">
      <c r="A564" s="64" t="s">
        <v>1</v>
      </c>
      <c r="B564" s="163" t="s">
        <v>662</v>
      </c>
      <c r="C564" s="174" t="s">
        <v>647</v>
      </c>
      <c r="D564" s="68">
        <v>45777</v>
      </c>
      <c r="E564" s="66">
        <f t="shared" si="6"/>
        <v>4</v>
      </c>
      <c r="F564" s="66">
        <f t="shared" si="7"/>
        <v>2025</v>
      </c>
      <c r="G564" s="67">
        <f t="shared" si="8"/>
        <v>45748</v>
      </c>
      <c r="H564" s="67" t="s">
        <v>2006</v>
      </c>
      <c r="I564" s="26" t="s">
        <v>142</v>
      </c>
      <c r="J564" s="66" t="s">
        <v>888</v>
      </c>
      <c r="K564" s="69" t="s">
        <v>27</v>
      </c>
      <c r="L564" s="69" t="s">
        <v>122</v>
      </c>
      <c r="M564" s="69" t="s">
        <v>664</v>
      </c>
      <c r="N564" s="69" t="s">
        <v>604</v>
      </c>
      <c r="O564" s="71">
        <v>7638.46</v>
      </c>
      <c r="P564" s="74">
        <v>0</v>
      </c>
    </row>
    <row r="565" spans="1:16" ht="14.25" customHeight="1">
      <c r="A565" s="64" t="s">
        <v>1</v>
      </c>
      <c r="B565" s="163" t="s">
        <v>662</v>
      </c>
      <c r="C565" s="174" t="s">
        <v>647</v>
      </c>
      <c r="D565" s="68">
        <v>45777</v>
      </c>
      <c r="E565" s="66">
        <f t="shared" si="6"/>
        <v>4</v>
      </c>
      <c r="F565" s="66">
        <f t="shared" si="7"/>
        <v>2025</v>
      </c>
      <c r="G565" s="67">
        <f t="shared" si="8"/>
        <v>45748</v>
      </c>
      <c r="H565" s="67" t="s">
        <v>2006</v>
      </c>
      <c r="I565" s="26" t="s">
        <v>142</v>
      </c>
      <c r="J565" s="66" t="s">
        <v>888</v>
      </c>
      <c r="K565" s="69" t="s">
        <v>27</v>
      </c>
      <c r="L565" s="69" t="s">
        <v>132</v>
      </c>
      <c r="M565" s="69" t="s">
        <v>664</v>
      </c>
      <c r="N565" s="69" t="s">
        <v>604</v>
      </c>
      <c r="O565" s="71">
        <v>3490.37</v>
      </c>
      <c r="P565" s="74">
        <v>0</v>
      </c>
    </row>
    <row r="566" spans="1:16" ht="14.25" customHeight="1">
      <c r="A566" s="64" t="s">
        <v>1</v>
      </c>
      <c r="B566" s="163" t="s">
        <v>662</v>
      </c>
      <c r="C566" s="174" t="s">
        <v>647</v>
      </c>
      <c r="D566" s="68">
        <v>45777</v>
      </c>
      <c r="E566" s="66">
        <f t="shared" si="6"/>
        <v>4</v>
      </c>
      <c r="F566" s="66">
        <f t="shared" si="7"/>
        <v>2025</v>
      </c>
      <c r="G566" s="67">
        <f t="shared" si="8"/>
        <v>45748</v>
      </c>
      <c r="H566" s="67" t="s">
        <v>2006</v>
      </c>
      <c r="I566" s="26" t="s">
        <v>142</v>
      </c>
      <c r="J566" s="66" t="s">
        <v>888</v>
      </c>
      <c r="K566" s="69" t="s">
        <v>27</v>
      </c>
      <c r="L566" s="69" t="s">
        <v>137</v>
      </c>
      <c r="M566" s="69" t="s">
        <v>664</v>
      </c>
      <c r="N566" s="69" t="s">
        <v>604</v>
      </c>
      <c r="O566" s="71">
        <v>552.87</v>
      </c>
      <c r="P566" s="74">
        <v>0</v>
      </c>
    </row>
    <row r="567" spans="1:16" ht="14.25" customHeight="1">
      <c r="A567" s="64" t="s">
        <v>1</v>
      </c>
      <c r="B567" s="163" t="s">
        <v>662</v>
      </c>
      <c r="C567" s="174" t="s">
        <v>647</v>
      </c>
      <c r="D567" s="68">
        <v>45777</v>
      </c>
      <c r="E567" s="66">
        <f t="shared" si="6"/>
        <v>4</v>
      </c>
      <c r="F567" s="66">
        <f t="shared" si="7"/>
        <v>2025</v>
      </c>
      <c r="G567" s="67">
        <f t="shared" si="8"/>
        <v>45748</v>
      </c>
      <c r="H567" s="67" t="s">
        <v>2006</v>
      </c>
      <c r="I567" s="26" t="s">
        <v>142</v>
      </c>
      <c r="J567" s="66" t="s">
        <v>888</v>
      </c>
      <c r="K567" s="69" t="s">
        <v>27</v>
      </c>
      <c r="L567" s="69" t="s">
        <v>612</v>
      </c>
      <c r="M567" s="69" t="s">
        <v>664</v>
      </c>
      <c r="N567" s="69" t="s">
        <v>604</v>
      </c>
      <c r="O567" s="71">
        <v>2303.64</v>
      </c>
      <c r="P567" s="74">
        <v>0</v>
      </c>
    </row>
    <row r="568" spans="1:16" ht="14.25" customHeight="1">
      <c r="A568" s="64" t="s">
        <v>1</v>
      </c>
      <c r="B568" s="163" t="s">
        <v>662</v>
      </c>
      <c r="C568" s="174" t="s">
        <v>647</v>
      </c>
      <c r="D568" s="68">
        <v>45777</v>
      </c>
      <c r="E568" s="66">
        <f t="shared" si="6"/>
        <v>4</v>
      </c>
      <c r="F568" s="66">
        <f t="shared" si="7"/>
        <v>2025</v>
      </c>
      <c r="G568" s="67">
        <f t="shared" si="8"/>
        <v>45748</v>
      </c>
      <c r="H568" s="67" t="s">
        <v>2007</v>
      </c>
      <c r="I568" s="26" t="s">
        <v>138</v>
      </c>
      <c r="J568" s="66" t="s">
        <v>139</v>
      </c>
      <c r="K568" s="69" t="s">
        <v>27</v>
      </c>
      <c r="L568" s="69" t="s">
        <v>137</v>
      </c>
      <c r="M568" s="69" t="s">
        <v>664</v>
      </c>
      <c r="N568" s="69" t="s">
        <v>604</v>
      </c>
      <c r="O568" s="71">
        <v>5.73</v>
      </c>
      <c r="P568" s="74">
        <v>0</v>
      </c>
    </row>
    <row r="569" spans="1:16" ht="14.25" customHeight="1">
      <c r="A569" s="64" t="s">
        <v>1</v>
      </c>
      <c r="B569" s="163" t="s">
        <v>662</v>
      </c>
      <c r="C569" s="174" t="s">
        <v>647</v>
      </c>
      <c r="D569" s="68">
        <v>45777</v>
      </c>
      <c r="E569" s="66">
        <f t="shared" si="6"/>
        <v>4</v>
      </c>
      <c r="F569" s="66">
        <f t="shared" si="7"/>
        <v>2025</v>
      </c>
      <c r="G569" s="67">
        <f t="shared" si="8"/>
        <v>45748</v>
      </c>
      <c r="H569" s="67" t="s">
        <v>2007</v>
      </c>
      <c r="I569" s="26" t="s">
        <v>138</v>
      </c>
      <c r="J569" s="66" t="s">
        <v>139</v>
      </c>
      <c r="K569" s="69" t="s">
        <v>27</v>
      </c>
      <c r="L569" s="69" t="s">
        <v>137</v>
      </c>
      <c r="M569" s="69" t="s">
        <v>664</v>
      </c>
      <c r="N569" s="69" t="s">
        <v>604</v>
      </c>
      <c r="O569" s="71">
        <v>0.06</v>
      </c>
      <c r="P569" s="74">
        <v>0</v>
      </c>
    </row>
    <row r="570" spans="1:16" ht="14.25" customHeight="1">
      <c r="A570" s="64" t="s">
        <v>1</v>
      </c>
      <c r="B570" s="163" t="s">
        <v>662</v>
      </c>
      <c r="C570" s="174" t="s">
        <v>647</v>
      </c>
      <c r="D570" s="68">
        <v>45777</v>
      </c>
      <c r="E570" s="66">
        <f t="shared" si="6"/>
        <v>4</v>
      </c>
      <c r="F570" s="66">
        <f t="shared" si="7"/>
        <v>2025</v>
      </c>
      <c r="G570" s="67">
        <f t="shared" si="8"/>
        <v>45748</v>
      </c>
      <c r="H570" s="67" t="s">
        <v>2007</v>
      </c>
      <c r="I570" s="26" t="s">
        <v>138</v>
      </c>
      <c r="J570" s="66" t="s">
        <v>139</v>
      </c>
      <c r="K570" s="69" t="s">
        <v>27</v>
      </c>
      <c r="L570" s="69" t="s">
        <v>137</v>
      </c>
      <c r="M570" s="69" t="s">
        <v>664</v>
      </c>
      <c r="N570" s="69" t="s">
        <v>604</v>
      </c>
      <c r="O570" s="71">
        <v>0.04</v>
      </c>
      <c r="P570" s="74">
        <v>0</v>
      </c>
    </row>
    <row r="571" spans="1:16" ht="14.25" customHeight="1">
      <c r="A571" s="64" t="s">
        <v>1</v>
      </c>
      <c r="B571" s="163" t="s">
        <v>662</v>
      </c>
      <c r="C571" s="174" t="s">
        <v>647</v>
      </c>
      <c r="D571" s="68">
        <v>45777</v>
      </c>
      <c r="E571" s="66">
        <f t="shared" si="6"/>
        <v>4</v>
      </c>
      <c r="F571" s="66">
        <f t="shared" si="7"/>
        <v>2025</v>
      </c>
      <c r="G571" s="67">
        <f t="shared" si="8"/>
        <v>45748</v>
      </c>
      <c r="H571" s="67" t="s">
        <v>2007</v>
      </c>
      <c r="I571" s="26" t="s">
        <v>138</v>
      </c>
      <c r="J571" s="66" t="s">
        <v>139</v>
      </c>
      <c r="K571" s="69" t="s">
        <v>27</v>
      </c>
      <c r="L571" s="69" t="s">
        <v>137</v>
      </c>
      <c r="M571" s="69" t="s">
        <v>664</v>
      </c>
      <c r="N571" s="69" t="s">
        <v>604</v>
      </c>
      <c r="O571" s="71">
        <v>0.17</v>
      </c>
      <c r="P571" s="74">
        <v>0</v>
      </c>
    </row>
    <row r="572" spans="1:16" ht="14.25" customHeight="1">
      <c r="A572" s="64" t="s">
        <v>1</v>
      </c>
      <c r="B572" s="163" t="s">
        <v>662</v>
      </c>
      <c r="C572" s="174" t="s">
        <v>647</v>
      </c>
      <c r="D572" s="68">
        <v>45777</v>
      </c>
      <c r="E572" s="66">
        <f t="shared" si="6"/>
        <v>4</v>
      </c>
      <c r="F572" s="66">
        <f t="shared" si="7"/>
        <v>2025</v>
      </c>
      <c r="G572" s="67">
        <f t="shared" si="8"/>
        <v>45748</v>
      </c>
      <c r="H572" s="67" t="s">
        <v>2007</v>
      </c>
      <c r="I572" s="26" t="s">
        <v>138</v>
      </c>
      <c r="J572" s="66" t="s">
        <v>139</v>
      </c>
      <c r="K572" s="69" t="s">
        <v>27</v>
      </c>
      <c r="L572" s="69" t="s">
        <v>137</v>
      </c>
      <c r="M572" s="69" t="s">
        <v>664</v>
      </c>
      <c r="N572" s="69" t="s">
        <v>604</v>
      </c>
      <c r="O572" s="71">
        <v>6.89</v>
      </c>
      <c r="P572" s="74">
        <v>0</v>
      </c>
    </row>
    <row r="573" spans="1:16" ht="14.25" customHeight="1">
      <c r="A573" s="64" t="s">
        <v>1</v>
      </c>
      <c r="B573" s="163" t="s">
        <v>662</v>
      </c>
      <c r="C573" s="174" t="s">
        <v>647</v>
      </c>
      <c r="D573" s="68">
        <v>45777</v>
      </c>
      <c r="E573" s="66">
        <f t="shared" si="6"/>
        <v>4</v>
      </c>
      <c r="F573" s="66">
        <f t="shared" si="7"/>
        <v>2025</v>
      </c>
      <c r="G573" s="67">
        <f t="shared" si="8"/>
        <v>45748</v>
      </c>
      <c r="H573" s="67" t="s">
        <v>2007</v>
      </c>
      <c r="I573" s="26" t="s">
        <v>138</v>
      </c>
      <c r="J573" s="66" t="s">
        <v>139</v>
      </c>
      <c r="K573" s="69" t="s">
        <v>27</v>
      </c>
      <c r="L573" s="69" t="s">
        <v>137</v>
      </c>
      <c r="M573" s="69" t="s">
        <v>664</v>
      </c>
      <c r="N573" s="69" t="s">
        <v>604</v>
      </c>
      <c r="O573" s="71">
        <v>5.97</v>
      </c>
      <c r="P573" s="74">
        <v>0</v>
      </c>
    </row>
    <row r="574" spans="1:16" ht="14.25" customHeight="1">
      <c r="A574" s="64" t="s">
        <v>1</v>
      </c>
      <c r="B574" s="163" t="s">
        <v>662</v>
      </c>
      <c r="C574" s="174" t="s">
        <v>647</v>
      </c>
      <c r="D574" s="68">
        <v>45777</v>
      </c>
      <c r="E574" s="66">
        <f t="shared" si="6"/>
        <v>4</v>
      </c>
      <c r="F574" s="66">
        <f t="shared" si="7"/>
        <v>2025</v>
      </c>
      <c r="G574" s="67">
        <f t="shared" si="8"/>
        <v>45748</v>
      </c>
      <c r="H574" s="67" t="s">
        <v>2010</v>
      </c>
      <c r="I574" s="26" t="s">
        <v>55</v>
      </c>
      <c r="J574" s="66" t="s">
        <v>889</v>
      </c>
      <c r="K574" s="69" t="s">
        <v>27</v>
      </c>
      <c r="L574" s="69" t="s">
        <v>137</v>
      </c>
      <c r="M574" s="69" t="s">
        <v>666</v>
      </c>
      <c r="N574" s="69" t="s">
        <v>28</v>
      </c>
      <c r="O574" s="71">
        <v>0</v>
      </c>
      <c r="P574" s="74">
        <v>4628.82</v>
      </c>
    </row>
    <row r="575" spans="1:16" ht="14.25" customHeight="1">
      <c r="A575" s="64" t="s">
        <v>1</v>
      </c>
      <c r="B575" s="163" t="s">
        <v>662</v>
      </c>
      <c r="C575" s="174" t="s">
        <v>647</v>
      </c>
      <c r="D575" s="68">
        <v>45777</v>
      </c>
      <c r="E575" s="66">
        <f t="shared" si="6"/>
        <v>4</v>
      </c>
      <c r="F575" s="66">
        <f t="shared" si="7"/>
        <v>2025</v>
      </c>
      <c r="G575" s="67">
        <f t="shared" si="8"/>
        <v>45748</v>
      </c>
      <c r="H575" s="67" t="s">
        <v>2010</v>
      </c>
      <c r="I575" s="26" t="s">
        <v>55</v>
      </c>
      <c r="J575" s="66" t="s">
        <v>890</v>
      </c>
      <c r="K575" s="69" t="s">
        <v>27</v>
      </c>
      <c r="L575" s="69" t="s">
        <v>137</v>
      </c>
      <c r="M575" s="69" t="s">
        <v>666</v>
      </c>
      <c r="N575" s="69" t="s">
        <v>28</v>
      </c>
      <c r="O575" s="71">
        <v>0</v>
      </c>
      <c r="P575" s="74">
        <v>228.35</v>
      </c>
    </row>
    <row r="576" spans="1:16" ht="14.25" customHeight="1">
      <c r="A576" s="64" t="s">
        <v>1</v>
      </c>
      <c r="B576" s="163" t="s">
        <v>662</v>
      </c>
      <c r="C576" s="174" t="s">
        <v>647</v>
      </c>
      <c r="D576" s="68">
        <v>45777</v>
      </c>
      <c r="E576" s="66">
        <f t="shared" si="6"/>
        <v>4</v>
      </c>
      <c r="F576" s="66">
        <f t="shared" si="7"/>
        <v>2025</v>
      </c>
      <c r="G576" s="67">
        <f t="shared" si="8"/>
        <v>45748</v>
      </c>
      <c r="H576" s="67" t="s">
        <v>2010</v>
      </c>
      <c r="I576" s="26" t="s">
        <v>54</v>
      </c>
      <c r="J576" s="66" t="s">
        <v>713</v>
      </c>
      <c r="K576" s="69" t="s">
        <v>27</v>
      </c>
      <c r="L576" s="69" t="s">
        <v>137</v>
      </c>
      <c r="M576" s="69" t="s">
        <v>666</v>
      </c>
      <c r="N576" s="69" t="s">
        <v>28</v>
      </c>
      <c r="O576" s="71">
        <v>0</v>
      </c>
      <c r="P576" s="74">
        <v>655</v>
      </c>
    </row>
    <row r="577" spans="1:16" ht="14.25" customHeight="1">
      <c r="A577" s="64" t="s">
        <v>1</v>
      </c>
      <c r="B577" s="163" t="s">
        <v>662</v>
      </c>
      <c r="C577" s="174" t="s">
        <v>647</v>
      </c>
      <c r="D577" s="68">
        <v>45777</v>
      </c>
      <c r="E577" s="66">
        <f t="shared" si="6"/>
        <v>4</v>
      </c>
      <c r="F577" s="66">
        <f t="shared" si="7"/>
        <v>2025</v>
      </c>
      <c r="G577" s="67">
        <f t="shared" si="8"/>
        <v>45748</v>
      </c>
      <c r="H577" s="67" t="s">
        <v>2008</v>
      </c>
      <c r="I577" s="26" t="s">
        <v>1808</v>
      </c>
      <c r="J577" s="66" t="s">
        <v>336</v>
      </c>
      <c r="K577" s="69" t="s">
        <v>27</v>
      </c>
      <c r="L577" s="69" t="s">
        <v>137</v>
      </c>
      <c r="M577" s="69" t="s">
        <v>666</v>
      </c>
      <c r="N577" s="69" t="s">
        <v>28</v>
      </c>
      <c r="O577" s="71">
        <v>0</v>
      </c>
      <c r="P577" s="74">
        <v>3186</v>
      </c>
    </row>
    <row r="578" spans="1:16" ht="14.25" customHeight="1">
      <c r="A578" s="64" t="s">
        <v>1</v>
      </c>
      <c r="B578" s="163" t="s">
        <v>662</v>
      </c>
      <c r="C578" s="174" t="s">
        <v>647</v>
      </c>
      <c r="D578" s="68">
        <v>45777</v>
      </c>
      <c r="E578" s="66">
        <f t="shared" si="6"/>
        <v>4</v>
      </c>
      <c r="F578" s="66">
        <f t="shared" si="7"/>
        <v>2025</v>
      </c>
      <c r="G578" s="67">
        <f t="shared" si="8"/>
        <v>45748</v>
      </c>
      <c r="H578" s="67" t="s">
        <v>2008</v>
      </c>
      <c r="I578" s="26" t="s">
        <v>1808</v>
      </c>
      <c r="J578" s="66" t="s">
        <v>828</v>
      </c>
      <c r="K578" s="69" t="s">
        <v>27</v>
      </c>
      <c r="L578" s="69" t="s">
        <v>137</v>
      </c>
      <c r="M578" s="69" t="s">
        <v>666</v>
      </c>
      <c r="N578" s="69" t="s">
        <v>28</v>
      </c>
      <c r="O578" s="71">
        <v>0</v>
      </c>
      <c r="P578" s="74">
        <v>2000</v>
      </c>
    </row>
    <row r="579" spans="1:16" ht="14.25" customHeight="1">
      <c r="A579" s="64" t="s">
        <v>1</v>
      </c>
      <c r="B579" s="163" t="s">
        <v>662</v>
      </c>
      <c r="C579" s="174" t="s">
        <v>647</v>
      </c>
      <c r="D579" s="68">
        <v>45777</v>
      </c>
      <c r="E579" s="66">
        <f t="shared" si="6"/>
        <v>4</v>
      </c>
      <c r="F579" s="66">
        <f t="shared" si="7"/>
        <v>2025</v>
      </c>
      <c r="G579" s="67">
        <f t="shared" si="8"/>
        <v>45748</v>
      </c>
      <c r="H579" s="67" t="s">
        <v>2008</v>
      </c>
      <c r="I579" s="26" t="s">
        <v>1808</v>
      </c>
      <c r="J579" s="66" t="s">
        <v>892</v>
      </c>
      <c r="K579" s="69" t="s">
        <v>27</v>
      </c>
      <c r="L579" s="69" t="s">
        <v>137</v>
      </c>
      <c r="M579" s="69" t="s">
        <v>666</v>
      </c>
      <c r="N579" s="69" t="s">
        <v>28</v>
      </c>
      <c r="O579" s="71">
        <v>0</v>
      </c>
      <c r="P579" s="74">
        <v>1049.76</v>
      </c>
    </row>
    <row r="580" spans="1:16" ht="14.25" customHeight="1">
      <c r="A580" s="64" t="s">
        <v>1</v>
      </c>
      <c r="B580" s="163" t="s">
        <v>662</v>
      </c>
      <c r="C580" s="174" t="s">
        <v>647</v>
      </c>
      <c r="D580" s="68">
        <v>45777</v>
      </c>
      <c r="E580" s="66">
        <f t="shared" si="6"/>
        <v>4</v>
      </c>
      <c r="F580" s="66">
        <f t="shared" si="7"/>
        <v>2025</v>
      </c>
      <c r="G580" s="67">
        <f t="shared" si="8"/>
        <v>45748</v>
      </c>
      <c r="H580" s="67" t="s">
        <v>2009</v>
      </c>
      <c r="I580" s="26" t="s">
        <v>102</v>
      </c>
      <c r="J580" s="66" t="s">
        <v>129</v>
      </c>
      <c r="K580" s="69" t="s">
        <v>27</v>
      </c>
      <c r="L580" s="69" t="s">
        <v>137</v>
      </c>
      <c r="M580" s="69" t="s">
        <v>666</v>
      </c>
      <c r="N580" s="69" t="s">
        <v>28</v>
      </c>
      <c r="O580" s="71">
        <v>0</v>
      </c>
      <c r="P580" s="74">
        <v>3.64</v>
      </c>
    </row>
    <row r="581" spans="1:16" ht="14.25" customHeight="1">
      <c r="A581" s="64" t="s">
        <v>1</v>
      </c>
      <c r="B581" s="163" t="s">
        <v>662</v>
      </c>
      <c r="C581" s="174" t="s">
        <v>647</v>
      </c>
      <c r="D581" s="68">
        <v>45777</v>
      </c>
      <c r="E581" s="66">
        <f t="shared" si="6"/>
        <v>4</v>
      </c>
      <c r="F581" s="66">
        <f t="shared" si="7"/>
        <v>2025</v>
      </c>
      <c r="G581" s="67">
        <f t="shared" si="8"/>
        <v>45748</v>
      </c>
      <c r="H581" s="67" t="s">
        <v>2009</v>
      </c>
      <c r="I581" s="26" t="s">
        <v>102</v>
      </c>
      <c r="J581" s="66" t="s">
        <v>129</v>
      </c>
      <c r="K581" s="69" t="s">
        <v>27</v>
      </c>
      <c r="L581" s="69" t="s">
        <v>137</v>
      </c>
      <c r="M581" s="69" t="s">
        <v>666</v>
      </c>
      <c r="N581" s="69" t="s">
        <v>28</v>
      </c>
      <c r="O581" s="71">
        <v>0</v>
      </c>
      <c r="P581" s="74">
        <v>9</v>
      </c>
    </row>
    <row r="582" spans="1:16" ht="14.25" customHeight="1">
      <c r="A582" s="64" t="s">
        <v>1</v>
      </c>
      <c r="B582" s="163" t="s">
        <v>662</v>
      </c>
      <c r="C582" s="174" t="s">
        <v>647</v>
      </c>
      <c r="D582" s="68">
        <v>45777</v>
      </c>
      <c r="E582" s="66">
        <f t="shared" si="6"/>
        <v>4</v>
      </c>
      <c r="F582" s="66">
        <f t="shared" si="7"/>
        <v>2025</v>
      </c>
      <c r="G582" s="67">
        <f t="shared" si="8"/>
        <v>45748</v>
      </c>
      <c r="H582" s="67" t="s">
        <v>29</v>
      </c>
      <c r="I582" s="26" t="s">
        <v>43</v>
      </c>
      <c r="J582" s="66" t="s">
        <v>255</v>
      </c>
      <c r="K582" s="69" t="s">
        <v>27</v>
      </c>
      <c r="L582" s="69" t="s">
        <v>137</v>
      </c>
      <c r="M582" s="69" t="s">
        <v>666</v>
      </c>
      <c r="N582" s="69" t="s">
        <v>28</v>
      </c>
      <c r="O582" s="71">
        <v>0</v>
      </c>
      <c r="P582" s="74">
        <v>89.29</v>
      </c>
    </row>
    <row r="583" spans="1:16" ht="14.25" customHeight="1">
      <c r="A583" s="64" t="s">
        <v>1</v>
      </c>
      <c r="B583" s="163" t="s">
        <v>662</v>
      </c>
      <c r="C583" s="174" t="s">
        <v>647</v>
      </c>
      <c r="D583" s="68">
        <v>45777</v>
      </c>
      <c r="E583" s="66">
        <f t="shared" si="6"/>
        <v>4</v>
      </c>
      <c r="F583" s="66">
        <f t="shared" si="7"/>
        <v>2025</v>
      </c>
      <c r="G583" s="67">
        <f t="shared" si="8"/>
        <v>45748</v>
      </c>
      <c r="H583" s="67" t="s">
        <v>29</v>
      </c>
      <c r="I583" s="26" t="s">
        <v>43</v>
      </c>
      <c r="J583" s="66" t="s">
        <v>282</v>
      </c>
      <c r="K583" s="69" t="s">
        <v>27</v>
      </c>
      <c r="L583" s="69" t="s">
        <v>137</v>
      </c>
      <c r="M583" s="69" t="s">
        <v>666</v>
      </c>
      <c r="N583" s="69" t="s">
        <v>28</v>
      </c>
      <c r="O583" s="71">
        <v>0</v>
      </c>
      <c r="P583" s="74">
        <v>2884.43</v>
      </c>
    </row>
    <row r="584" spans="1:16" ht="14.25" customHeight="1">
      <c r="A584" s="64" t="s">
        <v>1</v>
      </c>
      <c r="B584" s="163" t="s">
        <v>662</v>
      </c>
      <c r="C584" s="174" t="s">
        <v>647</v>
      </c>
      <c r="D584" s="68">
        <v>45777</v>
      </c>
      <c r="E584" s="66">
        <f t="shared" si="6"/>
        <v>4</v>
      </c>
      <c r="F584" s="66">
        <f t="shared" si="7"/>
        <v>2025</v>
      </c>
      <c r="G584" s="67">
        <f t="shared" si="8"/>
        <v>45748</v>
      </c>
      <c r="H584" s="67" t="s">
        <v>29</v>
      </c>
      <c r="I584" s="26" t="s">
        <v>43</v>
      </c>
      <c r="J584" s="66" t="s">
        <v>283</v>
      </c>
      <c r="K584" s="69" t="s">
        <v>27</v>
      </c>
      <c r="L584" s="69" t="s">
        <v>137</v>
      </c>
      <c r="M584" s="69" t="s">
        <v>666</v>
      </c>
      <c r="N584" s="69" t="s">
        <v>28</v>
      </c>
      <c r="O584" s="71">
        <v>0</v>
      </c>
      <c r="P584" s="74">
        <v>2548.98</v>
      </c>
    </row>
    <row r="585" spans="1:16" ht="14.25" customHeight="1">
      <c r="A585" s="64" t="s">
        <v>1</v>
      </c>
      <c r="B585" s="163" t="s">
        <v>662</v>
      </c>
      <c r="C585" s="174" t="s">
        <v>647</v>
      </c>
      <c r="D585" s="68">
        <v>45777</v>
      </c>
      <c r="E585" s="66">
        <f t="shared" si="6"/>
        <v>4</v>
      </c>
      <c r="F585" s="66">
        <f t="shared" si="7"/>
        <v>2025</v>
      </c>
      <c r="G585" s="67">
        <f t="shared" si="8"/>
        <v>45748</v>
      </c>
      <c r="H585" s="67" t="s">
        <v>29</v>
      </c>
      <c r="I585" s="26" t="s">
        <v>43</v>
      </c>
      <c r="J585" s="66" t="s">
        <v>893</v>
      </c>
      <c r="K585" s="69" t="s">
        <v>27</v>
      </c>
      <c r="L585" s="69" t="s">
        <v>137</v>
      </c>
      <c r="M585" s="69" t="s">
        <v>666</v>
      </c>
      <c r="N585" s="69" t="s">
        <v>28</v>
      </c>
      <c r="O585" s="71">
        <v>0</v>
      </c>
      <c r="P585" s="74">
        <v>380.16</v>
      </c>
    </row>
    <row r="586" spans="1:16" ht="14.25" customHeight="1">
      <c r="A586" s="64" t="s">
        <v>1</v>
      </c>
      <c r="B586" s="163" t="s">
        <v>662</v>
      </c>
      <c r="C586" s="174" t="s">
        <v>647</v>
      </c>
      <c r="D586" s="68">
        <v>45777</v>
      </c>
      <c r="E586" s="66">
        <f t="shared" si="6"/>
        <v>4</v>
      </c>
      <c r="F586" s="66">
        <f t="shared" si="7"/>
        <v>2025</v>
      </c>
      <c r="G586" s="67">
        <f t="shared" si="8"/>
        <v>45748</v>
      </c>
      <c r="H586" s="67" t="s">
        <v>29</v>
      </c>
      <c r="I586" s="26" t="s">
        <v>43</v>
      </c>
      <c r="J586" s="66" t="s">
        <v>284</v>
      </c>
      <c r="K586" s="69" t="s">
        <v>27</v>
      </c>
      <c r="L586" s="69" t="s">
        <v>137</v>
      </c>
      <c r="M586" s="69" t="s">
        <v>666</v>
      </c>
      <c r="N586" s="69" t="s">
        <v>28</v>
      </c>
      <c r="O586" s="71">
        <v>0</v>
      </c>
      <c r="P586" s="74">
        <v>2051.4499999999998</v>
      </c>
    </row>
    <row r="587" spans="1:16" ht="14.25" customHeight="1">
      <c r="A587" s="64" t="s">
        <v>1</v>
      </c>
      <c r="B587" s="163" t="s">
        <v>662</v>
      </c>
      <c r="C587" s="174" t="s">
        <v>647</v>
      </c>
      <c r="D587" s="68">
        <v>45777</v>
      </c>
      <c r="E587" s="66">
        <f t="shared" si="6"/>
        <v>4</v>
      </c>
      <c r="F587" s="66">
        <f t="shared" si="7"/>
        <v>2025</v>
      </c>
      <c r="G587" s="67">
        <f t="shared" si="8"/>
        <v>45748</v>
      </c>
      <c r="H587" s="67" t="s">
        <v>29</v>
      </c>
      <c r="I587" s="26" t="s">
        <v>43</v>
      </c>
      <c r="J587" s="66" t="s">
        <v>284</v>
      </c>
      <c r="K587" s="69" t="s">
        <v>27</v>
      </c>
      <c r="L587" s="69" t="s">
        <v>137</v>
      </c>
      <c r="M587" s="69" t="s">
        <v>666</v>
      </c>
      <c r="N587" s="69" t="s">
        <v>28</v>
      </c>
      <c r="O587" s="71">
        <v>0</v>
      </c>
      <c r="P587" s="74">
        <v>1633.8</v>
      </c>
    </row>
    <row r="588" spans="1:16" ht="14.25" customHeight="1">
      <c r="A588" s="64" t="s">
        <v>1</v>
      </c>
      <c r="B588" s="163" t="s">
        <v>662</v>
      </c>
      <c r="C588" s="174" t="s">
        <v>647</v>
      </c>
      <c r="D588" s="68">
        <v>45777</v>
      </c>
      <c r="E588" s="66">
        <f t="shared" si="6"/>
        <v>4</v>
      </c>
      <c r="F588" s="66">
        <f t="shared" si="7"/>
        <v>2025</v>
      </c>
      <c r="G588" s="67">
        <f t="shared" si="8"/>
        <v>45748</v>
      </c>
      <c r="H588" s="67" t="s">
        <v>29</v>
      </c>
      <c r="I588" s="26" t="s">
        <v>43</v>
      </c>
      <c r="J588" s="66" t="s">
        <v>685</v>
      </c>
      <c r="K588" s="69" t="s">
        <v>27</v>
      </c>
      <c r="L588" s="69" t="s">
        <v>137</v>
      </c>
      <c r="M588" s="69" t="s">
        <v>666</v>
      </c>
      <c r="N588" s="69" t="s">
        <v>28</v>
      </c>
      <c r="O588" s="71">
        <v>0</v>
      </c>
      <c r="P588" s="74">
        <v>40.94</v>
      </c>
    </row>
    <row r="589" spans="1:16" ht="14.25" customHeight="1">
      <c r="A589" s="64" t="s">
        <v>1</v>
      </c>
      <c r="B589" s="163" t="s">
        <v>662</v>
      </c>
      <c r="C589" s="174" t="s">
        <v>647</v>
      </c>
      <c r="D589" s="68">
        <v>45777</v>
      </c>
      <c r="E589" s="66">
        <f t="shared" si="6"/>
        <v>4</v>
      </c>
      <c r="F589" s="66">
        <f t="shared" si="7"/>
        <v>2025</v>
      </c>
      <c r="G589" s="67">
        <f t="shared" si="8"/>
        <v>45748</v>
      </c>
      <c r="H589" s="67" t="s">
        <v>29</v>
      </c>
      <c r="I589" s="26" t="s">
        <v>43</v>
      </c>
      <c r="J589" s="66" t="s">
        <v>686</v>
      </c>
      <c r="K589" s="69" t="s">
        <v>27</v>
      </c>
      <c r="L589" s="69" t="s">
        <v>137</v>
      </c>
      <c r="M589" s="69" t="s">
        <v>666</v>
      </c>
      <c r="N589" s="69" t="s">
        <v>28</v>
      </c>
      <c r="O589" s="71">
        <v>0</v>
      </c>
      <c r="P589" s="74">
        <v>5104.38</v>
      </c>
    </row>
    <row r="590" spans="1:16" ht="14.25" customHeight="1">
      <c r="A590" s="64" t="s">
        <v>1</v>
      </c>
      <c r="B590" s="163" t="s">
        <v>662</v>
      </c>
      <c r="C590" s="174" t="s">
        <v>647</v>
      </c>
      <c r="D590" s="68">
        <v>45777</v>
      </c>
      <c r="E590" s="66">
        <f t="shared" si="6"/>
        <v>4</v>
      </c>
      <c r="F590" s="66">
        <f t="shared" si="7"/>
        <v>2025</v>
      </c>
      <c r="G590" s="67">
        <f t="shared" si="8"/>
        <v>45748</v>
      </c>
      <c r="H590" s="67" t="s">
        <v>29</v>
      </c>
      <c r="I590" s="26" t="s">
        <v>43</v>
      </c>
      <c r="J590" s="66" t="s">
        <v>286</v>
      </c>
      <c r="K590" s="69" t="s">
        <v>27</v>
      </c>
      <c r="L590" s="69" t="s">
        <v>137</v>
      </c>
      <c r="M590" s="69" t="s">
        <v>666</v>
      </c>
      <c r="N590" s="69" t="s">
        <v>28</v>
      </c>
      <c r="O590" s="71">
        <v>0</v>
      </c>
      <c r="P590" s="74">
        <v>1748.34</v>
      </c>
    </row>
    <row r="591" spans="1:16" ht="14.25" customHeight="1">
      <c r="A591" s="64" t="s">
        <v>1</v>
      </c>
      <c r="B591" s="163" t="s">
        <v>662</v>
      </c>
      <c r="C591" s="174" t="s">
        <v>647</v>
      </c>
      <c r="D591" s="68">
        <v>45777</v>
      </c>
      <c r="E591" s="66">
        <f t="shared" si="6"/>
        <v>4</v>
      </c>
      <c r="F591" s="66">
        <f t="shared" si="7"/>
        <v>2025</v>
      </c>
      <c r="G591" s="67">
        <f t="shared" si="8"/>
        <v>45748</v>
      </c>
      <c r="H591" s="67" t="s">
        <v>29</v>
      </c>
      <c r="I591" s="26" t="s">
        <v>43</v>
      </c>
      <c r="J591" s="66" t="s">
        <v>829</v>
      </c>
      <c r="K591" s="69" t="s">
        <v>27</v>
      </c>
      <c r="L591" s="69" t="s">
        <v>137</v>
      </c>
      <c r="M591" s="69" t="s">
        <v>666</v>
      </c>
      <c r="N591" s="69" t="s">
        <v>28</v>
      </c>
      <c r="O591" s="71">
        <v>0</v>
      </c>
      <c r="P591" s="74">
        <v>3874.33</v>
      </c>
    </row>
    <row r="592" spans="1:16" ht="14.25" customHeight="1">
      <c r="A592" s="64" t="s">
        <v>1</v>
      </c>
      <c r="B592" s="163" t="s">
        <v>662</v>
      </c>
      <c r="C592" s="174" t="s">
        <v>647</v>
      </c>
      <c r="D592" s="68">
        <v>45777</v>
      </c>
      <c r="E592" s="66">
        <f t="shared" si="6"/>
        <v>4</v>
      </c>
      <c r="F592" s="66">
        <f t="shared" si="7"/>
        <v>2025</v>
      </c>
      <c r="G592" s="67">
        <f t="shared" si="8"/>
        <v>45748</v>
      </c>
      <c r="H592" s="67" t="s">
        <v>29</v>
      </c>
      <c r="I592" s="26" t="s">
        <v>43</v>
      </c>
      <c r="J592" s="66" t="s">
        <v>689</v>
      </c>
      <c r="K592" s="69" t="s">
        <v>27</v>
      </c>
      <c r="L592" s="69" t="s">
        <v>137</v>
      </c>
      <c r="M592" s="69" t="s">
        <v>666</v>
      </c>
      <c r="N592" s="69" t="s">
        <v>28</v>
      </c>
      <c r="O592" s="71">
        <v>0</v>
      </c>
      <c r="P592" s="74">
        <v>1020.7</v>
      </c>
    </row>
    <row r="593" spans="1:16" ht="14.25" customHeight="1">
      <c r="A593" s="64" t="s">
        <v>1</v>
      </c>
      <c r="B593" s="163" t="s">
        <v>662</v>
      </c>
      <c r="C593" s="174" t="s">
        <v>647</v>
      </c>
      <c r="D593" s="68">
        <v>45777</v>
      </c>
      <c r="E593" s="66">
        <f t="shared" si="6"/>
        <v>4</v>
      </c>
      <c r="F593" s="66">
        <f t="shared" si="7"/>
        <v>2025</v>
      </c>
      <c r="G593" s="67">
        <f t="shared" si="8"/>
        <v>45748</v>
      </c>
      <c r="H593" s="67" t="s">
        <v>29</v>
      </c>
      <c r="I593" s="26" t="s">
        <v>43</v>
      </c>
      <c r="J593" s="66" t="s">
        <v>261</v>
      </c>
      <c r="K593" s="69" t="s">
        <v>27</v>
      </c>
      <c r="L593" s="69" t="s">
        <v>137</v>
      </c>
      <c r="M593" s="69" t="s">
        <v>666</v>
      </c>
      <c r="N593" s="69" t="s">
        <v>28</v>
      </c>
      <c r="O593" s="71">
        <v>0</v>
      </c>
      <c r="P593" s="74">
        <v>1371.01</v>
      </c>
    </row>
    <row r="594" spans="1:16" ht="14.25" customHeight="1">
      <c r="A594" s="64" t="s">
        <v>1</v>
      </c>
      <c r="B594" s="163" t="s">
        <v>662</v>
      </c>
      <c r="C594" s="174" t="s">
        <v>647</v>
      </c>
      <c r="D594" s="68">
        <v>45777</v>
      </c>
      <c r="E594" s="66">
        <f t="shared" si="6"/>
        <v>4</v>
      </c>
      <c r="F594" s="66">
        <f t="shared" si="7"/>
        <v>2025</v>
      </c>
      <c r="G594" s="67">
        <f t="shared" si="8"/>
        <v>45748</v>
      </c>
      <c r="H594" s="67" t="s">
        <v>29</v>
      </c>
      <c r="I594" s="26" t="s">
        <v>43</v>
      </c>
      <c r="J594" s="66" t="s">
        <v>288</v>
      </c>
      <c r="K594" s="69" t="s">
        <v>27</v>
      </c>
      <c r="L594" s="69" t="s">
        <v>137</v>
      </c>
      <c r="M594" s="69" t="s">
        <v>666</v>
      </c>
      <c r="N594" s="69" t="s">
        <v>28</v>
      </c>
      <c r="O594" s="71">
        <v>0</v>
      </c>
      <c r="P594" s="74">
        <v>4202.34</v>
      </c>
    </row>
    <row r="595" spans="1:16" ht="14.25" customHeight="1">
      <c r="A595" s="64" t="s">
        <v>1</v>
      </c>
      <c r="B595" s="163" t="s">
        <v>662</v>
      </c>
      <c r="C595" s="174" t="s">
        <v>647</v>
      </c>
      <c r="D595" s="68">
        <v>45777</v>
      </c>
      <c r="E595" s="66">
        <f t="shared" si="6"/>
        <v>4</v>
      </c>
      <c r="F595" s="66">
        <f t="shared" si="7"/>
        <v>2025</v>
      </c>
      <c r="G595" s="67">
        <f t="shared" si="8"/>
        <v>45748</v>
      </c>
      <c r="H595" s="67" t="s">
        <v>29</v>
      </c>
      <c r="I595" s="26" t="s">
        <v>43</v>
      </c>
      <c r="J595" s="66" t="s">
        <v>263</v>
      </c>
      <c r="K595" s="69" t="s">
        <v>27</v>
      </c>
      <c r="L595" s="69" t="s">
        <v>137</v>
      </c>
      <c r="M595" s="69" t="s">
        <v>666</v>
      </c>
      <c r="N595" s="69" t="s">
        <v>28</v>
      </c>
      <c r="O595" s="71">
        <v>0</v>
      </c>
      <c r="P595" s="74">
        <v>1008.23</v>
      </c>
    </row>
    <row r="596" spans="1:16" ht="14.25" customHeight="1">
      <c r="A596" s="64" t="s">
        <v>1</v>
      </c>
      <c r="B596" s="163" t="s">
        <v>662</v>
      </c>
      <c r="C596" s="174" t="s">
        <v>647</v>
      </c>
      <c r="D596" s="68">
        <v>45777</v>
      </c>
      <c r="E596" s="66">
        <f t="shared" si="6"/>
        <v>4</v>
      </c>
      <c r="F596" s="66">
        <f t="shared" si="7"/>
        <v>2025</v>
      </c>
      <c r="G596" s="67">
        <f t="shared" si="8"/>
        <v>45748</v>
      </c>
      <c r="H596" s="67" t="s">
        <v>29</v>
      </c>
      <c r="I596" s="26" t="s">
        <v>43</v>
      </c>
      <c r="J596" s="66" t="s">
        <v>267</v>
      </c>
      <c r="K596" s="69" t="s">
        <v>27</v>
      </c>
      <c r="L596" s="69" t="s">
        <v>137</v>
      </c>
      <c r="M596" s="69" t="s">
        <v>666</v>
      </c>
      <c r="N596" s="69" t="s">
        <v>28</v>
      </c>
      <c r="O596" s="71">
        <v>0</v>
      </c>
      <c r="P596" s="74">
        <v>626.36</v>
      </c>
    </row>
    <row r="597" spans="1:16" ht="14.25" customHeight="1">
      <c r="A597" s="64" t="s">
        <v>1</v>
      </c>
      <c r="B597" s="163" t="s">
        <v>662</v>
      </c>
      <c r="C597" s="174" t="s">
        <v>647</v>
      </c>
      <c r="D597" s="68">
        <v>45777</v>
      </c>
      <c r="E597" s="66">
        <f t="shared" si="6"/>
        <v>4</v>
      </c>
      <c r="F597" s="66">
        <f t="shared" si="7"/>
        <v>2025</v>
      </c>
      <c r="G597" s="67">
        <f t="shared" si="8"/>
        <v>45748</v>
      </c>
      <c r="H597" s="67" t="s">
        <v>2008</v>
      </c>
      <c r="I597" s="26" t="s">
        <v>1808</v>
      </c>
      <c r="J597" s="66" t="s">
        <v>750</v>
      </c>
      <c r="K597" s="69" t="s">
        <v>27</v>
      </c>
      <c r="L597" s="69" t="s">
        <v>137</v>
      </c>
      <c r="M597" s="69" t="s">
        <v>666</v>
      </c>
      <c r="N597" s="69" t="s">
        <v>28</v>
      </c>
      <c r="O597" s="71">
        <v>0</v>
      </c>
      <c r="P597" s="74">
        <v>2082.7800000000002</v>
      </c>
    </row>
    <row r="598" spans="1:16" ht="14.25" customHeight="1">
      <c r="A598" s="64" t="s">
        <v>1</v>
      </c>
      <c r="B598" s="163" t="s">
        <v>662</v>
      </c>
      <c r="C598" s="174" t="s">
        <v>647</v>
      </c>
      <c r="D598" s="68">
        <v>45777</v>
      </c>
      <c r="E598" s="66">
        <f t="shared" si="6"/>
        <v>4</v>
      </c>
      <c r="F598" s="66">
        <f t="shared" si="7"/>
        <v>2025</v>
      </c>
      <c r="G598" s="67">
        <f t="shared" si="8"/>
        <v>45748</v>
      </c>
      <c r="H598" s="67" t="s">
        <v>2008</v>
      </c>
      <c r="I598" s="26" t="s">
        <v>1808</v>
      </c>
      <c r="J598" s="66" t="s">
        <v>894</v>
      </c>
      <c r="K598" s="69" t="s">
        <v>27</v>
      </c>
      <c r="L598" s="69" t="s">
        <v>137</v>
      </c>
      <c r="M598" s="69" t="s">
        <v>666</v>
      </c>
      <c r="N598" s="69" t="s">
        <v>28</v>
      </c>
      <c r="O598" s="71">
        <v>0</v>
      </c>
      <c r="P598" s="74">
        <v>661.2</v>
      </c>
    </row>
    <row r="599" spans="1:16" ht="14.25" customHeight="1">
      <c r="A599" s="64" t="s">
        <v>1</v>
      </c>
      <c r="B599" s="163" t="s">
        <v>662</v>
      </c>
      <c r="C599" s="174" t="s">
        <v>647</v>
      </c>
      <c r="D599" s="68">
        <v>45777</v>
      </c>
      <c r="E599" s="66">
        <f t="shared" si="6"/>
        <v>4</v>
      </c>
      <c r="F599" s="66">
        <f t="shared" si="7"/>
        <v>2025</v>
      </c>
      <c r="G599" s="67">
        <f t="shared" si="8"/>
        <v>45748</v>
      </c>
      <c r="H599" s="67" t="s">
        <v>29</v>
      </c>
      <c r="I599" s="26" t="s">
        <v>43</v>
      </c>
      <c r="J599" s="66" t="s">
        <v>289</v>
      </c>
      <c r="K599" s="69" t="s">
        <v>27</v>
      </c>
      <c r="L599" s="69" t="s">
        <v>137</v>
      </c>
      <c r="M599" s="69" t="s">
        <v>666</v>
      </c>
      <c r="N599" s="69" t="s">
        <v>28</v>
      </c>
      <c r="O599" s="71">
        <v>0</v>
      </c>
      <c r="P599" s="74">
        <v>3582.25</v>
      </c>
    </row>
    <row r="600" spans="1:16" ht="14.25" customHeight="1">
      <c r="A600" s="64" t="s">
        <v>1</v>
      </c>
      <c r="B600" s="163" t="s">
        <v>662</v>
      </c>
      <c r="C600" s="174" t="s">
        <v>647</v>
      </c>
      <c r="D600" s="68">
        <v>45777</v>
      </c>
      <c r="E600" s="66">
        <f t="shared" si="6"/>
        <v>4</v>
      </c>
      <c r="F600" s="66">
        <f t="shared" si="7"/>
        <v>2025</v>
      </c>
      <c r="G600" s="67">
        <f t="shared" si="8"/>
        <v>45748</v>
      </c>
      <c r="H600" s="67" t="s">
        <v>29</v>
      </c>
      <c r="I600" s="26" t="s">
        <v>43</v>
      </c>
      <c r="J600" s="66" t="s">
        <v>290</v>
      </c>
      <c r="K600" s="69" t="s">
        <v>27</v>
      </c>
      <c r="L600" s="69" t="s">
        <v>137</v>
      </c>
      <c r="M600" s="69" t="s">
        <v>666</v>
      </c>
      <c r="N600" s="69" t="s">
        <v>28</v>
      </c>
      <c r="O600" s="71">
        <v>0</v>
      </c>
      <c r="P600" s="74">
        <v>1842.77</v>
      </c>
    </row>
    <row r="601" spans="1:16" ht="14.25" customHeight="1">
      <c r="A601" s="64" t="s">
        <v>1</v>
      </c>
      <c r="B601" s="163" t="s">
        <v>662</v>
      </c>
      <c r="C601" s="174" t="s">
        <v>647</v>
      </c>
      <c r="D601" s="68">
        <v>45777</v>
      </c>
      <c r="E601" s="66">
        <f t="shared" si="6"/>
        <v>4</v>
      </c>
      <c r="F601" s="66">
        <f t="shared" si="7"/>
        <v>2025</v>
      </c>
      <c r="G601" s="67">
        <f t="shared" si="8"/>
        <v>45748</v>
      </c>
      <c r="H601" s="67" t="s">
        <v>29</v>
      </c>
      <c r="I601" s="26" t="s">
        <v>43</v>
      </c>
      <c r="J601" s="66" t="s">
        <v>291</v>
      </c>
      <c r="K601" s="69" t="s">
        <v>27</v>
      </c>
      <c r="L601" s="69" t="s">
        <v>137</v>
      </c>
      <c r="M601" s="69" t="s">
        <v>666</v>
      </c>
      <c r="N601" s="69" t="s">
        <v>28</v>
      </c>
      <c r="O601" s="71">
        <v>0</v>
      </c>
      <c r="P601" s="74">
        <v>4962.1000000000004</v>
      </c>
    </row>
    <row r="602" spans="1:16" ht="14.25" customHeight="1">
      <c r="A602" s="64" t="s">
        <v>1</v>
      </c>
      <c r="B602" s="163" t="s">
        <v>662</v>
      </c>
      <c r="C602" s="174" t="s">
        <v>647</v>
      </c>
      <c r="D602" s="68">
        <v>45777</v>
      </c>
      <c r="E602" s="66">
        <f t="shared" si="6"/>
        <v>4</v>
      </c>
      <c r="F602" s="66">
        <f t="shared" si="7"/>
        <v>2025</v>
      </c>
      <c r="G602" s="67">
        <f t="shared" si="8"/>
        <v>45748</v>
      </c>
      <c r="H602" s="67" t="s">
        <v>2009</v>
      </c>
      <c r="I602" s="26" t="s">
        <v>102</v>
      </c>
      <c r="J602" s="66" t="s">
        <v>682</v>
      </c>
      <c r="K602" s="69" t="s">
        <v>27</v>
      </c>
      <c r="L602" s="69" t="s">
        <v>137</v>
      </c>
      <c r="M602" s="69" t="s">
        <v>666</v>
      </c>
      <c r="N602" s="69" t="s">
        <v>28</v>
      </c>
      <c r="O602" s="71">
        <v>0</v>
      </c>
      <c r="P602" s="74">
        <v>13.35</v>
      </c>
    </row>
    <row r="603" spans="1:16" ht="14.25" customHeight="1">
      <c r="A603" s="64" t="s">
        <v>1</v>
      </c>
      <c r="B603" s="163" t="s">
        <v>662</v>
      </c>
      <c r="C603" s="174" t="s">
        <v>647</v>
      </c>
      <c r="D603" s="68">
        <v>45777</v>
      </c>
      <c r="E603" s="66">
        <f t="shared" si="6"/>
        <v>4</v>
      </c>
      <c r="F603" s="66">
        <f t="shared" si="7"/>
        <v>2025</v>
      </c>
      <c r="G603" s="67">
        <f t="shared" si="8"/>
        <v>45748</v>
      </c>
      <c r="H603" s="67" t="s">
        <v>2009</v>
      </c>
      <c r="I603" s="26" t="s">
        <v>102</v>
      </c>
      <c r="J603" s="66" t="s">
        <v>682</v>
      </c>
      <c r="K603" s="69" t="s">
        <v>27</v>
      </c>
      <c r="L603" s="69" t="s">
        <v>137</v>
      </c>
      <c r="M603" s="69" t="s">
        <v>666</v>
      </c>
      <c r="N603" s="69" t="s">
        <v>28</v>
      </c>
      <c r="O603" s="71">
        <v>0</v>
      </c>
      <c r="P603" s="74">
        <v>13.35</v>
      </c>
    </row>
    <row r="604" spans="1:16" ht="14.25" customHeight="1">
      <c r="A604" s="64" t="s">
        <v>1</v>
      </c>
      <c r="B604" s="163" t="s">
        <v>662</v>
      </c>
      <c r="C604" s="174" t="s">
        <v>647</v>
      </c>
      <c r="D604" s="68">
        <v>45777</v>
      </c>
      <c r="E604" s="66">
        <f t="shared" si="6"/>
        <v>4</v>
      </c>
      <c r="F604" s="66">
        <f t="shared" si="7"/>
        <v>2025</v>
      </c>
      <c r="G604" s="67">
        <f t="shared" si="8"/>
        <v>45748</v>
      </c>
      <c r="H604" s="67" t="s">
        <v>2009</v>
      </c>
      <c r="I604" s="26" t="s">
        <v>102</v>
      </c>
      <c r="J604" s="66" t="s">
        <v>682</v>
      </c>
      <c r="K604" s="69" t="s">
        <v>27</v>
      </c>
      <c r="L604" s="69" t="s">
        <v>137</v>
      </c>
      <c r="M604" s="69" t="s">
        <v>666</v>
      </c>
      <c r="N604" s="69" t="s">
        <v>28</v>
      </c>
      <c r="O604" s="71">
        <v>0</v>
      </c>
      <c r="P604" s="74">
        <v>13.35</v>
      </c>
    </row>
    <row r="605" spans="1:16" ht="14.25" customHeight="1">
      <c r="A605" s="64" t="s">
        <v>1</v>
      </c>
      <c r="B605" s="163" t="s">
        <v>662</v>
      </c>
      <c r="C605" s="174" t="s">
        <v>647</v>
      </c>
      <c r="D605" s="68">
        <v>45777</v>
      </c>
      <c r="E605" s="66">
        <f t="shared" si="6"/>
        <v>4</v>
      </c>
      <c r="F605" s="66">
        <f t="shared" si="7"/>
        <v>2025</v>
      </c>
      <c r="G605" s="67">
        <f t="shared" si="8"/>
        <v>45748</v>
      </c>
      <c r="H605" s="67" t="s">
        <v>2008</v>
      </c>
      <c r="I605" s="26" t="s">
        <v>1808</v>
      </c>
      <c r="J605" s="66" t="s">
        <v>895</v>
      </c>
      <c r="K605" s="69" t="s">
        <v>27</v>
      </c>
      <c r="L605" s="69" t="s">
        <v>137</v>
      </c>
      <c r="M605" s="69" t="s">
        <v>666</v>
      </c>
      <c r="N605" s="69" t="s">
        <v>28</v>
      </c>
      <c r="O605" s="71">
        <v>0</v>
      </c>
      <c r="P605" s="74">
        <v>2866.5</v>
      </c>
    </row>
    <row r="606" spans="1:16" ht="14.25" customHeight="1">
      <c r="A606" s="64" t="s">
        <v>1</v>
      </c>
      <c r="B606" s="163" t="s">
        <v>662</v>
      </c>
      <c r="C606" s="174" t="s">
        <v>647</v>
      </c>
      <c r="D606" s="68">
        <v>45779</v>
      </c>
      <c r="E606" s="66">
        <f t="shared" si="6"/>
        <v>5</v>
      </c>
      <c r="F606" s="66">
        <f t="shared" si="7"/>
        <v>2025</v>
      </c>
      <c r="G606" s="67">
        <f t="shared" si="8"/>
        <v>45778</v>
      </c>
      <c r="H606" s="67" t="s">
        <v>2009</v>
      </c>
      <c r="I606" s="26" t="s">
        <v>102</v>
      </c>
      <c r="J606" s="66" t="s">
        <v>129</v>
      </c>
      <c r="K606" s="69" t="s">
        <v>27</v>
      </c>
      <c r="L606" s="69" t="s">
        <v>137</v>
      </c>
      <c r="M606" s="69" t="s">
        <v>666</v>
      </c>
      <c r="N606" s="69" t="s">
        <v>28</v>
      </c>
      <c r="O606" s="71">
        <v>0</v>
      </c>
      <c r="P606" s="74">
        <v>9</v>
      </c>
    </row>
    <row r="607" spans="1:16" ht="14.25" customHeight="1">
      <c r="A607" s="64" t="s">
        <v>1</v>
      </c>
      <c r="B607" s="163" t="s">
        <v>662</v>
      </c>
      <c r="C607" s="174" t="s">
        <v>647</v>
      </c>
      <c r="D607" s="68">
        <v>45782</v>
      </c>
      <c r="E607" s="66">
        <f t="shared" si="6"/>
        <v>5</v>
      </c>
      <c r="F607" s="66">
        <f t="shared" si="7"/>
        <v>2025</v>
      </c>
      <c r="G607" s="67">
        <f t="shared" si="8"/>
        <v>45778</v>
      </c>
      <c r="H607" s="67" t="s">
        <v>2006</v>
      </c>
      <c r="I607" s="26" t="s">
        <v>142</v>
      </c>
      <c r="J607" s="66" t="s">
        <v>347</v>
      </c>
      <c r="K607" s="69" t="s">
        <v>27</v>
      </c>
      <c r="L607" s="69" t="s">
        <v>122</v>
      </c>
      <c r="M607" s="69" t="s">
        <v>664</v>
      </c>
      <c r="N607" s="69" t="s">
        <v>604</v>
      </c>
      <c r="O607" s="71">
        <v>177.15</v>
      </c>
      <c r="P607" s="74">
        <v>0</v>
      </c>
    </row>
    <row r="608" spans="1:16" ht="14.25" customHeight="1">
      <c r="A608" s="64" t="s">
        <v>1</v>
      </c>
      <c r="B608" s="163" t="s">
        <v>662</v>
      </c>
      <c r="C608" s="174" t="s">
        <v>647</v>
      </c>
      <c r="D608" s="68">
        <v>45782</v>
      </c>
      <c r="E608" s="66">
        <f t="shared" si="6"/>
        <v>5</v>
      </c>
      <c r="F608" s="66">
        <f t="shared" si="7"/>
        <v>2025</v>
      </c>
      <c r="G608" s="67">
        <f t="shared" si="8"/>
        <v>45778</v>
      </c>
      <c r="H608" s="67" t="s">
        <v>2007</v>
      </c>
      <c r="I608" s="26" t="s">
        <v>138</v>
      </c>
      <c r="J608" s="66" t="s">
        <v>139</v>
      </c>
      <c r="K608" s="69" t="s">
        <v>27</v>
      </c>
      <c r="L608" s="69" t="s">
        <v>137</v>
      </c>
      <c r="M608" s="69" t="s">
        <v>664</v>
      </c>
      <c r="N608" s="69" t="s">
        <v>604</v>
      </c>
      <c r="O608" s="71">
        <v>0.24</v>
      </c>
      <c r="P608" s="74">
        <v>0</v>
      </c>
    </row>
    <row r="609" spans="1:16" ht="14.25" customHeight="1">
      <c r="A609" s="64" t="s">
        <v>1</v>
      </c>
      <c r="B609" s="163" t="s">
        <v>662</v>
      </c>
      <c r="C609" s="174" t="s">
        <v>647</v>
      </c>
      <c r="D609" s="68">
        <v>45782</v>
      </c>
      <c r="E609" s="66">
        <f t="shared" si="6"/>
        <v>5</v>
      </c>
      <c r="F609" s="66">
        <f t="shared" si="7"/>
        <v>2025</v>
      </c>
      <c r="G609" s="67">
        <f t="shared" si="8"/>
        <v>45778</v>
      </c>
      <c r="H609" s="67" t="s">
        <v>2007</v>
      </c>
      <c r="I609" s="26" t="s">
        <v>138</v>
      </c>
      <c r="J609" s="66" t="s">
        <v>139</v>
      </c>
      <c r="K609" s="69" t="s">
        <v>27</v>
      </c>
      <c r="L609" s="69" t="s">
        <v>137</v>
      </c>
      <c r="M609" s="69" t="s">
        <v>664</v>
      </c>
      <c r="N609" s="69" t="s">
        <v>604</v>
      </c>
      <c r="O609" s="71">
        <v>0.69</v>
      </c>
      <c r="P609" s="74">
        <v>0</v>
      </c>
    </row>
    <row r="610" spans="1:16" ht="14.25" customHeight="1">
      <c r="A610" s="64" t="s">
        <v>1</v>
      </c>
      <c r="B610" s="163" t="s">
        <v>662</v>
      </c>
      <c r="C610" s="174" t="s">
        <v>647</v>
      </c>
      <c r="D610" s="68">
        <v>45782</v>
      </c>
      <c r="E610" s="66">
        <f t="shared" si="6"/>
        <v>5</v>
      </c>
      <c r="F610" s="66">
        <f t="shared" si="7"/>
        <v>2025</v>
      </c>
      <c r="G610" s="67">
        <f t="shared" si="8"/>
        <v>45778</v>
      </c>
      <c r="H610" s="67" t="s">
        <v>29</v>
      </c>
      <c r="I610" s="26" t="s">
        <v>33</v>
      </c>
      <c r="J610" s="66" t="s">
        <v>347</v>
      </c>
      <c r="K610" s="69" t="s">
        <v>896</v>
      </c>
      <c r="L610" s="69" t="s">
        <v>137</v>
      </c>
      <c r="M610" s="69" t="s">
        <v>666</v>
      </c>
      <c r="N610" s="69" t="s">
        <v>28</v>
      </c>
      <c r="O610" s="71">
        <v>0</v>
      </c>
      <c r="P610" s="74">
        <v>492.05</v>
      </c>
    </row>
    <row r="611" spans="1:16" ht="14.25" customHeight="1">
      <c r="A611" s="64" t="s">
        <v>1</v>
      </c>
      <c r="B611" s="163" t="s">
        <v>662</v>
      </c>
      <c r="C611" s="174" t="s">
        <v>647</v>
      </c>
      <c r="D611" s="68">
        <v>45782</v>
      </c>
      <c r="E611" s="66">
        <f t="shared" si="6"/>
        <v>5</v>
      </c>
      <c r="F611" s="66">
        <f t="shared" si="7"/>
        <v>2025</v>
      </c>
      <c r="G611" s="67">
        <f t="shared" si="8"/>
        <v>45778</v>
      </c>
      <c r="H611" s="67" t="s">
        <v>2010</v>
      </c>
      <c r="I611" s="26" t="s">
        <v>676</v>
      </c>
      <c r="J611" s="66" t="s">
        <v>677</v>
      </c>
      <c r="K611" s="69">
        <v>461</v>
      </c>
      <c r="L611" s="69" t="s">
        <v>137</v>
      </c>
      <c r="M611" s="69" t="s">
        <v>666</v>
      </c>
      <c r="N611" s="69" t="s">
        <v>28</v>
      </c>
      <c r="O611" s="71">
        <v>0</v>
      </c>
      <c r="P611" s="74">
        <v>380</v>
      </c>
    </row>
    <row r="612" spans="1:16" ht="14.25" customHeight="1">
      <c r="A612" s="64" t="s">
        <v>1</v>
      </c>
      <c r="B612" s="163" t="s">
        <v>662</v>
      </c>
      <c r="C612" s="174" t="s">
        <v>647</v>
      </c>
      <c r="D612" s="68">
        <v>45782</v>
      </c>
      <c r="E612" s="66">
        <f t="shared" si="6"/>
        <v>5</v>
      </c>
      <c r="F612" s="66">
        <f t="shared" si="7"/>
        <v>2025</v>
      </c>
      <c r="G612" s="67">
        <f t="shared" si="8"/>
        <v>45778</v>
      </c>
      <c r="H612" s="67" t="s">
        <v>2008</v>
      </c>
      <c r="I612" s="26" t="s">
        <v>582</v>
      </c>
      <c r="J612" s="66" t="s">
        <v>521</v>
      </c>
      <c r="K612" s="69" t="s">
        <v>897</v>
      </c>
      <c r="L612" s="69" t="s">
        <v>137</v>
      </c>
      <c r="M612" s="69" t="s">
        <v>666</v>
      </c>
      <c r="N612" s="69" t="s">
        <v>28</v>
      </c>
      <c r="O612" s="71">
        <v>0</v>
      </c>
      <c r="P612" s="74">
        <v>1285</v>
      </c>
    </row>
    <row r="613" spans="1:16" ht="14.25" customHeight="1">
      <c r="A613" s="64" t="s">
        <v>1</v>
      </c>
      <c r="B613" s="163" t="s">
        <v>662</v>
      </c>
      <c r="C613" s="174" t="s">
        <v>647</v>
      </c>
      <c r="D613" s="68">
        <v>45782</v>
      </c>
      <c r="E613" s="66">
        <f t="shared" si="6"/>
        <v>5</v>
      </c>
      <c r="F613" s="66">
        <f t="shared" si="7"/>
        <v>2025</v>
      </c>
      <c r="G613" s="67">
        <f t="shared" si="8"/>
        <v>45778</v>
      </c>
      <c r="H613" s="67" t="s">
        <v>2010</v>
      </c>
      <c r="I613" s="26" t="s">
        <v>56</v>
      </c>
      <c r="J613" s="66" t="s">
        <v>898</v>
      </c>
      <c r="K613" s="69">
        <v>14787</v>
      </c>
      <c r="L613" s="69" t="s">
        <v>137</v>
      </c>
      <c r="M613" s="69" t="s">
        <v>666</v>
      </c>
      <c r="N613" s="69" t="s">
        <v>28</v>
      </c>
      <c r="O613" s="71">
        <v>0</v>
      </c>
      <c r="P613" s="74">
        <v>1122.4000000000001</v>
      </c>
    </row>
    <row r="614" spans="1:16" ht="14.25" customHeight="1">
      <c r="A614" s="64" t="s">
        <v>1</v>
      </c>
      <c r="B614" s="163" t="s">
        <v>662</v>
      </c>
      <c r="C614" s="174" t="s">
        <v>647</v>
      </c>
      <c r="D614" s="68">
        <v>45782</v>
      </c>
      <c r="E614" s="66">
        <f t="shared" si="6"/>
        <v>5</v>
      </c>
      <c r="F614" s="66">
        <f t="shared" si="7"/>
        <v>2025</v>
      </c>
      <c r="G614" s="67">
        <f t="shared" si="8"/>
        <v>45778</v>
      </c>
      <c r="H614" s="67" t="s">
        <v>2009</v>
      </c>
      <c r="I614" s="26" t="s">
        <v>102</v>
      </c>
      <c r="J614" s="66" t="s">
        <v>129</v>
      </c>
      <c r="K614" s="69" t="s">
        <v>27</v>
      </c>
      <c r="L614" s="69" t="s">
        <v>137</v>
      </c>
      <c r="M614" s="69" t="s">
        <v>666</v>
      </c>
      <c r="N614" s="69" t="s">
        <v>28</v>
      </c>
      <c r="O614" s="71">
        <v>0</v>
      </c>
      <c r="P614" s="74">
        <v>9</v>
      </c>
    </row>
    <row r="615" spans="1:16" ht="14.25" customHeight="1">
      <c r="A615" s="64" t="s">
        <v>1</v>
      </c>
      <c r="B615" s="163" t="s">
        <v>662</v>
      </c>
      <c r="C615" s="174" t="s">
        <v>647</v>
      </c>
      <c r="D615" s="68">
        <v>45782</v>
      </c>
      <c r="E615" s="66">
        <f t="shared" si="6"/>
        <v>5</v>
      </c>
      <c r="F615" s="66">
        <f t="shared" si="7"/>
        <v>2025</v>
      </c>
      <c r="G615" s="67">
        <f t="shared" si="8"/>
        <v>45778</v>
      </c>
      <c r="H615" s="67" t="s">
        <v>29</v>
      </c>
      <c r="I615" s="26" t="s">
        <v>43</v>
      </c>
      <c r="J615" s="66" t="s">
        <v>288</v>
      </c>
      <c r="K615" s="69" t="s">
        <v>27</v>
      </c>
      <c r="L615" s="69" t="s">
        <v>137</v>
      </c>
      <c r="M615" s="69" t="s">
        <v>666</v>
      </c>
      <c r="N615" s="69" t="s">
        <v>28</v>
      </c>
      <c r="O615" s="71">
        <v>0</v>
      </c>
      <c r="P615" s="74">
        <v>55</v>
      </c>
    </row>
    <row r="616" spans="1:16" ht="14.25" customHeight="1">
      <c r="A616" s="64" t="s">
        <v>1</v>
      </c>
      <c r="B616" s="163" t="s">
        <v>662</v>
      </c>
      <c r="C616" s="174" t="s">
        <v>647</v>
      </c>
      <c r="D616" s="68">
        <v>45782</v>
      </c>
      <c r="E616" s="66">
        <f t="shared" si="6"/>
        <v>5</v>
      </c>
      <c r="F616" s="66">
        <f t="shared" si="7"/>
        <v>2025</v>
      </c>
      <c r="G616" s="67">
        <f t="shared" si="8"/>
        <v>45778</v>
      </c>
      <c r="H616" s="67" t="s">
        <v>2008</v>
      </c>
      <c r="I616" s="26" t="s">
        <v>69</v>
      </c>
      <c r="J616" s="66" t="s">
        <v>185</v>
      </c>
      <c r="K616" s="69">
        <v>323</v>
      </c>
      <c r="L616" s="69" t="s">
        <v>137</v>
      </c>
      <c r="M616" s="69" t="s">
        <v>666</v>
      </c>
      <c r="N616" s="69" t="s">
        <v>28</v>
      </c>
      <c r="O616" s="71">
        <v>0</v>
      </c>
      <c r="P616" s="74">
        <v>2500</v>
      </c>
    </row>
    <row r="617" spans="1:16" ht="14.25" customHeight="1">
      <c r="A617" s="64" t="s">
        <v>1</v>
      </c>
      <c r="B617" s="163" t="s">
        <v>662</v>
      </c>
      <c r="C617" s="174" t="s">
        <v>647</v>
      </c>
      <c r="D617" s="68">
        <v>45782</v>
      </c>
      <c r="E617" s="66">
        <f t="shared" si="6"/>
        <v>5</v>
      </c>
      <c r="F617" s="66">
        <f t="shared" si="7"/>
        <v>2025</v>
      </c>
      <c r="G617" s="67">
        <f t="shared" si="8"/>
        <v>45778</v>
      </c>
      <c r="H617" s="67" t="s">
        <v>2008</v>
      </c>
      <c r="I617" s="26" t="s">
        <v>69</v>
      </c>
      <c r="J617" s="66" t="s">
        <v>185</v>
      </c>
      <c r="K617" s="69">
        <v>322</v>
      </c>
      <c r="L617" s="69" t="s">
        <v>137</v>
      </c>
      <c r="M617" s="69" t="s">
        <v>666</v>
      </c>
      <c r="N617" s="69" t="s">
        <v>28</v>
      </c>
      <c r="O617" s="71">
        <v>0</v>
      </c>
      <c r="P617" s="74">
        <v>19200</v>
      </c>
    </row>
    <row r="618" spans="1:16" ht="14.25" customHeight="1">
      <c r="A618" s="64" t="s">
        <v>1</v>
      </c>
      <c r="B618" s="163" t="s">
        <v>662</v>
      </c>
      <c r="C618" s="174" t="s">
        <v>647</v>
      </c>
      <c r="D618" s="68">
        <v>45783</v>
      </c>
      <c r="E618" s="66">
        <f t="shared" si="6"/>
        <v>5</v>
      </c>
      <c r="F618" s="66">
        <f t="shared" si="7"/>
        <v>2025</v>
      </c>
      <c r="G618" s="67">
        <f t="shared" si="8"/>
        <v>45778</v>
      </c>
      <c r="H618" s="67" t="s">
        <v>2007</v>
      </c>
      <c r="I618" s="26" t="s">
        <v>667</v>
      </c>
      <c r="J618" s="66" t="s">
        <v>900</v>
      </c>
      <c r="K618" s="69" t="s">
        <v>27</v>
      </c>
      <c r="L618" s="69" t="s">
        <v>137</v>
      </c>
      <c r="M618" s="69" t="s">
        <v>666</v>
      </c>
      <c r="N618" s="69" t="s">
        <v>604</v>
      </c>
      <c r="O618" s="71">
        <v>250.03</v>
      </c>
      <c r="P618" s="74">
        <v>0</v>
      </c>
    </row>
    <row r="619" spans="1:16" ht="14.25" customHeight="1">
      <c r="A619" s="64" t="s">
        <v>1</v>
      </c>
      <c r="B619" s="163" t="s">
        <v>662</v>
      </c>
      <c r="C619" s="174" t="s">
        <v>647</v>
      </c>
      <c r="D619" s="68">
        <v>45784</v>
      </c>
      <c r="E619" s="66">
        <f t="shared" si="6"/>
        <v>5</v>
      </c>
      <c r="F619" s="66">
        <f t="shared" si="7"/>
        <v>2025</v>
      </c>
      <c r="G619" s="67">
        <f t="shared" si="8"/>
        <v>45778</v>
      </c>
      <c r="H619" s="67" t="s">
        <v>2009</v>
      </c>
      <c r="I619" s="26" t="s">
        <v>102</v>
      </c>
      <c r="J619" s="66" t="s">
        <v>129</v>
      </c>
      <c r="K619" s="69" t="s">
        <v>27</v>
      </c>
      <c r="L619" s="69" t="s">
        <v>137</v>
      </c>
      <c r="M619" s="69" t="s">
        <v>666</v>
      </c>
      <c r="N619" s="69" t="s">
        <v>28</v>
      </c>
      <c r="O619" s="71">
        <v>0</v>
      </c>
      <c r="P619" s="74">
        <v>9.8000000000000007</v>
      </c>
    </row>
    <row r="620" spans="1:16" ht="14.25" customHeight="1">
      <c r="A620" s="64" t="s">
        <v>1</v>
      </c>
      <c r="B620" s="163" t="s">
        <v>662</v>
      </c>
      <c r="C620" s="174" t="s">
        <v>647</v>
      </c>
      <c r="D620" s="68">
        <v>45784</v>
      </c>
      <c r="E620" s="66">
        <f t="shared" si="6"/>
        <v>5</v>
      </c>
      <c r="F620" s="66">
        <f t="shared" si="7"/>
        <v>2025</v>
      </c>
      <c r="G620" s="67">
        <f t="shared" si="8"/>
        <v>45778</v>
      </c>
      <c r="H620" s="67" t="s">
        <v>2009</v>
      </c>
      <c r="I620" s="26" t="s">
        <v>102</v>
      </c>
      <c r="J620" s="66" t="s">
        <v>129</v>
      </c>
      <c r="K620" s="69" t="s">
        <v>27</v>
      </c>
      <c r="L620" s="69" t="s">
        <v>137</v>
      </c>
      <c r="M620" s="69" t="s">
        <v>666</v>
      </c>
      <c r="N620" s="69" t="s">
        <v>28</v>
      </c>
      <c r="O620" s="71">
        <v>0</v>
      </c>
      <c r="P620" s="74">
        <v>9.8000000000000007</v>
      </c>
    </row>
    <row r="621" spans="1:16" ht="14.25" customHeight="1">
      <c r="A621" s="64" t="s">
        <v>1</v>
      </c>
      <c r="B621" s="163" t="s">
        <v>662</v>
      </c>
      <c r="C621" s="174" t="s">
        <v>647</v>
      </c>
      <c r="D621" s="68">
        <v>45785</v>
      </c>
      <c r="E621" s="66">
        <f t="shared" si="6"/>
        <v>5</v>
      </c>
      <c r="F621" s="66">
        <f t="shared" si="7"/>
        <v>2025</v>
      </c>
      <c r="G621" s="67">
        <f t="shared" si="8"/>
        <v>45778</v>
      </c>
      <c r="H621" s="67" t="s">
        <v>2006</v>
      </c>
      <c r="I621" s="26" t="s">
        <v>142</v>
      </c>
      <c r="J621" s="66" t="s">
        <v>182</v>
      </c>
      <c r="K621" s="69" t="s">
        <v>27</v>
      </c>
      <c r="L621" s="69" t="s">
        <v>137</v>
      </c>
      <c r="M621" s="69" t="s">
        <v>664</v>
      </c>
      <c r="N621" s="69" t="s">
        <v>604</v>
      </c>
      <c r="O621" s="71">
        <v>1000.48</v>
      </c>
      <c r="P621" s="74">
        <v>0</v>
      </c>
    </row>
    <row r="622" spans="1:16" ht="14.25" customHeight="1">
      <c r="A622" s="64" t="s">
        <v>1</v>
      </c>
      <c r="B622" s="163" t="s">
        <v>662</v>
      </c>
      <c r="C622" s="174" t="s">
        <v>647</v>
      </c>
      <c r="D622" s="68">
        <v>45785</v>
      </c>
      <c r="E622" s="66">
        <f t="shared" si="6"/>
        <v>5</v>
      </c>
      <c r="F622" s="66">
        <f t="shared" si="7"/>
        <v>2025</v>
      </c>
      <c r="G622" s="67">
        <f t="shared" si="8"/>
        <v>45778</v>
      </c>
      <c r="H622" s="67" t="s">
        <v>2006</v>
      </c>
      <c r="I622" s="26" t="s">
        <v>142</v>
      </c>
      <c r="J622" s="66" t="s">
        <v>901</v>
      </c>
      <c r="K622" s="69" t="s">
        <v>27</v>
      </c>
      <c r="L622" s="69" t="s">
        <v>132</v>
      </c>
      <c r="M622" s="69" t="s">
        <v>664</v>
      </c>
      <c r="N622" s="69" t="s">
        <v>604</v>
      </c>
      <c r="O622" s="71">
        <v>489.04</v>
      </c>
      <c r="P622" s="74">
        <v>0</v>
      </c>
    </row>
    <row r="623" spans="1:16" ht="14.25" customHeight="1">
      <c r="A623" s="64" t="s">
        <v>1</v>
      </c>
      <c r="B623" s="163" t="s">
        <v>662</v>
      </c>
      <c r="C623" s="174" t="s">
        <v>647</v>
      </c>
      <c r="D623" s="68">
        <v>45785</v>
      </c>
      <c r="E623" s="66">
        <f t="shared" si="6"/>
        <v>5</v>
      </c>
      <c r="F623" s="66">
        <f t="shared" si="7"/>
        <v>2025</v>
      </c>
      <c r="G623" s="67">
        <f t="shared" si="8"/>
        <v>45778</v>
      </c>
      <c r="H623" s="67" t="s">
        <v>2007</v>
      </c>
      <c r="I623" s="26" t="s">
        <v>138</v>
      </c>
      <c r="J623" s="66" t="s">
        <v>139</v>
      </c>
      <c r="K623" s="69" t="s">
        <v>27</v>
      </c>
      <c r="L623" s="69" t="s">
        <v>137</v>
      </c>
      <c r="M623" s="69" t="s">
        <v>664</v>
      </c>
      <c r="N623" s="69" t="s">
        <v>604</v>
      </c>
      <c r="O623" s="71">
        <v>7.0000000000000007E-2</v>
      </c>
      <c r="P623" s="74">
        <v>0</v>
      </c>
    </row>
    <row r="624" spans="1:16" ht="14.25" customHeight="1">
      <c r="A624" s="64" t="s">
        <v>1</v>
      </c>
      <c r="B624" s="163" t="s">
        <v>662</v>
      </c>
      <c r="C624" s="174" t="s">
        <v>647</v>
      </c>
      <c r="D624" s="68">
        <v>45785</v>
      </c>
      <c r="E624" s="66">
        <f t="shared" si="6"/>
        <v>5</v>
      </c>
      <c r="F624" s="66">
        <f t="shared" si="7"/>
        <v>2025</v>
      </c>
      <c r="G624" s="67">
        <f t="shared" si="8"/>
        <v>45778</v>
      </c>
      <c r="H624" s="67" t="s">
        <v>2006</v>
      </c>
      <c r="I624" s="26" t="s">
        <v>142</v>
      </c>
      <c r="J624" s="66" t="s">
        <v>902</v>
      </c>
      <c r="K624" s="69" t="s">
        <v>27</v>
      </c>
      <c r="L624" s="69" t="s">
        <v>137</v>
      </c>
      <c r="M624" s="69" t="s">
        <v>664</v>
      </c>
      <c r="N624" s="69" t="s">
        <v>28</v>
      </c>
      <c r="O624" s="71">
        <v>0</v>
      </c>
      <c r="P624" s="74">
        <v>2144.5</v>
      </c>
    </row>
    <row r="625" spans="1:16" ht="14.25" customHeight="1">
      <c r="A625" s="64" t="s">
        <v>1</v>
      </c>
      <c r="B625" s="163" t="s">
        <v>662</v>
      </c>
      <c r="C625" s="174" t="s">
        <v>647</v>
      </c>
      <c r="D625" s="68">
        <v>45785</v>
      </c>
      <c r="E625" s="66">
        <f t="shared" si="6"/>
        <v>5</v>
      </c>
      <c r="F625" s="66">
        <f t="shared" si="7"/>
        <v>2025</v>
      </c>
      <c r="G625" s="67">
        <f t="shared" si="8"/>
        <v>45778</v>
      </c>
      <c r="H625" s="67" t="s">
        <v>2006</v>
      </c>
      <c r="I625" s="26" t="s">
        <v>142</v>
      </c>
      <c r="J625" s="66" t="s">
        <v>903</v>
      </c>
      <c r="K625" s="69" t="s">
        <v>27</v>
      </c>
      <c r="L625" s="69" t="s">
        <v>137</v>
      </c>
      <c r="M625" s="69" t="s">
        <v>664</v>
      </c>
      <c r="N625" s="69" t="s">
        <v>28</v>
      </c>
      <c r="O625" s="71">
        <v>0</v>
      </c>
      <c r="P625" s="74">
        <v>300</v>
      </c>
    </row>
    <row r="626" spans="1:16" ht="14.25" customHeight="1">
      <c r="A626" s="64" t="s">
        <v>1</v>
      </c>
      <c r="B626" s="163" t="s">
        <v>662</v>
      </c>
      <c r="C626" s="174" t="s">
        <v>647</v>
      </c>
      <c r="D626" s="68">
        <v>45786</v>
      </c>
      <c r="E626" s="66">
        <f t="shared" si="6"/>
        <v>5</v>
      </c>
      <c r="F626" s="66">
        <f t="shared" si="7"/>
        <v>2025</v>
      </c>
      <c r="G626" s="67">
        <f t="shared" si="8"/>
        <v>45778</v>
      </c>
      <c r="H626" s="67" t="s">
        <v>2006</v>
      </c>
      <c r="I626" s="26" t="s">
        <v>142</v>
      </c>
      <c r="J626" s="66" t="s">
        <v>146</v>
      </c>
      <c r="K626" s="69" t="s">
        <v>27</v>
      </c>
      <c r="L626" s="69" t="s">
        <v>137</v>
      </c>
      <c r="M626" s="69" t="s">
        <v>664</v>
      </c>
      <c r="N626" s="69" t="s">
        <v>604</v>
      </c>
      <c r="O626" s="71">
        <v>654.98</v>
      </c>
      <c r="P626" s="74">
        <v>0</v>
      </c>
    </row>
    <row r="627" spans="1:16" ht="14.25" customHeight="1">
      <c r="A627" s="64" t="s">
        <v>1</v>
      </c>
      <c r="B627" s="163" t="s">
        <v>662</v>
      </c>
      <c r="C627" s="174" t="s">
        <v>647</v>
      </c>
      <c r="D627" s="68">
        <v>45786</v>
      </c>
      <c r="E627" s="66">
        <f t="shared" si="6"/>
        <v>5</v>
      </c>
      <c r="F627" s="66">
        <f t="shared" si="7"/>
        <v>2025</v>
      </c>
      <c r="G627" s="67">
        <f t="shared" si="8"/>
        <v>45778</v>
      </c>
      <c r="H627" s="67" t="s">
        <v>2007</v>
      </c>
      <c r="I627" s="26" t="s">
        <v>138</v>
      </c>
      <c r="J627" s="66" t="s">
        <v>139</v>
      </c>
      <c r="K627" s="69" t="s">
        <v>27</v>
      </c>
      <c r="L627" s="69" t="s">
        <v>137</v>
      </c>
      <c r="M627" s="69" t="s">
        <v>664</v>
      </c>
      <c r="N627" s="69" t="s">
        <v>604</v>
      </c>
      <c r="O627" s="71">
        <v>0.09</v>
      </c>
      <c r="P627" s="74">
        <v>0</v>
      </c>
    </row>
    <row r="628" spans="1:16" ht="14.25" customHeight="1">
      <c r="A628" s="64" t="s">
        <v>1</v>
      </c>
      <c r="B628" s="163" t="s">
        <v>662</v>
      </c>
      <c r="C628" s="174" t="s">
        <v>647</v>
      </c>
      <c r="D628" s="68">
        <v>45786</v>
      </c>
      <c r="E628" s="66">
        <f t="shared" si="6"/>
        <v>5</v>
      </c>
      <c r="F628" s="66">
        <f t="shared" si="7"/>
        <v>2025</v>
      </c>
      <c r="G628" s="67">
        <f t="shared" si="8"/>
        <v>45778</v>
      </c>
      <c r="H628" s="67" t="s">
        <v>2007</v>
      </c>
      <c r="I628" s="26" t="s">
        <v>138</v>
      </c>
      <c r="J628" s="66" t="s">
        <v>139</v>
      </c>
      <c r="K628" s="69" t="s">
        <v>27</v>
      </c>
      <c r="L628" s="69" t="s">
        <v>137</v>
      </c>
      <c r="M628" s="69" t="s">
        <v>664</v>
      </c>
      <c r="N628" s="69" t="s">
        <v>604</v>
      </c>
      <c r="O628" s="71">
        <v>0.52</v>
      </c>
      <c r="P628" s="74">
        <v>0</v>
      </c>
    </row>
    <row r="629" spans="1:16" ht="14.25" customHeight="1">
      <c r="A629" s="64" t="s">
        <v>1</v>
      </c>
      <c r="B629" s="163" t="s">
        <v>662</v>
      </c>
      <c r="C629" s="174" t="s">
        <v>647</v>
      </c>
      <c r="D629" s="68">
        <v>45786</v>
      </c>
      <c r="E629" s="66">
        <f t="shared" si="6"/>
        <v>5</v>
      </c>
      <c r="F629" s="66">
        <f t="shared" si="7"/>
        <v>2025</v>
      </c>
      <c r="G629" s="67">
        <f t="shared" si="8"/>
        <v>45778</v>
      </c>
      <c r="H629" s="67" t="s">
        <v>2007</v>
      </c>
      <c r="I629" s="26" t="s">
        <v>138</v>
      </c>
      <c r="J629" s="66" t="s">
        <v>139</v>
      </c>
      <c r="K629" s="69" t="s">
        <v>27</v>
      </c>
      <c r="L629" s="69" t="s">
        <v>137</v>
      </c>
      <c r="M629" s="69" t="s">
        <v>664</v>
      </c>
      <c r="N629" s="69" t="s">
        <v>604</v>
      </c>
      <c r="O629" s="71">
        <v>0.06</v>
      </c>
      <c r="P629" s="74">
        <v>0</v>
      </c>
    </row>
    <row r="630" spans="1:16" ht="14.25" customHeight="1">
      <c r="A630" s="64" t="s">
        <v>1</v>
      </c>
      <c r="B630" s="163" t="s">
        <v>662</v>
      </c>
      <c r="C630" s="174" t="s">
        <v>647</v>
      </c>
      <c r="D630" s="68">
        <v>45786</v>
      </c>
      <c r="E630" s="66">
        <f t="shared" si="6"/>
        <v>5</v>
      </c>
      <c r="F630" s="66">
        <f t="shared" si="7"/>
        <v>2025</v>
      </c>
      <c r="G630" s="67">
        <f t="shared" si="8"/>
        <v>45778</v>
      </c>
      <c r="H630" s="67" t="s">
        <v>2010</v>
      </c>
      <c r="I630" s="26" t="s">
        <v>57</v>
      </c>
      <c r="J630" s="66" t="s">
        <v>904</v>
      </c>
      <c r="K630" s="69" t="s">
        <v>27</v>
      </c>
      <c r="L630" s="69" t="s">
        <v>137</v>
      </c>
      <c r="M630" s="69" t="s">
        <v>666</v>
      </c>
      <c r="N630" s="69" t="s">
        <v>28</v>
      </c>
      <c r="O630" s="71">
        <v>0</v>
      </c>
      <c r="P630" s="74">
        <v>1847.85</v>
      </c>
    </row>
    <row r="631" spans="1:16" ht="14.25" customHeight="1">
      <c r="A631" s="64" t="s">
        <v>1</v>
      </c>
      <c r="B631" s="163" t="s">
        <v>662</v>
      </c>
      <c r="C631" s="174" t="s">
        <v>647</v>
      </c>
      <c r="D631" s="68">
        <v>45786</v>
      </c>
      <c r="E631" s="66">
        <f t="shared" si="6"/>
        <v>5</v>
      </c>
      <c r="F631" s="66">
        <f t="shared" si="7"/>
        <v>2025</v>
      </c>
      <c r="G631" s="67">
        <f t="shared" si="8"/>
        <v>45778</v>
      </c>
      <c r="H631" s="67" t="s">
        <v>2010</v>
      </c>
      <c r="I631" s="26" t="s">
        <v>57</v>
      </c>
      <c r="J631" s="66" t="s">
        <v>904</v>
      </c>
      <c r="K631" s="69" t="s">
        <v>27</v>
      </c>
      <c r="L631" s="69" t="s">
        <v>137</v>
      </c>
      <c r="M631" s="69" t="s">
        <v>666</v>
      </c>
      <c r="N631" s="69" t="s">
        <v>28</v>
      </c>
      <c r="O631" s="71">
        <v>0</v>
      </c>
      <c r="P631" s="74">
        <v>7906.82</v>
      </c>
    </row>
    <row r="632" spans="1:16" ht="14.25" customHeight="1">
      <c r="A632" s="64" t="s">
        <v>1</v>
      </c>
      <c r="B632" s="163" t="s">
        <v>662</v>
      </c>
      <c r="C632" s="174" t="s">
        <v>647</v>
      </c>
      <c r="D632" s="68">
        <v>45786</v>
      </c>
      <c r="E632" s="66">
        <f t="shared" si="6"/>
        <v>5</v>
      </c>
      <c r="F632" s="66">
        <f t="shared" si="7"/>
        <v>2025</v>
      </c>
      <c r="G632" s="67">
        <f t="shared" si="8"/>
        <v>45778</v>
      </c>
      <c r="H632" s="67" t="s">
        <v>2010</v>
      </c>
      <c r="I632" s="26" t="s">
        <v>57</v>
      </c>
      <c r="J632" s="66" t="s">
        <v>904</v>
      </c>
      <c r="K632" s="69" t="s">
        <v>27</v>
      </c>
      <c r="L632" s="69" t="s">
        <v>137</v>
      </c>
      <c r="M632" s="69" t="s">
        <v>666</v>
      </c>
      <c r="N632" s="69" t="s">
        <v>28</v>
      </c>
      <c r="O632" s="71">
        <v>0</v>
      </c>
      <c r="P632" s="74">
        <v>1005.7</v>
      </c>
    </row>
    <row r="633" spans="1:16" ht="14.25" customHeight="1">
      <c r="A633" s="64" t="s">
        <v>1</v>
      </c>
      <c r="B633" s="163" t="s">
        <v>662</v>
      </c>
      <c r="C633" s="174" t="s">
        <v>647</v>
      </c>
      <c r="D633" s="68">
        <v>45786</v>
      </c>
      <c r="E633" s="66">
        <f t="shared" si="6"/>
        <v>5</v>
      </c>
      <c r="F633" s="66">
        <f t="shared" si="7"/>
        <v>2025</v>
      </c>
      <c r="G633" s="67">
        <f t="shared" si="8"/>
        <v>45778</v>
      </c>
      <c r="H633" s="67" t="s">
        <v>2010</v>
      </c>
      <c r="I633" s="26" t="s">
        <v>61</v>
      </c>
      <c r="J633" s="66" t="s">
        <v>905</v>
      </c>
      <c r="K633" s="69" t="s">
        <v>27</v>
      </c>
      <c r="L633" s="69" t="s">
        <v>137</v>
      </c>
      <c r="M633" s="69" t="s">
        <v>666</v>
      </c>
      <c r="N633" s="69" t="s">
        <v>28</v>
      </c>
      <c r="O633" s="71">
        <v>0</v>
      </c>
      <c r="P633" s="74">
        <v>175.02</v>
      </c>
    </row>
    <row r="634" spans="1:16" ht="14.25" customHeight="1">
      <c r="A634" s="64" t="s">
        <v>1</v>
      </c>
      <c r="B634" s="163" t="s">
        <v>662</v>
      </c>
      <c r="C634" s="174" t="s">
        <v>647</v>
      </c>
      <c r="D634" s="68">
        <v>45786</v>
      </c>
      <c r="E634" s="66">
        <f t="shared" si="6"/>
        <v>5</v>
      </c>
      <c r="F634" s="66">
        <f t="shared" si="7"/>
        <v>2025</v>
      </c>
      <c r="G634" s="67">
        <f t="shared" si="8"/>
        <v>45778</v>
      </c>
      <c r="H634" s="67" t="s">
        <v>2010</v>
      </c>
      <c r="I634" s="26" t="s">
        <v>61</v>
      </c>
      <c r="J634" s="66" t="s">
        <v>905</v>
      </c>
      <c r="K634" s="69" t="s">
        <v>27</v>
      </c>
      <c r="L634" s="69" t="s">
        <v>137</v>
      </c>
      <c r="M634" s="69" t="s">
        <v>666</v>
      </c>
      <c r="N634" s="69" t="s">
        <v>28</v>
      </c>
      <c r="O634" s="71">
        <v>0</v>
      </c>
      <c r="P634" s="74">
        <v>120.85</v>
      </c>
    </row>
    <row r="635" spans="1:16" ht="14.25" customHeight="1">
      <c r="A635" s="64" t="s">
        <v>1</v>
      </c>
      <c r="B635" s="163" t="s">
        <v>662</v>
      </c>
      <c r="C635" s="174" t="s">
        <v>647</v>
      </c>
      <c r="D635" s="68">
        <v>45786</v>
      </c>
      <c r="E635" s="66">
        <f t="shared" si="6"/>
        <v>5</v>
      </c>
      <c r="F635" s="66">
        <f t="shared" si="7"/>
        <v>2025</v>
      </c>
      <c r="G635" s="67">
        <f t="shared" si="8"/>
        <v>45778</v>
      </c>
      <c r="H635" s="67" t="s">
        <v>2010</v>
      </c>
      <c r="I635" s="26" t="s">
        <v>61</v>
      </c>
      <c r="J635" s="66" t="s">
        <v>905</v>
      </c>
      <c r="K635" s="69" t="s">
        <v>27</v>
      </c>
      <c r="L635" s="69" t="s">
        <v>137</v>
      </c>
      <c r="M635" s="69" t="s">
        <v>666</v>
      </c>
      <c r="N635" s="69" t="s">
        <v>28</v>
      </c>
      <c r="O635" s="71">
        <v>0</v>
      </c>
      <c r="P635" s="74">
        <v>87.38</v>
      </c>
    </row>
    <row r="636" spans="1:16" ht="14.25" customHeight="1">
      <c r="A636" s="64" t="s">
        <v>1</v>
      </c>
      <c r="B636" s="163" t="s">
        <v>662</v>
      </c>
      <c r="C636" s="174" t="s">
        <v>647</v>
      </c>
      <c r="D636" s="68">
        <v>45786</v>
      </c>
      <c r="E636" s="66">
        <f t="shared" si="6"/>
        <v>5</v>
      </c>
      <c r="F636" s="66">
        <f t="shared" si="7"/>
        <v>2025</v>
      </c>
      <c r="G636" s="67">
        <f t="shared" si="8"/>
        <v>45778</v>
      </c>
      <c r="H636" s="67" t="s">
        <v>2010</v>
      </c>
      <c r="I636" s="26" t="s">
        <v>61</v>
      </c>
      <c r="J636" s="66" t="s">
        <v>905</v>
      </c>
      <c r="K636" s="69" t="s">
        <v>27</v>
      </c>
      <c r="L636" s="69" t="s">
        <v>137</v>
      </c>
      <c r="M636" s="69" t="s">
        <v>666</v>
      </c>
      <c r="N636" s="69" t="s">
        <v>28</v>
      </c>
      <c r="O636" s="71">
        <v>0</v>
      </c>
      <c r="P636" s="74">
        <v>195.27</v>
      </c>
    </row>
    <row r="637" spans="1:16" ht="14.25" customHeight="1">
      <c r="A637" s="64" t="s">
        <v>1</v>
      </c>
      <c r="B637" s="163" t="s">
        <v>662</v>
      </c>
      <c r="C637" s="174" t="s">
        <v>647</v>
      </c>
      <c r="D637" s="68">
        <v>45789</v>
      </c>
      <c r="E637" s="66">
        <f t="shared" si="6"/>
        <v>5</v>
      </c>
      <c r="F637" s="66">
        <f t="shared" si="7"/>
        <v>2025</v>
      </c>
      <c r="G637" s="67">
        <f t="shared" si="8"/>
        <v>45778</v>
      </c>
      <c r="H637" s="67" t="s">
        <v>2007</v>
      </c>
      <c r="I637" s="26" t="s">
        <v>138</v>
      </c>
      <c r="J637" s="66" t="s">
        <v>139</v>
      </c>
      <c r="K637" s="69" t="s">
        <v>27</v>
      </c>
      <c r="L637" s="69" t="s">
        <v>137</v>
      </c>
      <c r="M637" s="69" t="s">
        <v>664</v>
      </c>
      <c r="N637" s="69" t="s">
        <v>604</v>
      </c>
      <c r="O637" s="71">
        <v>0.4</v>
      </c>
      <c r="P637" s="74">
        <v>0</v>
      </c>
    </row>
    <row r="638" spans="1:16" ht="14.25" customHeight="1">
      <c r="A638" s="64" t="s">
        <v>1</v>
      </c>
      <c r="B638" s="163" t="s">
        <v>662</v>
      </c>
      <c r="C638" s="174" t="s">
        <v>647</v>
      </c>
      <c r="D638" s="68">
        <v>45789</v>
      </c>
      <c r="E638" s="66">
        <f t="shared" si="6"/>
        <v>5</v>
      </c>
      <c r="F638" s="66">
        <f t="shared" si="7"/>
        <v>2025</v>
      </c>
      <c r="G638" s="67">
        <f t="shared" si="8"/>
        <v>45778</v>
      </c>
      <c r="H638" s="67" t="s">
        <v>2008</v>
      </c>
      <c r="I638" s="26" t="s">
        <v>783</v>
      </c>
      <c r="J638" s="66" t="s">
        <v>906</v>
      </c>
      <c r="K638" s="69">
        <v>70102</v>
      </c>
      <c r="L638" s="69" t="s">
        <v>137</v>
      </c>
      <c r="M638" s="69" t="s">
        <v>666</v>
      </c>
      <c r="N638" s="69" t="s">
        <v>28</v>
      </c>
      <c r="O638" s="71">
        <v>0</v>
      </c>
      <c r="P638" s="74">
        <v>152.9</v>
      </c>
    </row>
    <row r="639" spans="1:16" ht="14.25" customHeight="1">
      <c r="A639" s="64" t="s">
        <v>1</v>
      </c>
      <c r="B639" s="163" t="s">
        <v>662</v>
      </c>
      <c r="C639" s="174" t="s">
        <v>647</v>
      </c>
      <c r="D639" s="68">
        <v>45789</v>
      </c>
      <c r="E639" s="66">
        <f t="shared" si="6"/>
        <v>5</v>
      </c>
      <c r="F639" s="66">
        <f t="shared" si="7"/>
        <v>2025</v>
      </c>
      <c r="G639" s="67">
        <f t="shared" si="8"/>
        <v>45778</v>
      </c>
      <c r="H639" s="67" t="s">
        <v>2008</v>
      </c>
      <c r="I639" s="26" t="s">
        <v>993</v>
      </c>
      <c r="J639" s="66" t="s">
        <v>908</v>
      </c>
      <c r="K639" s="69">
        <v>74880</v>
      </c>
      <c r="L639" s="69" t="s">
        <v>137</v>
      </c>
      <c r="M639" s="69" t="s">
        <v>666</v>
      </c>
      <c r="N639" s="69" t="s">
        <v>28</v>
      </c>
      <c r="O639" s="71">
        <v>0</v>
      </c>
      <c r="P639" s="74">
        <v>5231.6099999999997</v>
      </c>
    </row>
    <row r="640" spans="1:16" ht="14.25" customHeight="1">
      <c r="A640" s="64" t="s">
        <v>1</v>
      </c>
      <c r="B640" s="163" t="s">
        <v>662</v>
      </c>
      <c r="C640" s="174" t="s">
        <v>647</v>
      </c>
      <c r="D640" s="68">
        <v>45789</v>
      </c>
      <c r="E640" s="66">
        <f t="shared" si="6"/>
        <v>5</v>
      </c>
      <c r="F640" s="66">
        <f t="shared" si="7"/>
        <v>2025</v>
      </c>
      <c r="G640" s="67">
        <f t="shared" si="8"/>
        <v>45778</v>
      </c>
      <c r="H640" s="67" t="s">
        <v>2009</v>
      </c>
      <c r="I640" s="26" t="s">
        <v>102</v>
      </c>
      <c r="J640" s="66" t="s">
        <v>129</v>
      </c>
      <c r="K640" s="69" t="s">
        <v>27</v>
      </c>
      <c r="L640" s="69" t="s">
        <v>137</v>
      </c>
      <c r="M640" s="69" t="s">
        <v>666</v>
      </c>
      <c r="N640" s="69" t="s">
        <v>28</v>
      </c>
      <c r="O640" s="71">
        <v>0</v>
      </c>
      <c r="P640" s="74">
        <v>4.3499999999999996</v>
      </c>
    </row>
    <row r="641" spans="1:16" ht="14.25" customHeight="1">
      <c r="A641" s="64" t="s">
        <v>1</v>
      </c>
      <c r="B641" s="163" t="s">
        <v>662</v>
      </c>
      <c r="C641" s="174" t="s">
        <v>647</v>
      </c>
      <c r="D641" s="68">
        <v>45789</v>
      </c>
      <c r="E641" s="66">
        <f t="shared" si="6"/>
        <v>5</v>
      </c>
      <c r="F641" s="66">
        <f t="shared" si="7"/>
        <v>2025</v>
      </c>
      <c r="G641" s="67">
        <f t="shared" si="8"/>
        <v>45778</v>
      </c>
      <c r="H641" s="67" t="s">
        <v>2009</v>
      </c>
      <c r="I641" s="26" t="s">
        <v>102</v>
      </c>
      <c r="J641" s="66" t="s">
        <v>129</v>
      </c>
      <c r="K641" s="69" t="s">
        <v>27</v>
      </c>
      <c r="L641" s="69" t="s">
        <v>137</v>
      </c>
      <c r="M641" s="69" t="s">
        <v>666</v>
      </c>
      <c r="N641" s="69" t="s">
        <v>28</v>
      </c>
      <c r="O641" s="71">
        <v>0</v>
      </c>
      <c r="P641" s="74">
        <v>9.8000000000000007</v>
      </c>
    </row>
    <row r="642" spans="1:16" ht="14.25" customHeight="1">
      <c r="A642" s="64" t="s">
        <v>1</v>
      </c>
      <c r="B642" s="163" t="s">
        <v>662</v>
      </c>
      <c r="C642" s="174" t="s">
        <v>647</v>
      </c>
      <c r="D642" s="68">
        <v>45791</v>
      </c>
      <c r="E642" s="66">
        <f t="shared" si="6"/>
        <v>5</v>
      </c>
      <c r="F642" s="66">
        <f t="shared" si="7"/>
        <v>2025</v>
      </c>
      <c r="G642" s="67">
        <f t="shared" si="8"/>
        <v>45778</v>
      </c>
      <c r="H642" s="67" t="s">
        <v>2006</v>
      </c>
      <c r="I642" s="26" t="s">
        <v>142</v>
      </c>
      <c r="J642" s="66" t="s">
        <v>909</v>
      </c>
      <c r="K642" s="69" t="s">
        <v>27</v>
      </c>
      <c r="L642" s="69" t="s">
        <v>132</v>
      </c>
      <c r="M642" s="69" t="s">
        <v>664</v>
      </c>
      <c r="N642" s="69" t="s">
        <v>604</v>
      </c>
      <c r="O642" s="71">
        <v>5959.9</v>
      </c>
      <c r="P642" s="74">
        <v>0</v>
      </c>
    </row>
    <row r="643" spans="1:16" ht="14.25" customHeight="1">
      <c r="A643" s="64" t="s">
        <v>1</v>
      </c>
      <c r="B643" s="163" t="s">
        <v>662</v>
      </c>
      <c r="C643" s="174" t="s">
        <v>647</v>
      </c>
      <c r="D643" s="68">
        <v>45791</v>
      </c>
      <c r="E643" s="66">
        <f t="shared" si="6"/>
        <v>5</v>
      </c>
      <c r="F643" s="66">
        <f t="shared" si="7"/>
        <v>2025</v>
      </c>
      <c r="G643" s="67">
        <f t="shared" si="8"/>
        <v>45778</v>
      </c>
      <c r="H643" s="67" t="s">
        <v>2006</v>
      </c>
      <c r="I643" s="26" t="s">
        <v>142</v>
      </c>
      <c r="J643" s="66" t="s">
        <v>910</v>
      </c>
      <c r="K643" s="69" t="s">
        <v>27</v>
      </c>
      <c r="L643" s="69" t="s">
        <v>122</v>
      </c>
      <c r="M643" s="69" t="s">
        <v>664</v>
      </c>
      <c r="N643" s="69" t="s">
        <v>604</v>
      </c>
      <c r="O643" s="71">
        <v>12157.93</v>
      </c>
      <c r="P643" s="74">
        <v>0</v>
      </c>
    </row>
    <row r="644" spans="1:16" ht="14.25" customHeight="1">
      <c r="A644" s="64" t="s">
        <v>1</v>
      </c>
      <c r="B644" s="163" t="s">
        <v>662</v>
      </c>
      <c r="C644" s="174" t="s">
        <v>647</v>
      </c>
      <c r="D644" s="68">
        <v>45791</v>
      </c>
      <c r="E644" s="66">
        <f t="shared" si="6"/>
        <v>5</v>
      </c>
      <c r="F644" s="66">
        <f t="shared" si="7"/>
        <v>2025</v>
      </c>
      <c r="G644" s="67">
        <f t="shared" si="8"/>
        <v>45778</v>
      </c>
      <c r="H644" s="67" t="s">
        <v>2006</v>
      </c>
      <c r="I644" s="26" t="s">
        <v>142</v>
      </c>
      <c r="J644" s="66" t="s">
        <v>146</v>
      </c>
      <c r="K644" s="69" t="s">
        <v>27</v>
      </c>
      <c r="L644" s="69" t="s">
        <v>137</v>
      </c>
      <c r="M644" s="69" t="s">
        <v>664</v>
      </c>
      <c r="N644" s="69" t="s">
        <v>604</v>
      </c>
      <c r="O644" s="71">
        <v>1550.05</v>
      </c>
      <c r="P644" s="74">
        <v>0</v>
      </c>
    </row>
    <row r="645" spans="1:16" ht="14.25" customHeight="1">
      <c r="A645" s="64" t="s">
        <v>1</v>
      </c>
      <c r="B645" s="163" t="s">
        <v>662</v>
      </c>
      <c r="C645" s="174" t="s">
        <v>647</v>
      </c>
      <c r="D645" s="68">
        <v>45791</v>
      </c>
      <c r="E645" s="66">
        <f t="shared" si="6"/>
        <v>5</v>
      </c>
      <c r="F645" s="66">
        <f t="shared" si="7"/>
        <v>2025</v>
      </c>
      <c r="G645" s="67">
        <f t="shared" si="8"/>
        <v>45778</v>
      </c>
      <c r="H645" s="67" t="s">
        <v>2006</v>
      </c>
      <c r="I645" s="26" t="s">
        <v>142</v>
      </c>
      <c r="J645" s="66" t="s">
        <v>911</v>
      </c>
      <c r="K645" s="69" t="s">
        <v>27</v>
      </c>
      <c r="L645" s="69" t="s">
        <v>912</v>
      </c>
      <c r="M645" s="69" t="s">
        <v>664</v>
      </c>
      <c r="N645" s="69" t="s">
        <v>28</v>
      </c>
      <c r="O645" s="71">
        <v>0</v>
      </c>
      <c r="P645" s="74">
        <v>380.16</v>
      </c>
    </row>
    <row r="646" spans="1:16" ht="14.25" customHeight="1">
      <c r="A646" s="64" t="s">
        <v>1</v>
      </c>
      <c r="B646" s="163" t="s">
        <v>662</v>
      </c>
      <c r="C646" s="174" t="s">
        <v>647</v>
      </c>
      <c r="D646" s="68">
        <v>45791</v>
      </c>
      <c r="E646" s="66">
        <f t="shared" si="6"/>
        <v>5</v>
      </c>
      <c r="F646" s="66">
        <f t="shared" si="7"/>
        <v>2025</v>
      </c>
      <c r="G646" s="67">
        <f t="shared" si="8"/>
        <v>45778</v>
      </c>
      <c r="H646" s="67" t="s">
        <v>29</v>
      </c>
      <c r="I646" s="26" t="s">
        <v>161</v>
      </c>
      <c r="J646" s="66" t="s">
        <v>457</v>
      </c>
      <c r="K646" s="69" t="s">
        <v>27</v>
      </c>
      <c r="L646" s="69" t="s">
        <v>132</v>
      </c>
      <c r="M646" s="69" t="s">
        <v>664</v>
      </c>
      <c r="N646" s="69" t="s">
        <v>28</v>
      </c>
      <c r="O646" s="71">
        <v>0</v>
      </c>
      <c r="P646" s="74">
        <v>5959.9</v>
      </c>
    </row>
    <row r="647" spans="1:16" ht="14.25" customHeight="1">
      <c r="A647" s="64" t="s">
        <v>1</v>
      </c>
      <c r="B647" s="163" t="s">
        <v>662</v>
      </c>
      <c r="C647" s="174" t="s">
        <v>647</v>
      </c>
      <c r="D647" s="68">
        <v>45791</v>
      </c>
      <c r="E647" s="66">
        <f t="shared" si="6"/>
        <v>5</v>
      </c>
      <c r="F647" s="66">
        <f t="shared" si="7"/>
        <v>2025</v>
      </c>
      <c r="G647" s="67">
        <f t="shared" si="8"/>
        <v>45778</v>
      </c>
      <c r="H647" s="67" t="s">
        <v>29</v>
      </c>
      <c r="I647" s="26" t="s">
        <v>161</v>
      </c>
      <c r="J647" s="66" t="s">
        <v>457</v>
      </c>
      <c r="K647" s="69" t="s">
        <v>27</v>
      </c>
      <c r="L647" s="69" t="s">
        <v>122</v>
      </c>
      <c r="M647" s="69" t="s">
        <v>664</v>
      </c>
      <c r="N647" s="69" t="s">
        <v>28</v>
      </c>
      <c r="O647" s="71">
        <v>0</v>
      </c>
      <c r="P647" s="74">
        <v>12157.93</v>
      </c>
    </row>
    <row r="648" spans="1:16" ht="14.25" customHeight="1">
      <c r="A648" s="64" t="s">
        <v>1</v>
      </c>
      <c r="B648" s="163" t="s">
        <v>662</v>
      </c>
      <c r="C648" s="174" t="s">
        <v>647</v>
      </c>
      <c r="D648" s="68">
        <v>45792</v>
      </c>
      <c r="E648" s="66">
        <f t="shared" si="6"/>
        <v>5</v>
      </c>
      <c r="F648" s="66">
        <f t="shared" si="7"/>
        <v>2025</v>
      </c>
      <c r="G648" s="67">
        <f t="shared" si="8"/>
        <v>45778</v>
      </c>
      <c r="H648" s="67" t="s">
        <v>2007</v>
      </c>
      <c r="I648" s="26" t="s">
        <v>138</v>
      </c>
      <c r="J648" s="66" t="s">
        <v>139</v>
      </c>
      <c r="K648" s="69" t="s">
        <v>27</v>
      </c>
      <c r="L648" s="69" t="s">
        <v>137</v>
      </c>
      <c r="M648" s="69" t="s">
        <v>664</v>
      </c>
      <c r="N648" s="69" t="s">
        <v>604</v>
      </c>
      <c r="O648" s="71">
        <v>0.01</v>
      </c>
      <c r="P648" s="74">
        <v>0</v>
      </c>
    </row>
    <row r="649" spans="1:16" ht="14.25" customHeight="1">
      <c r="A649" s="64" t="s">
        <v>1</v>
      </c>
      <c r="B649" s="163" t="s">
        <v>662</v>
      </c>
      <c r="C649" s="174" t="s">
        <v>647</v>
      </c>
      <c r="D649" s="68">
        <v>45792</v>
      </c>
      <c r="E649" s="66">
        <f t="shared" si="6"/>
        <v>5</v>
      </c>
      <c r="F649" s="66">
        <f t="shared" si="7"/>
        <v>2025</v>
      </c>
      <c r="G649" s="67">
        <f t="shared" si="8"/>
        <v>45778</v>
      </c>
      <c r="H649" s="67" t="s">
        <v>2007</v>
      </c>
      <c r="I649" s="26" t="s">
        <v>138</v>
      </c>
      <c r="J649" s="66" t="s">
        <v>139</v>
      </c>
      <c r="K649" s="69" t="s">
        <v>27</v>
      </c>
      <c r="L649" s="69" t="s">
        <v>137</v>
      </c>
      <c r="M649" s="69" t="s">
        <v>664</v>
      </c>
      <c r="N649" s="69" t="s">
        <v>604</v>
      </c>
      <c r="O649" s="71">
        <v>0.02</v>
      </c>
      <c r="P649" s="74">
        <v>0</v>
      </c>
    </row>
    <row r="650" spans="1:16" ht="14.25" customHeight="1">
      <c r="A650" s="64" t="s">
        <v>1</v>
      </c>
      <c r="B650" s="163" t="s">
        <v>662</v>
      </c>
      <c r="C650" s="174" t="s">
        <v>647</v>
      </c>
      <c r="D650" s="68">
        <v>45792</v>
      </c>
      <c r="E650" s="66">
        <f t="shared" si="6"/>
        <v>5</v>
      </c>
      <c r="F650" s="66">
        <f t="shared" si="7"/>
        <v>2025</v>
      </c>
      <c r="G650" s="67">
        <f t="shared" si="8"/>
        <v>45778</v>
      </c>
      <c r="H650" s="67" t="s">
        <v>2007</v>
      </c>
      <c r="I650" s="26" t="s">
        <v>138</v>
      </c>
      <c r="J650" s="66" t="s">
        <v>139</v>
      </c>
      <c r="K650" s="69" t="s">
        <v>27</v>
      </c>
      <c r="L650" s="69" t="s">
        <v>137</v>
      </c>
      <c r="M650" s="69" t="s">
        <v>664</v>
      </c>
      <c r="N650" s="69" t="s">
        <v>604</v>
      </c>
      <c r="O650" s="71">
        <v>0.19</v>
      </c>
      <c r="P650" s="74">
        <v>0</v>
      </c>
    </row>
    <row r="651" spans="1:16" ht="14.25" customHeight="1">
      <c r="A651" s="64" t="s">
        <v>1</v>
      </c>
      <c r="B651" s="163" t="s">
        <v>662</v>
      </c>
      <c r="C651" s="174" t="s">
        <v>647</v>
      </c>
      <c r="D651" s="68">
        <v>45792</v>
      </c>
      <c r="E651" s="66">
        <f t="shared" si="6"/>
        <v>5</v>
      </c>
      <c r="F651" s="66">
        <f t="shared" si="7"/>
        <v>2025</v>
      </c>
      <c r="G651" s="67">
        <f t="shared" si="8"/>
        <v>45778</v>
      </c>
      <c r="H651" s="67" t="s">
        <v>2008</v>
      </c>
      <c r="I651" s="26" t="s">
        <v>582</v>
      </c>
      <c r="J651" s="66" t="s">
        <v>280</v>
      </c>
      <c r="K651" s="69" t="s">
        <v>896</v>
      </c>
      <c r="L651" s="69" t="s">
        <v>137</v>
      </c>
      <c r="M651" s="69" t="s">
        <v>666</v>
      </c>
      <c r="N651" s="69" t="s">
        <v>28</v>
      </c>
      <c r="O651" s="71">
        <v>0</v>
      </c>
      <c r="P651" s="74">
        <v>225</v>
      </c>
    </row>
    <row r="652" spans="1:16" ht="14.25" customHeight="1">
      <c r="A652" s="64" t="s">
        <v>1</v>
      </c>
      <c r="B652" s="163" t="s">
        <v>662</v>
      </c>
      <c r="C652" s="174" t="s">
        <v>647</v>
      </c>
      <c r="D652" s="68">
        <v>45792</v>
      </c>
      <c r="E652" s="66">
        <f t="shared" si="6"/>
        <v>5</v>
      </c>
      <c r="F652" s="66">
        <f t="shared" si="7"/>
        <v>2025</v>
      </c>
      <c r="G652" s="67">
        <f t="shared" si="8"/>
        <v>45778</v>
      </c>
      <c r="H652" s="67" t="s">
        <v>2008</v>
      </c>
      <c r="I652" s="26" t="s">
        <v>582</v>
      </c>
      <c r="J652" s="66" t="s">
        <v>913</v>
      </c>
      <c r="K652" s="69" t="s">
        <v>914</v>
      </c>
      <c r="L652" s="69" t="s">
        <v>137</v>
      </c>
      <c r="M652" s="69" t="s">
        <v>666</v>
      </c>
      <c r="N652" s="69" t="s">
        <v>28</v>
      </c>
      <c r="O652" s="71">
        <v>0</v>
      </c>
      <c r="P652" s="74">
        <v>115.24</v>
      </c>
    </row>
    <row r="653" spans="1:16" ht="14.25" customHeight="1">
      <c r="A653" s="64" t="s">
        <v>1</v>
      </c>
      <c r="B653" s="163" t="s">
        <v>662</v>
      </c>
      <c r="C653" s="174" t="s">
        <v>647</v>
      </c>
      <c r="D653" s="68">
        <v>45792</v>
      </c>
      <c r="E653" s="66">
        <f t="shared" si="6"/>
        <v>5</v>
      </c>
      <c r="F653" s="66">
        <f t="shared" si="7"/>
        <v>2025</v>
      </c>
      <c r="G653" s="67">
        <f t="shared" si="8"/>
        <v>45778</v>
      </c>
      <c r="H653" s="67" t="s">
        <v>2010</v>
      </c>
      <c r="I653" s="26" t="s">
        <v>50</v>
      </c>
      <c r="J653" s="66" t="s">
        <v>171</v>
      </c>
      <c r="K653" s="69" t="s">
        <v>27</v>
      </c>
      <c r="L653" s="69" t="s">
        <v>137</v>
      </c>
      <c r="M653" s="69" t="s">
        <v>666</v>
      </c>
      <c r="N653" s="69" t="s">
        <v>28</v>
      </c>
      <c r="O653" s="71">
        <v>0</v>
      </c>
      <c r="P653" s="74">
        <v>2589.59</v>
      </c>
    </row>
    <row r="654" spans="1:16" ht="14.25" customHeight="1">
      <c r="A654" s="64" t="s">
        <v>1</v>
      </c>
      <c r="B654" s="163" t="s">
        <v>662</v>
      </c>
      <c r="C654" s="174" t="s">
        <v>647</v>
      </c>
      <c r="D654" s="68">
        <v>45793</v>
      </c>
      <c r="E654" s="66">
        <f t="shared" si="6"/>
        <v>5</v>
      </c>
      <c r="F654" s="66">
        <f t="shared" si="7"/>
        <v>2025</v>
      </c>
      <c r="G654" s="67">
        <f t="shared" si="8"/>
        <v>45778</v>
      </c>
      <c r="H654" s="67" t="s">
        <v>2006</v>
      </c>
      <c r="I654" s="26" t="s">
        <v>142</v>
      </c>
      <c r="J654" s="66" t="s">
        <v>182</v>
      </c>
      <c r="K654" s="69" t="s">
        <v>27</v>
      </c>
      <c r="L654" s="69" t="s">
        <v>137</v>
      </c>
      <c r="M654" s="69" t="s">
        <v>664</v>
      </c>
      <c r="N654" s="69" t="s">
        <v>604</v>
      </c>
      <c r="O654" s="71">
        <v>2388.12</v>
      </c>
      <c r="P654" s="74">
        <v>0</v>
      </c>
    </row>
    <row r="655" spans="1:16" ht="14.25" customHeight="1">
      <c r="A655" s="64" t="s">
        <v>1</v>
      </c>
      <c r="B655" s="163" t="s">
        <v>662</v>
      </c>
      <c r="C655" s="174" t="s">
        <v>647</v>
      </c>
      <c r="D655" s="68">
        <v>45793</v>
      </c>
      <c r="E655" s="66">
        <f t="shared" si="6"/>
        <v>5</v>
      </c>
      <c r="F655" s="66">
        <f t="shared" si="7"/>
        <v>2025</v>
      </c>
      <c r="G655" s="67">
        <f t="shared" si="8"/>
        <v>45778</v>
      </c>
      <c r="H655" s="67" t="s">
        <v>2006</v>
      </c>
      <c r="I655" s="26" t="s">
        <v>142</v>
      </c>
      <c r="J655" s="66" t="s">
        <v>734</v>
      </c>
      <c r="K655" s="69" t="s">
        <v>27</v>
      </c>
      <c r="L655" s="69" t="s">
        <v>122</v>
      </c>
      <c r="M655" s="69" t="s">
        <v>664</v>
      </c>
      <c r="N655" s="69" t="s">
        <v>604</v>
      </c>
      <c r="O655" s="71">
        <v>4528.1000000000004</v>
      </c>
      <c r="P655" s="74">
        <v>0</v>
      </c>
    </row>
    <row r="656" spans="1:16" ht="14.25" customHeight="1">
      <c r="A656" s="64" t="s">
        <v>1</v>
      </c>
      <c r="B656" s="163" t="s">
        <v>662</v>
      </c>
      <c r="C656" s="174" t="s">
        <v>647</v>
      </c>
      <c r="D656" s="68">
        <v>45793</v>
      </c>
      <c r="E656" s="66">
        <f t="shared" si="6"/>
        <v>5</v>
      </c>
      <c r="F656" s="66">
        <f t="shared" si="7"/>
        <v>2025</v>
      </c>
      <c r="G656" s="67">
        <f t="shared" si="8"/>
        <v>45778</v>
      </c>
      <c r="H656" s="67" t="s">
        <v>2006</v>
      </c>
      <c r="I656" s="26" t="s">
        <v>142</v>
      </c>
      <c r="J656" s="66" t="s">
        <v>915</v>
      </c>
      <c r="K656" s="69" t="s">
        <v>27</v>
      </c>
      <c r="L656" s="69" t="s">
        <v>132</v>
      </c>
      <c r="M656" s="69" t="s">
        <v>664</v>
      </c>
      <c r="N656" s="69" t="s">
        <v>604</v>
      </c>
      <c r="O656" s="71">
        <v>340</v>
      </c>
      <c r="P656" s="74">
        <v>0</v>
      </c>
    </row>
    <row r="657" spans="1:16" ht="14.25" customHeight="1">
      <c r="A657" s="64" t="s">
        <v>1</v>
      </c>
      <c r="B657" s="163" t="s">
        <v>662</v>
      </c>
      <c r="C657" s="174" t="s">
        <v>647</v>
      </c>
      <c r="D657" s="68">
        <v>45793</v>
      </c>
      <c r="E657" s="66">
        <f t="shared" si="6"/>
        <v>5</v>
      </c>
      <c r="F657" s="66">
        <f t="shared" si="7"/>
        <v>2025</v>
      </c>
      <c r="G657" s="67">
        <f t="shared" si="8"/>
        <v>45778</v>
      </c>
      <c r="H657" s="67" t="s">
        <v>2006</v>
      </c>
      <c r="I657" s="26" t="s">
        <v>142</v>
      </c>
      <c r="J657" s="66" t="s">
        <v>182</v>
      </c>
      <c r="K657" s="69" t="s">
        <v>27</v>
      </c>
      <c r="L657" s="69" t="s">
        <v>122</v>
      </c>
      <c r="M657" s="69" t="s">
        <v>664</v>
      </c>
      <c r="N657" s="69" t="s">
        <v>604</v>
      </c>
      <c r="O657" s="71">
        <v>340</v>
      </c>
      <c r="P657" s="74">
        <v>0</v>
      </c>
    </row>
    <row r="658" spans="1:16" ht="14.25" customHeight="1">
      <c r="A658" s="64" t="s">
        <v>1</v>
      </c>
      <c r="B658" s="163" t="s">
        <v>662</v>
      </c>
      <c r="C658" s="174" t="s">
        <v>647</v>
      </c>
      <c r="D658" s="68">
        <v>45793</v>
      </c>
      <c r="E658" s="66">
        <f t="shared" si="6"/>
        <v>5</v>
      </c>
      <c r="F658" s="66">
        <f t="shared" si="7"/>
        <v>2025</v>
      </c>
      <c r="G658" s="67">
        <f t="shared" si="8"/>
        <v>45778</v>
      </c>
      <c r="H658" s="67" t="s">
        <v>2010</v>
      </c>
      <c r="I658" s="26" t="s">
        <v>56</v>
      </c>
      <c r="J658" s="66" t="s">
        <v>916</v>
      </c>
      <c r="K658" s="69">
        <v>14938</v>
      </c>
      <c r="L658" s="69" t="s">
        <v>137</v>
      </c>
      <c r="M658" s="69" t="s">
        <v>666</v>
      </c>
      <c r="N658" s="69" t="s">
        <v>28</v>
      </c>
      <c r="O658" s="71">
        <v>0</v>
      </c>
      <c r="P658" s="74">
        <v>1020</v>
      </c>
    </row>
    <row r="659" spans="1:16" ht="14.25" customHeight="1">
      <c r="A659" s="64" t="s">
        <v>1</v>
      </c>
      <c r="B659" s="163" t="s">
        <v>662</v>
      </c>
      <c r="C659" s="174" t="s">
        <v>647</v>
      </c>
      <c r="D659" s="68">
        <v>45793</v>
      </c>
      <c r="E659" s="66">
        <f t="shared" si="6"/>
        <v>5</v>
      </c>
      <c r="F659" s="66">
        <f t="shared" si="7"/>
        <v>2025</v>
      </c>
      <c r="G659" s="67">
        <f t="shared" si="8"/>
        <v>45778</v>
      </c>
      <c r="H659" s="67" t="s">
        <v>2009</v>
      </c>
      <c r="I659" s="26" t="s">
        <v>102</v>
      </c>
      <c r="J659" s="66" t="s">
        <v>167</v>
      </c>
      <c r="K659" s="69" t="s">
        <v>27</v>
      </c>
      <c r="L659" s="69" t="s">
        <v>137</v>
      </c>
      <c r="M659" s="69" t="s">
        <v>666</v>
      </c>
      <c r="N659" s="69" t="s">
        <v>28</v>
      </c>
      <c r="O659" s="71">
        <v>0</v>
      </c>
      <c r="P659" s="74">
        <v>171.7</v>
      </c>
    </row>
    <row r="660" spans="1:16" ht="14.25" customHeight="1">
      <c r="A660" s="64" t="s">
        <v>1</v>
      </c>
      <c r="B660" s="163" t="s">
        <v>662</v>
      </c>
      <c r="C660" s="174" t="s">
        <v>647</v>
      </c>
      <c r="D660" s="68">
        <v>45796</v>
      </c>
      <c r="E660" s="66">
        <f t="shared" si="6"/>
        <v>5</v>
      </c>
      <c r="F660" s="66">
        <f t="shared" si="7"/>
        <v>2025</v>
      </c>
      <c r="G660" s="67">
        <f t="shared" si="8"/>
        <v>45778</v>
      </c>
      <c r="H660" s="67" t="s">
        <v>2006</v>
      </c>
      <c r="I660" s="26" t="s">
        <v>142</v>
      </c>
      <c r="J660" s="66" t="s">
        <v>732</v>
      </c>
      <c r="K660" s="69">
        <v>0</v>
      </c>
      <c r="L660" s="69" t="s">
        <v>132</v>
      </c>
      <c r="M660" s="69" t="s">
        <v>664</v>
      </c>
      <c r="N660" s="69" t="s">
        <v>604</v>
      </c>
      <c r="O660" s="71">
        <v>3970.13</v>
      </c>
      <c r="P660" s="74">
        <v>0</v>
      </c>
    </row>
    <row r="661" spans="1:16" ht="14.25" customHeight="1">
      <c r="A661" s="64" t="s">
        <v>1</v>
      </c>
      <c r="B661" s="163" t="s">
        <v>662</v>
      </c>
      <c r="C661" s="174" t="s">
        <v>647</v>
      </c>
      <c r="D661" s="68">
        <v>45796</v>
      </c>
      <c r="E661" s="66">
        <f t="shared" si="6"/>
        <v>5</v>
      </c>
      <c r="F661" s="66">
        <f t="shared" si="7"/>
        <v>2025</v>
      </c>
      <c r="G661" s="67">
        <f t="shared" si="8"/>
        <v>45778</v>
      </c>
      <c r="H661" s="67" t="s">
        <v>2006</v>
      </c>
      <c r="I661" s="26" t="s">
        <v>142</v>
      </c>
      <c r="J661" s="66" t="s">
        <v>732</v>
      </c>
      <c r="K661" s="69" t="s">
        <v>27</v>
      </c>
      <c r="L661" s="69" t="s">
        <v>122</v>
      </c>
      <c r="M661" s="69" t="s">
        <v>664</v>
      </c>
      <c r="N661" s="69" t="s">
        <v>604</v>
      </c>
      <c r="O661" s="71">
        <v>7185.89</v>
      </c>
      <c r="P661" s="74">
        <v>0</v>
      </c>
    </row>
    <row r="662" spans="1:16" ht="14.25" customHeight="1">
      <c r="A662" s="64" t="s">
        <v>1</v>
      </c>
      <c r="B662" s="163" t="s">
        <v>662</v>
      </c>
      <c r="C662" s="174" t="s">
        <v>647</v>
      </c>
      <c r="D662" s="68">
        <v>45796</v>
      </c>
      <c r="E662" s="66">
        <f t="shared" si="6"/>
        <v>5</v>
      </c>
      <c r="F662" s="66">
        <f t="shared" si="7"/>
        <v>2025</v>
      </c>
      <c r="G662" s="67">
        <f t="shared" si="8"/>
        <v>45778</v>
      </c>
      <c r="H662" s="67" t="s">
        <v>2006</v>
      </c>
      <c r="I662" s="26" t="s">
        <v>142</v>
      </c>
      <c r="J662" s="66" t="s">
        <v>733</v>
      </c>
      <c r="K662" s="69" t="s">
        <v>27</v>
      </c>
      <c r="L662" s="69" t="s">
        <v>122</v>
      </c>
      <c r="M662" s="69" t="s">
        <v>664</v>
      </c>
      <c r="N662" s="69" t="s">
        <v>604</v>
      </c>
      <c r="O662" s="71">
        <v>184.05</v>
      </c>
      <c r="P662" s="74">
        <v>0</v>
      </c>
    </row>
    <row r="663" spans="1:16" ht="14.25" customHeight="1">
      <c r="A663" s="64" t="s">
        <v>1</v>
      </c>
      <c r="B663" s="163" t="s">
        <v>662</v>
      </c>
      <c r="C663" s="174" t="s">
        <v>647</v>
      </c>
      <c r="D663" s="68">
        <v>45796</v>
      </c>
      <c r="E663" s="66">
        <f t="shared" si="6"/>
        <v>5</v>
      </c>
      <c r="F663" s="66">
        <f t="shared" si="7"/>
        <v>2025</v>
      </c>
      <c r="G663" s="67">
        <f t="shared" si="8"/>
        <v>45778</v>
      </c>
      <c r="H663" s="67" t="s">
        <v>2006</v>
      </c>
      <c r="I663" s="26" t="s">
        <v>142</v>
      </c>
      <c r="J663" s="66" t="s">
        <v>733</v>
      </c>
      <c r="K663" s="69">
        <v>0</v>
      </c>
      <c r="L663" s="69" t="s">
        <v>132</v>
      </c>
      <c r="M663" s="69" t="s">
        <v>664</v>
      </c>
      <c r="N663" s="69" t="s">
        <v>604</v>
      </c>
      <c r="O663" s="71">
        <v>93.39</v>
      </c>
      <c r="P663" s="74">
        <v>0</v>
      </c>
    </row>
    <row r="664" spans="1:16" ht="14.25" customHeight="1">
      <c r="A664" s="64" t="s">
        <v>1</v>
      </c>
      <c r="B664" s="163" t="s">
        <v>662</v>
      </c>
      <c r="C664" s="174" t="s">
        <v>647</v>
      </c>
      <c r="D664" s="68">
        <v>45796</v>
      </c>
      <c r="E664" s="66">
        <f t="shared" si="6"/>
        <v>5</v>
      </c>
      <c r="F664" s="66">
        <f t="shared" si="7"/>
        <v>2025</v>
      </c>
      <c r="G664" s="67">
        <f t="shared" si="8"/>
        <v>45778</v>
      </c>
      <c r="H664" s="67" t="s">
        <v>2007</v>
      </c>
      <c r="I664" s="26" t="s">
        <v>667</v>
      </c>
      <c r="J664" s="66" t="s">
        <v>917</v>
      </c>
      <c r="K664" s="69" t="s">
        <v>27</v>
      </c>
      <c r="L664" s="69" t="s">
        <v>137</v>
      </c>
      <c r="M664" s="69" t="s">
        <v>666</v>
      </c>
      <c r="N664" s="69" t="s">
        <v>604</v>
      </c>
      <c r="O664" s="71">
        <v>2000</v>
      </c>
      <c r="P664" s="74">
        <v>0</v>
      </c>
    </row>
    <row r="665" spans="1:16" ht="14.25" customHeight="1">
      <c r="A665" s="64" t="s">
        <v>1</v>
      </c>
      <c r="B665" s="163" t="s">
        <v>662</v>
      </c>
      <c r="C665" s="174" t="s">
        <v>647</v>
      </c>
      <c r="D665" s="68">
        <v>45796</v>
      </c>
      <c r="E665" s="66">
        <f t="shared" si="6"/>
        <v>5</v>
      </c>
      <c r="F665" s="66">
        <f t="shared" si="7"/>
        <v>2025</v>
      </c>
      <c r="G665" s="67">
        <f t="shared" si="8"/>
        <v>45778</v>
      </c>
      <c r="H665" s="67" t="s">
        <v>2007</v>
      </c>
      <c r="I665" s="26" t="s">
        <v>667</v>
      </c>
      <c r="J665" s="66" t="s">
        <v>918</v>
      </c>
      <c r="K665" s="69" t="s">
        <v>27</v>
      </c>
      <c r="L665" s="69" t="s">
        <v>137</v>
      </c>
      <c r="M665" s="69" t="s">
        <v>666</v>
      </c>
      <c r="N665" s="69" t="s">
        <v>604</v>
      </c>
      <c r="O665" s="71">
        <v>1900</v>
      </c>
      <c r="P665" s="74">
        <v>0</v>
      </c>
    </row>
    <row r="666" spans="1:16" ht="14.25" customHeight="1">
      <c r="A666" s="64" t="s">
        <v>1</v>
      </c>
      <c r="B666" s="163" t="s">
        <v>662</v>
      </c>
      <c r="C666" s="174" t="s">
        <v>647</v>
      </c>
      <c r="D666" s="68">
        <v>45796</v>
      </c>
      <c r="E666" s="66">
        <f t="shared" si="6"/>
        <v>5</v>
      </c>
      <c r="F666" s="66">
        <f t="shared" si="7"/>
        <v>2025</v>
      </c>
      <c r="G666" s="67">
        <f t="shared" si="8"/>
        <v>45778</v>
      </c>
      <c r="H666" s="67" t="s">
        <v>2007</v>
      </c>
      <c r="I666" s="26" t="s">
        <v>667</v>
      </c>
      <c r="J666" s="66" t="s">
        <v>919</v>
      </c>
      <c r="K666" s="69" t="s">
        <v>27</v>
      </c>
      <c r="L666" s="69" t="s">
        <v>137</v>
      </c>
      <c r="M666" s="69" t="s">
        <v>666</v>
      </c>
      <c r="N666" s="69" t="s">
        <v>604</v>
      </c>
      <c r="O666" s="71">
        <v>2000</v>
      </c>
      <c r="P666" s="74">
        <v>0</v>
      </c>
    </row>
    <row r="667" spans="1:16" ht="14.25" customHeight="1">
      <c r="A667" s="64" t="s">
        <v>1</v>
      </c>
      <c r="B667" s="163" t="s">
        <v>662</v>
      </c>
      <c r="C667" s="174" t="s">
        <v>647</v>
      </c>
      <c r="D667" s="68">
        <v>45796</v>
      </c>
      <c r="E667" s="66">
        <f t="shared" si="6"/>
        <v>5</v>
      </c>
      <c r="F667" s="66">
        <f t="shared" si="7"/>
        <v>2025</v>
      </c>
      <c r="G667" s="67">
        <f t="shared" si="8"/>
        <v>45778</v>
      </c>
      <c r="H667" s="67" t="s">
        <v>2007</v>
      </c>
      <c r="I667" s="26" t="s">
        <v>667</v>
      </c>
      <c r="J667" s="66" t="s">
        <v>920</v>
      </c>
      <c r="K667" s="69" t="s">
        <v>27</v>
      </c>
      <c r="L667" s="69" t="s">
        <v>137</v>
      </c>
      <c r="M667" s="69" t="s">
        <v>666</v>
      </c>
      <c r="N667" s="69" t="s">
        <v>604</v>
      </c>
      <c r="O667" s="71">
        <v>2000</v>
      </c>
      <c r="P667" s="74">
        <v>0</v>
      </c>
    </row>
    <row r="668" spans="1:16" ht="14.25" customHeight="1">
      <c r="A668" s="64" t="s">
        <v>1</v>
      </c>
      <c r="B668" s="163" t="s">
        <v>662</v>
      </c>
      <c r="C668" s="174" t="s">
        <v>647</v>
      </c>
      <c r="D668" s="68">
        <v>45796</v>
      </c>
      <c r="E668" s="66">
        <f t="shared" si="6"/>
        <v>5</v>
      </c>
      <c r="F668" s="66">
        <f t="shared" si="7"/>
        <v>2025</v>
      </c>
      <c r="G668" s="67">
        <f t="shared" si="8"/>
        <v>45778</v>
      </c>
      <c r="H668" s="67" t="s">
        <v>2007</v>
      </c>
      <c r="I668" s="26" t="s">
        <v>667</v>
      </c>
      <c r="J668" s="66" t="s">
        <v>921</v>
      </c>
      <c r="K668" s="69" t="s">
        <v>27</v>
      </c>
      <c r="L668" s="69" t="s">
        <v>137</v>
      </c>
      <c r="M668" s="69" t="s">
        <v>666</v>
      </c>
      <c r="N668" s="69" t="s">
        <v>604</v>
      </c>
      <c r="O668" s="71">
        <v>2000</v>
      </c>
      <c r="P668" s="74">
        <v>0</v>
      </c>
    </row>
    <row r="669" spans="1:16" ht="14.25" customHeight="1">
      <c r="A669" s="64" t="s">
        <v>1</v>
      </c>
      <c r="B669" s="163" t="s">
        <v>662</v>
      </c>
      <c r="C669" s="174" t="s">
        <v>647</v>
      </c>
      <c r="D669" s="68">
        <v>45796</v>
      </c>
      <c r="E669" s="66">
        <f t="shared" si="6"/>
        <v>5</v>
      </c>
      <c r="F669" s="66">
        <f t="shared" si="7"/>
        <v>2025</v>
      </c>
      <c r="G669" s="67">
        <f t="shared" si="8"/>
        <v>45778</v>
      </c>
      <c r="H669" s="67" t="s">
        <v>2007</v>
      </c>
      <c r="I669" s="26" t="s">
        <v>667</v>
      </c>
      <c r="J669" s="66" t="s">
        <v>922</v>
      </c>
      <c r="K669" s="69" t="s">
        <v>27</v>
      </c>
      <c r="L669" s="69" t="s">
        <v>137</v>
      </c>
      <c r="M669" s="69" t="s">
        <v>666</v>
      </c>
      <c r="N669" s="69" t="s">
        <v>604</v>
      </c>
      <c r="O669" s="71">
        <v>100</v>
      </c>
      <c r="P669" s="74">
        <v>0</v>
      </c>
    </row>
    <row r="670" spans="1:16" ht="14.25" customHeight="1">
      <c r="A670" s="64" t="s">
        <v>1</v>
      </c>
      <c r="B670" s="163" t="s">
        <v>662</v>
      </c>
      <c r="C670" s="174" t="s">
        <v>647</v>
      </c>
      <c r="D670" s="68">
        <v>45796</v>
      </c>
      <c r="E670" s="66">
        <f t="shared" si="6"/>
        <v>5</v>
      </c>
      <c r="F670" s="66">
        <f t="shared" si="7"/>
        <v>2025</v>
      </c>
      <c r="G670" s="67">
        <f t="shared" si="8"/>
        <v>45778</v>
      </c>
      <c r="H670" s="67" t="s">
        <v>2007</v>
      </c>
      <c r="I670" s="26" t="s">
        <v>667</v>
      </c>
      <c r="J670" s="66" t="s">
        <v>923</v>
      </c>
      <c r="K670" s="69" t="s">
        <v>27</v>
      </c>
      <c r="L670" s="69" t="s">
        <v>137</v>
      </c>
      <c r="M670" s="69" t="s">
        <v>666</v>
      </c>
      <c r="N670" s="69" t="s">
        <v>604</v>
      </c>
      <c r="O670" s="71">
        <v>2000</v>
      </c>
      <c r="P670" s="74">
        <v>0</v>
      </c>
    </row>
    <row r="671" spans="1:16" ht="14.25" customHeight="1">
      <c r="A671" s="64" t="s">
        <v>1</v>
      </c>
      <c r="B671" s="163" t="s">
        <v>662</v>
      </c>
      <c r="C671" s="174" t="s">
        <v>647</v>
      </c>
      <c r="D671" s="68">
        <v>45796</v>
      </c>
      <c r="E671" s="66">
        <f t="shared" si="6"/>
        <v>5</v>
      </c>
      <c r="F671" s="66">
        <f t="shared" si="7"/>
        <v>2025</v>
      </c>
      <c r="G671" s="67">
        <f t="shared" si="8"/>
        <v>45778</v>
      </c>
      <c r="H671" s="67" t="s">
        <v>2007</v>
      </c>
      <c r="I671" s="26" t="s">
        <v>667</v>
      </c>
      <c r="J671" s="66" t="s">
        <v>924</v>
      </c>
      <c r="K671" s="69" t="s">
        <v>27</v>
      </c>
      <c r="L671" s="69" t="s">
        <v>137</v>
      </c>
      <c r="M671" s="69" t="s">
        <v>666</v>
      </c>
      <c r="N671" s="69" t="s">
        <v>604</v>
      </c>
      <c r="O671" s="71">
        <v>2000</v>
      </c>
      <c r="P671" s="74">
        <v>0</v>
      </c>
    </row>
    <row r="672" spans="1:16" ht="14.25" customHeight="1">
      <c r="A672" s="64" t="s">
        <v>1</v>
      </c>
      <c r="B672" s="163" t="s">
        <v>662</v>
      </c>
      <c r="C672" s="174" t="s">
        <v>647</v>
      </c>
      <c r="D672" s="68">
        <v>45796</v>
      </c>
      <c r="E672" s="66">
        <f t="shared" si="6"/>
        <v>5</v>
      </c>
      <c r="F672" s="66">
        <f t="shared" si="7"/>
        <v>2025</v>
      </c>
      <c r="G672" s="67">
        <f t="shared" si="8"/>
        <v>45778</v>
      </c>
      <c r="H672" s="67" t="s">
        <v>2007</v>
      </c>
      <c r="I672" s="26" t="s">
        <v>667</v>
      </c>
      <c r="J672" s="66" t="s">
        <v>925</v>
      </c>
      <c r="K672" s="69" t="s">
        <v>27</v>
      </c>
      <c r="L672" s="69" t="s">
        <v>137</v>
      </c>
      <c r="M672" s="69" t="s">
        <v>666</v>
      </c>
      <c r="N672" s="69" t="s">
        <v>604</v>
      </c>
      <c r="O672" s="71">
        <v>2000</v>
      </c>
      <c r="P672" s="74">
        <v>0</v>
      </c>
    </row>
    <row r="673" spans="1:16" ht="14.25" customHeight="1">
      <c r="A673" s="64" t="s">
        <v>1</v>
      </c>
      <c r="B673" s="163" t="s">
        <v>662</v>
      </c>
      <c r="C673" s="174" t="s">
        <v>647</v>
      </c>
      <c r="D673" s="68">
        <v>45796</v>
      </c>
      <c r="E673" s="66">
        <f t="shared" si="6"/>
        <v>5</v>
      </c>
      <c r="F673" s="66">
        <f t="shared" si="7"/>
        <v>2025</v>
      </c>
      <c r="G673" s="67">
        <f t="shared" si="8"/>
        <v>45778</v>
      </c>
      <c r="H673" s="67" t="s">
        <v>2007</v>
      </c>
      <c r="I673" s="26" t="s">
        <v>667</v>
      </c>
      <c r="J673" s="66" t="s">
        <v>926</v>
      </c>
      <c r="K673" s="69" t="s">
        <v>27</v>
      </c>
      <c r="L673" s="69" t="s">
        <v>137</v>
      </c>
      <c r="M673" s="69" t="s">
        <v>666</v>
      </c>
      <c r="N673" s="69" t="s">
        <v>604</v>
      </c>
      <c r="O673" s="71">
        <v>2000</v>
      </c>
      <c r="P673" s="74">
        <v>0</v>
      </c>
    </row>
    <row r="674" spans="1:16" ht="14.25" customHeight="1">
      <c r="A674" s="64" t="s">
        <v>1</v>
      </c>
      <c r="B674" s="163" t="s">
        <v>662</v>
      </c>
      <c r="C674" s="174" t="s">
        <v>647</v>
      </c>
      <c r="D674" s="68">
        <v>45796</v>
      </c>
      <c r="E674" s="66">
        <f t="shared" si="6"/>
        <v>5</v>
      </c>
      <c r="F674" s="66">
        <f t="shared" si="7"/>
        <v>2025</v>
      </c>
      <c r="G674" s="67">
        <f t="shared" si="8"/>
        <v>45778</v>
      </c>
      <c r="H674" s="67" t="s">
        <v>2007</v>
      </c>
      <c r="I674" s="26" t="s">
        <v>667</v>
      </c>
      <c r="J674" s="66" t="s">
        <v>927</v>
      </c>
      <c r="K674" s="69" t="s">
        <v>27</v>
      </c>
      <c r="L674" s="69" t="s">
        <v>137</v>
      </c>
      <c r="M674" s="69" t="s">
        <v>666</v>
      </c>
      <c r="N674" s="69" t="s">
        <v>604</v>
      </c>
      <c r="O674" s="71">
        <v>2000</v>
      </c>
      <c r="P674" s="74">
        <v>0</v>
      </c>
    </row>
    <row r="675" spans="1:16" ht="14.25" customHeight="1">
      <c r="A675" s="64" t="s">
        <v>1</v>
      </c>
      <c r="B675" s="163" t="s">
        <v>662</v>
      </c>
      <c r="C675" s="174" t="s">
        <v>647</v>
      </c>
      <c r="D675" s="68">
        <v>45796</v>
      </c>
      <c r="E675" s="66">
        <f t="shared" si="6"/>
        <v>5</v>
      </c>
      <c r="F675" s="66">
        <f t="shared" si="7"/>
        <v>2025</v>
      </c>
      <c r="G675" s="67">
        <f t="shared" si="8"/>
        <v>45778</v>
      </c>
      <c r="H675" s="67" t="s">
        <v>2006</v>
      </c>
      <c r="I675" s="26" t="s">
        <v>142</v>
      </c>
      <c r="J675" s="66" t="s">
        <v>732</v>
      </c>
      <c r="K675" s="69" t="s">
        <v>27</v>
      </c>
      <c r="L675" s="69" t="s">
        <v>612</v>
      </c>
      <c r="M675" s="69" t="s">
        <v>664</v>
      </c>
      <c r="N675" s="69" t="s">
        <v>604</v>
      </c>
      <c r="O675" s="71">
        <v>1934.59</v>
      </c>
      <c r="P675" s="74">
        <v>0</v>
      </c>
    </row>
    <row r="676" spans="1:16" ht="14.25" customHeight="1">
      <c r="A676" s="64" t="s">
        <v>1</v>
      </c>
      <c r="B676" s="163" t="s">
        <v>662</v>
      </c>
      <c r="C676" s="174" t="s">
        <v>647</v>
      </c>
      <c r="D676" s="68">
        <v>45796</v>
      </c>
      <c r="E676" s="66">
        <f t="shared" si="6"/>
        <v>5</v>
      </c>
      <c r="F676" s="66">
        <f t="shared" si="7"/>
        <v>2025</v>
      </c>
      <c r="G676" s="67">
        <f t="shared" si="8"/>
        <v>45778</v>
      </c>
      <c r="H676" s="67" t="s">
        <v>2006</v>
      </c>
      <c r="I676" s="26" t="s">
        <v>142</v>
      </c>
      <c r="J676" s="66" t="s">
        <v>733</v>
      </c>
      <c r="K676" s="69" t="s">
        <v>27</v>
      </c>
      <c r="L676" s="69" t="s">
        <v>612</v>
      </c>
      <c r="M676" s="69" t="s">
        <v>664</v>
      </c>
      <c r="N676" s="69" t="s">
        <v>604</v>
      </c>
      <c r="O676" s="71">
        <v>77.989999999999995</v>
      </c>
      <c r="P676" s="74">
        <v>0</v>
      </c>
    </row>
    <row r="677" spans="1:16" ht="14.25" customHeight="1">
      <c r="A677" s="64" t="s">
        <v>1</v>
      </c>
      <c r="B677" s="163" t="s">
        <v>662</v>
      </c>
      <c r="C677" s="174" t="s">
        <v>647</v>
      </c>
      <c r="D677" s="68">
        <v>45796</v>
      </c>
      <c r="E677" s="66">
        <f t="shared" si="6"/>
        <v>5</v>
      </c>
      <c r="F677" s="66">
        <f t="shared" si="7"/>
        <v>2025</v>
      </c>
      <c r="G677" s="67">
        <f t="shared" si="8"/>
        <v>45778</v>
      </c>
      <c r="H677" s="67" t="s">
        <v>29</v>
      </c>
      <c r="I677" s="26" t="s">
        <v>44</v>
      </c>
      <c r="J677" s="66" t="s">
        <v>524</v>
      </c>
      <c r="K677" s="69" t="s">
        <v>27</v>
      </c>
      <c r="L677" s="69" t="s">
        <v>137</v>
      </c>
      <c r="M677" s="69" t="s">
        <v>666</v>
      </c>
      <c r="N677" s="69" t="s">
        <v>28</v>
      </c>
      <c r="O677" s="71">
        <v>0</v>
      </c>
      <c r="P677" s="74">
        <v>417.95</v>
      </c>
    </row>
    <row r="678" spans="1:16" ht="14.25" customHeight="1">
      <c r="A678" s="64" t="s">
        <v>1</v>
      </c>
      <c r="B678" s="163" t="s">
        <v>662</v>
      </c>
      <c r="C678" s="174" t="s">
        <v>647</v>
      </c>
      <c r="D678" s="68">
        <v>45797</v>
      </c>
      <c r="E678" s="66">
        <f t="shared" si="6"/>
        <v>5</v>
      </c>
      <c r="F678" s="66">
        <f t="shared" si="7"/>
        <v>2025</v>
      </c>
      <c r="G678" s="67">
        <f t="shared" si="8"/>
        <v>45778</v>
      </c>
      <c r="H678" s="67" t="s">
        <v>2007</v>
      </c>
      <c r="I678" s="26" t="s">
        <v>667</v>
      </c>
      <c r="J678" s="66" t="s">
        <v>928</v>
      </c>
      <c r="K678" s="69" t="s">
        <v>27</v>
      </c>
      <c r="L678" s="69" t="s">
        <v>137</v>
      </c>
      <c r="M678" s="69" t="s">
        <v>666</v>
      </c>
      <c r="N678" s="69" t="s">
        <v>604</v>
      </c>
      <c r="O678" s="71">
        <v>2000</v>
      </c>
      <c r="P678" s="74">
        <v>0</v>
      </c>
    </row>
    <row r="679" spans="1:16" ht="14.25" customHeight="1">
      <c r="A679" s="64" t="s">
        <v>1</v>
      </c>
      <c r="B679" s="163" t="s">
        <v>662</v>
      </c>
      <c r="C679" s="174" t="s">
        <v>647</v>
      </c>
      <c r="D679" s="68">
        <v>45797</v>
      </c>
      <c r="E679" s="66">
        <f t="shared" si="6"/>
        <v>5</v>
      </c>
      <c r="F679" s="66">
        <f t="shared" si="7"/>
        <v>2025</v>
      </c>
      <c r="G679" s="67">
        <f t="shared" si="8"/>
        <v>45778</v>
      </c>
      <c r="H679" s="67" t="s">
        <v>2007</v>
      </c>
      <c r="I679" s="26" t="s">
        <v>667</v>
      </c>
      <c r="J679" s="66" t="s">
        <v>929</v>
      </c>
      <c r="K679" s="69" t="s">
        <v>27</v>
      </c>
      <c r="L679" s="69" t="s">
        <v>137</v>
      </c>
      <c r="M679" s="69" t="s">
        <v>666</v>
      </c>
      <c r="N679" s="69" t="s">
        <v>604</v>
      </c>
      <c r="O679" s="71">
        <v>2000</v>
      </c>
      <c r="P679" s="74">
        <v>0</v>
      </c>
    </row>
    <row r="680" spans="1:16" ht="14.25" customHeight="1">
      <c r="A680" s="64" t="s">
        <v>1</v>
      </c>
      <c r="B680" s="163" t="s">
        <v>662</v>
      </c>
      <c r="C680" s="174" t="s">
        <v>647</v>
      </c>
      <c r="D680" s="68">
        <v>45797</v>
      </c>
      <c r="E680" s="66">
        <f t="shared" si="6"/>
        <v>5</v>
      </c>
      <c r="F680" s="66">
        <f t="shared" si="7"/>
        <v>2025</v>
      </c>
      <c r="G680" s="67">
        <f t="shared" si="8"/>
        <v>45778</v>
      </c>
      <c r="H680" s="67" t="s">
        <v>2007</v>
      </c>
      <c r="I680" s="26" t="s">
        <v>667</v>
      </c>
      <c r="J680" s="66" t="s">
        <v>930</v>
      </c>
      <c r="K680" s="69" t="s">
        <v>27</v>
      </c>
      <c r="L680" s="69" t="s">
        <v>137</v>
      </c>
      <c r="M680" s="69" t="s">
        <v>666</v>
      </c>
      <c r="N680" s="69" t="s">
        <v>604</v>
      </c>
      <c r="O680" s="71">
        <v>900</v>
      </c>
      <c r="P680" s="74">
        <v>0</v>
      </c>
    </row>
    <row r="681" spans="1:16" ht="14.25" customHeight="1">
      <c r="A681" s="64" t="s">
        <v>1</v>
      </c>
      <c r="B681" s="163" t="s">
        <v>662</v>
      </c>
      <c r="C681" s="174" t="s">
        <v>647</v>
      </c>
      <c r="D681" s="68">
        <v>45797</v>
      </c>
      <c r="E681" s="66">
        <f t="shared" si="6"/>
        <v>5</v>
      </c>
      <c r="F681" s="66">
        <f t="shared" si="7"/>
        <v>2025</v>
      </c>
      <c r="G681" s="67">
        <f t="shared" si="8"/>
        <v>45778</v>
      </c>
      <c r="H681" s="67" t="s">
        <v>2007</v>
      </c>
      <c r="I681" s="26" t="s">
        <v>667</v>
      </c>
      <c r="J681" s="66" t="s">
        <v>931</v>
      </c>
      <c r="K681" s="69" t="s">
        <v>27</v>
      </c>
      <c r="L681" s="69" t="s">
        <v>137</v>
      </c>
      <c r="M681" s="69" t="s">
        <v>666</v>
      </c>
      <c r="N681" s="69" t="s">
        <v>604</v>
      </c>
      <c r="O681" s="71">
        <v>1000</v>
      </c>
      <c r="P681" s="74">
        <v>0</v>
      </c>
    </row>
    <row r="682" spans="1:16" ht="14.25" customHeight="1">
      <c r="A682" s="64" t="s">
        <v>1</v>
      </c>
      <c r="B682" s="163" t="s">
        <v>662</v>
      </c>
      <c r="C682" s="174" t="s">
        <v>647</v>
      </c>
      <c r="D682" s="68">
        <v>45797</v>
      </c>
      <c r="E682" s="66">
        <f t="shared" si="6"/>
        <v>5</v>
      </c>
      <c r="F682" s="66">
        <f t="shared" si="7"/>
        <v>2025</v>
      </c>
      <c r="G682" s="67">
        <f t="shared" si="8"/>
        <v>45778</v>
      </c>
      <c r="H682" s="67" t="s">
        <v>2007</v>
      </c>
      <c r="I682" s="26" t="s">
        <v>667</v>
      </c>
      <c r="J682" s="66" t="s">
        <v>932</v>
      </c>
      <c r="K682" s="69" t="s">
        <v>27</v>
      </c>
      <c r="L682" s="69" t="s">
        <v>137</v>
      </c>
      <c r="M682" s="69" t="s">
        <v>666</v>
      </c>
      <c r="N682" s="69" t="s">
        <v>604</v>
      </c>
      <c r="O682" s="71">
        <v>2000</v>
      </c>
      <c r="P682" s="74">
        <v>0</v>
      </c>
    </row>
    <row r="683" spans="1:16" ht="14.25" customHeight="1">
      <c r="A683" s="64" t="s">
        <v>1</v>
      </c>
      <c r="B683" s="163" t="s">
        <v>662</v>
      </c>
      <c r="C683" s="174" t="s">
        <v>647</v>
      </c>
      <c r="D683" s="68">
        <v>45797</v>
      </c>
      <c r="E683" s="66">
        <f t="shared" si="6"/>
        <v>5</v>
      </c>
      <c r="F683" s="66">
        <f t="shared" si="7"/>
        <v>2025</v>
      </c>
      <c r="G683" s="67">
        <f t="shared" si="8"/>
        <v>45778</v>
      </c>
      <c r="H683" s="67" t="s">
        <v>2007</v>
      </c>
      <c r="I683" s="26" t="s">
        <v>667</v>
      </c>
      <c r="J683" s="66" t="s">
        <v>933</v>
      </c>
      <c r="K683" s="69" t="s">
        <v>27</v>
      </c>
      <c r="L683" s="69" t="s">
        <v>137</v>
      </c>
      <c r="M683" s="69" t="s">
        <v>666</v>
      </c>
      <c r="N683" s="69" t="s">
        <v>604</v>
      </c>
      <c r="O683" s="71">
        <v>2000</v>
      </c>
      <c r="P683" s="74">
        <v>0</v>
      </c>
    </row>
    <row r="684" spans="1:16" ht="14.25" customHeight="1">
      <c r="A684" s="64" t="s">
        <v>1</v>
      </c>
      <c r="B684" s="163" t="s">
        <v>662</v>
      </c>
      <c r="C684" s="174" t="s">
        <v>647</v>
      </c>
      <c r="D684" s="68">
        <v>45797</v>
      </c>
      <c r="E684" s="66">
        <f t="shared" si="6"/>
        <v>5</v>
      </c>
      <c r="F684" s="66">
        <f t="shared" si="7"/>
        <v>2025</v>
      </c>
      <c r="G684" s="67">
        <f t="shared" si="8"/>
        <v>45778</v>
      </c>
      <c r="H684" s="67" t="s">
        <v>2007</v>
      </c>
      <c r="I684" s="26" t="s">
        <v>667</v>
      </c>
      <c r="J684" s="66" t="s">
        <v>934</v>
      </c>
      <c r="K684" s="69" t="s">
        <v>27</v>
      </c>
      <c r="L684" s="69" t="s">
        <v>137</v>
      </c>
      <c r="M684" s="69" t="s">
        <v>666</v>
      </c>
      <c r="N684" s="69" t="s">
        <v>604</v>
      </c>
      <c r="O684" s="71">
        <v>2000</v>
      </c>
      <c r="P684" s="74">
        <v>0</v>
      </c>
    </row>
    <row r="685" spans="1:16" ht="14.25" customHeight="1">
      <c r="A685" s="64" t="s">
        <v>1</v>
      </c>
      <c r="B685" s="163" t="s">
        <v>662</v>
      </c>
      <c r="C685" s="174" t="s">
        <v>647</v>
      </c>
      <c r="D685" s="68">
        <v>45797</v>
      </c>
      <c r="E685" s="66">
        <f t="shared" si="6"/>
        <v>5</v>
      </c>
      <c r="F685" s="66">
        <f t="shared" si="7"/>
        <v>2025</v>
      </c>
      <c r="G685" s="67">
        <f t="shared" si="8"/>
        <v>45778</v>
      </c>
      <c r="H685" s="67" t="s">
        <v>2007</v>
      </c>
      <c r="I685" s="26" t="s">
        <v>667</v>
      </c>
      <c r="J685" s="66" t="s">
        <v>935</v>
      </c>
      <c r="K685" s="69" t="s">
        <v>27</v>
      </c>
      <c r="L685" s="69" t="s">
        <v>137</v>
      </c>
      <c r="M685" s="69" t="s">
        <v>666</v>
      </c>
      <c r="N685" s="69" t="s">
        <v>604</v>
      </c>
      <c r="O685" s="71">
        <v>1000</v>
      </c>
      <c r="P685" s="74">
        <v>0</v>
      </c>
    </row>
    <row r="686" spans="1:16" ht="14.25" customHeight="1">
      <c r="A686" s="64" t="s">
        <v>1</v>
      </c>
      <c r="B686" s="163" t="s">
        <v>662</v>
      </c>
      <c r="C686" s="174" t="s">
        <v>647</v>
      </c>
      <c r="D686" s="68">
        <v>45797</v>
      </c>
      <c r="E686" s="66">
        <f t="shared" si="6"/>
        <v>5</v>
      </c>
      <c r="F686" s="66">
        <f t="shared" si="7"/>
        <v>2025</v>
      </c>
      <c r="G686" s="67">
        <f t="shared" si="8"/>
        <v>45778</v>
      </c>
      <c r="H686" s="67" t="s">
        <v>2007</v>
      </c>
      <c r="I686" s="26" t="s">
        <v>667</v>
      </c>
      <c r="J686" s="66" t="s">
        <v>936</v>
      </c>
      <c r="K686" s="69" t="s">
        <v>27</v>
      </c>
      <c r="L686" s="69" t="s">
        <v>137</v>
      </c>
      <c r="M686" s="69" t="s">
        <v>666</v>
      </c>
      <c r="N686" s="69" t="s">
        <v>604</v>
      </c>
      <c r="O686" s="71">
        <v>1050</v>
      </c>
      <c r="P686" s="74">
        <v>0</v>
      </c>
    </row>
    <row r="687" spans="1:16" ht="14.25" customHeight="1">
      <c r="A687" s="64" t="s">
        <v>1</v>
      </c>
      <c r="B687" s="163" t="s">
        <v>662</v>
      </c>
      <c r="C687" s="174" t="s">
        <v>647</v>
      </c>
      <c r="D687" s="68">
        <v>45797</v>
      </c>
      <c r="E687" s="66">
        <f t="shared" si="6"/>
        <v>5</v>
      </c>
      <c r="F687" s="66">
        <f t="shared" si="7"/>
        <v>2025</v>
      </c>
      <c r="G687" s="67">
        <f t="shared" si="8"/>
        <v>45778</v>
      </c>
      <c r="H687" s="67" t="s">
        <v>2007</v>
      </c>
      <c r="I687" s="26" t="s">
        <v>667</v>
      </c>
      <c r="J687" s="66" t="s">
        <v>937</v>
      </c>
      <c r="K687" s="69" t="s">
        <v>27</v>
      </c>
      <c r="L687" s="69" t="s">
        <v>137</v>
      </c>
      <c r="M687" s="69" t="s">
        <v>666</v>
      </c>
      <c r="N687" s="69" t="s">
        <v>604</v>
      </c>
      <c r="O687" s="71">
        <v>1900</v>
      </c>
      <c r="P687" s="74">
        <v>0</v>
      </c>
    </row>
    <row r="688" spans="1:16" ht="14.25" customHeight="1">
      <c r="A688" s="64" t="s">
        <v>1</v>
      </c>
      <c r="B688" s="163" t="s">
        <v>662</v>
      </c>
      <c r="C688" s="174" t="s">
        <v>647</v>
      </c>
      <c r="D688" s="68">
        <v>45797</v>
      </c>
      <c r="E688" s="66">
        <f t="shared" si="6"/>
        <v>5</v>
      </c>
      <c r="F688" s="66">
        <f t="shared" si="7"/>
        <v>2025</v>
      </c>
      <c r="G688" s="67">
        <f t="shared" si="8"/>
        <v>45778</v>
      </c>
      <c r="H688" s="67" t="s">
        <v>2007</v>
      </c>
      <c r="I688" s="26" t="s">
        <v>667</v>
      </c>
      <c r="J688" s="66" t="s">
        <v>938</v>
      </c>
      <c r="K688" s="69" t="s">
        <v>27</v>
      </c>
      <c r="L688" s="69" t="s">
        <v>137</v>
      </c>
      <c r="M688" s="69" t="s">
        <v>666</v>
      </c>
      <c r="N688" s="69" t="s">
        <v>604</v>
      </c>
      <c r="O688" s="71">
        <v>2000</v>
      </c>
      <c r="P688" s="74">
        <v>0</v>
      </c>
    </row>
    <row r="689" spans="1:16" ht="14.25" customHeight="1">
      <c r="A689" s="64" t="s">
        <v>1</v>
      </c>
      <c r="B689" s="163" t="s">
        <v>662</v>
      </c>
      <c r="C689" s="174" t="s">
        <v>647</v>
      </c>
      <c r="D689" s="68">
        <v>45797</v>
      </c>
      <c r="E689" s="66">
        <f t="shared" si="6"/>
        <v>5</v>
      </c>
      <c r="F689" s="66">
        <f t="shared" si="7"/>
        <v>2025</v>
      </c>
      <c r="G689" s="67">
        <f t="shared" si="8"/>
        <v>45778</v>
      </c>
      <c r="H689" s="67" t="s">
        <v>2007</v>
      </c>
      <c r="I689" s="26" t="s">
        <v>667</v>
      </c>
      <c r="J689" s="66" t="s">
        <v>939</v>
      </c>
      <c r="K689" s="69" t="s">
        <v>27</v>
      </c>
      <c r="L689" s="69" t="s">
        <v>137</v>
      </c>
      <c r="M689" s="69" t="s">
        <v>666</v>
      </c>
      <c r="N689" s="69" t="s">
        <v>604</v>
      </c>
      <c r="O689" s="71">
        <v>1700</v>
      </c>
      <c r="P689" s="74">
        <v>0</v>
      </c>
    </row>
    <row r="690" spans="1:16" ht="14.25" customHeight="1">
      <c r="A690" s="64" t="s">
        <v>1</v>
      </c>
      <c r="B690" s="163" t="s">
        <v>662</v>
      </c>
      <c r="C690" s="174" t="s">
        <v>647</v>
      </c>
      <c r="D690" s="68">
        <v>45797</v>
      </c>
      <c r="E690" s="66">
        <f t="shared" si="6"/>
        <v>5</v>
      </c>
      <c r="F690" s="66">
        <f t="shared" si="7"/>
        <v>2025</v>
      </c>
      <c r="G690" s="67">
        <f t="shared" si="8"/>
        <v>45778</v>
      </c>
      <c r="H690" s="67" t="s">
        <v>2007</v>
      </c>
      <c r="I690" s="26" t="s">
        <v>667</v>
      </c>
      <c r="J690" s="66" t="s">
        <v>940</v>
      </c>
      <c r="K690" s="69" t="s">
        <v>27</v>
      </c>
      <c r="L690" s="69" t="s">
        <v>137</v>
      </c>
      <c r="M690" s="69" t="s">
        <v>666</v>
      </c>
      <c r="N690" s="69" t="s">
        <v>604</v>
      </c>
      <c r="O690" s="71">
        <v>1700</v>
      </c>
      <c r="P690" s="74">
        <v>0</v>
      </c>
    </row>
    <row r="691" spans="1:16" ht="14.25" customHeight="1">
      <c r="A691" s="64" t="s">
        <v>1</v>
      </c>
      <c r="B691" s="163" t="s">
        <v>662</v>
      </c>
      <c r="C691" s="174" t="s">
        <v>647</v>
      </c>
      <c r="D691" s="68">
        <v>45797</v>
      </c>
      <c r="E691" s="66">
        <f t="shared" si="6"/>
        <v>5</v>
      </c>
      <c r="F691" s="66">
        <f t="shared" si="7"/>
        <v>2025</v>
      </c>
      <c r="G691" s="67">
        <f t="shared" si="8"/>
        <v>45778</v>
      </c>
      <c r="H691" s="67" t="s">
        <v>2007</v>
      </c>
      <c r="I691" s="26" t="s">
        <v>667</v>
      </c>
      <c r="J691" s="66" t="s">
        <v>941</v>
      </c>
      <c r="K691" s="69" t="s">
        <v>27</v>
      </c>
      <c r="L691" s="69" t="s">
        <v>137</v>
      </c>
      <c r="M691" s="69" t="s">
        <v>666</v>
      </c>
      <c r="N691" s="69" t="s">
        <v>604</v>
      </c>
      <c r="O691" s="71">
        <v>1294</v>
      </c>
      <c r="P691" s="74">
        <v>0</v>
      </c>
    </row>
    <row r="692" spans="1:16" ht="14.25" customHeight="1">
      <c r="A692" s="64" t="s">
        <v>1</v>
      </c>
      <c r="B692" s="163" t="s">
        <v>662</v>
      </c>
      <c r="C692" s="174" t="s">
        <v>647</v>
      </c>
      <c r="D692" s="68">
        <v>45797</v>
      </c>
      <c r="E692" s="66">
        <f t="shared" si="6"/>
        <v>5</v>
      </c>
      <c r="F692" s="66">
        <f t="shared" si="7"/>
        <v>2025</v>
      </c>
      <c r="G692" s="67">
        <f t="shared" si="8"/>
        <v>45778</v>
      </c>
      <c r="H692" s="67" t="s">
        <v>2007</v>
      </c>
      <c r="I692" s="26" t="s">
        <v>667</v>
      </c>
      <c r="J692" s="66" t="s">
        <v>942</v>
      </c>
      <c r="K692" s="69" t="s">
        <v>27</v>
      </c>
      <c r="L692" s="69" t="s">
        <v>137</v>
      </c>
      <c r="M692" s="69" t="s">
        <v>666</v>
      </c>
      <c r="N692" s="69" t="s">
        <v>604</v>
      </c>
      <c r="O692" s="71">
        <v>650</v>
      </c>
      <c r="P692" s="74">
        <v>0</v>
      </c>
    </row>
    <row r="693" spans="1:16" ht="14.25" customHeight="1">
      <c r="A693" s="64" t="s">
        <v>1</v>
      </c>
      <c r="B693" s="163" t="s">
        <v>662</v>
      </c>
      <c r="C693" s="174" t="s">
        <v>647</v>
      </c>
      <c r="D693" s="68">
        <v>45797</v>
      </c>
      <c r="E693" s="66">
        <f t="shared" si="6"/>
        <v>5</v>
      </c>
      <c r="F693" s="66">
        <f t="shared" si="7"/>
        <v>2025</v>
      </c>
      <c r="G693" s="67">
        <f t="shared" si="8"/>
        <v>45778</v>
      </c>
      <c r="H693" s="67" t="s">
        <v>2007</v>
      </c>
      <c r="I693" s="26" t="s">
        <v>667</v>
      </c>
      <c r="J693" s="66" t="s">
        <v>943</v>
      </c>
      <c r="K693" s="69" t="s">
        <v>27</v>
      </c>
      <c r="L693" s="69" t="s">
        <v>137</v>
      </c>
      <c r="M693" s="69" t="s">
        <v>666</v>
      </c>
      <c r="N693" s="69" t="s">
        <v>604</v>
      </c>
      <c r="O693" s="71">
        <v>100</v>
      </c>
      <c r="P693" s="74">
        <v>0</v>
      </c>
    </row>
    <row r="694" spans="1:16" ht="14.25" customHeight="1">
      <c r="A694" s="64" t="s">
        <v>1</v>
      </c>
      <c r="B694" s="163" t="s">
        <v>662</v>
      </c>
      <c r="C694" s="174" t="s">
        <v>647</v>
      </c>
      <c r="D694" s="68">
        <v>45797</v>
      </c>
      <c r="E694" s="66">
        <f t="shared" si="6"/>
        <v>5</v>
      </c>
      <c r="F694" s="66">
        <f t="shared" si="7"/>
        <v>2025</v>
      </c>
      <c r="G694" s="67">
        <f t="shared" si="8"/>
        <v>45778</v>
      </c>
      <c r="H694" s="67" t="s">
        <v>2010</v>
      </c>
      <c r="I694" s="26" t="s">
        <v>50</v>
      </c>
      <c r="J694" s="66" t="s">
        <v>171</v>
      </c>
      <c r="K694" s="69" t="s">
        <v>27</v>
      </c>
      <c r="L694" s="69" t="s">
        <v>137</v>
      </c>
      <c r="M694" s="69" t="s">
        <v>666</v>
      </c>
      <c r="N694" s="69" t="s">
        <v>28</v>
      </c>
      <c r="O694" s="71">
        <v>0</v>
      </c>
      <c r="P694" s="74">
        <v>2814.36</v>
      </c>
    </row>
    <row r="695" spans="1:16" ht="14.25" customHeight="1">
      <c r="A695" s="64" t="s">
        <v>1</v>
      </c>
      <c r="B695" s="163" t="s">
        <v>662</v>
      </c>
      <c r="C695" s="174" t="s">
        <v>647</v>
      </c>
      <c r="D695" s="68">
        <v>45798</v>
      </c>
      <c r="E695" s="66">
        <f t="shared" si="6"/>
        <v>5</v>
      </c>
      <c r="F695" s="66">
        <f t="shared" si="7"/>
        <v>2025</v>
      </c>
      <c r="G695" s="67">
        <f t="shared" si="8"/>
        <v>45778</v>
      </c>
      <c r="H695" s="67" t="s">
        <v>2007</v>
      </c>
      <c r="I695" s="26" t="s">
        <v>667</v>
      </c>
      <c r="J695" s="66" t="s">
        <v>944</v>
      </c>
      <c r="K695" s="69" t="s">
        <v>27</v>
      </c>
      <c r="L695" s="69" t="s">
        <v>137</v>
      </c>
      <c r="M695" s="69" t="s">
        <v>666</v>
      </c>
      <c r="N695" s="69" t="s">
        <v>604</v>
      </c>
      <c r="O695" s="71">
        <v>50</v>
      </c>
      <c r="P695" s="74">
        <v>0</v>
      </c>
    </row>
    <row r="696" spans="1:16" ht="14.25" customHeight="1">
      <c r="A696" s="64" t="s">
        <v>1</v>
      </c>
      <c r="B696" s="163" t="s">
        <v>662</v>
      </c>
      <c r="C696" s="174" t="s">
        <v>647</v>
      </c>
      <c r="D696" s="68">
        <v>45799</v>
      </c>
      <c r="E696" s="66">
        <f t="shared" si="6"/>
        <v>5</v>
      </c>
      <c r="F696" s="66">
        <f t="shared" si="7"/>
        <v>2025</v>
      </c>
      <c r="G696" s="67">
        <f t="shared" si="8"/>
        <v>45778</v>
      </c>
      <c r="H696" s="67" t="s">
        <v>2006</v>
      </c>
      <c r="I696" s="26" t="s">
        <v>142</v>
      </c>
      <c r="J696" s="66" t="s">
        <v>182</v>
      </c>
      <c r="K696" s="69" t="s">
        <v>27</v>
      </c>
      <c r="L696" s="69" t="s">
        <v>137</v>
      </c>
      <c r="M696" s="69" t="s">
        <v>664</v>
      </c>
      <c r="N696" s="69" t="s">
        <v>604</v>
      </c>
      <c r="O696" s="71">
        <v>1090.31</v>
      </c>
      <c r="P696" s="74">
        <v>0</v>
      </c>
    </row>
    <row r="697" spans="1:16" ht="14.25" customHeight="1">
      <c r="A697" s="64" t="s">
        <v>1</v>
      </c>
      <c r="B697" s="163" t="s">
        <v>662</v>
      </c>
      <c r="C697" s="174" t="s">
        <v>647</v>
      </c>
      <c r="D697" s="68">
        <v>45799</v>
      </c>
      <c r="E697" s="66">
        <f t="shared" si="6"/>
        <v>5</v>
      </c>
      <c r="F697" s="66">
        <f t="shared" si="7"/>
        <v>2025</v>
      </c>
      <c r="G697" s="67">
        <f t="shared" si="8"/>
        <v>45778</v>
      </c>
      <c r="H697" s="67" t="s">
        <v>2006</v>
      </c>
      <c r="I697" s="26" t="s">
        <v>142</v>
      </c>
      <c r="J697" s="66" t="s">
        <v>901</v>
      </c>
      <c r="K697" s="69" t="s">
        <v>27</v>
      </c>
      <c r="L697" s="69" t="s">
        <v>132</v>
      </c>
      <c r="M697" s="69" t="s">
        <v>664</v>
      </c>
      <c r="N697" s="69" t="s">
        <v>604</v>
      </c>
      <c r="O697" s="71">
        <v>499.68</v>
      </c>
      <c r="P697" s="74">
        <v>0</v>
      </c>
    </row>
    <row r="698" spans="1:16" ht="14.25" customHeight="1">
      <c r="A698" s="64" t="s">
        <v>1</v>
      </c>
      <c r="B698" s="163" t="s">
        <v>662</v>
      </c>
      <c r="C698" s="174" t="s">
        <v>647</v>
      </c>
      <c r="D698" s="68">
        <v>45799</v>
      </c>
      <c r="E698" s="66">
        <f t="shared" si="6"/>
        <v>5</v>
      </c>
      <c r="F698" s="66">
        <f t="shared" si="7"/>
        <v>2025</v>
      </c>
      <c r="G698" s="67">
        <f t="shared" si="8"/>
        <v>45778</v>
      </c>
      <c r="H698" s="67" t="s">
        <v>2006</v>
      </c>
      <c r="I698" s="26" t="s">
        <v>142</v>
      </c>
      <c r="J698" s="66" t="s">
        <v>945</v>
      </c>
      <c r="K698" s="69" t="s">
        <v>27</v>
      </c>
      <c r="L698" s="69" t="s">
        <v>122</v>
      </c>
      <c r="M698" s="69" t="s">
        <v>664</v>
      </c>
      <c r="N698" s="69" t="s">
        <v>604</v>
      </c>
      <c r="O698" s="71">
        <v>1994.52</v>
      </c>
      <c r="P698" s="74">
        <v>0</v>
      </c>
    </row>
    <row r="699" spans="1:16" ht="14.25" customHeight="1">
      <c r="A699" s="64" t="s">
        <v>1</v>
      </c>
      <c r="B699" s="163" t="s">
        <v>662</v>
      </c>
      <c r="C699" s="174" t="s">
        <v>647</v>
      </c>
      <c r="D699" s="68">
        <v>45799</v>
      </c>
      <c r="E699" s="66">
        <f t="shared" si="6"/>
        <v>5</v>
      </c>
      <c r="F699" s="66">
        <f t="shared" si="7"/>
        <v>2025</v>
      </c>
      <c r="G699" s="67">
        <f t="shared" si="8"/>
        <v>45778</v>
      </c>
      <c r="H699" s="67" t="s">
        <v>2006</v>
      </c>
      <c r="I699" s="26" t="s">
        <v>142</v>
      </c>
      <c r="J699" s="66" t="s">
        <v>945</v>
      </c>
      <c r="K699" s="69">
        <v>0</v>
      </c>
      <c r="L699" s="69" t="s">
        <v>132</v>
      </c>
      <c r="M699" s="69" t="s">
        <v>664</v>
      </c>
      <c r="N699" s="69" t="s">
        <v>604</v>
      </c>
      <c r="O699" s="71">
        <v>478.68</v>
      </c>
      <c r="P699" s="74">
        <v>0</v>
      </c>
    </row>
    <row r="700" spans="1:16" ht="14.25" customHeight="1">
      <c r="A700" s="64" t="s">
        <v>1</v>
      </c>
      <c r="B700" s="163" t="s">
        <v>662</v>
      </c>
      <c r="C700" s="174" t="s">
        <v>647</v>
      </c>
      <c r="D700" s="68">
        <v>45799</v>
      </c>
      <c r="E700" s="66">
        <f t="shared" si="6"/>
        <v>5</v>
      </c>
      <c r="F700" s="66">
        <f t="shared" si="7"/>
        <v>2025</v>
      </c>
      <c r="G700" s="67">
        <f t="shared" si="8"/>
        <v>45778</v>
      </c>
      <c r="H700" s="67" t="s">
        <v>2006</v>
      </c>
      <c r="I700" s="26" t="s">
        <v>142</v>
      </c>
      <c r="J700" s="66" t="s">
        <v>690</v>
      </c>
      <c r="K700" s="69" t="s">
        <v>27</v>
      </c>
      <c r="L700" s="69" t="s">
        <v>122</v>
      </c>
      <c r="M700" s="69" t="s">
        <v>664</v>
      </c>
      <c r="N700" s="69" t="s">
        <v>604</v>
      </c>
      <c r="O700" s="71">
        <v>3891.84</v>
      </c>
      <c r="P700" s="74">
        <v>0</v>
      </c>
    </row>
    <row r="701" spans="1:16" ht="14.25" customHeight="1">
      <c r="A701" s="64" t="s">
        <v>1</v>
      </c>
      <c r="B701" s="163" t="s">
        <v>662</v>
      </c>
      <c r="C701" s="174" t="s">
        <v>647</v>
      </c>
      <c r="D701" s="68">
        <v>45799</v>
      </c>
      <c r="E701" s="66">
        <f t="shared" si="6"/>
        <v>5</v>
      </c>
      <c r="F701" s="66">
        <f t="shared" si="7"/>
        <v>2025</v>
      </c>
      <c r="G701" s="67">
        <f t="shared" si="8"/>
        <v>45778</v>
      </c>
      <c r="H701" s="67" t="s">
        <v>2006</v>
      </c>
      <c r="I701" s="26" t="s">
        <v>142</v>
      </c>
      <c r="J701" s="66" t="s">
        <v>946</v>
      </c>
      <c r="K701" s="69">
        <v>0</v>
      </c>
      <c r="L701" s="69" t="s">
        <v>132</v>
      </c>
      <c r="M701" s="69" t="s">
        <v>664</v>
      </c>
      <c r="N701" s="69" t="s">
        <v>604</v>
      </c>
      <c r="O701" s="71">
        <v>934.04</v>
      </c>
      <c r="P701" s="74">
        <v>0</v>
      </c>
    </row>
    <row r="702" spans="1:16" ht="14.25" customHeight="1">
      <c r="A702" s="64" t="s">
        <v>1</v>
      </c>
      <c r="B702" s="163" t="s">
        <v>662</v>
      </c>
      <c r="C702" s="174" t="s">
        <v>647</v>
      </c>
      <c r="D702" s="68">
        <v>45799</v>
      </c>
      <c r="E702" s="66">
        <f t="shared" si="6"/>
        <v>5</v>
      </c>
      <c r="F702" s="66">
        <f t="shared" si="7"/>
        <v>2025</v>
      </c>
      <c r="G702" s="67">
        <f t="shared" si="8"/>
        <v>45778</v>
      </c>
      <c r="H702" s="67" t="s">
        <v>2006</v>
      </c>
      <c r="I702" s="26" t="s">
        <v>142</v>
      </c>
      <c r="J702" s="66" t="s">
        <v>947</v>
      </c>
      <c r="K702" s="69" t="s">
        <v>27</v>
      </c>
      <c r="L702" s="69" t="s">
        <v>885</v>
      </c>
      <c r="M702" s="69" t="s">
        <v>664</v>
      </c>
      <c r="N702" s="69" t="s">
        <v>604</v>
      </c>
      <c r="O702" s="71">
        <v>930.27</v>
      </c>
      <c r="P702" s="74">
        <v>0</v>
      </c>
    </row>
    <row r="703" spans="1:16" ht="14.25" customHeight="1">
      <c r="A703" s="64" t="s">
        <v>1</v>
      </c>
      <c r="B703" s="163" t="s">
        <v>662</v>
      </c>
      <c r="C703" s="174" t="s">
        <v>647</v>
      </c>
      <c r="D703" s="68">
        <v>45799</v>
      </c>
      <c r="E703" s="66">
        <f t="shared" si="6"/>
        <v>5</v>
      </c>
      <c r="F703" s="66">
        <f t="shared" si="7"/>
        <v>2025</v>
      </c>
      <c r="G703" s="67">
        <f t="shared" si="8"/>
        <v>45778</v>
      </c>
      <c r="H703" s="67" t="s">
        <v>2006</v>
      </c>
      <c r="I703" s="26" t="s">
        <v>142</v>
      </c>
      <c r="J703" s="66" t="s">
        <v>948</v>
      </c>
      <c r="K703" s="69" t="s">
        <v>27</v>
      </c>
      <c r="L703" s="69" t="s">
        <v>885</v>
      </c>
      <c r="M703" s="69" t="s">
        <v>664</v>
      </c>
      <c r="N703" s="69" t="s">
        <v>604</v>
      </c>
      <c r="O703" s="71">
        <v>646.34</v>
      </c>
      <c r="P703" s="74">
        <v>0</v>
      </c>
    </row>
    <row r="704" spans="1:16" ht="14.25" customHeight="1">
      <c r="A704" s="64" t="s">
        <v>1</v>
      </c>
      <c r="B704" s="163" t="s">
        <v>662</v>
      </c>
      <c r="C704" s="174" t="s">
        <v>647</v>
      </c>
      <c r="D704" s="68">
        <v>45799</v>
      </c>
      <c r="E704" s="66">
        <f t="shared" si="6"/>
        <v>5</v>
      </c>
      <c r="F704" s="66">
        <f t="shared" si="7"/>
        <v>2025</v>
      </c>
      <c r="G704" s="67">
        <f t="shared" si="8"/>
        <v>45778</v>
      </c>
      <c r="H704" s="67" t="s">
        <v>2006</v>
      </c>
      <c r="I704" s="26" t="s">
        <v>142</v>
      </c>
      <c r="J704" s="66" t="s">
        <v>949</v>
      </c>
      <c r="K704" s="69" t="s">
        <v>27</v>
      </c>
      <c r="L704" s="69" t="s">
        <v>885</v>
      </c>
      <c r="M704" s="69" t="s">
        <v>664</v>
      </c>
      <c r="N704" s="69" t="s">
        <v>604</v>
      </c>
      <c r="O704" s="71">
        <v>95</v>
      </c>
      <c r="P704" s="74">
        <v>0</v>
      </c>
    </row>
    <row r="705" spans="1:16" ht="14.25" customHeight="1">
      <c r="A705" s="64" t="s">
        <v>1</v>
      </c>
      <c r="B705" s="163" t="s">
        <v>662</v>
      </c>
      <c r="C705" s="174" t="s">
        <v>647</v>
      </c>
      <c r="D705" s="68">
        <v>45799</v>
      </c>
      <c r="E705" s="66">
        <f t="shared" si="6"/>
        <v>5</v>
      </c>
      <c r="F705" s="66">
        <f t="shared" si="7"/>
        <v>2025</v>
      </c>
      <c r="G705" s="67">
        <f t="shared" si="8"/>
        <v>45778</v>
      </c>
      <c r="H705" s="67" t="s">
        <v>2006</v>
      </c>
      <c r="I705" s="26" t="s">
        <v>142</v>
      </c>
      <c r="J705" s="66" t="s">
        <v>949</v>
      </c>
      <c r="K705" s="69" t="s">
        <v>27</v>
      </c>
      <c r="L705" s="69" t="s">
        <v>885</v>
      </c>
      <c r="M705" s="69" t="s">
        <v>664</v>
      </c>
      <c r="N705" s="69" t="s">
        <v>604</v>
      </c>
      <c r="O705" s="71">
        <v>95</v>
      </c>
      <c r="P705" s="74">
        <v>0</v>
      </c>
    </row>
    <row r="706" spans="1:16" ht="14.25" customHeight="1">
      <c r="A706" s="64" t="s">
        <v>1</v>
      </c>
      <c r="B706" s="163" t="s">
        <v>662</v>
      </c>
      <c r="C706" s="174" t="s">
        <v>647</v>
      </c>
      <c r="D706" s="68">
        <v>45799</v>
      </c>
      <c r="E706" s="66">
        <f t="shared" si="6"/>
        <v>5</v>
      </c>
      <c r="F706" s="66">
        <f t="shared" si="7"/>
        <v>2025</v>
      </c>
      <c r="G706" s="67">
        <f t="shared" si="8"/>
        <v>45778</v>
      </c>
      <c r="H706" s="67" t="s">
        <v>2006</v>
      </c>
      <c r="I706" s="26" t="s">
        <v>142</v>
      </c>
      <c r="J706" s="66" t="s">
        <v>950</v>
      </c>
      <c r="K706" s="69" t="s">
        <v>27</v>
      </c>
      <c r="L706" s="69" t="s">
        <v>137</v>
      </c>
      <c r="M706" s="69" t="s">
        <v>664</v>
      </c>
      <c r="N706" s="69" t="s">
        <v>604</v>
      </c>
      <c r="O706" s="71">
        <v>930.27</v>
      </c>
      <c r="P706" s="74">
        <v>0</v>
      </c>
    </row>
    <row r="707" spans="1:16" ht="14.25" customHeight="1">
      <c r="A707" s="64" t="s">
        <v>1</v>
      </c>
      <c r="B707" s="163" t="s">
        <v>662</v>
      </c>
      <c r="C707" s="174" t="s">
        <v>647</v>
      </c>
      <c r="D707" s="68">
        <v>45799</v>
      </c>
      <c r="E707" s="66">
        <f t="shared" si="6"/>
        <v>5</v>
      </c>
      <c r="F707" s="66">
        <f t="shared" si="7"/>
        <v>2025</v>
      </c>
      <c r="G707" s="67">
        <f t="shared" si="8"/>
        <v>45778</v>
      </c>
      <c r="H707" s="67" t="s">
        <v>2006</v>
      </c>
      <c r="I707" s="26" t="s">
        <v>142</v>
      </c>
      <c r="J707" s="66" t="s">
        <v>951</v>
      </c>
      <c r="K707" s="69" t="s">
        <v>27</v>
      </c>
      <c r="L707" s="69" t="s">
        <v>137</v>
      </c>
      <c r="M707" s="69" t="s">
        <v>664</v>
      </c>
      <c r="N707" s="69" t="s">
        <v>604</v>
      </c>
      <c r="O707" s="71">
        <v>95</v>
      </c>
      <c r="P707" s="74">
        <v>0</v>
      </c>
    </row>
    <row r="708" spans="1:16" ht="14.25" customHeight="1">
      <c r="A708" s="64" t="s">
        <v>1</v>
      </c>
      <c r="B708" s="163" t="s">
        <v>662</v>
      </c>
      <c r="C708" s="174" t="s">
        <v>647</v>
      </c>
      <c r="D708" s="68">
        <v>45799</v>
      </c>
      <c r="E708" s="66">
        <f t="shared" si="6"/>
        <v>5</v>
      </c>
      <c r="F708" s="66">
        <f t="shared" si="7"/>
        <v>2025</v>
      </c>
      <c r="G708" s="67">
        <f t="shared" si="8"/>
        <v>45778</v>
      </c>
      <c r="H708" s="67" t="s">
        <v>2006</v>
      </c>
      <c r="I708" s="26" t="s">
        <v>142</v>
      </c>
      <c r="J708" s="66" t="s">
        <v>951</v>
      </c>
      <c r="K708" s="69" t="s">
        <v>27</v>
      </c>
      <c r="L708" s="69" t="s">
        <v>137</v>
      </c>
      <c r="M708" s="69" t="s">
        <v>664</v>
      </c>
      <c r="N708" s="69" t="s">
        <v>604</v>
      </c>
      <c r="O708" s="71">
        <v>95</v>
      </c>
      <c r="P708" s="74">
        <v>0</v>
      </c>
    </row>
    <row r="709" spans="1:16" ht="14.25" customHeight="1">
      <c r="A709" s="64" t="s">
        <v>1</v>
      </c>
      <c r="B709" s="163" t="s">
        <v>662</v>
      </c>
      <c r="C709" s="174" t="s">
        <v>647</v>
      </c>
      <c r="D709" s="68">
        <v>45799</v>
      </c>
      <c r="E709" s="66">
        <f t="shared" si="6"/>
        <v>5</v>
      </c>
      <c r="F709" s="66">
        <f t="shared" si="7"/>
        <v>2025</v>
      </c>
      <c r="G709" s="67">
        <f t="shared" si="8"/>
        <v>45778</v>
      </c>
      <c r="H709" s="67" t="s">
        <v>2006</v>
      </c>
      <c r="I709" s="26" t="s">
        <v>142</v>
      </c>
      <c r="J709" s="66" t="s">
        <v>952</v>
      </c>
      <c r="K709" s="69" t="s">
        <v>27</v>
      </c>
      <c r="L709" s="69" t="s">
        <v>137</v>
      </c>
      <c r="M709" s="69" t="s">
        <v>664</v>
      </c>
      <c r="N709" s="69" t="s">
        <v>604</v>
      </c>
      <c r="O709" s="71">
        <v>684.01</v>
      </c>
      <c r="P709" s="74">
        <v>0</v>
      </c>
    </row>
    <row r="710" spans="1:16" ht="14.25" customHeight="1">
      <c r="A710" s="64" t="s">
        <v>1</v>
      </c>
      <c r="B710" s="163" t="s">
        <v>662</v>
      </c>
      <c r="C710" s="174" t="s">
        <v>647</v>
      </c>
      <c r="D710" s="68">
        <v>45799</v>
      </c>
      <c r="E710" s="66">
        <f t="shared" si="6"/>
        <v>5</v>
      </c>
      <c r="F710" s="66">
        <f t="shared" si="7"/>
        <v>2025</v>
      </c>
      <c r="G710" s="67">
        <f t="shared" si="8"/>
        <v>45778</v>
      </c>
      <c r="H710" s="67" t="s">
        <v>2007</v>
      </c>
      <c r="I710" s="26" t="s">
        <v>138</v>
      </c>
      <c r="J710" s="66" t="s">
        <v>905</v>
      </c>
      <c r="K710" s="69" t="s">
        <v>27</v>
      </c>
      <c r="L710" s="69" t="s">
        <v>137</v>
      </c>
      <c r="M710" s="69" t="s">
        <v>664</v>
      </c>
      <c r="N710" s="69" t="s">
        <v>604</v>
      </c>
      <c r="O710" s="71">
        <v>7.0000000000000007E-2</v>
      </c>
      <c r="P710" s="74">
        <v>0</v>
      </c>
    </row>
    <row r="711" spans="1:16" ht="14.25" customHeight="1">
      <c r="A711" s="64" t="s">
        <v>1</v>
      </c>
      <c r="B711" s="163" t="s">
        <v>662</v>
      </c>
      <c r="C711" s="174" t="s">
        <v>647</v>
      </c>
      <c r="D711" s="68">
        <v>45799</v>
      </c>
      <c r="E711" s="66">
        <f t="shared" si="6"/>
        <v>5</v>
      </c>
      <c r="F711" s="66">
        <f t="shared" si="7"/>
        <v>2025</v>
      </c>
      <c r="G711" s="67">
        <f t="shared" si="8"/>
        <v>45778</v>
      </c>
      <c r="H711" s="67" t="s">
        <v>2008</v>
      </c>
      <c r="I711" s="26" t="s">
        <v>993</v>
      </c>
      <c r="J711" s="66" t="s">
        <v>953</v>
      </c>
      <c r="K711" s="69" t="s">
        <v>954</v>
      </c>
      <c r="L711" s="69" t="s">
        <v>137</v>
      </c>
      <c r="M711" s="69" t="s">
        <v>666</v>
      </c>
      <c r="N711" s="69" t="s">
        <v>28</v>
      </c>
      <c r="O711" s="71">
        <v>0</v>
      </c>
      <c r="P711" s="74">
        <v>5231.6099999999997</v>
      </c>
    </row>
    <row r="712" spans="1:16" ht="14.25" customHeight="1">
      <c r="A712" s="64" t="s">
        <v>1</v>
      </c>
      <c r="B712" s="163" t="s">
        <v>662</v>
      </c>
      <c r="C712" s="174" t="s">
        <v>647</v>
      </c>
      <c r="D712" s="68">
        <v>45799</v>
      </c>
      <c r="E712" s="66">
        <f t="shared" si="6"/>
        <v>5</v>
      </c>
      <c r="F712" s="66">
        <f t="shared" si="7"/>
        <v>2025</v>
      </c>
      <c r="G712" s="67">
        <f t="shared" si="8"/>
        <v>45778</v>
      </c>
      <c r="H712" s="67" t="s">
        <v>2010</v>
      </c>
      <c r="I712" s="26" t="s">
        <v>55</v>
      </c>
      <c r="J712" s="66" t="s">
        <v>955</v>
      </c>
      <c r="K712" s="69" t="s">
        <v>956</v>
      </c>
      <c r="L712" s="69" t="s">
        <v>137</v>
      </c>
      <c r="M712" s="69" t="s">
        <v>666</v>
      </c>
      <c r="N712" s="69" t="s">
        <v>28</v>
      </c>
      <c r="O712" s="71">
        <v>0</v>
      </c>
      <c r="P712" s="74">
        <v>5896.72</v>
      </c>
    </row>
    <row r="713" spans="1:16" ht="14.25" customHeight="1">
      <c r="A713" s="64" t="s">
        <v>1</v>
      </c>
      <c r="B713" s="163" t="s">
        <v>662</v>
      </c>
      <c r="C713" s="174" t="s">
        <v>647</v>
      </c>
      <c r="D713" s="68">
        <v>45799</v>
      </c>
      <c r="E713" s="66">
        <f t="shared" si="6"/>
        <v>5</v>
      </c>
      <c r="F713" s="66">
        <f t="shared" si="7"/>
        <v>2025</v>
      </c>
      <c r="G713" s="67">
        <f t="shared" si="8"/>
        <v>45778</v>
      </c>
      <c r="H713" s="67" t="s">
        <v>2006</v>
      </c>
      <c r="I713" s="26" t="s">
        <v>142</v>
      </c>
      <c r="J713" s="66" t="s">
        <v>957</v>
      </c>
      <c r="K713" s="69">
        <v>5858</v>
      </c>
      <c r="L713" s="69" t="s">
        <v>137</v>
      </c>
      <c r="M713" s="69" t="s">
        <v>664</v>
      </c>
      <c r="N713" s="69" t="s">
        <v>28</v>
      </c>
      <c r="O713" s="71">
        <v>0</v>
      </c>
      <c r="P713" s="74">
        <v>2274</v>
      </c>
    </row>
    <row r="714" spans="1:16" ht="14.25" customHeight="1">
      <c r="A714" s="64" t="s">
        <v>1</v>
      </c>
      <c r="B714" s="163" t="s">
        <v>662</v>
      </c>
      <c r="C714" s="174" t="s">
        <v>647</v>
      </c>
      <c r="D714" s="68">
        <v>45799</v>
      </c>
      <c r="E714" s="66">
        <f t="shared" si="6"/>
        <v>5</v>
      </c>
      <c r="F714" s="66">
        <f t="shared" si="7"/>
        <v>2025</v>
      </c>
      <c r="G714" s="67">
        <f t="shared" si="8"/>
        <v>45778</v>
      </c>
      <c r="H714" s="67" t="s">
        <v>2006</v>
      </c>
      <c r="I714" s="26" t="s">
        <v>142</v>
      </c>
      <c r="J714" s="66" t="s">
        <v>958</v>
      </c>
      <c r="K714" s="69" t="s">
        <v>27</v>
      </c>
      <c r="L714" s="69" t="s">
        <v>137</v>
      </c>
      <c r="M714" s="69" t="s">
        <v>664</v>
      </c>
      <c r="N714" s="69" t="s">
        <v>28</v>
      </c>
      <c r="O714" s="71">
        <v>0</v>
      </c>
      <c r="P714" s="74">
        <v>120</v>
      </c>
    </row>
    <row r="715" spans="1:16" ht="14.25" customHeight="1">
      <c r="A715" s="64" t="s">
        <v>1</v>
      </c>
      <c r="B715" s="163" t="s">
        <v>662</v>
      </c>
      <c r="C715" s="174" t="s">
        <v>647</v>
      </c>
      <c r="D715" s="68">
        <v>45799</v>
      </c>
      <c r="E715" s="66">
        <f t="shared" si="6"/>
        <v>5</v>
      </c>
      <c r="F715" s="66">
        <f t="shared" si="7"/>
        <v>2025</v>
      </c>
      <c r="G715" s="67">
        <f t="shared" si="8"/>
        <v>45778</v>
      </c>
      <c r="H715" s="67" t="s">
        <v>2006</v>
      </c>
      <c r="I715" s="26" t="s">
        <v>142</v>
      </c>
      <c r="J715" s="66" t="s">
        <v>958</v>
      </c>
      <c r="K715" s="69" t="s">
        <v>27</v>
      </c>
      <c r="L715" s="69" t="s">
        <v>137</v>
      </c>
      <c r="M715" s="69" t="s">
        <v>664</v>
      </c>
      <c r="N715" s="69" t="s">
        <v>28</v>
      </c>
      <c r="O715" s="71">
        <v>0</v>
      </c>
      <c r="P715" s="74">
        <v>120</v>
      </c>
    </row>
    <row r="716" spans="1:16" ht="14.25" customHeight="1">
      <c r="A716" s="64" t="s">
        <v>1</v>
      </c>
      <c r="B716" s="163" t="s">
        <v>662</v>
      </c>
      <c r="C716" s="174" t="s">
        <v>647</v>
      </c>
      <c r="D716" s="68">
        <v>45799</v>
      </c>
      <c r="E716" s="66">
        <f t="shared" si="6"/>
        <v>5</v>
      </c>
      <c r="F716" s="66">
        <f t="shared" si="7"/>
        <v>2025</v>
      </c>
      <c r="G716" s="67">
        <f t="shared" si="8"/>
        <v>45778</v>
      </c>
      <c r="H716" s="67" t="s">
        <v>2010</v>
      </c>
      <c r="I716" s="26" t="s">
        <v>709</v>
      </c>
      <c r="J716" s="66" t="s">
        <v>959</v>
      </c>
      <c r="K716" s="69" t="s">
        <v>960</v>
      </c>
      <c r="L716" s="69" t="s">
        <v>137</v>
      </c>
      <c r="M716" s="69" t="s">
        <v>666</v>
      </c>
      <c r="N716" s="69" t="s">
        <v>28</v>
      </c>
      <c r="O716" s="71">
        <v>0</v>
      </c>
      <c r="P716" s="74">
        <v>3022</v>
      </c>
    </row>
    <row r="717" spans="1:16" ht="14.25" customHeight="1">
      <c r="A717" s="64" t="s">
        <v>1</v>
      </c>
      <c r="B717" s="163" t="s">
        <v>662</v>
      </c>
      <c r="C717" s="174" t="s">
        <v>647</v>
      </c>
      <c r="D717" s="68">
        <v>45803</v>
      </c>
      <c r="E717" s="66">
        <f t="shared" si="6"/>
        <v>5</v>
      </c>
      <c r="F717" s="66">
        <f t="shared" si="7"/>
        <v>2025</v>
      </c>
      <c r="G717" s="67">
        <f t="shared" si="8"/>
        <v>45778</v>
      </c>
      <c r="H717" s="67" t="s">
        <v>2006</v>
      </c>
      <c r="I717" s="26" t="s">
        <v>142</v>
      </c>
      <c r="J717" s="66" t="s">
        <v>713</v>
      </c>
      <c r="K717" s="69" t="s">
        <v>27</v>
      </c>
      <c r="L717" s="69" t="s">
        <v>132</v>
      </c>
      <c r="M717" s="69" t="s">
        <v>664</v>
      </c>
      <c r="N717" s="69" t="s">
        <v>604</v>
      </c>
      <c r="O717" s="71">
        <v>1212</v>
      </c>
      <c r="P717" s="74">
        <v>0</v>
      </c>
    </row>
    <row r="718" spans="1:16" ht="14.25" customHeight="1">
      <c r="A718" s="64" t="s">
        <v>1</v>
      </c>
      <c r="B718" s="163" t="s">
        <v>662</v>
      </c>
      <c r="C718" s="174" t="s">
        <v>647</v>
      </c>
      <c r="D718" s="68">
        <v>45803</v>
      </c>
      <c r="E718" s="66">
        <f t="shared" si="6"/>
        <v>5</v>
      </c>
      <c r="F718" s="66">
        <f t="shared" si="7"/>
        <v>2025</v>
      </c>
      <c r="G718" s="67">
        <f t="shared" si="8"/>
        <v>45778</v>
      </c>
      <c r="H718" s="67" t="s">
        <v>2006</v>
      </c>
      <c r="I718" s="26" t="s">
        <v>142</v>
      </c>
      <c r="J718" s="66" t="s">
        <v>713</v>
      </c>
      <c r="K718" s="69" t="s">
        <v>27</v>
      </c>
      <c r="L718" s="69" t="s">
        <v>122</v>
      </c>
      <c r="M718" s="69" t="s">
        <v>664</v>
      </c>
      <c r="N718" s="69" t="s">
        <v>604</v>
      </c>
      <c r="O718" s="71">
        <v>1320</v>
      </c>
      <c r="P718" s="74">
        <v>0</v>
      </c>
    </row>
    <row r="719" spans="1:16" ht="14.25" customHeight="1">
      <c r="A719" s="64" t="s">
        <v>1</v>
      </c>
      <c r="B719" s="163" t="s">
        <v>662</v>
      </c>
      <c r="C719" s="174" t="s">
        <v>647</v>
      </c>
      <c r="D719" s="68">
        <v>45803</v>
      </c>
      <c r="E719" s="66">
        <f t="shared" si="6"/>
        <v>5</v>
      </c>
      <c r="F719" s="66">
        <f t="shared" si="7"/>
        <v>2025</v>
      </c>
      <c r="G719" s="67">
        <f t="shared" si="8"/>
        <v>45778</v>
      </c>
      <c r="H719" s="67" t="s">
        <v>2007</v>
      </c>
      <c r="I719" s="26" t="s">
        <v>138</v>
      </c>
      <c r="J719" s="66" t="s">
        <v>139</v>
      </c>
      <c r="K719" s="69" t="s">
        <v>27</v>
      </c>
      <c r="L719" s="69" t="s">
        <v>137</v>
      </c>
      <c r="M719" s="69" t="s">
        <v>664</v>
      </c>
      <c r="N719" s="69" t="s">
        <v>604</v>
      </c>
      <c r="O719" s="71">
        <v>0.11</v>
      </c>
      <c r="P719" s="74">
        <v>0</v>
      </c>
    </row>
    <row r="720" spans="1:16" ht="14.25" customHeight="1">
      <c r="A720" s="64" t="s">
        <v>1</v>
      </c>
      <c r="B720" s="163" t="s">
        <v>662</v>
      </c>
      <c r="C720" s="174" t="s">
        <v>647</v>
      </c>
      <c r="D720" s="68">
        <v>45803</v>
      </c>
      <c r="E720" s="66">
        <f t="shared" si="6"/>
        <v>5</v>
      </c>
      <c r="F720" s="66">
        <f t="shared" si="7"/>
        <v>2025</v>
      </c>
      <c r="G720" s="67">
        <f t="shared" si="8"/>
        <v>45778</v>
      </c>
      <c r="H720" s="67" t="s">
        <v>2007</v>
      </c>
      <c r="I720" s="26" t="s">
        <v>138</v>
      </c>
      <c r="J720" s="66" t="s">
        <v>139</v>
      </c>
      <c r="K720" s="69" t="s">
        <v>27</v>
      </c>
      <c r="L720" s="69" t="s">
        <v>137</v>
      </c>
      <c r="M720" s="69" t="s">
        <v>664</v>
      </c>
      <c r="N720" s="69" t="s">
        <v>604</v>
      </c>
      <c r="O720" s="71">
        <v>0.21</v>
      </c>
      <c r="P720" s="74">
        <v>0</v>
      </c>
    </row>
    <row r="721" spans="1:16" ht="14.25" customHeight="1">
      <c r="A721" s="64" t="s">
        <v>1</v>
      </c>
      <c r="B721" s="163" t="s">
        <v>662</v>
      </c>
      <c r="C721" s="174" t="s">
        <v>647</v>
      </c>
      <c r="D721" s="68">
        <v>45803</v>
      </c>
      <c r="E721" s="66">
        <f t="shared" si="6"/>
        <v>5</v>
      </c>
      <c r="F721" s="66">
        <f t="shared" si="7"/>
        <v>2025</v>
      </c>
      <c r="G721" s="67">
        <f t="shared" si="8"/>
        <v>45778</v>
      </c>
      <c r="H721" s="67" t="s">
        <v>2010</v>
      </c>
      <c r="I721" s="26" t="s">
        <v>54</v>
      </c>
      <c r="J721" s="66" t="s">
        <v>713</v>
      </c>
      <c r="K721" s="69" t="s">
        <v>896</v>
      </c>
      <c r="L721" s="69" t="s">
        <v>137</v>
      </c>
      <c r="M721" s="69" t="s">
        <v>666</v>
      </c>
      <c r="N721" s="69" t="s">
        <v>28</v>
      </c>
      <c r="O721" s="71">
        <v>0</v>
      </c>
      <c r="P721" s="74">
        <v>655</v>
      </c>
    </row>
    <row r="722" spans="1:16" ht="14.25" customHeight="1">
      <c r="A722" s="64" t="s">
        <v>1</v>
      </c>
      <c r="B722" s="163" t="s">
        <v>662</v>
      </c>
      <c r="C722" s="174" t="s">
        <v>647</v>
      </c>
      <c r="D722" s="68">
        <v>45803</v>
      </c>
      <c r="E722" s="66">
        <f t="shared" si="6"/>
        <v>5</v>
      </c>
      <c r="F722" s="66">
        <f t="shared" si="7"/>
        <v>2025</v>
      </c>
      <c r="G722" s="67">
        <f t="shared" si="8"/>
        <v>45778</v>
      </c>
      <c r="H722" s="67" t="s">
        <v>2009</v>
      </c>
      <c r="I722" s="26" t="s">
        <v>102</v>
      </c>
      <c r="J722" s="66" t="s">
        <v>129</v>
      </c>
      <c r="K722" s="69" t="s">
        <v>27</v>
      </c>
      <c r="L722" s="69" t="s">
        <v>137</v>
      </c>
      <c r="M722" s="69" t="s">
        <v>666</v>
      </c>
      <c r="N722" s="69" t="s">
        <v>28</v>
      </c>
      <c r="O722" s="71">
        <v>0</v>
      </c>
      <c r="P722" s="74">
        <v>1.75</v>
      </c>
    </row>
    <row r="723" spans="1:16" ht="14.25" customHeight="1">
      <c r="A723" s="64" t="s">
        <v>1</v>
      </c>
      <c r="B723" s="163" t="s">
        <v>662</v>
      </c>
      <c r="C723" s="174" t="s">
        <v>647</v>
      </c>
      <c r="D723" s="68">
        <v>45803</v>
      </c>
      <c r="E723" s="66">
        <f t="shared" si="6"/>
        <v>5</v>
      </c>
      <c r="F723" s="66">
        <f t="shared" si="7"/>
        <v>2025</v>
      </c>
      <c r="G723" s="67">
        <f t="shared" si="8"/>
        <v>45778</v>
      </c>
      <c r="H723" s="67" t="s">
        <v>2009</v>
      </c>
      <c r="I723" s="26" t="s">
        <v>102</v>
      </c>
      <c r="J723" s="66" t="s">
        <v>129</v>
      </c>
      <c r="K723" s="69" t="s">
        <v>27</v>
      </c>
      <c r="L723" s="69" t="s">
        <v>137</v>
      </c>
      <c r="M723" s="69" t="s">
        <v>666</v>
      </c>
      <c r="N723" s="69" t="s">
        <v>28</v>
      </c>
      <c r="O723" s="71">
        <v>0</v>
      </c>
      <c r="P723" s="74">
        <v>1.75</v>
      </c>
    </row>
    <row r="724" spans="1:16" ht="14.25" customHeight="1">
      <c r="A724" s="64" t="s">
        <v>1</v>
      </c>
      <c r="B724" s="163" t="s">
        <v>662</v>
      </c>
      <c r="C724" s="174" t="s">
        <v>647</v>
      </c>
      <c r="D724" s="68">
        <v>45803</v>
      </c>
      <c r="E724" s="66">
        <f t="shared" si="6"/>
        <v>5</v>
      </c>
      <c r="F724" s="66">
        <f t="shared" si="7"/>
        <v>2025</v>
      </c>
      <c r="G724" s="67">
        <f t="shared" si="8"/>
        <v>45778</v>
      </c>
      <c r="H724" s="67" t="s">
        <v>2009</v>
      </c>
      <c r="I724" s="26" t="s">
        <v>102</v>
      </c>
      <c r="J724" s="66" t="s">
        <v>129</v>
      </c>
      <c r="K724" s="69" t="s">
        <v>27</v>
      </c>
      <c r="L724" s="69" t="s">
        <v>137</v>
      </c>
      <c r="M724" s="69" t="s">
        <v>666</v>
      </c>
      <c r="N724" s="69" t="s">
        <v>28</v>
      </c>
      <c r="O724" s="71">
        <v>0</v>
      </c>
      <c r="P724" s="74">
        <v>9.8000000000000007</v>
      </c>
    </row>
    <row r="725" spans="1:16" ht="14.25" customHeight="1">
      <c r="A725" s="64" t="s">
        <v>1</v>
      </c>
      <c r="B725" s="163" t="s">
        <v>662</v>
      </c>
      <c r="C725" s="174" t="s">
        <v>647</v>
      </c>
      <c r="D725" s="68">
        <v>45803</v>
      </c>
      <c r="E725" s="66">
        <f t="shared" si="6"/>
        <v>5</v>
      </c>
      <c r="F725" s="66">
        <f t="shared" si="7"/>
        <v>2025</v>
      </c>
      <c r="G725" s="67">
        <f t="shared" si="8"/>
        <v>45778</v>
      </c>
      <c r="H725" s="67" t="s">
        <v>2008</v>
      </c>
      <c r="I725" s="26" t="s">
        <v>69</v>
      </c>
      <c r="J725" s="66" t="s">
        <v>2011</v>
      </c>
      <c r="K725" s="69">
        <v>92</v>
      </c>
      <c r="L725" s="69" t="s">
        <v>137</v>
      </c>
      <c r="M725" s="69" t="s">
        <v>666</v>
      </c>
      <c r="N725" s="69" t="s">
        <v>28</v>
      </c>
      <c r="O725" s="71">
        <v>0</v>
      </c>
      <c r="P725" s="74">
        <v>10000</v>
      </c>
    </row>
    <row r="726" spans="1:16" ht="14.25" customHeight="1">
      <c r="A726" s="64" t="s">
        <v>1</v>
      </c>
      <c r="B726" s="163" t="s">
        <v>662</v>
      </c>
      <c r="C726" s="174" t="s">
        <v>647</v>
      </c>
      <c r="D726" s="68">
        <v>45805</v>
      </c>
      <c r="E726" s="66">
        <f t="shared" si="6"/>
        <v>5</v>
      </c>
      <c r="F726" s="66">
        <f t="shared" si="7"/>
        <v>2025</v>
      </c>
      <c r="G726" s="67">
        <f t="shared" si="8"/>
        <v>45778</v>
      </c>
      <c r="H726" s="67" t="s">
        <v>2007</v>
      </c>
      <c r="I726" s="26" t="s">
        <v>17</v>
      </c>
      <c r="J726" s="66" t="s">
        <v>17</v>
      </c>
      <c r="K726" s="69" t="s">
        <v>27</v>
      </c>
      <c r="L726" s="69" t="s">
        <v>137</v>
      </c>
      <c r="M726" s="69" t="s">
        <v>666</v>
      </c>
      <c r="N726" s="69" t="s">
        <v>604</v>
      </c>
      <c r="O726" s="71">
        <v>3733.42</v>
      </c>
      <c r="P726" s="74">
        <v>0</v>
      </c>
    </row>
    <row r="727" spans="1:16" ht="14.25" customHeight="1">
      <c r="A727" s="64" t="s">
        <v>1</v>
      </c>
      <c r="B727" s="163" t="s">
        <v>662</v>
      </c>
      <c r="C727" s="174" t="s">
        <v>647</v>
      </c>
      <c r="D727" s="68">
        <v>45805</v>
      </c>
      <c r="E727" s="66">
        <f t="shared" si="6"/>
        <v>5</v>
      </c>
      <c r="F727" s="66">
        <f t="shared" si="7"/>
        <v>2025</v>
      </c>
      <c r="G727" s="67">
        <f t="shared" si="8"/>
        <v>45778</v>
      </c>
      <c r="H727" s="67" t="s">
        <v>29</v>
      </c>
      <c r="I727" s="26" t="s">
        <v>281</v>
      </c>
      <c r="J727" s="66" t="s">
        <v>353</v>
      </c>
      <c r="K727" s="69" t="s">
        <v>27</v>
      </c>
      <c r="L727" s="69" t="s">
        <v>137</v>
      </c>
      <c r="M727" s="69" t="s">
        <v>666</v>
      </c>
      <c r="N727" s="69" t="s">
        <v>28</v>
      </c>
      <c r="O727" s="71">
        <v>0</v>
      </c>
      <c r="P727" s="74">
        <v>219.6</v>
      </c>
    </row>
    <row r="728" spans="1:16" ht="14.25" customHeight="1">
      <c r="A728" s="64" t="s">
        <v>1</v>
      </c>
      <c r="B728" s="163" t="s">
        <v>662</v>
      </c>
      <c r="C728" s="174" t="s">
        <v>647</v>
      </c>
      <c r="D728" s="68">
        <v>45805</v>
      </c>
      <c r="E728" s="66">
        <f t="shared" si="6"/>
        <v>5</v>
      </c>
      <c r="F728" s="66">
        <f t="shared" si="7"/>
        <v>2025</v>
      </c>
      <c r="G728" s="67">
        <f t="shared" si="8"/>
        <v>45778</v>
      </c>
      <c r="H728" s="67" t="s">
        <v>29</v>
      </c>
      <c r="I728" s="26" t="s">
        <v>281</v>
      </c>
      <c r="J728" s="66" t="s">
        <v>962</v>
      </c>
      <c r="K728" s="69" t="s">
        <v>27</v>
      </c>
      <c r="L728" s="69" t="s">
        <v>137</v>
      </c>
      <c r="M728" s="69" t="s">
        <v>666</v>
      </c>
      <c r="N728" s="69" t="s">
        <v>28</v>
      </c>
      <c r="O728" s="71">
        <v>0</v>
      </c>
      <c r="P728" s="74">
        <v>417.15</v>
      </c>
    </row>
    <row r="729" spans="1:16" ht="14.25" customHeight="1">
      <c r="A729" s="64" t="s">
        <v>1</v>
      </c>
      <c r="B729" s="163" t="s">
        <v>662</v>
      </c>
      <c r="C729" s="174" t="s">
        <v>647</v>
      </c>
      <c r="D729" s="68">
        <v>45805</v>
      </c>
      <c r="E729" s="66">
        <f t="shared" si="6"/>
        <v>5</v>
      </c>
      <c r="F729" s="66">
        <f t="shared" si="7"/>
        <v>2025</v>
      </c>
      <c r="G729" s="67">
        <f t="shared" si="8"/>
        <v>45778</v>
      </c>
      <c r="H729" s="67" t="s">
        <v>2009</v>
      </c>
      <c r="I729" s="26" t="s">
        <v>102</v>
      </c>
      <c r="J729" s="66" t="s">
        <v>129</v>
      </c>
      <c r="K729" s="69" t="s">
        <v>27</v>
      </c>
      <c r="L729" s="69" t="s">
        <v>137</v>
      </c>
      <c r="M729" s="69" t="s">
        <v>666</v>
      </c>
      <c r="N729" s="69" t="s">
        <v>28</v>
      </c>
      <c r="O729" s="71">
        <v>0</v>
      </c>
      <c r="P729" s="74">
        <v>9.8000000000000007</v>
      </c>
    </row>
    <row r="730" spans="1:16" ht="14.25" customHeight="1">
      <c r="A730" s="64" t="s">
        <v>1</v>
      </c>
      <c r="B730" s="163" t="s">
        <v>662</v>
      </c>
      <c r="C730" s="174" t="s">
        <v>647</v>
      </c>
      <c r="D730" s="68">
        <v>45806</v>
      </c>
      <c r="E730" s="66">
        <f t="shared" si="6"/>
        <v>5</v>
      </c>
      <c r="F730" s="66">
        <f t="shared" si="7"/>
        <v>2025</v>
      </c>
      <c r="G730" s="67">
        <f t="shared" si="8"/>
        <v>45778</v>
      </c>
      <c r="H730" s="67" t="s">
        <v>2006</v>
      </c>
      <c r="I730" s="26" t="s">
        <v>142</v>
      </c>
      <c r="J730" s="66" t="s">
        <v>963</v>
      </c>
      <c r="K730" s="69" t="s">
        <v>27</v>
      </c>
      <c r="L730" s="69" t="s">
        <v>137</v>
      </c>
      <c r="M730" s="69" t="s">
        <v>664</v>
      </c>
      <c r="N730" s="69" t="s">
        <v>604</v>
      </c>
      <c r="O730" s="71">
        <v>17000</v>
      </c>
      <c r="P730" s="74">
        <v>0</v>
      </c>
    </row>
    <row r="731" spans="1:16" ht="14.25" customHeight="1">
      <c r="A731" s="64" t="s">
        <v>1</v>
      </c>
      <c r="B731" s="163" t="s">
        <v>662</v>
      </c>
      <c r="C731" s="174" t="s">
        <v>647</v>
      </c>
      <c r="D731" s="68">
        <v>45806</v>
      </c>
      <c r="E731" s="66">
        <f t="shared" si="6"/>
        <v>5</v>
      </c>
      <c r="F731" s="66">
        <f t="shared" si="7"/>
        <v>2025</v>
      </c>
      <c r="G731" s="67">
        <f t="shared" si="8"/>
        <v>45778</v>
      </c>
      <c r="H731" s="67" t="s">
        <v>2006</v>
      </c>
      <c r="I731" s="26" t="s">
        <v>142</v>
      </c>
      <c r="J731" s="66" t="s">
        <v>964</v>
      </c>
      <c r="K731" s="69" t="s">
        <v>27</v>
      </c>
      <c r="L731" s="69" t="s">
        <v>612</v>
      </c>
      <c r="M731" s="69" t="s">
        <v>664</v>
      </c>
      <c r="N731" s="69" t="s">
        <v>604</v>
      </c>
      <c r="O731" s="71">
        <v>2115.84</v>
      </c>
      <c r="P731" s="74">
        <v>0</v>
      </c>
    </row>
    <row r="732" spans="1:16" ht="14.25" customHeight="1">
      <c r="A732" s="64" t="s">
        <v>1</v>
      </c>
      <c r="B732" s="163" t="s">
        <v>662</v>
      </c>
      <c r="C732" s="174" t="s">
        <v>647</v>
      </c>
      <c r="D732" s="68">
        <v>45806</v>
      </c>
      <c r="E732" s="66">
        <f t="shared" si="6"/>
        <v>5</v>
      </c>
      <c r="F732" s="66">
        <f t="shared" si="7"/>
        <v>2025</v>
      </c>
      <c r="G732" s="67">
        <f t="shared" si="8"/>
        <v>45778</v>
      </c>
      <c r="H732" s="67" t="s">
        <v>2006</v>
      </c>
      <c r="I732" s="26" t="s">
        <v>142</v>
      </c>
      <c r="J732" s="66" t="s">
        <v>964</v>
      </c>
      <c r="K732" s="69" t="s">
        <v>27</v>
      </c>
      <c r="L732" s="69" t="s">
        <v>612</v>
      </c>
      <c r="M732" s="69" t="s">
        <v>664</v>
      </c>
      <c r="N732" s="69" t="s">
        <v>604</v>
      </c>
      <c r="O732" s="71">
        <v>1735.65</v>
      </c>
      <c r="P732" s="74">
        <v>0</v>
      </c>
    </row>
    <row r="733" spans="1:16" ht="14.25" customHeight="1">
      <c r="A733" s="64" t="s">
        <v>1</v>
      </c>
      <c r="B733" s="163" t="s">
        <v>662</v>
      </c>
      <c r="C733" s="174" t="s">
        <v>647</v>
      </c>
      <c r="D733" s="68">
        <v>45806</v>
      </c>
      <c r="E733" s="66">
        <f t="shared" si="6"/>
        <v>5</v>
      </c>
      <c r="F733" s="66">
        <f t="shared" si="7"/>
        <v>2025</v>
      </c>
      <c r="G733" s="67">
        <f t="shared" si="8"/>
        <v>45778</v>
      </c>
      <c r="H733" s="67" t="s">
        <v>2006</v>
      </c>
      <c r="I733" s="26" t="s">
        <v>142</v>
      </c>
      <c r="J733" s="66" t="s">
        <v>964</v>
      </c>
      <c r="K733" s="69" t="s">
        <v>27</v>
      </c>
      <c r="L733" s="69" t="s">
        <v>612</v>
      </c>
      <c r="M733" s="69" t="s">
        <v>664</v>
      </c>
      <c r="N733" s="69" t="s">
        <v>604</v>
      </c>
      <c r="O733" s="71">
        <v>2000</v>
      </c>
      <c r="P733" s="74">
        <v>0</v>
      </c>
    </row>
    <row r="734" spans="1:16" ht="14.25" customHeight="1">
      <c r="A734" s="64" t="s">
        <v>1</v>
      </c>
      <c r="B734" s="163" t="s">
        <v>662</v>
      </c>
      <c r="C734" s="174" t="s">
        <v>647</v>
      </c>
      <c r="D734" s="68">
        <v>45806</v>
      </c>
      <c r="E734" s="66">
        <f t="shared" si="6"/>
        <v>5</v>
      </c>
      <c r="F734" s="66">
        <f t="shared" si="7"/>
        <v>2025</v>
      </c>
      <c r="G734" s="67">
        <f t="shared" si="8"/>
        <v>45778</v>
      </c>
      <c r="H734" s="67" t="s">
        <v>2006</v>
      </c>
      <c r="I734" s="26" t="s">
        <v>142</v>
      </c>
      <c r="J734" s="66" t="s">
        <v>964</v>
      </c>
      <c r="K734" s="69" t="s">
        <v>27</v>
      </c>
      <c r="L734" s="69" t="s">
        <v>612</v>
      </c>
      <c r="M734" s="69" t="s">
        <v>664</v>
      </c>
      <c r="N734" s="69" t="s">
        <v>604</v>
      </c>
      <c r="O734" s="71">
        <v>3186</v>
      </c>
      <c r="P734" s="74">
        <v>0</v>
      </c>
    </row>
    <row r="735" spans="1:16" ht="14.25" customHeight="1">
      <c r="A735" s="64" t="s">
        <v>1</v>
      </c>
      <c r="B735" s="163" t="s">
        <v>662</v>
      </c>
      <c r="C735" s="174" t="s">
        <v>647</v>
      </c>
      <c r="D735" s="68">
        <v>45806</v>
      </c>
      <c r="E735" s="66">
        <f t="shared" si="6"/>
        <v>5</v>
      </c>
      <c r="F735" s="66">
        <f t="shared" si="7"/>
        <v>2025</v>
      </c>
      <c r="G735" s="67">
        <f t="shared" si="8"/>
        <v>45778</v>
      </c>
      <c r="H735" s="67" t="s">
        <v>2006</v>
      </c>
      <c r="I735" s="26" t="s">
        <v>142</v>
      </c>
      <c r="J735" s="66" t="s">
        <v>965</v>
      </c>
      <c r="K735" s="69" t="s">
        <v>27</v>
      </c>
      <c r="L735" s="69" t="s">
        <v>137</v>
      </c>
      <c r="M735" s="69" t="s">
        <v>664</v>
      </c>
      <c r="N735" s="69" t="s">
        <v>604</v>
      </c>
      <c r="O735" s="71">
        <v>3945.6</v>
      </c>
      <c r="P735" s="74">
        <v>0</v>
      </c>
    </row>
    <row r="736" spans="1:16" ht="14.25" customHeight="1">
      <c r="A736" s="64" t="s">
        <v>1</v>
      </c>
      <c r="B736" s="163" t="s">
        <v>662</v>
      </c>
      <c r="C736" s="174" t="s">
        <v>647</v>
      </c>
      <c r="D736" s="68">
        <v>45806</v>
      </c>
      <c r="E736" s="66">
        <f t="shared" si="6"/>
        <v>5</v>
      </c>
      <c r="F736" s="66">
        <f t="shared" si="7"/>
        <v>2025</v>
      </c>
      <c r="G736" s="67">
        <f t="shared" si="8"/>
        <v>45778</v>
      </c>
      <c r="H736" s="67" t="s">
        <v>2006</v>
      </c>
      <c r="I736" s="26" t="s">
        <v>142</v>
      </c>
      <c r="J736" s="66" t="s">
        <v>965</v>
      </c>
      <c r="K736" s="69" t="s">
        <v>27</v>
      </c>
      <c r="L736" s="69" t="s">
        <v>137</v>
      </c>
      <c r="M736" s="69" t="s">
        <v>664</v>
      </c>
      <c r="N736" s="69" t="s">
        <v>604</v>
      </c>
      <c r="O736" s="71">
        <v>3945.6</v>
      </c>
      <c r="P736" s="74">
        <v>0</v>
      </c>
    </row>
    <row r="737" spans="1:16" ht="14.25" customHeight="1">
      <c r="A737" s="64" t="s">
        <v>1</v>
      </c>
      <c r="B737" s="163" t="s">
        <v>662</v>
      </c>
      <c r="C737" s="174" t="s">
        <v>647</v>
      </c>
      <c r="D737" s="68">
        <v>45806</v>
      </c>
      <c r="E737" s="66">
        <f t="shared" si="6"/>
        <v>5</v>
      </c>
      <c r="F737" s="66">
        <f t="shared" si="7"/>
        <v>2025</v>
      </c>
      <c r="G737" s="67">
        <f t="shared" si="8"/>
        <v>45778</v>
      </c>
      <c r="H737" s="67" t="s">
        <v>2006</v>
      </c>
      <c r="I737" s="26" t="s">
        <v>142</v>
      </c>
      <c r="J737" s="66" t="s">
        <v>966</v>
      </c>
      <c r="K737" s="69" t="s">
        <v>27</v>
      </c>
      <c r="L737" s="69" t="s">
        <v>885</v>
      </c>
      <c r="M737" s="69" t="s">
        <v>664</v>
      </c>
      <c r="N737" s="69" t="s">
        <v>604</v>
      </c>
      <c r="O737" s="71">
        <v>4410</v>
      </c>
      <c r="P737" s="74">
        <v>0</v>
      </c>
    </row>
    <row r="738" spans="1:16" ht="14.25" customHeight="1">
      <c r="A738" s="64" t="s">
        <v>1</v>
      </c>
      <c r="B738" s="163" t="s">
        <v>662</v>
      </c>
      <c r="C738" s="174" t="s">
        <v>647</v>
      </c>
      <c r="D738" s="68">
        <v>45806</v>
      </c>
      <c r="E738" s="66">
        <f t="shared" si="6"/>
        <v>5</v>
      </c>
      <c r="F738" s="66">
        <f t="shared" si="7"/>
        <v>2025</v>
      </c>
      <c r="G738" s="67">
        <f t="shared" si="8"/>
        <v>45778</v>
      </c>
      <c r="H738" s="67" t="s">
        <v>2006</v>
      </c>
      <c r="I738" s="26" t="s">
        <v>142</v>
      </c>
      <c r="J738" s="66" t="s">
        <v>966</v>
      </c>
      <c r="K738" s="69" t="s">
        <v>27</v>
      </c>
      <c r="L738" s="69" t="s">
        <v>885</v>
      </c>
      <c r="M738" s="69" t="s">
        <v>664</v>
      </c>
      <c r="N738" s="69" t="s">
        <v>604</v>
      </c>
      <c r="O738" s="71">
        <v>3500</v>
      </c>
      <c r="P738" s="74">
        <v>0</v>
      </c>
    </row>
    <row r="739" spans="1:16" ht="14.25" customHeight="1">
      <c r="A739" s="64" t="s">
        <v>1</v>
      </c>
      <c r="B739" s="163" t="s">
        <v>662</v>
      </c>
      <c r="C739" s="174" t="s">
        <v>647</v>
      </c>
      <c r="D739" s="68">
        <v>45806</v>
      </c>
      <c r="E739" s="66">
        <f t="shared" si="6"/>
        <v>5</v>
      </c>
      <c r="F739" s="66">
        <f t="shared" si="7"/>
        <v>2025</v>
      </c>
      <c r="G739" s="67">
        <f t="shared" si="8"/>
        <v>45778</v>
      </c>
      <c r="H739" s="67" t="s">
        <v>2006</v>
      </c>
      <c r="I739" s="26" t="s">
        <v>142</v>
      </c>
      <c r="J739" s="66" t="s">
        <v>966</v>
      </c>
      <c r="K739" s="69" t="s">
        <v>27</v>
      </c>
      <c r="L739" s="69" t="s">
        <v>885</v>
      </c>
      <c r="M739" s="69" t="s">
        <v>664</v>
      </c>
      <c r="N739" s="69" t="s">
        <v>604</v>
      </c>
      <c r="O739" s="71">
        <v>3000</v>
      </c>
      <c r="P739" s="74">
        <v>0</v>
      </c>
    </row>
    <row r="740" spans="1:16" ht="14.25" customHeight="1">
      <c r="A740" s="64" t="s">
        <v>1</v>
      </c>
      <c r="B740" s="163" t="s">
        <v>662</v>
      </c>
      <c r="C740" s="174" t="s">
        <v>647</v>
      </c>
      <c r="D740" s="68">
        <v>45806</v>
      </c>
      <c r="E740" s="66">
        <f t="shared" si="6"/>
        <v>5</v>
      </c>
      <c r="F740" s="66">
        <f t="shared" si="7"/>
        <v>2025</v>
      </c>
      <c r="G740" s="67">
        <f t="shared" si="8"/>
        <v>45778</v>
      </c>
      <c r="H740" s="67" t="s">
        <v>2006</v>
      </c>
      <c r="I740" s="26" t="s">
        <v>142</v>
      </c>
      <c r="J740" s="66" t="s">
        <v>967</v>
      </c>
      <c r="K740" s="69" t="s">
        <v>27</v>
      </c>
      <c r="L740" s="69" t="s">
        <v>612</v>
      </c>
      <c r="M740" s="69" t="s">
        <v>664</v>
      </c>
      <c r="N740" s="69" t="s">
        <v>604</v>
      </c>
      <c r="O740" s="71">
        <v>1020.7</v>
      </c>
      <c r="P740" s="74">
        <v>0</v>
      </c>
    </row>
    <row r="741" spans="1:16" ht="14.25" customHeight="1">
      <c r="A741" s="64" t="s">
        <v>1</v>
      </c>
      <c r="B741" s="163" t="s">
        <v>662</v>
      </c>
      <c r="C741" s="174" t="s">
        <v>647</v>
      </c>
      <c r="D741" s="68">
        <v>45806</v>
      </c>
      <c r="E741" s="66">
        <f t="shared" si="6"/>
        <v>5</v>
      </c>
      <c r="F741" s="66">
        <f t="shared" si="7"/>
        <v>2025</v>
      </c>
      <c r="G741" s="67">
        <f t="shared" si="8"/>
        <v>45778</v>
      </c>
      <c r="H741" s="67" t="s">
        <v>2006</v>
      </c>
      <c r="I741" s="26" t="s">
        <v>142</v>
      </c>
      <c r="J741" s="66" t="s">
        <v>967</v>
      </c>
      <c r="K741" s="69" t="s">
        <v>27</v>
      </c>
      <c r="L741" s="69" t="s">
        <v>612</v>
      </c>
      <c r="M741" s="69" t="s">
        <v>664</v>
      </c>
      <c r="N741" s="69" t="s">
        <v>604</v>
      </c>
      <c r="O741" s="71">
        <v>3594.97</v>
      </c>
      <c r="P741" s="74">
        <v>0</v>
      </c>
    </row>
    <row r="742" spans="1:16" ht="14.25" customHeight="1">
      <c r="A742" s="64" t="s">
        <v>1</v>
      </c>
      <c r="B742" s="163" t="s">
        <v>662</v>
      </c>
      <c r="C742" s="174" t="s">
        <v>647</v>
      </c>
      <c r="D742" s="68">
        <v>45806</v>
      </c>
      <c r="E742" s="66">
        <f t="shared" si="6"/>
        <v>5</v>
      </c>
      <c r="F742" s="66">
        <f t="shared" si="7"/>
        <v>2025</v>
      </c>
      <c r="G742" s="67">
        <f t="shared" si="8"/>
        <v>45778</v>
      </c>
      <c r="H742" s="67" t="s">
        <v>2006</v>
      </c>
      <c r="I742" s="26" t="s">
        <v>142</v>
      </c>
      <c r="J742" s="66" t="s">
        <v>967</v>
      </c>
      <c r="K742" s="69" t="s">
        <v>27</v>
      </c>
      <c r="L742" s="69" t="s">
        <v>612</v>
      </c>
      <c r="M742" s="69" t="s">
        <v>664</v>
      </c>
      <c r="N742" s="69" t="s">
        <v>604</v>
      </c>
      <c r="O742" s="71">
        <v>1842.77</v>
      </c>
      <c r="P742" s="74">
        <v>0</v>
      </c>
    </row>
    <row r="743" spans="1:16" ht="14.25" customHeight="1">
      <c r="A743" s="64" t="s">
        <v>1</v>
      </c>
      <c r="B743" s="163" t="s">
        <v>662</v>
      </c>
      <c r="C743" s="174" t="s">
        <v>647</v>
      </c>
      <c r="D743" s="68">
        <v>45806</v>
      </c>
      <c r="E743" s="66">
        <f t="shared" si="6"/>
        <v>5</v>
      </c>
      <c r="F743" s="66">
        <f t="shared" si="7"/>
        <v>2025</v>
      </c>
      <c r="G743" s="67">
        <f t="shared" si="8"/>
        <v>45778</v>
      </c>
      <c r="H743" s="67" t="s">
        <v>2006</v>
      </c>
      <c r="I743" s="26" t="s">
        <v>142</v>
      </c>
      <c r="J743" s="66" t="s">
        <v>967</v>
      </c>
      <c r="K743" s="69" t="s">
        <v>27</v>
      </c>
      <c r="L743" s="69" t="s">
        <v>612</v>
      </c>
      <c r="M743" s="69" t="s">
        <v>664</v>
      </c>
      <c r="N743" s="69" t="s">
        <v>604</v>
      </c>
      <c r="O743" s="71">
        <v>1748.34</v>
      </c>
      <c r="P743" s="74">
        <v>0</v>
      </c>
    </row>
    <row r="744" spans="1:16" ht="14.25" customHeight="1">
      <c r="A744" s="64" t="s">
        <v>1</v>
      </c>
      <c r="B744" s="163" t="s">
        <v>662</v>
      </c>
      <c r="C744" s="174" t="s">
        <v>647</v>
      </c>
      <c r="D744" s="68">
        <v>45806</v>
      </c>
      <c r="E744" s="66">
        <f t="shared" si="6"/>
        <v>5</v>
      </c>
      <c r="F744" s="66">
        <f t="shared" si="7"/>
        <v>2025</v>
      </c>
      <c r="G744" s="67">
        <f t="shared" si="8"/>
        <v>45778</v>
      </c>
      <c r="H744" s="67" t="s">
        <v>2006</v>
      </c>
      <c r="I744" s="26" t="s">
        <v>142</v>
      </c>
      <c r="J744" s="66" t="s">
        <v>967</v>
      </c>
      <c r="K744" s="69" t="s">
        <v>27</v>
      </c>
      <c r="L744" s="69" t="s">
        <v>612</v>
      </c>
      <c r="M744" s="69" t="s">
        <v>664</v>
      </c>
      <c r="N744" s="69" t="s">
        <v>604</v>
      </c>
      <c r="O744" s="71">
        <v>2062.33</v>
      </c>
      <c r="P744" s="74">
        <v>0</v>
      </c>
    </row>
    <row r="745" spans="1:16" ht="14.25" customHeight="1">
      <c r="A745" s="64" t="s">
        <v>1</v>
      </c>
      <c r="B745" s="163" t="s">
        <v>662</v>
      </c>
      <c r="C745" s="174" t="s">
        <v>647</v>
      </c>
      <c r="D745" s="68">
        <v>45806</v>
      </c>
      <c r="E745" s="66">
        <f t="shared" si="6"/>
        <v>5</v>
      </c>
      <c r="F745" s="66">
        <f t="shared" si="7"/>
        <v>2025</v>
      </c>
      <c r="G745" s="67">
        <f t="shared" si="8"/>
        <v>45778</v>
      </c>
      <c r="H745" s="67" t="s">
        <v>2006</v>
      </c>
      <c r="I745" s="26" t="s">
        <v>142</v>
      </c>
      <c r="J745" s="66" t="s">
        <v>967</v>
      </c>
      <c r="K745" s="69" t="s">
        <v>27</v>
      </c>
      <c r="L745" s="69" t="s">
        <v>612</v>
      </c>
      <c r="M745" s="69" t="s">
        <v>664</v>
      </c>
      <c r="N745" s="69" t="s">
        <v>604</v>
      </c>
      <c r="O745" s="71">
        <v>3896.59</v>
      </c>
      <c r="P745" s="74">
        <v>0</v>
      </c>
    </row>
    <row r="746" spans="1:16" ht="14.25" customHeight="1">
      <c r="A746" s="64" t="s">
        <v>1</v>
      </c>
      <c r="B746" s="163" t="s">
        <v>662</v>
      </c>
      <c r="C746" s="174" t="s">
        <v>647</v>
      </c>
      <c r="D746" s="68">
        <v>45806</v>
      </c>
      <c r="E746" s="66">
        <f t="shared" si="6"/>
        <v>5</v>
      </c>
      <c r="F746" s="66">
        <f t="shared" si="7"/>
        <v>2025</v>
      </c>
      <c r="G746" s="67">
        <f t="shared" si="8"/>
        <v>45778</v>
      </c>
      <c r="H746" s="67" t="s">
        <v>29</v>
      </c>
      <c r="I746" s="26" t="s">
        <v>281</v>
      </c>
      <c r="J746" s="66" t="s">
        <v>968</v>
      </c>
      <c r="K746" s="69" t="s">
        <v>27</v>
      </c>
      <c r="L746" s="69" t="s">
        <v>137</v>
      </c>
      <c r="M746" s="69" t="s">
        <v>666</v>
      </c>
      <c r="N746" s="69" t="s">
        <v>28</v>
      </c>
      <c r="O746" s="71">
        <v>0</v>
      </c>
      <c r="P746" s="74">
        <v>123.8</v>
      </c>
    </row>
    <row r="747" spans="1:16" ht="14.25" customHeight="1">
      <c r="A747" s="64" t="s">
        <v>1</v>
      </c>
      <c r="B747" s="163" t="s">
        <v>662</v>
      </c>
      <c r="C747" s="174" t="s">
        <v>647</v>
      </c>
      <c r="D747" s="68">
        <v>45806</v>
      </c>
      <c r="E747" s="66">
        <f t="shared" si="6"/>
        <v>5</v>
      </c>
      <c r="F747" s="66">
        <f t="shared" si="7"/>
        <v>2025</v>
      </c>
      <c r="G747" s="67">
        <f t="shared" si="8"/>
        <v>45778</v>
      </c>
      <c r="H747" s="67" t="s">
        <v>2010</v>
      </c>
      <c r="I747" s="26" t="s">
        <v>51</v>
      </c>
      <c r="J747" s="66" t="s">
        <v>969</v>
      </c>
      <c r="K747" s="69" t="s">
        <v>27</v>
      </c>
      <c r="L747" s="69" t="s">
        <v>137</v>
      </c>
      <c r="M747" s="69" t="s">
        <v>666</v>
      </c>
      <c r="N747" s="69" t="s">
        <v>28</v>
      </c>
      <c r="O747" s="71">
        <v>0</v>
      </c>
      <c r="P747" s="74">
        <v>30.29</v>
      </c>
    </row>
    <row r="748" spans="1:16" ht="14.25" customHeight="1">
      <c r="A748" s="64" t="s">
        <v>1</v>
      </c>
      <c r="B748" s="163" t="s">
        <v>662</v>
      </c>
      <c r="C748" s="174" t="s">
        <v>647</v>
      </c>
      <c r="D748" s="68">
        <v>45806</v>
      </c>
      <c r="E748" s="66">
        <f t="shared" si="6"/>
        <v>5</v>
      </c>
      <c r="F748" s="66">
        <f t="shared" si="7"/>
        <v>2025</v>
      </c>
      <c r="G748" s="67">
        <f t="shared" si="8"/>
        <v>45778</v>
      </c>
      <c r="H748" s="67" t="s">
        <v>2008</v>
      </c>
      <c r="I748" s="26" t="s">
        <v>142</v>
      </c>
      <c r="J748" s="66" t="s">
        <v>971</v>
      </c>
      <c r="K748" s="69" t="s">
        <v>27</v>
      </c>
      <c r="L748" s="69" t="s">
        <v>137</v>
      </c>
      <c r="M748" s="69" t="s">
        <v>664</v>
      </c>
      <c r="N748" s="69" t="s">
        <v>28</v>
      </c>
      <c r="O748" s="71">
        <v>0</v>
      </c>
      <c r="P748" s="74">
        <v>10.98</v>
      </c>
    </row>
    <row r="749" spans="1:16" ht="14.25" customHeight="1">
      <c r="A749" s="64" t="s">
        <v>1</v>
      </c>
      <c r="B749" s="163" t="s">
        <v>662</v>
      </c>
      <c r="C749" s="174" t="s">
        <v>647</v>
      </c>
      <c r="D749" s="68">
        <v>45806</v>
      </c>
      <c r="E749" s="66">
        <f t="shared" si="6"/>
        <v>5</v>
      </c>
      <c r="F749" s="66">
        <f t="shared" si="7"/>
        <v>2025</v>
      </c>
      <c r="G749" s="67">
        <f t="shared" si="8"/>
        <v>45778</v>
      </c>
      <c r="H749" s="67" t="s">
        <v>29</v>
      </c>
      <c r="I749" s="26" t="s">
        <v>281</v>
      </c>
      <c r="J749" s="66" t="s">
        <v>972</v>
      </c>
      <c r="K749" s="69" t="s">
        <v>27</v>
      </c>
      <c r="L749" s="69" t="s">
        <v>137</v>
      </c>
      <c r="M749" s="69" t="s">
        <v>666</v>
      </c>
      <c r="N749" s="69" t="s">
        <v>28</v>
      </c>
      <c r="O749" s="71">
        <v>0</v>
      </c>
      <c r="P749" s="74">
        <v>10.98</v>
      </c>
    </row>
    <row r="750" spans="1:16" ht="14.25" customHeight="1">
      <c r="A750" s="64" t="s">
        <v>1</v>
      </c>
      <c r="B750" s="163" t="s">
        <v>662</v>
      </c>
      <c r="C750" s="174" t="s">
        <v>647</v>
      </c>
      <c r="D750" s="68">
        <v>45806</v>
      </c>
      <c r="E750" s="66">
        <f t="shared" si="6"/>
        <v>5</v>
      </c>
      <c r="F750" s="66">
        <f t="shared" si="7"/>
        <v>2025</v>
      </c>
      <c r="G750" s="67">
        <f t="shared" si="8"/>
        <v>45778</v>
      </c>
      <c r="H750" s="67" t="s">
        <v>29</v>
      </c>
      <c r="I750" s="26" t="s">
        <v>281</v>
      </c>
      <c r="J750" s="66" t="s">
        <v>973</v>
      </c>
      <c r="K750" s="69" t="s">
        <v>27</v>
      </c>
      <c r="L750" s="69" t="s">
        <v>137</v>
      </c>
      <c r="M750" s="69" t="s">
        <v>666</v>
      </c>
      <c r="N750" s="69" t="s">
        <v>28</v>
      </c>
      <c r="O750" s="71">
        <v>0</v>
      </c>
      <c r="P750" s="74">
        <v>10.98</v>
      </c>
    </row>
    <row r="751" spans="1:16" ht="14.25" customHeight="1">
      <c r="A751" s="64" t="s">
        <v>1</v>
      </c>
      <c r="B751" s="163" t="s">
        <v>662</v>
      </c>
      <c r="C751" s="174" t="s">
        <v>647</v>
      </c>
      <c r="D751" s="68">
        <v>45806</v>
      </c>
      <c r="E751" s="66">
        <f t="shared" si="6"/>
        <v>5</v>
      </c>
      <c r="F751" s="66">
        <f t="shared" si="7"/>
        <v>2025</v>
      </c>
      <c r="G751" s="67">
        <f t="shared" si="8"/>
        <v>45778</v>
      </c>
      <c r="H751" s="67" t="s">
        <v>29</v>
      </c>
      <c r="I751" s="26" t="s">
        <v>281</v>
      </c>
      <c r="J751" s="66" t="s">
        <v>974</v>
      </c>
      <c r="K751" s="69" t="s">
        <v>27</v>
      </c>
      <c r="L751" s="69" t="s">
        <v>137</v>
      </c>
      <c r="M751" s="69" t="s">
        <v>666</v>
      </c>
      <c r="N751" s="69" t="s">
        <v>28</v>
      </c>
      <c r="O751" s="71">
        <v>0</v>
      </c>
      <c r="P751" s="74">
        <v>10.98</v>
      </c>
    </row>
    <row r="752" spans="1:16" ht="14.25" customHeight="1">
      <c r="A752" s="64" t="s">
        <v>1</v>
      </c>
      <c r="B752" s="163" t="s">
        <v>662</v>
      </c>
      <c r="C752" s="174" t="s">
        <v>647</v>
      </c>
      <c r="D752" s="68">
        <v>45806</v>
      </c>
      <c r="E752" s="66">
        <f t="shared" si="6"/>
        <v>5</v>
      </c>
      <c r="F752" s="66">
        <f t="shared" si="7"/>
        <v>2025</v>
      </c>
      <c r="G752" s="67">
        <f t="shared" si="8"/>
        <v>45778</v>
      </c>
      <c r="H752" s="67" t="s">
        <v>29</v>
      </c>
      <c r="I752" s="26" t="s">
        <v>281</v>
      </c>
      <c r="J752" s="66" t="s">
        <v>975</v>
      </c>
      <c r="K752" s="69" t="s">
        <v>27</v>
      </c>
      <c r="L752" s="69" t="s">
        <v>137</v>
      </c>
      <c r="M752" s="69" t="s">
        <v>666</v>
      </c>
      <c r="N752" s="69" t="s">
        <v>28</v>
      </c>
      <c r="O752" s="71">
        <v>0</v>
      </c>
      <c r="P752" s="74">
        <v>10.98</v>
      </c>
    </row>
    <row r="753" spans="1:16" ht="14.25" customHeight="1">
      <c r="A753" s="64" t="s">
        <v>1</v>
      </c>
      <c r="B753" s="163" t="s">
        <v>662</v>
      </c>
      <c r="C753" s="174" t="s">
        <v>647</v>
      </c>
      <c r="D753" s="68">
        <v>45807</v>
      </c>
      <c r="E753" s="66">
        <f t="shared" si="6"/>
        <v>5</v>
      </c>
      <c r="F753" s="66">
        <f t="shared" si="7"/>
        <v>2025</v>
      </c>
      <c r="G753" s="67">
        <f t="shared" si="8"/>
        <v>45778</v>
      </c>
      <c r="H753" s="67" t="s">
        <v>2007</v>
      </c>
      <c r="I753" s="26" t="s">
        <v>730</v>
      </c>
      <c r="J753" s="66" t="s">
        <v>976</v>
      </c>
      <c r="K753" s="69" t="s">
        <v>27</v>
      </c>
      <c r="L753" s="69" t="s">
        <v>137</v>
      </c>
      <c r="M753" s="69" t="s">
        <v>666</v>
      </c>
      <c r="N753" s="69" t="s">
        <v>604</v>
      </c>
      <c r="O753" s="71">
        <v>14700</v>
      </c>
      <c r="P753" s="74">
        <v>0</v>
      </c>
    </row>
    <row r="754" spans="1:16" ht="14.25" customHeight="1">
      <c r="A754" s="64" t="s">
        <v>1</v>
      </c>
      <c r="B754" s="163" t="s">
        <v>662</v>
      </c>
      <c r="C754" s="174" t="s">
        <v>647</v>
      </c>
      <c r="D754" s="68">
        <v>45807</v>
      </c>
      <c r="E754" s="66">
        <f t="shared" si="6"/>
        <v>5</v>
      </c>
      <c r="F754" s="66">
        <f t="shared" si="7"/>
        <v>2025</v>
      </c>
      <c r="G754" s="67">
        <f t="shared" si="8"/>
        <v>45778</v>
      </c>
      <c r="H754" s="67" t="s">
        <v>2006</v>
      </c>
      <c r="I754" s="26" t="s">
        <v>142</v>
      </c>
      <c r="J754" s="66" t="s">
        <v>977</v>
      </c>
      <c r="K754" s="69" t="s">
        <v>27</v>
      </c>
      <c r="L754" s="69" t="s">
        <v>137</v>
      </c>
      <c r="M754" s="69" t="s">
        <v>664</v>
      </c>
      <c r="N754" s="69" t="s">
        <v>604</v>
      </c>
      <c r="O754" s="71">
        <v>3945.6</v>
      </c>
      <c r="P754" s="74">
        <v>0</v>
      </c>
    </row>
    <row r="755" spans="1:16" ht="14.25" customHeight="1">
      <c r="A755" s="64" t="s">
        <v>1</v>
      </c>
      <c r="B755" s="163" t="s">
        <v>662</v>
      </c>
      <c r="C755" s="174" t="s">
        <v>647</v>
      </c>
      <c r="D755" s="68">
        <v>45807</v>
      </c>
      <c r="E755" s="66">
        <f t="shared" si="6"/>
        <v>5</v>
      </c>
      <c r="F755" s="66">
        <f t="shared" si="7"/>
        <v>2025</v>
      </c>
      <c r="G755" s="67">
        <f t="shared" si="8"/>
        <v>45778</v>
      </c>
      <c r="H755" s="67" t="s">
        <v>2007</v>
      </c>
      <c r="I755" s="26" t="s">
        <v>138</v>
      </c>
      <c r="J755" s="66" t="s">
        <v>139</v>
      </c>
      <c r="K755" s="69" t="s">
        <v>27</v>
      </c>
      <c r="L755" s="69" t="s">
        <v>137</v>
      </c>
      <c r="M755" s="69" t="s">
        <v>664</v>
      </c>
      <c r="N755" s="69" t="s">
        <v>604</v>
      </c>
      <c r="O755" s="71">
        <v>1.73</v>
      </c>
      <c r="P755" s="74">
        <v>0</v>
      </c>
    </row>
    <row r="756" spans="1:16" ht="14.25" customHeight="1">
      <c r="A756" s="64" t="s">
        <v>1</v>
      </c>
      <c r="B756" s="163" t="s">
        <v>662</v>
      </c>
      <c r="C756" s="174" t="s">
        <v>647</v>
      </c>
      <c r="D756" s="68">
        <v>45807</v>
      </c>
      <c r="E756" s="66">
        <f t="shared" si="6"/>
        <v>5</v>
      </c>
      <c r="F756" s="66">
        <f t="shared" si="7"/>
        <v>2025</v>
      </c>
      <c r="G756" s="67">
        <f t="shared" si="8"/>
        <v>45778</v>
      </c>
      <c r="H756" s="67" t="s">
        <v>2007</v>
      </c>
      <c r="I756" s="26" t="s">
        <v>138</v>
      </c>
      <c r="J756" s="66" t="s">
        <v>139</v>
      </c>
      <c r="K756" s="69" t="s">
        <v>27</v>
      </c>
      <c r="L756" s="69" t="s">
        <v>137</v>
      </c>
      <c r="M756" s="69" t="s">
        <v>664</v>
      </c>
      <c r="N756" s="69" t="s">
        <v>604</v>
      </c>
      <c r="O756" s="71">
        <v>0.9</v>
      </c>
      <c r="P756" s="74">
        <v>0</v>
      </c>
    </row>
    <row r="757" spans="1:16" ht="14.25" customHeight="1">
      <c r="A757" s="64" t="s">
        <v>1</v>
      </c>
      <c r="B757" s="163" t="s">
        <v>662</v>
      </c>
      <c r="C757" s="174" t="s">
        <v>647</v>
      </c>
      <c r="D757" s="68">
        <v>45807</v>
      </c>
      <c r="E757" s="66">
        <f t="shared" si="6"/>
        <v>5</v>
      </c>
      <c r="F757" s="66">
        <f t="shared" si="7"/>
        <v>2025</v>
      </c>
      <c r="G757" s="67">
        <f t="shared" si="8"/>
        <v>45778</v>
      </c>
      <c r="H757" s="67" t="s">
        <v>2008</v>
      </c>
      <c r="I757" s="26" t="s">
        <v>1808</v>
      </c>
      <c r="J757" s="66" t="s">
        <v>828</v>
      </c>
      <c r="K757" s="69" t="s">
        <v>27</v>
      </c>
      <c r="L757" s="69" t="s">
        <v>137</v>
      </c>
      <c r="M757" s="69" t="s">
        <v>666</v>
      </c>
      <c r="N757" s="69" t="s">
        <v>28</v>
      </c>
      <c r="O757" s="71">
        <v>0</v>
      </c>
      <c r="P757" s="74">
        <v>2000</v>
      </c>
    </row>
    <row r="758" spans="1:16" ht="14.25" customHeight="1">
      <c r="A758" s="64" t="s">
        <v>1</v>
      </c>
      <c r="B758" s="163" t="s">
        <v>662</v>
      </c>
      <c r="C758" s="174" t="s">
        <v>647</v>
      </c>
      <c r="D758" s="68">
        <v>45807</v>
      </c>
      <c r="E758" s="66">
        <f t="shared" si="6"/>
        <v>5</v>
      </c>
      <c r="F758" s="66">
        <f t="shared" si="7"/>
        <v>2025</v>
      </c>
      <c r="G758" s="67">
        <f t="shared" si="8"/>
        <v>45778</v>
      </c>
      <c r="H758" s="67" t="s">
        <v>2008</v>
      </c>
      <c r="I758" s="26" t="s">
        <v>1808</v>
      </c>
      <c r="J758" s="66" t="s">
        <v>336</v>
      </c>
      <c r="K758" s="69" t="s">
        <v>27</v>
      </c>
      <c r="L758" s="69" t="s">
        <v>137</v>
      </c>
      <c r="M758" s="69" t="s">
        <v>666</v>
      </c>
      <c r="N758" s="69" t="s">
        <v>28</v>
      </c>
      <c r="O758" s="71">
        <v>0</v>
      </c>
      <c r="P758" s="74">
        <v>3186</v>
      </c>
    </row>
    <row r="759" spans="1:16" ht="14.25" customHeight="1">
      <c r="A759" s="64" t="s">
        <v>1</v>
      </c>
      <c r="B759" s="163" t="s">
        <v>662</v>
      </c>
      <c r="C759" s="174" t="s">
        <v>647</v>
      </c>
      <c r="D759" s="68">
        <v>45807</v>
      </c>
      <c r="E759" s="66">
        <f t="shared" si="6"/>
        <v>5</v>
      </c>
      <c r="F759" s="66">
        <f t="shared" si="7"/>
        <v>2025</v>
      </c>
      <c r="G759" s="67">
        <f t="shared" si="8"/>
        <v>45778</v>
      </c>
      <c r="H759" s="67" t="s">
        <v>2008</v>
      </c>
      <c r="I759" s="26" t="s">
        <v>1808</v>
      </c>
      <c r="J759" s="66" t="s">
        <v>892</v>
      </c>
      <c r="K759" s="69" t="s">
        <v>27</v>
      </c>
      <c r="L759" s="69" t="s">
        <v>137</v>
      </c>
      <c r="M759" s="69" t="s">
        <v>666</v>
      </c>
      <c r="N759" s="69" t="s">
        <v>28</v>
      </c>
      <c r="O759" s="71">
        <v>0</v>
      </c>
      <c r="P759" s="74">
        <v>3500</v>
      </c>
    </row>
    <row r="760" spans="1:16" ht="14.25" customHeight="1">
      <c r="A760" s="64" t="s">
        <v>1</v>
      </c>
      <c r="B760" s="163" t="s">
        <v>662</v>
      </c>
      <c r="C760" s="174" t="s">
        <v>647</v>
      </c>
      <c r="D760" s="68">
        <v>45807</v>
      </c>
      <c r="E760" s="66">
        <f t="shared" si="6"/>
        <v>5</v>
      </c>
      <c r="F760" s="66">
        <f t="shared" si="7"/>
        <v>2025</v>
      </c>
      <c r="G760" s="67">
        <f t="shared" si="8"/>
        <v>45778</v>
      </c>
      <c r="H760" s="67" t="s">
        <v>29</v>
      </c>
      <c r="I760" s="26" t="s">
        <v>43</v>
      </c>
      <c r="J760" s="66" t="s">
        <v>255</v>
      </c>
      <c r="K760" s="69" t="s">
        <v>27</v>
      </c>
      <c r="L760" s="69" t="s">
        <v>137</v>
      </c>
      <c r="M760" s="69" t="s">
        <v>666</v>
      </c>
      <c r="N760" s="69" t="s">
        <v>28</v>
      </c>
      <c r="O760" s="71">
        <v>0</v>
      </c>
      <c r="P760" s="74">
        <v>89.81</v>
      </c>
    </row>
    <row r="761" spans="1:16" ht="14.25" customHeight="1">
      <c r="A761" s="64" t="s">
        <v>1</v>
      </c>
      <c r="B761" s="163" t="s">
        <v>662</v>
      </c>
      <c r="C761" s="174" t="s">
        <v>647</v>
      </c>
      <c r="D761" s="68">
        <v>45807</v>
      </c>
      <c r="E761" s="66">
        <f t="shared" si="6"/>
        <v>5</v>
      </c>
      <c r="F761" s="66">
        <f t="shared" si="7"/>
        <v>2025</v>
      </c>
      <c r="G761" s="67">
        <f t="shared" si="8"/>
        <v>45778</v>
      </c>
      <c r="H761" s="67" t="s">
        <v>29</v>
      </c>
      <c r="I761" s="26" t="s">
        <v>43</v>
      </c>
      <c r="J761" s="66" t="s">
        <v>978</v>
      </c>
      <c r="K761" s="69" t="s">
        <v>27</v>
      </c>
      <c r="L761" s="69" t="s">
        <v>137</v>
      </c>
      <c r="M761" s="69" t="s">
        <v>666</v>
      </c>
      <c r="N761" s="69" t="s">
        <v>28</v>
      </c>
      <c r="O761" s="71">
        <v>0</v>
      </c>
      <c r="P761" s="74">
        <v>4410</v>
      </c>
    </row>
    <row r="762" spans="1:16" ht="14.25" customHeight="1">
      <c r="A762" s="64" t="s">
        <v>1</v>
      </c>
      <c r="B762" s="163" t="s">
        <v>662</v>
      </c>
      <c r="C762" s="174" t="s">
        <v>647</v>
      </c>
      <c r="D762" s="68">
        <v>45807</v>
      </c>
      <c r="E762" s="66">
        <f t="shared" si="6"/>
        <v>5</v>
      </c>
      <c r="F762" s="66">
        <f t="shared" si="7"/>
        <v>2025</v>
      </c>
      <c r="G762" s="67">
        <f t="shared" si="8"/>
        <v>45778</v>
      </c>
      <c r="H762" s="67" t="s">
        <v>29</v>
      </c>
      <c r="I762" s="26" t="s">
        <v>43</v>
      </c>
      <c r="J762" s="66" t="s">
        <v>282</v>
      </c>
      <c r="K762" s="69" t="s">
        <v>27</v>
      </c>
      <c r="L762" s="69" t="s">
        <v>137</v>
      </c>
      <c r="M762" s="69" t="s">
        <v>666</v>
      </c>
      <c r="N762" s="69" t="s">
        <v>28</v>
      </c>
      <c r="O762" s="71">
        <v>0</v>
      </c>
      <c r="P762" s="74">
        <v>2889.09</v>
      </c>
    </row>
    <row r="763" spans="1:16" ht="14.25" customHeight="1">
      <c r="A763" s="64" t="s">
        <v>1</v>
      </c>
      <c r="B763" s="163" t="s">
        <v>662</v>
      </c>
      <c r="C763" s="174" t="s">
        <v>647</v>
      </c>
      <c r="D763" s="68">
        <v>45807</v>
      </c>
      <c r="E763" s="66">
        <f t="shared" si="6"/>
        <v>5</v>
      </c>
      <c r="F763" s="66">
        <f t="shared" si="7"/>
        <v>2025</v>
      </c>
      <c r="G763" s="67">
        <f t="shared" si="8"/>
        <v>45778</v>
      </c>
      <c r="H763" s="67" t="s">
        <v>29</v>
      </c>
      <c r="I763" s="26" t="s">
        <v>43</v>
      </c>
      <c r="J763" s="66" t="s">
        <v>283</v>
      </c>
      <c r="K763" s="69" t="s">
        <v>27</v>
      </c>
      <c r="L763" s="69" t="s">
        <v>137</v>
      </c>
      <c r="M763" s="69" t="s">
        <v>666</v>
      </c>
      <c r="N763" s="69" t="s">
        <v>28</v>
      </c>
      <c r="O763" s="71">
        <v>0</v>
      </c>
      <c r="P763" s="74">
        <v>2561.73</v>
      </c>
    </row>
    <row r="764" spans="1:16" ht="14.25" customHeight="1">
      <c r="A764" s="64" t="s">
        <v>1</v>
      </c>
      <c r="B764" s="163" t="s">
        <v>662</v>
      </c>
      <c r="C764" s="174" t="s">
        <v>647</v>
      </c>
      <c r="D764" s="68">
        <v>45807</v>
      </c>
      <c r="E764" s="66">
        <f t="shared" si="6"/>
        <v>5</v>
      </c>
      <c r="F764" s="66">
        <f t="shared" si="7"/>
        <v>2025</v>
      </c>
      <c r="G764" s="67">
        <f t="shared" si="8"/>
        <v>45778</v>
      </c>
      <c r="H764" s="67" t="s">
        <v>29</v>
      </c>
      <c r="I764" s="26" t="s">
        <v>43</v>
      </c>
      <c r="J764" s="66" t="s">
        <v>284</v>
      </c>
      <c r="K764" s="69" t="s">
        <v>27</v>
      </c>
      <c r="L764" s="69" t="s">
        <v>137</v>
      </c>
      <c r="M764" s="69" t="s">
        <v>666</v>
      </c>
      <c r="N764" s="69" t="s">
        <v>28</v>
      </c>
      <c r="O764" s="71">
        <v>0</v>
      </c>
      <c r="P764" s="74">
        <v>2062.33</v>
      </c>
    </row>
    <row r="765" spans="1:16" ht="14.25" customHeight="1">
      <c r="A765" s="64" t="s">
        <v>1</v>
      </c>
      <c r="B765" s="163" t="s">
        <v>662</v>
      </c>
      <c r="C765" s="174" t="s">
        <v>647</v>
      </c>
      <c r="D765" s="68">
        <v>45807</v>
      </c>
      <c r="E765" s="66">
        <f t="shared" si="6"/>
        <v>5</v>
      </c>
      <c r="F765" s="66">
        <f t="shared" si="7"/>
        <v>2025</v>
      </c>
      <c r="G765" s="67">
        <f t="shared" si="8"/>
        <v>45778</v>
      </c>
      <c r="H765" s="67" t="s">
        <v>29</v>
      </c>
      <c r="I765" s="26" t="s">
        <v>43</v>
      </c>
      <c r="J765" s="66" t="s">
        <v>284</v>
      </c>
      <c r="K765" s="69" t="s">
        <v>27</v>
      </c>
      <c r="L765" s="69" t="s">
        <v>137</v>
      </c>
      <c r="M765" s="69" t="s">
        <v>666</v>
      </c>
      <c r="N765" s="69" t="s">
        <v>28</v>
      </c>
      <c r="O765" s="71">
        <v>0</v>
      </c>
      <c r="P765" s="74">
        <v>1642.45</v>
      </c>
    </row>
    <row r="766" spans="1:16" ht="14.25" customHeight="1">
      <c r="A766" s="64" t="s">
        <v>1</v>
      </c>
      <c r="B766" s="163" t="s">
        <v>662</v>
      </c>
      <c r="C766" s="174" t="s">
        <v>647</v>
      </c>
      <c r="D766" s="68">
        <v>45807</v>
      </c>
      <c r="E766" s="66">
        <f t="shared" si="6"/>
        <v>5</v>
      </c>
      <c r="F766" s="66">
        <f t="shared" si="7"/>
        <v>2025</v>
      </c>
      <c r="G766" s="67">
        <f t="shared" si="8"/>
        <v>45778</v>
      </c>
      <c r="H766" s="67" t="s">
        <v>29</v>
      </c>
      <c r="I766" s="26" t="s">
        <v>43</v>
      </c>
      <c r="J766" s="66" t="s">
        <v>685</v>
      </c>
      <c r="K766" s="69" t="s">
        <v>27</v>
      </c>
      <c r="L766" s="69" t="s">
        <v>137</v>
      </c>
      <c r="M766" s="69" t="s">
        <v>666</v>
      </c>
      <c r="N766" s="69" t="s">
        <v>28</v>
      </c>
      <c r="O766" s="71">
        <v>0</v>
      </c>
      <c r="P766" s="74">
        <v>41.04</v>
      </c>
    </row>
    <row r="767" spans="1:16" ht="14.25" customHeight="1">
      <c r="A767" s="64" t="s">
        <v>1</v>
      </c>
      <c r="B767" s="163" t="s">
        <v>662</v>
      </c>
      <c r="C767" s="174" t="s">
        <v>647</v>
      </c>
      <c r="D767" s="68">
        <v>45807</v>
      </c>
      <c r="E767" s="66">
        <f t="shared" ref="E767:E1021" si="9">MONTH(D767)</f>
        <v>5</v>
      </c>
      <c r="F767" s="66">
        <f t="shared" ref="F767:F1021" si="10">YEAR(D767)</f>
        <v>2025</v>
      </c>
      <c r="G767" s="67">
        <f t="shared" ref="G767:G1021" si="11">(E767&amp;"/"&amp;F767)*1</f>
        <v>45778</v>
      </c>
      <c r="H767" s="67" t="s">
        <v>29</v>
      </c>
      <c r="I767" s="26" t="s">
        <v>43</v>
      </c>
      <c r="J767" s="66" t="s">
        <v>686</v>
      </c>
      <c r="K767" s="69" t="s">
        <v>27</v>
      </c>
      <c r="L767" s="69" t="s">
        <v>137</v>
      </c>
      <c r="M767" s="69" t="s">
        <v>666</v>
      </c>
      <c r="N767" s="69" t="s">
        <v>28</v>
      </c>
      <c r="O767" s="71">
        <v>0</v>
      </c>
      <c r="P767" s="74">
        <v>5305.51</v>
      </c>
    </row>
    <row r="768" spans="1:16" ht="14.25" customHeight="1">
      <c r="A768" s="64" t="s">
        <v>1</v>
      </c>
      <c r="B768" s="163" t="s">
        <v>662</v>
      </c>
      <c r="C768" s="174" t="s">
        <v>647</v>
      </c>
      <c r="D768" s="68">
        <v>45807</v>
      </c>
      <c r="E768" s="66">
        <f t="shared" si="9"/>
        <v>5</v>
      </c>
      <c r="F768" s="66">
        <f t="shared" si="10"/>
        <v>2025</v>
      </c>
      <c r="G768" s="67">
        <f t="shared" si="11"/>
        <v>45778</v>
      </c>
      <c r="H768" s="67" t="s">
        <v>29</v>
      </c>
      <c r="I768" s="26" t="s">
        <v>43</v>
      </c>
      <c r="J768" s="66" t="s">
        <v>286</v>
      </c>
      <c r="K768" s="69" t="s">
        <v>27</v>
      </c>
      <c r="L768" s="69" t="s">
        <v>137</v>
      </c>
      <c r="M768" s="69" t="s">
        <v>666</v>
      </c>
      <c r="N768" s="69" t="s">
        <v>28</v>
      </c>
      <c r="O768" s="71">
        <v>0</v>
      </c>
      <c r="P768" s="74">
        <v>1748.34</v>
      </c>
    </row>
    <row r="769" spans="1:16" ht="14.25" customHeight="1">
      <c r="A769" s="64" t="s">
        <v>1</v>
      </c>
      <c r="B769" s="163" t="s">
        <v>662</v>
      </c>
      <c r="C769" s="174" t="s">
        <v>647</v>
      </c>
      <c r="D769" s="68">
        <v>45807</v>
      </c>
      <c r="E769" s="66">
        <f t="shared" si="9"/>
        <v>5</v>
      </c>
      <c r="F769" s="66">
        <f t="shared" si="10"/>
        <v>2025</v>
      </c>
      <c r="G769" s="67">
        <f t="shared" si="11"/>
        <v>45778</v>
      </c>
      <c r="H769" s="67" t="s">
        <v>29</v>
      </c>
      <c r="I769" s="26" t="s">
        <v>43</v>
      </c>
      <c r="J769" s="66" t="s">
        <v>829</v>
      </c>
      <c r="K769" s="69" t="s">
        <v>27</v>
      </c>
      <c r="L769" s="69" t="s">
        <v>137</v>
      </c>
      <c r="M769" s="69" t="s">
        <v>666</v>
      </c>
      <c r="N769" s="69" t="s">
        <v>28</v>
      </c>
      <c r="O769" s="71">
        <v>0</v>
      </c>
      <c r="P769" s="74">
        <v>3896.59</v>
      </c>
    </row>
    <row r="770" spans="1:16" ht="14.25" customHeight="1">
      <c r="A770" s="64" t="s">
        <v>1</v>
      </c>
      <c r="B770" s="163" t="s">
        <v>662</v>
      </c>
      <c r="C770" s="174" t="s">
        <v>647</v>
      </c>
      <c r="D770" s="68">
        <v>45807</v>
      </c>
      <c r="E770" s="66">
        <f t="shared" si="9"/>
        <v>5</v>
      </c>
      <c r="F770" s="66">
        <f t="shared" si="10"/>
        <v>2025</v>
      </c>
      <c r="G770" s="67">
        <f t="shared" si="11"/>
        <v>45778</v>
      </c>
      <c r="H770" s="67" t="s">
        <v>29</v>
      </c>
      <c r="I770" s="26" t="s">
        <v>43</v>
      </c>
      <c r="J770" s="66" t="s">
        <v>689</v>
      </c>
      <c r="K770" s="69" t="s">
        <v>27</v>
      </c>
      <c r="L770" s="69" t="s">
        <v>137</v>
      </c>
      <c r="M770" s="69" t="s">
        <v>666</v>
      </c>
      <c r="N770" s="69" t="s">
        <v>28</v>
      </c>
      <c r="O770" s="71">
        <v>0</v>
      </c>
      <c r="P770" s="74">
        <v>1020.7</v>
      </c>
    </row>
    <row r="771" spans="1:16" ht="14.25" customHeight="1">
      <c r="A771" s="64" t="s">
        <v>1</v>
      </c>
      <c r="B771" s="163" t="s">
        <v>662</v>
      </c>
      <c r="C771" s="174" t="s">
        <v>647</v>
      </c>
      <c r="D771" s="68">
        <v>45807</v>
      </c>
      <c r="E771" s="66">
        <f t="shared" si="9"/>
        <v>5</v>
      </c>
      <c r="F771" s="66">
        <f t="shared" si="10"/>
        <v>2025</v>
      </c>
      <c r="G771" s="67">
        <f t="shared" si="11"/>
        <v>45778</v>
      </c>
      <c r="H771" s="67" t="s">
        <v>29</v>
      </c>
      <c r="I771" s="26" t="s">
        <v>43</v>
      </c>
      <c r="J771" s="66" t="s">
        <v>261</v>
      </c>
      <c r="K771" s="69" t="s">
        <v>27</v>
      </c>
      <c r="L771" s="69" t="s">
        <v>137</v>
      </c>
      <c r="M771" s="69" t="s">
        <v>666</v>
      </c>
      <c r="N771" s="69" t="s">
        <v>28</v>
      </c>
      <c r="O771" s="71">
        <v>0</v>
      </c>
      <c r="P771" s="74">
        <v>1379.2</v>
      </c>
    </row>
    <row r="772" spans="1:16" ht="14.25" customHeight="1">
      <c r="A772" s="64" t="s">
        <v>1</v>
      </c>
      <c r="B772" s="163" t="s">
        <v>662</v>
      </c>
      <c r="C772" s="174" t="s">
        <v>647</v>
      </c>
      <c r="D772" s="68">
        <v>45807</v>
      </c>
      <c r="E772" s="66">
        <f t="shared" si="9"/>
        <v>5</v>
      </c>
      <c r="F772" s="66">
        <f t="shared" si="10"/>
        <v>2025</v>
      </c>
      <c r="G772" s="67">
        <f t="shared" si="11"/>
        <v>45778</v>
      </c>
      <c r="H772" s="67" t="s">
        <v>29</v>
      </c>
      <c r="I772" s="26" t="s">
        <v>43</v>
      </c>
      <c r="J772" s="66" t="s">
        <v>288</v>
      </c>
      <c r="K772" s="69" t="s">
        <v>27</v>
      </c>
      <c r="L772" s="69" t="s">
        <v>137</v>
      </c>
      <c r="M772" s="69" t="s">
        <v>666</v>
      </c>
      <c r="N772" s="69" t="s">
        <v>28</v>
      </c>
      <c r="O772" s="71">
        <v>0</v>
      </c>
      <c r="P772" s="74">
        <v>4215.0600000000004</v>
      </c>
    </row>
    <row r="773" spans="1:16" ht="14.25" customHeight="1">
      <c r="A773" s="64" t="s">
        <v>1</v>
      </c>
      <c r="B773" s="163" t="s">
        <v>662</v>
      </c>
      <c r="C773" s="174" t="s">
        <v>647</v>
      </c>
      <c r="D773" s="68">
        <v>45807</v>
      </c>
      <c r="E773" s="66">
        <f t="shared" si="9"/>
        <v>5</v>
      </c>
      <c r="F773" s="66">
        <f t="shared" si="10"/>
        <v>2025</v>
      </c>
      <c r="G773" s="67">
        <f t="shared" si="11"/>
        <v>45778</v>
      </c>
      <c r="H773" s="67" t="s">
        <v>29</v>
      </c>
      <c r="I773" s="26" t="s">
        <v>43</v>
      </c>
      <c r="J773" s="66" t="s">
        <v>263</v>
      </c>
      <c r="K773" s="69" t="s">
        <v>27</v>
      </c>
      <c r="L773" s="69" t="s">
        <v>137</v>
      </c>
      <c r="M773" s="69" t="s">
        <v>666</v>
      </c>
      <c r="N773" s="69" t="s">
        <v>28</v>
      </c>
      <c r="O773" s="71">
        <v>0</v>
      </c>
      <c r="P773" s="74">
        <v>1008.23</v>
      </c>
    </row>
    <row r="774" spans="1:16" ht="14.25" customHeight="1">
      <c r="A774" s="64" t="s">
        <v>1</v>
      </c>
      <c r="B774" s="163" t="s">
        <v>662</v>
      </c>
      <c r="C774" s="174" t="s">
        <v>647</v>
      </c>
      <c r="D774" s="68">
        <v>45807</v>
      </c>
      <c r="E774" s="66">
        <f t="shared" si="9"/>
        <v>5</v>
      </c>
      <c r="F774" s="66">
        <f t="shared" si="10"/>
        <v>2025</v>
      </c>
      <c r="G774" s="67">
        <f t="shared" si="11"/>
        <v>45778</v>
      </c>
      <c r="H774" s="67" t="s">
        <v>29</v>
      </c>
      <c r="I774" s="26" t="s">
        <v>43</v>
      </c>
      <c r="J774" s="66" t="s">
        <v>267</v>
      </c>
      <c r="K774" s="69" t="s">
        <v>27</v>
      </c>
      <c r="L774" s="69" t="s">
        <v>137</v>
      </c>
      <c r="M774" s="69" t="s">
        <v>666</v>
      </c>
      <c r="N774" s="69" t="s">
        <v>28</v>
      </c>
      <c r="O774" s="71">
        <v>0</v>
      </c>
      <c r="P774" s="74">
        <v>626.36</v>
      </c>
    </row>
    <row r="775" spans="1:16" ht="14.25" customHeight="1">
      <c r="A775" s="64" t="s">
        <v>1</v>
      </c>
      <c r="B775" s="163" t="s">
        <v>662</v>
      </c>
      <c r="C775" s="174" t="s">
        <v>647</v>
      </c>
      <c r="D775" s="68">
        <v>45807</v>
      </c>
      <c r="E775" s="66">
        <f t="shared" si="9"/>
        <v>5</v>
      </c>
      <c r="F775" s="66">
        <f t="shared" si="10"/>
        <v>2025</v>
      </c>
      <c r="G775" s="67">
        <f t="shared" si="11"/>
        <v>45778</v>
      </c>
      <c r="H775" s="67" t="s">
        <v>29</v>
      </c>
      <c r="I775" s="26" t="s">
        <v>43</v>
      </c>
      <c r="J775" s="66" t="s">
        <v>750</v>
      </c>
      <c r="K775" s="69" t="s">
        <v>27</v>
      </c>
      <c r="L775" s="69" t="s">
        <v>137</v>
      </c>
      <c r="M775" s="69" t="s">
        <v>666</v>
      </c>
      <c r="N775" s="69" t="s">
        <v>28</v>
      </c>
      <c r="O775" s="71">
        <v>0</v>
      </c>
      <c r="P775" s="74">
        <v>1735.65</v>
      </c>
    </row>
    <row r="776" spans="1:16" ht="14.25" customHeight="1">
      <c r="A776" s="64" t="s">
        <v>1</v>
      </c>
      <c r="B776" s="163" t="s">
        <v>662</v>
      </c>
      <c r="C776" s="174" t="s">
        <v>647</v>
      </c>
      <c r="D776" s="68">
        <v>45807</v>
      </c>
      <c r="E776" s="66">
        <f t="shared" si="9"/>
        <v>5</v>
      </c>
      <c r="F776" s="66">
        <f t="shared" si="10"/>
        <v>2025</v>
      </c>
      <c r="G776" s="67">
        <f t="shared" si="11"/>
        <v>45778</v>
      </c>
      <c r="H776" s="67" t="s">
        <v>29</v>
      </c>
      <c r="I776" s="26" t="s">
        <v>43</v>
      </c>
      <c r="J776" s="66" t="s">
        <v>894</v>
      </c>
      <c r="K776" s="69" t="s">
        <v>27</v>
      </c>
      <c r="L776" s="69" t="s">
        <v>137</v>
      </c>
      <c r="M776" s="69" t="s">
        <v>666</v>
      </c>
      <c r="N776" s="69" t="s">
        <v>28</v>
      </c>
      <c r="O776" s="71">
        <v>0</v>
      </c>
      <c r="P776" s="74">
        <v>2115.84</v>
      </c>
    </row>
    <row r="777" spans="1:16" ht="14.25" customHeight="1">
      <c r="A777" s="64" t="s">
        <v>1</v>
      </c>
      <c r="B777" s="163" t="s">
        <v>662</v>
      </c>
      <c r="C777" s="174" t="s">
        <v>647</v>
      </c>
      <c r="D777" s="68">
        <v>45807</v>
      </c>
      <c r="E777" s="66">
        <f t="shared" si="9"/>
        <v>5</v>
      </c>
      <c r="F777" s="66">
        <f t="shared" si="10"/>
        <v>2025</v>
      </c>
      <c r="G777" s="67">
        <f t="shared" si="11"/>
        <v>45778</v>
      </c>
      <c r="H777" s="67" t="s">
        <v>29</v>
      </c>
      <c r="I777" s="26" t="s">
        <v>43</v>
      </c>
      <c r="J777" s="66" t="s">
        <v>289</v>
      </c>
      <c r="K777" s="69" t="s">
        <v>27</v>
      </c>
      <c r="L777" s="69" t="s">
        <v>137</v>
      </c>
      <c r="M777" s="69" t="s">
        <v>666</v>
      </c>
      <c r="N777" s="69" t="s">
        <v>28</v>
      </c>
      <c r="O777" s="71">
        <v>0</v>
      </c>
      <c r="P777" s="74">
        <v>3594.97</v>
      </c>
    </row>
    <row r="778" spans="1:16" ht="14.25" customHeight="1">
      <c r="A778" s="64" t="s">
        <v>1</v>
      </c>
      <c r="B778" s="163" t="s">
        <v>662</v>
      </c>
      <c r="C778" s="174" t="s">
        <v>647</v>
      </c>
      <c r="D778" s="68">
        <v>45807</v>
      </c>
      <c r="E778" s="66">
        <f t="shared" si="9"/>
        <v>5</v>
      </c>
      <c r="F778" s="66">
        <f t="shared" si="10"/>
        <v>2025</v>
      </c>
      <c r="G778" s="67">
        <f t="shared" si="11"/>
        <v>45778</v>
      </c>
      <c r="H778" s="67" t="s">
        <v>29</v>
      </c>
      <c r="I778" s="26" t="s">
        <v>43</v>
      </c>
      <c r="J778" s="66" t="s">
        <v>290</v>
      </c>
      <c r="K778" s="69" t="s">
        <v>27</v>
      </c>
      <c r="L778" s="69" t="s">
        <v>137</v>
      </c>
      <c r="M778" s="69" t="s">
        <v>666</v>
      </c>
      <c r="N778" s="69" t="s">
        <v>28</v>
      </c>
      <c r="O778" s="71">
        <v>0</v>
      </c>
      <c r="P778" s="74">
        <v>1842.77</v>
      </c>
    </row>
    <row r="779" spans="1:16" ht="14.25" customHeight="1">
      <c r="A779" s="64" t="s">
        <v>1</v>
      </c>
      <c r="B779" s="163" t="s">
        <v>662</v>
      </c>
      <c r="C779" s="174" t="s">
        <v>647</v>
      </c>
      <c r="D779" s="68">
        <v>45807</v>
      </c>
      <c r="E779" s="66">
        <f t="shared" si="9"/>
        <v>5</v>
      </c>
      <c r="F779" s="66">
        <f t="shared" si="10"/>
        <v>2025</v>
      </c>
      <c r="G779" s="67">
        <f t="shared" si="11"/>
        <v>45778</v>
      </c>
      <c r="H779" s="67" t="s">
        <v>29</v>
      </c>
      <c r="I779" s="26" t="s">
        <v>43</v>
      </c>
      <c r="J779" s="66" t="s">
        <v>291</v>
      </c>
      <c r="K779" s="69" t="s">
        <v>27</v>
      </c>
      <c r="L779" s="69" t="s">
        <v>137</v>
      </c>
      <c r="M779" s="69" t="s">
        <v>666</v>
      </c>
      <c r="N779" s="69" t="s">
        <v>28</v>
      </c>
      <c r="O779" s="71">
        <v>0</v>
      </c>
      <c r="P779" s="74">
        <v>1859.17</v>
      </c>
    </row>
    <row r="780" spans="1:16" ht="14.25" customHeight="1">
      <c r="A780" s="64" t="s">
        <v>1</v>
      </c>
      <c r="B780" s="163" t="s">
        <v>662</v>
      </c>
      <c r="C780" s="174" t="s">
        <v>647</v>
      </c>
      <c r="D780" s="68">
        <v>45807</v>
      </c>
      <c r="E780" s="66">
        <f t="shared" si="9"/>
        <v>5</v>
      </c>
      <c r="F780" s="66">
        <f t="shared" si="10"/>
        <v>2025</v>
      </c>
      <c r="G780" s="67">
        <f t="shared" si="11"/>
        <v>45778</v>
      </c>
      <c r="H780" s="67" t="s">
        <v>29</v>
      </c>
      <c r="I780" s="26" t="s">
        <v>43</v>
      </c>
      <c r="J780" s="66" t="s">
        <v>291</v>
      </c>
      <c r="K780" s="69" t="s">
        <v>27</v>
      </c>
      <c r="L780" s="69" t="s">
        <v>137</v>
      </c>
      <c r="M780" s="69" t="s">
        <v>666</v>
      </c>
      <c r="N780" s="69" t="s">
        <v>28</v>
      </c>
      <c r="O780" s="71">
        <v>0</v>
      </c>
      <c r="P780" s="74">
        <v>3115.66</v>
      </c>
    </row>
    <row r="781" spans="1:16" ht="14.25" customHeight="1">
      <c r="A781" s="64" t="s">
        <v>1</v>
      </c>
      <c r="B781" s="163" t="s">
        <v>662</v>
      </c>
      <c r="C781" s="174" t="s">
        <v>647</v>
      </c>
      <c r="D781" s="68">
        <v>45807</v>
      </c>
      <c r="E781" s="66">
        <f t="shared" si="9"/>
        <v>5</v>
      </c>
      <c r="F781" s="66">
        <f t="shared" si="10"/>
        <v>2025</v>
      </c>
      <c r="G781" s="67">
        <f t="shared" si="11"/>
        <v>45778</v>
      </c>
      <c r="H781" s="67" t="s">
        <v>2009</v>
      </c>
      <c r="I781" s="26" t="s">
        <v>102</v>
      </c>
      <c r="J781" s="66" t="s">
        <v>682</v>
      </c>
      <c r="K781" s="69" t="s">
        <v>27</v>
      </c>
      <c r="L781" s="69" t="s">
        <v>137</v>
      </c>
      <c r="M781" s="69" t="s">
        <v>666</v>
      </c>
      <c r="N781" s="69" t="s">
        <v>28</v>
      </c>
      <c r="O781" s="71">
        <v>0</v>
      </c>
      <c r="P781" s="74">
        <v>13.35</v>
      </c>
    </row>
    <row r="782" spans="1:16" ht="14.25" customHeight="1">
      <c r="A782" s="64" t="s">
        <v>1</v>
      </c>
      <c r="B782" s="163" t="s">
        <v>662</v>
      </c>
      <c r="C782" s="174" t="s">
        <v>647</v>
      </c>
      <c r="D782" s="68">
        <v>45807</v>
      </c>
      <c r="E782" s="66">
        <f t="shared" si="9"/>
        <v>5</v>
      </c>
      <c r="F782" s="66">
        <f t="shared" si="10"/>
        <v>2025</v>
      </c>
      <c r="G782" s="67">
        <f t="shared" si="11"/>
        <v>45778</v>
      </c>
      <c r="H782" s="67" t="s">
        <v>2009</v>
      </c>
      <c r="I782" s="26" t="s">
        <v>102</v>
      </c>
      <c r="J782" s="66" t="s">
        <v>682</v>
      </c>
      <c r="K782" s="69" t="s">
        <v>27</v>
      </c>
      <c r="L782" s="69" t="s">
        <v>137</v>
      </c>
      <c r="M782" s="69" t="s">
        <v>666</v>
      </c>
      <c r="N782" s="69" t="s">
        <v>28</v>
      </c>
      <c r="O782" s="71">
        <v>0</v>
      </c>
      <c r="P782" s="74">
        <v>13.35</v>
      </c>
    </row>
    <row r="783" spans="1:16" ht="14.25" customHeight="1">
      <c r="A783" s="64" t="s">
        <v>1</v>
      </c>
      <c r="B783" s="163" t="s">
        <v>662</v>
      </c>
      <c r="C783" s="174" t="s">
        <v>647</v>
      </c>
      <c r="D783" s="68">
        <v>45807</v>
      </c>
      <c r="E783" s="66">
        <f t="shared" si="9"/>
        <v>5</v>
      </c>
      <c r="F783" s="66">
        <f t="shared" si="10"/>
        <v>2025</v>
      </c>
      <c r="G783" s="67">
        <f t="shared" si="11"/>
        <v>45778</v>
      </c>
      <c r="H783" s="67" t="s">
        <v>2009</v>
      </c>
      <c r="I783" s="26" t="s">
        <v>102</v>
      </c>
      <c r="J783" s="66" t="s">
        <v>682</v>
      </c>
      <c r="K783" s="69" t="s">
        <v>27</v>
      </c>
      <c r="L783" s="69" t="s">
        <v>137</v>
      </c>
      <c r="M783" s="69" t="s">
        <v>666</v>
      </c>
      <c r="N783" s="69" t="s">
        <v>28</v>
      </c>
      <c r="O783" s="71">
        <v>0</v>
      </c>
      <c r="P783" s="74">
        <v>13.35</v>
      </c>
    </row>
    <row r="784" spans="1:16" ht="14.25" customHeight="1">
      <c r="A784" s="64" t="s">
        <v>1</v>
      </c>
      <c r="B784" s="163" t="s">
        <v>662</v>
      </c>
      <c r="C784" s="174" t="s">
        <v>647</v>
      </c>
      <c r="D784" s="68">
        <v>45807</v>
      </c>
      <c r="E784" s="66">
        <f t="shared" si="9"/>
        <v>5</v>
      </c>
      <c r="F784" s="66">
        <f t="shared" si="10"/>
        <v>2025</v>
      </c>
      <c r="G784" s="67">
        <f t="shared" si="11"/>
        <v>45778</v>
      </c>
      <c r="H784" s="67" t="s">
        <v>2008</v>
      </c>
      <c r="I784" s="26" t="s">
        <v>1808</v>
      </c>
      <c r="J784" s="66" t="s">
        <v>979</v>
      </c>
      <c r="K784" s="69" t="s">
        <v>27</v>
      </c>
      <c r="L784" s="69" t="s">
        <v>137</v>
      </c>
      <c r="M784" s="69" t="s">
        <v>666</v>
      </c>
      <c r="N784" s="69" t="s">
        <v>28</v>
      </c>
      <c r="O784" s="71">
        <v>0</v>
      </c>
      <c r="P784" s="74">
        <v>3000</v>
      </c>
    </row>
    <row r="785" spans="1:16" ht="14.25" customHeight="1">
      <c r="A785" s="64" t="s">
        <v>1</v>
      </c>
      <c r="B785" s="163" t="s">
        <v>662</v>
      </c>
      <c r="C785" s="174" t="s">
        <v>647</v>
      </c>
      <c r="D785" s="68">
        <v>45810</v>
      </c>
      <c r="E785" s="66">
        <f t="shared" si="9"/>
        <v>6</v>
      </c>
      <c r="F785" s="66">
        <f t="shared" si="10"/>
        <v>2025</v>
      </c>
      <c r="G785" s="67">
        <f t="shared" si="11"/>
        <v>45809</v>
      </c>
      <c r="H785" s="67" t="s">
        <v>2007</v>
      </c>
      <c r="I785" s="26" t="s">
        <v>138</v>
      </c>
      <c r="J785" s="66" t="s">
        <v>139</v>
      </c>
      <c r="K785" s="69" t="s">
        <v>27</v>
      </c>
      <c r="L785" s="69" t="s">
        <v>137</v>
      </c>
      <c r="M785" s="69" t="s">
        <v>664</v>
      </c>
      <c r="N785" s="69" t="s">
        <v>604</v>
      </c>
      <c r="O785" s="71">
        <v>0.04</v>
      </c>
      <c r="P785" s="74">
        <v>0</v>
      </c>
    </row>
    <row r="786" spans="1:16" ht="14.25" customHeight="1">
      <c r="A786" s="64" t="s">
        <v>1</v>
      </c>
      <c r="B786" s="163" t="s">
        <v>662</v>
      </c>
      <c r="C786" s="174" t="s">
        <v>647</v>
      </c>
      <c r="D786" s="68">
        <v>45810</v>
      </c>
      <c r="E786" s="66">
        <f t="shared" si="9"/>
        <v>6</v>
      </c>
      <c r="F786" s="66">
        <f t="shared" si="10"/>
        <v>2025</v>
      </c>
      <c r="G786" s="67">
        <f t="shared" si="11"/>
        <v>45809</v>
      </c>
      <c r="H786" s="67" t="s">
        <v>2008</v>
      </c>
      <c r="I786" s="26" t="s">
        <v>582</v>
      </c>
      <c r="J786" s="66" t="s">
        <v>560</v>
      </c>
      <c r="K786" s="69" t="s">
        <v>27</v>
      </c>
      <c r="L786" s="69" t="s">
        <v>137</v>
      </c>
      <c r="M786" s="69" t="s">
        <v>666</v>
      </c>
      <c r="N786" s="69" t="s">
        <v>28</v>
      </c>
      <c r="O786" s="71">
        <v>0</v>
      </c>
      <c r="P786" s="74">
        <v>232.53</v>
      </c>
    </row>
    <row r="787" spans="1:16" ht="14.25" customHeight="1">
      <c r="A787" s="64" t="s">
        <v>1</v>
      </c>
      <c r="B787" s="163" t="s">
        <v>662</v>
      </c>
      <c r="C787" s="174" t="s">
        <v>647</v>
      </c>
      <c r="D787" s="68">
        <v>45810</v>
      </c>
      <c r="E787" s="66">
        <f t="shared" si="9"/>
        <v>6</v>
      </c>
      <c r="F787" s="66">
        <f t="shared" si="10"/>
        <v>2025</v>
      </c>
      <c r="G787" s="67">
        <f t="shared" si="11"/>
        <v>45809</v>
      </c>
      <c r="H787" s="67" t="s">
        <v>2009</v>
      </c>
      <c r="I787" s="26" t="s">
        <v>102</v>
      </c>
      <c r="J787" s="66" t="s">
        <v>129</v>
      </c>
      <c r="K787" s="69" t="s">
        <v>27</v>
      </c>
      <c r="L787" s="69" t="s">
        <v>137</v>
      </c>
      <c r="M787" s="69" t="s">
        <v>666</v>
      </c>
      <c r="N787" s="69" t="s">
        <v>28</v>
      </c>
      <c r="O787" s="71">
        <v>0</v>
      </c>
      <c r="P787" s="74">
        <v>1.75</v>
      </c>
    </row>
    <row r="788" spans="1:16" ht="14.25" customHeight="1">
      <c r="A788" s="64" t="s">
        <v>1</v>
      </c>
      <c r="B788" s="163" t="s">
        <v>662</v>
      </c>
      <c r="C788" s="174" t="s">
        <v>647</v>
      </c>
      <c r="D788" s="68">
        <v>45810</v>
      </c>
      <c r="E788" s="66">
        <f t="shared" si="9"/>
        <v>6</v>
      </c>
      <c r="F788" s="66">
        <f t="shared" si="10"/>
        <v>2025</v>
      </c>
      <c r="G788" s="67">
        <f t="shared" si="11"/>
        <v>45809</v>
      </c>
      <c r="H788" s="67" t="s">
        <v>2009</v>
      </c>
      <c r="I788" s="26" t="s">
        <v>102</v>
      </c>
      <c r="J788" s="66" t="s">
        <v>129</v>
      </c>
      <c r="K788" s="69" t="s">
        <v>27</v>
      </c>
      <c r="L788" s="69" t="s">
        <v>137</v>
      </c>
      <c r="M788" s="69" t="s">
        <v>666</v>
      </c>
      <c r="N788" s="69" t="s">
        <v>28</v>
      </c>
      <c r="O788" s="71">
        <v>0</v>
      </c>
      <c r="P788" s="74">
        <v>1.75</v>
      </c>
    </row>
    <row r="789" spans="1:16" ht="14.25" customHeight="1">
      <c r="A789" s="64" t="s">
        <v>1</v>
      </c>
      <c r="B789" s="163" t="s">
        <v>662</v>
      </c>
      <c r="C789" s="174" t="s">
        <v>647</v>
      </c>
      <c r="D789" s="68">
        <v>45810</v>
      </c>
      <c r="E789" s="66">
        <f t="shared" si="9"/>
        <v>6</v>
      </c>
      <c r="F789" s="66">
        <f t="shared" si="10"/>
        <v>2025</v>
      </c>
      <c r="G789" s="67">
        <f t="shared" si="11"/>
        <v>45809</v>
      </c>
      <c r="H789" s="67" t="s">
        <v>2009</v>
      </c>
      <c r="I789" s="26" t="s">
        <v>102</v>
      </c>
      <c r="J789" s="66" t="s">
        <v>129</v>
      </c>
      <c r="K789" s="69" t="s">
        <v>27</v>
      </c>
      <c r="L789" s="69" t="s">
        <v>137</v>
      </c>
      <c r="M789" s="69" t="s">
        <v>666</v>
      </c>
      <c r="N789" s="69" t="s">
        <v>28</v>
      </c>
      <c r="O789" s="71">
        <v>0</v>
      </c>
      <c r="P789" s="74">
        <v>1.75</v>
      </c>
    </row>
    <row r="790" spans="1:16" ht="14.25" customHeight="1">
      <c r="A790" s="64" t="s">
        <v>1</v>
      </c>
      <c r="B790" s="163" t="s">
        <v>662</v>
      </c>
      <c r="C790" s="174" t="s">
        <v>647</v>
      </c>
      <c r="D790" s="68">
        <v>45810</v>
      </c>
      <c r="E790" s="66">
        <f t="shared" si="9"/>
        <v>6</v>
      </c>
      <c r="F790" s="66">
        <f t="shared" si="10"/>
        <v>2025</v>
      </c>
      <c r="G790" s="67">
        <f t="shared" si="11"/>
        <v>45809</v>
      </c>
      <c r="H790" s="67" t="s">
        <v>2009</v>
      </c>
      <c r="I790" s="26" t="s">
        <v>102</v>
      </c>
      <c r="J790" s="66" t="s">
        <v>129</v>
      </c>
      <c r="K790" s="69" t="s">
        <v>27</v>
      </c>
      <c r="L790" s="69" t="s">
        <v>137</v>
      </c>
      <c r="M790" s="69" t="s">
        <v>666</v>
      </c>
      <c r="N790" s="69" t="s">
        <v>28</v>
      </c>
      <c r="O790" s="71">
        <v>0</v>
      </c>
      <c r="P790" s="74">
        <v>1.75</v>
      </c>
    </row>
    <row r="791" spans="1:16" ht="14.25" customHeight="1">
      <c r="A791" s="64" t="s">
        <v>1</v>
      </c>
      <c r="B791" s="163" t="s">
        <v>662</v>
      </c>
      <c r="C791" s="174" t="s">
        <v>647</v>
      </c>
      <c r="D791" s="68">
        <v>45810</v>
      </c>
      <c r="E791" s="66">
        <f t="shared" si="9"/>
        <v>6</v>
      </c>
      <c r="F791" s="66">
        <f t="shared" si="10"/>
        <v>2025</v>
      </c>
      <c r="G791" s="67">
        <f t="shared" si="11"/>
        <v>45809</v>
      </c>
      <c r="H791" s="67" t="s">
        <v>2009</v>
      </c>
      <c r="I791" s="26" t="s">
        <v>102</v>
      </c>
      <c r="J791" s="66" t="s">
        <v>129</v>
      </c>
      <c r="K791" s="69" t="s">
        <v>27</v>
      </c>
      <c r="L791" s="69" t="s">
        <v>137</v>
      </c>
      <c r="M791" s="69" t="s">
        <v>666</v>
      </c>
      <c r="N791" s="69" t="s">
        <v>28</v>
      </c>
      <c r="O791" s="71">
        <v>0</v>
      </c>
      <c r="P791" s="74">
        <v>1.75</v>
      </c>
    </row>
    <row r="792" spans="1:16" ht="14.25" customHeight="1">
      <c r="A792" s="64" t="s">
        <v>1</v>
      </c>
      <c r="B792" s="163" t="s">
        <v>662</v>
      </c>
      <c r="C792" s="174" t="s">
        <v>647</v>
      </c>
      <c r="D792" s="68">
        <v>45810</v>
      </c>
      <c r="E792" s="66">
        <f t="shared" si="9"/>
        <v>6</v>
      </c>
      <c r="F792" s="66">
        <f t="shared" si="10"/>
        <v>2025</v>
      </c>
      <c r="G792" s="67">
        <f t="shared" si="11"/>
        <v>45809</v>
      </c>
      <c r="H792" s="67" t="s">
        <v>2010</v>
      </c>
      <c r="I792" s="26" t="s">
        <v>987</v>
      </c>
      <c r="J792" s="66" t="s">
        <v>980</v>
      </c>
      <c r="K792" s="69" t="s">
        <v>27</v>
      </c>
      <c r="L792" s="69" t="s">
        <v>137</v>
      </c>
      <c r="M792" s="69" t="s">
        <v>666</v>
      </c>
      <c r="N792" s="69" t="s">
        <v>28</v>
      </c>
      <c r="O792" s="71">
        <v>0</v>
      </c>
      <c r="P792" s="74">
        <v>219</v>
      </c>
    </row>
    <row r="793" spans="1:16" ht="14.25" customHeight="1">
      <c r="A793" s="64" t="s">
        <v>1</v>
      </c>
      <c r="B793" s="163" t="s">
        <v>662</v>
      </c>
      <c r="C793" s="174" t="s">
        <v>647</v>
      </c>
      <c r="D793" s="68">
        <v>45811</v>
      </c>
      <c r="E793" s="66">
        <f t="shared" si="9"/>
        <v>6</v>
      </c>
      <c r="F793" s="66">
        <f t="shared" si="10"/>
        <v>2025</v>
      </c>
      <c r="G793" s="67">
        <f t="shared" si="11"/>
        <v>45809</v>
      </c>
      <c r="H793" s="67" t="s">
        <v>2007</v>
      </c>
      <c r="I793" s="26" t="s">
        <v>138</v>
      </c>
      <c r="J793" s="66" t="s">
        <v>139</v>
      </c>
      <c r="K793" s="69" t="s">
        <v>27</v>
      </c>
      <c r="L793" s="69" t="s">
        <v>137</v>
      </c>
      <c r="M793" s="69" t="s">
        <v>664</v>
      </c>
      <c r="N793" s="69" t="s">
        <v>604</v>
      </c>
      <c r="O793" s="71">
        <v>0.03</v>
      </c>
      <c r="P793" s="74">
        <v>0</v>
      </c>
    </row>
    <row r="794" spans="1:16" ht="14.25" customHeight="1">
      <c r="A794" s="64" t="s">
        <v>1</v>
      </c>
      <c r="B794" s="163" t="s">
        <v>662</v>
      </c>
      <c r="C794" s="174" t="s">
        <v>647</v>
      </c>
      <c r="D794" s="68">
        <v>45811</v>
      </c>
      <c r="E794" s="66">
        <f t="shared" si="9"/>
        <v>6</v>
      </c>
      <c r="F794" s="66">
        <f t="shared" si="10"/>
        <v>2025</v>
      </c>
      <c r="G794" s="67">
        <f t="shared" si="11"/>
        <v>45809</v>
      </c>
      <c r="H794" s="67" t="s">
        <v>2007</v>
      </c>
      <c r="I794" s="26" t="s">
        <v>138</v>
      </c>
      <c r="J794" s="66" t="s">
        <v>139</v>
      </c>
      <c r="K794" s="69" t="s">
        <v>27</v>
      </c>
      <c r="L794" s="69" t="s">
        <v>137</v>
      </c>
      <c r="M794" s="69" t="s">
        <v>664</v>
      </c>
      <c r="N794" s="69" t="s">
        <v>604</v>
      </c>
      <c r="O794" s="71">
        <v>0.44</v>
      </c>
      <c r="P794" s="74">
        <v>0</v>
      </c>
    </row>
    <row r="795" spans="1:16" ht="14.25" customHeight="1">
      <c r="A795" s="64" t="s">
        <v>1</v>
      </c>
      <c r="B795" s="163" t="s">
        <v>662</v>
      </c>
      <c r="C795" s="174" t="s">
        <v>647</v>
      </c>
      <c r="D795" s="68">
        <v>45811</v>
      </c>
      <c r="E795" s="66">
        <f t="shared" si="9"/>
        <v>6</v>
      </c>
      <c r="F795" s="66">
        <f t="shared" si="10"/>
        <v>2025</v>
      </c>
      <c r="G795" s="67">
        <f t="shared" si="11"/>
        <v>45809</v>
      </c>
      <c r="H795" s="67" t="s">
        <v>2008</v>
      </c>
      <c r="I795" s="26" t="s">
        <v>475</v>
      </c>
      <c r="J795" s="66" t="s">
        <v>981</v>
      </c>
      <c r="K795" s="69" t="s">
        <v>27</v>
      </c>
      <c r="L795" s="69" t="s">
        <v>137</v>
      </c>
      <c r="M795" s="69" t="s">
        <v>666</v>
      </c>
      <c r="N795" s="69" t="s">
        <v>28</v>
      </c>
      <c r="O795" s="71">
        <v>0</v>
      </c>
      <c r="P795" s="74">
        <v>3800</v>
      </c>
    </row>
    <row r="796" spans="1:16" ht="14.25" customHeight="1">
      <c r="A796" s="64" t="s">
        <v>1</v>
      </c>
      <c r="B796" s="163" t="s">
        <v>662</v>
      </c>
      <c r="C796" s="174" t="s">
        <v>647</v>
      </c>
      <c r="D796" s="68">
        <v>45811</v>
      </c>
      <c r="E796" s="66">
        <f t="shared" si="9"/>
        <v>6</v>
      </c>
      <c r="F796" s="66">
        <f t="shared" si="10"/>
        <v>2025</v>
      </c>
      <c r="G796" s="67">
        <f t="shared" si="11"/>
        <v>45809</v>
      </c>
      <c r="H796" s="67" t="s">
        <v>2010</v>
      </c>
      <c r="I796" s="26" t="s">
        <v>676</v>
      </c>
      <c r="J796" s="66" t="s">
        <v>677</v>
      </c>
      <c r="K796" s="69" t="s">
        <v>27</v>
      </c>
      <c r="L796" s="69"/>
      <c r="M796" s="69" t="s">
        <v>666</v>
      </c>
      <c r="N796" s="69" t="s">
        <v>28</v>
      </c>
      <c r="O796" s="71">
        <v>0</v>
      </c>
      <c r="P796" s="74">
        <v>380</v>
      </c>
    </row>
    <row r="797" spans="1:16" ht="14.25" customHeight="1">
      <c r="A797" s="64" t="s">
        <v>1</v>
      </c>
      <c r="B797" s="163" t="s">
        <v>662</v>
      </c>
      <c r="C797" s="174" t="s">
        <v>647</v>
      </c>
      <c r="D797" s="68">
        <v>45811</v>
      </c>
      <c r="E797" s="66">
        <f t="shared" si="9"/>
        <v>6</v>
      </c>
      <c r="F797" s="66">
        <f t="shared" si="10"/>
        <v>2025</v>
      </c>
      <c r="G797" s="67">
        <f t="shared" si="11"/>
        <v>45809</v>
      </c>
      <c r="H797" s="67" t="s">
        <v>2008</v>
      </c>
      <c r="I797" s="26" t="s">
        <v>475</v>
      </c>
      <c r="J797" s="66" t="s">
        <v>982</v>
      </c>
      <c r="K797" s="69" t="s">
        <v>27</v>
      </c>
      <c r="L797" s="69" t="s">
        <v>137</v>
      </c>
      <c r="M797" s="69" t="s">
        <v>666</v>
      </c>
      <c r="N797" s="69" t="s">
        <v>28</v>
      </c>
      <c r="O797" s="71">
        <v>0</v>
      </c>
      <c r="P797" s="74">
        <v>1285</v>
      </c>
    </row>
    <row r="798" spans="1:16" ht="14.25" customHeight="1">
      <c r="A798" s="64" t="s">
        <v>1</v>
      </c>
      <c r="B798" s="163" t="s">
        <v>662</v>
      </c>
      <c r="C798" s="174" t="s">
        <v>647</v>
      </c>
      <c r="D798" s="68">
        <v>45811</v>
      </c>
      <c r="E798" s="66">
        <f t="shared" si="9"/>
        <v>6</v>
      </c>
      <c r="F798" s="66">
        <f t="shared" si="10"/>
        <v>2025</v>
      </c>
      <c r="G798" s="67">
        <f t="shared" si="11"/>
        <v>45809</v>
      </c>
      <c r="H798" s="67" t="s">
        <v>2008</v>
      </c>
      <c r="I798" s="26" t="s">
        <v>582</v>
      </c>
      <c r="J798" s="66" t="s">
        <v>983</v>
      </c>
      <c r="K798" s="69" t="s">
        <v>27</v>
      </c>
      <c r="L798" s="69"/>
      <c r="M798" s="69" t="s">
        <v>666</v>
      </c>
      <c r="N798" s="69" t="s">
        <v>28</v>
      </c>
      <c r="O798" s="71">
        <v>0</v>
      </c>
      <c r="P798" s="74">
        <v>240.3</v>
      </c>
    </row>
    <row r="799" spans="1:16" ht="14.25" customHeight="1">
      <c r="A799" s="64" t="s">
        <v>1</v>
      </c>
      <c r="B799" s="163" t="s">
        <v>662</v>
      </c>
      <c r="C799" s="174" t="s">
        <v>647</v>
      </c>
      <c r="D799" s="68">
        <v>45811</v>
      </c>
      <c r="E799" s="66">
        <f t="shared" si="9"/>
        <v>6</v>
      </c>
      <c r="F799" s="66">
        <f t="shared" si="10"/>
        <v>2025</v>
      </c>
      <c r="G799" s="67">
        <f t="shared" si="11"/>
        <v>45809</v>
      </c>
      <c r="H799" s="67" t="s">
        <v>2009</v>
      </c>
      <c r="I799" s="26" t="s">
        <v>102</v>
      </c>
      <c r="J799" s="66" t="s">
        <v>129</v>
      </c>
      <c r="K799" s="69" t="s">
        <v>27</v>
      </c>
      <c r="L799" s="69" t="s">
        <v>137</v>
      </c>
      <c r="M799" s="69" t="s">
        <v>666</v>
      </c>
      <c r="N799" s="69" t="s">
        <v>28</v>
      </c>
      <c r="O799" s="71">
        <v>0</v>
      </c>
      <c r="P799" s="74">
        <v>9.8000000000000007</v>
      </c>
    </row>
    <row r="800" spans="1:16" ht="14.25" customHeight="1">
      <c r="A800" s="64" t="s">
        <v>1</v>
      </c>
      <c r="B800" s="163" t="s">
        <v>662</v>
      </c>
      <c r="C800" s="174" t="s">
        <v>647</v>
      </c>
      <c r="D800" s="68">
        <v>45812</v>
      </c>
      <c r="E800" s="66">
        <f t="shared" si="9"/>
        <v>6</v>
      </c>
      <c r="F800" s="66">
        <f t="shared" si="10"/>
        <v>2025</v>
      </c>
      <c r="G800" s="67">
        <f t="shared" si="11"/>
        <v>45809</v>
      </c>
      <c r="H800" s="67" t="s">
        <v>2007</v>
      </c>
      <c r="I800" s="26" t="s">
        <v>667</v>
      </c>
      <c r="J800" s="66" t="s">
        <v>984</v>
      </c>
      <c r="K800" s="69" t="s">
        <v>27</v>
      </c>
      <c r="L800" s="69"/>
      <c r="M800" s="69" t="s">
        <v>666</v>
      </c>
      <c r="N800" s="69" t="s">
        <v>604</v>
      </c>
      <c r="O800" s="71">
        <v>200</v>
      </c>
      <c r="P800" s="74">
        <v>0</v>
      </c>
    </row>
    <row r="801" spans="1:16" ht="14.25" customHeight="1">
      <c r="A801" s="64" t="s">
        <v>1</v>
      </c>
      <c r="B801" s="163" t="s">
        <v>662</v>
      </c>
      <c r="C801" s="174" t="s">
        <v>647</v>
      </c>
      <c r="D801" s="68">
        <v>45813</v>
      </c>
      <c r="E801" s="66">
        <f t="shared" si="9"/>
        <v>6</v>
      </c>
      <c r="F801" s="66">
        <f t="shared" si="10"/>
        <v>2025</v>
      </c>
      <c r="G801" s="67">
        <f t="shared" si="11"/>
        <v>45809</v>
      </c>
      <c r="H801" s="67" t="s">
        <v>2007</v>
      </c>
      <c r="I801" s="26" t="s">
        <v>138</v>
      </c>
      <c r="J801" s="66" t="s">
        <v>139</v>
      </c>
      <c r="K801" s="69" t="s">
        <v>27</v>
      </c>
      <c r="L801" s="69" t="s">
        <v>137</v>
      </c>
      <c r="M801" s="69" t="s">
        <v>664</v>
      </c>
      <c r="N801" s="69" t="s">
        <v>604</v>
      </c>
      <c r="O801" s="71">
        <v>7.0000000000000007E-2</v>
      </c>
      <c r="P801" s="74">
        <v>0</v>
      </c>
    </row>
    <row r="802" spans="1:16" ht="14.25" customHeight="1">
      <c r="A802" s="64" t="s">
        <v>1</v>
      </c>
      <c r="B802" s="163" t="s">
        <v>662</v>
      </c>
      <c r="C802" s="174" t="s">
        <v>647</v>
      </c>
      <c r="D802" s="68">
        <v>45813</v>
      </c>
      <c r="E802" s="66">
        <f t="shared" si="9"/>
        <v>6</v>
      </c>
      <c r="F802" s="66">
        <f t="shared" si="10"/>
        <v>2025</v>
      </c>
      <c r="G802" s="67">
        <f t="shared" si="11"/>
        <v>45809</v>
      </c>
      <c r="H802" s="67" t="s">
        <v>2007</v>
      </c>
      <c r="I802" s="26" t="s">
        <v>138</v>
      </c>
      <c r="J802" s="66" t="s">
        <v>139</v>
      </c>
      <c r="K802" s="69" t="s">
        <v>27</v>
      </c>
      <c r="L802" s="69" t="s">
        <v>137</v>
      </c>
      <c r="M802" s="69" t="s">
        <v>664</v>
      </c>
      <c r="N802" s="69" t="s">
        <v>604</v>
      </c>
      <c r="O802" s="71">
        <v>0.51</v>
      </c>
      <c r="P802" s="74">
        <v>0</v>
      </c>
    </row>
    <row r="803" spans="1:16" ht="14.25" customHeight="1">
      <c r="A803" s="64" t="s">
        <v>1</v>
      </c>
      <c r="B803" s="163" t="s">
        <v>662</v>
      </c>
      <c r="C803" s="174" t="s">
        <v>647</v>
      </c>
      <c r="D803" s="68">
        <v>45813</v>
      </c>
      <c r="E803" s="66">
        <f t="shared" si="9"/>
        <v>6</v>
      </c>
      <c r="F803" s="66">
        <f t="shared" si="10"/>
        <v>2025</v>
      </c>
      <c r="G803" s="67">
        <f t="shared" si="11"/>
        <v>45809</v>
      </c>
      <c r="H803" s="67" t="s">
        <v>2008</v>
      </c>
      <c r="I803" s="26" t="s">
        <v>69</v>
      </c>
      <c r="J803" s="66" t="s">
        <v>185</v>
      </c>
      <c r="K803" s="69" t="s">
        <v>27</v>
      </c>
      <c r="L803" s="69" t="s">
        <v>137</v>
      </c>
      <c r="M803" s="69" t="s">
        <v>666</v>
      </c>
      <c r="N803" s="69" t="s">
        <v>28</v>
      </c>
      <c r="O803" s="71">
        <v>0</v>
      </c>
      <c r="P803" s="74">
        <v>19200</v>
      </c>
    </row>
    <row r="804" spans="1:16" ht="14.25" customHeight="1">
      <c r="A804" s="64" t="s">
        <v>1</v>
      </c>
      <c r="B804" s="163" t="s">
        <v>662</v>
      </c>
      <c r="C804" s="174" t="s">
        <v>647</v>
      </c>
      <c r="D804" s="68">
        <v>45813</v>
      </c>
      <c r="E804" s="66">
        <f t="shared" si="9"/>
        <v>6</v>
      </c>
      <c r="F804" s="66">
        <f t="shared" si="10"/>
        <v>2025</v>
      </c>
      <c r="G804" s="67">
        <f t="shared" si="11"/>
        <v>45809</v>
      </c>
      <c r="H804" s="67" t="s">
        <v>2008</v>
      </c>
      <c r="I804" s="26" t="s">
        <v>69</v>
      </c>
      <c r="J804" s="66" t="s">
        <v>185</v>
      </c>
      <c r="K804" s="69" t="s">
        <v>27</v>
      </c>
      <c r="L804" s="69" t="s">
        <v>137</v>
      </c>
      <c r="M804" s="69" t="s">
        <v>666</v>
      </c>
      <c r="N804" s="69" t="s">
        <v>28</v>
      </c>
      <c r="O804" s="71">
        <v>0</v>
      </c>
      <c r="P804" s="74">
        <v>2500</v>
      </c>
    </row>
    <row r="805" spans="1:16" ht="14.25" customHeight="1">
      <c r="A805" s="64" t="s">
        <v>1</v>
      </c>
      <c r="B805" s="163" t="s">
        <v>662</v>
      </c>
      <c r="C805" s="174" t="s">
        <v>647</v>
      </c>
      <c r="D805" s="68">
        <v>45814</v>
      </c>
      <c r="E805" s="66">
        <f t="shared" si="9"/>
        <v>6</v>
      </c>
      <c r="F805" s="66">
        <f t="shared" si="10"/>
        <v>2025</v>
      </c>
      <c r="G805" s="67">
        <f t="shared" si="11"/>
        <v>45809</v>
      </c>
      <c r="H805" s="67" t="s">
        <v>2007</v>
      </c>
      <c r="I805" s="26" t="s">
        <v>667</v>
      </c>
      <c r="J805" s="66" t="s">
        <v>900</v>
      </c>
      <c r="K805" s="69" t="s">
        <v>27</v>
      </c>
      <c r="L805" s="69" t="s">
        <v>137</v>
      </c>
      <c r="M805" s="69" t="s">
        <v>666</v>
      </c>
      <c r="N805" s="69" t="s">
        <v>604</v>
      </c>
      <c r="O805" s="71">
        <v>250.03</v>
      </c>
      <c r="P805" s="74">
        <v>0</v>
      </c>
    </row>
    <row r="806" spans="1:16" ht="14.25" customHeight="1">
      <c r="A806" s="64" t="s">
        <v>1</v>
      </c>
      <c r="B806" s="163" t="s">
        <v>662</v>
      </c>
      <c r="C806" s="174" t="s">
        <v>647</v>
      </c>
      <c r="D806" s="68">
        <v>45814</v>
      </c>
      <c r="E806" s="66">
        <f t="shared" si="9"/>
        <v>6</v>
      </c>
      <c r="F806" s="66">
        <f t="shared" si="10"/>
        <v>2025</v>
      </c>
      <c r="G806" s="67">
        <f t="shared" si="11"/>
        <v>45809</v>
      </c>
      <c r="H806" s="67" t="s">
        <v>2006</v>
      </c>
      <c r="I806" s="26" t="s">
        <v>142</v>
      </c>
      <c r="J806" s="66" t="s">
        <v>986</v>
      </c>
      <c r="K806" s="69">
        <v>277</v>
      </c>
      <c r="L806" s="69" t="s">
        <v>122</v>
      </c>
      <c r="M806" s="69" t="s">
        <v>664</v>
      </c>
      <c r="N806" s="69" t="s">
        <v>604</v>
      </c>
      <c r="O806" s="71">
        <v>7669.28</v>
      </c>
      <c r="P806" s="74">
        <v>0</v>
      </c>
    </row>
    <row r="807" spans="1:16" ht="14.25" customHeight="1">
      <c r="A807" s="64" t="s">
        <v>1</v>
      </c>
      <c r="B807" s="163" t="s">
        <v>662</v>
      </c>
      <c r="C807" s="174" t="s">
        <v>647</v>
      </c>
      <c r="D807" s="68">
        <v>45814</v>
      </c>
      <c r="E807" s="66">
        <f t="shared" si="9"/>
        <v>6</v>
      </c>
      <c r="F807" s="66">
        <f t="shared" si="10"/>
        <v>2025</v>
      </c>
      <c r="G807" s="67">
        <f t="shared" si="11"/>
        <v>45809</v>
      </c>
      <c r="H807" s="67" t="s">
        <v>2006</v>
      </c>
      <c r="I807" s="26" t="s">
        <v>142</v>
      </c>
      <c r="J807" s="66" t="s">
        <v>182</v>
      </c>
      <c r="K807" s="69" t="s">
        <v>27</v>
      </c>
      <c r="L807" s="69" t="s">
        <v>132</v>
      </c>
      <c r="M807" s="69" t="s">
        <v>664</v>
      </c>
      <c r="N807" s="69" t="s">
        <v>604</v>
      </c>
      <c r="O807" s="71">
        <v>3725.08</v>
      </c>
      <c r="P807" s="74">
        <v>0</v>
      </c>
    </row>
    <row r="808" spans="1:16" ht="14.25" customHeight="1">
      <c r="A808" s="64" t="s">
        <v>1</v>
      </c>
      <c r="B808" s="163" t="s">
        <v>662</v>
      </c>
      <c r="C808" s="174" t="s">
        <v>647</v>
      </c>
      <c r="D808" s="68">
        <v>45814</v>
      </c>
      <c r="E808" s="66">
        <f t="shared" si="9"/>
        <v>6</v>
      </c>
      <c r="F808" s="66">
        <f t="shared" si="10"/>
        <v>2025</v>
      </c>
      <c r="G808" s="67">
        <f t="shared" si="11"/>
        <v>45809</v>
      </c>
      <c r="H808" s="67" t="s">
        <v>2006</v>
      </c>
      <c r="I808" s="26" t="s">
        <v>142</v>
      </c>
      <c r="J808" s="66" t="s">
        <v>146</v>
      </c>
      <c r="K808" s="69" t="s">
        <v>27</v>
      </c>
      <c r="L808" s="69"/>
      <c r="M808" s="69" t="s">
        <v>664</v>
      </c>
      <c r="N808" s="69" t="s">
        <v>604</v>
      </c>
      <c r="O808" s="71">
        <v>4930.45</v>
      </c>
      <c r="P808" s="74">
        <v>0</v>
      </c>
    </row>
    <row r="809" spans="1:16" ht="14.25" customHeight="1">
      <c r="A809" s="64" t="s">
        <v>1</v>
      </c>
      <c r="B809" s="163" t="s">
        <v>662</v>
      </c>
      <c r="C809" s="174" t="s">
        <v>647</v>
      </c>
      <c r="D809" s="68">
        <v>45814</v>
      </c>
      <c r="E809" s="66">
        <f t="shared" si="9"/>
        <v>6</v>
      </c>
      <c r="F809" s="66">
        <f t="shared" si="10"/>
        <v>2025</v>
      </c>
      <c r="G809" s="67">
        <f t="shared" si="11"/>
        <v>45809</v>
      </c>
      <c r="H809" s="67" t="s">
        <v>2007</v>
      </c>
      <c r="I809" s="26" t="s">
        <v>138</v>
      </c>
      <c r="J809" s="66" t="s">
        <v>139</v>
      </c>
      <c r="K809" s="69" t="s">
        <v>27</v>
      </c>
      <c r="L809" s="69" t="s">
        <v>137</v>
      </c>
      <c r="M809" s="69" t="s">
        <v>664</v>
      </c>
      <c r="N809" s="69" t="s">
        <v>604</v>
      </c>
      <c r="O809" s="71">
        <v>0.15</v>
      </c>
      <c r="P809" s="74">
        <v>0</v>
      </c>
    </row>
    <row r="810" spans="1:16" ht="14.25" customHeight="1">
      <c r="A810" s="64" t="s">
        <v>1</v>
      </c>
      <c r="B810" s="163" t="s">
        <v>662</v>
      </c>
      <c r="C810" s="174" t="s">
        <v>647</v>
      </c>
      <c r="D810" s="68">
        <v>45814</v>
      </c>
      <c r="E810" s="66">
        <f t="shared" si="9"/>
        <v>6</v>
      </c>
      <c r="F810" s="66">
        <f t="shared" si="10"/>
        <v>2025</v>
      </c>
      <c r="G810" s="67">
        <f t="shared" si="11"/>
        <v>45809</v>
      </c>
      <c r="H810" s="67" t="s">
        <v>2010</v>
      </c>
      <c r="I810" s="26" t="s">
        <v>987</v>
      </c>
      <c r="J810" s="66" t="s">
        <v>988</v>
      </c>
      <c r="K810" s="69" t="s">
        <v>989</v>
      </c>
      <c r="L810" s="69"/>
      <c r="M810" s="69" t="s">
        <v>666</v>
      </c>
      <c r="N810" s="69" t="s">
        <v>28</v>
      </c>
      <c r="O810" s="71">
        <v>0</v>
      </c>
      <c r="P810" s="74">
        <v>1603.21</v>
      </c>
    </row>
    <row r="811" spans="1:16" ht="14.25" customHeight="1">
      <c r="A811" s="64" t="s">
        <v>1</v>
      </c>
      <c r="B811" s="163" t="s">
        <v>662</v>
      </c>
      <c r="C811" s="174" t="s">
        <v>647</v>
      </c>
      <c r="D811" s="68">
        <v>45814</v>
      </c>
      <c r="E811" s="66">
        <f t="shared" si="9"/>
        <v>6</v>
      </c>
      <c r="F811" s="66">
        <f t="shared" si="10"/>
        <v>2025</v>
      </c>
      <c r="G811" s="67">
        <f t="shared" si="11"/>
        <v>45809</v>
      </c>
      <c r="H811" s="67" t="s">
        <v>2010</v>
      </c>
      <c r="I811" s="26" t="s">
        <v>987</v>
      </c>
      <c r="J811" s="66" t="s">
        <v>990</v>
      </c>
      <c r="K811" s="69" t="s">
        <v>989</v>
      </c>
      <c r="L811" s="69"/>
      <c r="M811" s="69" t="s">
        <v>666</v>
      </c>
      <c r="N811" s="69" t="s">
        <v>28</v>
      </c>
      <c r="O811" s="71">
        <v>0</v>
      </c>
      <c r="P811" s="74">
        <v>2922.45</v>
      </c>
    </row>
    <row r="812" spans="1:16" ht="14.25" customHeight="1">
      <c r="A812" s="64" t="s">
        <v>1</v>
      </c>
      <c r="B812" s="163" t="s">
        <v>662</v>
      </c>
      <c r="C812" s="174" t="s">
        <v>647</v>
      </c>
      <c r="D812" s="68">
        <v>45814</v>
      </c>
      <c r="E812" s="66">
        <f t="shared" si="9"/>
        <v>6</v>
      </c>
      <c r="F812" s="66">
        <f t="shared" si="10"/>
        <v>2025</v>
      </c>
      <c r="G812" s="67">
        <f t="shared" si="11"/>
        <v>45809</v>
      </c>
      <c r="H812" s="67" t="s">
        <v>2008</v>
      </c>
      <c r="I812" s="26" t="s">
        <v>582</v>
      </c>
      <c r="J812" s="66" t="s">
        <v>991</v>
      </c>
      <c r="K812" s="69" t="s">
        <v>27</v>
      </c>
      <c r="L812" s="69"/>
      <c r="M812" s="69" t="s">
        <v>666</v>
      </c>
      <c r="N812" s="69" t="s">
        <v>28</v>
      </c>
      <c r="O812" s="71">
        <v>0</v>
      </c>
      <c r="P812" s="74">
        <v>233.47</v>
      </c>
    </row>
    <row r="813" spans="1:16" ht="14.25" customHeight="1">
      <c r="A813" s="64" t="s">
        <v>1</v>
      </c>
      <c r="B813" s="163" t="s">
        <v>662</v>
      </c>
      <c r="C813" s="174" t="s">
        <v>647</v>
      </c>
      <c r="D813" s="68">
        <v>45814</v>
      </c>
      <c r="E813" s="66">
        <f t="shared" si="9"/>
        <v>6</v>
      </c>
      <c r="F813" s="66">
        <f t="shared" si="10"/>
        <v>2025</v>
      </c>
      <c r="G813" s="67">
        <f t="shared" si="11"/>
        <v>45809</v>
      </c>
      <c r="H813" s="67" t="s">
        <v>2006</v>
      </c>
      <c r="I813" s="26" t="s">
        <v>142</v>
      </c>
      <c r="J813" s="66" t="s">
        <v>992</v>
      </c>
      <c r="K813" s="69" t="s">
        <v>27</v>
      </c>
      <c r="L813" s="69"/>
      <c r="M813" s="69" t="s">
        <v>664</v>
      </c>
      <c r="N813" s="69" t="s">
        <v>28</v>
      </c>
      <c r="O813" s="71">
        <v>0</v>
      </c>
      <c r="P813" s="74">
        <v>16324.61</v>
      </c>
    </row>
    <row r="814" spans="1:16" ht="14.25" customHeight="1">
      <c r="A814" s="64" t="s">
        <v>1</v>
      </c>
      <c r="B814" s="163" t="s">
        <v>662</v>
      </c>
      <c r="C814" s="174" t="s">
        <v>647</v>
      </c>
      <c r="D814" s="68">
        <v>45817</v>
      </c>
      <c r="E814" s="66">
        <f t="shared" si="9"/>
        <v>6</v>
      </c>
      <c r="F814" s="66">
        <f t="shared" si="10"/>
        <v>2025</v>
      </c>
      <c r="G814" s="67">
        <f t="shared" si="11"/>
        <v>45809</v>
      </c>
      <c r="H814" s="67" t="s">
        <v>2007</v>
      </c>
      <c r="I814" s="26" t="s">
        <v>138</v>
      </c>
      <c r="J814" s="66" t="s">
        <v>139</v>
      </c>
      <c r="K814" s="69" t="s">
        <v>27</v>
      </c>
      <c r="L814" s="69" t="s">
        <v>137</v>
      </c>
      <c r="M814" s="69" t="s">
        <v>664</v>
      </c>
      <c r="N814" s="69" t="s">
        <v>604</v>
      </c>
      <c r="O814" s="71">
        <v>0.88</v>
      </c>
      <c r="P814" s="74">
        <v>0</v>
      </c>
    </row>
    <row r="815" spans="1:16" ht="14.25" customHeight="1">
      <c r="A815" s="64" t="s">
        <v>1</v>
      </c>
      <c r="B815" s="163" t="s">
        <v>662</v>
      </c>
      <c r="C815" s="174" t="s">
        <v>647</v>
      </c>
      <c r="D815" s="68">
        <v>45817</v>
      </c>
      <c r="E815" s="66">
        <f t="shared" si="9"/>
        <v>6</v>
      </c>
      <c r="F815" s="66">
        <f t="shared" si="10"/>
        <v>2025</v>
      </c>
      <c r="G815" s="67">
        <f t="shared" si="11"/>
        <v>45809</v>
      </c>
      <c r="H815" s="67" t="s">
        <v>2008</v>
      </c>
      <c r="I815" s="26" t="s">
        <v>993</v>
      </c>
      <c r="J815" s="66" t="s">
        <v>994</v>
      </c>
      <c r="K815" s="69" t="s">
        <v>954</v>
      </c>
      <c r="L815" s="69" t="s">
        <v>137</v>
      </c>
      <c r="M815" s="69" t="s">
        <v>666</v>
      </c>
      <c r="N815" s="69" t="s">
        <v>28</v>
      </c>
      <c r="O815" s="71">
        <v>0</v>
      </c>
      <c r="P815" s="74">
        <v>5231.62</v>
      </c>
    </row>
    <row r="816" spans="1:16" ht="14.25" customHeight="1">
      <c r="A816" s="64" t="s">
        <v>1</v>
      </c>
      <c r="B816" s="163" t="s">
        <v>662</v>
      </c>
      <c r="C816" s="174" t="s">
        <v>647</v>
      </c>
      <c r="D816" s="68">
        <v>45817</v>
      </c>
      <c r="E816" s="66">
        <f t="shared" si="9"/>
        <v>6</v>
      </c>
      <c r="F816" s="66">
        <f t="shared" si="10"/>
        <v>2025</v>
      </c>
      <c r="G816" s="67">
        <f t="shared" si="11"/>
        <v>45809</v>
      </c>
      <c r="H816" s="67" t="s">
        <v>2009</v>
      </c>
      <c r="I816" s="26" t="s">
        <v>102</v>
      </c>
      <c r="J816" s="66" t="s">
        <v>129</v>
      </c>
      <c r="K816" s="69" t="s">
        <v>27</v>
      </c>
      <c r="L816" s="69" t="s">
        <v>137</v>
      </c>
      <c r="M816" s="69" t="s">
        <v>666</v>
      </c>
      <c r="N816" s="69" t="s">
        <v>28</v>
      </c>
      <c r="O816" s="71">
        <v>0</v>
      </c>
      <c r="P816" s="74">
        <v>9.8000000000000007</v>
      </c>
    </row>
    <row r="817" spans="1:16" ht="14.25" customHeight="1">
      <c r="A817" s="64" t="s">
        <v>1</v>
      </c>
      <c r="B817" s="163" t="s">
        <v>662</v>
      </c>
      <c r="C817" s="174" t="s">
        <v>647</v>
      </c>
      <c r="D817" s="68">
        <v>45817</v>
      </c>
      <c r="E817" s="66">
        <f t="shared" si="9"/>
        <v>6</v>
      </c>
      <c r="F817" s="66">
        <f t="shared" si="10"/>
        <v>2025</v>
      </c>
      <c r="G817" s="67">
        <f t="shared" si="11"/>
        <v>45809</v>
      </c>
      <c r="H817" s="67" t="s">
        <v>2009</v>
      </c>
      <c r="I817" s="26" t="s">
        <v>102</v>
      </c>
      <c r="J817" s="66" t="s">
        <v>129</v>
      </c>
      <c r="K817" s="69" t="s">
        <v>27</v>
      </c>
      <c r="L817" s="69" t="s">
        <v>137</v>
      </c>
      <c r="M817" s="69" t="s">
        <v>666</v>
      </c>
      <c r="N817" s="69" t="s">
        <v>28</v>
      </c>
      <c r="O817" s="71">
        <v>0</v>
      </c>
      <c r="P817" s="74">
        <v>9.8000000000000007</v>
      </c>
    </row>
    <row r="818" spans="1:16" ht="14.25" customHeight="1">
      <c r="A818" s="64" t="s">
        <v>1</v>
      </c>
      <c r="B818" s="163" t="s">
        <v>662</v>
      </c>
      <c r="C818" s="174" t="s">
        <v>647</v>
      </c>
      <c r="D818" s="68">
        <v>45817</v>
      </c>
      <c r="E818" s="66">
        <f t="shared" si="9"/>
        <v>6</v>
      </c>
      <c r="F818" s="66">
        <f t="shared" si="10"/>
        <v>2025</v>
      </c>
      <c r="G818" s="67">
        <f t="shared" si="11"/>
        <v>45809</v>
      </c>
      <c r="H818" s="67" t="s">
        <v>2010</v>
      </c>
      <c r="I818" s="26" t="s">
        <v>57</v>
      </c>
      <c r="J818" s="66" t="s">
        <v>904</v>
      </c>
      <c r="K818" s="69" t="s">
        <v>27</v>
      </c>
      <c r="L818" s="69"/>
      <c r="M818" s="69" t="s">
        <v>666</v>
      </c>
      <c r="N818" s="69" t="s">
        <v>28</v>
      </c>
      <c r="O818" s="71">
        <v>0</v>
      </c>
      <c r="P818" s="74">
        <v>7906.82</v>
      </c>
    </row>
    <row r="819" spans="1:16" ht="14.25" customHeight="1">
      <c r="A819" s="64" t="s">
        <v>1</v>
      </c>
      <c r="B819" s="163" t="s">
        <v>662</v>
      </c>
      <c r="C819" s="174" t="s">
        <v>647</v>
      </c>
      <c r="D819" s="68">
        <v>45817</v>
      </c>
      <c r="E819" s="66">
        <f t="shared" si="9"/>
        <v>6</v>
      </c>
      <c r="F819" s="66">
        <f t="shared" si="10"/>
        <v>2025</v>
      </c>
      <c r="G819" s="67">
        <f t="shared" si="11"/>
        <v>45809</v>
      </c>
      <c r="H819" s="67" t="s">
        <v>2010</v>
      </c>
      <c r="I819" s="26" t="s">
        <v>57</v>
      </c>
      <c r="J819" s="66" t="s">
        <v>904</v>
      </c>
      <c r="K819" s="69" t="s">
        <v>27</v>
      </c>
      <c r="L819" s="69"/>
      <c r="M819" s="69" t="s">
        <v>666</v>
      </c>
      <c r="N819" s="69" t="s">
        <v>28</v>
      </c>
      <c r="O819" s="71">
        <v>0</v>
      </c>
      <c r="P819" s="74">
        <v>1005.7</v>
      </c>
    </row>
    <row r="820" spans="1:16" ht="14.25" customHeight="1">
      <c r="A820" s="64" t="s">
        <v>1</v>
      </c>
      <c r="B820" s="163" t="s">
        <v>662</v>
      </c>
      <c r="C820" s="174" t="s">
        <v>647</v>
      </c>
      <c r="D820" s="68">
        <v>45817</v>
      </c>
      <c r="E820" s="66">
        <f t="shared" si="9"/>
        <v>6</v>
      </c>
      <c r="F820" s="66">
        <f t="shared" si="10"/>
        <v>2025</v>
      </c>
      <c r="G820" s="67">
        <f t="shared" si="11"/>
        <v>45809</v>
      </c>
      <c r="H820" s="67" t="s">
        <v>2010</v>
      </c>
      <c r="I820" s="26" t="s">
        <v>57</v>
      </c>
      <c r="J820" s="66" t="s">
        <v>904</v>
      </c>
      <c r="K820" s="69" t="s">
        <v>27</v>
      </c>
      <c r="L820" s="69"/>
      <c r="M820" s="69" t="s">
        <v>666</v>
      </c>
      <c r="N820" s="69" t="s">
        <v>28</v>
      </c>
      <c r="O820" s="71">
        <v>0</v>
      </c>
      <c r="P820" s="74">
        <v>1847.85</v>
      </c>
    </row>
    <row r="821" spans="1:16" ht="14.25" customHeight="1">
      <c r="A821" s="64" t="s">
        <v>1</v>
      </c>
      <c r="B821" s="163" t="s">
        <v>662</v>
      </c>
      <c r="C821" s="174" t="s">
        <v>647</v>
      </c>
      <c r="D821" s="68">
        <v>45818</v>
      </c>
      <c r="E821" s="66">
        <f t="shared" si="9"/>
        <v>6</v>
      </c>
      <c r="F821" s="66">
        <f t="shared" si="10"/>
        <v>2025</v>
      </c>
      <c r="G821" s="67">
        <f t="shared" si="11"/>
        <v>45809</v>
      </c>
      <c r="H821" s="67" t="s">
        <v>2007</v>
      </c>
      <c r="I821" s="26" t="s">
        <v>730</v>
      </c>
      <c r="J821" s="66" t="s">
        <v>995</v>
      </c>
      <c r="K821" s="69" t="s">
        <v>27</v>
      </c>
      <c r="L821" s="69" t="s">
        <v>137</v>
      </c>
      <c r="M821" s="69" t="s">
        <v>666</v>
      </c>
      <c r="N821" s="69" t="s">
        <v>604</v>
      </c>
      <c r="O821" s="71">
        <v>300</v>
      </c>
      <c r="P821" s="74">
        <v>0</v>
      </c>
    </row>
    <row r="822" spans="1:16" ht="14.25" customHeight="1">
      <c r="A822" s="64" t="s">
        <v>1</v>
      </c>
      <c r="B822" s="163" t="s">
        <v>662</v>
      </c>
      <c r="C822" s="174" t="s">
        <v>647</v>
      </c>
      <c r="D822" s="68">
        <v>45818</v>
      </c>
      <c r="E822" s="66">
        <f t="shared" si="9"/>
        <v>6</v>
      </c>
      <c r="F822" s="66">
        <f t="shared" si="10"/>
        <v>2025</v>
      </c>
      <c r="G822" s="67">
        <f t="shared" si="11"/>
        <v>45809</v>
      </c>
      <c r="H822" s="67" t="s">
        <v>2009</v>
      </c>
      <c r="I822" s="26" t="s">
        <v>102</v>
      </c>
      <c r="J822" s="66" t="s">
        <v>129</v>
      </c>
      <c r="K822" s="69" t="s">
        <v>27</v>
      </c>
      <c r="L822" s="69" t="s">
        <v>137</v>
      </c>
      <c r="M822" s="69" t="s">
        <v>666</v>
      </c>
      <c r="N822" s="69" t="s">
        <v>28</v>
      </c>
      <c r="O822" s="71">
        <v>0</v>
      </c>
      <c r="P822" s="74">
        <v>9.8000000000000007</v>
      </c>
    </row>
    <row r="823" spans="1:16" ht="14.25" customHeight="1">
      <c r="A823" s="64" t="s">
        <v>1</v>
      </c>
      <c r="B823" s="163" t="s">
        <v>662</v>
      </c>
      <c r="C823" s="174" t="s">
        <v>647</v>
      </c>
      <c r="D823" s="68">
        <v>45819</v>
      </c>
      <c r="E823" s="66">
        <f t="shared" si="9"/>
        <v>6</v>
      </c>
      <c r="F823" s="66">
        <f t="shared" si="10"/>
        <v>2025</v>
      </c>
      <c r="G823" s="67">
        <f t="shared" si="11"/>
        <v>45809</v>
      </c>
      <c r="H823" s="67" t="s">
        <v>2007</v>
      </c>
      <c r="I823" s="26" t="s">
        <v>996</v>
      </c>
      <c r="J823" s="66" t="s">
        <v>997</v>
      </c>
      <c r="K823" s="69" t="s">
        <v>27</v>
      </c>
      <c r="L823" s="69" t="s">
        <v>137</v>
      </c>
      <c r="M823" s="69" t="s">
        <v>666</v>
      </c>
      <c r="N823" s="69" t="s">
        <v>604</v>
      </c>
      <c r="O823" s="71">
        <v>70</v>
      </c>
      <c r="P823" s="74">
        <v>0</v>
      </c>
    </row>
    <row r="824" spans="1:16" ht="14.25" customHeight="1">
      <c r="A824" s="64" t="s">
        <v>1</v>
      </c>
      <c r="B824" s="163" t="s">
        <v>662</v>
      </c>
      <c r="C824" s="174" t="s">
        <v>647</v>
      </c>
      <c r="D824" s="68">
        <v>45820</v>
      </c>
      <c r="E824" s="66">
        <f t="shared" si="9"/>
        <v>6</v>
      </c>
      <c r="F824" s="66">
        <f t="shared" si="10"/>
        <v>2025</v>
      </c>
      <c r="G824" s="67">
        <f t="shared" si="11"/>
        <v>45809</v>
      </c>
      <c r="H824" s="67" t="s">
        <v>2006</v>
      </c>
      <c r="I824" s="26" t="s">
        <v>142</v>
      </c>
      <c r="J824" s="66" t="s">
        <v>998</v>
      </c>
      <c r="K824" s="69" t="s">
        <v>27</v>
      </c>
      <c r="L824" s="69" t="s">
        <v>122</v>
      </c>
      <c r="M824" s="69" t="s">
        <v>664</v>
      </c>
      <c r="N824" s="69" t="s">
        <v>604</v>
      </c>
      <c r="O824" s="71">
        <v>340</v>
      </c>
      <c r="P824" s="74">
        <v>0</v>
      </c>
    </row>
    <row r="825" spans="1:16" ht="14.25" customHeight="1">
      <c r="A825" s="64" t="s">
        <v>1</v>
      </c>
      <c r="B825" s="163" t="s">
        <v>662</v>
      </c>
      <c r="C825" s="174" t="s">
        <v>647</v>
      </c>
      <c r="D825" s="68">
        <v>45820</v>
      </c>
      <c r="E825" s="66">
        <f t="shared" si="9"/>
        <v>6</v>
      </c>
      <c r="F825" s="66">
        <f t="shared" si="10"/>
        <v>2025</v>
      </c>
      <c r="G825" s="67">
        <f t="shared" si="11"/>
        <v>45809</v>
      </c>
      <c r="H825" s="67" t="s">
        <v>2006</v>
      </c>
      <c r="I825" s="26" t="s">
        <v>142</v>
      </c>
      <c r="J825" s="66" t="s">
        <v>998</v>
      </c>
      <c r="K825" s="69" t="s">
        <v>27</v>
      </c>
      <c r="L825" s="69" t="s">
        <v>132</v>
      </c>
      <c r="M825" s="69" t="s">
        <v>664</v>
      </c>
      <c r="N825" s="69" t="s">
        <v>604</v>
      </c>
      <c r="O825" s="71">
        <v>340</v>
      </c>
      <c r="P825" s="74">
        <v>0</v>
      </c>
    </row>
    <row r="826" spans="1:16" ht="14.25" customHeight="1">
      <c r="A826" s="64" t="s">
        <v>1</v>
      </c>
      <c r="B826" s="163" t="s">
        <v>662</v>
      </c>
      <c r="C826" s="174" t="s">
        <v>647</v>
      </c>
      <c r="D826" s="68">
        <v>45820</v>
      </c>
      <c r="E826" s="66">
        <f t="shared" si="9"/>
        <v>6</v>
      </c>
      <c r="F826" s="66">
        <f t="shared" si="10"/>
        <v>2025</v>
      </c>
      <c r="G826" s="67">
        <f t="shared" si="11"/>
        <v>45809</v>
      </c>
      <c r="H826" s="67" t="s">
        <v>2006</v>
      </c>
      <c r="I826" s="26" t="s">
        <v>142</v>
      </c>
      <c r="J826" s="66" t="s">
        <v>146</v>
      </c>
      <c r="K826" s="69" t="s">
        <v>27</v>
      </c>
      <c r="L826" s="69"/>
      <c r="M826" s="69" t="s">
        <v>664</v>
      </c>
      <c r="N826" s="69" t="s">
        <v>604</v>
      </c>
      <c r="O826" s="71">
        <v>759.52</v>
      </c>
      <c r="P826" s="74">
        <v>0</v>
      </c>
    </row>
    <row r="827" spans="1:16" ht="14.25" customHeight="1">
      <c r="A827" s="64" t="s">
        <v>1</v>
      </c>
      <c r="B827" s="163" t="s">
        <v>662</v>
      </c>
      <c r="C827" s="174" t="s">
        <v>647</v>
      </c>
      <c r="D827" s="68">
        <v>45820</v>
      </c>
      <c r="E827" s="66">
        <f t="shared" si="9"/>
        <v>6</v>
      </c>
      <c r="F827" s="66">
        <f t="shared" si="10"/>
        <v>2025</v>
      </c>
      <c r="G827" s="67">
        <f t="shared" si="11"/>
        <v>45809</v>
      </c>
      <c r="H827" s="67" t="s">
        <v>2006</v>
      </c>
      <c r="I827" s="26" t="s">
        <v>142</v>
      </c>
      <c r="J827" s="66" t="s">
        <v>146</v>
      </c>
      <c r="K827" s="69" t="s">
        <v>27</v>
      </c>
      <c r="L827" s="69"/>
      <c r="M827" s="69" t="s">
        <v>664</v>
      </c>
      <c r="N827" s="69" t="s">
        <v>604</v>
      </c>
      <c r="O827" s="71">
        <v>340</v>
      </c>
      <c r="P827" s="74">
        <v>0</v>
      </c>
    </row>
    <row r="828" spans="1:16" ht="14.25" customHeight="1">
      <c r="A828" s="64" t="s">
        <v>1</v>
      </c>
      <c r="B828" s="163" t="s">
        <v>662</v>
      </c>
      <c r="C828" s="174" t="s">
        <v>647</v>
      </c>
      <c r="D828" s="68">
        <v>45820</v>
      </c>
      <c r="E828" s="66">
        <f t="shared" si="9"/>
        <v>6</v>
      </c>
      <c r="F828" s="66">
        <f t="shared" si="10"/>
        <v>2025</v>
      </c>
      <c r="G828" s="67">
        <f t="shared" si="11"/>
        <v>45809</v>
      </c>
      <c r="H828" s="67" t="s">
        <v>2007</v>
      </c>
      <c r="I828" s="26" t="s">
        <v>138</v>
      </c>
      <c r="J828" s="66" t="s">
        <v>139</v>
      </c>
      <c r="K828" s="69" t="s">
        <v>27</v>
      </c>
      <c r="L828" s="69" t="s">
        <v>137</v>
      </c>
      <c r="M828" s="69" t="s">
        <v>664</v>
      </c>
      <c r="N828" s="69" t="s">
        <v>604</v>
      </c>
      <c r="O828" s="71">
        <v>0.02</v>
      </c>
      <c r="P828" s="74">
        <v>0</v>
      </c>
    </row>
    <row r="829" spans="1:16" ht="14.25" customHeight="1">
      <c r="A829" s="64" t="s">
        <v>1</v>
      </c>
      <c r="B829" s="163" t="s">
        <v>662</v>
      </c>
      <c r="C829" s="174" t="s">
        <v>647</v>
      </c>
      <c r="D829" s="68">
        <v>45820</v>
      </c>
      <c r="E829" s="66">
        <f t="shared" si="9"/>
        <v>6</v>
      </c>
      <c r="F829" s="66">
        <f t="shared" si="10"/>
        <v>2025</v>
      </c>
      <c r="G829" s="67">
        <f t="shared" si="11"/>
        <v>45809</v>
      </c>
      <c r="H829" s="67" t="s">
        <v>2010</v>
      </c>
      <c r="I829" s="26" t="s">
        <v>56</v>
      </c>
      <c r="J829" s="66" t="s">
        <v>999</v>
      </c>
      <c r="K829" s="69">
        <v>15067</v>
      </c>
      <c r="L829" s="69"/>
      <c r="M829" s="69" t="s">
        <v>666</v>
      </c>
      <c r="N829" s="69" t="s">
        <v>28</v>
      </c>
      <c r="O829" s="71">
        <v>0</v>
      </c>
      <c r="P829" s="74">
        <v>1122.2</v>
      </c>
    </row>
    <row r="830" spans="1:16" ht="14.25" customHeight="1">
      <c r="A830" s="64" t="s">
        <v>1</v>
      </c>
      <c r="B830" s="163" t="s">
        <v>662</v>
      </c>
      <c r="C830" s="174" t="s">
        <v>647</v>
      </c>
      <c r="D830" s="68">
        <v>45820</v>
      </c>
      <c r="E830" s="66">
        <f t="shared" si="9"/>
        <v>6</v>
      </c>
      <c r="F830" s="66">
        <f t="shared" si="10"/>
        <v>2025</v>
      </c>
      <c r="G830" s="67">
        <f t="shared" si="11"/>
        <v>45809</v>
      </c>
      <c r="H830" s="67" t="s">
        <v>29</v>
      </c>
      <c r="I830" s="26" t="s">
        <v>43</v>
      </c>
      <c r="J830" s="66" t="s">
        <v>685</v>
      </c>
      <c r="K830" s="69" t="s">
        <v>27</v>
      </c>
      <c r="L830" s="69" t="s">
        <v>137</v>
      </c>
      <c r="M830" s="69" t="s">
        <v>666</v>
      </c>
      <c r="N830" s="69" t="s">
        <v>28</v>
      </c>
      <c r="O830" s="71">
        <v>0</v>
      </c>
      <c r="P830" s="74">
        <v>20</v>
      </c>
    </row>
    <row r="831" spans="1:16" ht="14.25" customHeight="1">
      <c r="A831" s="64" t="s">
        <v>1</v>
      </c>
      <c r="B831" s="163" t="s">
        <v>662</v>
      </c>
      <c r="C831" s="174" t="s">
        <v>647</v>
      </c>
      <c r="D831" s="68">
        <v>45820</v>
      </c>
      <c r="E831" s="66">
        <f t="shared" si="9"/>
        <v>6</v>
      </c>
      <c r="F831" s="66">
        <f t="shared" si="10"/>
        <v>2025</v>
      </c>
      <c r="G831" s="67">
        <f t="shared" si="11"/>
        <v>45809</v>
      </c>
      <c r="H831" s="67" t="s">
        <v>29</v>
      </c>
      <c r="I831" s="26" t="s">
        <v>43</v>
      </c>
      <c r="J831" s="66" t="s">
        <v>259</v>
      </c>
      <c r="K831" s="69" t="s">
        <v>27</v>
      </c>
      <c r="L831" s="69" t="s">
        <v>137</v>
      </c>
      <c r="M831" s="69" t="s">
        <v>666</v>
      </c>
      <c r="N831" s="69" t="s">
        <v>28</v>
      </c>
      <c r="O831" s="71">
        <v>0</v>
      </c>
      <c r="P831" s="74">
        <v>140</v>
      </c>
    </row>
    <row r="832" spans="1:16" ht="14.25" customHeight="1">
      <c r="A832" s="64" t="s">
        <v>1</v>
      </c>
      <c r="B832" s="163" t="s">
        <v>662</v>
      </c>
      <c r="C832" s="174" t="s">
        <v>647</v>
      </c>
      <c r="D832" s="68">
        <v>45820</v>
      </c>
      <c r="E832" s="66">
        <f t="shared" si="9"/>
        <v>6</v>
      </c>
      <c r="F832" s="66">
        <f t="shared" si="10"/>
        <v>2025</v>
      </c>
      <c r="G832" s="67">
        <f t="shared" si="11"/>
        <v>45809</v>
      </c>
      <c r="H832" s="67" t="s">
        <v>2006</v>
      </c>
      <c r="I832" s="26" t="s">
        <v>142</v>
      </c>
      <c r="J832" s="66" t="s">
        <v>1000</v>
      </c>
      <c r="K832" s="69" t="s">
        <v>27</v>
      </c>
      <c r="L832" s="69"/>
      <c r="M832" s="69" t="s">
        <v>664</v>
      </c>
      <c r="N832" s="69" t="s">
        <v>28</v>
      </c>
      <c r="O832" s="71">
        <v>0</v>
      </c>
      <c r="P832" s="74">
        <v>120</v>
      </c>
    </row>
    <row r="833" spans="1:16" ht="14.25" customHeight="1">
      <c r="A833" s="64" t="s">
        <v>1</v>
      </c>
      <c r="B833" s="163" t="s">
        <v>662</v>
      </c>
      <c r="C833" s="174" t="s">
        <v>647</v>
      </c>
      <c r="D833" s="68">
        <v>45820</v>
      </c>
      <c r="E833" s="66">
        <f t="shared" si="9"/>
        <v>6</v>
      </c>
      <c r="F833" s="66">
        <f t="shared" si="10"/>
        <v>2025</v>
      </c>
      <c r="G833" s="67">
        <f t="shared" si="11"/>
        <v>45809</v>
      </c>
      <c r="H833" s="67" t="s">
        <v>2010</v>
      </c>
      <c r="I833" s="26" t="s">
        <v>61</v>
      </c>
      <c r="J833" s="66" t="s">
        <v>905</v>
      </c>
      <c r="K833" s="69" t="s">
        <v>27</v>
      </c>
      <c r="L833" s="69" t="s">
        <v>137</v>
      </c>
      <c r="M833" s="69" t="s">
        <v>666</v>
      </c>
      <c r="N833" s="69" t="s">
        <v>28</v>
      </c>
      <c r="O833" s="71">
        <v>0</v>
      </c>
      <c r="P833" s="74">
        <v>175.02</v>
      </c>
    </row>
    <row r="834" spans="1:16" ht="14.25" customHeight="1">
      <c r="A834" s="64" t="s">
        <v>1</v>
      </c>
      <c r="B834" s="163" t="s">
        <v>662</v>
      </c>
      <c r="C834" s="174" t="s">
        <v>647</v>
      </c>
      <c r="D834" s="68">
        <v>45820</v>
      </c>
      <c r="E834" s="66">
        <f t="shared" si="9"/>
        <v>6</v>
      </c>
      <c r="F834" s="66">
        <f t="shared" si="10"/>
        <v>2025</v>
      </c>
      <c r="G834" s="67">
        <f t="shared" si="11"/>
        <v>45809</v>
      </c>
      <c r="H834" s="67" t="s">
        <v>2010</v>
      </c>
      <c r="I834" s="26" t="s">
        <v>61</v>
      </c>
      <c r="J834" s="66" t="s">
        <v>905</v>
      </c>
      <c r="K834" s="69" t="s">
        <v>27</v>
      </c>
      <c r="L834" s="69" t="s">
        <v>137</v>
      </c>
      <c r="M834" s="69" t="s">
        <v>666</v>
      </c>
      <c r="N834" s="69" t="s">
        <v>28</v>
      </c>
      <c r="O834" s="71">
        <v>0</v>
      </c>
      <c r="P834" s="74">
        <v>109.05</v>
      </c>
    </row>
    <row r="835" spans="1:16" ht="14.25" customHeight="1">
      <c r="A835" s="64" t="s">
        <v>1</v>
      </c>
      <c r="B835" s="163" t="s">
        <v>662</v>
      </c>
      <c r="C835" s="174" t="s">
        <v>647</v>
      </c>
      <c r="D835" s="68">
        <v>45820</v>
      </c>
      <c r="E835" s="66">
        <f t="shared" si="9"/>
        <v>6</v>
      </c>
      <c r="F835" s="66">
        <f t="shared" si="10"/>
        <v>2025</v>
      </c>
      <c r="G835" s="67">
        <f t="shared" si="11"/>
        <v>45809</v>
      </c>
      <c r="H835" s="67" t="s">
        <v>2010</v>
      </c>
      <c r="I835" s="26" t="s">
        <v>61</v>
      </c>
      <c r="J835" s="66" t="s">
        <v>905</v>
      </c>
      <c r="K835" s="69" t="s">
        <v>27</v>
      </c>
      <c r="L835" s="69" t="s">
        <v>137</v>
      </c>
      <c r="M835" s="69" t="s">
        <v>666</v>
      </c>
      <c r="N835" s="69" t="s">
        <v>28</v>
      </c>
      <c r="O835" s="71">
        <v>0</v>
      </c>
      <c r="P835" s="74">
        <v>141.81</v>
      </c>
    </row>
    <row r="836" spans="1:16" ht="14.25" customHeight="1">
      <c r="A836" s="64" t="s">
        <v>1</v>
      </c>
      <c r="B836" s="163" t="s">
        <v>662</v>
      </c>
      <c r="C836" s="174" t="s">
        <v>647</v>
      </c>
      <c r="D836" s="68">
        <v>45820</v>
      </c>
      <c r="E836" s="66">
        <f t="shared" si="9"/>
        <v>6</v>
      </c>
      <c r="F836" s="66">
        <f t="shared" si="10"/>
        <v>2025</v>
      </c>
      <c r="G836" s="67">
        <f t="shared" si="11"/>
        <v>45809</v>
      </c>
      <c r="H836" s="67" t="s">
        <v>2010</v>
      </c>
      <c r="I836" s="26" t="s">
        <v>61</v>
      </c>
      <c r="J836" s="66" t="s">
        <v>905</v>
      </c>
      <c r="K836" s="69" t="s">
        <v>27</v>
      </c>
      <c r="L836" s="69" t="s">
        <v>137</v>
      </c>
      <c r="M836" s="69" t="s">
        <v>666</v>
      </c>
      <c r="N836" s="69" t="s">
        <v>28</v>
      </c>
      <c r="O836" s="71">
        <v>0</v>
      </c>
      <c r="P836" s="74">
        <v>176.39</v>
      </c>
    </row>
    <row r="837" spans="1:16" ht="14.25" customHeight="1">
      <c r="A837" s="64" t="s">
        <v>1</v>
      </c>
      <c r="B837" s="163" t="s">
        <v>662</v>
      </c>
      <c r="C837" s="174" t="s">
        <v>647</v>
      </c>
      <c r="D837" s="68">
        <v>45821</v>
      </c>
      <c r="E837" s="66">
        <f t="shared" si="9"/>
        <v>6</v>
      </c>
      <c r="F837" s="66">
        <f t="shared" si="10"/>
        <v>2025</v>
      </c>
      <c r="G837" s="67">
        <f t="shared" si="11"/>
        <v>45809</v>
      </c>
      <c r="H837" s="67" t="s">
        <v>2007</v>
      </c>
      <c r="I837" s="26" t="s">
        <v>138</v>
      </c>
      <c r="J837" s="66" t="s">
        <v>139</v>
      </c>
      <c r="K837" s="69" t="s">
        <v>27</v>
      </c>
      <c r="L837" s="69" t="s">
        <v>137</v>
      </c>
      <c r="M837" s="69" t="s">
        <v>664</v>
      </c>
      <c r="N837" s="69" t="s">
        <v>604</v>
      </c>
      <c r="O837" s="71">
        <v>0.02</v>
      </c>
      <c r="P837" s="74">
        <v>0</v>
      </c>
    </row>
    <row r="838" spans="1:16" ht="14.25" customHeight="1">
      <c r="A838" s="64" t="s">
        <v>1</v>
      </c>
      <c r="B838" s="163" t="s">
        <v>662</v>
      </c>
      <c r="C838" s="174" t="s">
        <v>647</v>
      </c>
      <c r="D838" s="68">
        <v>45821</v>
      </c>
      <c r="E838" s="66">
        <f t="shared" si="9"/>
        <v>6</v>
      </c>
      <c r="F838" s="66">
        <f t="shared" si="10"/>
        <v>2025</v>
      </c>
      <c r="G838" s="67">
        <f t="shared" si="11"/>
        <v>45809</v>
      </c>
      <c r="H838" s="67" t="s">
        <v>2009</v>
      </c>
      <c r="I838" s="26" t="s">
        <v>102</v>
      </c>
      <c r="J838" s="66" t="s">
        <v>170</v>
      </c>
      <c r="K838" s="69" t="s">
        <v>27</v>
      </c>
      <c r="L838" s="69" t="s">
        <v>137</v>
      </c>
      <c r="M838" s="69" t="s">
        <v>666</v>
      </c>
      <c r="N838" s="69" t="s">
        <v>28</v>
      </c>
      <c r="O838" s="71">
        <v>0</v>
      </c>
      <c r="P838" s="74">
        <v>0.98</v>
      </c>
    </row>
    <row r="839" spans="1:16" ht="14.25" customHeight="1">
      <c r="A839" s="64" t="s">
        <v>1</v>
      </c>
      <c r="B839" s="163" t="s">
        <v>662</v>
      </c>
      <c r="C839" s="174" t="s">
        <v>647</v>
      </c>
      <c r="D839" s="68">
        <v>45821</v>
      </c>
      <c r="E839" s="66">
        <f t="shared" si="9"/>
        <v>6</v>
      </c>
      <c r="F839" s="66">
        <f t="shared" si="10"/>
        <v>2025</v>
      </c>
      <c r="G839" s="67">
        <f t="shared" si="11"/>
        <v>45809</v>
      </c>
      <c r="H839" s="67" t="s">
        <v>2009</v>
      </c>
      <c r="I839" s="26" t="s">
        <v>102</v>
      </c>
      <c r="J839" s="66" t="s">
        <v>167</v>
      </c>
      <c r="K839" s="69" t="s">
        <v>27</v>
      </c>
      <c r="L839" s="69" t="s">
        <v>137</v>
      </c>
      <c r="M839" s="69" t="s">
        <v>666</v>
      </c>
      <c r="N839" s="69" t="s">
        <v>28</v>
      </c>
      <c r="O839" s="71">
        <v>0</v>
      </c>
      <c r="P839" s="74">
        <v>177.05</v>
      </c>
    </row>
    <row r="840" spans="1:16" ht="14.25" customHeight="1">
      <c r="A840" s="64" t="s">
        <v>1</v>
      </c>
      <c r="B840" s="163" t="s">
        <v>662</v>
      </c>
      <c r="C840" s="174" t="s">
        <v>647</v>
      </c>
      <c r="D840" s="68">
        <v>45824</v>
      </c>
      <c r="E840" s="66">
        <f t="shared" si="9"/>
        <v>6</v>
      </c>
      <c r="F840" s="66">
        <f t="shared" si="10"/>
        <v>2025</v>
      </c>
      <c r="G840" s="67">
        <f t="shared" si="11"/>
        <v>45809</v>
      </c>
      <c r="H840" s="67" t="s">
        <v>2007</v>
      </c>
      <c r="I840" s="26" t="s">
        <v>138</v>
      </c>
      <c r="J840" s="66" t="s">
        <v>139</v>
      </c>
      <c r="K840" s="69" t="s">
        <v>27</v>
      </c>
      <c r="L840" s="69" t="s">
        <v>137</v>
      </c>
      <c r="M840" s="69" t="s">
        <v>664</v>
      </c>
      <c r="N840" s="69" t="s">
        <v>604</v>
      </c>
      <c r="O840" s="71">
        <v>0.89</v>
      </c>
      <c r="P840" s="74">
        <v>0</v>
      </c>
    </row>
    <row r="841" spans="1:16" ht="14.25" customHeight="1">
      <c r="A841" s="64" t="s">
        <v>1</v>
      </c>
      <c r="B841" s="163" t="s">
        <v>662</v>
      </c>
      <c r="C841" s="174" t="s">
        <v>647</v>
      </c>
      <c r="D841" s="68">
        <v>45824</v>
      </c>
      <c r="E841" s="66">
        <f t="shared" si="9"/>
        <v>6</v>
      </c>
      <c r="F841" s="66">
        <f t="shared" si="10"/>
        <v>2025</v>
      </c>
      <c r="G841" s="67">
        <f t="shared" si="11"/>
        <v>45809</v>
      </c>
      <c r="H841" s="67" t="s">
        <v>2008</v>
      </c>
      <c r="I841" s="26" t="s">
        <v>582</v>
      </c>
      <c r="J841" s="66" t="s">
        <v>169</v>
      </c>
      <c r="K841" s="69" t="s">
        <v>27</v>
      </c>
      <c r="L841" s="69"/>
      <c r="M841" s="69" t="s">
        <v>666</v>
      </c>
      <c r="N841" s="69" t="s">
        <v>28</v>
      </c>
      <c r="O841" s="71">
        <v>0</v>
      </c>
      <c r="P841" s="74">
        <v>39.200000000000003</v>
      </c>
    </row>
    <row r="842" spans="1:16" ht="14.25" customHeight="1">
      <c r="A842" s="64" t="s">
        <v>1</v>
      </c>
      <c r="B842" s="163" t="s">
        <v>662</v>
      </c>
      <c r="C842" s="174" t="s">
        <v>647</v>
      </c>
      <c r="D842" s="68">
        <v>45824</v>
      </c>
      <c r="E842" s="66">
        <f t="shared" si="9"/>
        <v>6</v>
      </c>
      <c r="F842" s="66">
        <f t="shared" si="10"/>
        <v>2025</v>
      </c>
      <c r="G842" s="67">
        <f t="shared" si="11"/>
        <v>45809</v>
      </c>
      <c r="H842" s="67" t="s">
        <v>2009</v>
      </c>
      <c r="I842" s="26" t="s">
        <v>102</v>
      </c>
      <c r="J842" s="66" t="s">
        <v>129</v>
      </c>
      <c r="K842" s="69" t="s">
        <v>27</v>
      </c>
      <c r="L842" s="69" t="s">
        <v>137</v>
      </c>
      <c r="M842" s="69" t="s">
        <v>666</v>
      </c>
      <c r="N842" s="69" t="s">
        <v>28</v>
      </c>
      <c r="O842" s="71">
        <v>0</v>
      </c>
      <c r="P842" s="74">
        <v>1.75</v>
      </c>
    </row>
    <row r="843" spans="1:16" ht="14.25" customHeight="1">
      <c r="A843" s="64" t="s">
        <v>1</v>
      </c>
      <c r="B843" s="163" t="s">
        <v>662</v>
      </c>
      <c r="C843" s="174" t="s">
        <v>647</v>
      </c>
      <c r="D843" s="68">
        <v>45824</v>
      </c>
      <c r="E843" s="66">
        <f t="shared" si="9"/>
        <v>6</v>
      </c>
      <c r="F843" s="66">
        <f t="shared" si="10"/>
        <v>2025</v>
      </c>
      <c r="G843" s="67">
        <f t="shared" si="11"/>
        <v>45809</v>
      </c>
      <c r="H843" s="67" t="s">
        <v>2010</v>
      </c>
      <c r="I843" s="26" t="s">
        <v>50</v>
      </c>
      <c r="J843" s="66" t="s">
        <v>171</v>
      </c>
      <c r="K843" s="69" t="s">
        <v>27</v>
      </c>
      <c r="L843" s="69"/>
      <c r="M843" s="69" t="s">
        <v>666</v>
      </c>
      <c r="N843" s="69" t="s">
        <v>28</v>
      </c>
      <c r="O843" s="71">
        <v>0</v>
      </c>
      <c r="P843" s="74">
        <v>3346.74</v>
      </c>
    </row>
    <row r="844" spans="1:16" ht="14.25" customHeight="1">
      <c r="A844" s="64" t="s">
        <v>1</v>
      </c>
      <c r="B844" s="163" t="s">
        <v>662</v>
      </c>
      <c r="C844" s="174" t="s">
        <v>647</v>
      </c>
      <c r="D844" s="68">
        <v>45824</v>
      </c>
      <c r="E844" s="66">
        <f t="shared" si="9"/>
        <v>6</v>
      </c>
      <c r="F844" s="66">
        <f t="shared" si="10"/>
        <v>2025</v>
      </c>
      <c r="G844" s="67">
        <f t="shared" si="11"/>
        <v>45809</v>
      </c>
      <c r="H844" s="67" t="s">
        <v>2006</v>
      </c>
      <c r="I844" s="26" t="s">
        <v>142</v>
      </c>
      <c r="J844" s="66" t="s">
        <v>1001</v>
      </c>
      <c r="K844" s="69" t="s">
        <v>27</v>
      </c>
      <c r="L844" s="69"/>
      <c r="M844" s="69" t="s">
        <v>664</v>
      </c>
      <c r="N844" s="69" t="s">
        <v>28</v>
      </c>
      <c r="O844" s="71">
        <v>0</v>
      </c>
      <c r="P844" s="74">
        <v>2472</v>
      </c>
    </row>
    <row r="845" spans="1:16" ht="14.25" customHeight="1">
      <c r="A845" s="64" t="s">
        <v>1</v>
      </c>
      <c r="B845" s="163" t="s">
        <v>662</v>
      </c>
      <c r="C845" s="174" t="s">
        <v>647</v>
      </c>
      <c r="D845" s="68">
        <v>45825</v>
      </c>
      <c r="E845" s="66">
        <f t="shared" si="9"/>
        <v>6</v>
      </c>
      <c r="F845" s="66">
        <f t="shared" si="10"/>
        <v>2025</v>
      </c>
      <c r="G845" s="67">
        <f t="shared" si="11"/>
        <v>45809</v>
      </c>
      <c r="H845" s="67" t="s">
        <v>2007</v>
      </c>
      <c r="I845" s="26" t="s">
        <v>996</v>
      </c>
      <c r="J845" s="66" t="s">
        <v>1002</v>
      </c>
      <c r="K845" s="69" t="s">
        <v>27</v>
      </c>
      <c r="L845" s="69" t="s">
        <v>137</v>
      </c>
      <c r="M845" s="69" t="s">
        <v>666</v>
      </c>
      <c r="N845" s="69" t="s">
        <v>604</v>
      </c>
      <c r="O845" s="71">
        <v>140</v>
      </c>
      <c r="P845" s="74">
        <v>0</v>
      </c>
    </row>
    <row r="846" spans="1:16" ht="14.25" customHeight="1">
      <c r="A846" s="64" t="s">
        <v>1</v>
      </c>
      <c r="B846" s="163" t="s">
        <v>662</v>
      </c>
      <c r="C846" s="174" t="s">
        <v>647</v>
      </c>
      <c r="D846" s="68">
        <v>45825</v>
      </c>
      <c r="E846" s="66">
        <f t="shared" si="9"/>
        <v>6</v>
      </c>
      <c r="F846" s="66">
        <f t="shared" si="10"/>
        <v>2025</v>
      </c>
      <c r="G846" s="67">
        <f t="shared" si="11"/>
        <v>45809</v>
      </c>
      <c r="H846" s="67" t="s">
        <v>2007</v>
      </c>
      <c r="I846" s="26" t="s">
        <v>996</v>
      </c>
      <c r="J846" s="66" t="s">
        <v>1003</v>
      </c>
      <c r="K846" s="69" t="s">
        <v>27</v>
      </c>
      <c r="L846" s="69" t="s">
        <v>137</v>
      </c>
      <c r="M846" s="69" t="s">
        <v>666</v>
      </c>
      <c r="N846" s="69" t="s">
        <v>604</v>
      </c>
      <c r="O846" s="71">
        <v>35</v>
      </c>
      <c r="P846" s="74">
        <v>0</v>
      </c>
    </row>
    <row r="847" spans="1:16" ht="14.25" customHeight="1">
      <c r="A847" s="64" t="s">
        <v>1</v>
      </c>
      <c r="B847" s="163" t="s">
        <v>662</v>
      </c>
      <c r="C847" s="174" t="s">
        <v>647</v>
      </c>
      <c r="D847" s="68">
        <v>45825</v>
      </c>
      <c r="E847" s="66">
        <f t="shared" si="9"/>
        <v>6</v>
      </c>
      <c r="F847" s="66">
        <f t="shared" si="10"/>
        <v>2025</v>
      </c>
      <c r="G847" s="67">
        <f t="shared" si="11"/>
        <v>45809</v>
      </c>
      <c r="H847" s="67" t="s">
        <v>2008</v>
      </c>
      <c r="I847" s="26" t="s">
        <v>582</v>
      </c>
      <c r="J847" s="66" t="s">
        <v>280</v>
      </c>
      <c r="K847" s="69" t="s">
        <v>27</v>
      </c>
      <c r="L847" s="69"/>
      <c r="M847" s="69" t="s">
        <v>666</v>
      </c>
      <c r="N847" s="69" t="s">
        <v>28</v>
      </c>
      <c r="O847" s="71">
        <v>0</v>
      </c>
      <c r="P847" s="74">
        <v>187</v>
      </c>
    </row>
    <row r="848" spans="1:16" ht="14.25" customHeight="1">
      <c r="A848" s="64" t="s">
        <v>1</v>
      </c>
      <c r="B848" s="163" t="s">
        <v>662</v>
      </c>
      <c r="C848" s="174" t="s">
        <v>647</v>
      </c>
      <c r="D848" s="68">
        <v>45826</v>
      </c>
      <c r="E848" s="66">
        <f t="shared" si="9"/>
        <v>6</v>
      </c>
      <c r="F848" s="66">
        <f t="shared" si="10"/>
        <v>2025</v>
      </c>
      <c r="G848" s="67">
        <f t="shared" si="11"/>
        <v>45809</v>
      </c>
      <c r="H848" s="67" t="s">
        <v>2006</v>
      </c>
      <c r="I848" s="26" t="s">
        <v>142</v>
      </c>
      <c r="J848" s="66" t="s">
        <v>998</v>
      </c>
      <c r="K848" s="69" t="s">
        <v>27</v>
      </c>
      <c r="L848" s="69" t="s">
        <v>612</v>
      </c>
      <c r="M848" s="69" t="s">
        <v>664</v>
      </c>
      <c r="N848" s="69" t="s">
        <v>604</v>
      </c>
      <c r="O848" s="71">
        <v>340</v>
      </c>
      <c r="P848" s="74">
        <v>0</v>
      </c>
    </row>
    <row r="849" spans="1:16" ht="14.25" customHeight="1">
      <c r="A849" s="64" t="s">
        <v>1</v>
      </c>
      <c r="B849" s="163" t="s">
        <v>662</v>
      </c>
      <c r="C849" s="174" t="s">
        <v>647</v>
      </c>
      <c r="D849" s="68">
        <v>45826</v>
      </c>
      <c r="E849" s="66">
        <f t="shared" si="9"/>
        <v>6</v>
      </c>
      <c r="F849" s="66">
        <f t="shared" si="10"/>
        <v>2025</v>
      </c>
      <c r="G849" s="67">
        <f t="shared" si="11"/>
        <v>45809</v>
      </c>
      <c r="H849" s="67" t="s">
        <v>2006</v>
      </c>
      <c r="I849" s="26" t="s">
        <v>142</v>
      </c>
      <c r="J849" s="66" t="s">
        <v>998</v>
      </c>
      <c r="K849" s="69" t="s">
        <v>27</v>
      </c>
      <c r="L849" s="69" t="s">
        <v>122</v>
      </c>
      <c r="M849" s="69" t="s">
        <v>664</v>
      </c>
      <c r="N849" s="69" t="s">
        <v>604</v>
      </c>
      <c r="O849" s="71">
        <v>340</v>
      </c>
      <c r="P849" s="74">
        <v>0</v>
      </c>
    </row>
    <row r="850" spans="1:16" ht="14.25" customHeight="1">
      <c r="A850" s="64" t="s">
        <v>1</v>
      </c>
      <c r="B850" s="163" t="s">
        <v>662</v>
      </c>
      <c r="C850" s="174" t="s">
        <v>647</v>
      </c>
      <c r="D850" s="68">
        <v>45826</v>
      </c>
      <c r="E850" s="66">
        <f t="shared" si="9"/>
        <v>6</v>
      </c>
      <c r="F850" s="66">
        <f t="shared" si="10"/>
        <v>2025</v>
      </c>
      <c r="G850" s="67">
        <f t="shared" si="11"/>
        <v>45809</v>
      </c>
      <c r="H850" s="67" t="s">
        <v>2006</v>
      </c>
      <c r="I850" s="26" t="s">
        <v>142</v>
      </c>
      <c r="J850" s="66" t="s">
        <v>146</v>
      </c>
      <c r="K850" s="69" t="s">
        <v>27</v>
      </c>
      <c r="L850" s="69"/>
      <c r="M850" s="69" t="s">
        <v>664</v>
      </c>
      <c r="N850" s="69" t="s">
        <v>604</v>
      </c>
      <c r="O850" s="71">
        <v>340</v>
      </c>
      <c r="P850" s="74">
        <v>0</v>
      </c>
    </row>
    <row r="851" spans="1:16" ht="14.25" customHeight="1">
      <c r="A851" s="64" t="s">
        <v>1</v>
      </c>
      <c r="B851" s="163" t="s">
        <v>662</v>
      </c>
      <c r="C851" s="174" t="s">
        <v>647</v>
      </c>
      <c r="D851" s="68">
        <v>45826</v>
      </c>
      <c r="E851" s="66">
        <f t="shared" si="9"/>
        <v>6</v>
      </c>
      <c r="F851" s="66">
        <f t="shared" si="10"/>
        <v>2025</v>
      </c>
      <c r="G851" s="67">
        <f t="shared" si="11"/>
        <v>45809</v>
      </c>
      <c r="H851" s="67" t="s">
        <v>2007</v>
      </c>
      <c r="I851" s="26" t="s">
        <v>138</v>
      </c>
      <c r="J851" s="66" t="s">
        <v>139</v>
      </c>
      <c r="K851" s="69" t="s">
        <v>27</v>
      </c>
      <c r="L851" s="69" t="s">
        <v>137</v>
      </c>
      <c r="M851" s="69" t="s">
        <v>664</v>
      </c>
      <c r="N851" s="69" t="s">
        <v>604</v>
      </c>
      <c r="O851" s="71">
        <v>0.17</v>
      </c>
      <c r="P851" s="74">
        <v>0</v>
      </c>
    </row>
    <row r="852" spans="1:16" ht="14.25" customHeight="1">
      <c r="A852" s="64" t="s">
        <v>1</v>
      </c>
      <c r="B852" s="163" t="s">
        <v>662</v>
      </c>
      <c r="C852" s="174" t="s">
        <v>647</v>
      </c>
      <c r="D852" s="68">
        <v>45826</v>
      </c>
      <c r="E852" s="66">
        <f t="shared" si="9"/>
        <v>6</v>
      </c>
      <c r="F852" s="66">
        <f t="shared" si="10"/>
        <v>2025</v>
      </c>
      <c r="G852" s="67">
        <f t="shared" si="11"/>
        <v>45809</v>
      </c>
      <c r="H852" s="67" t="s">
        <v>2010</v>
      </c>
      <c r="I852" s="26" t="s">
        <v>56</v>
      </c>
      <c r="J852" s="66" t="s">
        <v>1004</v>
      </c>
      <c r="K852" s="69" t="s">
        <v>27</v>
      </c>
      <c r="L852" s="69"/>
      <c r="M852" s="69" t="s">
        <v>666</v>
      </c>
      <c r="N852" s="69" t="s">
        <v>28</v>
      </c>
      <c r="O852" s="71">
        <v>0</v>
      </c>
      <c r="P852" s="74">
        <v>1020</v>
      </c>
    </row>
    <row r="853" spans="1:16" ht="14.25" customHeight="1">
      <c r="A853" s="64" t="s">
        <v>1</v>
      </c>
      <c r="B853" s="163" t="s">
        <v>662</v>
      </c>
      <c r="C853" s="174" t="s">
        <v>647</v>
      </c>
      <c r="D853" s="68">
        <v>45826</v>
      </c>
      <c r="E853" s="66">
        <f t="shared" si="9"/>
        <v>6</v>
      </c>
      <c r="F853" s="66">
        <f t="shared" si="10"/>
        <v>2025</v>
      </c>
      <c r="G853" s="67">
        <f t="shared" si="11"/>
        <v>45809</v>
      </c>
      <c r="H853" s="67" t="s">
        <v>2009</v>
      </c>
      <c r="I853" s="26" t="s">
        <v>102</v>
      </c>
      <c r="J853" s="66" t="s">
        <v>129</v>
      </c>
      <c r="K853" s="69" t="s">
        <v>27</v>
      </c>
      <c r="L853" s="69" t="s">
        <v>137</v>
      </c>
      <c r="M853" s="69" t="s">
        <v>666</v>
      </c>
      <c r="N853" s="69" t="s">
        <v>28</v>
      </c>
      <c r="O853" s="71">
        <v>0</v>
      </c>
      <c r="P853" s="74">
        <v>9.8000000000000007</v>
      </c>
    </row>
    <row r="854" spans="1:16" ht="14.25" customHeight="1">
      <c r="A854" s="64" t="s">
        <v>1</v>
      </c>
      <c r="B854" s="163" t="s">
        <v>662</v>
      </c>
      <c r="C854" s="174" t="s">
        <v>647</v>
      </c>
      <c r="D854" s="68">
        <v>45826</v>
      </c>
      <c r="E854" s="66">
        <f t="shared" si="9"/>
        <v>6</v>
      </c>
      <c r="F854" s="66">
        <f t="shared" si="10"/>
        <v>2025</v>
      </c>
      <c r="G854" s="67">
        <f t="shared" si="11"/>
        <v>45809</v>
      </c>
      <c r="H854" s="67" t="s">
        <v>2008</v>
      </c>
      <c r="I854" s="26" t="s">
        <v>475</v>
      </c>
      <c r="J854" s="66" t="s">
        <v>1005</v>
      </c>
      <c r="K854" s="69" t="s">
        <v>27</v>
      </c>
      <c r="L854" s="69" t="s">
        <v>137</v>
      </c>
      <c r="M854" s="69" t="s">
        <v>666</v>
      </c>
      <c r="N854" s="69" t="s">
        <v>28</v>
      </c>
      <c r="O854" s="71">
        <v>0</v>
      </c>
      <c r="P854" s="74">
        <v>383.6</v>
      </c>
    </row>
    <row r="855" spans="1:16" ht="14.25" customHeight="1">
      <c r="A855" s="64" t="s">
        <v>1</v>
      </c>
      <c r="B855" s="163" t="s">
        <v>662</v>
      </c>
      <c r="C855" s="174" t="s">
        <v>647</v>
      </c>
      <c r="D855" s="68">
        <v>45826</v>
      </c>
      <c r="E855" s="66">
        <f t="shared" si="9"/>
        <v>6</v>
      </c>
      <c r="F855" s="66">
        <f t="shared" si="10"/>
        <v>2025</v>
      </c>
      <c r="G855" s="67">
        <f t="shared" si="11"/>
        <v>45809</v>
      </c>
      <c r="H855" s="67" t="s">
        <v>2008</v>
      </c>
      <c r="I855" s="26" t="s">
        <v>475</v>
      </c>
      <c r="J855" s="66" t="s">
        <v>1006</v>
      </c>
      <c r="K855" s="69" t="s">
        <v>27</v>
      </c>
      <c r="L855" s="69" t="s">
        <v>137</v>
      </c>
      <c r="M855" s="69" t="s">
        <v>666</v>
      </c>
      <c r="N855" s="69" t="s">
        <v>28</v>
      </c>
      <c r="O855" s="71">
        <v>0</v>
      </c>
      <c r="P855" s="74">
        <v>446.06</v>
      </c>
    </row>
    <row r="856" spans="1:16" ht="14.25" customHeight="1">
      <c r="A856" s="64" t="s">
        <v>1</v>
      </c>
      <c r="B856" s="163" t="s">
        <v>662</v>
      </c>
      <c r="C856" s="174" t="s">
        <v>647</v>
      </c>
      <c r="D856" s="68">
        <v>45828</v>
      </c>
      <c r="E856" s="66">
        <f t="shared" si="9"/>
        <v>6</v>
      </c>
      <c r="F856" s="66">
        <f t="shared" si="10"/>
        <v>2025</v>
      </c>
      <c r="G856" s="67">
        <f t="shared" si="11"/>
        <v>45809</v>
      </c>
      <c r="H856" s="67" t="s">
        <v>2007</v>
      </c>
      <c r="I856" s="26" t="s">
        <v>996</v>
      </c>
      <c r="J856" s="66" t="s">
        <v>1007</v>
      </c>
      <c r="K856" s="69" t="s">
        <v>27</v>
      </c>
      <c r="L856" s="69" t="s">
        <v>137</v>
      </c>
      <c r="M856" s="69" t="s">
        <v>666</v>
      </c>
      <c r="N856" s="69" t="s">
        <v>604</v>
      </c>
      <c r="O856" s="71">
        <v>70</v>
      </c>
      <c r="P856" s="74">
        <v>0</v>
      </c>
    </row>
    <row r="857" spans="1:16" ht="14.25" customHeight="1">
      <c r="A857" s="64" t="s">
        <v>1</v>
      </c>
      <c r="B857" s="163" t="s">
        <v>662</v>
      </c>
      <c r="C857" s="174" t="s">
        <v>647</v>
      </c>
      <c r="D857" s="68">
        <v>45828</v>
      </c>
      <c r="E857" s="66">
        <f t="shared" si="9"/>
        <v>6</v>
      </c>
      <c r="F857" s="66">
        <f t="shared" si="10"/>
        <v>2025</v>
      </c>
      <c r="G857" s="67">
        <f t="shared" si="11"/>
        <v>45809</v>
      </c>
      <c r="H857" s="67" t="s">
        <v>2007</v>
      </c>
      <c r="I857" s="26" t="s">
        <v>138</v>
      </c>
      <c r="J857" s="66" t="s">
        <v>139</v>
      </c>
      <c r="K857" s="69" t="s">
        <v>27</v>
      </c>
      <c r="L857" s="69" t="s">
        <v>137</v>
      </c>
      <c r="M857" s="69" t="s">
        <v>664</v>
      </c>
      <c r="N857" s="69" t="s">
        <v>604</v>
      </c>
      <c r="O857" s="71">
        <v>0.67</v>
      </c>
      <c r="P857" s="74">
        <v>0</v>
      </c>
    </row>
    <row r="858" spans="1:16" ht="14.25" customHeight="1">
      <c r="A858" s="64" t="s">
        <v>1</v>
      </c>
      <c r="B858" s="163" t="s">
        <v>662</v>
      </c>
      <c r="C858" s="174" t="s">
        <v>647</v>
      </c>
      <c r="D858" s="68">
        <v>45828</v>
      </c>
      <c r="E858" s="66">
        <f t="shared" si="9"/>
        <v>6</v>
      </c>
      <c r="F858" s="66">
        <f t="shared" si="10"/>
        <v>2025</v>
      </c>
      <c r="G858" s="67">
        <f t="shared" si="11"/>
        <v>45809</v>
      </c>
      <c r="H858" s="67" t="s">
        <v>2010</v>
      </c>
      <c r="I858" s="26" t="s">
        <v>50</v>
      </c>
      <c r="J858" s="66" t="s">
        <v>171</v>
      </c>
      <c r="K858" s="69" t="s">
        <v>27</v>
      </c>
      <c r="L858" s="69" t="s">
        <v>137</v>
      </c>
      <c r="M858" s="69" t="s">
        <v>666</v>
      </c>
      <c r="N858" s="69" t="s">
        <v>28</v>
      </c>
      <c r="O858" s="71">
        <v>0</v>
      </c>
      <c r="P858" s="74">
        <v>2938.17</v>
      </c>
    </row>
    <row r="859" spans="1:16" ht="14.25" customHeight="1">
      <c r="A859" s="64" t="s">
        <v>1</v>
      </c>
      <c r="B859" s="163" t="s">
        <v>662</v>
      </c>
      <c r="C859" s="174" t="s">
        <v>647</v>
      </c>
      <c r="D859" s="68">
        <v>45831</v>
      </c>
      <c r="E859" s="66">
        <f t="shared" si="9"/>
        <v>6</v>
      </c>
      <c r="F859" s="66">
        <f t="shared" si="10"/>
        <v>2025</v>
      </c>
      <c r="G859" s="67">
        <f t="shared" si="11"/>
        <v>45809</v>
      </c>
      <c r="H859" s="67" t="s">
        <v>2006</v>
      </c>
      <c r="I859" s="26" t="s">
        <v>142</v>
      </c>
      <c r="J859" s="66" t="s">
        <v>732</v>
      </c>
      <c r="K859" s="69" t="s">
        <v>27</v>
      </c>
      <c r="L859" s="69" t="s">
        <v>122</v>
      </c>
      <c r="M859" s="69" t="s">
        <v>664</v>
      </c>
      <c r="N859" s="69" t="s">
        <v>604</v>
      </c>
      <c r="O859" s="71">
        <v>7027.12</v>
      </c>
      <c r="P859" s="74">
        <v>0</v>
      </c>
    </row>
    <row r="860" spans="1:16" ht="14.25" customHeight="1">
      <c r="A860" s="64" t="s">
        <v>1</v>
      </c>
      <c r="B860" s="163" t="s">
        <v>662</v>
      </c>
      <c r="C860" s="174" t="s">
        <v>647</v>
      </c>
      <c r="D860" s="68">
        <v>45831</v>
      </c>
      <c r="E860" s="66">
        <f t="shared" si="9"/>
        <v>6</v>
      </c>
      <c r="F860" s="66">
        <f t="shared" si="10"/>
        <v>2025</v>
      </c>
      <c r="G860" s="67">
        <f t="shared" si="11"/>
        <v>45809</v>
      </c>
      <c r="H860" s="67" t="s">
        <v>2006</v>
      </c>
      <c r="I860" s="26" t="s">
        <v>142</v>
      </c>
      <c r="J860" s="66" t="s">
        <v>732</v>
      </c>
      <c r="K860" s="69" t="s">
        <v>27</v>
      </c>
      <c r="L860" s="69" t="s">
        <v>132</v>
      </c>
      <c r="M860" s="69" t="s">
        <v>664</v>
      </c>
      <c r="N860" s="69" t="s">
        <v>604</v>
      </c>
      <c r="O860" s="71">
        <v>4066.7</v>
      </c>
      <c r="P860" s="74">
        <v>0</v>
      </c>
    </row>
    <row r="861" spans="1:16" ht="14.25" customHeight="1">
      <c r="A861" s="64" t="s">
        <v>1</v>
      </c>
      <c r="B861" s="163" t="s">
        <v>662</v>
      </c>
      <c r="C861" s="174" t="s">
        <v>647</v>
      </c>
      <c r="D861" s="68">
        <v>45831</v>
      </c>
      <c r="E861" s="66">
        <f t="shared" si="9"/>
        <v>6</v>
      </c>
      <c r="F861" s="66">
        <f t="shared" si="10"/>
        <v>2025</v>
      </c>
      <c r="G861" s="67">
        <f t="shared" si="11"/>
        <v>45809</v>
      </c>
      <c r="H861" s="67" t="s">
        <v>2006</v>
      </c>
      <c r="I861" s="26" t="s">
        <v>142</v>
      </c>
      <c r="J861" s="66" t="s">
        <v>1008</v>
      </c>
      <c r="K861" s="69" t="s">
        <v>27</v>
      </c>
      <c r="L861" s="69" t="s">
        <v>132</v>
      </c>
      <c r="M861" s="69" t="s">
        <v>664</v>
      </c>
      <c r="N861" s="69" t="s">
        <v>604</v>
      </c>
      <c r="O861" s="71">
        <v>2529.2600000000002</v>
      </c>
      <c r="P861" s="74">
        <v>0</v>
      </c>
    </row>
    <row r="862" spans="1:16" ht="14.25" customHeight="1">
      <c r="A862" s="64" t="s">
        <v>1</v>
      </c>
      <c r="B862" s="163" t="s">
        <v>662</v>
      </c>
      <c r="C862" s="174" t="s">
        <v>647</v>
      </c>
      <c r="D862" s="68">
        <v>45831</v>
      </c>
      <c r="E862" s="66">
        <f t="shared" si="9"/>
        <v>6</v>
      </c>
      <c r="F862" s="66">
        <f t="shared" si="10"/>
        <v>2025</v>
      </c>
      <c r="G862" s="67">
        <f t="shared" si="11"/>
        <v>45809</v>
      </c>
      <c r="H862" s="67" t="s">
        <v>2006</v>
      </c>
      <c r="I862" s="26" t="s">
        <v>142</v>
      </c>
      <c r="J862" s="66" t="s">
        <v>1008</v>
      </c>
      <c r="K862" s="69" t="s">
        <v>27</v>
      </c>
      <c r="L862" s="69" t="s">
        <v>122</v>
      </c>
      <c r="M862" s="69" t="s">
        <v>664</v>
      </c>
      <c r="N862" s="69" t="s">
        <v>604</v>
      </c>
      <c r="O862" s="71">
        <v>4528.1000000000004</v>
      </c>
      <c r="P862" s="74">
        <v>0</v>
      </c>
    </row>
    <row r="863" spans="1:16" ht="14.25" customHeight="1">
      <c r="A863" s="64" t="s">
        <v>1</v>
      </c>
      <c r="B863" s="163" t="s">
        <v>662</v>
      </c>
      <c r="C863" s="174" t="s">
        <v>647</v>
      </c>
      <c r="D863" s="68">
        <v>45831</v>
      </c>
      <c r="E863" s="66">
        <f t="shared" si="9"/>
        <v>6</v>
      </c>
      <c r="F863" s="66">
        <f t="shared" si="10"/>
        <v>2025</v>
      </c>
      <c r="G863" s="67">
        <f t="shared" si="11"/>
        <v>45809</v>
      </c>
      <c r="H863" s="67" t="s">
        <v>2006</v>
      </c>
      <c r="I863" s="26" t="s">
        <v>142</v>
      </c>
      <c r="J863" s="66" t="s">
        <v>146</v>
      </c>
      <c r="K863" s="69" t="s">
        <v>27</v>
      </c>
      <c r="L863" s="69" t="s">
        <v>612</v>
      </c>
      <c r="M863" s="69" t="s">
        <v>664</v>
      </c>
      <c r="N863" s="69" t="s">
        <v>604</v>
      </c>
      <c r="O863" s="71">
        <v>1896.7</v>
      </c>
      <c r="P863" s="74">
        <v>0</v>
      </c>
    </row>
    <row r="864" spans="1:16" ht="14.25" customHeight="1">
      <c r="A864" s="64" t="s">
        <v>1</v>
      </c>
      <c r="B864" s="163" t="s">
        <v>662</v>
      </c>
      <c r="C864" s="174" t="s">
        <v>647</v>
      </c>
      <c r="D864" s="68">
        <v>45831</v>
      </c>
      <c r="E864" s="66">
        <f t="shared" si="9"/>
        <v>6</v>
      </c>
      <c r="F864" s="66">
        <f t="shared" si="10"/>
        <v>2025</v>
      </c>
      <c r="G864" s="67">
        <f t="shared" si="11"/>
        <v>45809</v>
      </c>
      <c r="H864" s="67" t="s">
        <v>2006</v>
      </c>
      <c r="I864" s="26" t="s">
        <v>142</v>
      </c>
      <c r="J864" s="66" t="s">
        <v>146</v>
      </c>
      <c r="K864" s="69" t="s">
        <v>27</v>
      </c>
      <c r="L864" s="69" t="s">
        <v>612</v>
      </c>
      <c r="M864" s="69" t="s">
        <v>664</v>
      </c>
      <c r="N864" s="69" t="s">
        <v>604</v>
      </c>
      <c r="O864" s="71">
        <v>1309.9000000000001</v>
      </c>
      <c r="P864" s="74">
        <v>0</v>
      </c>
    </row>
    <row r="865" spans="1:16" ht="14.25" customHeight="1">
      <c r="A865" s="64" t="s">
        <v>1</v>
      </c>
      <c r="B865" s="163" t="s">
        <v>662</v>
      </c>
      <c r="C865" s="174" t="s">
        <v>647</v>
      </c>
      <c r="D865" s="68">
        <v>45831</v>
      </c>
      <c r="E865" s="66">
        <f t="shared" si="9"/>
        <v>6</v>
      </c>
      <c r="F865" s="66">
        <f t="shared" si="10"/>
        <v>2025</v>
      </c>
      <c r="G865" s="67">
        <f t="shared" si="11"/>
        <v>45809</v>
      </c>
      <c r="H865" s="67" t="s">
        <v>2006</v>
      </c>
      <c r="I865" s="26" t="s">
        <v>142</v>
      </c>
      <c r="J865" s="66" t="s">
        <v>146</v>
      </c>
      <c r="K865" s="69" t="s">
        <v>27</v>
      </c>
      <c r="L865" s="69" t="s">
        <v>612</v>
      </c>
      <c r="M865" s="69" t="s">
        <v>664</v>
      </c>
      <c r="N865" s="69" t="s">
        <v>604</v>
      </c>
      <c r="O865" s="71">
        <v>829.94</v>
      </c>
      <c r="P865" s="74">
        <v>0</v>
      </c>
    </row>
    <row r="866" spans="1:16" ht="14.25" customHeight="1">
      <c r="A866" s="64" t="s">
        <v>1</v>
      </c>
      <c r="B866" s="163" t="s">
        <v>662</v>
      </c>
      <c r="C866" s="174" t="s">
        <v>647</v>
      </c>
      <c r="D866" s="68">
        <v>45831</v>
      </c>
      <c r="E866" s="66">
        <f t="shared" si="9"/>
        <v>6</v>
      </c>
      <c r="F866" s="66">
        <f t="shared" si="10"/>
        <v>2025</v>
      </c>
      <c r="G866" s="67">
        <f t="shared" si="11"/>
        <v>45809</v>
      </c>
      <c r="H866" s="67" t="s">
        <v>2006</v>
      </c>
      <c r="I866" s="26" t="s">
        <v>142</v>
      </c>
      <c r="J866" s="66" t="s">
        <v>146</v>
      </c>
      <c r="K866" s="69" t="s">
        <v>27</v>
      </c>
      <c r="L866" s="69" t="s">
        <v>612</v>
      </c>
      <c r="M866" s="69" t="s">
        <v>664</v>
      </c>
      <c r="N866" s="69" t="s">
        <v>604</v>
      </c>
      <c r="O866" s="71">
        <v>562.41999999999996</v>
      </c>
      <c r="P866" s="74">
        <v>0</v>
      </c>
    </row>
    <row r="867" spans="1:16" ht="14.25" customHeight="1">
      <c r="A867" s="64" t="s">
        <v>1</v>
      </c>
      <c r="B867" s="163" t="s">
        <v>662</v>
      </c>
      <c r="C867" s="174" t="s">
        <v>647</v>
      </c>
      <c r="D867" s="68">
        <v>45831</v>
      </c>
      <c r="E867" s="66">
        <f t="shared" si="9"/>
        <v>6</v>
      </c>
      <c r="F867" s="66">
        <f t="shared" si="10"/>
        <v>2025</v>
      </c>
      <c r="G867" s="67">
        <f t="shared" si="11"/>
        <v>45809</v>
      </c>
      <c r="H867" s="67" t="s">
        <v>2007</v>
      </c>
      <c r="I867" s="26" t="s">
        <v>996</v>
      </c>
      <c r="J867" s="66" t="s">
        <v>1009</v>
      </c>
      <c r="K867" s="69" t="s">
        <v>27</v>
      </c>
      <c r="L867" s="69" t="s">
        <v>612</v>
      </c>
      <c r="M867" s="69" t="s">
        <v>666</v>
      </c>
      <c r="N867" s="69" t="s">
        <v>604</v>
      </c>
      <c r="O867" s="71">
        <v>70</v>
      </c>
      <c r="P867" s="74">
        <v>0</v>
      </c>
    </row>
    <row r="868" spans="1:16" ht="14.25" customHeight="1">
      <c r="A868" s="64" t="s">
        <v>1</v>
      </c>
      <c r="B868" s="163" t="s">
        <v>662</v>
      </c>
      <c r="C868" s="174" t="s">
        <v>647</v>
      </c>
      <c r="D868" s="68">
        <v>45831</v>
      </c>
      <c r="E868" s="66">
        <f t="shared" si="9"/>
        <v>6</v>
      </c>
      <c r="F868" s="66">
        <f t="shared" si="10"/>
        <v>2025</v>
      </c>
      <c r="G868" s="67">
        <f t="shared" si="11"/>
        <v>45809</v>
      </c>
      <c r="H868" s="67" t="s">
        <v>29</v>
      </c>
      <c r="I868" s="26" t="s">
        <v>45</v>
      </c>
      <c r="J868" s="66" t="s">
        <v>545</v>
      </c>
      <c r="K868" s="69" t="s">
        <v>27</v>
      </c>
      <c r="L868" s="69"/>
      <c r="M868" s="69" t="s">
        <v>666</v>
      </c>
      <c r="N868" s="69" t="s">
        <v>28</v>
      </c>
      <c r="O868" s="71">
        <v>0</v>
      </c>
      <c r="P868" s="74">
        <v>250.07</v>
      </c>
    </row>
    <row r="869" spans="1:16" ht="14.25" customHeight="1">
      <c r="A869" s="64" t="s">
        <v>1</v>
      </c>
      <c r="B869" s="163" t="s">
        <v>662</v>
      </c>
      <c r="C869" s="174" t="s">
        <v>647</v>
      </c>
      <c r="D869" s="68">
        <v>45831</v>
      </c>
      <c r="E869" s="66">
        <f t="shared" si="9"/>
        <v>6</v>
      </c>
      <c r="F869" s="66">
        <f t="shared" si="10"/>
        <v>2025</v>
      </c>
      <c r="G869" s="67">
        <f t="shared" si="11"/>
        <v>45809</v>
      </c>
      <c r="H869" s="67" t="s">
        <v>29</v>
      </c>
      <c r="I869" s="26" t="s">
        <v>33</v>
      </c>
      <c r="J869" s="66" t="s">
        <v>347</v>
      </c>
      <c r="K869" s="69" t="s">
        <v>27</v>
      </c>
      <c r="L869" s="69"/>
      <c r="M869" s="69" t="s">
        <v>666</v>
      </c>
      <c r="N869" s="69" t="s">
        <v>28</v>
      </c>
      <c r="O869" s="71">
        <v>0</v>
      </c>
      <c r="P869" s="74">
        <v>504.61</v>
      </c>
    </row>
    <row r="870" spans="1:16" ht="14.25" customHeight="1">
      <c r="A870" s="64" t="s">
        <v>1</v>
      </c>
      <c r="B870" s="163" t="s">
        <v>662</v>
      </c>
      <c r="C870" s="174" t="s">
        <v>647</v>
      </c>
      <c r="D870" s="68">
        <v>45831</v>
      </c>
      <c r="E870" s="66">
        <f t="shared" si="9"/>
        <v>6</v>
      </c>
      <c r="F870" s="66">
        <f t="shared" si="10"/>
        <v>2025</v>
      </c>
      <c r="G870" s="67">
        <f t="shared" si="11"/>
        <v>45809</v>
      </c>
      <c r="H870" s="67" t="s">
        <v>29</v>
      </c>
      <c r="I870" s="26" t="s">
        <v>45</v>
      </c>
      <c r="J870" s="66" t="s">
        <v>1010</v>
      </c>
      <c r="K870" s="69" t="s">
        <v>27</v>
      </c>
      <c r="L870" s="69" t="s">
        <v>122</v>
      </c>
      <c r="M870" s="69" t="s">
        <v>666</v>
      </c>
      <c r="N870" s="69" t="s">
        <v>28</v>
      </c>
      <c r="O870" s="71">
        <v>0</v>
      </c>
      <c r="P870" s="74">
        <v>64.45</v>
      </c>
    </row>
    <row r="871" spans="1:16" ht="14.25" customHeight="1">
      <c r="A871" s="64" t="s">
        <v>1</v>
      </c>
      <c r="B871" s="163" t="s">
        <v>662</v>
      </c>
      <c r="C871" s="174" t="s">
        <v>647</v>
      </c>
      <c r="D871" s="68">
        <v>45831</v>
      </c>
      <c r="E871" s="66">
        <f t="shared" si="9"/>
        <v>6</v>
      </c>
      <c r="F871" s="66">
        <f t="shared" si="10"/>
        <v>2025</v>
      </c>
      <c r="G871" s="67">
        <f t="shared" si="11"/>
        <v>45809</v>
      </c>
      <c r="H871" s="67" t="s">
        <v>29</v>
      </c>
      <c r="I871" s="26" t="s">
        <v>45</v>
      </c>
      <c r="J871" s="66" t="s">
        <v>1011</v>
      </c>
      <c r="K871" s="69" t="s">
        <v>27</v>
      </c>
      <c r="L871" s="69" t="s">
        <v>122</v>
      </c>
      <c r="M871" s="69" t="s">
        <v>666</v>
      </c>
      <c r="N871" s="69" t="s">
        <v>28</v>
      </c>
      <c r="O871" s="71">
        <v>0</v>
      </c>
      <c r="P871" s="74">
        <v>64.45</v>
      </c>
    </row>
    <row r="872" spans="1:16" ht="14.25" customHeight="1">
      <c r="A872" s="64" t="s">
        <v>1</v>
      </c>
      <c r="B872" s="163" t="s">
        <v>662</v>
      </c>
      <c r="C872" s="174" t="s">
        <v>647</v>
      </c>
      <c r="D872" s="68">
        <v>45831</v>
      </c>
      <c r="E872" s="66">
        <f t="shared" si="9"/>
        <v>6</v>
      </c>
      <c r="F872" s="66">
        <f t="shared" si="10"/>
        <v>2025</v>
      </c>
      <c r="G872" s="67">
        <f t="shared" si="11"/>
        <v>45809</v>
      </c>
      <c r="H872" s="67" t="s">
        <v>29</v>
      </c>
      <c r="I872" s="26" t="s">
        <v>45</v>
      </c>
      <c r="J872" s="66" t="s">
        <v>1012</v>
      </c>
      <c r="K872" s="69" t="s">
        <v>27</v>
      </c>
      <c r="L872" s="69" t="s">
        <v>122</v>
      </c>
      <c r="M872" s="69" t="s">
        <v>666</v>
      </c>
      <c r="N872" s="69" t="s">
        <v>28</v>
      </c>
      <c r="O872" s="71">
        <v>0</v>
      </c>
      <c r="P872" s="74">
        <v>64.45</v>
      </c>
    </row>
    <row r="873" spans="1:16" ht="14.25" customHeight="1">
      <c r="A873" s="64" t="s">
        <v>1</v>
      </c>
      <c r="B873" s="163" t="s">
        <v>662</v>
      </c>
      <c r="C873" s="174" t="s">
        <v>647</v>
      </c>
      <c r="D873" s="68">
        <v>45831</v>
      </c>
      <c r="E873" s="66">
        <f t="shared" si="9"/>
        <v>6</v>
      </c>
      <c r="F873" s="66">
        <f t="shared" si="10"/>
        <v>2025</v>
      </c>
      <c r="G873" s="67">
        <f t="shared" si="11"/>
        <v>45809</v>
      </c>
      <c r="H873" s="67" t="s">
        <v>29</v>
      </c>
      <c r="I873" s="26" t="s">
        <v>45</v>
      </c>
      <c r="J873" s="66" t="s">
        <v>1013</v>
      </c>
      <c r="K873" s="69" t="s">
        <v>27</v>
      </c>
      <c r="L873" s="69" t="s">
        <v>122</v>
      </c>
      <c r="M873" s="69" t="s">
        <v>666</v>
      </c>
      <c r="N873" s="69" t="s">
        <v>28</v>
      </c>
      <c r="O873" s="71">
        <v>0</v>
      </c>
      <c r="P873" s="74">
        <v>61.38</v>
      </c>
    </row>
    <row r="874" spans="1:16" ht="14.25" customHeight="1">
      <c r="A874" s="64" t="s">
        <v>1</v>
      </c>
      <c r="B874" s="163" t="s">
        <v>662</v>
      </c>
      <c r="C874" s="174" t="s">
        <v>647</v>
      </c>
      <c r="D874" s="68">
        <v>45831</v>
      </c>
      <c r="E874" s="66">
        <f t="shared" si="9"/>
        <v>6</v>
      </c>
      <c r="F874" s="66">
        <f t="shared" si="10"/>
        <v>2025</v>
      </c>
      <c r="G874" s="67">
        <f t="shared" si="11"/>
        <v>45809</v>
      </c>
      <c r="H874" s="67" t="s">
        <v>29</v>
      </c>
      <c r="I874" s="26" t="s">
        <v>45</v>
      </c>
      <c r="J874" s="66" t="s">
        <v>1014</v>
      </c>
      <c r="K874" s="69" t="s">
        <v>27</v>
      </c>
      <c r="L874" s="69" t="s">
        <v>122</v>
      </c>
      <c r="M874" s="69" t="s">
        <v>666</v>
      </c>
      <c r="N874" s="69" t="s">
        <v>28</v>
      </c>
      <c r="O874" s="71">
        <v>0</v>
      </c>
      <c r="P874" s="74">
        <v>61.38</v>
      </c>
    </row>
    <row r="875" spans="1:16" ht="14.25" customHeight="1">
      <c r="A875" s="64" t="s">
        <v>1</v>
      </c>
      <c r="B875" s="163" t="s">
        <v>662</v>
      </c>
      <c r="C875" s="174" t="s">
        <v>647</v>
      </c>
      <c r="D875" s="68">
        <v>45831</v>
      </c>
      <c r="E875" s="66">
        <f t="shared" si="9"/>
        <v>6</v>
      </c>
      <c r="F875" s="66">
        <f t="shared" si="10"/>
        <v>2025</v>
      </c>
      <c r="G875" s="67">
        <f t="shared" si="11"/>
        <v>45809</v>
      </c>
      <c r="H875" s="67" t="s">
        <v>29</v>
      </c>
      <c r="I875" s="26" t="s">
        <v>45</v>
      </c>
      <c r="J875" s="66" t="s">
        <v>1015</v>
      </c>
      <c r="K875" s="69" t="s">
        <v>27</v>
      </c>
      <c r="L875" s="69" t="s">
        <v>122</v>
      </c>
      <c r="M875" s="69" t="s">
        <v>666</v>
      </c>
      <c r="N875" s="69" t="s">
        <v>28</v>
      </c>
      <c r="O875" s="71">
        <v>0</v>
      </c>
      <c r="P875" s="74">
        <v>61.38</v>
      </c>
    </row>
    <row r="876" spans="1:16" ht="14.25" customHeight="1">
      <c r="A876" s="64" t="s">
        <v>1</v>
      </c>
      <c r="B876" s="163" t="s">
        <v>662</v>
      </c>
      <c r="C876" s="174" t="s">
        <v>647</v>
      </c>
      <c r="D876" s="68">
        <v>45831</v>
      </c>
      <c r="E876" s="66">
        <f t="shared" si="9"/>
        <v>6</v>
      </c>
      <c r="F876" s="66">
        <f t="shared" si="10"/>
        <v>2025</v>
      </c>
      <c r="G876" s="67">
        <f t="shared" si="11"/>
        <v>45809</v>
      </c>
      <c r="H876" s="67" t="s">
        <v>29</v>
      </c>
      <c r="I876" s="26" t="s">
        <v>45</v>
      </c>
      <c r="J876" s="66" t="s">
        <v>1016</v>
      </c>
      <c r="K876" s="69" t="s">
        <v>27</v>
      </c>
      <c r="L876" s="69" t="s">
        <v>122</v>
      </c>
      <c r="M876" s="69" t="s">
        <v>666</v>
      </c>
      <c r="N876" s="69" t="s">
        <v>28</v>
      </c>
      <c r="O876" s="71">
        <v>0</v>
      </c>
      <c r="P876" s="74">
        <v>61.38</v>
      </c>
    </row>
    <row r="877" spans="1:16" ht="14.25" customHeight="1">
      <c r="A877" s="64" t="s">
        <v>1</v>
      </c>
      <c r="B877" s="163" t="s">
        <v>662</v>
      </c>
      <c r="C877" s="174" t="s">
        <v>647</v>
      </c>
      <c r="D877" s="68">
        <v>45832</v>
      </c>
      <c r="E877" s="66">
        <f t="shared" si="9"/>
        <v>6</v>
      </c>
      <c r="F877" s="66">
        <f t="shared" si="10"/>
        <v>2025</v>
      </c>
      <c r="G877" s="67">
        <f t="shared" si="11"/>
        <v>45809</v>
      </c>
      <c r="H877" s="67" t="s">
        <v>2006</v>
      </c>
      <c r="I877" s="26" t="s">
        <v>142</v>
      </c>
      <c r="J877" s="66" t="s">
        <v>182</v>
      </c>
      <c r="K877" s="69" t="s">
        <v>27</v>
      </c>
      <c r="L877" s="69"/>
      <c r="M877" s="69" t="s">
        <v>664</v>
      </c>
      <c r="N877" s="69" t="s">
        <v>604</v>
      </c>
      <c r="O877" s="71">
        <v>217.84</v>
      </c>
      <c r="P877" s="74">
        <v>0</v>
      </c>
    </row>
    <row r="878" spans="1:16" ht="14.25" customHeight="1">
      <c r="A878" s="64" t="s">
        <v>1</v>
      </c>
      <c r="B878" s="163" t="s">
        <v>662</v>
      </c>
      <c r="C878" s="174" t="s">
        <v>647</v>
      </c>
      <c r="D878" s="68">
        <v>45832</v>
      </c>
      <c r="E878" s="66">
        <f t="shared" si="9"/>
        <v>6</v>
      </c>
      <c r="F878" s="66">
        <f t="shared" si="10"/>
        <v>2025</v>
      </c>
      <c r="G878" s="67">
        <f t="shared" si="11"/>
        <v>45809</v>
      </c>
      <c r="H878" s="67" t="s">
        <v>2006</v>
      </c>
      <c r="I878" s="26" t="s">
        <v>142</v>
      </c>
      <c r="J878" s="66" t="s">
        <v>182</v>
      </c>
      <c r="K878" s="69" t="s">
        <v>27</v>
      </c>
      <c r="L878" s="69"/>
      <c r="M878" s="69" t="s">
        <v>664</v>
      </c>
      <c r="N878" s="69" t="s">
        <v>604</v>
      </c>
      <c r="O878" s="71">
        <v>480.13</v>
      </c>
      <c r="P878" s="74">
        <v>0</v>
      </c>
    </row>
    <row r="879" spans="1:16" ht="14.25" customHeight="1">
      <c r="A879" s="64" t="s">
        <v>1</v>
      </c>
      <c r="B879" s="163" t="s">
        <v>662</v>
      </c>
      <c r="C879" s="174" t="s">
        <v>647</v>
      </c>
      <c r="D879" s="68">
        <v>45832</v>
      </c>
      <c r="E879" s="66">
        <f t="shared" si="9"/>
        <v>6</v>
      </c>
      <c r="F879" s="66">
        <f t="shared" si="10"/>
        <v>2025</v>
      </c>
      <c r="G879" s="67">
        <f t="shared" si="11"/>
        <v>45809</v>
      </c>
      <c r="H879" s="67" t="s">
        <v>2006</v>
      </c>
      <c r="I879" s="26" t="s">
        <v>142</v>
      </c>
      <c r="J879" s="66" t="s">
        <v>146</v>
      </c>
      <c r="K879" s="69" t="s">
        <v>27</v>
      </c>
      <c r="L879" s="69"/>
      <c r="M879" s="69" t="s">
        <v>664</v>
      </c>
      <c r="N879" s="69" t="s">
        <v>604</v>
      </c>
      <c r="O879" s="71">
        <v>299.57</v>
      </c>
      <c r="P879" s="74">
        <v>0</v>
      </c>
    </row>
    <row r="880" spans="1:16" ht="14.25" customHeight="1">
      <c r="A880" s="64" t="s">
        <v>1</v>
      </c>
      <c r="B880" s="163" t="s">
        <v>662</v>
      </c>
      <c r="C880" s="174" t="s">
        <v>647</v>
      </c>
      <c r="D880" s="68">
        <v>45832</v>
      </c>
      <c r="E880" s="66">
        <f t="shared" si="9"/>
        <v>6</v>
      </c>
      <c r="F880" s="66">
        <f t="shared" si="10"/>
        <v>2025</v>
      </c>
      <c r="G880" s="67">
        <f t="shared" si="11"/>
        <v>45809</v>
      </c>
      <c r="H880" s="67" t="s">
        <v>2006</v>
      </c>
      <c r="I880" s="26" t="s">
        <v>142</v>
      </c>
      <c r="J880" s="66" t="s">
        <v>1017</v>
      </c>
      <c r="K880" s="69">
        <v>51775</v>
      </c>
      <c r="L880" s="69"/>
      <c r="M880" s="69" t="s">
        <v>664</v>
      </c>
      <c r="N880" s="69" t="s">
        <v>28</v>
      </c>
      <c r="O880" s="71">
        <v>0</v>
      </c>
      <c r="P880" s="74">
        <v>997.54</v>
      </c>
    </row>
    <row r="881" spans="1:16" ht="14.25" customHeight="1">
      <c r="A881" s="64" t="s">
        <v>1</v>
      </c>
      <c r="B881" s="163" t="s">
        <v>662</v>
      </c>
      <c r="C881" s="174" t="s">
        <v>647</v>
      </c>
      <c r="D881" s="68">
        <v>45833</v>
      </c>
      <c r="E881" s="66">
        <f t="shared" si="9"/>
        <v>6</v>
      </c>
      <c r="F881" s="66">
        <f t="shared" si="10"/>
        <v>2025</v>
      </c>
      <c r="G881" s="67">
        <f t="shared" si="11"/>
        <v>45809</v>
      </c>
      <c r="H881" s="67" t="s">
        <v>2007</v>
      </c>
      <c r="I881" s="26" t="s">
        <v>17</v>
      </c>
      <c r="J881" s="66" t="s">
        <v>17</v>
      </c>
      <c r="K881" s="69" t="s">
        <v>27</v>
      </c>
      <c r="L881" s="69"/>
      <c r="M881" s="69" t="s">
        <v>666</v>
      </c>
      <c r="N881" s="69" t="s">
        <v>604</v>
      </c>
      <c r="O881" s="71">
        <v>4278.34</v>
      </c>
      <c r="P881" s="74">
        <v>0</v>
      </c>
    </row>
    <row r="882" spans="1:16" ht="14.25" customHeight="1">
      <c r="A882" s="64" t="s">
        <v>1</v>
      </c>
      <c r="B882" s="163" t="s">
        <v>662</v>
      </c>
      <c r="C882" s="174" t="s">
        <v>647</v>
      </c>
      <c r="D882" s="68">
        <v>45833</v>
      </c>
      <c r="E882" s="66">
        <f t="shared" si="9"/>
        <v>6</v>
      </c>
      <c r="F882" s="66">
        <f t="shared" si="10"/>
        <v>2025</v>
      </c>
      <c r="G882" s="67">
        <f t="shared" si="11"/>
        <v>45809</v>
      </c>
      <c r="H882" s="67" t="s">
        <v>2006</v>
      </c>
      <c r="I882" s="26" t="s">
        <v>142</v>
      </c>
      <c r="J882" s="66" t="s">
        <v>1018</v>
      </c>
      <c r="K882" s="69" t="s">
        <v>27</v>
      </c>
      <c r="L882" s="69" t="s">
        <v>137</v>
      </c>
      <c r="M882" s="69" t="s">
        <v>664</v>
      </c>
      <c r="N882" s="69" t="s">
        <v>604</v>
      </c>
      <c r="O882" s="71">
        <v>1125</v>
      </c>
      <c r="P882" s="74">
        <v>0</v>
      </c>
    </row>
    <row r="883" spans="1:16" ht="14.25" customHeight="1">
      <c r="A883" s="64" t="s">
        <v>1</v>
      </c>
      <c r="B883" s="163" t="s">
        <v>662</v>
      </c>
      <c r="C883" s="174" t="s">
        <v>647</v>
      </c>
      <c r="D883" s="68">
        <v>45833</v>
      </c>
      <c r="E883" s="66">
        <f t="shared" si="9"/>
        <v>6</v>
      </c>
      <c r="F883" s="66">
        <f t="shared" si="10"/>
        <v>2025</v>
      </c>
      <c r="G883" s="67">
        <f t="shared" si="11"/>
        <v>45809</v>
      </c>
      <c r="H883" s="67" t="s">
        <v>2008</v>
      </c>
      <c r="I883" s="26" t="s">
        <v>582</v>
      </c>
      <c r="J883" s="66" t="s">
        <v>280</v>
      </c>
      <c r="K883" s="69" t="s">
        <v>27</v>
      </c>
      <c r="L883" s="69"/>
      <c r="M883" s="69" t="s">
        <v>666</v>
      </c>
      <c r="N883" s="69" t="s">
        <v>28</v>
      </c>
      <c r="O883" s="71">
        <v>0</v>
      </c>
      <c r="P883" s="74">
        <v>235.65</v>
      </c>
    </row>
    <row r="884" spans="1:16" ht="14.25" customHeight="1">
      <c r="A884" s="64" t="s">
        <v>1</v>
      </c>
      <c r="B884" s="163" t="s">
        <v>662</v>
      </c>
      <c r="C884" s="174" t="s">
        <v>647</v>
      </c>
      <c r="D884" s="68">
        <v>45833</v>
      </c>
      <c r="E884" s="66">
        <f t="shared" si="9"/>
        <v>6</v>
      </c>
      <c r="F884" s="66">
        <f t="shared" si="10"/>
        <v>2025</v>
      </c>
      <c r="G884" s="67">
        <f t="shared" si="11"/>
        <v>45809</v>
      </c>
      <c r="H884" s="67" t="s">
        <v>29</v>
      </c>
      <c r="I884" s="26" t="s">
        <v>44</v>
      </c>
      <c r="J884" s="66" t="s">
        <v>524</v>
      </c>
      <c r="K884" s="69" t="s">
        <v>27</v>
      </c>
      <c r="L884" s="69"/>
      <c r="M884" s="69" t="s">
        <v>666</v>
      </c>
      <c r="N884" s="69" t="s">
        <v>28</v>
      </c>
      <c r="O884" s="71">
        <v>0</v>
      </c>
      <c r="P884" s="74">
        <v>418.65</v>
      </c>
    </row>
    <row r="885" spans="1:16" ht="14.25" customHeight="1">
      <c r="A885" s="64" t="s">
        <v>1</v>
      </c>
      <c r="B885" s="163" t="s">
        <v>662</v>
      </c>
      <c r="C885" s="174" t="s">
        <v>647</v>
      </c>
      <c r="D885" s="68">
        <v>45833</v>
      </c>
      <c r="E885" s="66">
        <f t="shared" si="9"/>
        <v>6</v>
      </c>
      <c r="F885" s="66">
        <f t="shared" si="10"/>
        <v>2025</v>
      </c>
      <c r="G885" s="67">
        <f t="shared" si="11"/>
        <v>45809</v>
      </c>
      <c r="H885" s="67" t="s">
        <v>2008</v>
      </c>
      <c r="I885" s="26" t="s">
        <v>716</v>
      </c>
      <c r="J885" s="66" t="s">
        <v>330</v>
      </c>
      <c r="K885" s="69" t="s">
        <v>27</v>
      </c>
      <c r="L885" s="69"/>
      <c r="M885" s="69" t="s">
        <v>666</v>
      </c>
      <c r="N885" s="69" t="s">
        <v>28</v>
      </c>
      <c r="O885" s="71">
        <v>0</v>
      </c>
      <c r="P885" s="74">
        <v>276.14999999999998</v>
      </c>
    </row>
    <row r="886" spans="1:16" ht="14.25" customHeight="1">
      <c r="A886" s="64" t="s">
        <v>1</v>
      </c>
      <c r="B886" s="163" t="s">
        <v>662</v>
      </c>
      <c r="C886" s="174" t="s">
        <v>647</v>
      </c>
      <c r="D886" s="68">
        <v>45833</v>
      </c>
      <c r="E886" s="66">
        <f t="shared" si="9"/>
        <v>6</v>
      </c>
      <c r="F886" s="66">
        <f t="shared" si="10"/>
        <v>2025</v>
      </c>
      <c r="G886" s="67">
        <f t="shared" si="11"/>
        <v>45809</v>
      </c>
      <c r="H886" s="67" t="s">
        <v>29</v>
      </c>
      <c r="I886" s="26" t="s">
        <v>281</v>
      </c>
      <c r="J886" s="66" t="s">
        <v>353</v>
      </c>
      <c r="K886" s="69" t="s">
        <v>27</v>
      </c>
      <c r="L886" s="69"/>
      <c r="M886" s="69" t="s">
        <v>666</v>
      </c>
      <c r="N886" s="69" t="s">
        <v>28</v>
      </c>
      <c r="O886" s="71">
        <v>0</v>
      </c>
      <c r="P886" s="74">
        <v>392.08</v>
      </c>
    </row>
    <row r="887" spans="1:16" ht="14.25" customHeight="1">
      <c r="A887" s="64" t="s">
        <v>1</v>
      </c>
      <c r="B887" s="163" t="s">
        <v>662</v>
      </c>
      <c r="C887" s="174" t="s">
        <v>647</v>
      </c>
      <c r="D887" s="68">
        <v>45833</v>
      </c>
      <c r="E887" s="66">
        <f t="shared" si="9"/>
        <v>6</v>
      </c>
      <c r="F887" s="66">
        <f t="shared" si="10"/>
        <v>2025</v>
      </c>
      <c r="G887" s="67">
        <f t="shared" si="11"/>
        <v>45809</v>
      </c>
      <c r="H887" s="67" t="s">
        <v>29</v>
      </c>
      <c r="I887" s="26" t="s">
        <v>281</v>
      </c>
      <c r="J887" s="66" t="s">
        <v>353</v>
      </c>
      <c r="K887" s="69" t="s">
        <v>27</v>
      </c>
      <c r="L887" s="69"/>
      <c r="M887" s="69" t="s">
        <v>666</v>
      </c>
      <c r="N887" s="69" t="s">
        <v>28</v>
      </c>
      <c r="O887" s="71">
        <v>0</v>
      </c>
      <c r="P887" s="74">
        <v>219.6</v>
      </c>
    </row>
    <row r="888" spans="1:16" ht="14.25" customHeight="1">
      <c r="A888" s="64" t="s">
        <v>1</v>
      </c>
      <c r="B888" s="163" t="s">
        <v>662</v>
      </c>
      <c r="C888" s="174" t="s">
        <v>647</v>
      </c>
      <c r="D888" s="68">
        <v>45833</v>
      </c>
      <c r="E888" s="66">
        <f t="shared" si="9"/>
        <v>6</v>
      </c>
      <c r="F888" s="66">
        <f t="shared" si="10"/>
        <v>2025</v>
      </c>
      <c r="G888" s="67">
        <f t="shared" si="11"/>
        <v>45809</v>
      </c>
      <c r="H888" s="67" t="s">
        <v>29</v>
      </c>
      <c r="I888" s="26" t="s">
        <v>281</v>
      </c>
      <c r="J888" s="66" t="s">
        <v>353</v>
      </c>
      <c r="K888" s="69" t="s">
        <v>27</v>
      </c>
      <c r="L888" s="69"/>
      <c r="M888" s="69" t="s">
        <v>666</v>
      </c>
      <c r="N888" s="69" t="s">
        <v>28</v>
      </c>
      <c r="O888" s="71">
        <v>0</v>
      </c>
      <c r="P888" s="74">
        <v>461.07</v>
      </c>
    </row>
    <row r="889" spans="1:16" ht="14.25" customHeight="1">
      <c r="A889" s="64" t="s">
        <v>1</v>
      </c>
      <c r="B889" s="163" t="s">
        <v>662</v>
      </c>
      <c r="C889" s="174" t="s">
        <v>647</v>
      </c>
      <c r="D889" s="68">
        <v>45833</v>
      </c>
      <c r="E889" s="66">
        <f t="shared" si="9"/>
        <v>6</v>
      </c>
      <c r="F889" s="66">
        <f t="shared" si="10"/>
        <v>2025</v>
      </c>
      <c r="G889" s="67">
        <f t="shared" si="11"/>
        <v>45809</v>
      </c>
      <c r="H889" s="67" t="s">
        <v>2009</v>
      </c>
      <c r="I889" s="26" t="s">
        <v>102</v>
      </c>
      <c r="J889" s="66" t="s">
        <v>170</v>
      </c>
      <c r="K889" s="69" t="s">
        <v>27</v>
      </c>
      <c r="L889" s="69" t="s">
        <v>137</v>
      </c>
      <c r="M889" s="69" t="s">
        <v>666</v>
      </c>
      <c r="N889" s="69" t="s">
        <v>28</v>
      </c>
      <c r="O889" s="71">
        <v>0</v>
      </c>
      <c r="P889" s="74">
        <v>0.98</v>
      </c>
    </row>
    <row r="890" spans="1:16" ht="14.25" customHeight="1">
      <c r="A890" s="64" t="s">
        <v>1</v>
      </c>
      <c r="B890" s="163" t="s">
        <v>662</v>
      </c>
      <c r="C890" s="174" t="s">
        <v>647</v>
      </c>
      <c r="D890" s="68">
        <v>45834</v>
      </c>
      <c r="E890" s="66">
        <f t="shared" si="9"/>
        <v>6</v>
      </c>
      <c r="F890" s="66">
        <f t="shared" si="10"/>
        <v>2025</v>
      </c>
      <c r="G890" s="67">
        <f t="shared" si="11"/>
        <v>45809</v>
      </c>
      <c r="H890" s="67" t="s">
        <v>2006</v>
      </c>
      <c r="I890" s="26" t="s">
        <v>142</v>
      </c>
      <c r="J890" s="66" t="s">
        <v>182</v>
      </c>
      <c r="K890" s="69" t="s">
        <v>27</v>
      </c>
      <c r="L890" s="69" t="s">
        <v>132</v>
      </c>
      <c r="M890" s="69" t="s">
        <v>664</v>
      </c>
      <c r="N890" s="69" t="s">
        <v>604</v>
      </c>
      <c r="O890" s="71">
        <v>5959.9</v>
      </c>
      <c r="P890" s="74">
        <v>0</v>
      </c>
    </row>
    <row r="891" spans="1:16" ht="14.25" customHeight="1">
      <c r="A891" s="64" t="s">
        <v>1</v>
      </c>
      <c r="B891" s="163" t="s">
        <v>662</v>
      </c>
      <c r="C891" s="174" t="s">
        <v>647</v>
      </c>
      <c r="D891" s="68">
        <v>45834</v>
      </c>
      <c r="E891" s="66">
        <f t="shared" si="9"/>
        <v>6</v>
      </c>
      <c r="F891" s="66">
        <f t="shared" si="10"/>
        <v>2025</v>
      </c>
      <c r="G891" s="67">
        <f t="shared" si="11"/>
        <v>45809</v>
      </c>
      <c r="H891" s="67" t="s">
        <v>2006</v>
      </c>
      <c r="I891" s="26" t="s">
        <v>142</v>
      </c>
      <c r="J891" s="66" t="s">
        <v>1019</v>
      </c>
      <c r="K891" s="69" t="s">
        <v>27</v>
      </c>
      <c r="L891" s="69" t="s">
        <v>122</v>
      </c>
      <c r="M891" s="69" t="s">
        <v>664</v>
      </c>
      <c r="N891" s="69" t="s">
        <v>604</v>
      </c>
      <c r="O891" s="71">
        <v>12757.93</v>
      </c>
      <c r="P891" s="74">
        <v>0</v>
      </c>
    </row>
    <row r="892" spans="1:16" ht="14.25" customHeight="1">
      <c r="A892" s="64" t="s">
        <v>1</v>
      </c>
      <c r="B892" s="163" t="s">
        <v>662</v>
      </c>
      <c r="C892" s="174" t="s">
        <v>647</v>
      </c>
      <c r="D892" s="68">
        <v>45834</v>
      </c>
      <c r="E892" s="66">
        <f t="shared" si="9"/>
        <v>6</v>
      </c>
      <c r="F892" s="66">
        <f t="shared" si="10"/>
        <v>2025</v>
      </c>
      <c r="G892" s="67">
        <f t="shared" si="11"/>
        <v>45809</v>
      </c>
      <c r="H892" s="67" t="s">
        <v>2007</v>
      </c>
      <c r="I892" s="26" t="s">
        <v>996</v>
      </c>
      <c r="J892" s="66" t="s">
        <v>1020</v>
      </c>
      <c r="K892" s="69" t="s">
        <v>27</v>
      </c>
      <c r="L892" s="69" t="s">
        <v>137</v>
      </c>
      <c r="M892" s="69" t="s">
        <v>666</v>
      </c>
      <c r="N892" s="69" t="s">
        <v>604</v>
      </c>
      <c r="O892" s="71">
        <v>35</v>
      </c>
      <c r="P892" s="74">
        <v>0</v>
      </c>
    </row>
    <row r="893" spans="1:16" ht="14.25" customHeight="1">
      <c r="A893" s="64" t="s">
        <v>1</v>
      </c>
      <c r="B893" s="163" t="s">
        <v>662</v>
      </c>
      <c r="C893" s="174" t="s">
        <v>647</v>
      </c>
      <c r="D893" s="68">
        <v>45834</v>
      </c>
      <c r="E893" s="66">
        <f t="shared" si="9"/>
        <v>6</v>
      </c>
      <c r="F893" s="66">
        <f t="shared" si="10"/>
        <v>2025</v>
      </c>
      <c r="G893" s="67">
        <f t="shared" si="11"/>
        <v>45809</v>
      </c>
      <c r="H893" s="67" t="s">
        <v>2007</v>
      </c>
      <c r="I893" s="26" t="s">
        <v>996</v>
      </c>
      <c r="J893" s="66" t="s">
        <v>1021</v>
      </c>
      <c r="K893" s="69" t="s">
        <v>27</v>
      </c>
      <c r="L893" s="69" t="s">
        <v>137</v>
      </c>
      <c r="M893" s="69" t="s">
        <v>666</v>
      </c>
      <c r="N893" s="69" t="s">
        <v>604</v>
      </c>
      <c r="O893" s="71">
        <v>35</v>
      </c>
      <c r="P893" s="74">
        <v>0</v>
      </c>
    </row>
    <row r="894" spans="1:16" ht="14.25" customHeight="1">
      <c r="A894" s="64" t="s">
        <v>1</v>
      </c>
      <c r="B894" s="163" t="s">
        <v>662</v>
      </c>
      <c r="C894" s="174" t="s">
        <v>647</v>
      </c>
      <c r="D894" s="68">
        <v>45834</v>
      </c>
      <c r="E894" s="66">
        <f t="shared" si="9"/>
        <v>6</v>
      </c>
      <c r="F894" s="66">
        <f t="shared" si="10"/>
        <v>2025</v>
      </c>
      <c r="G894" s="67">
        <f t="shared" si="11"/>
        <v>45809</v>
      </c>
      <c r="H894" s="67" t="s">
        <v>2006</v>
      </c>
      <c r="I894" s="26" t="s">
        <v>142</v>
      </c>
      <c r="J894" s="66" t="s">
        <v>1022</v>
      </c>
      <c r="K894" s="69" t="s">
        <v>27</v>
      </c>
      <c r="L894" s="69" t="s">
        <v>612</v>
      </c>
      <c r="M894" s="69" t="s">
        <v>664</v>
      </c>
      <c r="N894" s="69" t="s">
        <v>604</v>
      </c>
      <c r="O894" s="71">
        <v>2115.84</v>
      </c>
      <c r="P894" s="74">
        <v>0</v>
      </c>
    </row>
    <row r="895" spans="1:16" ht="14.25" customHeight="1">
      <c r="A895" s="64" t="s">
        <v>1</v>
      </c>
      <c r="B895" s="163" t="s">
        <v>662</v>
      </c>
      <c r="C895" s="174" t="s">
        <v>647</v>
      </c>
      <c r="D895" s="68">
        <v>45834</v>
      </c>
      <c r="E895" s="66">
        <f t="shared" si="9"/>
        <v>6</v>
      </c>
      <c r="F895" s="66">
        <f t="shared" si="10"/>
        <v>2025</v>
      </c>
      <c r="G895" s="67">
        <f t="shared" si="11"/>
        <v>45809</v>
      </c>
      <c r="H895" s="67" t="s">
        <v>2006</v>
      </c>
      <c r="I895" s="26" t="s">
        <v>142</v>
      </c>
      <c r="J895" s="66" t="s">
        <v>1023</v>
      </c>
      <c r="K895" s="69" t="s">
        <v>27</v>
      </c>
      <c r="L895" s="69" t="s">
        <v>612</v>
      </c>
      <c r="M895" s="69" t="s">
        <v>664</v>
      </c>
      <c r="N895" s="69" t="s">
        <v>604</v>
      </c>
      <c r="O895" s="71">
        <v>500</v>
      </c>
      <c r="P895" s="74">
        <v>0</v>
      </c>
    </row>
    <row r="896" spans="1:16" ht="14.25" customHeight="1">
      <c r="A896" s="64" t="s">
        <v>1</v>
      </c>
      <c r="B896" s="163" t="s">
        <v>662</v>
      </c>
      <c r="C896" s="174" t="s">
        <v>647</v>
      </c>
      <c r="D896" s="68">
        <v>45834</v>
      </c>
      <c r="E896" s="66">
        <f t="shared" si="9"/>
        <v>6</v>
      </c>
      <c r="F896" s="66">
        <f t="shared" si="10"/>
        <v>2025</v>
      </c>
      <c r="G896" s="67">
        <f t="shared" si="11"/>
        <v>45809</v>
      </c>
      <c r="H896" s="67" t="s">
        <v>2006</v>
      </c>
      <c r="I896" s="26" t="s">
        <v>142</v>
      </c>
      <c r="J896" s="66" t="s">
        <v>1024</v>
      </c>
      <c r="K896" s="69" t="s">
        <v>27</v>
      </c>
      <c r="L896" s="69" t="s">
        <v>612</v>
      </c>
      <c r="M896" s="69" t="s">
        <v>664</v>
      </c>
      <c r="N896" s="69" t="s">
        <v>604</v>
      </c>
      <c r="O896" s="71">
        <v>3186</v>
      </c>
      <c r="P896" s="74">
        <v>0</v>
      </c>
    </row>
    <row r="897" spans="1:16" ht="14.25" customHeight="1">
      <c r="A897" s="64" t="s">
        <v>1</v>
      </c>
      <c r="B897" s="163" t="s">
        <v>662</v>
      </c>
      <c r="C897" s="174" t="s">
        <v>647</v>
      </c>
      <c r="D897" s="68">
        <v>45834</v>
      </c>
      <c r="E897" s="66">
        <f t="shared" si="9"/>
        <v>6</v>
      </c>
      <c r="F897" s="66">
        <f t="shared" si="10"/>
        <v>2025</v>
      </c>
      <c r="G897" s="67">
        <f t="shared" si="11"/>
        <v>45809</v>
      </c>
      <c r="H897" s="67" t="s">
        <v>2006</v>
      </c>
      <c r="I897" s="26" t="s">
        <v>142</v>
      </c>
      <c r="J897" s="66" t="s">
        <v>1025</v>
      </c>
      <c r="K897" s="69" t="s">
        <v>27</v>
      </c>
      <c r="L897" s="69" t="s">
        <v>885</v>
      </c>
      <c r="M897" s="69" t="s">
        <v>664</v>
      </c>
      <c r="N897" s="69" t="s">
        <v>604</v>
      </c>
      <c r="O897" s="71">
        <v>3000</v>
      </c>
      <c r="P897" s="74">
        <v>0</v>
      </c>
    </row>
    <row r="898" spans="1:16" ht="14.25" customHeight="1">
      <c r="A898" s="64" t="s">
        <v>1</v>
      </c>
      <c r="B898" s="163" t="s">
        <v>662</v>
      </c>
      <c r="C898" s="174" t="s">
        <v>647</v>
      </c>
      <c r="D898" s="68">
        <v>45834</v>
      </c>
      <c r="E898" s="66">
        <f t="shared" si="9"/>
        <v>6</v>
      </c>
      <c r="F898" s="66">
        <f t="shared" si="10"/>
        <v>2025</v>
      </c>
      <c r="G898" s="67">
        <f t="shared" si="11"/>
        <v>45809</v>
      </c>
      <c r="H898" s="67" t="s">
        <v>2006</v>
      </c>
      <c r="I898" s="26" t="s">
        <v>142</v>
      </c>
      <c r="J898" s="66" t="s">
        <v>1026</v>
      </c>
      <c r="K898" s="69" t="s">
        <v>27</v>
      </c>
      <c r="L898" s="69" t="s">
        <v>885</v>
      </c>
      <c r="M898" s="69" t="s">
        <v>664</v>
      </c>
      <c r="N898" s="69" t="s">
        <v>604</v>
      </c>
      <c r="O898" s="71">
        <v>4410</v>
      </c>
      <c r="P898" s="74">
        <v>0</v>
      </c>
    </row>
    <row r="899" spans="1:16" ht="14.25" customHeight="1">
      <c r="A899" s="64" t="s">
        <v>1</v>
      </c>
      <c r="B899" s="163" t="s">
        <v>662</v>
      </c>
      <c r="C899" s="174" t="s">
        <v>647</v>
      </c>
      <c r="D899" s="68">
        <v>45834</v>
      </c>
      <c r="E899" s="66">
        <f t="shared" si="9"/>
        <v>6</v>
      </c>
      <c r="F899" s="66">
        <f t="shared" si="10"/>
        <v>2025</v>
      </c>
      <c r="G899" s="67">
        <f t="shared" si="11"/>
        <v>45809</v>
      </c>
      <c r="H899" s="67" t="s">
        <v>2006</v>
      </c>
      <c r="I899" s="26" t="s">
        <v>142</v>
      </c>
      <c r="J899" s="66" t="s">
        <v>1027</v>
      </c>
      <c r="K899" s="69" t="s">
        <v>27</v>
      </c>
      <c r="L899" s="69" t="s">
        <v>885</v>
      </c>
      <c r="M899" s="69" t="s">
        <v>664</v>
      </c>
      <c r="N899" s="69" t="s">
        <v>604</v>
      </c>
      <c r="O899" s="71">
        <v>3500</v>
      </c>
      <c r="P899" s="74">
        <v>0</v>
      </c>
    </row>
    <row r="900" spans="1:16" ht="14.25" customHeight="1">
      <c r="A900" s="64" t="s">
        <v>1</v>
      </c>
      <c r="B900" s="163" t="s">
        <v>662</v>
      </c>
      <c r="C900" s="174" t="s">
        <v>647</v>
      </c>
      <c r="D900" s="68">
        <v>45834</v>
      </c>
      <c r="E900" s="66">
        <f t="shared" si="9"/>
        <v>6</v>
      </c>
      <c r="F900" s="66">
        <f t="shared" si="10"/>
        <v>2025</v>
      </c>
      <c r="G900" s="67">
        <f t="shared" si="11"/>
        <v>45809</v>
      </c>
      <c r="H900" s="67" t="s">
        <v>2006</v>
      </c>
      <c r="I900" s="26" t="s">
        <v>142</v>
      </c>
      <c r="J900" s="66" t="s">
        <v>1028</v>
      </c>
      <c r="K900" s="69" t="s">
        <v>27</v>
      </c>
      <c r="L900" s="69" t="s">
        <v>1029</v>
      </c>
      <c r="M900" s="69" t="s">
        <v>664</v>
      </c>
      <c r="N900" s="69" t="s">
        <v>604</v>
      </c>
      <c r="O900" s="71">
        <v>2000</v>
      </c>
      <c r="P900" s="74">
        <v>0</v>
      </c>
    </row>
    <row r="901" spans="1:16" ht="14.25" customHeight="1">
      <c r="A901" s="64" t="s">
        <v>1</v>
      </c>
      <c r="B901" s="163" t="s">
        <v>662</v>
      </c>
      <c r="C901" s="174" t="s">
        <v>647</v>
      </c>
      <c r="D901" s="68">
        <v>45834</v>
      </c>
      <c r="E901" s="66">
        <f t="shared" si="9"/>
        <v>6</v>
      </c>
      <c r="F901" s="66">
        <f t="shared" si="10"/>
        <v>2025</v>
      </c>
      <c r="G901" s="67">
        <f t="shared" si="11"/>
        <v>45809</v>
      </c>
      <c r="H901" s="67" t="s">
        <v>2006</v>
      </c>
      <c r="I901" s="26" t="s">
        <v>142</v>
      </c>
      <c r="J901" s="66" t="s">
        <v>1030</v>
      </c>
      <c r="K901" s="69" t="s">
        <v>27</v>
      </c>
      <c r="L901" s="69" t="s">
        <v>1029</v>
      </c>
      <c r="M901" s="69" t="s">
        <v>664</v>
      </c>
      <c r="N901" s="69" t="s">
        <v>604</v>
      </c>
      <c r="O901" s="71">
        <v>3303.85</v>
      </c>
      <c r="P901" s="74">
        <v>0</v>
      </c>
    </row>
    <row r="902" spans="1:16" ht="14.25" customHeight="1">
      <c r="A902" s="64" t="s">
        <v>1</v>
      </c>
      <c r="B902" s="163" t="s">
        <v>662</v>
      </c>
      <c r="C902" s="174" t="s">
        <v>647</v>
      </c>
      <c r="D902" s="68">
        <v>45834</v>
      </c>
      <c r="E902" s="66">
        <f t="shared" si="9"/>
        <v>6</v>
      </c>
      <c r="F902" s="66">
        <f t="shared" si="10"/>
        <v>2025</v>
      </c>
      <c r="G902" s="67">
        <f t="shared" si="11"/>
        <v>45809</v>
      </c>
      <c r="H902" s="67" t="s">
        <v>2006</v>
      </c>
      <c r="I902" s="26" t="s">
        <v>142</v>
      </c>
      <c r="J902" s="66" t="s">
        <v>1031</v>
      </c>
      <c r="K902" s="69" t="s">
        <v>27</v>
      </c>
      <c r="L902" s="69" t="s">
        <v>1029</v>
      </c>
      <c r="M902" s="69" t="s">
        <v>664</v>
      </c>
      <c r="N902" s="69" t="s">
        <v>604</v>
      </c>
      <c r="O902" s="71">
        <v>5000</v>
      </c>
      <c r="P902" s="74">
        <v>0</v>
      </c>
    </row>
    <row r="903" spans="1:16" ht="14.25" customHeight="1">
      <c r="A903" s="64" t="s">
        <v>1</v>
      </c>
      <c r="B903" s="163" t="s">
        <v>662</v>
      </c>
      <c r="C903" s="174" t="s">
        <v>647</v>
      </c>
      <c r="D903" s="68">
        <v>45834</v>
      </c>
      <c r="E903" s="66">
        <f t="shared" si="9"/>
        <v>6</v>
      </c>
      <c r="F903" s="66">
        <f t="shared" si="10"/>
        <v>2025</v>
      </c>
      <c r="G903" s="67">
        <f t="shared" si="11"/>
        <v>45809</v>
      </c>
      <c r="H903" s="67" t="s">
        <v>2006</v>
      </c>
      <c r="I903" s="26" t="s">
        <v>142</v>
      </c>
      <c r="J903" s="66" t="s">
        <v>1032</v>
      </c>
      <c r="K903" s="69" t="s">
        <v>27</v>
      </c>
      <c r="L903" s="69" t="s">
        <v>1029</v>
      </c>
      <c r="M903" s="69" t="s">
        <v>664</v>
      </c>
      <c r="N903" s="69" t="s">
        <v>604</v>
      </c>
      <c r="O903" s="71">
        <v>5450.95</v>
      </c>
      <c r="P903" s="74">
        <v>0</v>
      </c>
    </row>
    <row r="904" spans="1:16" ht="14.25" customHeight="1">
      <c r="A904" s="64" t="s">
        <v>1</v>
      </c>
      <c r="B904" s="163" t="s">
        <v>662</v>
      </c>
      <c r="C904" s="174" t="s">
        <v>647</v>
      </c>
      <c r="D904" s="68">
        <v>45834</v>
      </c>
      <c r="E904" s="66">
        <f t="shared" si="9"/>
        <v>6</v>
      </c>
      <c r="F904" s="66">
        <f t="shared" si="10"/>
        <v>2025</v>
      </c>
      <c r="G904" s="67">
        <f t="shared" si="11"/>
        <v>45809</v>
      </c>
      <c r="H904" s="67" t="s">
        <v>2007</v>
      </c>
      <c r="I904" s="26" t="s">
        <v>996</v>
      </c>
      <c r="J904" s="66" t="s">
        <v>1033</v>
      </c>
      <c r="K904" s="69" t="s">
        <v>27</v>
      </c>
      <c r="L904" s="69" t="s">
        <v>137</v>
      </c>
      <c r="M904" s="69" t="s">
        <v>666</v>
      </c>
      <c r="N904" s="69" t="s">
        <v>604</v>
      </c>
      <c r="O904" s="71">
        <v>70</v>
      </c>
      <c r="P904" s="74">
        <v>0</v>
      </c>
    </row>
    <row r="905" spans="1:16" ht="14.25" customHeight="1">
      <c r="A905" s="64" t="s">
        <v>1</v>
      </c>
      <c r="B905" s="163" t="s">
        <v>662</v>
      </c>
      <c r="C905" s="174" t="s">
        <v>647</v>
      </c>
      <c r="D905" s="68">
        <v>45834</v>
      </c>
      <c r="E905" s="66">
        <f t="shared" si="9"/>
        <v>6</v>
      </c>
      <c r="F905" s="66">
        <f t="shared" si="10"/>
        <v>2025</v>
      </c>
      <c r="G905" s="67">
        <f t="shared" si="11"/>
        <v>45809</v>
      </c>
      <c r="H905" s="67" t="s">
        <v>29</v>
      </c>
      <c r="I905" s="26" t="s">
        <v>161</v>
      </c>
      <c r="J905" s="66" t="s">
        <v>457</v>
      </c>
      <c r="K905" s="69" t="s">
        <v>27</v>
      </c>
      <c r="L905" s="69"/>
      <c r="M905" s="69" t="s">
        <v>664</v>
      </c>
      <c r="N905" s="69" t="s">
        <v>28</v>
      </c>
      <c r="O905" s="71">
        <v>0</v>
      </c>
      <c r="P905" s="74">
        <v>5959.9</v>
      </c>
    </row>
    <row r="906" spans="1:16" ht="14.25" customHeight="1">
      <c r="A906" s="64" t="s">
        <v>1</v>
      </c>
      <c r="B906" s="163" t="s">
        <v>662</v>
      </c>
      <c r="C906" s="174" t="s">
        <v>647</v>
      </c>
      <c r="D906" s="68">
        <v>45834</v>
      </c>
      <c r="E906" s="66">
        <f t="shared" si="9"/>
        <v>6</v>
      </c>
      <c r="F906" s="66">
        <f t="shared" si="10"/>
        <v>2025</v>
      </c>
      <c r="G906" s="67">
        <f t="shared" si="11"/>
        <v>45809</v>
      </c>
      <c r="H906" s="67" t="s">
        <v>29</v>
      </c>
      <c r="I906" s="26" t="s">
        <v>161</v>
      </c>
      <c r="J906" s="66" t="s">
        <v>457</v>
      </c>
      <c r="K906" s="69" t="s">
        <v>27</v>
      </c>
      <c r="L906" s="69"/>
      <c r="M906" s="69" t="s">
        <v>664</v>
      </c>
      <c r="N906" s="69" t="s">
        <v>28</v>
      </c>
      <c r="O906" s="71">
        <v>0</v>
      </c>
      <c r="P906" s="74">
        <v>12757.93</v>
      </c>
    </row>
    <row r="907" spans="1:16" ht="14.25" customHeight="1">
      <c r="A907" s="64" t="s">
        <v>1</v>
      </c>
      <c r="B907" s="163" t="s">
        <v>662</v>
      </c>
      <c r="C907" s="174" t="s">
        <v>647</v>
      </c>
      <c r="D907" s="68">
        <v>45834</v>
      </c>
      <c r="E907" s="66">
        <f t="shared" si="9"/>
        <v>6</v>
      </c>
      <c r="F907" s="66">
        <f t="shared" si="10"/>
        <v>2025</v>
      </c>
      <c r="G907" s="67">
        <f t="shared" si="11"/>
        <v>45809</v>
      </c>
      <c r="H907" s="67" t="s">
        <v>2008</v>
      </c>
      <c r="I907" s="26" t="s">
        <v>69</v>
      </c>
      <c r="J907" s="66" t="s">
        <v>2011</v>
      </c>
      <c r="K907" s="69" t="s">
        <v>27</v>
      </c>
      <c r="L907" s="69" t="s">
        <v>137</v>
      </c>
      <c r="M907" s="69" t="s">
        <v>666</v>
      </c>
      <c r="N907" s="69" t="s">
        <v>28</v>
      </c>
      <c r="O907" s="71">
        <v>0</v>
      </c>
      <c r="P907" s="74">
        <v>10000</v>
      </c>
    </row>
    <row r="908" spans="1:16" ht="14.25" customHeight="1">
      <c r="A908" s="64" t="s">
        <v>1</v>
      </c>
      <c r="B908" s="163" t="s">
        <v>662</v>
      </c>
      <c r="C908" s="174" t="s">
        <v>647</v>
      </c>
      <c r="D908" s="68">
        <v>45835</v>
      </c>
      <c r="E908" s="66">
        <f t="shared" si="9"/>
        <v>6</v>
      </c>
      <c r="F908" s="66">
        <f t="shared" si="10"/>
        <v>2025</v>
      </c>
      <c r="G908" s="67">
        <f t="shared" si="11"/>
        <v>45809</v>
      </c>
      <c r="H908" s="67" t="s">
        <v>2006</v>
      </c>
      <c r="I908" s="26" t="s">
        <v>142</v>
      </c>
      <c r="J908" s="66" t="s">
        <v>182</v>
      </c>
      <c r="K908" s="69" t="s">
        <v>27</v>
      </c>
      <c r="L908" s="69" t="s">
        <v>132</v>
      </c>
      <c r="M908" s="69" t="s">
        <v>664</v>
      </c>
      <c r="N908" s="69" t="s">
        <v>604</v>
      </c>
      <c r="O908" s="71">
        <v>1212</v>
      </c>
      <c r="P908" s="74">
        <v>0</v>
      </c>
    </row>
    <row r="909" spans="1:16" ht="14.25" customHeight="1">
      <c r="A909" s="64" t="s">
        <v>1</v>
      </c>
      <c r="B909" s="163" t="s">
        <v>662</v>
      </c>
      <c r="C909" s="174" t="s">
        <v>647</v>
      </c>
      <c r="D909" s="68">
        <v>45835</v>
      </c>
      <c r="E909" s="66">
        <f t="shared" si="9"/>
        <v>6</v>
      </c>
      <c r="F909" s="66">
        <f t="shared" si="10"/>
        <v>2025</v>
      </c>
      <c r="G909" s="67">
        <f t="shared" si="11"/>
        <v>45809</v>
      </c>
      <c r="H909" s="67" t="s">
        <v>2006</v>
      </c>
      <c r="I909" s="26" t="s">
        <v>142</v>
      </c>
      <c r="J909" s="66" t="s">
        <v>182</v>
      </c>
      <c r="K909" s="69" t="s">
        <v>27</v>
      </c>
      <c r="L909" s="69" t="s">
        <v>122</v>
      </c>
      <c r="M909" s="69" t="s">
        <v>664</v>
      </c>
      <c r="N909" s="69" t="s">
        <v>604</v>
      </c>
      <c r="O909" s="71">
        <v>1320</v>
      </c>
      <c r="P909" s="74">
        <v>0</v>
      </c>
    </row>
    <row r="910" spans="1:16" ht="14.25" customHeight="1">
      <c r="A910" s="64" t="s">
        <v>1</v>
      </c>
      <c r="B910" s="163" t="s">
        <v>662</v>
      </c>
      <c r="C910" s="174" t="s">
        <v>647</v>
      </c>
      <c r="D910" s="68">
        <v>45835</v>
      </c>
      <c r="E910" s="66">
        <f t="shared" si="9"/>
        <v>6</v>
      </c>
      <c r="F910" s="66">
        <f t="shared" si="10"/>
        <v>2025</v>
      </c>
      <c r="G910" s="67">
        <f t="shared" si="11"/>
        <v>45809</v>
      </c>
      <c r="H910" s="67" t="s">
        <v>2007</v>
      </c>
      <c r="I910" s="26" t="s">
        <v>667</v>
      </c>
      <c r="J910" s="66" t="s">
        <v>1035</v>
      </c>
      <c r="K910" s="69" t="s">
        <v>27</v>
      </c>
      <c r="L910" s="69" t="s">
        <v>137</v>
      </c>
      <c r="M910" s="69" t="s">
        <v>666</v>
      </c>
      <c r="N910" s="69" t="s">
        <v>604</v>
      </c>
      <c r="O910" s="71">
        <v>2000</v>
      </c>
      <c r="P910" s="74">
        <v>0</v>
      </c>
    </row>
    <row r="911" spans="1:16" ht="14.25" customHeight="1">
      <c r="A911" s="64" t="s">
        <v>1</v>
      </c>
      <c r="B911" s="163" t="s">
        <v>662</v>
      </c>
      <c r="C911" s="174" t="s">
        <v>647</v>
      </c>
      <c r="D911" s="68">
        <v>45835</v>
      </c>
      <c r="E911" s="66">
        <f t="shared" si="9"/>
        <v>6</v>
      </c>
      <c r="F911" s="66">
        <f t="shared" si="10"/>
        <v>2025</v>
      </c>
      <c r="G911" s="67">
        <f t="shared" si="11"/>
        <v>45809</v>
      </c>
      <c r="H911" s="67" t="s">
        <v>2007</v>
      </c>
      <c r="I911" s="26" t="s">
        <v>667</v>
      </c>
      <c r="J911" s="66" t="s">
        <v>1036</v>
      </c>
      <c r="K911" s="69" t="s">
        <v>27</v>
      </c>
      <c r="L911" s="69" t="s">
        <v>137</v>
      </c>
      <c r="M911" s="69" t="s">
        <v>666</v>
      </c>
      <c r="N911" s="69" t="s">
        <v>604</v>
      </c>
      <c r="O911" s="71">
        <v>1900</v>
      </c>
      <c r="P911" s="74">
        <v>0</v>
      </c>
    </row>
    <row r="912" spans="1:16" ht="14.25" customHeight="1">
      <c r="A912" s="64" t="s">
        <v>1</v>
      </c>
      <c r="B912" s="163" t="s">
        <v>662</v>
      </c>
      <c r="C912" s="174" t="s">
        <v>647</v>
      </c>
      <c r="D912" s="68">
        <v>45835</v>
      </c>
      <c r="E912" s="66">
        <f t="shared" si="9"/>
        <v>6</v>
      </c>
      <c r="F912" s="66">
        <f t="shared" si="10"/>
        <v>2025</v>
      </c>
      <c r="G912" s="67">
        <f t="shared" si="11"/>
        <v>45809</v>
      </c>
      <c r="H912" s="67" t="s">
        <v>2007</v>
      </c>
      <c r="I912" s="26" t="s">
        <v>667</v>
      </c>
      <c r="J912" s="66" t="s">
        <v>1037</v>
      </c>
      <c r="K912" s="69" t="s">
        <v>27</v>
      </c>
      <c r="L912" s="69" t="s">
        <v>137</v>
      </c>
      <c r="M912" s="69" t="s">
        <v>666</v>
      </c>
      <c r="N912" s="69" t="s">
        <v>604</v>
      </c>
      <c r="O912" s="71">
        <v>1900</v>
      </c>
      <c r="P912" s="74">
        <v>0</v>
      </c>
    </row>
    <row r="913" spans="1:16" ht="14.25" customHeight="1">
      <c r="A913" s="64" t="s">
        <v>1</v>
      </c>
      <c r="B913" s="163" t="s">
        <v>662</v>
      </c>
      <c r="C913" s="174" t="s">
        <v>647</v>
      </c>
      <c r="D913" s="68">
        <v>45835</v>
      </c>
      <c r="E913" s="66">
        <f t="shared" si="9"/>
        <v>6</v>
      </c>
      <c r="F913" s="66">
        <f t="shared" si="10"/>
        <v>2025</v>
      </c>
      <c r="G913" s="67">
        <f t="shared" si="11"/>
        <v>45809</v>
      </c>
      <c r="H913" s="67" t="s">
        <v>2007</v>
      </c>
      <c r="I913" s="26" t="s">
        <v>667</v>
      </c>
      <c r="J913" s="66" t="s">
        <v>1038</v>
      </c>
      <c r="K913" s="69" t="s">
        <v>27</v>
      </c>
      <c r="L913" s="69" t="s">
        <v>137</v>
      </c>
      <c r="M913" s="69" t="s">
        <v>666</v>
      </c>
      <c r="N913" s="69" t="s">
        <v>604</v>
      </c>
      <c r="O913" s="71">
        <v>2000</v>
      </c>
      <c r="P913" s="74">
        <v>0</v>
      </c>
    </row>
    <row r="914" spans="1:16" ht="14.25" customHeight="1">
      <c r="A914" s="64" t="s">
        <v>1</v>
      </c>
      <c r="B914" s="163" t="s">
        <v>662</v>
      </c>
      <c r="C914" s="174" t="s">
        <v>647</v>
      </c>
      <c r="D914" s="68">
        <v>45835</v>
      </c>
      <c r="E914" s="66">
        <f t="shared" si="9"/>
        <v>6</v>
      </c>
      <c r="F914" s="66">
        <f t="shared" si="10"/>
        <v>2025</v>
      </c>
      <c r="G914" s="67">
        <f t="shared" si="11"/>
        <v>45809</v>
      </c>
      <c r="H914" s="67" t="s">
        <v>2007</v>
      </c>
      <c r="I914" s="26" t="s">
        <v>667</v>
      </c>
      <c r="J914" s="66" t="s">
        <v>1039</v>
      </c>
      <c r="K914" s="69" t="s">
        <v>27</v>
      </c>
      <c r="L914" s="69" t="s">
        <v>137</v>
      </c>
      <c r="M914" s="69" t="s">
        <v>666</v>
      </c>
      <c r="N914" s="69" t="s">
        <v>604</v>
      </c>
      <c r="O914" s="71">
        <v>1900</v>
      </c>
      <c r="P914" s="74">
        <v>0</v>
      </c>
    </row>
    <row r="915" spans="1:16" ht="14.25" customHeight="1">
      <c r="A915" s="64" t="s">
        <v>1</v>
      </c>
      <c r="B915" s="163" t="s">
        <v>662</v>
      </c>
      <c r="C915" s="174" t="s">
        <v>647</v>
      </c>
      <c r="D915" s="68">
        <v>45835</v>
      </c>
      <c r="E915" s="66">
        <f t="shared" si="9"/>
        <v>6</v>
      </c>
      <c r="F915" s="66">
        <f t="shared" si="10"/>
        <v>2025</v>
      </c>
      <c r="G915" s="67">
        <f t="shared" si="11"/>
        <v>45809</v>
      </c>
      <c r="H915" s="67" t="s">
        <v>2007</v>
      </c>
      <c r="I915" s="26" t="s">
        <v>667</v>
      </c>
      <c r="J915" s="66" t="s">
        <v>1040</v>
      </c>
      <c r="K915" s="69" t="s">
        <v>27</v>
      </c>
      <c r="L915" s="69" t="s">
        <v>137</v>
      </c>
      <c r="M915" s="69" t="s">
        <v>666</v>
      </c>
      <c r="N915" s="69" t="s">
        <v>604</v>
      </c>
      <c r="O915" s="71">
        <v>1900</v>
      </c>
      <c r="P915" s="74">
        <v>0</v>
      </c>
    </row>
    <row r="916" spans="1:16" ht="14.25" customHeight="1">
      <c r="A916" s="64" t="s">
        <v>1</v>
      </c>
      <c r="B916" s="163" t="s">
        <v>662</v>
      </c>
      <c r="C916" s="174" t="s">
        <v>647</v>
      </c>
      <c r="D916" s="68">
        <v>45835</v>
      </c>
      <c r="E916" s="66">
        <f t="shared" si="9"/>
        <v>6</v>
      </c>
      <c r="F916" s="66">
        <f t="shared" si="10"/>
        <v>2025</v>
      </c>
      <c r="G916" s="67">
        <f t="shared" si="11"/>
        <v>45809</v>
      </c>
      <c r="H916" s="67" t="s">
        <v>2007</v>
      </c>
      <c r="I916" s="26" t="s">
        <v>667</v>
      </c>
      <c r="J916" s="66" t="s">
        <v>1041</v>
      </c>
      <c r="K916" s="69" t="s">
        <v>27</v>
      </c>
      <c r="L916" s="69" t="s">
        <v>137</v>
      </c>
      <c r="M916" s="69" t="s">
        <v>666</v>
      </c>
      <c r="N916" s="69" t="s">
        <v>604</v>
      </c>
      <c r="O916" s="71">
        <v>1700</v>
      </c>
      <c r="P916" s="74">
        <v>0</v>
      </c>
    </row>
    <row r="917" spans="1:16" ht="14.25" customHeight="1">
      <c r="A917" s="64" t="s">
        <v>1</v>
      </c>
      <c r="B917" s="163" t="s">
        <v>662</v>
      </c>
      <c r="C917" s="174" t="s">
        <v>647</v>
      </c>
      <c r="D917" s="68">
        <v>45835</v>
      </c>
      <c r="E917" s="66">
        <f t="shared" si="9"/>
        <v>6</v>
      </c>
      <c r="F917" s="66">
        <f t="shared" si="10"/>
        <v>2025</v>
      </c>
      <c r="G917" s="67">
        <f t="shared" si="11"/>
        <v>45809</v>
      </c>
      <c r="H917" s="67" t="s">
        <v>2007</v>
      </c>
      <c r="I917" s="26" t="s">
        <v>667</v>
      </c>
      <c r="J917" s="66" t="s">
        <v>1042</v>
      </c>
      <c r="K917" s="69" t="s">
        <v>27</v>
      </c>
      <c r="L917" s="69" t="s">
        <v>137</v>
      </c>
      <c r="M917" s="69" t="s">
        <v>666</v>
      </c>
      <c r="N917" s="69" t="s">
        <v>604</v>
      </c>
      <c r="O917" s="71">
        <v>2000</v>
      </c>
      <c r="P917" s="74">
        <v>0</v>
      </c>
    </row>
    <row r="918" spans="1:16" ht="14.25" customHeight="1">
      <c r="A918" s="64" t="s">
        <v>1</v>
      </c>
      <c r="B918" s="163" t="s">
        <v>662</v>
      </c>
      <c r="C918" s="174" t="s">
        <v>647</v>
      </c>
      <c r="D918" s="68">
        <v>45835</v>
      </c>
      <c r="E918" s="66">
        <f t="shared" si="9"/>
        <v>6</v>
      </c>
      <c r="F918" s="66">
        <f t="shared" si="10"/>
        <v>2025</v>
      </c>
      <c r="G918" s="67">
        <f t="shared" si="11"/>
        <v>45809</v>
      </c>
      <c r="H918" s="67" t="s">
        <v>2007</v>
      </c>
      <c r="I918" s="26" t="s">
        <v>667</v>
      </c>
      <c r="J918" s="66" t="s">
        <v>1043</v>
      </c>
      <c r="K918" s="69" t="s">
        <v>27</v>
      </c>
      <c r="L918" s="69" t="s">
        <v>137</v>
      </c>
      <c r="M918" s="69" t="s">
        <v>666</v>
      </c>
      <c r="N918" s="69" t="s">
        <v>604</v>
      </c>
      <c r="O918" s="71">
        <v>2000</v>
      </c>
      <c r="P918" s="74">
        <v>0</v>
      </c>
    </row>
    <row r="919" spans="1:16" ht="14.25" customHeight="1">
      <c r="A919" s="64" t="s">
        <v>1</v>
      </c>
      <c r="B919" s="163" t="s">
        <v>662</v>
      </c>
      <c r="C919" s="174" t="s">
        <v>647</v>
      </c>
      <c r="D919" s="68">
        <v>45835</v>
      </c>
      <c r="E919" s="66">
        <f t="shared" si="9"/>
        <v>6</v>
      </c>
      <c r="F919" s="66">
        <f t="shared" si="10"/>
        <v>2025</v>
      </c>
      <c r="G919" s="67">
        <f t="shared" si="11"/>
        <v>45809</v>
      </c>
      <c r="H919" s="67" t="s">
        <v>2007</v>
      </c>
      <c r="I919" s="26" t="s">
        <v>667</v>
      </c>
      <c r="J919" s="66" t="s">
        <v>1044</v>
      </c>
      <c r="K919" s="69" t="s">
        <v>27</v>
      </c>
      <c r="L919" s="69" t="s">
        <v>137</v>
      </c>
      <c r="M919" s="69" t="s">
        <v>666</v>
      </c>
      <c r="N919" s="69" t="s">
        <v>604</v>
      </c>
      <c r="O919" s="71">
        <v>2000</v>
      </c>
      <c r="P919" s="74">
        <v>0</v>
      </c>
    </row>
    <row r="920" spans="1:16" ht="14.25" customHeight="1">
      <c r="A920" s="64" t="s">
        <v>1</v>
      </c>
      <c r="B920" s="163" t="s">
        <v>662</v>
      </c>
      <c r="C920" s="174" t="s">
        <v>647</v>
      </c>
      <c r="D920" s="68">
        <v>45835</v>
      </c>
      <c r="E920" s="66">
        <f t="shared" si="9"/>
        <v>6</v>
      </c>
      <c r="F920" s="66">
        <f t="shared" si="10"/>
        <v>2025</v>
      </c>
      <c r="G920" s="67">
        <f t="shared" si="11"/>
        <v>45809</v>
      </c>
      <c r="H920" s="67" t="s">
        <v>2007</v>
      </c>
      <c r="I920" s="26" t="s">
        <v>667</v>
      </c>
      <c r="J920" s="66" t="s">
        <v>1045</v>
      </c>
      <c r="K920" s="69" t="s">
        <v>27</v>
      </c>
      <c r="L920" s="69" t="s">
        <v>137</v>
      </c>
      <c r="M920" s="69" t="s">
        <v>666</v>
      </c>
      <c r="N920" s="69" t="s">
        <v>604</v>
      </c>
      <c r="O920" s="71">
        <v>2000</v>
      </c>
      <c r="P920" s="74">
        <v>0</v>
      </c>
    </row>
    <row r="921" spans="1:16" ht="14.25" customHeight="1">
      <c r="A921" s="64" t="s">
        <v>1</v>
      </c>
      <c r="B921" s="163" t="s">
        <v>662</v>
      </c>
      <c r="C921" s="174" t="s">
        <v>647</v>
      </c>
      <c r="D921" s="68">
        <v>45835</v>
      </c>
      <c r="E921" s="66">
        <f t="shared" si="9"/>
        <v>6</v>
      </c>
      <c r="F921" s="66">
        <f t="shared" si="10"/>
        <v>2025</v>
      </c>
      <c r="G921" s="67">
        <f t="shared" si="11"/>
        <v>45809</v>
      </c>
      <c r="H921" s="67" t="s">
        <v>2007</v>
      </c>
      <c r="I921" s="26" t="s">
        <v>667</v>
      </c>
      <c r="J921" s="66" t="s">
        <v>1046</v>
      </c>
      <c r="K921" s="69" t="s">
        <v>27</v>
      </c>
      <c r="L921" s="69" t="s">
        <v>137</v>
      </c>
      <c r="M921" s="69" t="s">
        <v>666</v>
      </c>
      <c r="N921" s="69" t="s">
        <v>604</v>
      </c>
      <c r="O921" s="71">
        <v>2000</v>
      </c>
      <c r="P921" s="74">
        <v>0</v>
      </c>
    </row>
    <row r="922" spans="1:16" ht="14.25" customHeight="1">
      <c r="A922" s="64" t="s">
        <v>1</v>
      </c>
      <c r="B922" s="163" t="s">
        <v>662</v>
      </c>
      <c r="C922" s="174" t="s">
        <v>647</v>
      </c>
      <c r="D922" s="68">
        <v>45835</v>
      </c>
      <c r="E922" s="66">
        <f t="shared" si="9"/>
        <v>6</v>
      </c>
      <c r="F922" s="66">
        <f t="shared" si="10"/>
        <v>2025</v>
      </c>
      <c r="G922" s="67">
        <f t="shared" si="11"/>
        <v>45809</v>
      </c>
      <c r="H922" s="67" t="s">
        <v>2006</v>
      </c>
      <c r="I922" s="26" t="s">
        <v>142</v>
      </c>
      <c r="J922" s="66" t="s">
        <v>1047</v>
      </c>
      <c r="K922" s="69" t="s">
        <v>27</v>
      </c>
      <c r="L922" s="69" t="s">
        <v>1048</v>
      </c>
      <c r="M922" s="69" t="s">
        <v>664</v>
      </c>
      <c r="N922" s="69" t="s">
        <v>604</v>
      </c>
      <c r="O922" s="71">
        <v>1748.34</v>
      </c>
      <c r="P922" s="74">
        <v>0</v>
      </c>
    </row>
    <row r="923" spans="1:16" ht="14.25" customHeight="1">
      <c r="A923" s="64" t="s">
        <v>1</v>
      </c>
      <c r="B923" s="163" t="s">
        <v>662</v>
      </c>
      <c r="C923" s="174" t="s">
        <v>647</v>
      </c>
      <c r="D923" s="68">
        <v>45835</v>
      </c>
      <c r="E923" s="66">
        <f t="shared" si="9"/>
        <v>6</v>
      </c>
      <c r="F923" s="66">
        <f t="shared" si="10"/>
        <v>2025</v>
      </c>
      <c r="G923" s="67">
        <f t="shared" si="11"/>
        <v>45809</v>
      </c>
      <c r="H923" s="67" t="s">
        <v>2006</v>
      </c>
      <c r="I923" s="26" t="s">
        <v>142</v>
      </c>
      <c r="J923" s="66" t="s">
        <v>1049</v>
      </c>
      <c r="K923" s="69" t="s">
        <v>27</v>
      </c>
      <c r="L923" s="69" t="s">
        <v>1048</v>
      </c>
      <c r="M923" s="69" t="s">
        <v>664</v>
      </c>
      <c r="N923" s="69" t="s">
        <v>604</v>
      </c>
      <c r="O923" s="71">
        <v>3896.59</v>
      </c>
      <c r="P923" s="74">
        <v>0</v>
      </c>
    </row>
    <row r="924" spans="1:16" ht="14.25" customHeight="1">
      <c r="A924" s="64" t="s">
        <v>1</v>
      </c>
      <c r="B924" s="163" t="s">
        <v>662</v>
      </c>
      <c r="C924" s="174" t="s">
        <v>647</v>
      </c>
      <c r="D924" s="68">
        <v>45835</v>
      </c>
      <c r="E924" s="66">
        <f t="shared" si="9"/>
        <v>6</v>
      </c>
      <c r="F924" s="66">
        <f t="shared" si="10"/>
        <v>2025</v>
      </c>
      <c r="G924" s="67">
        <f t="shared" si="11"/>
        <v>45809</v>
      </c>
      <c r="H924" s="67" t="s">
        <v>2006</v>
      </c>
      <c r="I924" s="26" t="s">
        <v>142</v>
      </c>
      <c r="J924" s="66" t="s">
        <v>1050</v>
      </c>
      <c r="K924" s="69" t="s">
        <v>27</v>
      </c>
      <c r="L924" s="69" t="s">
        <v>1048</v>
      </c>
      <c r="M924" s="69" t="s">
        <v>664</v>
      </c>
      <c r="N924" s="69" t="s">
        <v>604</v>
      </c>
      <c r="O924" s="71">
        <v>2062.33</v>
      </c>
      <c r="P924" s="74">
        <v>0</v>
      </c>
    </row>
    <row r="925" spans="1:16" ht="14.25" customHeight="1">
      <c r="A925" s="64" t="s">
        <v>1</v>
      </c>
      <c r="B925" s="163" t="s">
        <v>662</v>
      </c>
      <c r="C925" s="174" t="s">
        <v>647</v>
      </c>
      <c r="D925" s="68">
        <v>45835</v>
      </c>
      <c r="E925" s="66">
        <f t="shared" si="9"/>
        <v>6</v>
      </c>
      <c r="F925" s="66">
        <f t="shared" si="10"/>
        <v>2025</v>
      </c>
      <c r="G925" s="67">
        <f t="shared" si="11"/>
        <v>45809</v>
      </c>
      <c r="H925" s="67" t="s">
        <v>2006</v>
      </c>
      <c r="I925" s="26" t="s">
        <v>142</v>
      </c>
      <c r="J925" s="66" t="s">
        <v>1051</v>
      </c>
      <c r="K925" s="69" t="s">
        <v>27</v>
      </c>
      <c r="L925" s="69" t="s">
        <v>1048</v>
      </c>
      <c r="M925" s="69" t="s">
        <v>664</v>
      </c>
      <c r="N925" s="69" t="s">
        <v>604</v>
      </c>
      <c r="O925" s="71">
        <v>1842.77</v>
      </c>
      <c r="P925" s="74">
        <v>0</v>
      </c>
    </row>
    <row r="926" spans="1:16" ht="14.25" customHeight="1">
      <c r="A926" s="64" t="s">
        <v>1</v>
      </c>
      <c r="B926" s="163" t="s">
        <v>662</v>
      </c>
      <c r="C926" s="174" t="s">
        <v>647</v>
      </c>
      <c r="D926" s="68">
        <v>45835</v>
      </c>
      <c r="E926" s="66">
        <f t="shared" si="9"/>
        <v>6</v>
      </c>
      <c r="F926" s="66">
        <f t="shared" si="10"/>
        <v>2025</v>
      </c>
      <c r="G926" s="67">
        <f t="shared" si="11"/>
        <v>45809</v>
      </c>
      <c r="H926" s="67" t="s">
        <v>2006</v>
      </c>
      <c r="I926" s="26" t="s">
        <v>142</v>
      </c>
      <c r="J926" s="66" t="s">
        <v>1052</v>
      </c>
      <c r="K926" s="69" t="s">
        <v>27</v>
      </c>
      <c r="L926" s="69" t="s">
        <v>1048</v>
      </c>
      <c r="M926" s="69" t="s">
        <v>664</v>
      </c>
      <c r="N926" s="69" t="s">
        <v>604</v>
      </c>
      <c r="O926" s="71">
        <v>3864.97</v>
      </c>
      <c r="P926" s="74">
        <v>0</v>
      </c>
    </row>
    <row r="927" spans="1:16" ht="14.25" customHeight="1">
      <c r="A927" s="64" t="s">
        <v>1</v>
      </c>
      <c r="B927" s="163" t="s">
        <v>662</v>
      </c>
      <c r="C927" s="174" t="s">
        <v>647</v>
      </c>
      <c r="D927" s="68">
        <v>45835</v>
      </c>
      <c r="E927" s="66">
        <f t="shared" si="9"/>
        <v>6</v>
      </c>
      <c r="F927" s="66">
        <f t="shared" si="10"/>
        <v>2025</v>
      </c>
      <c r="G927" s="67">
        <f t="shared" si="11"/>
        <v>45809</v>
      </c>
      <c r="H927" s="67" t="s">
        <v>2006</v>
      </c>
      <c r="I927" s="26" t="s">
        <v>142</v>
      </c>
      <c r="J927" s="66" t="s">
        <v>1053</v>
      </c>
      <c r="K927" s="69" t="s">
        <v>27</v>
      </c>
      <c r="L927" s="69" t="s">
        <v>1048</v>
      </c>
      <c r="M927" s="69" t="s">
        <v>664</v>
      </c>
      <c r="N927" s="69" t="s">
        <v>604</v>
      </c>
      <c r="O927" s="71">
        <v>1091.5</v>
      </c>
      <c r="P927" s="74">
        <v>0</v>
      </c>
    </row>
    <row r="928" spans="1:16" ht="14.25" customHeight="1">
      <c r="A928" s="64" t="s">
        <v>1</v>
      </c>
      <c r="B928" s="163" t="s">
        <v>662</v>
      </c>
      <c r="C928" s="174" t="s">
        <v>647</v>
      </c>
      <c r="D928" s="68">
        <v>45835</v>
      </c>
      <c r="E928" s="66">
        <f t="shared" si="9"/>
        <v>6</v>
      </c>
      <c r="F928" s="66">
        <f t="shared" si="10"/>
        <v>2025</v>
      </c>
      <c r="G928" s="67">
        <f t="shared" si="11"/>
        <v>45809</v>
      </c>
      <c r="H928" s="67" t="s">
        <v>2006</v>
      </c>
      <c r="I928" s="26" t="s">
        <v>142</v>
      </c>
      <c r="J928" s="66" t="s">
        <v>1054</v>
      </c>
      <c r="K928" s="69" t="s">
        <v>27</v>
      </c>
      <c r="L928" s="69" t="s">
        <v>1048</v>
      </c>
      <c r="M928" s="69" t="s">
        <v>664</v>
      </c>
      <c r="N928" s="69" t="s">
        <v>604</v>
      </c>
      <c r="O928" s="71">
        <v>3115.66</v>
      </c>
      <c r="P928" s="74">
        <v>0</v>
      </c>
    </row>
    <row r="929" spans="1:16" ht="14.25" customHeight="1">
      <c r="A929" s="64" t="s">
        <v>1</v>
      </c>
      <c r="B929" s="163" t="s">
        <v>662</v>
      </c>
      <c r="C929" s="174" t="s">
        <v>647</v>
      </c>
      <c r="D929" s="68">
        <v>45835</v>
      </c>
      <c r="E929" s="66">
        <f t="shared" si="9"/>
        <v>6</v>
      </c>
      <c r="F929" s="66">
        <f t="shared" si="10"/>
        <v>2025</v>
      </c>
      <c r="G929" s="67">
        <f t="shared" si="11"/>
        <v>45809</v>
      </c>
      <c r="H929" s="67" t="s">
        <v>2007</v>
      </c>
      <c r="I929" s="26" t="s">
        <v>996</v>
      </c>
      <c r="J929" s="66" t="s">
        <v>1055</v>
      </c>
      <c r="K929" s="69" t="s">
        <v>27</v>
      </c>
      <c r="L929" s="69" t="s">
        <v>137</v>
      </c>
      <c r="M929" s="69" t="s">
        <v>666</v>
      </c>
      <c r="N929" s="69" t="s">
        <v>604</v>
      </c>
      <c r="O929" s="71">
        <v>70</v>
      </c>
      <c r="P929" s="74">
        <v>0</v>
      </c>
    </row>
    <row r="930" spans="1:16" ht="14.25" customHeight="1">
      <c r="A930" s="64" t="s">
        <v>1</v>
      </c>
      <c r="B930" s="163" t="s">
        <v>662</v>
      </c>
      <c r="C930" s="174" t="s">
        <v>647</v>
      </c>
      <c r="D930" s="68">
        <v>45835</v>
      </c>
      <c r="E930" s="66">
        <f t="shared" si="9"/>
        <v>6</v>
      </c>
      <c r="F930" s="66">
        <f t="shared" si="10"/>
        <v>2025</v>
      </c>
      <c r="G930" s="67">
        <f t="shared" si="11"/>
        <v>45809</v>
      </c>
      <c r="H930" s="67" t="s">
        <v>2007</v>
      </c>
      <c r="I930" s="26" t="s">
        <v>996</v>
      </c>
      <c r="J930" s="66" t="s">
        <v>1056</v>
      </c>
      <c r="K930" s="69" t="s">
        <v>27</v>
      </c>
      <c r="L930" s="69" t="s">
        <v>137</v>
      </c>
      <c r="M930" s="69" t="s">
        <v>666</v>
      </c>
      <c r="N930" s="69" t="s">
        <v>604</v>
      </c>
      <c r="O930" s="71">
        <v>35</v>
      </c>
      <c r="P930" s="74">
        <v>0</v>
      </c>
    </row>
    <row r="931" spans="1:16" ht="14.25" customHeight="1">
      <c r="A931" s="64" t="s">
        <v>1</v>
      </c>
      <c r="B931" s="163" t="s">
        <v>662</v>
      </c>
      <c r="C931" s="174" t="s">
        <v>647</v>
      </c>
      <c r="D931" s="68">
        <v>45835</v>
      </c>
      <c r="E931" s="66">
        <f t="shared" si="9"/>
        <v>6</v>
      </c>
      <c r="F931" s="66">
        <f t="shared" si="10"/>
        <v>2025</v>
      </c>
      <c r="G931" s="67">
        <f t="shared" si="11"/>
        <v>45809</v>
      </c>
      <c r="H931" s="67" t="s">
        <v>2007</v>
      </c>
      <c r="I931" s="26" t="s">
        <v>996</v>
      </c>
      <c r="J931" s="66" t="s">
        <v>1057</v>
      </c>
      <c r="K931" s="69" t="s">
        <v>27</v>
      </c>
      <c r="L931" s="69" t="s">
        <v>137</v>
      </c>
      <c r="M931" s="69" t="s">
        <v>666</v>
      </c>
      <c r="N931" s="69" t="s">
        <v>604</v>
      </c>
      <c r="O931" s="71">
        <v>70</v>
      </c>
      <c r="P931" s="74">
        <v>0</v>
      </c>
    </row>
    <row r="932" spans="1:16" ht="14.25" customHeight="1">
      <c r="A932" s="64" t="s">
        <v>1</v>
      </c>
      <c r="B932" s="163" t="s">
        <v>662</v>
      </c>
      <c r="C932" s="174" t="s">
        <v>647</v>
      </c>
      <c r="D932" s="68">
        <v>45835</v>
      </c>
      <c r="E932" s="66">
        <f t="shared" si="9"/>
        <v>6</v>
      </c>
      <c r="F932" s="66">
        <f t="shared" si="10"/>
        <v>2025</v>
      </c>
      <c r="G932" s="67">
        <f t="shared" si="11"/>
        <v>45809</v>
      </c>
      <c r="H932" s="67" t="s">
        <v>2007</v>
      </c>
      <c r="I932" s="26" t="s">
        <v>138</v>
      </c>
      <c r="J932" s="66" t="s">
        <v>139</v>
      </c>
      <c r="K932" s="69" t="s">
        <v>27</v>
      </c>
      <c r="L932" s="69" t="s">
        <v>137</v>
      </c>
      <c r="M932" s="69" t="s">
        <v>664</v>
      </c>
      <c r="N932" s="69" t="s">
        <v>604</v>
      </c>
      <c r="O932" s="71">
        <v>0.06</v>
      </c>
      <c r="P932" s="74">
        <v>0</v>
      </c>
    </row>
    <row r="933" spans="1:16" ht="14.25" customHeight="1">
      <c r="A933" s="64" t="s">
        <v>1</v>
      </c>
      <c r="B933" s="163" t="s">
        <v>662</v>
      </c>
      <c r="C933" s="174" t="s">
        <v>647</v>
      </c>
      <c r="D933" s="68">
        <v>45835</v>
      </c>
      <c r="E933" s="66">
        <f t="shared" si="9"/>
        <v>6</v>
      </c>
      <c r="F933" s="66">
        <f t="shared" si="10"/>
        <v>2025</v>
      </c>
      <c r="G933" s="67">
        <f t="shared" si="11"/>
        <v>45809</v>
      </c>
      <c r="H933" s="67" t="s">
        <v>2007</v>
      </c>
      <c r="I933" s="26" t="s">
        <v>138</v>
      </c>
      <c r="J933" s="66" t="s">
        <v>139</v>
      </c>
      <c r="K933" s="69" t="s">
        <v>27</v>
      </c>
      <c r="L933" s="69" t="s">
        <v>137</v>
      </c>
      <c r="M933" s="69" t="s">
        <v>664</v>
      </c>
      <c r="N933" s="69" t="s">
        <v>604</v>
      </c>
      <c r="O933" s="71">
        <v>3.43</v>
      </c>
      <c r="P933" s="74">
        <v>0</v>
      </c>
    </row>
    <row r="934" spans="1:16" ht="14.25" customHeight="1">
      <c r="A934" s="64" t="s">
        <v>1</v>
      </c>
      <c r="B934" s="163" t="s">
        <v>662</v>
      </c>
      <c r="C934" s="174" t="s">
        <v>647</v>
      </c>
      <c r="D934" s="68">
        <v>45835</v>
      </c>
      <c r="E934" s="66">
        <f t="shared" si="9"/>
        <v>6</v>
      </c>
      <c r="F934" s="66">
        <f t="shared" si="10"/>
        <v>2025</v>
      </c>
      <c r="G934" s="67">
        <f t="shared" si="11"/>
        <v>45809</v>
      </c>
      <c r="H934" s="67" t="s">
        <v>2007</v>
      </c>
      <c r="I934" s="26" t="s">
        <v>138</v>
      </c>
      <c r="J934" s="66" t="s">
        <v>139</v>
      </c>
      <c r="K934" s="69" t="s">
        <v>27</v>
      </c>
      <c r="L934" s="69" t="s">
        <v>137</v>
      </c>
      <c r="M934" s="69" t="s">
        <v>664</v>
      </c>
      <c r="N934" s="69" t="s">
        <v>604</v>
      </c>
      <c r="O934" s="71">
        <v>0.27</v>
      </c>
      <c r="P934" s="74">
        <v>0</v>
      </c>
    </row>
    <row r="935" spans="1:16" ht="14.25" customHeight="1">
      <c r="A935" s="64" t="s">
        <v>1</v>
      </c>
      <c r="B935" s="163" t="s">
        <v>662</v>
      </c>
      <c r="C935" s="174" t="s">
        <v>647</v>
      </c>
      <c r="D935" s="68">
        <v>45835</v>
      </c>
      <c r="E935" s="66">
        <f t="shared" si="9"/>
        <v>6</v>
      </c>
      <c r="F935" s="66">
        <f t="shared" si="10"/>
        <v>2025</v>
      </c>
      <c r="G935" s="67">
        <f t="shared" si="11"/>
        <v>45809</v>
      </c>
      <c r="H935" s="67" t="s">
        <v>2007</v>
      </c>
      <c r="I935" s="26" t="s">
        <v>138</v>
      </c>
      <c r="J935" s="66" t="s">
        <v>139</v>
      </c>
      <c r="K935" s="69" t="s">
        <v>27</v>
      </c>
      <c r="L935" s="69" t="s">
        <v>137</v>
      </c>
      <c r="M935" s="69" t="s">
        <v>664</v>
      </c>
      <c r="N935" s="69" t="s">
        <v>604</v>
      </c>
      <c r="O935" s="71">
        <v>0.05</v>
      </c>
      <c r="P935" s="74">
        <v>0</v>
      </c>
    </row>
    <row r="936" spans="1:16" ht="14.25" customHeight="1">
      <c r="A936" s="64" t="s">
        <v>1</v>
      </c>
      <c r="B936" s="163" t="s">
        <v>662</v>
      </c>
      <c r="C936" s="174" t="s">
        <v>647</v>
      </c>
      <c r="D936" s="68">
        <v>45835</v>
      </c>
      <c r="E936" s="66">
        <f t="shared" si="9"/>
        <v>6</v>
      </c>
      <c r="F936" s="66">
        <f t="shared" si="10"/>
        <v>2025</v>
      </c>
      <c r="G936" s="67">
        <f t="shared" si="11"/>
        <v>45809</v>
      </c>
      <c r="H936" s="67" t="s">
        <v>2007</v>
      </c>
      <c r="I936" s="26" t="s">
        <v>138</v>
      </c>
      <c r="J936" s="66" t="s">
        <v>139</v>
      </c>
      <c r="K936" s="69" t="s">
        <v>27</v>
      </c>
      <c r="L936" s="69" t="s">
        <v>137</v>
      </c>
      <c r="M936" s="69" t="s">
        <v>664</v>
      </c>
      <c r="N936" s="69" t="s">
        <v>604</v>
      </c>
      <c r="O936" s="71">
        <v>0.02</v>
      </c>
      <c r="P936" s="74">
        <v>0</v>
      </c>
    </row>
    <row r="937" spans="1:16" ht="14.25" customHeight="1">
      <c r="A937" s="64" t="s">
        <v>1</v>
      </c>
      <c r="B937" s="163" t="s">
        <v>662</v>
      </c>
      <c r="C937" s="174" t="s">
        <v>647</v>
      </c>
      <c r="D937" s="68">
        <v>45835</v>
      </c>
      <c r="E937" s="66">
        <f t="shared" si="9"/>
        <v>6</v>
      </c>
      <c r="F937" s="66">
        <f t="shared" si="10"/>
        <v>2025</v>
      </c>
      <c r="G937" s="67">
        <f t="shared" si="11"/>
        <v>45809</v>
      </c>
      <c r="H937" s="67" t="s">
        <v>2007</v>
      </c>
      <c r="I937" s="26" t="s">
        <v>138</v>
      </c>
      <c r="J937" s="66" t="s">
        <v>139</v>
      </c>
      <c r="K937" s="69" t="s">
        <v>27</v>
      </c>
      <c r="L937" s="69" t="s">
        <v>137</v>
      </c>
      <c r="M937" s="69" t="s">
        <v>664</v>
      </c>
      <c r="N937" s="69" t="s">
        <v>604</v>
      </c>
      <c r="O937" s="71">
        <v>0.02</v>
      </c>
      <c r="P937" s="74">
        <v>0</v>
      </c>
    </row>
    <row r="938" spans="1:16" ht="14.25" customHeight="1">
      <c r="A938" s="64" t="s">
        <v>1</v>
      </c>
      <c r="B938" s="163" t="s">
        <v>662</v>
      </c>
      <c r="C938" s="174" t="s">
        <v>647</v>
      </c>
      <c r="D938" s="68">
        <v>45835</v>
      </c>
      <c r="E938" s="66">
        <f t="shared" si="9"/>
        <v>6</v>
      </c>
      <c r="F938" s="66">
        <f t="shared" si="10"/>
        <v>2025</v>
      </c>
      <c r="G938" s="67">
        <f t="shared" si="11"/>
        <v>45809</v>
      </c>
      <c r="H938" s="67" t="s">
        <v>2010</v>
      </c>
      <c r="I938" s="26" t="s">
        <v>54</v>
      </c>
      <c r="J938" s="66" t="s">
        <v>713</v>
      </c>
      <c r="K938" s="69" t="s">
        <v>27</v>
      </c>
      <c r="L938" s="69" t="s">
        <v>137</v>
      </c>
      <c r="M938" s="69" t="s">
        <v>666</v>
      </c>
      <c r="N938" s="69" t="s">
        <v>28</v>
      </c>
      <c r="O938" s="71">
        <v>0</v>
      </c>
      <c r="P938" s="74">
        <v>655</v>
      </c>
    </row>
    <row r="939" spans="1:16" ht="14.25" customHeight="1">
      <c r="A939" s="64" t="s">
        <v>1</v>
      </c>
      <c r="B939" s="163" t="s">
        <v>662</v>
      </c>
      <c r="C939" s="174" t="s">
        <v>647</v>
      </c>
      <c r="D939" s="68">
        <v>45835</v>
      </c>
      <c r="E939" s="66">
        <f t="shared" si="9"/>
        <v>6</v>
      </c>
      <c r="F939" s="66">
        <f t="shared" si="10"/>
        <v>2025</v>
      </c>
      <c r="G939" s="67">
        <f t="shared" si="11"/>
        <v>45809</v>
      </c>
      <c r="H939" s="67" t="s">
        <v>29</v>
      </c>
      <c r="I939" s="26" t="s">
        <v>43</v>
      </c>
      <c r="J939" s="66" t="s">
        <v>336</v>
      </c>
      <c r="K939" s="69" t="s">
        <v>27</v>
      </c>
      <c r="L939" s="69" t="s">
        <v>137</v>
      </c>
      <c r="M939" s="69" t="s">
        <v>666</v>
      </c>
      <c r="N939" s="69" t="s">
        <v>28</v>
      </c>
      <c r="O939" s="71">
        <v>0</v>
      </c>
      <c r="P939" s="74">
        <v>3186</v>
      </c>
    </row>
    <row r="940" spans="1:16" ht="14.25" customHeight="1">
      <c r="A940" s="64" t="s">
        <v>1</v>
      </c>
      <c r="B940" s="163" t="s">
        <v>662</v>
      </c>
      <c r="C940" s="174" t="s">
        <v>647</v>
      </c>
      <c r="D940" s="68">
        <v>45835</v>
      </c>
      <c r="E940" s="66">
        <f t="shared" si="9"/>
        <v>6</v>
      </c>
      <c r="F940" s="66">
        <f t="shared" si="10"/>
        <v>2025</v>
      </c>
      <c r="G940" s="67">
        <f t="shared" si="11"/>
        <v>45809</v>
      </c>
      <c r="H940" s="67" t="s">
        <v>2008</v>
      </c>
      <c r="I940" s="26" t="s">
        <v>1808</v>
      </c>
      <c r="J940" s="66" t="s">
        <v>828</v>
      </c>
      <c r="K940" s="69" t="s">
        <v>27</v>
      </c>
      <c r="L940" s="69"/>
      <c r="M940" s="69" t="s">
        <v>666</v>
      </c>
      <c r="N940" s="69" t="s">
        <v>28</v>
      </c>
      <c r="O940" s="71">
        <v>0</v>
      </c>
      <c r="P940" s="74">
        <v>500</v>
      </c>
    </row>
    <row r="941" spans="1:16" ht="14.25" customHeight="1">
      <c r="A941" s="64" t="s">
        <v>1</v>
      </c>
      <c r="B941" s="163" t="s">
        <v>662</v>
      </c>
      <c r="C941" s="174" t="s">
        <v>647</v>
      </c>
      <c r="D941" s="68">
        <v>45835</v>
      </c>
      <c r="E941" s="66">
        <f t="shared" si="9"/>
        <v>6</v>
      </c>
      <c r="F941" s="66">
        <f t="shared" si="10"/>
        <v>2025</v>
      </c>
      <c r="G941" s="67">
        <f t="shared" si="11"/>
        <v>45809</v>
      </c>
      <c r="H941" s="67" t="s">
        <v>29</v>
      </c>
      <c r="I941" s="26" t="s">
        <v>43</v>
      </c>
      <c r="J941" s="66" t="s">
        <v>255</v>
      </c>
      <c r="K941" s="69" t="s">
        <v>27</v>
      </c>
      <c r="L941" s="69" t="s">
        <v>137</v>
      </c>
      <c r="M941" s="69" t="s">
        <v>666</v>
      </c>
      <c r="N941" s="69" t="s">
        <v>28</v>
      </c>
      <c r="O941" s="71">
        <v>0</v>
      </c>
      <c r="P941" s="74">
        <v>89.81</v>
      </c>
    </row>
    <row r="942" spans="1:16" ht="14.25" customHeight="1">
      <c r="A942" s="64" t="s">
        <v>1</v>
      </c>
      <c r="B942" s="163" t="s">
        <v>662</v>
      </c>
      <c r="C942" s="174" t="s">
        <v>647</v>
      </c>
      <c r="D942" s="68">
        <v>45835</v>
      </c>
      <c r="E942" s="66">
        <f t="shared" si="9"/>
        <v>6</v>
      </c>
      <c r="F942" s="66">
        <f t="shared" si="10"/>
        <v>2025</v>
      </c>
      <c r="G942" s="67">
        <f t="shared" si="11"/>
        <v>45809</v>
      </c>
      <c r="H942" s="67" t="s">
        <v>29</v>
      </c>
      <c r="I942" s="26" t="s">
        <v>43</v>
      </c>
      <c r="J942" s="66" t="s">
        <v>282</v>
      </c>
      <c r="K942" s="69" t="s">
        <v>27</v>
      </c>
      <c r="L942" s="69" t="s">
        <v>137</v>
      </c>
      <c r="M942" s="69" t="s">
        <v>666</v>
      </c>
      <c r="N942" s="69" t="s">
        <v>28</v>
      </c>
      <c r="O942" s="71">
        <v>0</v>
      </c>
      <c r="P942" s="74">
        <v>2889.09</v>
      </c>
    </row>
    <row r="943" spans="1:16" ht="14.25" customHeight="1">
      <c r="A943" s="64" t="s">
        <v>1</v>
      </c>
      <c r="B943" s="163" t="s">
        <v>662</v>
      </c>
      <c r="C943" s="174" t="s">
        <v>647</v>
      </c>
      <c r="D943" s="68">
        <v>45835</v>
      </c>
      <c r="E943" s="66">
        <f t="shared" si="9"/>
        <v>6</v>
      </c>
      <c r="F943" s="66">
        <f t="shared" si="10"/>
        <v>2025</v>
      </c>
      <c r="G943" s="67">
        <f t="shared" si="11"/>
        <v>45809</v>
      </c>
      <c r="H943" s="67" t="s">
        <v>29</v>
      </c>
      <c r="I943" s="26" t="s">
        <v>43</v>
      </c>
      <c r="J943" s="66" t="s">
        <v>283</v>
      </c>
      <c r="K943" s="69" t="s">
        <v>27</v>
      </c>
      <c r="L943" s="69" t="s">
        <v>137</v>
      </c>
      <c r="M943" s="69" t="s">
        <v>666</v>
      </c>
      <c r="N943" s="69" t="s">
        <v>28</v>
      </c>
      <c r="O943" s="71">
        <v>0</v>
      </c>
      <c r="P943" s="74">
        <v>2561.73</v>
      </c>
    </row>
    <row r="944" spans="1:16" ht="14.25" customHeight="1">
      <c r="A944" s="64" t="s">
        <v>1</v>
      </c>
      <c r="B944" s="163" t="s">
        <v>662</v>
      </c>
      <c r="C944" s="174" t="s">
        <v>647</v>
      </c>
      <c r="D944" s="68">
        <v>45835</v>
      </c>
      <c r="E944" s="66">
        <f t="shared" si="9"/>
        <v>6</v>
      </c>
      <c r="F944" s="66">
        <f t="shared" si="10"/>
        <v>2025</v>
      </c>
      <c r="G944" s="67">
        <f t="shared" si="11"/>
        <v>45809</v>
      </c>
      <c r="H944" s="67" t="s">
        <v>29</v>
      </c>
      <c r="I944" s="26" t="s">
        <v>43</v>
      </c>
      <c r="J944" s="66" t="s">
        <v>284</v>
      </c>
      <c r="K944" s="69" t="s">
        <v>27</v>
      </c>
      <c r="L944" s="69" t="s">
        <v>137</v>
      </c>
      <c r="M944" s="69" t="s">
        <v>666</v>
      </c>
      <c r="N944" s="69" t="s">
        <v>28</v>
      </c>
      <c r="O944" s="71">
        <v>0</v>
      </c>
      <c r="P944" s="74">
        <v>1642.45</v>
      </c>
    </row>
    <row r="945" spans="1:16" ht="14.25" customHeight="1">
      <c r="A945" s="64" t="s">
        <v>1</v>
      </c>
      <c r="B945" s="163" t="s">
        <v>662</v>
      </c>
      <c r="C945" s="174" t="s">
        <v>647</v>
      </c>
      <c r="D945" s="68">
        <v>45835</v>
      </c>
      <c r="E945" s="66">
        <f t="shared" si="9"/>
        <v>6</v>
      </c>
      <c r="F945" s="66">
        <f t="shared" si="10"/>
        <v>2025</v>
      </c>
      <c r="G945" s="67">
        <f t="shared" si="11"/>
        <v>45809</v>
      </c>
      <c r="H945" s="67" t="s">
        <v>29</v>
      </c>
      <c r="I945" s="26" t="s">
        <v>43</v>
      </c>
      <c r="J945" s="66" t="s">
        <v>685</v>
      </c>
      <c r="K945" s="69" t="s">
        <v>27</v>
      </c>
      <c r="L945" s="69" t="s">
        <v>137</v>
      </c>
      <c r="M945" s="69" t="s">
        <v>666</v>
      </c>
      <c r="N945" s="69" t="s">
        <v>28</v>
      </c>
      <c r="O945" s="71">
        <v>0</v>
      </c>
      <c r="P945" s="74">
        <v>41.04</v>
      </c>
    </row>
    <row r="946" spans="1:16" ht="14.25" customHeight="1">
      <c r="A946" s="64" t="s">
        <v>1</v>
      </c>
      <c r="B946" s="163" t="s">
        <v>662</v>
      </c>
      <c r="C946" s="174" t="s">
        <v>647</v>
      </c>
      <c r="D946" s="68">
        <v>45835</v>
      </c>
      <c r="E946" s="66">
        <f t="shared" si="9"/>
        <v>6</v>
      </c>
      <c r="F946" s="66">
        <f t="shared" si="10"/>
        <v>2025</v>
      </c>
      <c r="G946" s="67">
        <f t="shared" si="11"/>
        <v>45809</v>
      </c>
      <c r="H946" s="67" t="s">
        <v>29</v>
      </c>
      <c r="I946" s="26" t="s">
        <v>43</v>
      </c>
      <c r="J946" s="66" t="s">
        <v>284</v>
      </c>
      <c r="K946" s="69" t="s">
        <v>27</v>
      </c>
      <c r="L946" s="69" t="s">
        <v>137</v>
      </c>
      <c r="M946" s="69" t="s">
        <v>666</v>
      </c>
      <c r="N946" s="69" t="s">
        <v>28</v>
      </c>
      <c r="O946" s="71">
        <v>0</v>
      </c>
      <c r="P946" s="74">
        <v>2062.33</v>
      </c>
    </row>
    <row r="947" spans="1:16" ht="14.25" customHeight="1">
      <c r="A947" s="64" t="s">
        <v>1</v>
      </c>
      <c r="B947" s="163" t="s">
        <v>662</v>
      </c>
      <c r="C947" s="174" t="s">
        <v>647</v>
      </c>
      <c r="D947" s="68">
        <v>45835</v>
      </c>
      <c r="E947" s="66">
        <f t="shared" si="9"/>
        <v>6</v>
      </c>
      <c r="F947" s="66">
        <f t="shared" si="10"/>
        <v>2025</v>
      </c>
      <c r="G947" s="67">
        <f t="shared" si="11"/>
        <v>45809</v>
      </c>
      <c r="H947" s="67" t="s">
        <v>29</v>
      </c>
      <c r="I947" s="26" t="s">
        <v>43</v>
      </c>
      <c r="J947" s="66" t="s">
        <v>686</v>
      </c>
      <c r="K947" s="69" t="s">
        <v>27</v>
      </c>
      <c r="L947" s="69" t="s">
        <v>137</v>
      </c>
      <c r="M947" s="69" t="s">
        <v>666</v>
      </c>
      <c r="N947" s="69" t="s">
        <v>28</v>
      </c>
      <c r="O947" s="71">
        <v>0</v>
      </c>
      <c r="P947" s="74">
        <v>5314.72</v>
      </c>
    </row>
    <row r="948" spans="1:16" ht="14.25" customHeight="1">
      <c r="A948" s="64" t="s">
        <v>1</v>
      </c>
      <c r="B948" s="163" t="s">
        <v>662</v>
      </c>
      <c r="C948" s="174" t="s">
        <v>647</v>
      </c>
      <c r="D948" s="68">
        <v>45835</v>
      </c>
      <c r="E948" s="66">
        <f t="shared" si="9"/>
        <v>6</v>
      </c>
      <c r="F948" s="66">
        <f t="shared" si="10"/>
        <v>2025</v>
      </c>
      <c r="G948" s="67">
        <f t="shared" si="11"/>
        <v>45809</v>
      </c>
      <c r="H948" s="67" t="s">
        <v>29</v>
      </c>
      <c r="I948" s="26" t="s">
        <v>43</v>
      </c>
      <c r="J948" s="66" t="s">
        <v>288</v>
      </c>
      <c r="K948" s="69" t="s">
        <v>27</v>
      </c>
      <c r="L948" s="69" t="s">
        <v>137</v>
      </c>
      <c r="M948" s="69" t="s">
        <v>666</v>
      </c>
      <c r="N948" s="69" t="s">
        <v>28</v>
      </c>
      <c r="O948" s="71">
        <v>0</v>
      </c>
      <c r="P948" s="74">
        <v>4215.0600000000004</v>
      </c>
    </row>
    <row r="949" spans="1:16" ht="14.25" customHeight="1">
      <c r="A949" s="64" t="s">
        <v>1</v>
      </c>
      <c r="B949" s="163" t="s">
        <v>662</v>
      </c>
      <c r="C949" s="174" t="s">
        <v>647</v>
      </c>
      <c r="D949" s="68">
        <v>45835</v>
      </c>
      <c r="E949" s="66">
        <f t="shared" si="9"/>
        <v>6</v>
      </c>
      <c r="F949" s="66">
        <f t="shared" si="10"/>
        <v>2025</v>
      </c>
      <c r="G949" s="67">
        <f t="shared" si="11"/>
        <v>45809</v>
      </c>
      <c r="H949" s="67" t="s">
        <v>29</v>
      </c>
      <c r="I949" s="26" t="s">
        <v>43</v>
      </c>
      <c r="J949" s="66" t="s">
        <v>263</v>
      </c>
      <c r="K949" s="69" t="s">
        <v>27</v>
      </c>
      <c r="L949" s="69" t="s">
        <v>137</v>
      </c>
      <c r="M949" s="69" t="s">
        <v>666</v>
      </c>
      <c r="N949" s="69" t="s">
        <v>28</v>
      </c>
      <c r="O949" s="71">
        <v>0</v>
      </c>
      <c r="P949" s="74">
        <v>1008.23</v>
      </c>
    </row>
    <row r="950" spans="1:16" ht="14.25" customHeight="1">
      <c r="A950" s="64" t="s">
        <v>1</v>
      </c>
      <c r="B950" s="163" t="s">
        <v>662</v>
      </c>
      <c r="C950" s="174" t="s">
        <v>647</v>
      </c>
      <c r="D950" s="68">
        <v>45835</v>
      </c>
      <c r="E950" s="66">
        <f t="shared" si="9"/>
        <v>6</v>
      </c>
      <c r="F950" s="66">
        <f t="shared" si="10"/>
        <v>2025</v>
      </c>
      <c r="G950" s="67">
        <f t="shared" si="11"/>
        <v>45809</v>
      </c>
      <c r="H950" s="67" t="s">
        <v>29</v>
      </c>
      <c r="I950" s="26" t="s">
        <v>43</v>
      </c>
      <c r="J950" s="66" t="s">
        <v>261</v>
      </c>
      <c r="K950" s="69" t="s">
        <v>27</v>
      </c>
      <c r="L950" s="69" t="s">
        <v>137</v>
      </c>
      <c r="M950" s="69" t="s">
        <v>666</v>
      </c>
      <c r="N950" s="69" t="s">
        <v>28</v>
      </c>
      <c r="O950" s="71">
        <v>0</v>
      </c>
      <c r="P950" s="74">
        <v>1379.2</v>
      </c>
    </row>
    <row r="951" spans="1:16" ht="14.25" customHeight="1">
      <c r="A951" s="64" t="s">
        <v>1</v>
      </c>
      <c r="B951" s="163" t="s">
        <v>662</v>
      </c>
      <c r="C951" s="174" t="s">
        <v>647</v>
      </c>
      <c r="D951" s="68">
        <v>45835</v>
      </c>
      <c r="E951" s="66">
        <f t="shared" si="9"/>
        <v>6</v>
      </c>
      <c r="F951" s="66">
        <f t="shared" si="10"/>
        <v>2025</v>
      </c>
      <c r="G951" s="67">
        <f t="shared" si="11"/>
        <v>45809</v>
      </c>
      <c r="H951" s="67" t="s">
        <v>29</v>
      </c>
      <c r="I951" s="26" t="s">
        <v>43</v>
      </c>
      <c r="J951" s="66" t="s">
        <v>286</v>
      </c>
      <c r="K951" s="69" t="s">
        <v>27</v>
      </c>
      <c r="L951" s="69" t="s">
        <v>1048</v>
      </c>
      <c r="M951" s="69" t="s">
        <v>666</v>
      </c>
      <c r="N951" s="69" t="s">
        <v>28</v>
      </c>
      <c r="O951" s="71">
        <v>0</v>
      </c>
      <c r="P951" s="74">
        <v>1748.34</v>
      </c>
    </row>
    <row r="952" spans="1:16" ht="14.25" customHeight="1">
      <c r="A952" s="64" t="s">
        <v>1</v>
      </c>
      <c r="B952" s="163" t="s">
        <v>662</v>
      </c>
      <c r="C952" s="174" t="s">
        <v>647</v>
      </c>
      <c r="D952" s="68">
        <v>45835</v>
      </c>
      <c r="E952" s="66">
        <f t="shared" si="9"/>
        <v>6</v>
      </c>
      <c r="F952" s="66">
        <f t="shared" si="10"/>
        <v>2025</v>
      </c>
      <c r="G952" s="67">
        <f t="shared" si="11"/>
        <v>45809</v>
      </c>
      <c r="H952" s="67" t="s">
        <v>29</v>
      </c>
      <c r="I952" s="26" t="s">
        <v>43</v>
      </c>
      <c r="J952" s="66" t="s">
        <v>829</v>
      </c>
      <c r="K952" s="69" t="s">
        <v>27</v>
      </c>
      <c r="L952" s="69" t="s">
        <v>1048</v>
      </c>
      <c r="M952" s="69" t="s">
        <v>666</v>
      </c>
      <c r="N952" s="69" t="s">
        <v>28</v>
      </c>
      <c r="O952" s="71">
        <v>0</v>
      </c>
      <c r="P952" s="74">
        <v>3896.59</v>
      </c>
    </row>
    <row r="953" spans="1:16" ht="14.25" customHeight="1">
      <c r="A953" s="64" t="s">
        <v>1</v>
      </c>
      <c r="B953" s="163" t="s">
        <v>662</v>
      </c>
      <c r="C953" s="174" t="s">
        <v>647</v>
      </c>
      <c r="D953" s="68">
        <v>45835</v>
      </c>
      <c r="E953" s="66">
        <f t="shared" si="9"/>
        <v>6</v>
      </c>
      <c r="F953" s="66">
        <f t="shared" si="10"/>
        <v>2025</v>
      </c>
      <c r="G953" s="67">
        <f t="shared" si="11"/>
        <v>45809</v>
      </c>
      <c r="H953" s="67" t="s">
        <v>29</v>
      </c>
      <c r="I953" s="26" t="s">
        <v>43</v>
      </c>
      <c r="J953" s="66" t="s">
        <v>689</v>
      </c>
      <c r="K953" s="69" t="s">
        <v>27</v>
      </c>
      <c r="L953" s="69" t="s">
        <v>1048</v>
      </c>
      <c r="M953" s="69" t="s">
        <v>666</v>
      </c>
      <c r="N953" s="69" t="s">
        <v>28</v>
      </c>
      <c r="O953" s="71">
        <v>0</v>
      </c>
      <c r="P953" s="74">
        <v>1091.5</v>
      </c>
    </row>
    <row r="954" spans="1:16" ht="14.25" customHeight="1">
      <c r="A954" s="64" t="s">
        <v>1</v>
      </c>
      <c r="B954" s="163" t="s">
        <v>662</v>
      </c>
      <c r="C954" s="174" t="s">
        <v>647</v>
      </c>
      <c r="D954" s="68">
        <v>45835</v>
      </c>
      <c r="E954" s="66">
        <f t="shared" si="9"/>
        <v>6</v>
      </c>
      <c r="F954" s="66">
        <f t="shared" si="10"/>
        <v>2025</v>
      </c>
      <c r="G954" s="67">
        <f t="shared" si="11"/>
        <v>45809</v>
      </c>
      <c r="H954" s="67" t="s">
        <v>29</v>
      </c>
      <c r="I954" s="26" t="s">
        <v>43</v>
      </c>
      <c r="J954" s="66" t="s">
        <v>267</v>
      </c>
      <c r="K954" s="69" t="s">
        <v>27</v>
      </c>
      <c r="L954" s="69" t="s">
        <v>137</v>
      </c>
      <c r="M954" s="69" t="s">
        <v>666</v>
      </c>
      <c r="N954" s="69" t="s">
        <v>28</v>
      </c>
      <c r="O954" s="71">
        <v>0</v>
      </c>
      <c r="P954" s="74">
        <v>626.36</v>
      </c>
    </row>
    <row r="955" spans="1:16" ht="14.25" customHeight="1">
      <c r="A955" s="64" t="s">
        <v>1</v>
      </c>
      <c r="B955" s="163" t="s">
        <v>662</v>
      </c>
      <c r="C955" s="174" t="s">
        <v>647</v>
      </c>
      <c r="D955" s="68">
        <v>45835</v>
      </c>
      <c r="E955" s="66">
        <f t="shared" si="9"/>
        <v>6</v>
      </c>
      <c r="F955" s="66">
        <f t="shared" si="10"/>
        <v>2025</v>
      </c>
      <c r="G955" s="67">
        <f t="shared" si="11"/>
        <v>45809</v>
      </c>
      <c r="H955" s="67" t="s">
        <v>29</v>
      </c>
      <c r="I955" s="26" t="s">
        <v>43</v>
      </c>
      <c r="J955" s="66" t="s">
        <v>894</v>
      </c>
      <c r="K955" s="69" t="s">
        <v>27</v>
      </c>
      <c r="L955" s="69" t="s">
        <v>1048</v>
      </c>
      <c r="M955" s="69" t="s">
        <v>666</v>
      </c>
      <c r="N955" s="69" t="s">
        <v>28</v>
      </c>
      <c r="O955" s="71">
        <v>0</v>
      </c>
      <c r="P955" s="74">
        <v>2115.84</v>
      </c>
    </row>
    <row r="956" spans="1:16" ht="14.25" customHeight="1">
      <c r="A956" s="64" t="s">
        <v>1</v>
      </c>
      <c r="B956" s="163" t="s">
        <v>662</v>
      </c>
      <c r="C956" s="174" t="s">
        <v>647</v>
      </c>
      <c r="D956" s="68">
        <v>45835</v>
      </c>
      <c r="E956" s="66">
        <f t="shared" si="9"/>
        <v>6</v>
      </c>
      <c r="F956" s="66">
        <f t="shared" si="10"/>
        <v>2025</v>
      </c>
      <c r="G956" s="67">
        <f t="shared" si="11"/>
        <v>45809</v>
      </c>
      <c r="H956" s="67" t="s">
        <v>29</v>
      </c>
      <c r="I956" s="26" t="s">
        <v>43</v>
      </c>
      <c r="J956" s="66" t="s">
        <v>289</v>
      </c>
      <c r="K956" s="69" t="s">
        <v>27</v>
      </c>
      <c r="L956" s="69" t="s">
        <v>1048</v>
      </c>
      <c r="M956" s="69" t="s">
        <v>666</v>
      </c>
      <c r="N956" s="69" t="s">
        <v>28</v>
      </c>
      <c r="O956" s="71">
        <v>0</v>
      </c>
      <c r="P956" s="74">
        <v>3864.97</v>
      </c>
    </row>
    <row r="957" spans="1:16" ht="14.25" customHeight="1">
      <c r="A957" s="64" t="s">
        <v>1</v>
      </c>
      <c r="B957" s="163" t="s">
        <v>662</v>
      </c>
      <c r="C957" s="174" t="s">
        <v>647</v>
      </c>
      <c r="D957" s="68">
        <v>45835</v>
      </c>
      <c r="E957" s="66">
        <f t="shared" si="9"/>
        <v>6</v>
      </c>
      <c r="F957" s="66">
        <f t="shared" si="10"/>
        <v>2025</v>
      </c>
      <c r="G957" s="67">
        <f t="shared" si="11"/>
        <v>45809</v>
      </c>
      <c r="H957" s="67" t="s">
        <v>29</v>
      </c>
      <c r="I957" s="26" t="s">
        <v>43</v>
      </c>
      <c r="J957" s="66" t="s">
        <v>290</v>
      </c>
      <c r="K957" s="69" t="s">
        <v>27</v>
      </c>
      <c r="L957" s="69" t="s">
        <v>1048</v>
      </c>
      <c r="M957" s="69" t="s">
        <v>666</v>
      </c>
      <c r="N957" s="69" t="s">
        <v>28</v>
      </c>
      <c r="O957" s="71">
        <v>0</v>
      </c>
      <c r="P957" s="74">
        <v>1842.77</v>
      </c>
    </row>
    <row r="958" spans="1:16" ht="14.25" customHeight="1">
      <c r="A958" s="64" t="s">
        <v>1</v>
      </c>
      <c r="B958" s="163" t="s">
        <v>662</v>
      </c>
      <c r="C958" s="174" t="s">
        <v>647</v>
      </c>
      <c r="D958" s="68">
        <v>45835</v>
      </c>
      <c r="E958" s="66">
        <f t="shared" si="9"/>
        <v>6</v>
      </c>
      <c r="F958" s="66">
        <f t="shared" si="10"/>
        <v>2025</v>
      </c>
      <c r="G958" s="67">
        <f t="shared" si="11"/>
        <v>45809</v>
      </c>
      <c r="H958" s="67" t="s">
        <v>29</v>
      </c>
      <c r="I958" s="26" t="s">
        <v>43</v>
      </c>
      <c r="J958" s="66" t="s">
        <v>291</v>
      </c>
      <c r="K958" s="69" t="s">
        <v>27</v>
      </c>
      <c r="L958" s="69" t="s">
        <v>1029</v>
      </c>
      <c r="M958" s="69" t="s">
        <v>666</v>
      </c>
      <c r="N958" s="69" t="s">
        <v>28</v>
      </c>
      <c r="O958" s="71">
        <v>0</v>
      </c>
      <c r="P958" s="74">
        <v>3115.66</v>
      </c>
    </row>
    <row r="959" spans="1:16" ht="14.25" customHeight="1">
      <c r="A959" s="64" t="s">
        <v>1</v>
      </c>
      <c r="B959" s="163" t="s">
        <v>662</v>
      </c>
      <c r="C959" s="174" t="s">
        <v>647</v>
      </c>
      <c r="D959" s="68">
        <v>45835</v>
      </c>
      <c r="E959" s="66">
        <f t="shared" si="9"/>
        <v>6</v>
      </c>
      <c r="F959" s="66">
        <f t="shared" si="10"/>
        <v>2025</v>
      </c>
      <c r="G959" s="67">
        <f t="shared" si="11"/>
        <v>45809</v>
      </c>
      <c r="H959" s="67" t="s">
        <v>29</v>
      </c>
      <c r="I959" s="26" t="s">
        <v>43</v>
      </c>
      <c r="J959" s="66" t="s">
        <v>291</v>
      </c>
      <c r="K959" s="69" t="s">
        <v>27</v>
      </c>
      <c r="L959" s="69" t="s">
        <v>1029</v>
      </c>
      <c r="M959" s="69" t="s">
        <v>666</v>
      </c>
      <c r="N959" s="69" t="s">
        <v>28</v>
      </c>
      <c r="O959" s="71">
        <v>0</v>
      </c>
      <c r="P959" s="74">
        <v>1859.17</v>
      </c>
    </row>
    <row r="960" spans="1:16" ht="14.25" customHeight="1">
      <c r="A960" s="64" t="s">
        <v>1</v>
      </c>
      <c r="B960" s="163" t="s">
        <v>662</v>
      </c>
      <c r="C960" s="174" t="s">
        <v>647</v>
      </c>
      <c r="D960" s="68">
        <v>45835</v>
      </c>
      <c r="E960" s="66">
        <f t="shared" si="9"/>
        <v>6</v>
      </c>
      <c r="F960" s="66">
        <f t="shared" si="10"/>
        <v>2025</v>
      </c>
      <c r="G960" s="67">
        <f t="shared" si="11"/>
        <v>45809</v>
      </c>
      <c r="H960" s="67" t="s">
        <v>2009</v>
      </c>
      <c r="I960" s="26" t="s">
        <v>102</v>
      </c>
      <c r="J960" s="66" t="s">
        <v>682</v>
      </c>
      <c r="K960" s="69" t="s">
        <v>27</v>
      </c>
      <c r="L960" s="69" t="s">
        <v>137</v>
      </c>
      <c r="M960" s="69" t="s">
        <v>666</v>
      </c>
      <c r="N960" s="69" t="s">
        <v>28</v>
      </c>
      <c r="O960" s="71">
        <v>0</v>
      </c>
      <c r="P960" s="74">
        <v>13.35</v>
      </c>
    </row>
    <row r="961" spans="1:16" ht="14.25" customHeight="1">
      <c r="A961" s="64" t="s">
        <v>1</v>
      </c>
      <c r="B961" s="163" t="s">
        <v>662</v>
      </c>
      <c r="C961" s="174" t="s">
        <v>647</v>
      </c>
      <c r="D961" s="68">
        <v>45835</v>
      </c>
      <c r="E961" s="66">
        <f t="shared" si="9"/>
        <v>6</v>
      </c>
      <c r="F961" s="66">
        <f t="shared" si="10"/>
        <v>2025</v>
      </c>
      <c r="G961" s="67">
        <f t="shared" si="11"/>
        <v>45809</v>
      </c>
      <c r="H961" s="67" t="s">
        <v>29</v>
      </c>
      <c r="I961" s="26" t="s">
        <v>43</v>
      </c>
      <c r="J961" s="66" t="s">
        <v>1058</v>
      </c>
      <c r="K961" s="69" t="s">
        <v>27</v>
      </c>
      <c r="L961" s="69" t="s">
        <v>1029</v>
      </c>
      <c r="M961" s="69" t="s">
        <v>666</v>
      </c>
      <c r="N961" s="69" t="s">
        <v>28</v>
      </c>
      <c r="O961" s="71">
        <v>0</v>
      </c>
      <c r="P961" s="74">
        <v>3303.85</v>
      </c>
    </row>
    <row r="962" spans="1:16" ht="14.25" customHeight="1">
      <c r="A962" s="64" t="s">
        <v>1</v>
      </c>
      <c r="B962" s="163" t="s">
        <v>662</v>
      </c>
      <c r="C962" s="174" t="s">
        <v>647</v>
      </c>
      <c r="D962" s="68">
        <v>45835</v>
      </c>
      <c r="E962" s="66">
        <f t="shared" si="9"/>
        <v>6</v>
      </c>
      <c r="F962" s="66">
        <f t="shared" si="10"/>
        <v>2025</v>
      </c>
      <c r="G962" s="67">
        <f t="shared" si="11"/>
        <v>45809</v>
      </c>
      <c r="H962" s="67" t="s">
        <v>29</v>
      </c>
      <c r="I962" s="26" t="s">
        <v>43</v>
      </c>
      <c r="J962" s="66" t="s">
        <v>1059</v>
      </c>
      <c r="K962" s="69" t="s">
        <v>27</v>
      </c>
      <c r="L962" s="69" t="s">
        <v>1029</v>
      </c>
      <c r="M962" s="69" t="s">
        <v>666</v>
      </c>
      <c r="N962" s="69" t="s">
        <v>28</v>
      </c>
      <c r="O962" s="71">
        <v>0</v>
      </c>
      <c r="P962" s="74">
        <v>6000</v>
      </c>
    </row>
    <row r="963" spans="1:16" ht="14.25" customHeight="1">
      <c r="A963" s="64" t="s">
        <v>1</v>
      </c>
      <c r="B963" s="163" t="s">
        <v>662</v>
      </c>
      <c r="C963" s="174" t="s">
        <v>647</v>
      </c>
      <c r="D963" s="68">
        <v>45835</v>
      </c>
      <c r="E963" s="66">
        <f t="shared" si="9"/>
        <v>6</v>
      </c>
      <c r="F963" s="66">
        <f t="shared" si="10"/>
        <v>2025</v>
      </c>
      <c r="G963" s="67">
        <f t="shared" si="11"/>
        <v>45809</v>
      </c>
      <c r="H963" s="67" t="s">
        <v>29</v>
      </c>
      <c r="I963" s="26" t="s">
        <v>43</v>
      </c>
      <c r="J963" s="66" t="s">
        <v>1060</v>
      </c>
      <c r="K963" s="69" t="s">
        <v>27</v>
      </c>
      <c r="L963" s="69" t="s">
        <v>885</v>
      </c>
      <c r="M963" s="69" t="s">
        <v>666</v>
      </c>
      <c r="N963" s="69" t="s">
        <v>28</v>
      </c>
      <c r="O963" s="71">
        <v>0</v>
      </c>
      <c r="P963" s="74">
        <v>3000</v>
      </c>
    </row>
    <row r="964" spans="1:16" ht="14.25" customHeight="1">
      <c r="A964" s="64" t="s">
        <v>1</v>
      </c>
      <c r="B964" s="163" t="s">
        <v>662</v>
      </c>
      <c r="C964" s="174" t="s">
        <v>647</v>
      </c>
      <c r="D964" s="68">
        <v>45835</v>
      </c>
      <c r="E964" s="66">
        <f t="shared" si="9"/>
        <v>6</v>
      </c>
      <c r="F964" s="66">
        <f t="shared" si="10"/>
        <v>2025</v>
      </c>
      <c r="G964" s="67">
        <f t="shared" si="11"/>
        <v>45809</v>
      </c>
      <c r="H964" s="67" t="s">
        <v>29</v>
      </c>
      <c r="I964" s="26" t="s">
        <v>43</v>
      </c>
      <c r="J964" s="66" t="s">
        <v>1061</v>
      </c>
      <c r="K964" s="69" t="s">
        <v>27</v>
      </c>
      <c r="L964" s="69" t="s">
        <v>885</v>
      </c>
      <c r="M964" s="69" t="s">
        <v>666</v>
      </c>
      <c r="N964" s="69" t="s">
        <v>28</v>
      </c>
      <c r="O964" s="71">
        <v>0</v>
      </c>
      <c r="P964" s="74">
        <v>3500</v>
      </c>
    </row>
    <row r="965" spans="1:16" ht="14.25" customHeight="1">
      <c r="A965" s="64" t="s">
        <v>1</v>
      </c>
      <c r="B965" s="163" t="s">
        <v>662</v>
      </c>
      <c r="C965" s="174" t="s">
        <v>647</v>
      </c>
      <c r="D965" s="68">
        <v>45835</v>
      </c>
      <c r="E965" s="66">
        <f t="shared" si="9"/>
        <v>6</v>
      </c>
      <c r="F965" s="66">
        <f t="shared" si="10"/>
        <v>2025</v>
      </c>
      <c r="G965" s="67">
        <f t="shared" si="11"/>
        <v>45809</v>
      </c>
      <c r="H965" s="67" t="s">
        <v>29</v>
      </c>
      <c r="I965" s="26" t="s">
        <v>43</v>
      </c>
      <c r="J965" s="66" t="s">
        <v>1062</v>
      </c>
      <c r="K965" s="69" t="s">
        <v>27</v>
      </c>
      <c r="L965" s="69" t="s">
        <v>885</v>
      </c>
      <c r="M965" s="69" t="s">
        <v>666</v>
      </c>
      <c r="N965" s="69" t="s">
        <v>28</v>
      </c>
      <c r="O965" s="71">
        <v>0</v>
      </c>
      <c r="P965" s="74">
        <v>4410</v>
      </c>
    </row>
    <row r="966" spans="1:16" ht="14.25" customHeight="1">
      <c r="A966" s="64" t="s">
        <v>1</v>
      </c>
      <c r="B966" s="163" t="s">
        <v>662</v>
      </c>
      <c r="C966" s="174" t="s">
        <v>647</v>
      </c>
      <c r="D966" s="68">
        <v>45835</v>
      </c>
      <c r="E966" s="66">
        <f t="shared" si="9"/>
        <v>6</v>
      </c>
      <c r="F966" s="66">
        <f t="shared" si="10"/>
        <v>2025</v>
      </c>
      <c r="G966" s="67">
        <f t="shared" si="11"/>
        <v>45809</v>
      </c>
      <c r="H966" s="67" t="s">
        <v>29</v>
      </c>
      <c r="I966" s="26" t="s">
        <v>43</v>
      </c>
      <c r="J966" s="66" t="s">
        <v>1063</v>
      </c>
      <c r="K966" s="69" t="s">
        <v>27</v>
      </c>
      <c r="L966" s="69" t="s">
        <v>1029</v>
      </c>
      <c r="M966" s="69" t="s">
        <v>666</v>
      </c>
      <c r="N966" s="69" t="s">
        <v>28</v>
      </c>
      <c r="O966" s="71">
        <v>0</v>
      </c>
      <c r="P966" s="74">
        <v>2000</v>
      </c>
    </row>
    <row r="967" spans="1:16" ht="14.25" customHeight="1">
      <c r="A967" s="64" t="s">
        <v>1</v>
      </c>
      <c r="B967" s="163" t="s">
        <v>662</v>
      </c>
      <c r="C967" s="174" t="s">
        <v>647</v>
      </c>
      <c r="D967" s="68">
        <v>45835</v>
      </c>
      <c r="E967" s="66">
        <f t="shared" si="9"/>
        <v>6</v>
      </c>
      <c r="F967" s="66">
        <f t="shared" si="10"/>
        <v>2025</v>
      </c>
      <c r="G967" s="67">
        <f t="shared" si="11"/>
        <v>45809</v>
      </c>
      <c r="H967" s="67" t="s">
        <v>29</v>
      </c>
      <c r="I967" s="26" t="s">
        <v>43</v>
      </c>
      <c r="J967" s="66" t="s">
        <v>1064</v>
      </c>
      <c r="K967" s="69" t="s">
        <v>27</v>
      </c>
      <c r="L967" s="69" t="s">
        <v>1029</v>
      </c>
      <c r="M967" s="69" t="s">
        <v>666</v>
      </c>
      <c r="N967" s="69" t="s">
        <v>28</v>
      </c>
      <c r="O967" s="71">
        <v>0</v>
      </c>
      <c r="P967" s="74">
        <v>5000</v>
      </c>
    </row>
    <row r="968" spans="1:16" ht="14.25" customHeight="1">
      <c r="A968" s="64" t="s">
        <v>1</v>
      </c>
      <c r="B968" s="163" t="s">
        <v>662</v>
      </c>
      <c r="C968" s="174" t="s">
        <v>647</v>
      </c>
      <c r="D968" s="68">
        <v>45835</v>
      </c>
      <c r="E968" s="66">
        <f t="shared" si="9"/>
        <v>6</v>
      </c>
      <c r="F968" s="66">
        <f t="shared" si="10"/>
        <v>2025</v>
      </c>
      <c r="G968" s="67">
        <f t="shared" si="11"/>
        <v>45809</v>
      </c>
      <c r="H968" s="67" t="s">
        <v>29</v>
      </c>
      <c r="I968" s="26" t="s">
        <v>43</v>
      </c>
      <c r="J968" s="66" t="s">
        <v>1064</v>
      </c>
      <c r="K968" s="69" t="s">
        <v>27</v>
      </c>
      <c r="L968" s="69" t="s">
        <v>1029</v>
      </c>
      <c r="M968" s="69" t="s">
        <v>666</v>
      </c>
      <c r="N968" s="69" t="s">
        <v>28</v>
      </c>
      <c r="O968" s="71">
        <v>0</v>
      </c>
      <c r="P968" s="74">
        <v>5000</v>
      </c>
    </row>
    <row r="969" spans="1:16" ht="14.25" customHeight="1">
      <c r="A969" s="64" t="s">
        <v>1</v>
      </c>
      <c r="B969" s="163" t="s">
        <v>662</v>
      </c>
      <c r="C969" s="174" t="s">
        <v>647</v>
      </c>
      <c r="D969" s="68">
        <v>45835</v>
      </c>
      <c r="E969" s="66">
        <f t="shared" si="9"/>
        <v>6</v>
      </c>
      <c r="F969" s="66">
        <f t="shared" si="10"/>
        <v>2025</v>
      </c>
      <c r="G969" s="67">
        <f t="shared" si="11"/>
        <v>45809</v>
      </c>
      <c r="H969" s="67" t="s">
        <v>2008</v>
      </c>
      <c r="I969" s="26" t="s">
        <v>632</v>
      </c>
      <c r="J969" s="66" t="s">
        <v>1065</v>
      </c>
      <c r="K969" s="69" t="s">
        <v>27</v>
      </c>
      <c r="L969" s="69" t="s">
        <v>137</v>
      </c>
      <c r="M969" s="69" t="s">
        <v>666</v>
      </c>
      <c r="N969" s="69" t="s">
        <v>28</v>
      </c>
      <c r="O969" s="71">
        <v>0</v>
      </c>
      <c r="P969" s="74">
        <v>210</v>
      </c>
    </row>
    <row r="970" spans="1:16" ht="14.25" customHeight="1">
      <c r="A970" s="64" t="s">
        <v>1</v>
      </c>
      <c r="B970" s="163" t="s">
        <v>662</v>
      </c>
      <c r="C970" s="174" t="s">
        <v>647</v>
      </c>
      <c r="D970" s="68">
        <v>45838</v>
      </c>
      <c r="E970" s="66">
        <f t="shared" si="9"/>
        <v>6</v>
      </c>
      <c r="F970" s="66">
        <f t="shared" si="10"/>
        <v>2025</v>
      </c>
      <c r="G970" s="67">
        <f t="shared" si="11"/>
        <v>45809</v>
      </c>
      <c r="H970" s="67" t="s">
        <v>2007</v>
      </c>
      <c r="I970" s="26" t="s">
        <v>730</v>
      </c>
      <c r="J970" s="66" t="s">
        <v>976</v>
      </c>
      <c r="K970" s="69" t="s">
        <v>27</v>
      </c>
      <c r="L970" s="69" t="s">
        <v>137</v>
      </c>
      <c r="M970" s="69" t="s">
        <v>666</v>
      </c>
      <c r="N970" s="69" t="s">
        <v>604</v>
      </c>
      <c r="O970" s="71">
        <v>2500</v>
      </c>
      <c r="P970" s="74">
        <v>0</v>
      </c>
    </row>
    <row r="971" spans="1:16" ht="14.25" customHeight="1">
      <c r="A971" s="64" t="s">
        <v>1</v>
      </c>
      <c r="B971" s="163" t="s">
        <v>662</v>
      </c>
      <c r="C971" s="174" t="s">
        <v>647</v>
      </c>
      <c r="D971" s="68">
        <v>45838</v>
      </c>
      <c r="E971" s="66">
        <f t="shared" si="9"/>
        <v>6</v>
      </c>
      <c r="F971" s="66">
        <f t="shared" si="10"/>
        <v>2025</v>
      </c>
      <c r="G971" s="67">
        <f t="shared" si="11"/>
        <v>45809</v>
      </c>
      <c r="H971" s="67" t="s">
        <v>2006</v>
      </c>
      <c r="I971" s="26" t="s">
        <v>142</v>
      </c>
      <c r="J971" s="66" t="s">
        <v>182</v>
      </c>
      <c r="K971" s="69" t="s">
        <v>27</v>
      </c>
      <c r="L971" s="69"/>
      <c r="M971" s="69" t="s">
        <v>664</v>
      </c>
      <c r="N971" s="69" t="s">
        <v>604</v>
      </c>
      <c r="O971" s="71">
        <v>432.18</v>
      </c>
      <c r="P971" s="74">
        <v>0</v>
      </c>
    </row>
    <row r="972" spans="1:16" ht="14.25" customHeight="1">
      <c r="A972" s="64" t="s">
        <v>1</v>
      </c>
      <c r="B972" s="163" t="s">
        <v>662</v>
      </c>
      <c r="C972" s="174" t="s">
        <v>647</v>
      </c>
      <c r="D972" s="68">
        <v>45838</v>
      </c>
      <c r="E972" s="66">
        <f t="shared" si="9"/>
        <v>6</v>
      </c>
      <c r="F972" s="66">
        <f t="shared" si="10"/>
        <v>2025</v>
      </c>
      <c r="G972" s="67">
        <f t="shared" si="11"/>
        <v>45809</v>
      </c>
      <c r="H972" s="67" t="s">
        <v>2006</v>
      </c>
      <c r="I972" s="26" t="s">
        <v>142</v>
      </c>
      <c r="J972" s="66" t="s">
        <v>1066</v>
      </c>
      <c r="K972" s="69" t="s">
        <v>27</v>
      </c>
      <c r="L972" s="69" t="s">
        <v>122</v>
      </c>
      <c r="M972" s="69" t="s">
        <v>664</v>
      </c>
      <c r="N972" s="69" t="s">
        <v>604</v>
      </c>
      <c r="O972" s="71">
        <v>1800.75</v>
      </c>
      <c r="P972" s="74">
        <v>0</v>
      </c>
    </row>
    <row r="973" spans="1:16" ht="14.25" customHeight="1">
      <c r="A973" s="64" t="s">
        <v>1</v>
      </c>
      <c r="B973" s="163" t="s">
        <v>662</v>
      </c>
      <c r="C973" s="174" t="s">
        <v>647</v>
      </c>
      <c r="D973" s="68">
        <v>45838</v>
      </c>
      <c r="E973" s="66">
        <f t="shared" si="9"/>
        <v>6</v>
      </c>
      <c r="F973" s="66">
        <f t="shared" si="10"/>
        <v>2025</v>
      </c>
      <c r="G973" s="67">
        <f t="shared" si="11"/>
        <v>45809</v>
      </c>
      <c r="H973" s="67" t="s">
        <v>2006</v>
      </c>
      <c r="I973" s="26" t="s">
        <v>142</v>
      </c>
      <c r="J973" s="66" t="s">
        <v>945</v>
      </c>
      <c r="K973" s="69" t="s">
        <v>27</v>
      </c>
      <c r="L973" s="69" t="s">
        <v>122</v>
      </c>
      <c r="M973" s="69" t="s">
        <v>664</v>
      </c>
      <c r="N973" s="69" t="s">
        <v>604</v>
      </c>
      <c r="O973" s="71">
        <v>1736.35</v>
      </c>
      <c r="P973" s="74">
        <v>0</v>
      </c>
    </row>
    <row r="974" spans="1:16" ht="14.25" customHeight="1">
      <c r="A974" s="64" t="s">
        <v>1</v>
      </c>
      <c r="B974" s="163" t="s">
        <v>662</v>
      </c>
      <c r="C974" s="174" t="s">
        <v>647</v>
      </c>
      <c r="D974" s="68">
        <v>45838</v>
      </c>
      <c r="E974" s="66">
        <f t="shared" si="9"/>
        <v>6</v>
      </c>
      <c r="F974" s="66">
        <f t="shared" si="10"/>
        <v>2025</v>
      </c>
      <c r="G974" s="67">
        <f t="shared" si="11"/>
        <v>45809</v>
      </c>
      <c r="H974" s="67" t="s">
        <v>2006</v>
      </c>
      <c r="I974" s="26" t="s">
        <v>142</v>
      </c>
      <c r="J974" s="66" t="s">
        <v>945</v>
      </c>
      <c r="K974" s="69" t="s">
        <v>27</v>
      </c>
      <c r="L974" s="69" t="s">
        <v>132</v>
      </c>
      <c r="M974" s="69" t="s">
        <v>664</v>
      </c>
      <c r="N974" s="69" t="s">
        <v>604</v>
      </c>
      <c r="O974" s="71">
        <v>416.72</v>
      </c>
      <c r="P974" s="74">
        <v>0</v>
      </c>
    </row>
    <row r="975" spans="1:16" ht="14.25" customHeight="1">
      <c r="A975" s="64" t="s">
        <v>1</v>
      </c>
      <c r="B975" s="163" t="s">
        <v>662</v>
      </c>
      <c r="C975" s="174" t="s">
        <v>647</v>
      </c>
      <c r="D975" s="68">
        <v>45838</v>
      </c>
      <c r="E975" s="66">
        <f t="shared" si="9"/>
        <v>6</v>
      </c>
      <c r="F975" s="66">
        <f t="shared" si="10"/>
        <v>2025</v>
      </c>
      <c r="G975" s="67">
        <f t="shared" si="11"/>
        <v>45809</v>
      </c>
      <c r="H975" s="67" t="s">
        <v>2006</v>
      </c>
      <c r="I975" s="26" t="s">
        <v>142</v>
      </c>
      <c r="J975" s="66" t="s">
        <v>1067</v>
      </c>
      <c r="K975" s="69" t="s">
        <v>27</v>
      </c>
      <c r="L975" s="69" t="s">
        <v>1029</v>
      </c>
      <c r="M975" s="69" t="s">
        <v>664</v>
      </c>
      <c r="N975" s="69" t="s">
        <v>604</v>
      </c>
      <c r="O975" s="71">
        <v>5000</v>
      </c>
      <c r="P975" s="74">
        <v>0</v>
      </c>
    </row>
    <row r="976" spans="1:16" ht="14.25" customHeight="1">
      <c r="A976" s="64" t="s">
        <v>1</v>
      </c>
      <c r="B976" s="163" t="s">
        <v>662</v>
      </c>
      <c r="C976" s="174" t="s">
        <v>647</v>
      </c>
      <c r="D976" s="68">
        <v>45838</v>
      </c>
      <c r="E976" s="66">
        <f t="shared" si="9"/>
        <v>6</v>
      </c>
      <c r="F976" s="66">
        <f t="shared" si="10"/>
        <v>2025</v>
      </c>
      <c r="G976" s="67">
        <f t="shared" si="11"/>
        <v>45809</v>
      </c>
      <c r="H976" s="67" t="s">
        <v>2007</v>
      </c>
      <c r="I976" s="26" t="s">
        <v>996</v>
      </c>
      <c r="J976" s="66" t="s">
        <v>1068</v>
      </c>
      <c r="K976" s="69" t="s">
        <v>27</v>
      </c>
      <c r="L976" s="69" t="s">
        <v>137</v>
      </c>
      <c r="M976" s="69" t="s">
        <v>666</v>
      </c>
      <c r="N976" s="69" t="s">
        <v>604</v>
      </c>
      <c r="O976" s="71">
        <v>35</v>
      </c>
      <c r="P976" s="74">
        <v>0</v>
      </c>
    </row>
    <row r="977" spans="1:16" ht="14.25" customHeight="1">
      <c r="A977" s="64" t="s">
        <v>1</v>
      </c>
      <c r="B977" s="163" t="s">
        <v>662</v>
      </c>
      <c r="C977" s="174" t="s">
        <v>647</v>
      </c>
      <c r="D977" s="68">
        <v>45838</v>
      </c>
      <c r="E977" s="66">
        <f t="shared" si="9"/>
        <v>6</v>
      </c>
      <c r="F977" s="66">
        <f t="shared" si="10"/>
        <v>2025</v>
      </c>
      <c r="G977" s="67">
        <f t="shared" si="11"/>
        <v>45809</v>
      </c>
      <c r="H977" s="67" t="s">
        <v>2006</v>
      </c>
      <c r="I977" s="26" t="s">
        <v>142</v>
      </c>
      <c r="J977" s="66" t="s">
        <v>1069</v>
      </c>
      <c r="K977" s="69" t="s">
        <v>27</v>
      </c>
      <c r="L977" s="69" t="s">
        <v>612</v>
      </c>
      <c r="M977" s="69" t="s">
        <v>664</v>
      </c>
      <c r="N977" s="69" t="s">
        <v>604</v>
      </c>
      <c r="O977" s="71">
        <v>231</v>
      </c>
      <c r="P977" s="74">
        <v>0</v>
      </c>
    </row>
    <row r="978" spans="1:16" ht="14.25" customHeight="1">
      <c r="A978" s="64" t="s">
        <v>1</v>
      </c>
      <c r="B978" s="163" t="s">
        <v>662</v>
      </c>
      <c r="C978" s="174" t="s">
        <v>647</v>
      </c>
      <c r="D978" s="68">
        <v>45838</v>
      </c>
      <c r="E978" s="66">
        <f t="shared" si="9"/>
        <v>6</v>
      </c>
      <c r="F978" s="66">
        <f t="shared" si="10"/>
        <v>2025</v>
      </c>
      <c r="G978" s="67">
        <f t="shared" si="11"/>
        <v>45809</v>
      </c>
      <c r="H978" s="67" t="s">
        <v>2007</v>
      </c>
      <c r="I978" s="26" t="s">
        <v>996</v>
      </c>
      <c r="J978" s="66" t="s">
        <v>1070</v>
      </c>
      <c r="K978" s="69" t="s">
        <v>27</v>
      </c>
      <c r="L978" s="69" t="s">
        <v>137</v>
      </c>
      <c r="M978" s="69" t="s">
        <v>666</v>
      </c>
      <c r="N978" s="69" t="s">
        <v>604</v>
      </c>
      <c r="O978" s="71">
        <v>35</v>
      </c>
      <c r="P978" s="74">
        <v>0</v>
      </c>
    </row>
    <row r="979" spans="1:16" ht="14.25" customHeight="1">
      <c r="A979" s="64" t="s">
        <v>1</v>
      </c>
      <c r="B979" s="163" t="s">
        <v>662</v>
      </c>
      <c r="C979" s="174" t="s">
        <v>647</v>
      </c>
      <c r="D979" s="68">
        <v>45838</v>
      </c>
      <c r="E979" s="66">
        <f t="shared" si="9"/>
        <v>6</v>
      </c>
      <c r="F979" s="66">
        <f t="shared" si="10"/>
        <v>2025</v>
      </c>
      <c r="G979" s="67">
        <f t="shared" si="11"/>
        <v>45809</v>
      </c>
      <c r="H979" s="67" t="s">
        <v>2008</v>
      </c>
      <c r="I979" s="26" t="s">
        <v>853</v>
      </c>
      <c r="J979" s="66" t="s">
        <v>1071</v>
      </c>
      <c r="K979" s="69" t="s">
        <v>27</v>
      </c>
      <c r="L979" s="69" t="s">
        <v>137</v>
      </c>
      <c r="M979" s="69" t="s">
        <v>664</v>
      </c>
      <c r="N979" s="69" t="s">
        <v>604</v>
      </c>
      <c r="O979" s="71">
        <v>150</v>
      </c>
      <c r="P979" s="74">
        <v>0</v>
      </c>
    </row>
    <row r="980" spans="1:16" ht="14.25" customHeight="1">
      <c r="A980" s="64" t="s">
        <v>1</v>
      </c>
      <c r="B980" s="163" t="s">
        <v>662</v>
      </c>
      <c r="C980" s="174" t="s">
        <v>647</v>
      </c>
      <c r="D980" s="68">
        <v>45838</v>
      </c>
      <c r="E980" s="66">
        <f t="shared" si="9"/>
        <v>6</v>
      </c>
      <c r="F980" s="66">
        <f t="shared" si="10"/>
        <v>2025</v>
      </c>
      <c r="G980" s="67">
        <f t="shared" si="11"/>
        <v>45809</v>
      </c>
      <c r="H980" s="67" t="s">
        <v>2010</v>
      </c>
      <c r="I980" s="26" t="s">
        <v>55</v>
      </c>
      <c r="J980" s="66" t="s">
        <v>1072</v>
      </c>
      <c r="K980" s="69" t="s">
        <v>27</v>
      </c>
      <c r="L980" s="69"/>
      <c r="M980" s="69" t="s">
        <v>666</v>
      </c>
      <c r="N980" s="69" t="s">
        <v>28</v>
      </c>
      <c r="O980" s="71">
        <v>0</v>
      </c>
      <c r="P980" s="74">
        <v>2728.41</v>
      </c>
    </row>
    <row r="981" spans="1:16" ht="14.25" customHeight="1">
      <c r="A981" s="64" t="s">
        <v>1</v>
      </c>
      <c r="B981" s="163" t="s">
        <v>662</v>
      </c>
      <c r="C981" s="174" t="s">
        <v>647</v>
      </c>
      <c r="D981" s="68">
        <v>45838</v>
      </c>
      <c r="E981" s="66">
        <f t="shared" si="9"/>
        <v>6</v>
      </c>
      <c r="F981" s="66">
        <f t="shared" si="10"/>
        <v>2025</v>
      </c>
      <c r="G981" s="67">
        <f t="shared" si="11"/>
        <v>45809</v>
      </c>
      <c r="H981" s="67" t="s">
        <v>2009</v>
      </c>
      <c r="I981" s="26" t="s">
        <v>102</v>
      </c>
      <c r="J981" s="66" t="s">
        <v>129</v>
      </c>
      <c r="K981" s="69" t="s">
        <v>27</v>
      </c>
      <c r="L981" s="69" t="s">
        <v>137</v>
      </c>
      <c r="M981" s="69" t="s">
        <v>666</v>
      </c>
      <c r="N981" s="69" t="s">
        <v>28</v>
      </c>
      <c r="O981" s="71">
        <v>0</v>
      </c>
      <c r="P981" s="74">
        <v>9.8000000000000007</v>
      </c>
    </row>
    <row r="982" spans="1:16" ht="14.25" customHeight="1">
      <c r="A982" s="64" t="s">
        <v>1</v>
      </c>
      <c r="B982" s="163" t="s">
        <v>662</v>
      </c>
      <c r="C982" s="174" t="s">
        <v>647</v>
      </c>
      <c r="D982" s="68">
        <v>45838</v>
      </c>
      <c r="E982" s="66">
        <f t="shared" si="9"/>
        <v>6</v>
      </c>
      <c r="F982" s="66">
        <f t="shared" si="10"/>
        <v>2025</v>
      </c>
      <c r="G982" s="67">
        <f t="shared" si="11"/>
        <v>45809</v>
      </c>
      <c r="H982" s="67" t="s">
        <v>2008</v>
      </c>
      <c r="I982" s="26" t="s">
        <v>783</v>
      </c>
      <c r="J982" s="66" t="s">
        <v>1073</v>
      </c>
      <c r="K982" s="69" t="s">
        <v>27</v>
      </c>
      <c r="L982" s="69" t="s">
        <v>137</v>
      </c>
      <c r="M982" s="69" t="s">
        <v>666</v>
      </c>
      <c r="N982" s="69" t="s">
        <v>28</v>
      </c>
      <c r="O982" s="71">
        <v>0</v>
      </c>
      <c r="P982" s="74">
        <v>38.299999999999997</v>
      </c>
    </row>
    <row r="983" spans="1:16" ht="14.25" customHeight="1">
      <c r="A983" s="64" t="s">
        <v>1</v>
      </c>
      <c r="B983" s="163" t="s">
        <v>662</v>
      </c>
      <c r="C983" s="174" t="s">
        <v>647</v>
      </c>
      <c r="D983" s="68">
        <v>45838</v>
      </c>
      <c r="E983" s="66">
        <f t="shared" si="9"/>
        <v>6</v>
      </c>
      <c r="F983" s="66">
        <f t="shared" si="10"/>
        <v>2025</v>
      </c>
      <c r="G983" s="67">
        <f t="shared" si="11"/>
        <v>45809</v>
      </c>
      <c r="H983" s="67" t="s">
        <v>2008</v>
      </c>
      <c r="I983" s="26" t="s">
        <v>993</v>
      </c>
      <c r="J983" s="66" t="s">
        <v>1074</v>
      </c>
      <c r="K983" s="69">
        <v>421</v>
      </c>
      <c r="L983" s="69"/>
      <c r="M983" s="69" t="s">
        <v>666</v>
      </c>
      <c r="N983" s="69" t="s">
        <v>28</v>
      </c>
      <c r="O983" s="71">
        <v>0</v>
      </c>
      <c r="P983" s="74">
        <v>300</v>
      </c>
    </row>
    <row r="984" spans="1:16" ht="14.25" customHeight="1">
      <c r="A984" s="64" t="s">
        <v>1</v>
      </c>
      <c r="B984" s="163" t="s">
        <v>662</v>
      </c>
      <c r="C984" s="174" t="s">
        <v>647</v>
      </c>
      <c r="D984" s="68">
        <v>45838</v>
      </c>
      <c r="E984" s="66">
        <f t="shared" si="9"/>
        <v>6</v>
      </c>
      <c r="F984" s="66">
        <f t="shared" si="10"/>
        <v>2025</v>
      </c>
      <c r="G984" s="67">
        <f t="shared" si="11"/>
        <v>45809</v>
      </c>
      <c r="H984" s="67" t="s">
        <v>2008</v>
      </c>
      <c r="I984" s="26" t="s">
        <v>475</v>
      </c>
      <c r="J984" s="66" t="s">
        <v>1075</v>
      </c>
      <c r="K984" s="69" t="s">
        <v>27</v>
      </c>
      <c r="L984" s="69" t="s">
        <v>137</v>
      </c>
      <c r="M984" s="69" t="s">
        <v>666</v>
      </c>
      <c r="N984" s="69" t="s">
        <v>28</v>
      </c>
      <c r="O984" s="71">
        <v>0</v>
      </c>
      <c r="P984" s="74">
        <v>399.9</v>
      </c>
    </row>
    <row r="985" spans="1:16" ht="14.25" customHeight="1">
      <c r="A985" s="64" t="s">
        <v>1</v>
      </c>
      <c r="B985" s="163" t="s">
        <v>662</v>
      </c>
      <c r="C985" s="174" t="s">
        <v>647</v>
      </c>
      <c r="D985" s="68">
        <v>45838</v>
      </c>
      <c r="E985" s="66">
        <f t="shared" si="9"/>
        <v>6</v>
      </c>
      <c r="F985" s="66">
        <f t="shared" si="10"/>
        <v>2025</v>
      </c>
      <c r="G985" s="67">
        <f t="shared" si="11"/>
        <v>45809</v>
      </c>
      <c r="H985" s="67" t="s">
        <v>2010</v>
      </c>
      <c r="I985" s="26" t="s">
        <v>709</v>
      </c>
      <c r="J985" s="66" t="s">
        <v>959</v>
      </c>
      <c r="K985" s="69" t="s">
        <v>27</v>
      </c>
      <c r="L985" s="69"/>
      <c r="M985" s="69" t="s">
        <v>666</v>
      </c>
      <c r="N985" s="69" t="s">
        <v>28</v>
      </c>
      <c r="O985" s="71">
        <v>0</v>
      </c>
      <c r="P985" s="74">
        <v>151.84</v>
      </c>
    </row>
    <row r="986" spans="1:16" ht="14.25" customHeight="1">
      <c r="A986" s="64" t="s">
        <v>1</v>
      </c>
      <c r="B986" s="163" t="s">
        <v>662</v>
      </c>
      <c r="C986" s="174" t="s">
        <v>647</v>
      </c>
      <c r="D986" s="68">
        <v>45838</v>
      </c>
      <c r="E986" s="66">
        <f t="shared" si="9"/>
        <v>6</v>
      </c>
      <c r="F986" s="66">
        <f t="shared" si="10"/>
        <v>2025</v>
      </c>
      <c r="G986" s="67">
        <f t="shared" si="11"/>
        <v>45809</v>
      </c>
      <c r="H986" s="67" t="s">
        <v>2010</v>
      </c>
      <c r="I986" s="26" t="s">
        <v>709</v>
      </c>
      <c r="J986" s="66" t="s">
        <v>959</v>
      </c>
      <c r="K986" s="69" t="s">
        <v>27</v>
      </c>
      <c r="L986" s="69"/>
      <c r="M986" s="69" t="s">
        <v>666</v>
      </c>
      <c r="N986" s="69" t="s">
        <v>28</v>
      </c>
      <c r="O986" s="71">
        <v>0</v>
      </c>
      <c r="P986" s="74">
        <v>2630.83</v>
      </c>
    </row>
    <row r="987" spans="1:16" ht="14.25" customHeight="1">
      <c r="A987" s="64" t="s">
        <v>1</v>
      </c>
      <c r="B987" s="163" t="s">
        <v>662</v>
      </c>
      <c r="C987" s="174" t="s">
        <v>647</v>
      </c>
      <c r="D987" s="68">
        <v>45839</v>
      </c>
      <c r="E987" s="66">
        <f t="shared" si="9"/>
        <v>7</v>
      </c>
      <c r="F987" s="66">
        <f t="shared" si="10"/>
        <v>2025</v>
      </c>
      <c r="G987" s="67">
        <f t="shared" si="11"/>
        <v>45839</v>
      </c>
      <c r="H987" s="67" t="s">
        <v>2007</v>
      </c>
      <c r="I987" s="26" t="s">
        <v>667</v>
      </c>
      <c r="J987" s="66" t="s">
        <v>1076</v>
      </c>
      <c r="K987" s="69" t="s">
        <v>27</v>
      </c>
      <c r="L987" s="69" t="s">
        <v>137</v>
      </c>
      <c r="M987" s="69" t="s">
        <v>666</v>
      </c>
      <c r="N987" s="69" t="s">
        <v>604</v>
      </c>
      <c r="O987" s="71">
        <v>1500</v>
      </c>
      <c r="P987" s="74">
        <v>0</v>
      </c>
    </row>
    <row r="988" spans="1:16" ht="14.25" customHeight="1">
      <c r="A988" s="64" t="s">
        <v>1</v>
      </c>
      <c r="B988" s="163" t="s">
        <v>662</v>
      </c>
      <c r="C988" s="174" t="s">
        <v>647</v>
      </c>
      <c r="D988" s="68">
        <v>45839</v>
      </c>
      <c r="E988" s="66">
        <f t="shared" si="9"/>
        <v>7</v>
      </c>
      <c r="F988" s="66">
        <f t="shared" si="10"/>
        <v>2025</v>
      </c>
      <c r="G988" s="67">
        <f t="shared" si="11"/>
        <v>45839</v>
      </c>
      <c r="H988" s="67" t="s">
        <v>2007</v>
      </c>
      <c r="I988" s="26" t="s">
        <v>667</v>
      </c>
      <c r="J988" s="66" t="s">
        <v>1077</v>
      </c>
      <c r="K988" s="69" t="s">
        <v>27</v>
      </c>
      <c r="L988" s="69" t="s">
        <v>137</v>
      </c>
      <c r="M988" s="69" t="s">
        <v>666</v>
      </c>
      <c r="N988" s="69" t="s">
        <v>604</v>
      </c>
      <c r="O988" s="71">
        <v>1900</v>
      </c>
      <c r="P988" s="74">
        <v>0</v>
      </c>
    </row>
    <row r="989" spans="1:16" ht="14.25" customHeight="1">
      <c r="A989" s="64" t="s">
        <v>1</v>
      </c>
      <c r="B989" s="163" t="s">
        <v>662</v>
      </c>
      <c r="C989" s="174" t="s">
        <v>647</v>
      </c>
      <c r="D989" s="68">
        <v>45839</v>
      </c>
      <c r="E989" s="66">
        <f t="shared" si="9"/>
        <v>7</v>
      </c>
      <c r="F989" s="66">
        <f t="shared" si="10"/>
        <v>2025</v>
      </c>
      <c r="G989" s="67">
        <f t="shared" si="11"/>
        <v>45839</v>
      </c>
      <c r="H989" s="67" t="s">
        <v>2007</v>
      </c>
      <c r="I989" s="26" t="s">
        <v>667</v>
      </c>
      <c r="J989" s="66" t="s">
        <v>1078</v>
      </c>
      <c r="K989" s="69" t="s">
        <v>27</v>
      </c>
      <c r="L989" s="69" t="s">
        <v>137</v>
      </c>
      <c r="M989" s="69" t="s">
        <v>666</v>
      </c>
      <c r="N989" s="69" t="s">
        <v>604</v>
      </c>
      <c r="O989" s="71">
        <v>2000</v>
      </c>
      <c r="P989" s="74">
        <v>0</v>
      </c>
    </row>
    <row r="990" spans="1:16" ht="14.25" customHeight="1">
      <c r="A990" s="64" t="s">
        <v>1</v>
      </c>
      <c r="B990" s="163" t="s">
        <v>662</v>
      </c>
      <c r="C990" s="174" t="s">
        <v>647</v>
      </c>
      <c r="D990" s="68">
        <v>45839</v>
      </c>
      <c r="E990" s="66">
        <f t="shared" si="9"/>
        <v>7</v>
      </c>
      <c r="F990" s="66">
        <f t="shared" si="10"/>
        <v>2025</v>
      </c>
      <c r="G990" s="67">
        <f t="shared" si="11"/>
        <v>45839</v>
      </c>
      <c r="H990" s="67" t="s">
        <v>2007</v>
      </c>
      <c r="I990" s="26" t="s">
        <v>667</v>
      </c>
      <c r="J990" s="66" t="s">
        <v>1079</v>
      </c>
      <c r="K990" s="69" t="s">
        <v>27</v>
      </c>
      <c r="L990" s="69" t="s">
        <v>137</v>
      </c>
      <c r="M990" s="69" t="s">
        <v>666</v>
      </c>
      <c r="N990" s="69" t="s">
        <v>604</v>
      </c>
      <c r="O990" s="71">
        <v>2000</v>
      </c>
      <c r="P990" s="74">
        <v>0</v>
      </c>
    </row>
    <row r="991" spans="1:16" ht="14.25" customHeight="1">
      <c r="A991" s="64" t="s">
        <v>1</v>
      </c>
      <c r="B991" s="163" t="s">
        <v>662</v>
      </c>
      <c r="C991" s="174" t="s">
        <v>647</v>
      </c>
      <c r="D991" s="68">
        <v>45839</v>
      </c>
      <c r="E991" s="66">
        <f t="shared" si="9"/>
        <v>7</v>
      </c>
      <c r="F991" s="66">
        <f t="shared" si="10"/>
        <v>2025</v>
      </c>
      <c r="G991" s="67">
        <f t="shared" si="11"/>
        <v>45839</v>
      </c>
      <c r="H991" s="67" t="s">
        <v>2007</v>
      </c>
      <c r="I991" s="26" t="s">
        <v>667</v>
      </c>
      <c r="J991" s="66" t="s">
        <v>1080</v>
      </c>
      <c r="K991" s="69" t="s">
        <v>27</v>
      </c>
      <c r="L991" s="69" t="s">
        <v>137</v>
      </c>
      <c r="M991" s="69" t="s">
        <v>666</v>
      </c>
      <c r="N991" s="69" t="s">
        <v>604</v>
      </c>
      <c r="O991" s="71">
        <v>2000</v>
      </c>
      <c r="P991" s="74">
        <v>0</v>
      </c>
    </row>
    <row r="992" spans="1:16" ht="14.25" customHeight="1">
      <c r="A992" s="64" t="s">
        <v>1</v>
      </c>
      <c r="B992" s="163" t="s">
        <v>662</v>
      </c>
      <c r="C992" s="174" t="s">
        <v>647</v>
      </c>
      <c r="D992" s="68">
        <v>45839</v>
      </c>
      <c r="E992" s="66">
        <f t="shared" si="9"/>
        <v>7</v>
      </c>
      <c r="F992" s="66">
        <f t="shared" si="10"/>
        <v>2025</v>
      </c>
      <c r="G992" s="67">
        <f t="shared" si="11"/>
        <v>45839</v>
      </c>
      <c r="H992" s="67" t="s">
        <v>2007</v>
      </c>
      <c r="I992" s="26" t="s">
        <v>667</v>
      </c>
      <c r="J992" s="66" t="s">
        <v>1081</v>
      </c>
      <c r="K992" s="69" t="s">
        <v>27</v>
      </c>
      <c r="L992" s="69" t="s">
        <v>137</v>
      </c>
      <c r="M992" s="69" t="s">
        <v>666</v>
      </c>
      <c r="N992" s="69" t="s">
        <v>604</v>
      </c>
      <c r="O992" s="71">
        <v>2000</v>
      </c>
      <c r="P992" s="74">
        <v>0</v>
      </c>
    </row>
    <row r="993" spans="1:16" ht="14.25" customHeight="1">
      <c r="A993" s="64" t="s">
        <v>1</v>
      </c>
      <c r="B993" s="163" t="s">
        <v>662</v>
      </c>
      <c r="C993" s="174" t="s">
        <v>647</v>
      </c>
      <c r="D993" s="68">
        <v>45839</v>
      </c>
      <c r="E993" s="66">
        <f t="shared" si="9"/>
        <v>7</v>
      </c>
      <c r="F993" s="66">
        <f t="shared" si="10"/>
        <v>2025</v>
      </c>
      <c r="G993" s="67">
        <f t="shared" si="11"/>
        <v>45839</v>
      </c>
      <c r="H993" s="67" t="s">
        <v>2007</v>
      </c>
      <c r="I993" s="26" t="s">
        <v>667</v>
      </c>
      <c r="J993" s="66" t="s">
        <v>1082</v>
      </c>
      <c r="K993" s="69" t="s">
        <v>27</v>
      </c>
      <c r="L993" s="69" t="s">
        <v>137</v>
      </c>
      <c r="M993" s="69" t="s">
        <v>666</v>
      </c>
      <c r="N993" s="69" t="s">
        <v>604</v>
      </c>
      <c r="O993" s="71">
        <v>520</v>
      </c>
      <c r="P993" s="74">
        <v>0</v>
      </c>
    </row>
    <row r="994" spans="1:16" ht="14.25" customHeight="1">
      <c r="A994" s="64" t="s">
        <v>1</v>
      </c>
      <c r="B994" s="163" t="s">
        <v>662</v>
      </c>
      <c r="C994" s="174" t="s">
        <v>647</v>
      </c>
      <c r="D994" s="68">
        <v>45839</v>
      </c>
      <c r="E994" s="66">
        <f t="shared" si="9"/>
        <v>7</v>
      </c>
      <c r="F994" s="66">
        <f t="shared" si="10"/>
        <v>2025</v>
      </c>
      <c r="G994" s="67">
        <f t="shared" si="11"/>
        <v>45839</v>
      </c>
      <c r="H994" s="67" t="s">
        <v>2007</v>
      </c>
      <c r="I994" s="26" t="s">
        <v>667</v>
      </c>
      <c r="J994" s="66" t="s">
        <v>1083</v>
      </c>
      <c r="K994" s="69" t="s">
        <v>27</v>
      </c>
      <c r="L994" s="69" t="s">
        <v>137</v>
      </c>
      <c r="M994" s="69" t="s">
        <v>666</v>
      </c>
      <c r="N994" s="69" t="s">
        <v>604</v>
      </c>
      <c r="O994" s="71">
        <v>2000</v>
      </c>
      <c r="P994" s="74">
        <v>0</v>
      </c>
    </row>
    <row r="995" spans="1:16" ht="14.25" customHeight="1">
      <c r="A995" s="64" t="s">
        <v>1</v>
      </c>
      <c r="B995" s="163" t="s">
        <v>662</v>
      </c>
      <c r="C995" s="174" t="s">
        <v>647</v>
      </c>
      <c r="D995" s="68">
        <v>45839</v>
      </c>
      <c r="E995" s="66">
        <f t="shared" si="9"/>
        <v>7</v>
      </c>
      <c r="F995" s="66">
        <f t="shared" si="10"/>
        <v>2025</v>
      </c>
      <c r="G995" s="67">
        <f t="shared" si="11"/>
        <v>45839</v>
      </c>
      <c r="H995" s="67" t="s">
        <v>2007</v>
      </c>
      <c r="I995" s="26" t="s">
        <v>667</v>
      </c>
      <c r="J995" s="66" t="s">
        <v>1084</v>
      </c>
      <c r="K995" s="69" t="s">
        <v>27</v>
      </c>
      <c r="L995" s="69" t="s">
        <v>137</v>
      </c>
      <c r="M995" s="69" t="s">
        <v>666</v>
      </c>
      <c r="N995" s="69" t="s">
        <v>604</v>
      </c>
      <c r="O995" s="71">
        <v>1900</v>
      </c>
      <c r="P995" s="74">
        <v>0</v>
      </c>
    </row>
    <row r="996" spans="1:16" ht="14.25" customHeight="1">
      <c r="A996" s="64" t="s">
        <v>1</v>
      </c>
      <c r="B996" s="163" t="s">
        <v>662</v>
      </c>
      <c r="C996" s="174" t="s">
        <v>647</v>
      </c>
      <c r="D996" s="68">
        <v>45839</v>
      </c>
      <c r="E996" s="66">
        <f t="shared" si="9"/>
        <v>7</v>
      </c>
      <c r="F996" s="66">
        <f t="shared" si="10"/>
        <v>2025</v>
      </c>
      <c r="G996" s="67">
        <f t="shared" si="11"/>
        <v>45839</v>
      </c>
      <c r="H996" s="67" t="s">
        <v>2007</v>
      </c>
      <c r="I996" s="26" t="s">
        <v>667</v>
      </c>
      <c r="J996" s="66" t="s">
        <v>1085</v>
      </c>
      <c r="K996" s="69" t="s">
        <v>27</v>
      </c>
      <c r="L996" s="69" t="s">
        <v>137</v>
      </c>
      <c r="M996" s="69" t="s">
        <v>666</v>
      </c>
      <c r="N996" s="69" t="s">
        <v>604</v>
      </c>
      <c r="O996" s="71">
        <v>200</v>
      </c>
      <c r="P996" s="74">
        <v>0</v>
      </c>
    </row>
    <row r="997" spans="1:16" ht="14.25" customHeight="1">
      <c r="A997" s="64" t="s">
        <v>1</v>
      </c>
      <c r="B997" s="163" t="s">
        <v>662</v>
      </c>
      <c r="C997" s="174" t="s">
        <v>647</v>
      </c>
      <c r="D997" s="68">
        <v>45839</v>
      </c>
      <c r="E997" s="66">
        <f t="shared" si="9"/>
        <v>7</v>
      </c>
      <c r="F997" s="66">
        <f t="shared" si="10"/>
        <v>2025</v>
      </c>
      <c r="G997" s="67">
        <f t="shared" si="11"/>
        <v>45839</v>
      </c>
      <c r="H997" s="67" t="s">
        <v>2007</v>
      </c>
      <c r="I997" s="26" t="s">
        <v>667</v>
      </c>
      <c r="J997" s="66" t="s">
        <v>1086</v>
      </c>
      <c r="K997" s="69" t="s">
        <v>27</v>
      </c>
      <c r="L997" s="69" t="s">
        <v>137</v>
      </c>
      <c r="M997" s="69" t="s">
        <v>666</v>
      </c>
      <c r="N997" s="69" t="s">
        <v>604</v>
      </c>
      <c r="O997" s="71">
        <v>1900</v>
      </c>
      <c r="P997" s="74">
        <v>0</v>
      </c>
    </row>
    <row r="998" spans="1:16" ht="14.25" customHeight="1">
      <c r="A998" s="64" t="s">
        <v>1</v>
      </c>
      <c r="B998" s="163" t="s">
        <v>662</v>
      </c>
      <c r="C998" s="174" t="s">
        <v>647</v>
      </c>
      <c r="D998" s="68">
        <v>45839</v>
      </c>
      <c r="E998" s="66">
        <f t="shared" si="9"/>
        <v>7</v>
      </c>
      <c r="F998" s="66">
        <f t="shared" si="10"/>
        <v>2025</v>
      </c>
      <c r="G998" s="67">
        <f t="shared" si="11"/>
        <v>45839</v>
      </c>
      <c r="H998" s="67" t="s">
        <v>2007</v>
      </c>
      <c r="I998" s="26" t="s">
        <v>667</v>
      </c>
      <c r="J998" s="66" t="s">
        <v>1087</v>
      </c>
      <c r="K998" s="69" t="s">
        <v>27</v>
      </c>
      <c r="L998" s="69" t="s">
        <v>137</v>
      </c>
      <c r="M998" s="69" t="s">
        <v>666</v>
      </c>
      <c r="N998" s="69" t="s">
        <v>604</v>
      </c>
      <c r="O998" s="71">
        <v>2000</v>
      </c>
      <c r="P998" s="74">
        <v>0</v>
      </c>
    </row>
    <row r="999" spans="1:16" ht="14.25" customHeight="1">
      <c r="A999" s="64" t="s">
        <v>1</v>
      </c>
      <c r="B999" s="163" t="s">
        <v>662</v>
      </c>
      <c r="C999" s="174" t="s">
        <v>647</v>
      </c>
      <c r="D999" s="68">
        <v>45839</v>
      </c>
      <c r="E999" s="66">
        <f t="shared" si="9"/>
        <v>7</v>
      </c>
      <c r="F999" s="66">
        <f t="shared" si="10"/>
        <v>2025</v>
      </c>
      <c r="G999" s="67">
        <f t="shared" si="11"/>
        <v>45839</v>
      </c>
      <c r="H999" s="67" t="s">
        <v>2007</v>
      </c>
      <c r="I999" s="26" t="s">
        <v>667</v>
      </c>
      <c r="J999" s="66" t="s">
        <v>1088</v>
      </c>
      <c r="K999" s="69" t="s">
        <v>27</v>
      </c>
      <c r="L999" s="69" t="s">
        <v>137</v>
      </c>
      <c r="M999" s="69" t="s">
        <v>666</v>
      </c>
      <c r="N999" s="69" t="s">
        <v>604</v>
      </c>
      <c r="O999" s="71">
        <v>100</v>
      </c>
      <c r="P999" s="74">
        <v>0</v>
      </c>
    </row>
    <row r="1000" spans="1:16" ht="14.25" customHeight="1">
      <c r="A1000" s="64" t="s">
        <v>1</v>
      </c>
      <c r="B1000" s="163" t="s">
        <v>662</v>
      </c>
      <c r="C1000" s="174" t="s">
        <v>647</v>
      </c>
      <c r="D1000" s="68">
        <v>45839</v>
      </c>
      <c r="E1000" s="66">
        <f t="shared" si="9"/>
        <v>7</v>
      </c>
      <c r="F1000" s="66">
        <f t="shared" si="10"/>
        <v>2025</v>
      </c>
      <c r="G1000" s="67">
        <f t="shared" si="11"/>
        <v>45839</v>
      </c>
      <c r="H1000" s="67" t="s">
        <v>2007</v>
      </c>
      <c r="I1000" s="26" t="s">
        <v>996</v>
      </c>
      <c r="J1000" s="66" t="s">
        <v>1089</v>
      </c>
      <c r="K1000" s="69" t="s">
        <v>27</v>
      </c>
      <c r="L1000" s="69" t="s">
        <v>137</v>
      </c>
      <c r="M1000" s="69" t="s">
        <v>666</v>
      </c>
      <c r="N1000" s="69" t="s">
        <v>604</v>
      </c>
      <c r="O1000" s="71">
        <v>35</v>
      </c>
      <c r="P1000" s="74">
        <v>0</v>
      </c>
    </row>
    <row r="1001" spans="1:16" ht="14.25" customHeight="1">
      <c r="A1001" s="64" t="s">
        <v>1</v>
      </c>
      <c r="B1001" s="163" t="s">
        <v>662</v>
      </c>
      <c r="C1001" s="174" t="s">
        <v>647</v>
      </c>
      <c r="D1001" s="68">
        <v>45839</v>
      </c>
      <c r="E1001" s="66">
        <f t="shared" si="9"/>
        <v>7</v>
      </c>
      <c r="F1001" s="66">
        <f t="shared" si="10"/>
        <v>2025</v>
      </c>
      <c r="G1001" s="67">
        <f t="shared" si="11"/>
        <v>45839</v>
      </c>
      <c r="H1001" s="67" t="s">
        <v>2007</v>
      </c>
      <c r="I1001" s="26" t="s">
        <v>996</v>
      </c>
      <c r="J1001" s="66" t="s">
        <v>1090</v>
      </c>
      <c r="K1001" s="69" t="s">
        <v>27</v>
      </c>
      <c r="L1001" s="69" t="s">
        <v>137</v>
      </c>
      <c r="M1001" s="69" t="s">
        <v>666</v>
      </c>
      <c r="N1001" s="69" t="s">
        <v>604</v>
      </c>
      <c r="O1001" s="71">
        <v>70</v>
      </c>
      <c r="P1001" s="74">
        <v>0</v>
      </c>
    </row>
    <row r="1002" spans="1:16" ht="14.25" customHeight="1">
      <c r="A1002" s="64" t="s">
        <v>1</v>
      </c>
      <c r="B1002" s="163" t="s">
        <v>662</v>
      </c>
      <c r="C1002" s="174" t="s">
        <v>647</v>
      </c>
      <c r="D1002" s="68">
        <v>45839</v>
      </c>
      <c r="E1002" s="66">
        <f t="shared" si="9"/>
        <v>7</v>
      </c>
      <c r="F1002" s="66">
        <f t="shared" si="10"/>
        <v>2025</v>
      </c>
      <c r="G1002" s="67">
        <f t="shared" si="11"/>
        <v>45839</v>
      </c>
      <c r="H1002" s="67" t="s">
        <v>2007</v>
      </c>
      <c r="I1002" s="26" t="s">
        <v>996</v>
      </c>
      <c r="J1002" s="66" t="s">
        <v>1091</v>
      </c>
      <c r="K1002" s="69" t="s">
        <v>27</v>
      </c>
      <c r="L1002" s="69" t="s">
        <v>137</v>
      </c>
      <c r="M1002" s="69" t="s">
        <v>666</v>
      </c>
      <c r="N1002" s="69" t="s">
        <v>604</v>
      </c>
      <c r="O1002" s="71">
        <v>175</v>
      </c>
      <c r="P1002" s="74">
        <v>0</v>
      </c>
    </row>
    <row r="1003" spans="1:16" ht="14.25" customHeight="1">
      <c r="A1003" s="64" t="s">
        <v>1</v>
      </c>
      <c r="B1003" s="163" t="s">
        <v>662</v>
      </c>
      <c r="C1003" s="174" t="s">
        <v>647</v>
      </c>
      <c r="D1003" s="68">
        <v>45839</v>
      </c>
      <c r="E1003" s="66">
        <f t="shared" si="9"/>
        <v>7</v>
      </c>
      <c r="F1003" s="66">
        <f t="shared" si="10"/>
        <v>2025</v>
      </c>
      <c r="G1003" s="67">
        <f t="shared" si="11"/>
        <v>45839</v>
      </c>
      <c r="H1003" s="67" t="s">
        <v>2007</v>
      </c>
      <c r="I1003" s="26" t="s">
        <v>996</v>
      </c>
      <c r="J1003" s="66" t="s">
        <v>1092</v>
      </c>
      <c r="K1003" s="69" t="s">
        <v>27</v>
      </c>
      <c r="L1003" s="69" t="s">
        <v>137</v>
      </c>
      <c r="M1003" s="69" t="s">
        <v>666</v>
      </c>
      <c r="N1003" s="69" t="s">
        <v>604</v>
      </c>
      <c r="O1003" s="71">
        <v>35</v>
      </c>
      <c r="P1003" s="74">
        <v>0</v>
      </c>
    </row>
    <row r="1004" spans="1:16" ht="14.25" customHeight="1">
      <c r="A1004" s="64" t="s">
        <v>1</v>
      </c>
      <c r="B1004" s="163" t="s">
        <v>662</v>
      </c>
      <c r="C1004" s="174" t="s">
        <v>647</v>
      </c>
      <c r="D1004" s="68">
        <v>45839</v>
      </c>
      <c r="E1004" s="66">
        <f t="shared" si="9"/>
        <v>7</v>
      </c>
      <c r="F1004" s="66">
        <f t="shared" si="10"/>
        <v>2025</v>
      </c>
      <c r="G1004" s="67">
        <f t="shared" si="11"/>
        <v>45839</v>
      </c>
      <c r="H1004" s="67" t="s">
        <v>2007</v>
      </c>
      <c r="I1004" s="26" t="s">
        <v>996</v>
      </c>
      <c r="J1004" s="66" t="s">
        <v>1093</v>
      </c>
      <c r="K1004" s="69" t="s">
        <v>27</v>
      </c>
      <c r="L1004" s="69" t="s">
        <v>137</v>
      </c>
      <c r="M1004" s="69" t="s">
        <v>666</v>
      </c>
      <c r="N1004" s="69" t="s">
        <v>604</v>
      </c>
      <c r="O1004" s="71">
        <v>35</v>
      </c>
      <c r="P1004" s="74">
        <v>0</v>
      </c>
    </row>
    <row r="1005" spans="1:16" ht="14.25" customHeight="1">
      <c r="A1005" s="64" t="s">
        <v>1</v>
      </c>
      <c r="B1005" s="163" t="s">
        <v>662</v>
      </c>
      <c r="C1005" s="174" t="s">
        <v>647</v>
      </c>
      <c r="D1005" s="68">
        <v>45839</v>
      </c>
      <c r="E1005" s="66">
        <f t="shared" si="9"/>
        <v>7</v>
      </c>
      <c r="F1005" s="66">
        <f t="shared" si="10"/>
        <v>2025</v>
      </c>
      <c r="G1005" s="67">
        <f t="shared" si="11"/>
        <v>45839</v>
      </c>
      <c r="H1005" s="67" t="s">
        <v>2007</v>
      </c>
      <c r="I1005" s="26" t="s">
        <v>996</v>
      </c>
      <c r="J1005" s="66" t="s">
        <v>1094</v>
      </c>
      <c r="K1005" s="69" t="s">
        <v>27</v>
      </c>
      <c r="L1005" s="69" t="s">
        <v>137</v>
      </c>
      <c r="M1005" s="69" t="s">
        <v>666</v>
      </c>
      <c r="N1005" s="69" t="s">
        <v>604</v>
      </c>
      <c r="O1005" s="71">
        <v>35</v>
      </c>
      <c r="P1005" s="74">
        <v>0</v>
      </c>
    </row>
    <row r="1006" spans="1:16" ht="14.25" customHeight="1">
      <c r="A1006" s="64" t="s">
        <v>1</v>
      </c>
      <c r="B1006" s="163" t="s">
        <v>662</v>
      </c>
      <c r="C1006" s="174" t="s">
        <v>647</v>
      </c>
      <c r="D1006" s="68">
        <v>45839</v>
      </c>
      <c r="E1006" s="66">
        <f t="shared" si="9"/>
        <v>7</v>
      </c>
      <c r="F1006" s="66">
        <f t="shared" si="10"/>
        <v>2025</v>
      </c>
      <c r="G1006" s="67">
        <f t="shared" si="11"/>
        <v>45839</v>
      </c>
      <c r="H1006" s="67" t="s">
        <v>2009</v>
      </c>
      <c r="I1006" s="26" t="s">
        <v>102</v>
      </c>
      <c r="J1006" s="66" t="s">
        <v>170</v>
      </c>
      <c r="K1006" s="69" t="s">
        <v>27</v>
      </c>
      <c r="L1006" s="69" t="s">
        <v>137</v>
      </c>
      <c r="M1006" s="69" t="s">
        <v>666</v>
      </c>
      <c r="N1006" s="69" t="s">
        <v>28</v>
      </c>
      <c r="O1006" s="71">
        <v>0</v>
      </c>
      <c r="P1006" s="74">
        <v>0.98</v>
      </c>
    </row>
    <row r="1007" spans="1:16" ht="14.25" customHeight="1">
      <c r="A1007" s="64" t="s">
        <v>1</v>
      </c>
      <c r="B1007" s="163" t="s">
        <v>662</v>
      </c>
      <c r="C1007" s="174" t="s">
        <v>647</v>
      </c>
      <c r="D1007" s="68">
        <v>45839</v>
      </c>
      <c r="E1007" s="66">
        <f t="shared" si="9"/>
        <v>7</v>
      </c>
      <c r="F1007" s="66">
        <f t="shared" si="10"/>
        <v>2025</v>
      </c>
      <c r="G1007" s="67">
        <f t="shared" si="11"/>
        <v>45839</v>
      </c>
      <c r="H1007" s="67" t="s">
        <v>2009</v>
      </c>
      <c r="I1007" s="26" t="s">
        <v>102</v>
      </c>
      <c r="J1007" s="66" t="s">
        <v>129</v>
      </c>
      <c r="K1007" s="69" t="s">
        <v>27</v>
      </c>
      <c r="L1007" s="69" t="s">
        <v>137</v>
      </c>
      <c r="M1007" s="69" t="s">
        <v>666</v>
      </c>
      <c r="N1007" s="69" t="s">
        <v>28</v>
      </c>
      <c r="O1007" s="71">
        <v>0</v>
      </c>
      <c r="P1007" s="74">
        <v>3.04</v>
      </c>
    </row>
    <row r="1008" spans="1:16" ht="14.25" customHeight="1">
      <c r="A1008" s="64" t="s">
        <v>1</v>
      </c>
      <c r="B1008" s="163" t="s">
        <v>662</v>
      </c>
      <c r="C1008" s="174" t="s">
        <v>647</v>
      </c>
      <c r="D1008" s="68">
        <v>45839</v>
      </c>
      <c r="E1008" s="66">
        <f t="shared" si="9"/>
        <v>7</v>
      </c>
      <c r="F1008" s="66">
        <f t="shared" si="10"/>
        <v>2025</v>
      </c>
      <c r="G1008" s="67">
        <f t="shared" si="11"/>
        <v>45839</v>
      </c>
      <c r="H1008" s="67" t="s">
        <v>2009</v>
      </c>
      <c r="I1008" s="26" t="s">
        <v>102</v>
      </c>
      <c r="J1008" s="66" t="s">
        <v>129</v>
      </c>
      <c r="K1008" s="69" t="s">
        <v>27</v>
      </c>
      <c r="L1008" s="69" t="s">
        <v>137</v>
      </c>
      <c r="M1008" s="69" t="s">
        <v>666</v>
      </c>
      <c r="N1008" s="69" t="s">
        <v>28</v>
      </c>
      <c r="O1008" s="71">
        <v>0</v>
      </c>
      <c r="P1008" s="74">
        <v>9.8000000000000007</v>
      </c>
    </row>
    <row r="1009" spans="1:16" ht="14.25" customHeight="1">
      <c r="A1009" s="64" t="s">
        <v>1</v>
      </c>
      <c r="B1009" s="163" t="s">
        <v>662</v>
      </c>
      <c r="C1009" s="174" t="s">
        <v>647</v>
      </c>
      <c r="D1009" s="68">
        <v>45839</v>
      </c>
      <c r="E1009" s="66">
        <f t="shared" si="9"/>
        <v>7</v>
      </c>
      <c r="F1009" s="66">
        <f t="shared" si="10"/>
        <v>2025</v>
      </c>
      <c r="G1009" s="67">
        <f t="shared" si="11"/>
        <v>45839</v>
      </c>
      <c r="H1009" s="67" t="s">
        <v>2009</v>
      </c>
      <c r="I1009" s="26" t="s">
        <v>102</v>
      </c>
      <c r="J1009" s="66" t="s">
        <v>129</v>
      </c>
      <c r="K1009" s="69" t="s">
        <v>27</v>
      </c>
      <c r="L1009" s="69" t="s">
        <v>137</v>
      </c>
      <c r="M1009" s="69" t="s">
        <v>666</v>
      </c>
      <c r="N1009" s="69" t="s">
        <v>28</v>
      </c>
      <c r="O1009" s="71">
        <v>0</v>
      </c>
      <c r="P1009" s="74">
        <v>9.8000000000000007</v>
      </c>
    </row>
    <row r="1010" spans="1:16" ht="14.25" customHeight="1">
      <c r="A1010" s="64" t="s">
        <v>1</v>
      </c>
      <c r="B1010" s="163" t="s">
        <v>662</v>
      </c>
      <c r="C1010" s="174" t="s">
        <v>647</v>
      </c>
      <c r="D1010" s="68">
        <v>45839</v>
      </c>
      <c r="E1010" s="66">
        <f t="shared" si="9"/>
        <v>7</v>
      </c>
      <c r="F1010" s="66">
        <f t="shared" si="10"/>
        <v>2025</v>
      </c>
      <c r="G1010" s="67">
        <f t="shared" si="11"/>
        <v>45839</v>
      </c>
      <c r="H1010" s="67" t="s">
        <v>2009</v>
      </c>
      <c r="I1010" s="26" t="s">
        <v>102</v>
      </c>
      <c r="J1010" s="66" t="s">
        <v>129</v>
      </c>
      <c r="K1010" s="69" t="s">
        <v>27</v>
      </c>
      <c r="L1010" s="69" t="s">
        <v>137</v>
      </c>
      <c r="M1010" s="69" t="s">
        <v>666</v>
      </c>
      <c r="N1010" s="69" t="s">
        <v>28</v>
      </c>
      <c r="O1010" s="71">
        <v>0</v>
      </c>
      <c r="P1010" s="74">
        <v>9.8000000000000007</v>
      </c>
    </row>
    <row r="1011" spans="1:16" ht="14.25" customHeight="1">
      <c r="A1011" s="64" t="s">
        <v>1</v>
      </c>
      <c r="B1011" s="163" t="s">
        <v>662</v>
      </c>
      <c r="C1011" s="174" t="s">
        <v>647</v>
      </c>
      <c r="D1011" s="68">
        <v>45839</v>
      </c>
      <c r="E1011" s="66">
        <f t="shared" si="9"/>
        <v>7</v>
      </c>
      <c r="F1011" s="66">
        <f t="shared" si="10"/>
        <v>2025</v>
      </c>
      <c r="G1011" s="67">
        <f t="shared" si="11"/>
        <v>45839</v>
      </c>
      <c r="H1011" s="67" t="s">
        <v>2009</v>
      </c>
      <c r="I1011" s="26" t="s">
        <v>102</v>
      </c>
      <c r="J1011" s="66" t="s">
        <v>129</v>
      </c>
      <c r="K1011" s="69" t="s">
        <v>27</v>
      </c>
      <c r="L1011" s="69" t="s">
        <v>137</v>
      </c>
      <c r="M1011" s="69" t="s">
        <v>666</v>
      </c>
      <c r="N1011" s="69" t="s">
        <v>28</v>
      </c>
      <c r="O1011" s="71">
        <v>0</v>
      </c>
      <c r="P1011" s="74">
        <v>9.8000000000000007</v>
      </c>
    </row>
    <row r="1012" spans="1:16" ht="14.25" customHeight="1">
      <c r="A1012" s="64" t="s">
        <v>1</v>
      </c>
      <c r="B1012" s="163" t="s">
        <v>662</v>
      </c>
      <c r="C1012" s="174" t="s">
        <v>647</v>
      </c>
      <c r="D1012" s="68">
        <v>45839</v>
      </c>
      <c r="E1012" s="66">
        <f t="shared" si="9"/>
        <v>7</v>
      </c>
      <c r="F1012" s="66">
        <f t="shared" si="10"/>
        <v>2025</v>
      </c>
      <c r="G1012" s="67">
        <f t="shared" si="11"/>
        <v>45839</v>
      </c>
      <c r="H1012" s="67" t="s">
        <v>2009</v>
      </c>
      <c r="I1012" s="26" t="s">
        <v>102</v>
      </c>
      <c r="J1012" s="66" t="s">
        <v>129</v>
      </c>
      <c r="K1012" s="69" t="s">
        <v>27</v>
      </c>
      <c r="L1012" s="69" t="s">
        <v>137</v>
      </c>
      <c r="M1012" s="69" t="s">
        <v>666</v>
      </c>
      <c r="N1012" s="69" t="s">
        <v>28</v>
      </c>
      <c r="O1012" s="71">
        <v>0</v>
      </c>
      <c r="P1012" s="74">
        <v>9.8000000000000007</v>
      </c>
    </row>
    <row r="1013" spans="1:16" ht="14.25" customHeight="1">
      <c r="A1013" s="64" t="s">
        <v>1</v>
      </c>
      <c r="B1013" s="163" t="s">
        <v>662</v>
      </c>
      <c r="C1013" s="174" t="s">
        <v>647</v>
      </c>
      <c r="D1013" s="68">
        <v>45839</v>
      </c>
      <c r="E1013" s="66">
        <f t="shared" si="9"/>
        <v>7</v>
      </c>
      <c r="F1013" s="66">
        <f t="shared" si="10"/>
        <v>2025</v>
      </c>
      <c r="G1013" s="67">
        <f t="shared" si="11"/>
        <v>45839</v>
      </c>
      <c r="H1013" s="67" t="s">
        <v>2009</v>
      </c>
      <c r="I1013" s="26" t="s">
        <v>102</v>
      </c>
      <c r="J1013" s="66" t="s">
        <v>129</v>
      </c>
      <c r="K1013" s="69" t="s">
        <v>27</v>
      </c>
      <c r="L1013" s="69" t="s">
        <v>137</v>
      </c>
      <c r="M1013" s="69" t="s">
        <v>666</v>
      </c>
      <c r="N1013" s="69" t="s">
        <v>28</v>
      </c>
      <c r="O1013" s="71">
        <v>0</v>
      </c>
      <c r="P1013" s="74">
        <v>9.8000000000000007</v>
      </c>
    </row>
    <row r="1014" spans="1:16" ht="14.25" customHeight="1">
      <c r="A1014" s="64" t="s">
        <v>1</v>
      </c>
      <c r="B1014" s="163" t="s">
        <v>662</v>
      </c>
      <c r="C1014" s="174" t="s">
        <v>647</v>
      </c>
      <c r="D1014" s="68">
        <v>45839</v>
      </c>
      <c r="E1014" s="66">
        <f t="shared" si="9"/>
        <v>7</v>
      </c>
      <c r="F1014" s="66">
        <f t="shared" si="10"/>
        <v>2025</v>
      </c>
      <c r="G1014" s="67">
        <f t="shared" si="11"/>
        <v>45839</v>
      </c>
      <c r="H1014" s="67" t="s">
        <v>2009</v>
      </c>
      <c r="I1014" s="26" t="s">
        <v>102</v>
      </c>
      <c r="J1014" s="66" t="s">
        <v>129</v>
      </c>
      <c r="K1014" s="69" t="s">
        <v>27</v>
      </c>
      <c r="L1014" s="69" t="s">
        <v>137</v>
      </c>
      <c r="M1014" s="69" t="s">
        <v>666</v>
      </c>
      <c r="N1014" s="69" t="s">
        <v>28</v>
      </c>
      <c r="O1014" s="71">
        <v>0</v>
      </c>
      <c r="P1014" s="74">
        <v>9.8000000000000007</v>
      </c>
    </row>
    <row r="1015" spans="1:16" ht="14.25" customHeight="1">
      <c r="A1015" s="64" t="s">
        <v>1</v>
      </c>
      <c r="B1015" s="163" t="s">
        <v>662</v>
      </c>
      <c r="C1015" s="174" t="s">
        <v>647</v>
      </c>
      <c r="D1015" s="68">
        <v>45839</v>
      </c>
      <c r="E1015" s="66">
        <f t="shared" si="9"/>
        <v>7</v>
      </c>
      <c r="F1015" s="66">
        <f t="shared" si="10"/>
        <v>2025</v>
      </c>
      <c r="G1015" s="67">
        <f t="shared" si="11"/>
        <v>45839</v>
      </c>
      <c r="H1015" s="67" t="s">
        <v>2009</v>
      </c>
      <c r="I1015" s="26" t="s">
        <v>102</v>
      </c>
      <c r="J1015" s="66" t="s">
        <v>129</v>
      </c>
      <c r="K1015" s="69" t="s">
        <v>27</v>
      </c>
      <c r="L1015" s="69" t="s">
        <v>137</v>
      </c>
      <c r="M1015" s="69" t="s">
        <v>666</v>
      </c>
      <c r="N1015" s="69" t="s">
        <v>28</v>
      </c>
      <c r="O1015" s="71">
        <v>0</v>
      </c>
      <c r="P1015" s="74">
        <v>9.8000000000000007</v>
      </c>
    </row>
    <row r="1016" spans="1:16" ht="14.25" customHeight="1">
      <c r="A1016" s="64" t="s">
        <v>1</v>
      </c>
      <c r="B1016" s="163" t="s">
        <v>662</v>
      </c>
      <c r="C1016" s="174" t="s">
        <v>647</v>
      </c>
      <c r="D1016" s="68">
        <v>45840</v>
      </c>
      <c r="E1016" s="66">
        <f t="shared" si="9"/>
        <v>7</v>
      </c>
      <c r="F1016" s="66">
        <f t="shared" si="10"/>
        <v>2025</v>
      </c>
      <c r="G1016" s="67">
        <f t="shared" si="11"/>
        <v>45839</v>
      </c>
      <c r="H1016" s="67" t="s">
        <v>2007</v>
      </c>
      <c r="I1016" s="26" t="s">
        <v>1095</v>
      </c>
      <c r="J1016" s="66" t="s">
        <v>1096</v>
      </c>
      <c r="K1016" s="69" t="s">
        <v>27</v>
      </c>
      <c r="L1016" s="69"/>
      <c r="M1016" s="69" t="s">
        <v>664</v>
      </c>
      <c r="N1016" s="69" t="s">
        <v>604</v>
      </c>
      <c r="O1016" s="71">
        <v>144332.26999999999</v>
      </c>
      <c r="P1016" s="74">
        <v>0</v>
      </c>
    </row>
    <row r="1017" spans="1:16" ht="14.25" customHeight="1">
      <c r="A1017" s="64" t="s">
        <v>1</v>
      </c>
      <c r="B1017" s="163" t="s">
        <v>662</v>
      </c>
      <c r="C1017" s="174" t="s">
        <v>647</v>
      </c>
      <c r="D1017" s="68">
        <v>45840</v>
      </c>
      <c r="E1017" s="66">
        <f t="shared" si="9"/>
        <v>7</v>
      </c>
      <c r="F1017" s="66">
        <f t="shared" si="10"/>
        <v>2025</v>
      </c>
      <c r="G1017" s="67">
        <f t="shared" si="11"/>
        <v>45839</v>
      </c>
      <c r="H1017" s="67" t="s">
        <v>2007</v>
      </c>
      <c r="I1017" s="26" t="s">
        <v>996</v>
      </c>
      <c r="J1017" s="66" t="s">
        <v>1097</v>
      </c>
      <c r="K1017" s="69" t="s">
        <v>27</v>
      </c>
      <c r="L1017" s="69" t="s">
        <v>137</v>
      </c>
      <c r="M1017" s="69" t="s">
        <v>666</v>
      </c>
      <c r="N1017" s="69" t="s">
        <v>604</v>
      </c>
      <c r="O1017" s="71">
        <v>35</v>
      </c>
      <c r="P1017" s="74">
        <v>0</v>
      </c>
    </row>
    <row r="1018" spans="1:16" ht="14.25" customHeight="1">
      <c r="A1018" s="64" t="s">
        <v>1</v>
      </c>
      <c r="B1018" s="163" t="s">
        <v>662</v>
      </c>
      <c r="C1018" s="174" t="s">
        <v>647</v>
      </c>
      <c r="D1018" s="68">
        <v>45840</v>
      </c>
      <c r="E1018" s="66">
        <f t="shared" si="9"/>
        <v>7</v>
      </c>
      <c r="F1018" s="66">
        <f t="shared" si="10"/>
        <v>2025</v>
      </c>
      <c r="G1018" s="67">
        <f t="shared" si="11"/>
        <v>45839</v>
      </c>
      <c r="H1018" s="67" t="s">
        <v>2007</v>
      </c>
      <c r="I1018" s="26" t="s">
        <v>996</v>
      </c>
      <c r="J1018" s="66" t="s">
        <v>1098</v>
      </c>
      <c r="K1018" s="69" t="s">
        <v>27</v>
      </c>
      <c r="L1018" s="69" t="s">
        <v>137</v>
      </c>
      <c r="M1018" s="69" t="s">
        <v>666</v>
      </c>
      <c r="N1018" s="69" t="s">
        <v>604</v>
      </c>
      <c r="O1018" s="71">
        <v>35</v>
      </c>
      <c r="P1018" s="74">
        <v>0</v>
      </c>
    </row>
    <row r="1019" spans="1:16" ht="14.25" customHeight="1">
      <c r="A1019" s="64" t="s">
        <v>1</v>
      </c>
      <c r="B1019" s="163" t="s">
        <v>662</v>
      </c>
      <c r="C1019" s="174" t="s">
        <v>647</v>
      </c>
      <c r="D1019" s="68">
        <v>45840</v>
      </c>
      <c r="E1019" s="66">
        <f t="shared" si="9"/>
        <v>7</v>
      </c>
      <c r="F1019" s="66">
        <f t="shared" si="10"/>
        <v>2025</v>
      </c>
      <c r="G1019" s="67">
        <f t="shared" si="11"/>
        <v>45839</v>
      </c>
      <c r="H1019" s="67" t="s">
        <v>2007</v>
      </c>
      <c r="I1019" s="26" t="s">
        <v>996</v>
      </c>
      <c r="J1019" s="66" t="s">
        <v>1099</v>
      </c>
      <c r="K1019" s="69" t="s">
        <v>27</v>
      </c>
      <c r="L1019" s="69" t="s">
        <v>137</v>
      </c>
      <c r="M1019" s="69" t="s">
        <v>666</v>
      </c>
      <c r="N1019" s="69" t="s">
        <v>604</v>
      </c>
      <c r="O1019" s="71">
        <v>35</v>
      </c>
      <c r="P1019" s="74">
        <v>0</v>
      </c>
    </row>
    <row r="1020" spans="1:16" ht="14.25" customHeight="1">
      <c r="A1020" s="64" t="s">
        <v>1</v>
      </c>
      <c r="B1020" s="163" t="s">
        <v>662</v>
      </c>
      <c r="C1020" s="174" t="s">
        <v>647</v>
      </c>
      <c r="D1020" s="68">
        <v>45840</v>
      </c>
      <c r="E1020" s="66">
        <f t="shared" si="9"/>
        <v>7</v>
      </c>
      <c r="F1020" s="66">
        <f t="shared" si="10"/>
        <v>2025</v>
      </c>
      <c r="G1020" s="67">
        <f t="shared" si="11"/>
        <v>45839</v>
      </c>
      <c r="H1020" s="67" t="s">
        <v>2007</v>
      </c>
      <c r="I1020" s="26" t="s">
        <v>996</v>
      </c>
      <c r="J1020" s="66" t="s">
        <v>1100</v>
      </c>
      <c r="K1020" s="69" t="s">
        <v>27</v>
      </c>
      <c r="L1020" s="69" t="s">
        <v>137</v>
      </c>
      <c r="M1020" s="69" t="s">
        <v>666</v>
      </c>
      <c r="N1020" s="69" t="s">
        <v>604</v>
      </c>
      <c r="O1020" s="71">
        <v>35</v>
      </c>
      <c r="P1020" s="74">
        <v>0</v>
      </c>
    </row>
    <row r="1021" spans="1:16" ht="14.25" customHeight="1">
      <c r="A1021" s="64" t="s">
        <v>1</v>
      </c>
      <c r="B1021" s="163" t="s">
        <v>662</v>
      </c>
      <c r="C1021" s="174" t="s">
        <v>647</v>
      </c>
      <c r="D1021" s="68">
        <v>45840</v>
      </c>
      <c r="E1021" s="66">
        <f t="shared" si="9"/>
        <v>7</v>
      </c>
      <c r="F1021" s="66">
        <f t="shared" si="10"/>
        <v>2025</v>
      </c>
      <c r="G1021" s="67">
        <f t="shared" si="11"/>
        <v>45839</v>
      </c>
      <c r="H1021" s="67" t="s">
        <v>2007</v>
      </c>
      <c r="I1021" s="26" t="s">
        <v>996</v>
      </c>
      <c r="J1021" s="66" t="s">
        <v>1101</v>
      </c>
      <c r="K1021" s="69" t="s">
        <v>27</v>
      </c>
      <c r="L1021" s="69" t="s">
        <v>137</v>
      </c>
      <c r="M1021" s="69" t="s">
        <v>666</v>
      </c>
      <c r="N1021" s="69" t="s">
        <v>604</v>
      </c>
      <c r="O1021" s="71">
        <v>35</v>
      </c>
      <c r="P1021" s="74">
        <v>0</v>
      </c>
    </row>
    <row r="1022" spans="1:16" ht="14.25" customHeight="1">
      <c r="A1022" s="64" t="s">
        <v>1</v>
      </c>
      <c r="B1022" s="163" t="s">
        <v>662</v>
      </c>
      <c r="C1022" s="174" t="s">
        <v>647</v>
      </c>
      <c r="D1022" s="68">
        <v>45840</v>
      </c>
      <c r="E1022" s="66">
        <f t="shared" ref="E1022:E1276" si="12">MONTH(D1022)</f>
        <v>7</v>
      </c>
      <c r="F1022" s="66">
        <f t="shared" ref="F1022:F1276" si="13">YEAR(D1022)</f>
        <v>2025</v>
      </c>
      <c r="G1022" s="67">
        <f t="shared" ref="G1022:G1276" si="14">(E1022&amp;"/"&amp;F1022)*1</f>
        <v>45839</v>
      </c>
      <c r="H1022" s="67" t="s">
        <v>2007</v>
      </c>
      <c r="I1022" s="26" t="s">
        <v>996</v>
      </c>
      <c r="J1022" s="66" t="s">
        <v>1102</v>
      </c>
      <c r="K1022" s="69" t="s">
        <v>27</v>
      </c>
      <c r="L1022" s="69" t="s">
        <v>137</v>
      </c>
      <c r="M1022" s="69" t="s">
        <v>666</v>
      </c>
      <c r="N1022" s="69" t="s">
        <v>604</v>
      </c>
      <c r="O1022" s="71">
        <v>35</v>
      </c>
      <c r="P1022" s="74">
        <v>0</v>
      </c>
    </row>
    <row r="1023" spans="1:16" ht="14.25" customHeight="1">
      <c r="A1023" s="64" t="s">
        <v>1</v>
      </c>
      <c r="B1023" s="163" t="s">
        <v>662</v>
      </c>
      <c r="C1023" s="174" t="s">
        <v>647</v>
      </c>
      <c r="D1023" s="68">
        <v>45840</v>
      </c>
      <c r="E1023" s="66">
        <f t="shared" si="12"/>
        <v>7</v>
      </c>
      <c r="F1023" s="66">
        <f t="shared" si="13"/>
        <v>2025</v>
      </c>
      <c r="G1023" s="67">
        <f t="shared" si="14"/>
        <v>45839</v>
      </c>
      <c r="H1023" s="67" t="s">
        <v>2007</v>
      </c>
      <c r="I1023" s="26" t="s">
        <v>996</v>
      </c>
      <c r="J1023" s="66" t="s">
        <v>1103</v>
      </c>
      <c r="K1023" s="69" t="s">
        <v>27</v>
      </c>
      <c r="L1023" s="69" t="s">
        <v>137</v>
      </c>
      <c r="M1023" s="69" t="s">
        <v>666</v>
      </c>
      <c r="N1023" s="69" t="s">
        <v>604</v>
      </c>
      <c r="O1023" s="71">
        <v>35</v>
      </c>
      <c r="P1023" s="74">
        <v>0</v>
      </c>
    </row>
    <row r="1024" spans="1:16" ht="14.25" customHeight="1">
      <c r="A1024" s="64" t="s">
        <v>1</v>
      </c>
      <c r="B1024" s="163" t="s">
        <v>662</v>
      </c>
      <c r="C1024" s="174" t="s">
        <v>647</v>
      </c>
      <c r="D1024" s="68">
        <v>45840</v>
      </c>
      <c r="E1024" s="66">
        <f t="shared" si="12"/>
        <v>7</v>
      </c>
      <c r="F1024" s="66">
        <f t="shared" si="13"/>
        <v>2025</v>
      </c>
      <c r="G1024" s="67">
        <f t="shared" si="14"/>
        <v>45839</v>
      </c>
      <c r="H1024" s="67" t="s">
        <v>2007</v>
      </c>
      <c r="I1024" s="26" t="s">
        <v>996</v>
      </c>
      <c r="J1024" s="66" t="s">
        <v>1104</v>
      </c>
      <c r="K1024" s="69" t="s">
        <v>27</v>
      </c>
      <c r="L1024" s="69" t="s">
        <v>137</v>
      </c>
      <c r="M1024" s="69" t="s">
        <v>666</v>
      </c>
      <c r="N1024" s="69" t="s">
        <v>604</v>
      </c>
      <c r="O1024" s="71">
        <v>105</v>
      </c>
      <c r="P1024" s="74">
        <v>0</v>
      </c>
    </row>
    <row r="1025" spans="1:16" ht="14.25" customHeight="1">
      <c r="A1025" s="64" t="s">
        <v>1</v>
      </c>
      <c r="B1025" s="163" t="s">
        <v>662</v>
      </c>
      <c r="C1025" s="174" t="s">
        <v>647</v>
      </c>
      <c r="D1025" s="68">
        <v>45840</v>
      </c>
      <c r="E1025" s="66">
        <f t="shared" si="12"/>
        <v>7</v>
      </c>
      <c r="F1025" s="66">
        <f t="shared" si="13"/>
        <v>2025</v>
      </c>
      <c r="G1025" s="67">
        <f t="shared" si="14"/>
        <v>45839</v>
      </c>
      <c r="H1025" s="67" t="s">
        <v>2007</v>
      </c>
      <c r="I1025" s="26" t="s">
        <v>996</v>
      </c>
      <c r="J1025" s="66" t="s">
        <v>1105</v>
      </c>
      <c r="K1025" s="69" t="s">
        <v>27</v>
      </c>
      <c r="L1025" s="69" t="s">
        <v>137</v>
      </c>
      <c r="M1025" s="69" t="s">
        <v>666</v>
      </c>
      <c r="N1025" s="69" t="s">
        <v>604</v>
      </c>
      <c r="O1025" s="71">
        <v>105</v>
      </c>
      <c r="P1025" s="74">
        <v>0</v>
      </c>
    </row>
    <row r="1026" spans="1:16" ht="14.25" customHeight="1">
      <c r="A1026" s="64" t="s">
        <v>1</v>
      </c>
      <c r="B1026" s="163" t="s">
        <v>662</v>
      </c>
      <c r="C1026" s="174" t="s">
        <v>647</v>
      </c>
      <c r="D1026" s="68">
        <v>45840</v>
      </c>
      <c r="E1026" s="66">
        <f t="shared" si="12"/>
        <v>7</v>
      </c>
      <c r="F1026" s="66">
        <f t="shared" si="13"/>
        <v>2025</v>
      </c>
      <c r="G1026" s="67">
        <f t="shared" si="14"/>
        <v>45839</v>
      </c>
      <c r="H1026" s="67" t="s">
        <v>2008</v>
      </c>
      <c r="I1026" s="26" t="s">
        <v>475</v>
      </c>
      <c r="J1026" s="66" t="s">
        <v>1106</v>
      </c>
      <c r="K1026" s="69" t="s">
        <v>27</v>
      </c>
      <c r="L1026" s="69" t="s">
        <v>137</v>
      </c>
      <c r="M1026" s="69" t="s">
        <v>666</v>
      </c>
      <c r="N1026" s="69" t="s">
        <v>28</v>
      </c>
      <c r="O1026" s="71">
        <v>0</v>
      </c>
      <c r="P1026" s="74">
        <v>101.92</v>
      </c>
    </row>
    <row r="1027" spans="1:16" ht="14.25" customHeight="1">
      <c r="A1027" s="64" t="s">
        <v>1</v>
      </c>
      <c r="B1027" s="163" t="s">
        <v>662</v>
      </c>
      <c r="C1027" s="174" t="s">
        <v>647</v>
      </c>
      <c r="D1027" s="68">
        <v>45840</v>
      </c>
      <c r="E1027" s="66">
        <f t="shared" si="12"/>
        <v>7</v>
      </c>
      <c r="F1027" s="66">
        <f t="shared" si="13"/>
        <v>2025</v>
      </c>
      <c r="G1027" s="67">
        <f t="shared" si="14"/>
        <v>45839</v>
      </c>
      <c r="H1027" s="67" t="s">
        <v>2009</v>
      </c>
      <c r="I1027" s="26" t="s">
        <v>102</v>
      </c>
      <c r="J1027" s="66" t="s">
        <v>170</v>
      </c>
      <c r="K1027" s="69" t="s">
        <v>27</v>
      </c>
      <c r="L1027" s="69" t="s">
        <v>137</v>
      </c>
      <c r="M1027" s="69" t="s">
        <v>666</v>
      </c>
      <c r="N1027" s="69" t="s">
        <v>28</v>
      </c>
      <c r="O1027" s="71">
        <v>0</v>
      </c>
      <c r="P1027" s="74">
        <v>3</v>
      </c>
    </row>
    <row r="1028" spans="1:16" ht="14.25" customHeight="1">
      <c r="A1028" s="64" t="s">
        <v>1</v>
      </c>
      <c r="B1028" s="163" t="s">
        <v>662</v>
      </c>
      <c r="C1028" s="174" t="s">
        <v>647</v>
      </c>
      <c r="D1028" s="68">
        <v>45840</v>
      </c>
      <c r="E1028" s="66">
        <f t="shared" si="12"/>
        <v>7</v>
      </c>
      <c r="F1028" s="66">
        <f t="shared" si="13"/>
        <v>2025</v>
      </c>
      <c r="G1028" s="67">
        <f t="shared" si="14"/>
        <v>45839</v>
      </c>
      <c r="H1028" s="67" t="s">
        <v>2009</v>
      </c>
      <c r="I1028" s="26" t="s">
        <v>102</v>
      </c>
      <c r="J1028" s="66" t="s">
        <v>129</v>
      </c>
      <c r="K1028" s="69" t="s">
        <v>27</v>
      </c>
      <c r="L1028" s="69" t="s">
        <v>137</v>
      </c>
      <c r="M1028" s="69" t="s">
        <v>666</v>
      </c>
      <c r="N1028" s="69" t="s">
        <v>28</v>
      </c>
      <c r="O1028" s="71">
        <v>0</v>
      </c>
      <c r="P1028" s="74">
        <v>1.75</v>
      </c>
    </row>
    <row r="1029" spans="1:16" ht="14.25" customHeight="1">
      <c r="A1029" s="64" t="s">
        <v>1</v>
      </c>
      <c r="B1029" s="163" t="s">
        <v>662</v>
      </c>
      <c r="C1029" s="174" t="s">
        <v>647</v>
      </c>
      <c r="D1029" s="68">
        <v>45840</v>
      </c>
      <c r="E1029" s="66">
        <f t="shared" si="12"/>
        <v>7</v>
      </c>
      <c r="F1029" s="66">
        <f t="shared" si="13"/>
        <v>2025</v>
      </c>
      <c r="G1029" s="67">
        <f t="shared" si="14"/>
        <v>45839</v>
      </c>
      <c r="H1029" s="67" t="s">
        <v>2009</v>
      </c>
      <c r="I1029" s="26" t="s">
        <v>102</v>
      </c>
      <c r="J1029" s="66" t="s">
        <v>129</v>
      </c>
      <c r="K1029" s="69" t="s">
        <v>27</v>
      </c>
      <c r="L1029" s="69" t="s">
        <v>137</v>
      </c>
      <c r="M1029" s="69" t="s">
        <v>666</v>
      </c>
      <c r="N1029" s="69" t="s">
        <v>28</v>
      </c>
      <c r="O1029" s="71">
        <v>0</v>
      </c>
      <c r="P1029" s="74">
        <v>4.3499999999999996</v>
      </c>
    </row>
    <row r="1030" spans="1:16" ht="14.25" customHeight="1">
      <c r="A1030" s="64" t="s">
        <v>1</v>
      </c>
      <c r="B1030" s="163" t="s">
        <v>662</v>
      </c>
      <c r="C1030" s="174" t="s">
        <v>647</v>
      </c>
      <c r="D1030" s="68">
        <v>45840</v>
      </c>
      <c r="E1030" s="66">
        <f t="shared" si="12"/>
        <v>7</v>
      </c>
      <c r="F1030" s="66">
        <f t="shared" si="13"/>
        <v>2025</v>
      </c>
      <c r="G1030" s="67">
        <f t="shared" si="14"/>
        <v>45839</v>
      </c>
      <c r="H1030" s="67" t="s">
        <v>29</v>
      </c>
      <c r="I1030" s="26" t="s">
        <v>43</v>
      </c>
      <c r="J1030" s="66" t="s">
        <v>750</v>
      </c>
      <c r="K1030" s="69" t="s">
        <v>27</v>
      </c>
      <c r="L1030" s="69" t="s">
        <v>612</v>
      </c>
      <c r="M1030" s="69" t="s">
        <v>666</v>
      </c>
      <c r="N1030" s="69" t="s">
        <v>28</v>
      </c>
      <c r="O1030" s="71">
        <v>0</v>
      </c>
      <c r="P1030" s="74">
        <v>231</v>
      </c>
    </row>
    <row r="1031" spans="1:16" ht="14.25" customHeight="1">
      <c r="A1031" s="64" t="s">
        <v>1</v>
      </c>
      <c r="B1031" s="163" t="s">
        <v>662</v>
      </c>
      <c r="C1031" s="174" t="s">
        <v>647</v>
      </c>
      <c r="D1031" s="68">
        <v>45841</v>
      </c>
      <c r="E1031" s="66">
        <f t="shared" si="12"/>
        <v>7</v>
      </c>
      <c r="F1031" s="66">
        <f t="shared" si="13"/>
        <v>2025</v>
      </c>
      <c r="G1031" s="67">
        <f t="shared" si="14"/>
        <v>45839</v>
      </c>
      <c r="H1031" s="67" t="s">
        <v>2007</v>
      </c>
      <c r="I1031" s="26" t="s">
        <v>996</v>
      </c>
      <c r="J1031" s="66" t="s">
        <v>1107</v>
      </c>
      <c r="K1031" s="69" t="s">
        <v>27</v>
      </c>
      <c r="L1031" s="69" t="s">
        <v>137</v>
      </c>
      <c r="M1031" s="69" t="s">
        <v>666</v>
      </c>
      <c r="N1031" s="69" t="s">
        <v>604</v>
      </c>
      <c r="O1031" s="71">
        <v>35</v>
      </c>
      <c r="P1031" s="74">
        <v>0</v>
      </c>
    </row>
    <row r="1032" spans="1:16" ht="14.25" customHeight="1">
      <c r="A1032" s="64" t="s">
        <v>1</v>
      </c>
      <c r="B1032" s="163" t="s">
        <v>662</v>
      </c>
      <c r="C1032" s="174" t="s">
        <v>647</v>
      </c>
      <c r="D1032" s="68">
        <v>45841</v>
      </c>
      <c r="E1032" s="66">
        <f t="shared" si="12"/>
        <v>7</v>
      </c>
      <c r="F1032" s="66">
        <f t="shared" si="13"/>
        <v>2025</v>
      </c>
      <c r="G1032" s="67">
        <f t="shared" si="14"/>
        <v>45839</v>
      </c>
      <c r="H1032" s="67" t="s">
        <v>2007</v>
      </c>
      <c r="I1032" s="26" t="s">
        <v>996</v>
      </c>
      <c r="J1032" s="66" t="s">
        <v>1108</v>
      </c>
      <c r="K1032" s="69" t="s">
        <v>27</v>
      </c>
      <c r="L1032" s="69" t="s">
        <v>137</v>
      </c>
      <c r="M1032" s="69" t="s">
        <v>666</v>
      </c>
      <c r="N1032" s="69" t="s">
        <v>604</v>
      </c>
      <c r="O1032" s="71">
        <v>35</v>
      </c>
      <c r="P1032" s="74">
        <v>0</v>
      </c>
    </row>
    <row r="1033" spans="1:16" ht="14.25" customHeight="1">
      <c r="A1033" s="64" t="s">
        <v>1</v>
      </c>
      <c r="B1033" s="163" t="s">
        <v>662</v>
      </c>
      <c r="C1033" s="174" t="s">
        <v>647</v>
      </c>
      <c r="D1033" s="68">
        <v>45841</v>
      </c>
      <c r="E1033" s="66">
        <f t="shared" si="12"/>
        <v>7</v>
      </c>
      <c r="F1033" s="66">
        <f t="shared" si="13"/>
        <v>2025</v>
      </c>
      <c r="G1033" s="67">
        <f t="shared" si="14"/>
        <v>45839</v>
      </c>
      <c r="H1033" s="67" t="s">
        <v>2007</v>
      </c>
      <c r="I1033" s="26" t="s">
        <v>996</v>
      </c>
      <c r="J1033" s="66" t="s">
        <v>1109</v>
      </c>
      <c r="K1033" s="69" t="s">
        <v>27</v>
      </c>
      <c r="L1033" s="69" t="s">
        <v>137</v>
      </c>
      <c r="M1033" s="69" t="s">
        <v>666</v>
      </c>
      <c r="N1033" s="69" t="s">
        <v>604</v>
      </c>
      <c r="O1033" s="71">
        <v>35</v>
      </c>
      <c r="P1033" s="74">
        <v>0</v>
      </c>
    </row>
    <row r="1034" spans="1:16" ht="14.25" customHeight="1">
      <c r="A1034" s="64" t="s">
        <v>1</v>
      </c>
      <c r="B1034" s="163" t="s">
        <v>662</v>
      </c>
      <c r="C1034" s="174" t="s">
        <v>647</v>
      </c>
      <c r="D1034" s="68">
        <v>45841</v>
      </c>
      <c r="E1034" s="66">
        <f t="shared" si="12"/>
        <v>7</v>
      </c>
      <c r="F1034" s="66">
        <f t="shared" si="13"/>
        <v>2025</v>
      </c>
      <c r="G1034" s="67">
        <f t="shared" si="14"/>
        <v>45839</v>
      </c>
      <c r="H1034" s="67" t="s">
        <v>2007</v>
      </c>
      <c r="I1034" s="26" t="s">
        <v>996</v>
      </c>
      <c r="J1034" s="66" t="s">
        <v>1110</v>
      </c>
      <c r="K1034" s="69" t="s">
        <v>27</v>
      </c>
      <c r="L1034" s="69" t="s">
        <v>137</v>
      </c>
      <c r="M1034" s="69" t="s">
        <v>666</v>
      </c>
      <c r="N1034" s="69" t="s">
        <v>604</v>
      </c>
      <c r="O1034" s="71">
        <v>35</v>
      </c>
      <c r="P1034" s="74">
        <v>0</v>
      </c>
    </row>
    <row r="1035" spans="1:16" ht="14.25" customHeight="1">
      <c r="A1035" s="64" t="s">
        <v>1</v>
      </c>
      <c r="B1035" s="163" t="s">
        <v>662</v>
      </c>
      <c r="C1035" s="174" t="s">
        <v>647</v>
      </c>
      <c r="D1035" s="68">
        <v>45841</v>
      </c>
      <c r="E1035" s="66">
        <f t="shared" si="12"/>
        <v>7</v>
      </c>
      <c r="F1035" s="66">
        <f t="shared" si="13"/>
        <v>2025</v>
      </c>
      <c r="G1035" s="67">
        <f t="shared" si="14"/>
        <v>45839</v>
      </c>
      <c r="H1035" s="67" t="s">
        <v>2007</v>
      </c>
      <c r="I1035" s="26" t="s">
        <v>996</v>
      </c>
      <c r="J1035" s="66" t="s">
        <v>1111</v>
      </c>
      <c r="K1035" s="69" t="s">
        <v>27</v>
      </c>
      <c r="L1035" s="69" t="s">
        <v>137</v>
      </c>
      <c r="M1035" s="69" t="s">
        <v>666</v>
      </c>
      <c r="N1035" s="69" t="s">
        <v>604</v>
      </c>
      <c r="O1035" s="71">
        <v>35</v>
      </c>
      <c r="P1035" s="74">
        <v>0</v>
      </c>
    </row>
    <row r="1036" spans="1:16" ht="14.25" customHeight="1">
      <c r="A1036" s="64" t="s">
        <v>1</v>
      </c>
      <c r="B1036" s="163" t="s">
        <v>662</v>
      </c>
      <c r="C1036" s="174" t="s">
        <v>647</v>
      </c>
      <c r="D1036" s="68">
        <v>45841</v>
      </c>
      <c r="E1036" s="66">
        <f t="shared" si="12"/>
        <v>7</v>
      </c>
      <c r="F1036" s="66">
        <f t="shared" si="13"/>
        <v>2025</v>
      </c>
      <c r="G1036" s="67">
        <f t="shared" si="14"/>
        <v>45839</v>
      </c>
      <c r="H1036" s="67" t="s">
        <v>2009</v>
      </c>
      <c r="I1036" s="26" t="s">
        <v>102</v>
      </c>
      <c r="J1036" s="66" t="s">
        <v>170</v>
      </c>
      <c r="K1036" s="69" t="s">
        <v>27</v>
      </c>
      <c r="L1036" s="69" t="s">
        <v>137</v>
      </c>
      <c r="M1036" s="69" t="s">
        <v>666</v>
      </c>
      <c r="N1036" s="69" t="s">
        <v>28</v>
      </c>
      <c r="O1036" s="71">
        <v>0</v>
      </c>
      <c r="P1036" s="74">
        <v>1.8</v>
      </c>
    </row>
    <row r="1037" spans="1:16" ht="14.25" customHeight="1">
      <c r="A1037" s="64" t="s">
        <v>1</v>
      </c>
      <c r="B1037" s="163" t="s">
        <v>662</v>
      </c>
      <c r="C1037" s="174" t="s">
        <v>647</v>
      </c>
      <c r="D1037" s="68">
        <v>45841</v>
      </c>
      <c r="E1037" s="66">
        <f t="shared" si="12"/>
        <v>7</v>
      </c>
      <c r="F1037" s="66">
        <f t="shared" si="13"/>
        <v>2025</v>
      </c>
      <c r="G1037" s="67">
        <f t="shared" si="14"/>
        <v>45839</v>
      </c>
      <c r="H1037" s="67" t="s">
        <v>2006</v>
      </c>
      <c r="I1037" s="26" t="s">
        <v>142</v>
      </c>
      <c r="J1037" s="66" t="s">
        <v>1112</v>
      </c>
      <c r="K1037" s="69" t="s">
        <v>27</v>
      </c>
      <c r="L1037" s="69"/>
      <c r="M1037" s="69" t="s">
        <v>664</v>
      </c>
      <c r="N1037" s="69" t="s">
        <v>28</v>
      </c>
      <c r="O1037" s="71">
        <v>0</v>
      </c>
      <c r="P1037" s="74">
        <v>120</v>
      </c>
    </row>
    <row r="1038" spans="1:16" ht="14.25" customHeight="1">
      <c r="A1038" s="64" t="s">
        <v>1</v>
      </c>
      <c r="B1038" s="163" t="s">
        <v>662</v>
      </c>
      <c r="C1038" s="174" t="s">
        <v>647</v>
      </c>
      <c r="D1038" s="68">
        <v>45842</v>
      </c>
      <c r="E1038" s="66">
        <f t="shared" si="12"/>
        <v>7</v>
      </c>
      <c r="F1038" s="66">
        <f t="shared" si="13"/>
        <v>2025</v>
      </c>
      <c r="G1038" s="67">
        <f t="shared" si="14"/>
        <v>45839</v>
      </c>
      <c r="H1038" s="67" t="s">
        <v>2007</v>
      </c>
      <c r="I1038" s="26" t="s">
        <v>996</v>
      </c>
      <c r="J1038" s="66" t="s">
        <v>182</v>
      </c>
      <c r="K1038" s="69" t="s">
        <v>27</v>
      </c>
      <c r="L1038" s="69" t="s">
        <v>137</v>
      </c>
      <c r="M1038" s="69" t="s">
        <v>666</v>
      </c>
      <c r="N1038" s="69" t="s">
        <v>604</v>
      </c>
      <c r="O1038" s="71">
        <v>177.15</v>
      </c>
      <c r="P1038" s="74">
        <v>0</v>
      </c>
    </row>
    <row r="1039" spans="1:16" ht="14.25" customHeight="1">
      <c r="A1039" s="64" t="s">
        <v>1</v>
      </c>
      <c r="B1039" s="163" t="s">
        <v>662</v>
      </c>
      <c r="C1039" s="174" t="s">
        <v>647</v>
      </c>
      <c r="D1039" s="68">
        <v>45842</v>
      </c>
      <c r="E1039" s="66">
        <f t="shared" si="12"/>
        <v>7</v>
      </c>
      <c r="F1039" s="66">
        <f t="shared" si="13"/>
        <v>2025</v>
      </c>
      <c r="G1039" s="67">
        <f t="shared" si="14"/>
        <v>45839</v>
      </c>
      <c r="H1039" s="67" t="s">
        <v>2007</v>
      </c>
      <c r="I1039" s="26" t="s">
        <v>996</v>
      </c>
      <c r="J1039" s="66" t="s">
        <v>182</v>
      </c>
      <c r="K1039" s="69" t="s">
        <v>27</v>
      </c>
      <c r="L1039" s="69" t="s">
        <v>137</v>
      </c>
      <c r="M1039" s="69" t="s">
        <v>666</v>
      </c>
      <c r="N1039" s="69" t="s">
        <v>604</v>
      </c>
      <c r="O1039" s="71">
        <v>315.77</v>
      </c>
      <c r="P1039" s="74">
        <v>0</v>
      </c>
    </row>
    <row r="1040" spans="1:16" ht="14.25" customHeight="1">
      <c r="A1040" s="64" t="s">
        <v>1</v>
      </c>
      <c r="B1040" s="163" t="s">
        <v>662</v>
      </c>
      <c r="C1040" s="174" t="s">
        <v>647</v>
      </c>
      <c r="D1040" s="68">
        <v>45842</v>
      </c>
      <c r="E1040" s="66">
        <f t="shared" si="12"/>
        <v>7</v>
      </c>
      <c r="F1040" s="66">
        <f t="shared" si="13"/>
        <v>2025</v>
      </c>
      <c r="G1040" s="67">
        <f t="shared" si="14"/>
        <v>45839</v>
      </c>
      <c r="H1040" s="67" t="s">
        <v>2007</v>
      </c>
      <c r="I1040" s="26" t="s">
        <v>996</v>
      </c>
      <c r="J1040" s="66" t="s">
        <v>182</v>
      </c>
      <c r="K1040" s="69" t="s">
        <v>27</v>
      </c>
      <c r="L1040" s="69" t="s">
        <v>137</v>
      </c>
      <c r="M1040" s="69" t="s">
        <v>666</v>
      </c>
      <c r="N1040" s="69" t="s">
        <v>604</v>
      </c>
      <c r="O1040" s="71">
        <v>650.11</v>
      </c>
      <c r="P1040" s="74">
        <v>0</v>
      </c>
    </row>
    <row r="1041" spans="1:16" ht="14.25" customHeight="1">
      <c r="A1041" s="64" t="s">
        <v>1</v>
      </c>
      <c r="B1041" s="163" t="s">
        <v>662</v>
      </c>
      <c r="C1041" s="174" t="s">
        <v>647</v>
      </c>
      <c r="D1041" s="68">
        <v>45842</v>
      </c>
      <c r="E1041" s="66">
        <f t="shared" si="12"/>
        <v>7</v>
      </c>
      <c r="F1041" s="66">
        <f t="shared" si="13"/>
        <v>2025</v>
      </c>
      <c r="G1041" s="67">
        <f t="shared" si="14"/>
        <v>45839</v>
      </c>
      <c r="H1041" s="67" t="s">
        <v>2007</v>
      </c>
      <c r="I1041" s="26" t="s">
        <v>996</v>
      </c>
      <c r="J1041" s="66" t="s">
        <v>1113</v>
      </c>
      <c r="K1041" s="69" t="s">
        <v>27</v>
      </c>
      <c r="L1041" s="69" t="s">
        <v>137</v>
      </c>
      <c r="M1041" s="69" t="s">
        <v>666</v>
      </c>
      <c r="N1041" s="69" t="s">
        <v>604</v>
      </c>
      <c r="O1041" s="71">
        <v>70</v>
      </c>
      <c r="P1041" s="74">
        <v>0</v>
      </c>
    </row>
    <row r="1042" spans="1:16" ht="14.25" customHeight="1">
      <c r="A1042" s="64" t="s">
        <v>1</v>
      </c>
      <c r="B1042" s="163" t="s">
        <v>662</v>
      </c>
      <c r="C1042" s="174" t="s">
        <v>647</v>
      </c>
      <c r="D1042" s="68">
        <v>45842</v>
      </c>
      <c r="E1042" s="66">
        <f t="shared" si="12"/>
        <v>7</v>
      </c>
      <c r="F1042" s="66">
        <f t="shared" si="13"/>
        <v>2025</v>
      </c>
      <c r="G1042" s="67">
        <f t="shared" si="14"/>
        <v>45839</v>
      </c>
      <c r="H1042" s="67" t="s">
        <v>2007</v>
      </c>
      <c r="I1042" s="26" t="s">
        <v>996</v>
      </c>
      <c r="J1042" s="66" t="s">
        <v>1114</v>
      </c>
      <c r="K1042" s="69" t="s">
        <v>27</v>
      </c>
      <c r="L1042" s="69" t="s">
        <v>137</v>
      </c>
      <c r="M1042" s="69" t="s">
        <v>666</v>
      </c>
      <c r="N1042" s="69" t="s">
        <v>604</v>
      </c>
      <c r="O1042" s="71">
        <v>35</v>
      </c>
      <c r="P1042" s="74">
        <v>0</v>
      </c>
    </row>
    <row r="1043" spans="1:16" ht="14.25" customHeight="1">
      <c r="A1043" s="64" t="s">
        <v>1</v>
      </c>
      <c r="B1043" s="163" t="s">
        <v>662</v>
      </c>
      <c r="C1043" s="174" t="s">
        <v>647</v>
      </c>
      <c r="D1043" s="68">
        <v>45842</v>
      </c>
      <c r="E1043" s="66">
        <f t="shared" si="12"/>
        <v>7</v>
      </c>
      <c r="F1043" s="66">
        <f t="shared" si="13"/>
        <v>2025</v>
      </c>
      <c r="G1043" s="67">
        <f t="shared" si="14"/>
        <v>45839</v>
      </c>
      <c r="H1043" s="67" t="s">
        <v>2007</v>
      </c>
      <c r="I1043" s="26" t="s">
        <v>996</v>
      </c>
      <c r="J1043" s="66" t="s">
        <v>1115</v>
      </c>
      <c r="K1043" s="69" t="s">
        <v>27</v>
      </c>
      <c r="L1043" s="69" t="s">
        <v>137</v>
      </c>
      <c r="M1043" s="69" t="s">
        <v>666</v>
      </c>
      <c r="N1043" s="69" t="s">
        <v>604</v>
      </c>
      <c r="O1043" s="71">
        <v>840</v>
      </c>
      <c r="P1043" s="74">
        <v>0</v>
      </c>
    </row>
    <row r="1044" spans="1:16" ht="14.25" customHeight="1">
      <c r="A1044" s="64" t="s">
        <v>1</v>
      </c>
      <c r="B1044" s="163" t="s">
        <v>662</v>
      </c>
      <c r="C1044" s="174" t="s">
        <v>647</v>
      </c>
      <c r="D1044" s="68">
        <v>45842</v>
      </c>
      <c r="E1044" s="66">
        <f t="shared" si="12"/>
        <v>7</v>
      </c>
      <c r="F1044" s="66">
        <f t="shared" si="13"/>
        <v>2025</v>
      </c>
      <c r="G1044" s="67">
        <f t="shared" si="14"/>
        <v>45839</v>
      </c>
      <c r="H1044" s="67" t="s">
        <v>2007</v>
      </c>
      <c r="I1044" s="26" t="s">
        <v>996</v>
      </c>
      <c r="J1044" s="66" t="s">
        <v>1113</v>
      </c>
      <c r="K1044" s="69" t="s">
        <v>27</v>
      </c>
      <c r="L1044" s="69" t="s">
        <v>137</v>
      </c>
      <c r="M1044" s="69" t="s">
        <v>666</v>
      </c>
      <c r="N1044" s="69" t="s">
        <v>604</v>
      </c>
      <c r="O1044" s="71">
        <v>35</v>
      </c>
      <c r="P1044" s="74">
        <v>0</v>
      </c>
    </row>
    <row r="1045" spans="1:16" ht="14.25" customHeight="1">
      <c r="A1045" s="64" t="s">
        <v>1</v>
      </c>
      <c r="B1045" s="163" t="s">
        <v>662</v>
      </c>
      <c r="C1045" s="174" t="s">
        <v>647</v>
      </c>
      <c r="D1045" s="68">
        <v>45842</v>
      </c>
      <c r="E1045" s="66">
        <f t="shared" si="12"/>
        <v>7</v>
      </c>
      <c r="F1045" s="66">
        <f t="shared" si="13"/>
        <v>2025</v>
      </c>
      <c r="G1045" s="67">
        <f t="shared" si="14"/>
        <v>45839</v>
      </c>
      <c r="H1045" s="67" t="s">
        <v>2007</v>
      </c>
      <c r="I1045" s="26" t="s">
        <v>996</v>
      </c>
      <c r="J1045" s="66" t="s">
        <v>1116</v>
      </c>
      <c r="K1045" s="69" t="s">
        <v>27</v>
      </c>
      <c r="L1045" s="69" t="s">
        <v>137</v>
      </c>
      <c r="M1045" s="69" t="s">
        <v>666</v>
      </c>
      <c r="N1045" s="69" t="s">
        <v>604</v>
      </c>
      <c r="O1045" s="71">
        <v>35</v>
      </c>
      <c r="P1045" s="74">
        <v>0</v>
      </c>
    </row>
    <row r="1046" spans="1:16" ht="14.25" customHeight="1">
      <c r="A1046" s="64" t="s">
        <v>1</v>
      </c>
      <c r="B1046" s="163" t="s">
        <v>662</v>
      </c>
      <c r="C1046" s="174" t="s">
        <v>647</v>
      </c>
      <c r="D1046" s="68">
        <v>45842</v>
      </c>
      <c r="E1046" s="66">
        <f t="shared" si="12"/>
        <v>7</v>
      </c>
      <c r="F1046" s="66">
        <f t="shared" si="13"/>
        <v>2025</v>
      </c>
      <c r="G1046" s="67">
        <f t="shared" si="14"/>
        <v>45839</v>
      </c>
      <c r="H1046" s="67" t="s">
        <v>2007</v>
      </c>
      <c r="I1046" s="26" t="s">
        <v>996</v>
      </c>
      <c r="J1046" s="66" t="s">
        <v>1117</v>
      </c>
      <c r="K1046" s="69" t="s">
        <v>27</v>
      </c>
      <c r="L1046" s="69" t="s">
        <v>137</v>
      </c>
      <c r="M1046" s="69" t="s">
        <v>666</v>
      </c>
      <c r="N1046" s="69" t="s">
        <v>604</v>
      </c>
      <c r="O1046" s="71">
        <v>35</v>
      </c>
      <c r="P1046" s="74">
        <v>0</v>
      </c>
    </row>
    <row r="1047" spans="1:16" ht="14.25" customHeight="1">
      <c r="A1047" s="64" t="s">
        <v>1</v>
      </c>
      <c r="B1047" s="163" t="s">
        <v>662</v>
      </c>
      <c r="C1047" s="174" t="s">
        <v>647</v>
      </c>
      <c r="D1047" s="68">
        <v>45842</v>
      </c>
      <c r="E1047" s="66">
        <f t="shared" si="12"/>
        <v>7</v>
      </c>
      <c r="F1047" s="66">
        <f t="shared" si="13"/>
        <v>2025</v>
      </c>
      <c r="G1047" s="67">
        <f t="shared" si="14"/>
        <v>45839</v>
      </c>
      <c r="H1047" s="67" t="s">
        <v>2007</v>
      </c>
      <c r="I1047" s="26" t="s">
        <v>996</v>
      </c>
      <c r="J1047" s="66" t="s">
        <v>1118</v>
      </c>
      <c r="K1047" s="69" t="s">
        <v>27</v>
      </c>
      <c r="L1047" s="69" t="s">
        <v>137</v>
      </c>
      <c r="M1047" s="69" t="s">
        <v>666</v>
      </c>
      <c r="N1047" s="69" t="s">
        <v>604</v>
      </c>
      <c r="O1047" s="71">
        <v>35</v>
      </c>
      <c r="P1047" s="74">
        <v>0</v>
      </c>
    </row>
    <row r="1048" spans="1:16" ht="14.25" customHeight="1">
      <c r="A1048" s="64" t="s">
        <v>1</v>
      </c>
      <c r="B1048" s="163" t="s">
        <v>662</v>
      </c>
      <c r="C1048" s="174" t="s">
        <v>647</v>
      </c>
      <c r="D1048" s="68">
        <v>45842</v>
      </c>
      <c r="E1048" s="66">
        <f t="shared" si="12"/>
        <v>7</v>
      </c>
      <c r="F1048" s="66">
        <f t="shared" si="13"/>
        <v>2025</v>
      </c>
      <c r="G1048" s="67">
        <f t="shared" si="14"/>
        <v>45839</v>
      </c>
      <c r="H1048" s="67" t="s">
        <v>2007</v>
      </c>
      <c r="I1048" s="26" t="s">
        <v>996</v>
      </c>
      <c r="J1048" s="66" t="s">
        <v>1119</v>
      </c>
      <c r="K1048" s="69" t="s">
        <v>27</v>
      </c>
      <c r="L1048" s="69" t="s">
        <v>137</v>
      </c>
      <c r="M1048" s="69" t="s">
        <v>666</v>
      </c>
      <c r="N1048" s="69" t="s">
        <v>604</v>
      </c>
      <c r="O1048" s="71">
        <v>70</v>
      </c>
      <c r="P1048" s="74">
        <v>0</v>
      </c>
    </row>
    <row r="1049" spans="1:16" ht="14.25" customHeight="1">
      <c r="A1049" s="64" t="s">
        <v>1</v>
      </c>
      <c r="B1049" s="163" t="s">
        <v>662</v>
      </c>
      <c r="C1049" s="174" t="s">
        <v>647</v>
      </c>
      <c r="D1049" s="68">
        <v>45842</v>
      </c>
      <c r="E1049" s="66">
        <f t="shared" si="12"/>
        <v>7</v>
      </c>
      <c r="F1049" s="66">
        <f t="shared" si="13"/>
        <v>2025</v>
      </c>
      <c r="G1049" s="67">
        <f t="shared" si="14"/>
        <v>45839</v>
      </c>
      <c r="H1049" s="67" t="s">
        <v>2007</v>
      </c>
      <c r="I1049" s="26" t="s">
        <v>996</v>
      </c>
      <c r="J1049" s="66" t="s">
        <v>1113</v>
      </c>
      <c r="K1049" s="69" t="s">
        <v>27</v>
      </c>
      <c r="L1049" s="69" t="s">
        <v>137</v>
      </c>
      <c r="M1049" s="69" t="s">
        <v>666</v>
      </c>
      <c r="N1049" s="69" t="s">
        <v>604</v>
      </c>
      <c r="O1049" s="71">
        <v>35</v>
      </c>
      <c r="P1049" s="74">
        <v>0</v>
      </c>
    </row>
    <row r="1050" spans="1:16" ht="14.25" customHeight="1">
      <c r="A1050" s="64" t="s">
        <v>1</v>
      </c>
      <c r="B1050" s="163" t="s">
        <v>662</v>
      </c>
      <c r="C1050" s="174" t="s">
        <v>647</v>
      </c>
      <c r="D1050" s="68">
        <v>45842</v>
      </c>
      <c r="E1050" s="66">
        <f t="shared" si="12"/>
        <v>7</v>
      </c>
      <c r="F1050" s="66">
        <f t="shared" si="13"/>
        <v>2025</v>
      </c>
      <c r="G1050" s="67">
        <f t="shared" si="14"/>
        <v>45839</v>
      </c>
      <c r="H1050" s="67" t="s">
        <v>2007</v>
      </c>
      <c r="I1050" s="26" t="s">
        <v>996</v>
      </c>
      <c r="J1050" s="66" t="s">
        <v>1120</v>
      </c>
      <c r="K1050" s="69" t="s">
        <v>27</v>
      </c>
      <c r="L1050" s="69" t="s">
        <v>137</v>
      </c>
      <c r="M1050" s="69" t="s">
        <v>666</v>
      </c>
      <c r="N1050" s="69" t="s">
        <v>604</v>
      </c>
      <c r="O1050" s="71">
        <v>35</v>
      </c>
      <c r="P1050" s="74">
        <v>0</v>
      </c>
    </row>
    <row r="1051" spans="1:16" ht="14.25" customHeight="1">
      <c r="A1051" s="64" t="s">
        <v>1</v>
      </c>
      <c r="B1051" s="163" t="s">
        <v>662</v>
      </c>
      <c r="C1051" s="174" t="s">
        <v>647</v>
      </c>
      <c r="D1051" s="68">
        <v>45842</v>
      </c>
      <c r="E1051" s="66">
        <f t="shared" si="12"/>
        <v>7</v>
      </c>
      <c r="F1051" s="66">
        <f t="shared" si="13"/>
        <v>2025</v>
      </c>
      <c r="G1051" s="67">
        <f t="shared" si="14"/>
        <v>45839</v>
      </c>
      <c r="H1051" s="67" t="s">
        <v>2007</v>
      </c>
      <c r="I1051" s="26" t="s">
        <v>996</v>
      </c>
      <c r="J1051" s="66" t="s">
        <v>1121</v>
      </c>
      <c r="K1051" s="69" t="s">
        <v>27</v>
      </c>
      <c r="L1051" s="69" t="s">
        <v>137</v>
      </c>
      <c r="M1051" s="69" t="s">
        <v>666</v>
      </c>
      <c r="N1051" s="69" t="s">
        <v>604</v>
      </c>
      <c r="O1051" s="71">
        <v>70</v>
      </c>
      <c r="P1051" s="74">
        <v>0</v>
      </c>
    </row>
    <row r="1052" spans="1:16" ht="14.25" customHeight="1">
      <c r="A1052" s="64" t="s">
        <v>1</v>
      </c>
      <c r="B1052" s="163" t="s">
        <v>662</v>
      </c>
      <c r="C1052" s="174" t="s">
        <v>647</v>
      </c>
      <c r="D1052" s="68">
        <v>45842</v>
      </c>
      <c r="E1052" s="66">
        <f t="shared" si="12"/>
        <v>7</v>
      </c>
      <c r="F1052" s="66">
        <f t="shared" si="13"/>
        <v>2025</v>
      </c>
      <c r="G1052" s="67">
        <f t="shared" si="14"/>
        <v>45839</v>
      </c>
      <c r="H1052" s="67" t="s">
        <v>2007</v>
      </c>
      <c r="I1052" s="26" t="s">
        <v>996</v>
      </c>
      <c r="J1052" s="66" t="s">
        <v>1122</v>
      </c>
      <c r="K1052" s="69" t="s">
        <v>27</v>
      </c>
      <c r="L1052" s="69" t="s">
        <v>137</v>
      </c>
      <c r="M1052" s="69" t="s">
        <v>666</v>
      </c>
      <c r="N1052" s="69" t="s">
        <v>604</v>
      </c>
      <c r="O1052" s="71">
        <v>35</v>
      </c>
      <c r="P1052" s="74">
        <v>0</v>
      </c>
    </row>
    <row r="1053" spans="1:16" ht="14.25" customHeight="1">
      <c r="A1053" s="64" t="s">
        <v>1</v>
      </c>
      <c r="B1053" s="163" t="s">
        <v>662</v>
      </c>
      <c r="C1053" s="174" t="s">
        <v>647</v>
      </c>
      <c r="D1053" s="68">
        <v>45842</v>
      </c>
      <c r="E1053" s="66">
        <f t="shared" si="12"/>
        <v>7</v>
      </c>
      <c r="F1053" s="66">
        <f t="shared" si="13"/>
        <v>2025</v>
      </c>
      <c r="G1053" s="67">
        <f t="shared" si="14"/>
        <v>45839</v>
      </c>
      <c r="H1053" s="67" t="s">
        <v>2007</v>
      </c>
      <c r="I1053" s="26" t="s">
        <v>996</v>
      </c>
      <c r="J1053" s="66" t="s">
        <v>1122</v>
      </c>
      <c r="K1053" s="69" t="s">
        <v>27</v>
      </c>
      <c r="L1053" s="69" t="s">
        <v>137</v>
      </c>
      <c r="M1053" s="69" t="s">
        <v>666</v>
      </c>
      <c r="N1053" s="69" t="s">
        <v>604</v>
      </c>
      <c r="O1053" s="71">
        <v>70</v>
      </c>
      <c r="P1053" s="74">
        <v>0</v>
      </c>
    </row>
    <row r="1054" spans="1:16" ht="14.25" customHeight="1">
      <c r="A1054" s="64" t="s">
        <v>1</v>
      </c>
      <c r="B1054" s="163" t="s">
        <v>662</v>
      </c>
      <c r="C1054" s="174" t="s">
        <v>647</v>
      </c>
      <c r="D1054" s="68">
        <v>45842</v>
      </c>
      <c r="E1054" s="66">
        <f t="shared" si="12"/>
        <v>7</v>
      </c>
      <c r="F1054" s="66">
        <f t="shared" si="13"/>
        <v>2025</v>
      </c>
      <c r="G1054" s="67">
        <f t="shared" si="14"/>
        <v>45839</v>
      </c>
      <c r="H1054" s="67" t="s">
        <v>2007</v>
      </c>
      <c r="I1054" s="26" t="s">
        <v>996</v>
      </c>
      <c r="J1054" s="66" t="s">
        <v>1119</v>
      </c>
      <c r="K1054" s="69" t="s">
        <v>27</v>
      </c>
      <c r="L1054" s="69" t="s">
        <v>137</v>
      </c>
      <c r="M1054" s="69" t="s">
        <v>666</v>
      </c>
      <c r="N1054" s="69" t="s">
        <v>604</v>
      </c>
      <c r="O1054" s="71">
        <v>70</v>
      </c>
      <c r="P1054" s="74">
        <v>0</v>
      </c>
    </row>
    <row r="1055" spans="1:16" ht="14.25" customHeight="1">
      <c r="A1055" s="64" t="s">
        <v>1</v>
      </c>
      <c r="B1055" s="163" t="s">
        <v>662</v>
      </c>
      <c r="C1055" s="174" t="s">
        <v>647</v>
      </c>
      <c r="D1055" s="68">
        <v>45842</v>
      </c>
      <c r="E1055" s="66">
        <f t="shared" si="12"/>
        <v>7</v>
      </c>
      <c r="F1055" s="66">
        <f t="shared" si="13"/>
        <v>2025</v>
      </c>
      <c r="G1055" s="67">
        <f t="shared" si="14"/>
        <v>45839</v>
      </c>
      <c r="H1055" s="67" t="s">
        <v>2007</v>
      </c>
      <c r="I1055" s="26" t="s">
        <v>996</v>
      </c>
      <c r="J1055" s="66" t="s">
        <v>1123</v>
      </c>
      <c r="K1055" s="69" t="s">
        <v>27</v>
      </c>
      <c r="L1055" s="69" t="s">
        <v>137</v>
      </c>
      <c r="M1055" s="69" t="s">
        <v>666</v>
      </c>
      <c r="N1055" s="69" t="s">
        <v>604</v>
      </c>
      <c r="O1055" s="71">
        <v>35</v>
      </c>
      <c r="P1055" s="74">
        <v>0</v>
      </c>
    </row>
    <row r="1056" spans="1:16" ht="14.25" customHeight="1">
      <c r="A1056" s="64" t="s">
        <v>1</v>
      </c>
      <c r="B1056" s="163" t="s">
        <v>662</v>
      </c>
      <c r="C1056" s="174" t="s">
        <v>647</v>
      </c>
      <c r="D1056" s="68">
        <v>45842</v>
      </c>
      <c r="E1056" s="66">
        <f t="shared" si="12"/>
        <v>7</v>
      </c>
      <c r="F1056" s="66">
        <f t="shared" si="13"/>
        <v>2025</v>
      </c>
      <c r="G1056" s="67">
        <f t="shared" si="14"/>
        <v>45839</v>
      </c>
      <c r="H1056" s="67" t="s">
        <v>2007</v>
      </c>
      <c r="I1056" s="26" t="s">
        <v>996</v>
      </c>
      <c r="J1056" s="66" t="s">
        <v>1124</v>
      </c>
      <c r="K1056" s="69" t="s">
        <v>27</v>
      </c>
      <c r="L1056" s="69" t="s">
        <v>137</v>
      </c>
      <c r="M1056" s="69" t="s">
        <v>666</v>
      </c>
      <c r="N1056" s="69" t="s">
        <v>604</v>
      </c>
      <c r="O1056" s="71">
        <v>35</v>
      </c>
      <c r="P1056" s="74">
        <v>0</v>
      </c>
    </row>
    <row r="1057" spans="1:16" ht="14.25" customHeight="1">
      <c r="A1057" s="64" t="s">
        <v>1</v>
      </c>
      <c r="B1057" s="163" t="s">
        <v>662</v>
      </c>
      <c r="C1057" s="174" t="s">
        <v>647</v>
      </c>
      <c r="D1057" s="68">
        <v>45842</v>
      </c>
      <c r="E1057" s="66">
        <f t="shared" si="12"/>
        <v>7</v>
      </c>
      <c r="F1057" s="66">
        <f t="shared" si="13"/>
        <v>2025</v>
      </c>
      <c r="G1057" s="67">
        <f t="shared" si="14"/>
        <v>45839</v>
      </c>
      <c r="H1057" s="67" t="s">
        <v>2007</v>
      </c>
      <c r="I1057" s="26" t="s">
        <v>996</v>
      </c>
      <c r="J1057" s="66" t="s">
        <v>1125</v>
      </c>
      <c r="K1057" s="69" t="s">
        <v>27</v>
      </c>
      <c r="L1057" s="69" t="s">
        <v>137</v>
      </c>
      <c r="M1057" s="69" t="s">
        <v>666</v>
      </c>
      <c r="N1057" s="69" t="s">
        <v>604</v>
      </c>
      <c r="O1057" s="71">
        <v>35</v>
      </c>
      <c r="P1057" s="74">
        <v>0</v>
      </c>
    </row>
    <row r="1058" spans="1:16" ht="14.25" customHeight="1">
      <c r="A1058" s="64" t="s">
        <v>1</v>
      </c>
      <c r="B1058" s="163" t="s">
        <v>662</v>
      </c>
      <c r="C1058" s="174" t="s">
        <v>647</v>
      </c>
      <c r="D1058" s="68">
        <v>45842</v>
      </c>
      <c r="E1058" s="66">
        <f t="shared" si="12"/>
        <v>7</v>
      </c>
      <c r="F1058" s="66">
        <f t="shared" si="13"/>
        <v>2025</v>
      </c>
      <c r="G1058" s="67">
        <f t="shared" si="14"/>
        <v>45839</v>
      </c>
      <c r="H1058" s="67" t="s">
        <v>2007</v>
      </c>
      <c r="I1058" s="26" t="s">
        <v>996</v>
      </c>
      <c r="J1058" s="66" t="s">
        <v>1126</v>
      </c>
      <c r="K1058" s="69" t="s">
        <v>27</v>
      </c>
      <c r="L1058" s="69" t="s">
        <v>137</v>
      </c>
      <c r="M1058" s="69" t="s">
        <v>666</v>
      </c>
      <c r="N1058" s="69" t="s">
        <v>604</v>
      </c>
      <c r="O1058" s="71">
        <v>35</v>
      </c>
      <c r="P1058" s="74">
        <v>0</v>
      </c>
    </row>
    <row r="1059" spans="1:16" ht="14.25" customHeight="1">
      <c r="A1059" s="64" t="s">
        <v>1</v>
      </c>
      <c r="B1059" s="163" t="s">
        <v>662</v>
      </c>
      <c r="C1059" s="174" t="s">
        <v>647</v>
      </c>
      <c r="D1059" s="68">
        <v>45842</v>
      </c>
      <c r="E1059" s="66">
        <f t="shared" si="12"/>
        <v>7</v>
      </c>
      <c r="F1059" s="66">
        <f t="shared" si="13"/>
        <v>2025</v>
      </c>
      <c r="G1059" s="67">
        <f t="shared" si="14"/>
        <v>45839</v>
      </c>
      <c r="H1059" s="67" t="s">
        <v>2007</v>
      </c>
      <c r="I1059" s="26" t="s">
        <v>138</v>
      </c>
      <c r="J1059" s="66" t="s">
        <v>139</v>
      </c>
      <c r="K1059" s="69" t="s">
        <v>27</v>
      </c>
      <c r="L1059" s="69" t="s">
        <v>137</v>
      </c>
      <c r="M1059" s="69" t="s">
        <v>664</v>
      </c>
      <c r="N1059" s="69" t="s">
        <v>604</v>
      </c>
      <c r="O1059" s="71">
        <v>0.01</v>
      </c>
      <c r="P1059" s="74">
        <v>0</v>
      </c>
    </row>
    <row r="1060" spans="1:16" ht="14.25" customHeight="1">
      <c r="A1060" s="64" t="s">
        <v>1</v>
      </c>
      <c r="B1060" s="163" t="s">
        <v>662</v>
      </c>
      <c r="C1060" s="174" t="s">
        <v>647</v>
      </c>
      <c r="D1060" s="68">
        <v>45842</v>
      </c>
      <c r="E1060" s="66">
        <f t="shared" si="12"/>
        <v>7</v>
      </c>
      <c r="F1060" s="66">
        <f t="shared" si="13"/>
        <v>2025</v>
      </c>
      <c r="G1060" s="67">
        <f t="shared" si="14"/>
        <v>45839</v>
      </c>
      <c r="H1060" s="67" t="s">
        <v>29</v>
      </c>
      <c r="I1060" s="26" t="s">
        <v>33</v>
      </c>
      <c r="J1060" s="66" t="s">
        <v>347</v>
      </c>
      <c r="K1060" s="69" t="s">
        <v>27</v>
      </c>
      <c r="L1060" s="69"/>
      <c r="M1060" s="69" t="s">
        <v>666</v>
      </c>
      <c r="N1060" s="69" t="s">
        <v>28</v>
      </c>
      <c r="O1060" s="71">
        <v>0</v>
      </c>
      <c r="P1060" s="74">
        <v>492.05</v>
      </c>
    </row>
    <row r="1061" spans="1:16" ht="14.25" customHeight="1">
      <c r="A1061" s="64" t="s">
        <v>1</v>
      </c>
      <c r="B1061" s="163" t="s">
        <v>662</v>
      </c>
      <c r="C1061" s="174" t="s">
        <v>647</v>
      </c>
      <c r="D1061" s="68">
        <v>45842</v>
      </c>
      <c r="E1061" s="66">
        <f t="shared" si="12"/>
        <v>7</v>
      </c>
      <c r="F1061" s="66">
        <f t="shared" si="13"/>
        <v>2025</v>
      </c>
      <c r="G1061" s="67">
        <f t="shared" si="14"/>
        <v>45839</v>
      </c>
      <c r="H1061" s="67" t="s">
        <v>2006</v>
      </c>
      <c r="I1061" s="26" t="s">
        <v>142</v>
      </c>
      <c r="J1061" s="66" t="s">
        <v>1127</v>
      </c>
      <c r="K1061" s="69">
        <v>51964</v>
      </c>
      <c r="L1061" s="69"/>
      <c r="M1061" s="69" t="s">
        <v>664</v>
      </c>
      <c r="N1061" s="69" t="s">
        <v>28</v>
      </c>
      <c r="O1061" s="71">
        <v>0</v>
      </c>
      <c r="P1061" s="74">
        <v>965.83</v>
      </c>
    </row>
    <row r="1062" spans="1:16" ht="14.25" customHeight="1">
      <c r="A1062" s="64" t="s">
        <v>1</v>
      </c>
      <c r="B1062" s="163" t="s">
        <v>662</v>
      </c>
      <c r="C1062" s="174" t="s">
        <v>647</v>
      </c>
      <c r="D1062" s="68">
        <v>45842</v>
      </c>
      <c r="E1062" s="66">
        <f t="shared" si="12"/>
        <v>7</v>
      </c>
      <c r="F1062" s="66">
        <f t="shared" si="13"/>
        <v>2025</v>
      </c>
      <c r="G1062" s="67">
        <f t="shared" si="14"/>
        <v>45839</v>
      </c>
      <c r="H1062" s="67" t="s">
        <v>2006</v>
      </c>
      <c r="I1062" s="26" t="s">
        <v>142</v>
      </c>
      <c r="J1062" s="66" t="s">
        <v>745</v>
      </c>
      <c r="K1062" s="69" t="s">
        <v>27</v>
      </c>
      <c r="L1062" s="69"/>
      <c r="M1062" s="69" t="s">
        <v>666</v>
      </c>
      <c r="N1062" s="69" t="s">
        <v>28</v>
      </c>
      <c r="O1062" s="71">
        <v>0</v>
      </c>
      <c r="P1062" s="74">
        <v>1529.65</v>
      </c>
    </row>
    <row r="1063" spans="1:16" ht="14.25" customHeight="1">
      <c r="A1063" s="64" t="s">
        <v>1</v>
      </c>
      <c r="B1063" s="163" t="s">
        <v>662</v>
      </c>
      <c r="C1063" s="174" t="s">
        <v>647</v>
      </c>
      <c r="D1063" s="68">
        <v>45845</v>
      </c>
      <c r="E1063" s="66">
        <f t="shared" si="12"/>
        <v>7</v>
      </c>
      <c r="F1063" s="66">
        <f t="shared" si="13"/>
        <v>2025</v>
      </c>
      <c r="G1063" s="67">
        <f t="shared" si="14"/>
        <v>45839</v>
      </c>
      <c r="H1063" s="67" t="s">
        <v>2007</v>
      </c>
      <c r="I1063" s="26" t="s">
        <v>667</v>
      </c>
      <c r="J1063" s="66" t="s">
        <v>136</v>
      </c>
      <c r="K1063" s="69" t="s">
        <v>27</v>
      </c>
      <c r="L1063" s="69" t="s">
        <v>137</v>
      </c>
      <c r="M1063" s="69" t="s">
        <v>666</v>
      </c>
      <c r="N1063" s="69" t="s">
        <v>604</v>
      </c>
      <c r="O1063" s="71">
        <v>250.03</v>
      </c>
      <c r="P1063" s="74">
        <v>0</v>
      </c>
    </row>
    <row r="1064" spans="1:16" ht="14.25" customHeight="1">
      <c r="A1064" s="64" t="s">
        <v>1</v>
      </c>
      <c r="B1064" s="163" t="s">
        <v>662</v>
      </c>
      <c r="C1064" s="174" t="s">
        <v>647</v>
      </c>
      <c r="D1064" s="68">
        <v>45845</v>
      </c>
      <c r="E1064" s="66">
        <f t="shared" si="12"/>
        <v>7</v>
      </c>
      <c r="F1064" s="66">
        <f t="shared" si="13"/>
        <v>2025</v>
      </c>
      <c r="G1064" s="67">
        <f t="shared" si="14"/>
        <v>45839</v>
      </c>
      <c r="H1064" s="67" t="s">
        <v>2006</v>
      </c>
      <c r="I1064" s="26" t="s">
        <v>142</v>
      </c>
      <c r="J1064" s="66" t="s">
        <v>1128</v>
      </c>
      <c r="K1064" s="69" t="s">
        <v>27</v>
      </c>
      <c r="L1064" s="69" t="s">
        <v>132</v>
      </c>
      <c r="M1064" s="69" t="s">
        <v>664</v>
      </c>
      <c r="N1064" s="69" t="s">
        <v>604</v>
      </c>
      <c r="O1064" s="71">
        <v>441</v>
      </c>
      <c r="P1064" s="74">
        <v>0</v>
      </c>
    </row>
    <row r="1065" spans="1:16" ht="14.25" customHeight="1">
      <c r="A1065" s="64" t="s">
        <v>1</v>
      </c>
      <c r="B1065" s="163" t="s">
        <v>662</v>
      </c>
      <c r="C1065" s="174" t="s">
        <v>647</v>
      </c>
      <c r="D1065" s="68">
        <v>45845</v>
      </c>
      <c r="E1065" s="66">
        <f t="shared" si="12"/>
        <v>7</v>
      </c>
      <c r="F1065" s="66">
        <f t="shared" si="13"/>
        <v>2025</v>
      </c>
      <c r="G1065" s="67">
        <f t="shared" si="14"/>
        <v>45839</v>
      </c>
      <c r="H1065" s="67" t="s">
        <v>2006</v>
      </c>
      <c r="I1065" s="26" t="s">
        <v>142</v>
      </c>
      <c r="J1065" s="66" t="s">
        <v>1128</v>
      </c>
      <c r="K1065" s="69" t="s">
        <v>27</v>
      </c>
      <c r="L1065" s="69" t="s">
        <v>122</v>
      </c>
      <c r="M1065" s="69" t="s">
        <v>664</v>
      </c>
      <c r="N1065" s="69" t="s">
        <v>604</v>
      </c>
      <c r="O1065" s="71">
        <v>819</v>
      </c>
      <c r="P1065" s="74">
        <v>0</v>
      </c>
    </row>
    <row r="1066" spans="1:16" ht="14.25" customHeight="1">
      <c r="A1066" s="64" t="s">
        <v>1</v>
      </c>
      <c r="B1066" s="163" t="s">
        <v>662</v>
      </c>
      <c r="C1066" s="174" t="s">
        <v>647</v>
      </c>
      <c r="D1066" s="68">
        <v>45845</v>
      </c>
      <c r="E1066" s="66">
        <f t="shared" si="12"/>
        <v>7</v>
      </c>
      <c r="F1066" s="66">
        <f t="shared" si="13"/>
        <v>2025</v>
      </c>
      <c r="G1066" s="67">
        <f t="shared" si="14"/>
        <v>45839</v>
      </c>
      <c r="H1066" s="67" t="s">
        <v>2007</v>
      </c>
      <c r="I1066" s="26" t="s">
        <v>996</v>
      </c>
      <c r="J1066" s="66" t="s">
        <v>1129</v>
      </c>
      <c r="K1066" s="69" t="s">
        <v>27</v>
      </c>
      <c r="L1066" s="69" t="s">
        <v>137</v>
      </c>
      <c r="M1066" s="69" t="s">
        <v>666</v>
      </c>
      <c r="N1066" s="69" t="s">
        <v>604</v>
      </c>
      <c r="O1066" s="71">
        <v>35</v>
      </c>
      <c r="P1066" s="74">
        <v>0</v>
      </c>
    </row>
    <row r="1067" spans="1:16" ht="14.25" customHeight="1">
      <c r="A1067" s="64" t="s">
        <v>1</v>
      </c>
      <c r="B1067" s="163" t="s">
        <v>662</v>
      </c>
      <c r="C1067" s="174" t="s">
        <v>647</v>
      </c>
      <c r="D1067" s="68">
        <v>45845</v>
      </c>
      <c r="E1067" s="66">
        <f t="shared" si="12"/>
        <v>7</v>
      </c>
      <c r="F1067" s="66">
        <f t="shared" si="13"/>
        <v>2025</v>
      </c>
      <c r="G1067" s="67">
        <f t="shared" si="14"/>
        <v>45839</v>
      </c>
      <c r="H1067" s="67" t="s">
        <v>2007</v>
      </c>
      <c r="I1067" s="26" t="s">
        <v>996</v>
      </c>
      <c r="J1067" s="66" t="s">
        <v>1130</v>
      </c>
      <c r="K1067" s="69" t="s">
        <v>27</v>
      </c>
      <c r="L1067" s="69" t="s">
        <v>137</v>
      </c>
      <c r="M1067" s="69" t="s">
        <v>666</v>
      </c>
      <c r="N1067" s="69" t="s">
        <v>604</v>
      </c>
      <c r="O1067" s="71">
        <v>25</v>
      </c>
      <c r="P1067" s="74">
        <v>0</v>
      </c>
    </row>
    <row r="1068" spans="1:16" ht="14.25" customHeight="1">
      <c r="A1068" s="64" t="s">
        <v>1</v>
      </c>
      <c r="B1068" s="163" t="s">
        <v>662</v>
      </c>
      <c r="C1068" s="174" t="s">
        <v>647</v>
      </c>
      <c r="D1068" s="68">
        <v>45845</v>
      </c>
      <c r="E1068" s="66">
        <f t="shared" si="12"/>
        <v>7</v>
      </c>
      <c r="F1068" s="66">
        <f t="shared" si="13"/>
        <v>2025</v>
      </c>
      <c r="G1068" s="67">
        <f t="shared" si="14"/>
        <v>45839</v>
      </c>
      <c r="H1068" s="67" t="s">
        <v>2007</v>
      </c>
      <c r="I1068" s="26" t="s">
        <v>996</v>
      </c>
      <c r="J1068" s="66" t="s">
        <v>1131</v>
      </c>
      <c r="K1068" s="69" t="s">
        <v>27</v>
      </c>
      <c r="L1068" s="69" t="s">
        <v>137</v>
      </c>
      <c r="M1068" s="69" t="s">
        <v>666</v>
      </c>
      <c r="N1068" s="69" t="s">
        <v>604</v>
      </c>
      <c r="O1068" s="71">
        <v>50</v>
      </c>
      <c r="P1068" s="74">
        <v>0</v>
      </c>
    </row>
    <row r="1069" spans="1:16" ht="14.25" customHeight="1">
      <c r="A1069" s="64" t="s">
        <v>1</v>
      </c>
      <c r="B1069" s="163" t="s">
        <v>662</v>
      </c>
      <c r="C1069" s="174" t="s">
        <v>647</v>
      </c>
      <c r="D1069" s="68">
        <v>45845</v>
      </c>
      <c r="E1069" s="66">
        <f t="shared" si="12"/>
        <v>7</v>
      </c>
      <c r="F1069" s="66">
        <f t="shared" si="13"/>
        <v>2025</v>
      </c>
      <c r="G1069" s="67">
        <f t="shared" si="14"/>
        <v>45839</v>
      </c>
      <c r="H1069" s="67" t="s">
        <v>2007</v>
      </c>
      <c r="I1069" s="26" t="s">
        <v>996</v>
      </c>
      <c r="J1069" s="66" t="s">
        <v>1130</v>
      </c>
      <c r="K1069" s="69" t="s">
        <v>27</v>
      </c>
      <c r="L1069" s="69" t="s">
        <v>137</v>
      </c>
      <c r="M1069" s="69" t="s">
        <v>666</v>
      </c>
      <c r="N1069" s="69" t="s">
        <v>604</v>
      </c>
      <c r="O1069" s="71">
        <v>18</v>
      </c>
      <c r="P1069" s="74">
        <v>0</v>
      </c>
    </row>
    <row r="1070" spans="1:16" ht="14.25" customHeight="1">
      <c r="A1070" s="64" t="s">
        <v>1</v>
      </c>
      <c r="B1070" s="163" t="s">
        <v>662</v>
      </c>
      <c r="C1070" s="174" t="s">
        <v>647</v>
      </c>
      <c r="D1070" s="68">
        <v>45845</v>
      </c>
      <c r="E1070" s="66">
        <f t="shared" si="12"/>
        <v>7</v>
      </c>
      <c r="F1070" s="66">
        <f t="shared" si="13"/>
        <v>2025</v>
      </c>
      <c r="G1070" s="67">
        <f t="shared" si="14"/>
        <v>45839</v>
      </c>
      <c r="H1070" s="67" t="s">
        <v>2007</v>
      </c>
      <c r="I1070" s="26" t="s">
        <v>996</v>
      </c>
      <c r="J1070" s="66" t="s">
        <v>1132</v>
      </c>
      <c r="K1070" s="69" t="s">
        <v>27</v>
      </c>
      <c r="L1070" s="69" t="s">
        <v>137</v>
      </c>
      <c r="M1070" s="69" t="s">
        <v>666</v>
      </c>
      <c r="N1070" s="69" t="s">
        <v>604</v>
      </c>
      <c r="O1070" s="71">
        <v>9</v>
      </c>
      <c r="P1070" s="74">
        <v>0</v>
      </c>
    </row>
    <row r="1071" spans="1:16" ht="14.25" customHeight="1">
      <c r="A1071" s="64" t="s">
        <v>1</v>
      </c>
      <c r="B1071" s="163" t="s">
        <v>662</v>
      </c>
      <c r="C1071" s="174" t="s">
        <v>647</v>
      </c>
      <c r="D1071" s="68">
        <v>45845</v>
      </c>
      <c r="E1071" s="66">
        <f t="shared" si="12"/>
        <v>7</v>
      </c>
      <c r="F1071" s="66">
        <f t="shared" si="13"/>
        <v>2025</v>
      </c>
      <c r="G1071" s="67">
        <f t="shared" si="14"/>
        <v>45839</v>
      </c>
      <c r="H1071" s="67" t="s">
        <v>2007</v>
      </c>
      <c r="I1071" s="26" t="s">
        <v>996</v>
      </c>
      <c r="J1071" s="66" t="s">
        <v>1133</v>
      </c>
      <c r="K1071" s="69" t="s">
        <v>27</v>
      </c>
      <c r="L1071" s="69" t="s">
        <v>137</v>
      </c>
      <c r="M1071" s="69" t="s">
        <v>666</v>
      </c>
      <c r="N1071" s="69" t="s">
        <v>604</v>
      </c>
      <c r="O1071" s="71">
        <v>100</v>
      </c>
      <c r="P1071" s="74">
        <v>0</v>
      </c>
    </row>
    <row r="1072" spans="1:16" ht="14.25" customHeight="1">
      <c r="A1072" s="64" t="s">
        <v>1</v>
      </c>
      <c r="B1072" s="163" t="s">
        <v>662</v>
      </c>
      <c r="C1072" s="174" t="s">
        <v>647</v>
      </c>
      <c r="D1072" s="68">
        <v>45845</v>
      </c>
      <c r="E1072" s="66">
        <f t="shared" si="12"/>
        <v>7</v>
      </c>
      <c r="F1072" s="66">
        <f t="shared" si="13"/>
        <v>2025</v>
      </c>
      <c r="G1072" s="67">
        <f t="shared" si="14"/>
        <v>45839</v>
      </c>
      <c r="H1072" s="67" t="s">
        <v>2007</v>
      </c>
      <c r="I1072" s="26" t="s">
        <v>996</v>
      </c>
      <c r="J1072" s="66" t="s">
        <v>1131</v>
      </c>
      <c r="K1072" s="69" t="s">
        <v>27</v>
      </c>
      <c r="L1072" s="69" t="s">
        <v>137</v>
      </c>
      <c r="M1072" s="69" t="s">
        <v>666</v>
      </c>
      <c r="N1072" s="69" t="s">
        <v>604</v>
      </c>
      <c r="O1072" s="71">
        <v>50</v>
      </c>
      <c r="P1072" s="74">
        <v>0</v>
      </c>
    </row>
    <row r="1073" spans="1:16" ht="14.25" customHeight="1">
      <c r="A1073" s="64" t="s">
        <v>1</v>
      </c>
      <c r="B1073" s="163" t="s">
        <v>662</v>
      </c>
      <c r="C1073" s="174" t="s">
        <v>647</v>
      </c>
      <c r="D1073" s="68">
        <v>45845</v>
      </c>
      <c r="E1073" s="66">
        <f t="shared" si="12"/>
        <v>7</v>
      </c>
      <c r="F1073" s="66">
        <f t="shared" si="13"/>
        <v>2025</v>
      </c>
      <c r="G1073" s="67">
        <f t="shared" si="14"/>
        <v>45839</v>
      </c>
      <c r="H1073" s="67" t="s">
        <v>2007</v>
      </c>
      <c r="I1073" s="26" t="s">
        <v>996</v>
      </c>
      <c r="J1073" s="66" t="s">
        <v>1130</v>
      </c>
      <c r="K1073" s="69" t="s">
        <v>27</v>
      </c>
      <c r="L1073" s="69" t="s">
        <v>137</v>
      </c>
      <c r="M1073" s="69" t="s">
        <v>666</v>
      </c>
      <c r="N1073" s="69" t="s">
        <v>604</v>
      </c>
      <c r="O1073" s="71">
        <v>4</v>
      </c>
      <c r="P1073" s="74">
        <v>0</v>
      </c>
    </row>
    <row r="1074" spans="1:16" ht="14.25" customHeight="1">
      <c r="A1074" s="64" t="s">
        <v>1</v>
      </c>
      <c r="B1074" s="163" t="s">
        <v>662</v>
      </c>
      <c r="C1074" s="174" t="s">
        <v>647</v>
      </c>
      <c r="D1074" s="68">
        <v>45845</v>
      </c>
      <c r="E1074" s="66">
        <f t="shared" si="12"/>
        <v>7</v>
      </c>
      <c r="F1074" s="66">
        <f t="shared" si="13"/>
        <v>2025</v>
      </c>
      <c r="G1074" s="67">
        <f t="shared" si="14"/>
        <v>45839</v>
      </c>
      <c r="H1074" s="67" t="s">
        <v>2007</v>
      </c>
      <c r="I1074" s="26" t="s">
        <v>996</v>
      </c>
      <c r="J1074" s="66" t="s">
        <v>1134</v>
      </c>
      <c r="K1074" s="69" t="s">
        <v>27</v>
      </c>
      <c r="L1074" s="69" t="s">
        <v>137</v>
      </c>
      <c r="M1074" s="69" t="s">
        <v>666</v>
      </c>
      <c r="N1074" s="69" t="s">
        <v>604</v>
      </c>
      <c r="O1074" s="71">
        <v>19</v>
      </c>
      <c r="P1074" s="74">
        <v>0</v>
      </c>
    </row>
    <row r="1075" spans="1:16" ht="14.25" customHeight="1">
      <c r="A1075" s="64" t="s">
        <v>1</v>
      </c>
      <c r="B1075" s="163" t="s">
        <v>662</v>
      </c>
      <c r="C1075" s="174" t="s">
        <v>647</v>
      </c>
      <c r="D1075" s="68">
        <v>45845</v>
      </c>
      <c r="E1075" s="66">
        <f t="shared" si="12"/>
        <v>7</v>
      </c>
      <c r="F1075" s="66">
        <f t="shared" si="13"/>
        <v>2025</v>
      </c>
      <c r="G1075" s="67">
        <f t="shared" si="14"/>
        <v>45839</v>
      </c>
      <c r="H1075" s="67" t="s">
        <v>2007</v>
      </c>
      <c r="I1075" s="26" t="s">
        <v>996</v>
      </c>
      <c r="J1075" s="66" t="s">
        <v>1135</v>
      </c>
      <c r="K1075" s="69" t="s">
        <v>27</v>
      </c>
      <c r="L1075" s="69" t="s">
        <v>137</v>
      </c>
      <c r="M1075" s="69" t="s">
        <v>666</v>
      </c>
      <c r="N1075" s="69" t="s">
        <v>604</v>
      </c>
      <c r="O1075" s="71">
        <v>34</v>
      </c>
      <c r="P1075" s="74">
        <v>0</v>
      </c>
    </row>
    <row r="1076" spans="1:16" ht="14.25" customHeight="1">
      <c r="A1076" s="64" t="s">
        <v>1</v>
      </c>
      <c r="B1076" s="163" t="s">
        <v>662</v>
      </c>
      <c r="C1076" s="174" t="s">
        <v>647</v>
      </c>
      <c r="D1076" s="68">
        <v>45845</v>
      </c>
      <c r="E1076" s="66">
        <f t="shared" si="12"/>
        <v>7</v>
      </c>
      <c r="F1076" s="66">
        <f t="shared" si="13"/>
        <v>2025</v>
      </c>
      <c r="G1076" s="67">
        <f t="shared" si="14"/>
        <v>45839</v>
      </c>
      <c r="H1076" s="67" t="s">
        <v>2007</v>
      </c>
      <c r="I1076" s="26" t="s">
        <v>996</v>
      </c>
      <c r="J1076" s="66" t="s">
        <v>1131</v>
      </c>
      <c r="K1076" s="69" t="s">
        <v>27</v>
      </c>
      <c r="L1076" s="69" t="s">
        <v>137</v>
      </c>
      <c r="M1076" s="69" t="s">
        <v>666</v>
      </c>
      <c r="N1076" s="69" t="s">
        <v>604</v>
      </c>
      <c r="O1076" s="71">
        <v>45</v>
      </c>
      <c r="P1076" s="74">
        <v>0</v>
      </c>
    </row>
    <row r="1077" spans="1:16" ht="14.25" customHeight="1">
      <c r="A1077" s="64" t="s">
        <v>1</v>
      </c>
      <c r="B1077" s="163" t="s">
        <v>662</v>
      </c>
      <c r="C1077" s="174" t="s">
        <v>647</v>
      </c>
      <c r="D1077" s="68">
        <v>45845</v>
      </c>
      <c r="E1077" s="66">
        <f t="shared" si="12"/>
        <v>7</v>
      </c>
      <c r="F1077" s="66">
        <f t="shared" si="13"/>
        <v>2025</v>
      </c>
      <c r="G1077" s="67">
        <f t="shared" si="14"/>
        <v>45839</v>
      </c>
      <c r="H1077" s="67" t="s">
        <v>2007</v>
      </c>
      <c r="I1077" s="26" t="s">
        <v>996</v>
      </c>
      <c r="J1077" s="66" t="s">
        <v>1131</v>
      </c>
      <c r="K1077" s="69" t="s">
        <v>27</v>
      </c>
      <c r="L1077" s="69" t="s">
        <v>137</v>
      </c>
      <c r="M1077" s="69" t="s">
        <v>666</v>
      </c>
      <c r="N1077" s="69" t="s">
        <v>604</v>
      </c>
      <c r="O1077" s="71">
        <v>60</v>
      </c>
      <c r="P1077" s="74">
        <v>0</v>
      </c>
    </row>
    <row r="1078" spans="1:16" ht="14.25" customHeight="1">
      <c r="A1078" s="64" t="s">
        <v>1</v>
      </c>
      <c r="B1078" s="163" t="s">
        <v>662</v>
      </c>
      <c r="C1078" s="174" t="s">
        <v>647</v>
      </c>
      <c r="D1078" s="68">
        <v>45845</v>
      </c>
      <c r="E1078" s="66">
        <f t="shared" si="12"/>
        <v>7</v>
      </c>
      <c r="F1078" s="66">
        <f t="shared" si="13"/>
        <v>2025</v>
      </c>
      <c r="G1078" s="67">
        <f t="shared" si="14"/>
        <v>45839</v>
      </c>
      <c r="H1078" s="67" t="s">
        <v>2007</v>
      </c>
      <c r="I1078" s="26" t="s">
        <v>996</v>
      </c>
      <c r="J1078" s="66" t="s">
        <v>1136</v>
      </c>
      <c r="K1078" s="69" t="s">
        <v>27</v>
      </c>
      <c r="L1078" s="69" t="s">
        <v>137</v>
      </c>
      <c r="M1078" s="69" t="s">
        <v>666</v>
      </c>
      <c r="N1078" s="69" t="s">
        <v>604</v>
      </c>
      <c r="O1078" s="71">
        <v>21</v>
      </c>
      <c r="P1078" s="74">
        <v>0</v>
      </c>
    </row>
    <row r="1079" spans="1:16" ht="14.25" customHeight="1">
      <c r="A1079" s="64" t="s">
        <v>1</v>
      </c>
      <c r="B1079" s="163" t="s">
        <v>662</v>
      </c>
      <c r="C1079" s="174" t="s">
        <v>647</v>
      </c>
      <c r="D1079" s="68">
        <v>45845</v>
      </c>
      <c r="E1079" s="66">
        <f t="shared" si="12"/>
        <v>7</v>
      </c>
      <c r="F1079" s="66">
        <f t="shared" si="13"/>
        <v>2025</v>
      </c>
      <c r="G1079" s="67">
        <f t="shared" si="14"/>
        <v>45839</v>
      </c>
      <c r="H1079" s="67" t="s">
        <v>2007</v>
      </c>
      <c r="I1079" s="26" t="s">
        <v>996</v>
      </c>
      <c r="J1079" s="66" t="s">
        <v>1133</v>
      </c>
      <c r="K1079" s="69" t="s">
        <v>27</v>
      </c>
      <c r="L1079" s="69" t="s">
        <v>137</v>
      </c>
      <c r="M1079" s="69" t="s">
        <v>666</v>
      </c>
      <c r="N1079" s="69" t="s">
        <v>604</v>
      </c>
      <c r="O1079" s="71">
        <v>20</v>
      </c>
      <c r="P1079" s="74">
        <v>0</v>
      </c>
    </row>
    <row r="1080" spans="1:16" ht="14.25" customHeight="1">
      <c r="A1080" s="64" t="s">
        <v>1</v>
      </c>
      <c r="B1080" s="163" t="s">
        <v>662</v>
      </c>
      <c r="C1080" s="174" t="s">
        <v>647</v>
      </c>
      <c r="D1080" s="68">
        <v>45845</v>
      </c>
      <c r="E1080" s="66">
        <f t="shared" si="12"/>
        <v>7</v>
      </c>
      <c r="F1080" s="66">
        <f t="shared" si="13"/>
        <v>2025</v>
      </c>
      <c r="G1080" s="67">
        <f t="shared" si="14"/>
        <v>45839</v>
      </c>
      <c r="H1080" s="67" t="s">
        <v>2007</v>
      </c>
      <c r="I1080" s="26" t="s">
        <v>996</v>
      </c>
      <c r="J1080" s="66" t="s">
        <v>1137</v>
      </c>
      <c r="K1080" s="69" t="s">
        <v>27</v>
      </c>
      <c r="L1080" s="69" t="s">
        <v>137</v>
      </c>
      <c r="M1080" s="69" t="s">
        <v>666</v>
      </c>
      <c r="N1080" s="69" t="s">
        <v>604</v>
      </c>
      <c r="O1080" s="71">
        <v>5</v>
      </c>
      <c r="P1080" s="74">
        <v>0</v>
      </c>
    </row>
    <row r="1081" spans="1:16" ht="14.25" customHeight="1">
      <c r="A1081" s="64" t="s">
        <v>1</v>
      </c>
      <c r="B1081" s="163" t="s">
        <v>662</v>
      </c>
      <c r="C1081" s="174" t="s">
        <v>647</v>
      </c>
      <c r="D1081" s="68">
        <v>45845</v>
      </c>
      <c r="E1081" s="66">
        <f t="shared" si="12"/>
        <v>7</v>
      </c>
      <c r="F1081" s="66">
        <f t="shared" si="13"/>
        <v>2025</v>
      </c>
      <c r="G1081" s="67">
        <f t="shared" si="14"/>
        <v>45839</v>
      </c>
      <c r="H1081" s="67" t="s">
        <v>2007</v>
      </c>
      <c r="I1081" s="26" t="s">
        <v>996</v>
      </c>
      <c r="J1081" s="66" t="s">
        <v>1138</v>
      </c>
      <c r="K1081" s="69" t="s">
        <v>27</v>
      </c>
      <c r="L1081" s="69" t="s">
        <v>137</v>
      </c>
      <c r="M1081" s="69" t="s">
        <v>666</v>
      </c>
      <c r="N1081" s="69" t="s">
        <v>604</v>
      </c>
      <c r="O1081" s="71">
        <v>18</v>
      </c>
      <c r="P1081" s="74">
        <v>0</v>
      </c>
    </row>
    <row r="1082" spans="1:16" ht="14.25" customHeight="1">
      <c r="A1082" s="64" t="s">
        <v>1</v>
      </c>
      <c r="B1082" s="163" t="s">
        <v>662</v>
      </c>
      <c r="C1082" s="174" t="s">
        <v>647</v>
      </c>
      <c r="D1082" s="68">
        <v>45845</v>
      </c>
      <c r="E1082" s="66">
        <f t="shared" si="12"/>
        <v>7</v>
      </c>
      <c r="F1082" s="66">
        <f t="shared" si="13"/>
        <v>2025</v>
      </c>
      <c r="G1082" s="67">
        <f t="shared" si="14"/>
        <v>45839</v>
      </c>
      <c r="H1082" s="67" t="s">
        <v>2007</v>
      </c>
      <c r="I1082" s="26" t="s">
        <v>996</v>
      </c>
      <c r="J1082" s="66" t="s">
        <v>1139</v>
      </c>
      <c r="K1082" s="69" t="s">
        <v>27</v>
      </c>
      <c r="L1082" s="69" t="s">
        <v>137</v>
      </c>
      <c r="M1082" s="69" t="s">
        <v>666</v>
      </c>
      <c r="N1082" s="69" t="s">
        <v>604</v>
      </c>
      <c r="O1082" s="71">
        <v>60</v>
      </c>
      <c r="P1082" s="74">
        <v>0</v>
      </c>
    </row>
    <row r="1083" spans="1:16" ht="14.25" customHeight="1">
      <c r="A1083" s="64" t="s">
        <v>1</v>
      </c>
      <c r="B1083" s="163" t="s">
        <v>662</v>
      </c>
      <c r="C1083" s="174" t="s">
        <v>647</v>
      </c>
      <c r="D1083" s="68">
        <v>45845</v>
      </c>
      <c r="E1083" s="66">
        <f t="shared" si="12"/>
        <v>7</v>
      </c>
      <c r="F1083" s="66">
        <f t="shared" si="13"/>
        <v>2025</v>
      </c>
      <c r="G1083" s="67">
        <f t="shared" si="14"/>
        <v>45839</v>
      </c>
      <c r="H1083" s="67" t="s">
        <v>2007</v>
      </c>
      <c r="I1083" s="26" t="s">
        <v>996</v>
      </c>
      <c r="J1083" s="66" t="s">
        <v>1140</v>
      </c>
      <c r="K1083" s="69" t="s">
        <v>27</v>
      </c>
      <c r="L1083" s="69" t="s">
        <v>137</v>
      </c>
      <c r="M1083" s="69" t="s">
        <v>666</v>
      </c>
      <c r="N1083" s="69" t="s">
        <v>604</v>
      </c>
      <c r="O1083" s="71">
        <v>33</v>
      </c>
      <c r="P1083" s="74">
        <v>0</v>
      </c>
    </row>
    <row r="1084" spans="1:16" ht="14.25" customHeight="1">
      <c r="A1084" s="64" t="s">
        <v>1</v>
      </c>
      <c r="B1084" s="163" t="s">
        <v>662</v>
      </c>
      <c r="C1084" s="174" t="s">
        <v>647</v>
      </c>
      <c r="D1084" s="68">
        <v>45845</v>
      </c>
      <c r="E1084" s="66">
        <f t="shared" si="12"/>
        <v>7</v>
      </c>
      <c r="F1084" s="66">
        <f t="shared" si="13"/>
        <v>2025</v>
      </c>
      <c r="G1084" s="67">
        <f t="shared" si="14"/>
        <v>45839</v>
      </c>
      <c r="H1084" s="67" t="s">
        <v>2007</v>
      </c>
      <c r="I1084" s="26" t="s">
        <v>996</v>
      </c>
      <c r="J1084" s="66" t="s">
        <v>1141</v>
      </c>
      <c r="K1084" s="69" t="s">
        <v>27</v>
      </c>
      <c r="L1084" s="69" t="s">
        <v>137</v>
      </c>
      <c r="M1084" s="69" t="s">
        <v>666</v>
      </c>
      <c r="N1084" s="69" t="s">
        <v>604</v>
      </c>
      <c r="O1084" s="71">
        <v>28</v>
      </c>
      <c r="P1084" s="74">
        <v>0</v>
      </c>
    </row>
    <row r="1085" spans="1:16" ht="14.25" customHeight="1">
      <c r="A1085" s="64" t="s">
        <v>1</v>
      </c>
      <c r="B1085" s="163" t="s">
        <v>662</v>
      </c>
      <c r="C1085" s="174" t="s">
        <v>647</v>
      </c>
      <c r="D1085" s="68">
        <v>45845</v>
      </c>
      <c r="E1085" s="66">
        <f t="shared" si="12"/>
        <v>7</v>
      </c>
      <c r="F1085" s="66">
        <f t="shared" si="13"/>
        <v>2025</v>
      </c>
      <c r="G1085" s="67">
        <f t="shared" si="14"/>
        <v>45839</v>
      </c>
      <c r="H1085" s="67" t="s">
        <v>2007</v>
      </c>
      <c r="I1085" s="26" t="s">
        <v>996</v>
      </c>
      <c r="J1085" s="66" t="s">
        <v>1142</v>
      </c>
      <c r="K1085" s="69" t="s">
        <v>27</v>
      </c>
      <c r="L1085" s="69" t="s">
        <v>137</v>
      </c>
      <c r="M1085" s="69" t="s">
        <v>666</v>
      </c>
      <c r="N1085" s="69" t="s">
        <v>604</v>
      </c>
      <c r="O1085" s="71">
        <v>24</v>
      </c>
      <c r="P1085" s="74">
        <v>0</v>
      </c>
    </row>
    <row r="1086" spans="1:16" ht="14.25" customHeight="1">
      <c r="A1086" s="64" t="s">
        <v>1</v>
      </c>
      <c r="B1086" s="163" t="s">
        <v>662</v>
      </c>
      <c r="C1086" s="174" t="s">
        <v>647</v>
      </c>
      <c r="D1086" s="68">
        <v>45845</v>
      </c>
      <c r="E1086" s="66">
        <f t="shared" si="12"/>
        <v>7</v>
      </c>
      <c r="F1086" s="66">
        <f t="shared" si="13"/>
        <v>2025</v>
      </c>
      <c r="G1086" s="67">
        <f t="shared" si="14"/>
        <v>45839</v>
      </c>
      <c r="H1086" s="67" t="s">
        <v>2007</v>
      </c>
      <c r="I1086" s="26" t="s">
        <v>996</v>
      </c>
      <c r="J1086" s="66" t="s">
        <v>1143</v>
      </c>
      <c r="K1086" s="69" t="s">
        <v>27</v>
      </c>
      <c r="L1086" s="69" t="s">
        <v>137</v>
      </c>
      <c r="M1086" s="69" t="s">
        <v>666</v>
      </c>
      <c r="N1086" s="69" t="s">
        <v>604</v>
      </c>
      <c r="O1086" s="71">
        <v>100</v>
      </c>
      <c r="P1086" s="74">
        <v>0</v>
      </c>
    </row>
    <row r="1087" spans="1:16" ht="14.25" customHeight="1">
      <c r="A1087" s="64" t="s">
        <v>1</v>
      </c>
      <c r="B1087" s="163" t="s">
        <v>662</v>
      </c>
      <c r="C1087" s="174" t="s">
        <v>647</v>
      </c>
      <c r="D1087" s="68">
        <v>45845</v>
      </c>
      <c r="E1087" s="66">
        <f t="shared" si="12"/>
        <v>7</v>
      </c>
      <c r="F1087" s="66">
        <f t="shared" si="13"/>
        <v>2025</v>
      </c>
      <c r="G1087" s="67">
        <f t="shared" si="14"/>
        <v>45839</v>
      </c>
      <c r="H1087" s="67" t="s">
        <v>2007</v>
      </c>
      <c r="I1087" s="26" t="s">
        <v>996</v>
      </c>
      <c r="J1087" s="66" t="s">
        <v>1144</v>
      </c>
      <c r="K1087" s="69" t="s">
        <v>27</v>
      </c>
      <c r="L1087" s="69" t="s">
        <v>137</v>
      </c>
      <c r="M1087" s="69" t="s">
        <v>666</v>
      </c>
      <c r="N1087" s="69" t="s">
        <v>604</v>
      </c>
      <c r="O1087" s="71">
        <v>14</v>
      </c>
      <c r="P1087" s="74">
        <v>0</v>
      </c>
    </row>
    <row r="1088" spans="1:16" ht="14.25" customHeight="1">
      <c r="A1088" s="64" t="s">
        <v>1</v>
      </c>
      <c r="B1088" s="163" t="s">
        <v>662</v>
      </c>
      <c r="C1088" s="174" t="s">
        <v>647</v>
      </c>
      <c r="D1088" s="68">
        <v>45845</v>
      </c>
      <c r="E1088" s="66">
        <f t="shared" si="12"/>
        <v>7</v>
      </c>
      <c r="F1088" s="66">
        <f t="shared" si="13"/>
        <v>2025</v>
      </c>
      <c r="G1088" s="67">
        <f t="shared" si="14"/>
        <v>45839</v>
      </c>
      <c r="H1088" s="67" t="s">
        <v>2007</v>
      </c>
      <c r="I1088" s="26" t="s">
        <v>996</v>
      </c>
      <c r="J1088" s="66" t="s">
        <v>1145</v>
      </c>
      <c r="K1088" s="69" t="s">
        <v>27</v>
      </c>
      <c r="L1088" s="69" t="s">
        <v>137</v>
      </c>
      <c r="M1088" s="69" t="s">
        <v>666</v>
      </c>
      <c r="N1088" s="69" t="s">
        <v>604</v>
      </c>
      <c r="O1088" s="71">
        <v>20</v>
      </c>
      <c r="P1088" s="74">
        <v>0</v>
      </c>
    </row>
    <row r="1089" spans="1:16" ht="14.25" customHeight="1">
      <c r="A1089" s="64" t="s">
        <v>1</v>
      </c>
      <c r="B1089" s="163" t="s">
        <v>662</v>
      </c>
      <c r="C1089" s="174" t="s">
        <v>647</v>
      </c>
      <c r="D1089" s="68">
        <v>45845</v>
      </c>
      <c r="E1089" s="66">
        <f t="shared" si="12"/>
        <v>7</v>
      </c>
      <c r="F1089" s="66">
        <f t="shared" si="13"/>
        <v>2025</v>
      </c>
      <c r="G1089" s="67">
        <f t="shared" si="14"/>
        <v>45839</v>
      </c>
      <c r="H1089" s="67" t="s">
        <v>2007</v>
      </c>
      <c r="I1089" s="26" t="s">
        <v>996</v>
      </c>
      <c r="J1089" s="66" t="s">
        <v>1146</v>
      </c>
      <c r="K1089" s="69" t="s">
        <v>27</v>
      </c>
      <c r="L1089" s="69" t="s">
        <v>137</v>
      </c>
      <c r="M1089" s="69" t="s">
        <v>666</v>
      </c>
      <c r="N1089" s="69" t="s">
        <v>604</v>
      </c>
      <c r="O1089" s="71">
        <v>145</v>
      </c>
      <c r="P1089" s="74">
        <v>0</v>
      </c>
    </row>
    <row r="1090" spans="1:16" ht="14.25" customHeight="1">
      <c r="A1090" s="64" t="s">
        <v>1</v>
      </c>
      <c r="B1090" s="163" t="s">
        <v>662</v>
      </c>
      <c r="C1090" s="174" t="s">
        <v>647</v>
      </c>
      <c r="D1090" s="68">
        <v>45845</v>
      </c>
      <c r="E1090" s="66">
        <f t="shared" si="12"/>
        <v>7</v>
      </c>
      <c r="F1090" s="66">
        <f t="shared" si="13"/>
        <v>2025</v>
      </c>
      <c r="G1090" s="67">
        <f t="shared" si="14"/>
        <v>45839</v>
      </c>
      <c r="H1090" s="67" t="s">
        <v>2007</v>
      </c>
      <c r="I1090" s="26" t="s">
        <v>996</v>
      </c>
      <c r="J1090" s="66" t="s">
        <v>1147</v>
      </c>
      <c r="K1090" s="69" t="s">
        <v>27</v>
      </c>
      <c r="L1090" s="69" t="s">
        <v>137</v>
      </c>
      <c r="M1090" s="69" t="s">
        <v>666</v>
      </c>
      <c r="N1090" s="69" t="s">
        <v>604</v>
      </c>
      <c r="O1090" s="71">
        <v>25</v>
      </c>
      <c r="P1090" s="74">
        <v>0</v>
      </c>
    </row>
    <row r="1091" spans="1:16" ht="14.25" customHeight="1">
      <c r="A1091" s="64" t="s">
        <v>1</v>
      </c>
      <c r="B1091" s="163" t="s">
        <v>662</v>
      </c>
      <c r="C1091" s="174" t="s">
        <v>647</v>
      </c>
      <c r="D1091" s="68">
        <v>45845</v>
      </c>
      <c r="E1091" s="66">
        <f t="shared" si="12"/>
        <v>7</v>
      </c>
      <c r="F1091" s="66">
        <f t="shared" si="13"/>
        <v>2025</v>
      </c>
      <c r="G1091" s="67">
        <f t="shared" si="14"/>
        <v>45839</v>
      </c>
      <c r="H1091" s="67" t="s">
        <v>2007</v>
      </c>
      <c r="I1091" s="26" t="s">
        <v>996</v>
      </c>
      <c r="J1091" s="66" t="s">
        <v>1148</v>
      </c>
      <c r="K1091" s="69" t="s">
        <v>27</v>
      </c>
      <c r="L1091" s="69" t="s">
        <v>137</v>
      </c>
      <c r="M1091" s="69" t="s">
        <v>666</v>
      </c>
      <c r="N1091" s="69" t="s">
        <v>604</v>
      </c>
      <c r="O1091" s="71">
        <v>25</v>
      </c>
      <c r="P1091" s="74">
        <v>0</v>
      </c>
    </row>
    <row r="1092" spans="1:16" ht="14.25" customHeight="1">
      <c r="A1092" s="64" t="s">
        <v>1</v>
      </c>
      <c r="B1092" s="163" t="s">
        <v>662</v>
      </c>
      <c r="C1092" s="174" t="s">
        <v>647</v>
      </c>
      <c r="D1092" s="68">
        <v>45845</v>
      </c>
      <c r="E1092" s="66">
        <f t="shared" si="12"/>
        <v>7</v>
      </c>
      <c r="F1092" s="66">
        <f t="shared" si="13"/>
        <v>2025</v>
      </c>
      <c r="G1092" s="67">
        <f t="shared" si="14"/>
        <v>45839</v>
      </c>
      <c r="H1092" s="67" t="s">
        <v>2007</v>
      </c>
      <c r="I1092" s="26" t="s">
        <v>996</v>
      </c>
      <c r="J1092" s="66" t="s">
        <v>1149</v>
      </c>
      <c r="K1092" s="69" t="s">
        <v>27</v>
      </c>
      <c r="L1092" s="69" t="s">
        <v>137</v>
      </c>
      <c r="M1092" s="69" t="s">
        <v>666</v>
      </c>
      <c r="N1092" s="69" t="s">
        <v>604</v>
      </c>
      <c r="O1092" s="71">
        <v>25</v>
      </c>
      <c r="P1092" s="74">
        <v>0</v>
      </c>
    </row>
    <row r="1093" spans="1:16" ht="14.25" customHeight="1">
      <c r="A1093" s="64" t="s">
        <v>1</v>
      </c>
      <c r="B1093" s="163" t="s">
        <v>662</v>
      </c>
      <c r="C1093" s="174" t="s">
        <v>647</v>
      </c>
      <c r="D1093" s="68">
        <v>45845</v>
      </c>
      <c r="E1093" s="66">
        <f t="shared" si="12"/>
        <v>7</v>
      </c>
      <c r="F1093" s="66">
        <f t="shared" si="13"/>
        <v>2025</v>
      </c>
      <c r="G1093" s="67">
        <f t="shared" si="14"/>
        <v>45839</v>
      </c>
      <c r="H1093" s="67" t="s">
        <v>2007</v>
      </c>
      <c r="I1093" s="26" t="s">
        <v>996</v>
      </c>
      <c r="J1093" s="66" t="s">
        <v>1150</v>
      </c>
      <c r="K1093" s="69" t="s">
        <v>27</v>
      </c>
      <c r="L1093" s="69" t="s">
        <v>137</v>
      </c>
      <c r="M1093" s="69" t="s">
        <v>666</v>
      </c>
      <c r="N1093" s="69" t="s">
        <v>604</v>
      </c>
      <c r="O1093" s="71">
        <v>26</v>
      </c>
      <c r="P1093" s="74">
        <v>0</v>
      </c>
    </row>
    <row r="1094" spans="1:16" ht="14.25" customHeight="1">
      <c r="A1094" s="64" t="s">
        <v>1</v>
      </c>
      <c r="B1094" s="163" t="s">
        <v>662</v>
      </c>
      <c r="C1094" s="174" t="s">
        <v>647</v>
      </c>
      <c r="D1094" s="68">
        <v>45845</v>
      </c>
      <c r="E1094" s="66">
        <f t="shared" si="12"/>
        <v>7</v>
      </c>
      <c r="F1094" s="66">
        <f t="shared" si="13"/>
        <v>2025</v>
      </c>
      <c r="G1094" s="67">
        <f t="shared" si="14"/>
        <v>45839</v>
      </c>
      <c r="H1094" s="67" t="s">
        <v>2007</v>
      </c>
      <c r="I1094" s="26" t="s">
        <v>996</v>
      </c>
      <c r="J1094" s="66" t="s">
        <v>1151</v>
      </c>
      <c r="K1094" s="69" t="s">
        <v>27</v>
      </c>
      <c r="L1094" s="69" t="s">
        <v>137</v>
      </c>
      <c r="M1094" s="69" t="s">
        <v>666</v>
      </c>
      <c r="N1094" s="69" t="s">
        <v>604</v>
      </c>
      <c r="O1094" s="71">
        <v>20</v>
      </c>
      <c r="P1094" s="74">
        <v>0</v>
      </c>
    </row>
    <row r="1095" spans="1:16" ht="14.25" customHeight="1">
      <c r="A1095" s="64" t="s">
        <v>1</v>
      </c>
      <c r="B1095" s="163" t="s">
        <v>662</v>
      </c>
      <c r="C1095" s="174" t="s">
        <v>647</v>
      </c>
      <c r="D1095" s="68">
        <v>45845</v>
      </c>
      <c r="E1095" s="66">
        <f t="shared" si="12"/>
        <v>7</v>
      </c>
      <c r="F1095" s="66">
        <f t="shared" si="13"/>
        <v>2025</v>
      </c>
      <c r="G1095" s="67">
        <f t="shared" si="14"/>
        <v>45839</v>
      </c>
      <c r="H1095" s="67" t="s">
        <v>2007</v>
      </c>
      <c r="I1095" s="26" t="s">
        <v>996</v>
      </c>
      <c r="J1095" s="66" t="s">
        <v>1152</v>
      </c>
      <c r="K1095" s="69" t="s">
        <v>27</v>
      </c>
      <c r="L1095" s="69" t="s">
        <v>137</v>
      </c>
      <c r="M1095" s="69" t="s">
        <v>666</v>
      </c>
      <c r="N1095" s="69" t="s">
        <v>604</v>
      </c>
      <c r="O1095" s="71">
        <v>45</v>
      </c>
      <c r="P1095" s="74">
        <v>0</v>
      </c>
    </row>
    <row r="1096" spans="1:16" ht="14.25" customHeight="1">
      <c r="A1096" s="64" t="s">
        <v>1</v>
      </c>
      <c r="B1096" s="163" t="s">
        <v>662</v>
      </c>
      <c r="C1096" s="174" t="s">
        <v>647</v>
      </c>
      <c r="D1096" s="68">
        <v>45845</v>
      </c>
      <c r="E1096" s="66">
        <f t="shared" si="12"/>
        <v>7</v>
      </c>
      <c r="F1096" s="66">
        <f t="shared" si="13"/>
        <v>2025</v>
      </c>
      <c r="G1096" s="67">
        <f t="shared" si="14"/>
        <v>45839</v>
      </c>
      <c r="H1096" s="67" t="s">
        <v>2007</v>
      </c>
      <c r="I1096" s="26" t="s">
        <v>996</v>
      </c>
      <c r="J1096" s="66" t="s">
        <v>1153</v>
      </c>
      <c r="K1096" s="69" t="s">
        <v>27</v>
      </c>
      <c r="L1096" s="69" t="s">
        <v>137</v>
      </c>
      <c r="M1096" s="69" t="s">
        <v>666</v>
      </c>
      <c r="N1096" s="69" t="s">
        <v>604</v>
      </c>
      <c r="O1096" s="71">
        <v>8</v>
      </c>
      <c r="P1096" s="74">
        <v>0</v>
      </c>
    </row>
    <row r="1097" spans="1:16" ht="14.25" customHeight="1">
      <c r="A1097" s="64" t="s">
        <v>1</v>
      </c>
      <c r="B1097" s="163" t="s">
        <v>662</v>
      </c>
      <c r="C1097" s="174" t="s">
        <v>647</v>
      </c>
      <c r="D1097" s="68">
        <v>45845</v>
      </c>
      <c r="E1097" s="66">
        <f t="shared" si="12"/>
        <v>7</v>
      </c>
      <c r="F1097" s="66">
        <f t="shared" si="13"/>
        <v>2025</v>
      </c>
      <c r="G1097" s="67">
        <f t="shared" si="14"/>
        <v>45839</v>
      </c>
      <c r="H1097" s="67" t="s">
        <v>2007</v>
      </c>
      <c r="I1097" s="26" t="s">
        <v>996</v>
      </c>
      <c r="J1097" s="66" t="s">
        <v>1154</v>
      </c>
      <c r="K1097" s="69" t="s">
        <v>27</v>
      </c>
      <c r="L1097" s="69" t="s">
        <v>137</v>
      </c>
      <c r="M1097" s="69" t="s">
        <v>666</v>
      </c>
      <c r="N1097" s="69" t="s">
        <v>604</v>
      </c>
      <c r="O1097" s="71">
        <v>20</v>
      </c>
      <c r="P1097" s="74">
        <v>0</v>
      </c>
    </row>
    <row r="1098" spans="1:16" ht="14.25" customHeight="1">
      <c r="A1098" s="64" t="s">
        <v>1</v>
      </c>
      <c r="B1098" s="163" t="s">
        <v>662</v>
      </c>
      <c r="C1098" s="174" t="s">
        <v>647</v>
      </c>
      <c r="D1098" s="68">
        <v>45845</v>
      </c>
      <c r="E1098" s="66">
        <f t="shared" si="12"/>
        <v>7</v>
      </c>
      <c r="F1098" s="66">
        <f t="shared" si="13"/>
        <v>2025</v>
      </c>
      <c r="G1098" s="67">
        <f t="shared" si="14"/>
        <v>45839</v>
      </c>
      <c r="H1098" s="67" t="s">
        <v>2007</v>
      </c>
      <c r="I1098" s="26" t="s">
        <v>996</v>
      </c>
      <c r="J1098" s="66" t="s">
        <v>1143</v>
      </c>
      <c r="K1098" s="69" t="s">
        <v>27</v>
      </c>
      <c r="L1098" s="69" t="s">
        <v>137</v>
      </c>
      <c r="M1098" s="69" t="s">
        <v>666</v>
      </c>
      <c r="N1098" s="69" t="s">
        <v>604</v>
      </c>
      <c r="O1098" s="71">
        <v>40</v>
      </c>
      <c r="P1098" s="74">
        <v>0</v>
      </c>
    </row>
    <row r="1099" spans="1:16" ht="14.25" customHeight="1">
      <c r="A1099" s="64" t="s">
        <v>1</v>
      </c>
      <c r="B1099" s="163" t="s">
        <v>662</v>
      </c>
      <c r="C1099" s="174" t="s">
        <v>647</v>
      </c>
      <c r="D1099" s="68">
        <v>45845</v>
      </c>
      <c r="E1099" s="66">
        <f t="shared" si="12"/>
        <v>7</v>
      </c>
      <c r="F1099" s="66">
        <f t="shared" si="13"/>
        <v>2025</v>
      </c>
      <c r="G1099" s="67">
        <f t="shared" si="14"/>
        <v>45839</v>
      </c>
      <c r="H1099" s="67" t="s">
        <v>2007</v>
      </c>
      <c r="I1099" s="26" t="s">
        <v>996</v>
      </c>
      <c r="J1099" s="66" t="s">
        <v>1147</v>
      </c>
      <c r="K1099" s="69" t="s">
        <v>27</v>
      </c>
      <c r="L1099" s="69" t="s">
        <v>137</v>
      </c>
      <c r="M1099" s="69" t="s">
        <v>666</v>
      </c>
      <c r="N1099" s="69" t="s">
        <v>604</v>
      </c>
      <c r="O1099" s="71">
        <v>14</v>
      </c>
      <c r="P1099" s="74">
        <v>0</v>
      </c>
    </row>
    <row r="1100" spans="1:16" ht="14.25" customHeight="1">
      <c r="A1100" s="64" t="s">
        <v>1</v>
      </c>
      <c r="B1100" s="163" t="s">
        <v>662</v>
      </c>
      <c r="C1100" s="174" t="s">
        <v>647</v>
      </c>
      <c r="D1100" s="68">
        <v>45845</v>
      </c>
      <c r="E1100" s="66">
        <f t="shared" si="12"/>
        <v>7</v>
      </c>
      <c r="F1100" s="66">
        <f t="shared" si="13"/>
        <v>2025</v>
      </c>
      <c r="G1100" s="67">
        <f t="shared" si="14"/>
        <v>45839</v>
      </c>
      <c r="H1100" s="67" t="s">
        <v>2007</v>
      </c>
      <c r="I1100" s="26" t="s">
        <v>996</v>
      </c>
      <c r="J1100" s="66" t="s">
        <v>1155</v>
      </c>
      <c r="K1100" s="69" t="s">
        <v>27</v>
      </c>
      <c r="L1100" s="69" t="s">
        <v>137</v>
      </c>
      <c r="M1100" s="69" t="s">
        <v>666</v>
      </c>
      <c r="N1100" s="69" t="s">
        <v>604</v>
      </c>
      <c r="O1100" s="71">
        <v>51</v>
      </c>
      <c r="P1100" s="74">
        <v>0</v>
      </c>
    </row>
    <row r="1101" spans="1:16" ht="14.25" customHeight="1">
      <c r="A1101" s="64" t="s">
        <v>1</v>
      </c>
      <c r="B1101" s="163" t="s">
        <v>662</v>
      </c>
      <c r="C1101" s="174" t="s">
        <v>647</v>
      </c>
      <c r="D1101" s="68">
        <v>45845</v>
      </c>
      <c r="E1101" s="66">
        <f t="shared" si="12"/>
        <v>7</v>
      </c>
      <c r="F1101" s="66">
        <f t="shared" si="13"/>
        <v>2025</v>
      </c>
      <c r="G1101" s="67">
        <f t="shared" si="14"/>
        <v>45839</v>
      </c>
      <c r="H1101" s="67" t="s">
        <v>2007</v>
      </c>
      <c r="I1101" s="26" t="s">
        <v>996</v>
      </c>
      <c r="J1101" s="66" t="s">
        <v>1156</v>
      </c>
      <c r="K1101" s="69" t="s">
        <v>27</v>
      </c>
      <c r="L1101" s="69" t="s">
        <v>137</v>
      </c>
      <c r="M1101" s="69" t="s">
        <v>666</v>
      </c>
      <c r="N1101" s="69" t="s">
        <v>604</v>
      </c>
      <c r="O1101" s="71">
        <v>30</v>
      </c>
      <c r="P1101" s="74">
        <v>0</v>
      </c>
    </row>
    <row r="1102" spans="1:16" ht="14.25" customHeight="1">
      <c r="A1102" s="64" t="s">
        <v>1</v>
      </c>
      <c r="B1102" s="163" t="s">
        <v>662</v>
      </c>
      <c r="C1102" s="174" t="s">
        <v>647</v>
      </c>
      <c r="D1102" s="68">
        <v>45845</v>
      </c>
      <c r="E1102" s="66">
        <f t="shared" si="12"/>
        <v>7</v>
      </c>
      <c r="F1102" s="66">
        <f t="shared" si="13"/>
        <v>2025</v>
      </c>
      <c r="G1102" s="67">
        <f t="shared" si="14"/>
        <v>45839</v>
      </c>
      <c r="H1102" s="67" t="s">
        <v>2007</v>
      </c>
      <c r="I1102" s="26" t="s">
        <v>996</v>
      </c>
      <c r="J1102" s="66" t="s">
        <v>1157</v>
      </c>
      <c r="K1102" s="69" t="s">
        <v>27</v>
      </c>
      <c r="L1102" s="69" t="s">
        <v>137</v>
      </c>
      <c r="M1102" s="69" t="s">
        <v>666</v>
      </c>
      <c r="N1102" s="69" t="s">
        <v>604</v>
      </c>
      <c r="O1102" s="71">
        <v>24</v>
      </c>
      <c r="P1102" s="74">
        <v>0</v>
      </c>
    </row>
    <row r="1103" spans="1:16" ht="14.25" customHeight="1">
      <c r="A1103" s="64" t="s">
        <v>1</v>
      </c>
      <c r="B1103" s="163" t="s">
        <v>662</v>
      </c>
      <c r="C1103" s="174" t="s">
        <v>647</v>
      </c>
      <c r="D1103" s="68">
        <v>45845</v>
      </c>
      <c r="E1103" s="66">
        <f t="shared" si="12"/>
        <v>7</v>
      </c>
      <c r="F1103" s="66">
        <f t="shared" si="13"/>
        <v>2025</v>
      </c>
      <c r="G1103" s="67">
        <f t="shared" si="14"/>
        <v>45839</v>
      </c>
      <c r="H1103" s="67" t="s">
        <v>2007</v>
      </c>
      <c r="I1103" s="26" t="s">
        <v>996</v>
      </c>
      <c r="J1103" s="66" t="s">
        <v>1158</v>
      </c>
      <c r="K1103" s="69" t="s">
        <v>27</v>
      </c>
      <c r="L1103" s="69" t="s">
        <v>137</v>
      </c>
      <c r="M1103" s="69" t="s">
        <v>666</v>
      </c>
      <c r="N1103" s="69" t="s">
        <v>604</v>
      </c>
      <c r="O1103" s="71">
        <v>111</v>
      </c>
      <c r="P1103" s="74">
        <v>0</v>
      </c>
    </row>
    <row r="1104" spans="1:16" ht="14.25" customHeight="1">
      <c r="A1104" s="64" t="s">
        <v>1</v>
      </c>
      <c r="B1104" s="163" t="s">
        <v>662</v>
      </c>
      <c r="C1104" s="174" t="s">
        <v>647</v>
      </c>
      <c r="D1104" s="68">
        <v>45845</v>
      </c>
      <c r="E1104" s="66">
        <f t="shared" si="12"/>
        <v>7</v>
      </c>
      <c r="F1104" s="66">
        <f t="shared" si="13"/>
        <v>2025</v>
      </c>
      <c r="G1104" s="67">
        <f t="shared" si="14"/>
        <v>45839</v>
      </c>
      <c r="H1104" s="67" t="s">
        <v>2007</v>
      </c>
      <c r="I1104" s="26" t="s">
        <v>996</v>
      </c>
      <c r="J1104" s="66" t="s">
        <v>1159</v>
      </c>
      <c r="K1104" s="69" t="s">
        <v>27</v>
      </c>
      <c r="L1104" s="69" t="s">
        <v>137</v>
      </c>
      <c r="M1104" s="69" t="s">
        <v>666</v>
      </c>
      <c r="N1104" s="69" t="s">
        <v>604</v>
      </c>
      <c r="O1104" s="71">
        <v>22</v>
      </c>
      <c r="P1104" s="74">
        <v>0</v>
      </c>
    </row>
    <row r="1105" spans="1:16" ht="14.25" customHeight="1">
      <c r="A1105" s="64" t="s">
        <v>1</v>
      </c>
      <c r="B1105" s="163" t="s">
        <v>662</v>
      </c>
      <c r="C1105" s="174" t="s">
        <v>647</v>
      </c>
      <c r="D1105" s="68">
        <v>45845</v>
      </c>
      <c r="E1105" s="66">
        <f t="shared" si="12"/>
        <v>7</v>
      </c>
      <c r="F1105" s="66">
        <f t="shared" si="13"/>
        <v>2025</v>
      </c>
      <c r="G1105" s="67">
        <f t="shared" si="14"/>
        <v>45839</v>
      </c>
      <c r="H1105" s="67" t="s">
        <v>2007</v>
      </c>
      <c r="I1105" s="26" t="s">
        <v>996</v>
      </c>
      <c r="J1105" s="66" t="s">
        <v>1160</v>
      </c>
      <c r="K1105" s="69" t="s">
        <v>27</v>
      </c>
      <c r="L1105" s="69" t="s">
        <v>137</v>
      </c>
      <c r="M1105" s="69" t="s">
        <v>666</v>
      </c>
      <c r="N1105" s="69" t="s">
        <v>604</v>
      </c>
      <c r="O1105" s="71">
        <v>60</v>
      </c>
      <c r="P1105" s="74">
        <v>0</v>
      </c>
    </row>
    <row r="1106" spans="1:16" ht="14.25" customHeight="1">
      <c r="A1106" s="64" t="s">
        <v>1</v>
      </c>
      <c r="B1106" s="163" t="s">
        <v>662</v>
      </c>
      <c r="C1106" s="174" t="s">
        <v>647</v>
      </c>
      <c r="D1106" s="68">
        <v>45845</v>
      </c>
      <c r="E1106" s="66">
        <f t="shared" si="12"/>
        <v>7</v>
      </c>
      <c r="F1106" s="66">
        <f t="shared" si="13"/>
        <v>2025</v>
      </c>
      <c r="G1106" s="67">
        <f t="shared" si="14"/>
        <v>45839</v>
      </c>
      <c r="H1106" s="67" t="s">
        <v>2007</v>
      </c>
      <c r="I1106" s="26" t="s">
        <v>996</v>
      </c>
      <c r="J1106" s="66" t="s">
        <v>1161</v>
      </c>
      <c r="K1106" s="69" t="s">
        <v>27</v>
      </c>
      <c r="L1106" s="69" t="s">
        <v>137</v>
      </c>
      <c r="M1106" s="69" t="s">
        <v>666</v>
      </c>
      <c r="N1106" s="69" t="s">
        <v>604</v>
      </c>
      <c r="O1106" s="71">
        <v>20</v>
      </c>
      <c r="P1106" s="74">
        <v>0</v>
      </c>
    </row>
    <row r="1107" spans="1:16" ht="14.25" customHeight="1">
      <c r="A1107" s="64" t="s">
        <v>1</v>
      </c>
      <c r="B1107" s="163" t="s">
        <v>662</v>
      </c>
      <c r="C1107" s="174" t="s">
        <v>647</v>
      </c>
      <c r="D1107" s="68">
        <v>45845</v>
      </c>
      <c r="E1107" s="66">
        <f t="shared" si="12"/>
        <v>7</v>
      </c>
      <c r="F1107" s="66">
        <f t="shared" si="13"/>
        <v>2025</v>
      </c>
      <c r="G1107" s="67">
        <f t="shared" si="14"/>
        <v>45839</v>
      </c>
      <c r="H1107" s="67" t="s">
        <v>2007</v>
      </c>
      <c r="I1107" s="26" t="s">
        <v>996</v>
      </c>
      <c r="J1107" s="66" t="s">
        <v>1162</v>
      </c>
      <c r="K1107" s="69" t="s">
        <v>27</v>
      </c>
      <c r="L1107" s="69" t="s">
        <v>137</v>
      </c>
      <c r="M1107" s="69" t="s">
        <v>666</v>
      </c>
      <c r="N1107" s="69" t="s">
        <v>604</v>
      </c>
      <c r="O1107" s="71">
        <v>133</v>
      </c>
      <c r="P1107" s="74">
        <v>0</v>
      </c>
    </row>
    <row r="1108" spans="1:16" ht="14.25" customHeight="1">
      <c r="A1108" s="64" t="s">
        <v>1</v>
      </c>
      <c r="B1108" s="163" t="s">
        <v>662</v>
      </c>
      <c r="C1108" s="174" t="s">
        <v>647</v>
      </c>
      <c r="D1108" s="68">
        <v>45845</v>
      </c>
      <c r="E1108" s="66">
        <f t="shared" si="12"/>
        <v>7</v>
      </c>
      <c r="F1108" s="66">
        <f t="shared" si="13"/>
        <v>2025</v>
      </c>
      <c r="G1108" s="67">
        <f t="shared" si="14"/>
        <v>45839</v>
      </c>
      <c r="H1108" s="67" t="s">
        <v>2007</v>
      </c>
      <c r="I1108" s="26" t="s">
        <v>996</v>
      </c>
      <c r="J1108" s="66" t="s">
        <v>1153</v>
      </c>
      <c r="K1108" s="69" t="s">
        <v>27</v>
      </c>
      <c r="L1108" s="69" t="s">
        <v>137</v>
      </c>
      <c r="M1108" s="69" t="s">
        <v>666</v>
      </c>
      <c r="N1108" s="69" t="s">
        <v>604</v>
      </c>
      <c r="O1108" s="71">
        <v>30</v>
      </c>
      <c r="P1108" s="74">
        <v>0</v>
      </c>
    </row>
    <row r="1109" spans="1:16" ht="14.25" customHeight="1">
      <c r="A1109" s="64" t="s">
        <v>1</v>
      </c>
      <c r="B1109" s="163" t="s">
        <v>662</v>
      </c>
      <c r="C1109" s="174" t="s">
        <v>647</v>
      </c>
      <c r="D1109" s="68">
        <v>45845</v>
      </c>
      <c r="E1109" s="66">
        <f t="shared" si="12"/>
        <v>7</v>
      </c>
      <c r="F1109" s="66">
        <f t="shared" si="13"/>
        <v>2025</v>
      </c>
      <c r="G1109" s="67">
        <f t="shared" si="14"/>
        <v>45839</v>
      </c>
      <c r="H1109" s="67" t="s">
        <v>2007</v>
      </c>
      <c r="I1109" s="26" t="s">
        <v>996</v>
      </c>
      <c r="J1109" s="66" t="s">
        <v>1163</v>
      </c>
      <c r="K1109" s="69" t="s">
        <v>27</v>
      </c>
      <c r="L1109" s="69" t="s">
        <v>137</v>
      </c>
      <c r="M1109" s="69" t="s">
        <v>666</v>
      </c>
      <c r="N1109" s="69" t="s">
        <v>604</v>
      </c>
      <c r="O1109" s="71">
        <v>21</v>
      </c>
      <c r="P1109" s="74">
        <v>0</v>
      </c>
    </row>
    <row r="1110" spans="1:16" ht="14.25" customHeight="1">
      <c r="A1110" s="64" t="s">
        <v>1</v>
      </c>
      <c r="B1110" s="163" t="s">
        <v>662</v>
      </c>
      <c r="C1110" s="174" t="s">
        <v>647</v>
      </c>
      <c r="D1110" s="68">
        <v>45845</v>
      </c>
      <c r="E1110" s="66">
        <f t="shared" si="12"/>
        <v>7</v>
      </c>
      <c r="F1110" s="66">
        <f t="shared" si="13"/>
        <v>2025</v>
      </c>
      <c r="G1110" s="67">
        <f t="shared" si="14"/>
        <v>45839</v>
      </c>
      <c r="H1110" s="67" t="s">
        <v>2007</v>
      </c>
      <c r="I1110" s="26" t="s">
        <v>996</v>
      </c>
      <c r="J1110" s="66" t="s">
        <v>1164</v>
      </c>
      <c r="K1110" s="69" t="s">
        <v>27</v>
      </c>
      <c r="L1110" s="69" t="s">
        <v>137</v>
      </c>
      <c r="M1110" s="69" t="s">
        <v>666</v>
      </c>
      <c r="N1110" s="69" t="s">
        <v>604</v>
      </c>
      <c r="O1110" s="71">
        <v>39</v>
      </c>
      <c r="P1110" s="74">
        <v>0</v>
      </c>
    </row>
    <row r="1111" spans="1:16" ht="14.25" customHeight="1">
      <c r="A1111" s="64" t="s">
        <v>1</v>
      </c>
      <c r="B1111" s="163" t="s">
        <v>662</v>
      </c>
      <c r="C1111" s="174" t="s">
        <v>647</v>
      </c>
      <c r="D1111" s="68">
        <v>45845</v>
      </c>
      <c r="E1111" s="66">
        <f t="shared" si="12"/>
        <v>7</v>
      </c>
      <c r="F1111" s="66">
        <f t="shared" si="13"/>
        <v>2025</v>
      </c>
      <c r="G1111" s="67">
        <f t="shared" si="14"/>
        <v>45839</v>
      </c>
      <c r="H1111" s="67" t="s">
        <v>2007</v>
      </c>
      <c r="I1111" s="26" t="s">
        <v>996</v>
      </c>
      <c r="J1111" s="66" t="s">
        <v>1165</v>
      </c>
      <c r="K1111" s="69" t="s">
        <v>27</v>
      </c>
      <c r="L1111" s="69" t="s">
        <v>137</v>
      </c>
      <c r="M1111" s="69" t="s">
        <v>666</v>
      </c>
      <c r="N1111" s="69" t="s">
        <v>604</v>
      </c>
      <c r="O1111" s="71">
        <v>32</v>
      </c>
      <c r="P1111" s="74">
        <v>0</v>
      </c>
    </row>
    <row r="1112" spans="1:16" ht="14.25" customHeight="1">
      <c r="A1112" s="64" t="s">
        <v>1</v>
      </c>
      <c r="B1112" s="163" t="s">
        <v>662</v>
      </c>
      <c r="C1112" s="174" t="s">
        <v>647</v>
      </c>
      <c r="D1112" s="68">
        <v>45845</v>
      </c>
      <c r="E1112" s="66">
        <f t="shared" si="12"/>
        <v>7</v>
      </c>
      <c r="F1112" s="66">
        <f t="shared" si="13"/>
        <v>2025</v>
      </c>
      <c r="G1112" s="67">
        <f t="shared" si="14"/>
        <v>45839</v>
      </c>
      <c r="H1112" s="67" t="s">
        <v>2007</v>
      </c>
      <c r="I1112" s="26" t="s">
        <v>996</v>
      </c>
      <c r="J1112" s="66" t="s">
        <v>1166</v>
      </c>
      <c r="K1112" s="69" t="s">
        <v>27</v>
      </c>
      <c r="L1112" s="69" t="s">
        <v>137</v>
      </c>
      <c r="M1112" s="69" t="s">
        <v>666</v>
      </c>
      <c r="N1112" s="69" t="s">
        <v>604</v>
      </c>
      <c r="O1112" s="71">
        <v>75</v>
      </c>
      <c r="P1112" s="74">
        <v>0</v>
      </c>
    </row>
    <row r="1113" spans="1:16" ht="14.25" customHeight="1">
      <c r="A1113" s="64" t="s">
        <v>1</v>
      </c>
      <c r="B1113" s="163" t="s">
        <v>662</v>
      </c>
      <c r="C1113" s="174" t="s">
        <v>647</v>
      </c>
      <c r="D1113" s="68">
        <v>45845</v>
      </c>
      <c r="E1113" s="66">
        <f t="shared" si="12"/>
        <v>7</v>
      </c>
      <c r="F1113" s="66">
        <f t="shared" si="13"/>
        <v>2025</v>
      </c>
      <c r="G1113" s="67">
        <f t="shared" si="14"/>
        <v>45839</v>
      </c>
      <c r="H1113" s="67" t="s">
        <v>2007</v>
      </c>
      <c r="I1113" s="26" t="s">
        <v>996</v>
      </c>
      <c r="J1113" s="66" t="s">
        <v>1167</v>
      </c>
      <c r="K1113" s="69" t="s">
        <v>27</v>
      </c>
      <c r="L1113" s="69" t="s">
        <v>137</v>
      </c>
      <c r="M1113" s="69" t="s">
        <v>666</v>
      </c>
      <c r="N1113" s="69" t="s">
        <v>604</v>
      </c>
      <c r="O1113" s="71">
        <v>20</v>
      </c>
      <c r="P1113" s="74">
        <v>0</v>
      </c>
    </row>
    <row r="1114" spans="1:16" ht="14.25" customHeight="1">
      <c r="A1114" s="64" t="s">
        <v>1</v>
      </c>
      <c r="B1114" s="163" t="s">
        <v>662</v>
      </c>
      <c r="C1114" s="174" t="s">
        <v>647</v>
      </c>
      <c r="D1114" s="68">
        <v>45845</v>
      </c>
      <c r="E1114" s="66">
        <f t="shared" si="12"/>
        <v>7</v>
      </c>
      <c r="F1114" s="66">
        <f t="shared" si="13"/>
        <v>2025</v>
      </c>
      <c r="G1114" s="67">
        <f t="shared" si="14"/>
        <v>45839</v>
      </c>
      <c r="H1114" s="67" t="s">
        <v>2007</v>
      </c>
      <c r="I1114" s="26" t="s">
        <v>996</v>
      </c>
      <c r="J1114" s="66" t="s">
        <v>1168</v>
      </c>
      <c r="K1114" s="69" t="s">
        <v>27</v>
      </c>
      <c r="L1114" s="69" t="s">
        <v>137</v>
      </c>
      <c r="M1114" s="69" t="s">
        <v>666</v>
      </c>
      <c r="N1114" s="69" t="s">
        <v>604</v>
      </c>
      <c r="O1114" s="71">
        <v>20</v>
      </c>
      <c r="P1114" s="74">
        <v>0</v>
      </c>
    </row>
    <row r="1115" spans="1:16" ht="14.25" customHeight="1">
      <c r="A1115" s="64" t="s">
        <v>1</v>
      </c>
      <c r="B1115" s="163" t="s">
        <v>662</v>
      </c>
      <c r="C1115" s="174" t="s">
        <v>647</v>
      </c>
      <c r="D1115" s="68">
        <v>45845</v>
      </c>
      <c r="E1115" s="66">
        <f t="shared" si="12"/>
        <v>7</v>
      </c>
      <c r="F1115" s="66">
        <f t="shared" si="13"/>
        <v>2025</v>
      </c>
      <c r="G1115" s="67">
        <f t="shared" si="14"/>
        <v>45839</v>
      </c>
      <c r="H1115" s="67" t="s">
        <v>2007</v>
      </c>
      <c r="I1115" s="26" t="s">
        <v>996</v>
      </c>
      <c r="J1115" s="66" t="s">
        <v>1169</v>
      </c>
      <c r="K1115" s="69" t="s">
        <v>27</v>
      </c>
      <c r="L1115" s="69" t="s">
        <v>137</v>
      </c>
      <c r="M1115" s="69" t="s">
        <v>666</v>
      </c>
      <c r="N1115" s="69" t="s">
        <v>604</v>
      </c>
      <c r="O1115" s="71">
        <v>50</v>
      </c>
      <c r="P1115" s="74">
        <v>0</v>
      </c>
    </row>
    <row r="1116" spans="1:16" ht="14.25" customHeight="1">
      <c r="A1116" s="64" t="s">
        <v>1</v>
      </c>
      <c r="B1116" s="163" t="s">
        <v>662</v>
      </c>
      <c r="C1116" s="174" t="s">
        <v>647</v>
      </c>
      <c r="D1116" s="68">
        <v>45845</v>
      </c>
      <c r="E1116" s="66">
        <f t="shared" si="12"/>
        <v>7</v>
      </c>
      <c r="F1116" s="66">
        <f t="shared" si="13"/>
        <v>2025</v>
      </c>
      <c r="G1116" s="67">
        <f t="shared" si="14"/>
        <v>45839</v>
      </c>
      <c r="H1116" s="67" t="s">
        <v>2007</v>
      </c>
      <c r="I1116" s="26" t="s">
        <v>996</v>
      </c>
      <c r="J1116" s="66" t="s">
        <v>1170</v>
      </c>
      <c r="K1116" s="69" t="s">
        <v>27</v>
      </c>
      <c r="L1116" s="69" t="s">
        <v>137</v>
      </c>
      <c r="M1116" s="69" t="s">
        <v>666</v>
      </c>
      <c r="N1116" s="69" t="s">
        <v>604</v>
      </c>
      <c r="O1116" s="71">
        <v>23</v>
      </c>
      <c r="P1116" s="74">
        <v>0</v>
      </c>
    </row>
    <row r="1117" spans="1:16" ht="14.25" customHeight="1">
      <c r="A1117" s="64" t="s">
        <v>1</v>
      </c>
      <c r="B1117" s="163" t="s">
        <v>662</v>
      </c>
      <c r="C1117" s="174" t="s">
        <v>647</v>
      </c>
      <c r="D1117" s="68">
        <v>45845</v>
      </c>
      <c r="E1117" s="66">
        <f t="shared" si="12"/>
        <v>7</v>
      </c>
      <c r="F1117" s="66">
        <f t="shared" si="13"/>
        <v>2025</v>
      </c>
      <c r="G1117" s="67">
        <f t="shared" si="14"/>
        <v>45839</v>
      </c>
      <c r="H1117" s="67" t="s">
        <v>2007</v>
      </c>
      <c r="I1117" s="26" t="s">
        <v>996</v>
      </c>
      <c r="J1117" s="66" t="s">
        <v>1155</v>
      </c>
      <c r="K1117" s="69" t="s">
        <v>27</v>
      </c>
      <c r="L1117" s="69" t="s">
        <v>137</v>
      </c>
      <c r="M1117" s="69" t="s">
        <v>666</v>
      </c>
      <c r="N1117" s="69" t="s">
        <v>604</v>
      </c>
      <c r="O1117" s="71">
        <v>45</v>
      </c>
      <c r="P1117" s="74">
        <v>0</v>
      </c>
    </row>
    <row r="1118" spans="1:16" ht="14.25" customHeight="1">
      <c r="A1118" s="64" t="s">
        <v>1</v>
      </c>
      <c r="B1118" s="163" t="s">
        <v>662</v>
      </c>
      <c r="C1118" s="174" t="s">
        <v>647</v>
      </c>
      <c r="D1118" s="68">
        <v>45845</v>
      </c>
      <c r="E1118" s="66">
        <f t="shared" si="12"/>
        <v>7</v>
      </c>
      <c r="F1118" s="66">
        <f t="shared" si="13"/>
        <v>2025</v>
      </c>
      <c r="G1118" s="67">
        <f t="shared" si="14"/>
        <v>45839</v>
      </c>
      <c r="H1118" s="67" t="s">
        <v>2007</v>
      </c>
      <c r="I1118" s="26" t="s">
        <v>996</v>
      </c>
      <c r="J1118" s="66" t="s">
        <v>1171</v>
      </c>
      <c r="K1118" s="69" t="s">
        <v>27</v>
      </c>
      <c r="L1118" s="69" t="s">
        <v>137</v>
      </c>
      <c r="M1118" s="69" t="s">
        <v>666</v>
      </c>
      <c r="N1118" s="69" t="s">
        <v>604</v>
      </c>
      <c r="O1118" s="71">
        <v>150</v>
      </c>
      <c r="P1118" s="74">
        <v>0</v>
      </c>
    </row>
    <row r="1119" spans="1:16" ht="14.25" customHeight="1">
      <c r="A1119" s="64" t="s">
        <v>1</v>
      </c>
      <c r="B1119" s="163" t="s">
        <v>662</v>
      </c>
      <c r="C1119" s="174" t="s">
        <v>647</v>
      </c>
      <c r="D1119" s="68">
        <v>45845</v>
      </c>
      <c r="E1119" s="66">
        <f t="shared" si="12"/>
        <v>7</v>
      </c>
      <c r="F1119" s="66">
        <f t="shared" si="13"/>
        <v>2025</v>
      </c>
      <c r="G1119" s="67">
        <f t="shared" si="14"/>
        <v>45839</v>
      </c>
      <c r="H1119" s="67" t="s">
        <v>2007</v>
      </c>
      <c r="I1119" s="26" t="s">
        <v>996</v>
      </c>
      <c r="J1119" s="66" t="s">
        <v>1172</v>
      </c>
      <c r="K1119" s="69" t="s">
        <v>27</v>
      </c>
      <c r="L1119" s="69" t="s">
        <v>137</v>
      </c>
      <c r="M1119" s="69" t="s">
        <v>666</v>
      </c>
      <c r="N1119" s="69" t="s">
        <v>604</v>
      </c>
      <c r="O1119" s="71">
        <v>20</v>
      </c>
      <c r="P1119" s="74">
        <v>0</v>
      </c>
    </row>
    <row r="1120" spans="1:16" ht="14.25" customHeight="1">
      <c r="A1120" s="64" t="s">
        <v>1</v>
      </c>
      <c r="B1120" s="163" t="s">
        <v>662</v>
      </c>
      <c r="C1120" s="174" t="s">
        <v>647</v>
      </c>
      <c r="D1120" s="68">
        <v>45845</v>
      </c>
      <c r="E1120" s="66">
        <f t="shared" si="12"/>
        <v>7</v>
      </c>
      <c r="F1120" s="66">
        <f t="shared" si="13"/>
        <v>2025</v>
      </c>
      <c r="G1120" s="67">
        <f t="shared" si="14"/>
        <v>45839</v>
      </c>
      <c r="H1120" s="67" t="s">
        <v>2007</v>
      </c>
      <c r="I1120" s="26" t="s">
        <v>996</v>
      </c>
      <c r="J1120" s="66" t="s">
        <v>1173</v>
      </c>
      <c r="K1120" s="69" t="s">
        <v>27</v>
      </c>
      <c r="L1120" s="69" t="s">
        <v>137</v>
      </c>
      <c r="M1120" s="69" t="s">
        <v>666</v>
      </c>
      <c r="N1120" s="69" t="s">
        <v>604</v>
      </c>
      <c r="O1120" s="71">
        <v>75</v>
      </c>
      <c r="P1120" s="74">
        <v>0</v>
      </c>
    </row>
    <row r="1121" spans="1:16" ht="14.25" customHeight="1">
      <c r="A1121" s="64" t="s">
        <v>1</v>
      </c>
      <c r="B1121" s="163" t="s">
        <v>662</v>
      </c>
      <c r="C1121" s="174" t="s">
        <v>647</v>
      </c>
      <c r="D1121" s="68">
        <v>45845</v>
      </c>
      <c r="E1121" s="66">
        <f t="shared" si="12"/>
        <v>7</v>
      </c>
      <c r="F1121" s="66">
        <f t="shared" si="13"/>
        <v>2025</v>
      </c>
      <c r="G1121" s="67">
        <f t="shared" si="14"/>
        <v>45839</v>
      </c>
      <c r="H1121" s="67" t="s">
        <v>2007</v>
      </c>
      <c r="I1121" s="26" t="s">
        <v>996</v>
      </c>
      <c r="J1121" s="66" t="s">
        <v>1174</v>
      </c>
      <c r="K1121" s="69" t="s">
        <v>27</v>
      </c>
      <c r="L1121" s="69" t="s">
        <v>137</v>
      </c>
      <c r="M1121" s="69" t="s">
        <v>666</v>
      </c>
      <c r="N1121" s="69" t="s">
        <v>604</v>
      </c>
      <c r="O1121" s="71">
        <v>30</v>
      </c>
      <c r="P1121" s="74">
        <v>0</v>
      </c>
    </row>
    <row r="1122" spans="1:16" ht="14.25" customHeight="1">
      <c r="A1122" s="64" t="s">
        <v>1</v>
      </c>
      <c r="B1122" s="163" t="s">
        <v>662</v>
      </c>
      <c r="C1122" s="174" t="s">
        <v>647</v>
      </c>
      <c r="D1122" s="68">
        <v>45845</v>
      </c>
      <c r="E1122" s="66">
        <f t="shared" si="12"/>
        <v>7</v>
      </c>
      <c r="F1122" s="66">
        <f t="shared" si="13"/>
        <v>2025</v>
      </c>
      <c r="G1122" s="67">
        <f t="shared" si="14"/>
        <v>45839</v>
      </c>
      <c r="H1122" s="67" t="s">
        <v>2007</v>
      </c>
      <c r="I1122" s="26" t="s">
        <v>996</v>
      </c>
      <c r="J1122" s="66" t="s">
        <v>1168</v>
      </c>
      <c r="K1122" s="69" t="s">
        <v>27</v>
      </c>
      <c r="L1122" s="69" t="s">
        <v>137</v>
      </c>
      <c r="M1122" s="69" t="s">
        <v>666</v>
      </c>
      <c r="N1122" s="69" t="s">
        <v>604</v>
      </c>
      <c r="O1122" s="71">
        <v>5</v>
      </c>
      <c r="P1122" s="74">
        <v>0</v>
      </c>
    </row>
    <row r="1123" spans="1:16" ht="14.25" customHeight="1">
      <c r="A1123" s="64" t="s">
        <v>1</v>
      </c>
      <c r="B1123" s="163" t="s">
        <v>662</v>
      </c>
      <c r="C1123" s="174" t="s">
        <v>647</v>
      </c>
      <c r="D1123" s="68">
        <v>45845</v>
      </c>
      <c r="E1123" s="66">
        <f t="shared" si="12"/>
        <v>7</v>
      </c>
      <c r="F1123" s="66">
        <f t="shared" si="13"/>
        <v>2025</v>
      </c>
      <c r="G1123" s="67">
        <f t="shared" si="14"/>
        <v>45839</v>
      </c>
      <c r="H1123" s="67" t="s">
        <v>2007</v>
      </c>
      <c r="I1123" s="26" t="s">
        <v>996</v>
      </c>
      <c r="J1123" s="66" t="s">
        <v>1175</v>
      </c>
      <c r="K1123" s="69" t="s">
        <v>27</v>
      </c>
      <c r="L1123" s="69" t="s">
        <v>137</v>
      </c>
      <c r="M1123" s="69" t="s">
        <v>666</v>
      </c>
      <c r="N1123" s="69" t="s">
        <v>604</v>
      </c>
      <c r="O1123" s="71">
        <v>63</v>
      </c>
      <c r="P1123" s="74">
        <v>0</v>
      </c>
    </row>
    <row r="1124" spans="1:16" ht="14.25" customHeight="1">
      <c r="A1124" s="64" t="s">
        <v>1</v>
      </c>
      <c r="B1124" s="163" t="s">
        <v>662</v>
      </c>
      <c r="C1124" s="174" t="s">
        <v>647</v>
      </c>
      <c r="D1124" s="68">
        <v>45845</v>
      </c>
      <c r="E1124" s="66">
        <f t="shared" si="12"/>
        <v>7</v>
      </c>
      <c r="F1124" s="66">
        <f t="shared" si="13"/>
        <v>2025</v>
      </c>
      <c r="G1124" s="67">
        <f t="shared" si="14"/>
        <v>45839</v>
      </c>
      <c r="H1124" s="67" t="s">
        <v>2007</v>
      </c>
      <c r="I1124" s="26" t="s">
        <v>996</v>
      </c>
      <c r="J1124" s="66" t="s">
        <v>1176</v>
      </c>
      <c r="K1124" s="69" t="s">
        <v>27</v>
      </c>
      <c r="L1124" s="69" t="s">
        <v>137</v>
      </c>
      <c r="M1124" s="69" t="s">
        <v>666</v>
      </c>
      <c r="N1124" s="69" t="s">
        <v>604</v>
      </c>
      <c r="O1124" s="71">
        <v>37</v>
      </c>
      <c r="P1124" s="74">
        <v>0</v>
      </c>
    </row>
    <row r="1125" spans="1:16" ht="14.25" customHeight="1">
      <c r="A1125" s="64" t="s">
        <v>1</v>
      </c>
      <c r="B1125" s="163" t="s">
        <v>662</v>
      </c>
      <c r="C1125" s="174" t="s">
        <v>647</v>
      </c>
      <c r="D1125" s="68">
        <v>45845</v>
      </c>
      <c r="E1125" s="66">
        <f t="shared" si="12"/>
        <v>7</v>
      </c>
      <c r="F1125" s="66">
        <f t="shared" si="13"/>
        <v>2025</v>
      </c>
      <c r="G1125" s="67">
        <f t="shared" si="14"/>
        <v>45839</v>
      </c>
      <c r="H1125" s="67" t="s">
        <v>2007</v>
      </c>
      <c r="I1125" s="26" t="s">
        <v>996</v>
      </c>
      <c r="J1125" s="66" t="s">
        <v>1177</v>
      </c>
      <c r="K1125" s="69" t="s">
        <v>27</v>
      </c>
      <c r="L1125" s="69" t="s">
        <v>137</v>
      </c>
      <c r="M1125" s="69" t="s">
        <v>666</v>
      </c>
      <c r="N1125" s="69" t="s">
        <v>604</v>
      </c>
      <c r="O1125" s="71">
        <v>15</v>
      </c>
      <c r="P1125" s="74">
        <v>0</v>
      </c>
    </row>
    <row r="1126" spans="1:16" ht="14.25" customHeight="1">
      <c r="A1126" s="64" t="s">
        <v>1</v>
      </c>
      <c r="B1126" s="163" t="s">
        <v>662</v>
      </c>
      <c r="C1126" s="174" t="s">
        <v>647</v>
      </c>
      <c r="D1126" s="68">
        <v>45845</v>
      </c>
      <c r="E1126" s="66">
        <f t="shared" si="12"/>
        <v>7</v>
      </c>
      <c r="F1126" s="66">
        <f t="shared" si="13"/>
        <v>2025</v>
      </c>
      <c r="G1126" s="67">
        <f t="shared" si="14"/>
        <v>45839</v>
      </c>
      <c r="H1126" s="67" t="s">
        <v>2007</v>
      </c>
      <c r="I1126" s="26" t="s">
        <v>996</v>
      </c>
      <c r="J1126" s="66" t="s">
        <v>1146</v>
      </c>
      <c r="K1126" s="69" t="s">
        <v>27</v>
      </c>
      <c r="L1126" s="69" t="s">
        <v>137</v>
      </c>
      <c r="M1126" s="69" t="s">
        <v>666</v>
      </c>
      <c r="N1126" s="69" t="s">
        <v>604</v>
      </c>
      <c r="O1126" s="71">
        <v>60</v>
      </c>
      <c r="P1126" s="74">
        <v>0</v>
      </c>
    </row>
    <row r="1127" spans="1:16" ht="14.25" customHeight="1">
      <c r="A1127" s="64" t="s">
        <v>1</v>
      </c>
      <c r="B1127" s="163" t="s">
        <v>662</v>
      </c>
      <c r="C1127" s="174" t="s">
        <v>647</v>
      </c>
      <c r="D1127" s="68">
        <v>45845</v>
      </c>
      <c r="E1127" s="66">
        <f t="shared" si="12"/>
        <v>7</v>
      </c>
      <c r="F1127" s="66">
        <f t="shared" si="13"/>
        <v>2025</v>
      </c>
      <c r="G1127" s="67">
        <f t="shared" si="14"/>
        <v>45839</v>
      </c>
      <c r="H1127" s="67" t="s">
        <v>2007</v>
      </c>
      <c r="I1127" s="26" t="s">
        <v>996</v>
      </c>
      <c r="J1127" s="66" t="s">
        <v>1178</v>
      </c>
      <c r="K1127" s="69" t="s">
        <v>27</v>
      </c>
      <c r="L1127" s="69" t="s">
        <v>137</v>
      </c>
      <c r="M1127" s="69" t="s">
        <v>666</v>
      </c>
      <c r="N1127" s="69" t="s">
        <v>604</v>
      </c>
      <c r="O1127" s="71">
        <v>50</v>
      </c>
      <c r="P1127" s="74">
        <v>0</v>
      </c>
    </row>
    <row r="1128" spans="1:16" ht="14.25" customHeight="1">
      <c r="A1128" s="64" t="s">
        <v>1</v>
      </c>
      <c r="B1128" s="163" t="s">
        <v>662</v>
      </c>
      <c r="C1128" s="174" t="s">
        <v>647</v>
      </c>
      <c r="D1128" s="68">
        <v>45845</v>
      </c>
      <c r="E1128" s="66">
        <f t="shared" si="12"/>
        <v>7</v>
      </c>
      <c r="F1128" s="66">
        <f t="shared" si="13"/>
        <v>2025</v>
      </c>
      <c r="G1128" s="67">
        <f t="shared" si="14"/>
        <v>45839</v>
      </c>
      <c r="H1128" s="67" t="s">
        <v>2007</v>
      </c>
      <c r="I1128" s="26" t="s">
        <v>996</v>
      </c>
      <c r="J1128" s="66" t="s">
        <v>1179</v>
      </c>
      <c r="K1128" s="69" t="s">
        <v>27</v>
      </c>
      <c r="L1128" s="69" t="s">
        <v>137</v>
      </c>
      <c r="M1128" s="69" t="s">
        <v>666</v>
      </c>
      <c r="N1128" s="69" t="s">
        <v>604</v>
      </c>
      <c r="O1128" s="71">
        <v>39</v>
      </c>
      <c r="P1128" s="74">
        <v>0</v>
      </c>
    </row>
    <row r="1129" spans="1:16" ht="14.25" customHeight="1">
      <c r="A1129" s="64" t="s">
        <v>1</v>
      </c>
      <c r="B1129" s="163" t="s">
        <v>662</v>
      </c>
      <c r="C1129" s="174" t="s">
        <v>647</v>
      </c>
      <c r="D1129" s="68">
        <v>45845</v>
      </c>
      <c r="E1129" s="66">
        <f t="shared" si="12"/>
        <v>7</v>
      </c>
      <c r="F1129" s="66">
        <f t="shared" si="13"/>
        <v>2025</v>
      </c>
      <c r="G1129" s="67">
        <f t="shared" si="14"/>
        <v>45839</v>
      </c>
      <c r="H1129" s="67" t="s">
        <v>2007</v>
      </c>
      <c r="I1129" s="26" t="s">
        <v>996</v>
      </c>
      <c r="J1129" s="66" t="s">
        <v>1180</v>
      </c>
      <c r="K1129" s="69" t="s">
        <v>27</v>
      </c>
      <c r="L1129" s="69" t="s">
        <v>137</v>
      </c>
      <c r="M1129" s="69" t="s">
        <v>666</v>
      </c>
      <c r="N1129" s="69" t="s">
        <v>604</v>
      </c>
      <c r="O1129" s="71">
        <v>30</v>
      </c>
      <c r="P1129" s="74">
        <v>0</v>
      </c>
    </row>
    <row r="1130" spans="1:16" ht="14.25" customHeight="1">
      <c r="A1130" s="64" t="s">
        <v>1</v>
      </c>
      <c r="B1130" s="163" t="s">
        <v>662</v>
      </c>
      <c r="C1130" s="174" t="s">
        <v>647</v>
      </c>
      <c r="D1130" s="68">
        <v>45845</v>
      </c>
      <c r="E1130" s="66">
        <f t="shared" si="12"/>
        <v>7</v>
      </c>
      <c r="F1130" s="66">
        <f t="shared" si="13"/>
        <v>2025</v>
      </c>
      <c r="G1130" s="67">
        <f t="shared" si="14"/>
        <v>45839</v>
      </c>
      <c r="H1130" s="67" t="s">
        <v>2007</v>
      </c>
      <c r="I1130" s="26" t="s">
        <v>996</v>
      </c>
      <c r="J1130" s="66" t="s">
        <v>1179</v>
      </c>
      <c r="K1130" s="69" t="s">
        <v>27</v>
      </c>
      <c r="L1130" s="69" t="s">
        <v>137</v>
      </c>
      <c r="M1130" s="69" t="s">
        <v>666</v>
      </c>
      <c r="N1130" s="69" t="s">
        <v>604</v>
      </c>
      <c r="O1130" s="71">
        <v>10</v>
      </c>
      <c r="P1130" s="74">
        <v>0</v>
      </c>
    </row>
    <row r="1131" spans="1:16" ht="14.25" customHeight="1">
      <c r="A1131" s="64" t="s">
        <v>1</v>
      </c>
      <c r="B1131" s="163" t="s">
        <v>662</v>
      </c>
      <c r="C1131" s="174" t="s">
        <v>647</v>
      </c>
      <c r="D1131" s="68">
        <v>45845</v>
      </c>
      <c r="E1131" s="66">
        <f t="shared" si="12"/>
        <v>7</v>
      </c>
      <c r="F1131" s="66">
        <f t="shared" si="13"/>
        <v>2025</v>
      </c>
      <c r="G1131" s="67">
        <f t="shared" si="14"/>
        <v>45839</v>
      </c>
      <c r="H1131" s="67" t="s">
        <v>2007</v>
      </c>
      <c r="I1131" s="26" t="s">
        <v>996</v>
      </c>
      <c r="J1131" s="66" t="s">
        <v>1181</v>
      </c>
      <c r="K1131" s="69" t="s">
        <v>27</v>
      </c>
      <c r="L1131" s="69" t="s">
        <v>137</v>
      </c>
      <c r="M1131" s="69" t="s">
        <v>666</v>
      </c>
      <c r="N1131" s="69" t="s">
        <v>604</v>
      </c>
      <c r="O1131" s="71">
        <v>50</v>
      </c>
      <c r="P1131" s="74">
        <v>0</v>
      </c>
    </row>
    <row r="1132" spans="1:16" ht="14.25" customHeight="1">
      <c r="A1132" s="64" t="s">
        <v>1</v>
      </c>
      <c r="B1132" s="163" t="s">
        <v>662</v>
      </c>
      <c r="C1132" s="174" t="s">
        <v>647</v>
      </c>
      <c r="D1132" s="68">
        <v>45845</v>
      </c>
      <c r="E1132" s="66">
        <f t="shared" si="12"/>
        <v>7</v>
      </c>
      <c r="F1132" s="66">
        <f t="shared" si="13"/>
        <v>2025</v>
      </c>
      <c r="G1132" s="67">
        <f t="shared" si="14"/>
        <v>45839</v>
      </c>
      <c r="H1132" s="67" t="s">
        <v>2007</v>
      </c>
      <c r="I1132" s="26" t="s">
        <v>996</v>
      </c>
      <c r="J1132" s="66" t="s">
        <v>1177</v>
      </c>
      <c r="K1132" s="69" t="s">
        <v>27</v>
      </c>
      <c r="L1132" s="69" t="s">
        <v>137</v>
      </c>
      <c r="M1132" s="69" t="s">
        <v>666</v>
      </c>
      <c r="N1132" s="69" t="s">
        <v>604</v>
      </c>
      <c r="O1132" s="71">
        <v>20</v>
      </c>
      <c r="P1132" s="74">
        <v>0</v>
      </c>
    </row>
    <row r="1133" spans="1:16" ht="14.25" customHeight="1">
      <c r="A1133" s="64" t="s">
        <v>1</v>
      </c>
      <c r="B1133" s="163" t="s">
        <v>662</v>
      </c>
      <c r="C1133" s="174" t="s">
        <v>647</v>
      </c>
      <c r="D1133" s="68">
        <v>45845</v>
      </c>
      <c r="E1133" s="66">
        <f t="shared" si="12"/>
        <v>7</v>
      </c>
      <c r="F1133" s="66">
        <f t="shared" si="13"/>
        <v>2025</v>
      </c>
      <c r="G1133" s="67">
        <f t="shared" si="14"/>
        <v>45839</v>
      </c>
      <c r="H1133" s="67" t="s">
        <v>2007</v>
      </c>
      <c r="I1133" s="26" t="s">
        <v>996</v>
      </c>
      <c r="J1133" s="66" t="s">
        <v>1182</v>
      </c>
      <c r="K1133" s="69" t="s">
        <v>27</v>
      </c>
      <c r="L1133" s="69" t="s">
        <v>137</v>
      </c>
      <c r="M1133" s="69" t="s">
        <v>666</v>
      </c>
      <c r="N1133" s="69" t="s">
        <v>604</v>
      </c>
      <c r="O1133" s="71">
        <v>26</v>
      </c>
      <c r="P1133" s="74">
        <v>0</v>
      </c>
    </row>
    <row r="1134" spans="1:16" ht="14.25" customHeight="1">
      <c r="A1134" s="64" t="s">
        <v>1</v>
      </c>
      <c r="B1134" s="163" t="s">
        <v>662</v>
      </c>
      <c r="C1134" s="174" t="s">
        <v>647</v>
      </c>
      <c r="D1134" s="68">
        <v>45845</v>
      </c>
      <c r="E1134" s="66">
        <f t="shared" si="12"/>
        <v>7</v>
      </c>
      <c r="F1134" s="66">
        <f t="shared" si="13"/>
        <v>2025</v>
      </c>
      <c r="G1134" s="67">
        <f t="shared" si="14"/>
        <v>45839</v>
      </c>
      <c r="H1134" s="67" t="s">
        <v>2007</v>
      </c>
      <c r="I1134" s="26" t="s">
        <v>996</v>
      </c>
      <c r="J1134" s="66" t="s">
        <v>1183</v>
      </c>
      <c r="K1134" s="69" t="s">
        <v>27</v>
      </c>
      <c r="L1134" s="69" t="s">
        <v>137</v>
      </c>
      <c r="M1134" s="69" t="s">
        <v>666</v>
      </c>
      <c r="N1134" s="69" t="s">
        <v>604</v>
      </c>
      <c r="O1134" s="71">
        <v>4</v>
      </c>
      <c r="P1134" s="74">
        <v>0</v>
      </c>
    </row>
    <row r="1135" spans="1:16" ht="14.25" customHeight="1">
      <c r="A1135" s="64" t="s">
        <v>1</v>
      </c>
      <c r="B1135" s="163" t="s">
        <v>662</v>
      </c>
      <c r="C1135" s="174" t="s">
        <v>647</v>
      </c>
      <c r="D1135" s="68">
        <v>45845</v>
      </c>
      <c r="E1135" s="66">
        <f t="shared" si="12"/>
        <v>7</v>
      </c>
      <c r="F1135" s="66">
        <f t="shared" si="13"/>
        <v>2025</v>
      </c>
      <c r="G1135" s="67">
        <f t="shared" si="14"/>
        <v>45839</v>
      </c>
      <c r="H1135" s="67" t="s">
        <v>2007</v>
      </c>
      <c r="I1135" s="26" t="s">
        <v>996</v>
      </c>
      <c r="J1135" s="66" t="s">
        <v>1183</v>
      </c>
      <c r="K1135" s="69" t="s">
        <v>27</v>
      </c>
      <c r="L1135" s="69" t="s">
        <v>137</v>
      </c>
      <c r="M1135" s="69" t="s">
        <v>666</v>
      </c>
      <c r="N1135" s="69" t="s">
        <v>604</v>
      </c>
      <c r="O1135" s="71">
        <v>2</v>
      </c>
      <c r="P1135" s="74">
        <v>0</v>
      </c>
    </row>
    <row r="1136" spans="1:16" ht="14.25" customHeight="1">
      <c r="A1136" s="64" t="s">
        <v>1</v>
      </c>
      <c r="B1136" s="163" t="s">
        <v>662</v>
      </c>
      <c r="C1136" s="174" t="s">
        <v>647</v>
      </c>
      <c r="D1136" s="68">
        <v>45845</v>
      </c>
      <c r="E1136" s="66">
        <f t="shared" si="12"/>
        <v>7</v>
      </c>
      <c r="F1136" s="66">
        <f t="shared" si="13"/>
        <v>2025</v>
      </c>
      <c r="G1136" s="67">
        <f t="shared" si="14"/>
        <v>45839</v>
      </c>
      <c r="H1136" s="67" t="s">
        <v>2007</v>
      </c>
      <c r="I1136" s="26" t="s">
        <v>996</v>
      </c>
      <c r="J1136" s="66" t="s">
        <v>1184</v>
      </c>
      <c r="K1136" s="69" t="s">
        <v>27</v>
      </c>
      <c r="L1136" s="69" t="s">
        <v>137</v>
      </c>
      <c r="M1136" s="69" t="s">
        <v>666</v>
      </c>
      <c r="N1136" s="69" t="s">
        <v>604</v>
      </c>
      <c r="O1136" s="71">
        <v>12</v>
      </c>
      <c r="P1136" s="74">
        <v>0</v>
      </c>
    </row>
    <row r="1137" spans="1:16" ht="14.25" customHeight="1">
      <c r="A1137" s="64" t="s">
        <v>1</v>
      </c>
      <c r="B1137" s="163" t="s">
        <v>662</v>
      </c>
      <c r="C1137" s="174" t="s">
        <v>647</v>
      </c>
      <c r="D1137" s="68">
        <v>45845</v>
      </c>
      <c r="E1137" s="66">
        <f t="shared" si="12"/>
        <v>7</v>
      </c>
      <c r="F1137" s="66">
        <f t="shared" si="13"/>
        <v>2025</v>
      </c>
      <c r="G1137" s="67">
        <f t="shared" si="14"/>
        <v>45839</v>
      </c>
      <c r="H1137" s="67" t="s">
        <v>2007</v>
      </c>
      <c r="I1137" s="26" t="s">
        <v>996</v>
      </c>
      <c r="J1137" s="66" t="s">
        <v>1185</v>
      </c>
      <c r="K1137" s="69" t="s">
        <v>27</v>
      </c>
      <c r="L1137" s="69" t="s">
        <v>137</v>
      </c>
      <c r="M1137" s="69" t="s">
        <v>666</v>
      </c>
      <c r="N1137" s="69" t="s">
        <v>604</v>
      </c>
      <c r="O1137" s="71">
        <v>40</v>
      </c>
      <c r="P1137" s="74">
        <v>0</v>
      </c>
    </row>
    <row r="1138" spans="1:16" ht="14.25" customHeight="1">
      <c r="A1138" s="64" t="s">
        <v>1</v>
      </c>
      <c r="B1138" s="163" t="s">
        <v>662</v>
      </c>
      <c r="C1138" s="174" t="s">
        <v>647</v>
      </c>
      <c r="D1138" s="68">
        <v>45845</v>
      </c>
      <c r="E1138" s="66">
        <f t="shared" si="12"/>
        <v>7</v>
      </c>
      <c r="F1138" s="66">
        <f t="shared" si="13"/>
        <v>2025</v>
      </c>
      <c r="G1138" s="67">
        <f t="shared" si="14"/>
        <v>45839</v>
      </c>
      <c r="H1138" s="67" t="s">
        <v>2007</v>
      </c>
      <c r="I1138" s="26" t="s">
        <v>996</v>
      </c>
      <c r="J1138" s="66" t="s">
        <v>1143</v>
      </c>
      <c r="K1138" s="69" t="s">
        <v>27</v>
      </c>
      <c r="L1138" s="69" t="s">
        <v>137</v>
      </c>
      <c r="M1138" s="69" t="s">
        <v>666</v>
      </c>
      <c r="N1138" s="69" t="s">
        <v>604</v>
      </c>
      <c r="O1138" s="71">
        <v>35</v>
      </c>
      <c r="P1138" s="74">
        <v>0</v>
      </c>
    </row>
    <row r="1139" spans="1:16" ht="14.25" customHeight="1">
      <c r="A1139" s="64" t="s">
        <v>1</v>
      </c>
      <c r="B1139" s="163" t="s">
        <v>662</v>
      </c>
      <c r="C1139" s="174" t="s">
        <v>647</v>
      </c>
      <c r="D1139" s="68">
        <v>45845</v>
      </c>
      <c r="E1139" s="66">
        <f t="shared" si="12"/>
        <v>7</v>
      </c>
      <c r="F1139" s="66">
        <f t="shared" si="13"/>
        <v>2025</v>
      </c>
      <c r="G1139" s="67">
        <f t="shared" si="14"/>
        <v>45839</v>
      </c>
      <c r="H1139" s="67" t="s">
        <v>2007</v>
      </c>
      <c r="I1139" s="26" t="s">
        <v>996</v>
      </c>
      <c r="J1139" s="66" t="s">
        <v>1177</v>
      </c>
      <c r="K1139" s="69" t="s">
        <v>27</v>
      </c>
      <c r="L1139" s="69" t="s">
        <v>137</v>
      </c>
      <c r="M1139" s="69" t="s">
        <v>666</v>
      </c>
      <c r="N1139" s="69" t="s">
        <v>604</v>
      </c>
      <c r="O1139" s="71">
        <v>10</v>
      </c>
      <c r="P1139" s="74">
        <v>0</v>
      </c>
    </row>
    <row r="1140" spans="1:16" ht="14.25" customHeight="1">
      <c r="A1140" s="64" t="s">
        <v>1</v>
      </c>
      <c r="B1140" s="163" t="s">
        <v>662</v>
      </c>
      <c r="C1140" s="174" t="s">
        <v>647</v>
      </c>
      <c r="D1140" s="68">
        <v>45845</v>
      </c>
      <c r="E1140" s="66">
        <f t="shared" si="12"/>
        <v>7</v>
      </c>
      <c r="F1140" s="66">
        <f t="shared" si="13"/>
        <v>2025</v>
      </c>
      <c r="G1140" s="67">
        <f t="shared" si="14"/>
        <v>45839</v>
      </c>
      <c r="H1140" s="67" t="s">
        <v>2007</v>
      </c>
      <c r="I1140" s="26" t="s">
        <v>996</v>
      </c>
      <c r="J1140" s="66" t="s">
        <v>1186</v>
      </c>
      <c r="K1140" s="69" t="s">
        <v>27</v>
      </c>
      <c r="L1140" s="69" t="s">
        <v>137</v>
      </c>
      <c r="M1140" s="69" t="s">
        <v>666</v>
      </c>
      <c r="N1140" s="69" t="s">
        <v>604</v>
      </c>
      <c r="O1140" s="71">
        <v>18</v>
      </c>
      <c r="P1140" s="74">
        <v>0</v>
      </c>
    </row>
    <row r="1141" spans="1:16" ht="14.25" customHeight="1">
      <c r="A1141" s="64" t="s">
        <v>1</v>
      </c>
      <c r="B1141" s="163" t="s">
        <v>662</v>
      </c>
      <c r="C1141" s="174" t="s">
        <v>647</v>
      </c>
      <c r="D1141" s="68">
        <v>45845</v>
      </c>
      <c r="E1141" s="66">
        <f t="shared" si="12"/>
        <v>7</v>
      </c>
      <c r="F1141" s="66">
        <f t="shared" si="13"/>
        <v>2025</v>
      </c>
      <c r="G1141" s="67">
        <f t="shared" si="14"/>
        <v>45839</v>
      </c>
      <c r="H1141" s="67" t="s">
        <v>2007</v>
      </c>
      <c r="I1141" s="26" t="s">
        <v>996</v>
      </c>
      <c r="J1141" s="66" t="s">
        <v>1153</v>
      </c>
      <c r="K1141" s="69" t="s">
        <v>27</v>
      </c>
      <c r="L1141" s="69" t="s">
        <v>137</v>
      </c>
      <c r="M1141" s="69" t="s">
        <v>666</v>
      </c>
      <c r="N1141" s="69" t="s">
        <v>604</v>
      </c>
      <c r="O1141" s="71">
        <v>10</v>
      </c>
      <c r="P1141" s="74">
        <v>0</v>
      </c>
    </row>
    <row r="1142" spans="1:16" ht="14.25" customHeight="1">
      <c r="A1142" s="64" t="s">
        <v>1</v>
      </c>
      <c r="B1142" s="163" t="s">
        <v>662</v>
      </c>
      <c r="C1142" s="174" t="s">
        <v>647</v>
      </c>
      <c r="D1142" s="68">
        <v>45845</v>
      </c>
      <c r="E1142" s="66">
        <f t="shared" si="12"/>
        <v>7</v>
      </c>
      <c r="F1142" s="66">
        <f t="shared" si="13"/>
        <v>2025</v>
      </c>
      <c r="G1142" s="67">
        <f t="shared" si="14"/>
        <v>45839</v>
      </c>
      <c r="H1142" s="67" t="s">
        <v>2007</v>
      </c>
      <c r="I1142" s="26" t="s">
        <v>996</v>
      </c>
      <c r="J1142" s="66" t="s">
        <v>1187</v>
      </c>
      <c r="K1142" s="69" t="s">
        <v>27</v>
      </c>
      <c r="L1142" s="69" t="s">
        <v>137</v>
      </c>
      <c r="M1142" s="69" t="s">
        <v>666</v>
      </c>
      <c r="N1142" s="69" t="s">
        <v>604</v>
      </c>
      <c r="O1142" s="71">
        <v>11</v>
      </c>
      <c r="P1142" s="74">
        <v>0</v>
      </c>
    </row>
    <row r="1143" spans="1:16" ht="14.25" customHeight="1">
      <c r="A1143" s="64" t="s">
        <v>1</v>
      </c>
      <c r="B1143" s="163" t="s">
        <v>662</v>
      </c>
      <c r="C1143" s="174" t="s">
        <v>647</v>
      </c>
      <c r="D1143" s="68">
        <v>45845</v>
      </c>
      <c r="E1143" s="66">
        <f t="shared" si="12"/>
        <v>7</v>
      </c>
      <c r="F1143" s="66">
        <f t="shared" si="13"/>
        <v>2025</v>
      </c>
      <c r="G1143" s="67">
        <f t="shared" si="14"/>
        <v>45839</v>
      </c>
      <c r="H1143" s="67" t="s">
        <v>2007</v>
      </c>
      <c r="I1143" s="26" t="s">
        <v>996</v>
      </c>
      <c r="J1143" s="66" t="s">
        <v>1157</v>
      </c>
      <c r="K1143" s="69" t="s">
        <v>27</v>
      </c>
      <c r="L1143" s="69" t="s">
        <v>137</v>
      </c>
      <c r="M1143" s="69" t="s">
        <v>666</v>
      </c>
      <c r="N1143" s="69" t="s">
        <v>604</v>
      </c>
      <c r="O1143" s="71">
        <v>15</v>
      </c>
      <c r="P1143" s="74">
        <v>0</v>
      </c>
    </row>
    <row r="1144" spans="1:16" ht="14.25" customHeight="1">
      <c r="A1144" s="64" t="s">
        <v>1</v>
      </c>
      <c r="B1144" s="163" t="s">
        <v>662</v>
      </c>
      <c r="C1144" s="174" t="s">
        <v>647</v>
      </c>
      <c r="D1144" s="68">
        <v>45845</v>
      </c>
      <c r="E1144" s="66">
        <f t="shared" si="12"/>
        <v>7</v>
      </c>
      <c r="F1144" s="66">
        <f t="shared" si="13"/>
        <v>2025</v>
      </c>
      <c r="G1144" s="67">
        <f t="shared" si="14"/>
        <v>45839</v>
      </c>
      <c r="H1144" s="67" t="s">
        <v>2007</v>
      </c>
      <c r="I1144" s="26" t="s">
        <v>996</v>
      </c>
      <c r="J1144" s="66" t="s">
        <v>1174</v>
      </c>
      <c r="K1144" s="69" t="s">
        <v>27</v>
      </c>
      <c r="L1144" s="69" t="s">
        <v>137</v>
      </c>
      <c r="M1144" s="69" t="s">
        <v>666</v>
      </c>
      <c r="N1144" s="69" t="s">
        <v>604</v>
      </c>
      <c r="O1144" s="71">
        <v>37</v>
      </c>
      <c r="P1144" s="74">
        <v>0</v>
      </c>
    </row>
    <row r="1145" spans="1:16" ht="14.25" customHeight="1">
      <c r="A1145" s="64" t="s">
        <v>1</v>
      </c>
      <c r="B1145" s="163" t="s">
        <v>662</v>
      </c>
      <c r="C1145" s="174" t="s">
        <v>647</v>
      </c>
      <c r="D1145" s="68">
        <v>45845</v>
      </c>
      <c r="E1145" s="66">
        <f t="shared" si="12"/>
        <v>7</v>
      </c>
      <c r="F1145" s="66">
        <f t="shared" si="13"/>
        <v>2025</v>
      </c>
      <c r="G1145" s="67">
        <f t="shared" si="14"/>
        <v>45839</v>
      </c>
      <c r="H1145" s="67" t="s">
        <v>2007</v>
      </c>
      <c r="I1145" s="26" t="s">
        <v>996</v>
      </c>
      <c r="J1145" s="66" t="s">
        <v>1188</v>
      </c>
      <c r="K1145" s="69" t="s">
        <v>27</v>
      </c>
      <c r="L1145" s="69" t="s">
        <v>137</v>
      </c>
      <c r="M1145" s="69" t="s">
        <v>666</v>
      </c>
      <c r="N1145" s="69" t="s">
        <v>604</v>
      </c>
      <c r="O1145" s="71">
        <v>10</v>
      </c>
      <c r="P1145" s="74">
        <v>0</v>
      </c>
    </row>
    <row r="1146" spans="1:16" ht="14.25" customHeight="1">
      <c r="A1146" s="64" t="s">
        <v>1</v>
      </c>
      <c r="B1146" s="163" t="s">
        <v>662</v>
      </c>
      <c r="C1146" s="174" t="s">
        <v>647</v>
      </c>
      <c r="D1146" s="68">
        <v>45845</v>
      </c>
      <c r="E1146" s="66">
        <f t="shared" si="12"/>
        <v>7</v>
      </c>
      <c r="F1146" s="66">
        <f t="shared" si="13"/>
        <v>2025</v>
      </c>
      <c r="G1146" s="67">
        <f t="shared" si="14"/>
        <v>45839</v>
      </c>
      <c r="H1146" s="67" t="s">
        <v>2007</v>
      </c>
      <c r="I1146" s="26" t="s">
        <v>996</v>
      </c>
      <c r="J1146" s="66" t="s">
        <v>1189</v>
      </c>
      <c r="K1146" s="69" t="s">
        <v>27</v>
      </c>
      <c r="L1146" s="69" t="s">
        <v>137</v>
      </c>
      <c r="M1146" s="69" t="s">
        <v>666</v>
      </c>
      <c r="N1146" s="69" t="s">
        <v>604</v>
      </c>
      <c r="O1146" s="71">
        <v>8</v>
      </c>
      <c r="P1146" s="74">
        <v>0</v>
      </c>
    </row>
    <row r="1147" spans="1:16" ht="14.25" customHeight="1">
      <c r="A1147" s="64" t="s">
        <v>1</v>
      </c>
      <c r="B1147" s="163" t="s">
        <v>662</v>
      </c>
      <c r="C1147" s="174" t="s">
        <v>647</v>
      </c>
      <c r="D1147" s="68">
        <v>45845</v>
      </c>
      <c r="E1147" s="66">
        <f t="shared" si="12"/>
        <v>7</v>
      </c>
      <c r="F1147" s="66">
        <f t="shared" si="13"/>
        <v>2025</v>
      </c>
      <c r="G1147" s="67">
        <f t="shared" si="14"/>
        <v>45839</v>
      </c>
      <c r="H1147" s="67" t="s">
        <v>2007</v>
      </c>
      <c r="I1147" s="26" t="s">
        <v>996</v>
      </c>
      <c r="J1147" s="66" t="s">
        <v>1146</v>
      </c>
      <c r="K1147" s="69" t="s">
        <v>27</v>
      </c>
      <c r="L1147" s="69" t="s">
        <v>137</v>
      </c>
      <c r="M1147" s="69" t="s">
        <v>666</v>
      </c>
      <c r="N1147" s="69" t="s">
        <v>604</v>
      </c>
      <c r="O1147" s="71">
        <v>45</v>
      </c>
      <c r="P1147" s="74">
        <v>0</v>
      </c>
    </row>
    <row r="1148" spans="1:16" ht="14.25" customHeight="1">
      <c r="A1148" s="64" t="s">
        <v>1</v>
      </c>
      <c r="B1148" s="163" t="s">
        <v>662</v>
      </c>
      <c r="C1148" s="174" t="s">
        <v>647</v>
      </c>
      <c r="D1148" s="68">
        <v>45845</v>
      </c>
      <c r="E1148" s="66">
        <f t="shared" si="12"/>
        <v>7</v>
      </c>
      <c r="F1148" s="66">
        <f t="shared" si="13"/>
        <v>2025</v>
      </c>
      <c r="G1148" s="67">
        <f t="shared" si="14"/>
        <v>45839</v>
      </c>
      <c r="H1148" s="67" t="s">
        <v>2007</v>
      </c>
      <c r="I1148" s="26" t="s">
        <v>996</v>
      </c>
      <c r="J1148" s="66" t="s">
        <v>1190</v>
      </c>
      <c r="K1148" s="69" t="s">
        <v>27</v>
      </c>
      <c r="L1148" s="69" t="s">
        <v>137</v>
      </c>
      <c r="M1148" s="69" t="s">
        <v>666</v>
      </c>
      <c r="N1148" s="69" t="s">
        <v>604</v>
      </c>
      <c r="O1148" s="71">
        <v>8</v>
      </c>
      <c r="P1148" s="74">
        <v>0</v>
      </c>
    </row>
    <row r="1149" spans="1:16" ht="14.25" customHeight="1">
      <c r="A1149" s="64" t="s">
        <v>1</v>
      </c>
      <c r="B1149" s="163" t="s">
        <v>662</v>
      </c>
      <c r="C1149" s="174" t="s">
        <v>647</v>
      </c>
      <c r="D1149" s="68">
        <v>45845</v>
      </c>
      <c r="E1149" s="66">
        <f t="shared" si="12"/>
        <v>7</v>
      </c>
      <c r="F1149" s="66">
        <f t="shared" si="13"/>
        <v>2025</v>
      </c>
      <c r="G1149" s="67">
        <f t="shared" si="14"/>
        <v>45839</v>
      </c>
      <c r="H1149" s="67" t="s">
        <v>2007</v>
      </c>
      <c r="I1149" s="26" t="s">
        <v>996</v>
      </c>
      <c r="J1149" s="66" t="s">
        <v>1155</v>
      </c>
      <c r="K1149" s="69" t="s">
        <v>27</v>
      </c>
      <c r="L1149" s="69" t="s">
        <v>137</v>
      </c>
      <c r="M1149" s="69" t="s">
        <v>666</v>
      </c>
      <c r="N1149" s="69" t="s">
        <v>604</v>
      </c>
      <c r="O1149" s="71">
        <v>53</v>
      </c>
      <c r="P1149" s="74">
        <v>0</v>
      </c>
    </row>
    <row r="1150" spans="1:16" ht="14.25" customHeight="1">
      <c r="A1150" s="64" t="s">
        <v>1</v>
      </c>
      <c r="B1150" s="163" t="s">
        <v>662</v>
      </c>
      <c r="C1150" s="174" t="s">
        <v>647</v>
      </c>
      <c r="D1150" s="68">
        <v>45845</v>
      </c>
      <c r="E1150" s="66">
        <f t="shared" si="12"/>
        <v>7</v>
      </c>
      <c r="F1150" s="66">
        <f t="shared" si="13"/>
        <v>2025</v>
      </c>
      <c r="G1150" s="67">
        <f t="shared" si="14"/>
        <v>45839</v>
      </c>
      <c r="H1150" s="67" t="s">
        <v>2007</v>
      </c>
      <c r="I1150" s="26" t="s">
        <v>996</v>
      </c>
      <c r="J1150" s="66" t="s">
        <v>1191</v>
      </c>
      <c r="K1150" s="69" t="s">
        <v>27</v>
      </c>
      <c r="L1150" s="69" t="s">
        <v>137</v>
      </c>
      <c r="M1150" s="69" t="s">
        <v>666</v>
      </c>
      <c r="N1150" s="69" t="s">
        <v>604</v>
      </c>
      <c r="O1150" s="71">
        <v>45</v>
      </c>
      <c r="P1150" s="74">
        <v>0</v>
      </c>
    </row>
    <row r="1151" spans="1:16" ht="14.25" customHeight="1">
      <c r="A1151" s="64" t="s">
        <v>1</v>
      </c>
      <c r="B1151" s="163" t="s">
        <v>662</v>
      </c>
      <c r="C1151" s="174" t="s">
        <v>647</v>
      </c>
      <c r="D1151" s="68">
        <v>45845</v>
      </c>
      <c r="E1151" s="66">
        <f t="shared" si="12"/>
        <v>7</v>
      </c>
      <c r="F1151" s="66">
        <f t="shared" si="13"/>
        <v>2025</v>
      </c>
      <c r="G1151" s="67">
        <f t="shared" si="14"/>
        <v>45839</v>
      </c>
      <c r="H1151" s="67" t="s">
        <v>2007</v>
      </c>
      <c r="I1151" s="26" t="s">
        <v>996</v>
      </c>
      <c r="J1151" s="66" t="s">
        <v>1191</v>
      </c>
      <c r="K1151" s="69" t="s">
        <v>27</v>
      </c>
      <c r="L1151" s="69" t="s">
        <v>137</v>
      </c>
      <c r="M1151" s="69" t="s">
        <v>666</v>
      </c>
      <c r="N1151" s="69" t="s">
        <v>604</v>
      </c>
      <c r="O1151" s="71">
        <v>18</v>
      </c>
      <c r="P1151" s="74">
        <v>0</v>
      </c>
    </row>
    <row r="1152" spans="1:16" ht="14.25" customHeight="1">
      <c r="A1152" s="64" t="s">
        <v>1</v>
      </c>
      <c r="B1152" s="163" t="s">
        <v>662</v>
      </c>
      <c r="C1152" s="174" t="s">
        <v>647</v>
      </c>
      <c r="D1152" s="68">
        <v>45845</v>
      </c>
      <c r="E1152" s="66">
        <f t="shared" si="12"/>
        <v>7</v>
      </c>
      <c r="F1152" s="66">
        <f t="shared" si="13"/>
        <v>2025</v>
      </c>
      <c r="G1152" s="67">
        <f t="shared" si="14"/>
        <v>45839</v>
      </c>
      <c r="H1152" s="67" t="s">
        <v>2007</v>
      </c>
      <c r="I1152" s="26" t="s">
        <v>996</v>
      </c>
      <c r="J1152" s="66" t="s">
        <v>1192</v>
      </c>
      <c r="K1152" s="69" t="s">
        <v>27</v>
      </c>
      <c r="L1152" s="69" t="s">
        <v>137</v>
      </c>
      <c r="M1152" s="69" t="s">
        <v>666</v>
      </c>
      <c r="N1152" s="69" t="s">
        <v>604</v>
      </c>
      <c r="O1152" s="71">
        <v>21</v>
      </c>
      <c r="P1152" s="74">
        <v>0</v>
      </c>
    </row>
    <row r="1153" spans="1:16" ht="14.25" customHeight="1">
      <c r="A1153" s="64" t="s">
        <v>1</v>
      </c>
      <c r="B1153" s="163" t="s">
        <v>662</v>
      </c>
      <c r="C1153" s="174" t="s">
        <v>647</v>
      </c>
      <c r="D1153" s="68">
        <v>45845</v>
      </c>
      <c r="E1153" s="66">
        <f t="shared" si="12"/>
        <v>7</v>
      </c>
      <c r="F1153" s="66">
        <f t="shared" si="13"/>
        <v>2025</v>
      </c>
      <c r="G1153" s="67">
        <f t="shared" si="14"/>
        <v>45839</v>
      </c>
      <c r="H1153" s="67" t="s">
        <v>2007</v>
      </c>
      <c r="I1153" s="26" t="s">
        <v>996</v>
      </c>
      <c r="J1153" s="66" t="s">
        <v>1193</v>
      </c>
      <c r="K1153" s="69" t="s">
        <v>27</v>
      </c>
      <c r="L1153" s="69" t="s">
        <v>137</v>
      </c>
      <c r="M1153" s="69" t="s">
        <v>666</v>
      </c>
      <c r="N1153" s="69" t="s">
        <v>604</v>
      </c>
      <c r="O1153" s="71">
        <v>10</v>
      </c>
      <c r="P1153" s="74">
        <v>0</v>
      </c>
    </row>
    <row r="1154" spans="1:16" ht="14.25" customHeight="1">
      <c r="A1154" s="64" t="s">
        <v>1</v>
      </c>
      <c r="B1154" s="163" t="s">
        <v>662</v>
      </c>
      <c r="C1154" s="174" t="s">
        <v>647</v>
      </c>
      <c r="D1154" s="68">
        <v>45845</v>
      </c>
      <c r="E1154" s="66">
        <f t="shared" si="12"/>
        <v>7</v>
      </c>
      <c r="F1154" s="66">
        <f t="shared" si="13"/>
        <v>2025</v>
      </c>
      <c r="G1154" s="67">
        <f t="shared" si="14"/>
        <v>45839</v>
      </c>
      <c r="H1154" s="67" t="s">
        <v>2007</v>
      </c>
      <c r="I1154" s="26" t="s">
        <v>996</v>
      </c>
      <c r="J1154" s="66" t="s">
        <v>1194</v>
      </c>
      <c r="K1154" s="69" t="s">
        <v>27</v>
      </c>
      <c r="L1154" s="69" t="s">
        <v>137</v>
      </c>
      <c r="M1154" s="69" t="s">
        <v>666</v>
      </c>
      <c r="N1154" s="69" t="s">
        <v>604</v>
      </c>
      <c r="O1154" s="71">
        <v>12</v>
      </c>
      <c r="P1154" s="74">
        <v>0</v>
      </c>
    </row>
    <row r="1155" spans="1:16" ht="14.25" customHeight="1">
      <c r="A1155" s="64" t="s">
        <v>1</v>
      </c>
      <c r="B1155" s="163" t="s">
        <v>662</v>
      </c>
      <c r="C1155" s="174" t="s">
        <v>647</v>
      </c>
      <c r="D1155" s="68">
        <v>45845</v>
      </c>
      <c r="E1155" s="66">
        <f t="shared" si="12"/>
        <v>7</v>
      </c>
      <c r="F1155" s="66">
        <f t="shared" si="13"/>
        <v>2025</v>
      </c>
      <c r="G1155" s="67">
        <f t="shared" si="14"/>
        <v>45839</v>
      </c>
      <c r="H1155" s="67" t="s">
        <v>2007</v>
      </c>
      <c r="I1155" s="26" t="s">
        <v>996</v>
      </c>
      <c r="J1155" s="66" t="s">
        <v>1195</v>
      </c>
      <c r="K1155" s="69" t="s">
        <v>27</v>
      </c>
      <c r="L1155" s="69" t="s">
        <v>137</v>
      </c>
      <c r="M1155" s="69" t="s">
        <v>666</v>
      </c>
      <c r="N1155" s="69" t="s">
        <v>604</v>
      </c>
      <c r="O1155" s="71">
        <v>24</v>
      </c>
      <c r="P1155" s="74">
        <v>0</v>
      </c>
    </row>
    <row r="1156" spans="1:16" ht="14.25" customHeight="1">
      <c r="A1156" s="64" t="s">
        <v>1</v>
      </c>
      <c r="B1156" s="163" t="s">
        <v>662</v>
      </c>
      <c r="C1156" s="174" t="s">
        <v>647</v>
      </c>
      <c r="D1156" s="68">
        <v>45845</v>
      </c>
      <c r="E1156" s="66">
        <f t="shared" si="12"/>
        <v>7</v>
      </c>
      <c r="F1156" s="66">
        <f t="shared" si="13"/>
        <v>2025</v>
      </c>
      <c r="G1156" s="67">
        <f t="shared" si="14"/>
        <v>45839</v>
      </c>
      <c r="H1156" s="67" t="s">
        <v>2007</v>
      </c>
      <c r="I1156" s="26" t="s">
        <v>996</v>
      </c>
      <c r="J1156" s="66" t="s">
        <v>1196</v>
      </c>
      <c r="K1156" s="69" t="s">
        <v>27</v>
      </c>
      <c r="L1156" s="69" t="s">
        <v>137</v>
      </c>
      <c r="M1156" s="69" t="s">
        <v>666</v>
      </c>
      <c r="N1156" s="69" t="s">
        <v>604</v>
      </c>
      <c r="O1156" s="71">
        <v>10</v>
      </c>
      <c r="P1156" s="74">
        <v>0</v>
      </c>
    </row>
    <row r="1157" spans="1:16" ht="14.25" customHeight="1">
      <c r="A1157" s="64" t="s">
        <v>1</v>
      </c>
      <c r="B1157" s="163" t="s">
        <v>662</v>
      </c>
      <c r="C1157" s="174" t="s">
        <v>647</v>
      </c>
      <c r="D1157" s="68">
        <v>45845</v>
      </c>
      <c r="E1157" s="66">
        <f t="shared" si="12"/>
        <v>7</v>
      </c>
      <c r="F1157" s="66">
        <f t="shared" si="13"/>
        <v>2025</v>
      </c>
      <c r="G1157" s="67">
        <f t="shared" si="14"/>
        <v>45839</v>
      </c>
      <c r="H1157" s="67" t="s">
        <v>2007</v>
      </c>
      <c r="I1157" s="26" t="s">
        <v>996</v>
      </c>
      <c r="J1157" s="66" t="s">
        <v>1197</v>
      </c>
      <c r="K1157" s="69" t="s">
        <v>27</v>
      </c>
      <c r="L1157" s="69" t="s">
        <v>137</v>
      </c>
      <c r="M1157" s="69" t="s">
        <v>666</v>
      </c>
      <c r="N1157" s="69" t="s">
        <v>604</v>
      </c>
      <c r="O1157" s="71">
        <v>45</v>
      </c>
      <c r="P1157" s="74">
        <v>0</v>
      </c>
    </row>
    <row r="1158" spans="1:16" ht="14.25" customHeight="1">
      <c r="A1158" s="64" t="s">
        <v>1</v>
      </c>
      <c r="B1158" s="163" t="s">
        <v>662</v>
      </c>
      <c r="C1158" s="174" t="s">
        <v>647</v>
      </c>
      <c r="D1158" s="68">
        <v>45845</v>
      </c>
      <c r="E1158" s="66">
        <f t="shared" si="12"/>
        <v>7</v>
      </c>
      <c r="F1158" s="66">
        <f t="shared" si="13"/>
        <v>2025</v>
      </c>
      <c r="G1158" s="67">
        <f t="shared" si="14"/>
        <v>45839</v>
      </c>
      <c r="H1158" s="67" t="s">
        <v>2007</v>
      </c>
      <c r="I1158" s="26" t="s">
        <v>996</v>
      </c>
      <c r="J1158" s="66" t="s">
        <v>1198</v>
      </c>
      <c r="K1158" s="69" t="s">
        <v>27</v>
      </c>
      <c r="L1158" s="69" t="s">
        <v>137</v>
      </c>
      <c r="M1158" s="69" t="s">
        <v>666</v>
      </c>
      <c r="N1158" s="69" t="s">
        <v>604</v>
      </c>
      <c r="O1158" s="71">
        <v>14</v>
      </c>
      <c r="P1158" s="74">
        <v>0</v>
      </c>
    </row>
    <row r="1159" spans="1:16" ht="14.25" customHeight="1">
      <c r="A1159" s="64" t="s">
        <v>1</v>
      </c>
      <c r="B1159" s="163" t="s">
        <v>662</v>
      </c>
      <c r="C1159" s="174" t="s">
        <v>647</v>
      </c>
      <c r="D1159" s="68">
        <v>45845</v>
      </c>
      <c r="E1159" s="66">
        <f t="shared" si="12"/>
        <v>7</v>
      </c>
      <c r="F1159" s="66">
        <f t="shared" si="13"/>
        <v>2025</v>
      </c>
      <c r="G1159" s="67">
        <f t="shared" si="14"/>
        <v>45839</v>
      </c>
      <c r="H1159" s="67" t="s">
        <v>2007</v>
      </c>
      <c r="I1159" s="26" t="s">
        <v>996</v>
      </c>
      <c r="J1159" s="66" t="s">
        <v>1199</v>
      </c>
      <c r="K1159" s="69" t="s">
        <v>27</v>
      </c>
      <c r="L1159" s="69" t="s">
        <v>137</v>
      </c>
      <c r="M1159" s="69" t="s">
        <v>666</v>
      </c>
      <c r="N1159" s="69" t="s">
        <v>604</v>
      </c>
      <c r="O1159" s="71">
        <v>8</v>
      </c>
      <c r="P1159" s="74">
        <v>0</v>
      </c>
    </row>
    <row r="1160" spans="1:16" ht="14.25" customHeight="1">
      <c r="A1160" s="64" t="s">
        <v>1</v>
      </c>
      <c r="B1160" s="163" t="s">
        <v>662</v>
      </c>
      <c r="C1160" s="174" t="s">
        <v>647</v>
      </c>
      <c r="D1160" s="68">
        <v>45845</v>
      </c>
      <c r="E1160" s="66">
        <f t="shared" si="12"/>
        <v>7</v>
      </c>
      <c r="F1160" s="66">
        <f t="shared" si="13"/>
        <v>2025</v>
      </c>
      <c r="G1160" s="67">
        <f t="shared" si="14"/>
        <v>45839</v>
      </c>
      <c r="H1160" s="67" t="s">
        <v>2007</v>
      </c>
      <c r="I1160" s="26" t="s">
        <v>996</v>
      </c>
      <c r="J1160" s="66" t="s">
        <v>1200</v>
      </c>
      <c r="K1160" s="69" t="s">
        <v>27</v>
      </c>
      <c r="L1160" s="69" t="s">
        <v>137</v>
      </c>
      <c r="M1160" s="69" t="s">
        <v>666</v>
      </c>
      <c r="N1160" s="69" t="s">
        <v>604</v>
      </c>
      <c r="O1160" s="71">
        <v>9</v>
      </c>
      <c r="P1160" s="74">
        <v>0</v>
      </c>
    </row>
    <row r="1161" spans="1:16" ht="14.25" customHeight="1">
      <c r="A1161" s="64" t="s">
        <v>1</v>
      </c>
      <c r="B1161" s="163" t="s">
        <v>662</v>
      </c>
      <c r="C1161" s="174" t="s">
        <v>647</v>
      </c>
      <c r="D1161" s="68">
        <v>45845</v>
      </c>
      <c r="E1161" s="66">
        <f t="shared" si="12"/>
        <v>7</v>
      </c>
      <c r="F1161" s="66">
        <f t="shared" si="13"/>
        <v>2025</v>
      </c>
      <c r="G1161" s="67">
        <f t="shared" si="14"/>
        <v>45839</v>
      </c>
      <c r="H1161" s="67" t="s">
        <v>2007</v>
      </c>
      <c r="I1161" s="26" t="s">
        <v>996</v>
      </c>
      <c r="J1161" s="66" t="s">
        <v>1201</v>
      </c>
      <c r="K1161" s="69" t="s">
        <v>27</v>
      </c>
      <c r="L1161" s="69" t="s">
        <v>137</v>
      </c>
      <c r="M1161" s="69" t="s">
        <v>666</v>
      </c>
      <c r="N1161" s="69" t="s">
        <v>604</v>
      </c>
      <c r="O1161" s="71">
        <v>7</v>
      </c>
      <c r="P1161" s="74">
        <v>0</v>
      </c>
    </row>
    <row r="1162" spans="1:16" ht="14.25" customHeight="1">
      <c r="A1162" s="64" t="s">
        <v>1</v>
      </c>
      <c r="B1162" s="163" t="s">
        <v>662</v>
      </c>
      <c r="C1162" s="174" t="s">
        <v>647</v>
      </c>
      <c r="D1162" s="68">
        <v>45845</v>
      </c>
      <c r="E1162" s="66">
        <f t="shared" si="12"/>
        <v>7</v>
      </c>
      <c r="F1162" s="66">
        <f t="shared" si="13"/>
        <v>2025</v>
      </c>
      <c r="G1162" s="67">
        <f t="shared" si="14"/>
        <v>45839</v>
      </c>
      <c r="H1162" s="67" t="s">
        <v>2007</v>
      </c>
      <c r="I1162" s="26" t="s">
        <v>996</v>
      </c>
      <c r="J1162" s="66" t="s">
        <v>1187</v>
      </c>
      <c r="K1162" s="69" t="s">
        <v>27</v>
      </c>
      <c r="L1162" s="69" t="s">
        <v>137</v>
      </c>
      <c r="M1162" s="69" t="s">
        <v>666</v>
      </c>
      <c r="N1162" s="69" t="s">
        <v>604</v>
      </c>
      <c r="O1162" s="71">
        <v>15</v>
      </c>
      <c r="P1162" s="74">
        <v>0</v>
      </c>
    </row>
    <row r="1163" spans="1:16" ht="14.25" customHeight="1">
      <c r="A1163" s="64" t="s">
        <v>1</v>
      </c>
      <c r="B1163" s="163" t="s">
        <v>662</v>
      </c>
      <c r="C1163" s="174" t="s">
        <v>647</v>
      </c>
      <c r="D1163" s="68">
        <v>45845</v>
      </c>
      <c r="E1163" s="66">
        <f t="shared" si="12"/>
        <v>7</v>
      </c>
      <c r="F1163" s="66">
        <f t="shared" si="13"/>
        <v>2025</v>
      </c>
      <c r="G1163" s="67">
        <f t="shared" si="14"/>
        <v>45839</v>
      </c>
      <c r="H1163" s="67" t="s">
        <v>2007</v>
      </c>
      <c r="I1163" s="26" t="s">
        <v>996</v>
      </c>
      <c r="J1163" s="66" t="s">
        <v>1157</v>
      </c>
      <c r="K1163" s="69" t="s">
        <v>27</v>
      </c>
      <c r="L1163" s="69" t="s">
        <v>137</v>
      </c>
      <c r="M1163" s="69" t="s">
        <v>666</v>
      </c>
      <c r="N1163" s="69" t="s">
        <v>604</v>
      </c>
      <c r="O1163" s="71">
        <v>7</v>
      </c>
      <c r="P1163" s="74">
        <v>0</v>
      </c>
    </row>
    <row r="1164" spans="1:16" ht="14.25" customHeight="1">
      <c r="A1164" s="64" t="s">
        <v>1</v>
      </c>
      <c r="B1164" s="163" t="s">
        <v>662</v>
      </c>
      <c r="C1164" s="174" t="s">
        <v>647</v>
      </c>
      <c r="D1164" s="68">
        <v>45845</v>
      </c>
      <c r="E1164" s="66">
        <f t="shared" si="12"/>
        <v>7</v>
      </c>
      <c r="F1164" s="66">
        <f t="shared" si="13"/>
        <v>2025</v>
      </c>
      <c r="G1164" s="67">
        <f t="shared" si="14"/>
        <v>45839</v>
      </c>
      <c r="H1164" s="67" t="s">
        <v>2007</v>
      </c>
      <c r="I1164" s="26" t="s">
        <v>996</v>
      </c>
      <c r="J1164" s="66" t="s">
        <v>1177</v>
      </c>
      <c r="K1164" s="69" t="s">
        <v>27</v>
      </c>
      <c r="L1164" s="69" t="s">
        <v>137</v>
      </c>
      <c r="M1164" s="69" t="s">
        <v>666</v>
      </c>
      <c r="N1164" s="69" t="s">
        <v>604</v>
      </c>
      <c r="O1164" s="71">
        <v>1</v>
      </c>
      <c r="P1164" s="74">
        <v>0</v>
      </c>
    </row>
    <row r="1165" spans="1:16" ht="14.25" customHeight="1">
      <c r="A1165" s="64" t="s">
        <v>1</v>
      </c>
      <c r="B1165" s="163" t="s">
        <v>662</v>
      </c>
      <c r="C1165" s="174" t="s">
        <v>647</v>
      </c>
      <c r="D1165" s="68">
        <v>45845</v>
      </c>
      <c r="E1165" s="66">
        <f t="shared" si="12"/>
        <v>7</v>
      </c>
      <c r="F1165" s="66">
        <f t="shared" si="13"/>
        <v>2025</v>
      </c>
      <c r="G1165" s="67">
        <f t="shared" si="14"/>
        <v>45839</v>
      </c>
      <c r="H1165" s="67" t="s">
        <v>2007</v>
      </c>
      <c r="I1165" s="26" t="s">
        <v>996</v>
      </c>
      <c r="J1165" s="66" t="s">
        <v>1143</v>
      </c>
      <c r="K1165" s="69" t="s">
        <v>27</v>
      </c>
      <c r="L1165" s="69" t="s">
        <v>137</v>
      </c>
      <c r="M1165" s="69" t="s">
        <v>666</v>
      </c>
      <c r="N1165" s="69" t="s">
        <v>604</v>
      </c>
      <c r="O1165" s="71">
        <v>15</v>
      </c>
      <c r="P1165" s="74">
        <v>0</v>
      </c>
    </row>
    <row r="1166" spans="1:16" ht="14.25" customHeight="1">
      <c r="A1166" s="64" t="s">
        <v>1</v>
      </c>
      <c r="B1166" s="163" t="s">
        <v>662</v>
      </c>
      <c r="C1166" s="174" t="s">
        <v>647</v>
      </c>
      <c r="D1166" s="68">
        <v>45845</v>
      </c>
      <c r="E1166" s="66">
        <f t="shared" si="12"/>
        <v>7</v>
      </c>
      <c r="F1166" s="66">
        <f t="shared" si="13"/>
        <v>2025</v>
      </c>
      <c r="G1166" s="67">
        <f t="shared" si="14"/>
        <v>45839</v>
      </c>
      <c r="H1166" s="67" t="s">
        <v>2007</v>
      </c>
      <c r="I1166" s="26" t="s">
        <v>996</v>
      </c>
      <c r="J1166" s="66" t="s">
        <v>1202</v>
      </c>
      <c r="K1166" s="69" t="s">
        <v>27</v>
      </c>
      <c r="L1166" s="69" t="s">
        <v>137</v>
      </c>
      <c r="M1166" s="69" t="s">
        <v>666</v>
      </c>
      <c r="N1166" s="69" t="s">
        <v>604</v>
      </c>
      <c r="O1166" s="71">
        <v>15</v>
      </c>
      <c r="P1166" s="74">
        <v>0</v>
      </c>
    </row>
    <row r="1167" spans="1:16" ht="14.25" customHeight="1">
      <c r="A1167" s="64" t="s">
        <v>1</v>
      </c>
      <c r="B1167" s="163" t="s">
        <v>662</v>
      </c>
      <c r="C1167" s="174" t="s">
        <v>647</v>
      </c>
      <c r="D1167" s="68">
        <v>45845</v>
      </c>
      <c r="E1167" s="66">
        <f t="shared" si="12"/>
        <v>7</v>
      </c>
      <c r="F1167" s="66">
        <f t="shared" si="13"/>
        <v>2025</v>
      </c>
      <c r="G1167" s="67">
        <f t="shared" si="14"/>
        <v>45839</v>
      </c>
      <c r="H1167" s="67" t="s">
        <v>2007</v>
      </c>
      <c r="I1167" s="26" t="s">
        <v>996</v>
      </c>
      <c r="J1167" s="66" t="s">
        <v>1203</v>
      </c>
      <c r="K1167" s="69" t="s">
        <v>27</v>
      </c>
      <c r="L1167" s="69" t="s">
        <v>137</v>
      </c>
      <c r="M1167" s="69" t="s">
        <v>666</v>
      </c>
      <c r="N1167" s="69" t="s">
        <v>604</v>
      </c>
      <c r="O1167" s="71">
        <v>25</v>
      </c>
      <c r="P1167" s="74">
        <v>0</v>
      </c>
    </row>
    <row r="1168" spans="1:16" ht="14.25" customHeight="1">
      <c r="A1168" s="64" t="s">
        <v>1</v>
      </c>
      <c r="B1168" s="163" t="s">
        <v>662</v>
      </c>
      <c r="C1168" s="174" t="s">
        <v>647</v>
      </c>
      <c r="D1168" s="68">
        <v>45845</v>
      </c>
      <c r="E1168" s="66">
        <f t="shared" si="12"/>
        <v>7</v>
      </c>
      <c r="F1168" s="66">
        <f t="shared" si="13"/>
        <v>2025</v>
      </c>
      <c r="G1168" s="67">
        <f t="shared" si="14"/>
        <v>45839</v>
      </c>
      <c r="H1168" s="67" t="s">
        <v>2007</v>
      </c>
      <c r="I1168" s="26" t="s">
        <v>996</v>
      </c>
      <c r="J1168" s="66" t="s">
        <v>1174</v>
      </c>
      <c r="K1168" s="69" t="s">
        <v>27</v>
      </c>
      <c r="L1168" s="69" t="s">
        <v>137</v>
      </c>
      <c r="M1168" s="69" t="s">
        <v>666</v>
      </c>
      <c r="N1168" s="69" t="s">
        <v>604</v>
      </c>
      <c r="O1168" s="71">
        <v>5</v>
      </c>
      <c r="P1168" s="74">
        <v>0</v>
      </c>
    </row>
    <row r="1169" spans="1:16" ht="14.25" customHeight="1">
      <c r="A1169" s="64" t="s">
        <v>1</v>
      </c>
      <c r="B1169" s="163" t="s">
        <v>662</v>
      </c>
      <c r="C1169" s="174" t="s">
        <v>647</v>
      </c>
      <c r="D1169" s="68">
        <v>45845</v>
      </c>
      <c r="E1169" s="66">
        <f t="shared" si="12"/>
        <v>7</v>
      </c>
      <c r="F1169" s="66">
        <f t="shared" si="13"/>
        <v>2025</v>
      </c>
      <c r="G1169" s="67">
        <f t="shared" si="14"/>
        <v>45839</v>
      </c>
      <c r="H1169" s="67" t="s">
        <v>2007</v>
      </c>
      <c r="I1169" s="26" t="s">
        <v>996</v>
      </c>
      <c r="J1169" s="66" t="s">
        <v>1204</v>
      </c>
      <c r="K1169" s="69" t="s">
        <v>27</v>
      </c>
      <c r="L1169" s="69" t="s">
        <v>137</v>
      </c>
      <c r="M1169" s="69" t="s">
        <v>666</v>
      </c>
      <c r="N1169" s="69" t="s">
        <v>604</v>
      </c>
      <c r="O1169" s="71">
        <v>3</v>
      </c>
      <c r="P1169" s="74">
        <v>0</v>
      </c>
    </row>
    <row r="1170" spans="1:16" ht="14.25" customHeight="1">
      <c r="A1170" s="64" t="s">
        <v>1</v>
      </c>
      <c r="B1170" s="163" t="s">
        <v>662</v>
      </c>
      <c r="C1170" s="174" t="s">
        <v>647</v>
      </c>
      <c r="D1170" s="68">
        <v>45845</v>
      </c>
      <c r="E1170" s="66">
        <f t="shared" si="12"/>
        <v>7</v>
      </c>
      <c r="F1170" s="66">
        <f t="shared" si="13"/>
        <v>2025</v>
      </c>
      <c r="G1170" s="67">
        <f t="shared" si="14"/>
        <v>45839</v>
      </c>
      <c r="H1170" s="67" t="s">
        <v>2007</v>
      </c>
      <c r="I1170" s="26" t="s">
        <v>996</v>
      </c>
      <c r="J1170" s="66" t="s">
        <v>1205</v>
      </c>
      <c r="K1170" s="69" t="s">
        <v>27</v>
      </c>
      <c r="L1170" s="69" t="s">
        <v>137</v>
      </c>
      <c r="M1170" s="69" t="s">
        <v>666</v>
      </c>
      <c r="N1170" s="69" t="s">
        <v>604</v>
      </c>
      <c r="O1170" s="71">
        <v>15</v>
      </c>
      <c r="P1170" s="74">
        <v>0</v>
      </c>
    </row>
    <row r="1171" spans="1:16" ht="14.25" customHeight="1">
      <c r="A1171" s="64" t="s">
        <v>1</v>
      </c>
      <c r="B1171" s="163" t="s">
        <v>662</v>
      </c>
      <c r="C1171" s="174" t="s">
        <v>647</v>
      </c>
      <c r="D1171" s="68">
        <v>45845</v>
      </c>
      <c r="E1171" s="66">
        <f t="shared" si="12"/>
        <v>7</v>
      </c>
      <c r="F1171" s="66">
        <f t="shared" si="13"/>
        <v>2025</v>
      </c>
      <c r="G1171" s="67">
        <f t="shared" si="14"/>
        <v>45839</v>
      </c>
      <c r="H1171" s="67" t="s">
        <v>2007</v>
      </c>
      <c r="I1171" s="26" t="s">
        <v>996</v>
      </c>
      <c r="J1171" s="66" t="s">
        <v>1177</v>
      </c>
      <c r="K1171" s="69" t="s">
        <v>27</v>
      </c>
      <c r="L1171" s="69" t="s">
        <v>137</v>
      </c>
      <c r="M1171" s="69" t="s">
        <v>666</v>
      </c>
      <c r="N1171" s="69" t="s">
        <v>604</v>
      </c>
      <c r="O1171" s="71">
        <v>12</v>
      </c>
      <c r="P1171" s="74">
        <v>0</v>
      </c>
    </row>
    <row r="1172" spans="1:16" ht="14.25" customHeight="1">
      <c r="A1172" s="64" t="s">
        <v>1</v>
      </c>
      <c r="B1172" s="163" t="s">
        <v>662</v>
      </c>
      <c r="C1172" s="174" t="s">
        <v>647</v>
      </c>
      <c r="D1172" s="68">
        <v>45845</v>
      </c>
      <c r="E1172" s="66">
        <f t="shared" si="12"/>
        <v>7</v>
      </c>
      <c r="F1172" s="66">
        <f t="shared" si="13"/>
        <v>2025</v>
      </c>
      <c r="G1172" s="67">
        <f t="shared" si="14"/>
        <v>45839</v>
      </c>
      <c r="H1172" s="67" t="s">
        <v>2007</v>
      </c>
      <c r="I1172" s="26" t="s">
        <v>996</v>
      </c>
      <c r="J1172" s="66" t="s">
        <v>1206</v>
      </c>
      <c r="K1172" s="69" t="s">
        <v>27</v>
      </c>
      <c r="L1172" s="69" t="s">
        <v>137</v>
      </c>
      <c r="M1172" s="69" t="s">
        <v>666</v>
      </c>
      <c r="N1172" s="69" t="s">
        <v>604</v>
      </c>
      <c r="O1172" s="71">
        <v>18</v>
      </c>
      <c r="P1172" s="74">
        <v>0</v>
      </c>
    </row>
    <row r="1173" spans="1:16" ht="14.25" customHeight="1">
      <c r="A1173" s="64" t="s">
        <v>1</v>
      </c>
      <c r="B1173" s="163" t="s">
        <v>662</v>
      </c>
      <c r="C1173" s="174" t="s">
        <v>647</v>
      </c>
      <c r="D1173" s="68">
        <v>45845</v>
      </c>
      <c r="E1173" s="66">
        <f t="shared" si="12"/>
        <v>7</v>
      </c>
      <c r="F1173" s="66">
        <f t="shared" si="13"/>
        <v>2025</v>
      </c>
      <c r="G1173" s="67">
        <f t="shared" si="14"/>
        <v>45839</v>
      </c>
      <c r="H1173" s="67" t="s">
        <v>2007</v>
      </c>
      <c r="I1173" s="26" t="s">
        <v>996</v>
      </c>
      <c r="J1173" s="66" t="s">
        <v>1157</v>
      </c>
      <c r="K1173" s="69" t="s">
        <v>27</v>
      </c>
      <c r="L1173" s="69" t="s">
        <v>137</v>
      </c>
      <c r="M1173" s="69" t="s">
        <v>666</v>
      </c>
      <c r="N1173" s="69" t="s">
        <v>604</v>
      </c>
      <c r="O1173" s="71">
        <v>5</v>
      </c>
      <c r="P1173" s="74">
        <v>0</v>
      </c>
    </row>
    <row r="1174" spans="1:16" ht="14.25" customHeight="1">
      <c r="A1174" s="64" t="s">
        <v>1</v>
      </c>
      <c r="B1174" s="163" t="s">
        <v>662</v>
      </c>
      <c r="C1174" s="174" t="s">
        <v>647</v>
      </c>
      <c r="D1174" s="68">
        <v>45845</v>
      </c>
      <c r="E1174" s="66">
        <f t="shared" si="12"/>
        <v>7</v>
      </c>
      <c r="F1174" s="66">
        <f t="shared" si="13"/>
        <v>2025</v>
      </c>
      <c r="G1174" s="67">
        <f t="shared" si="14"/>
        <v>45839</v>
      </c>
      <c r="H1174" s="67" t="s">
        <v>2007</v>
      </c>
      <c r="I1174" s="26" t="s">
        <v>996</v>
      </c>
      <c r="J1174" s="66" t="s">
        <v>1174</v>
      </c>
      <c r="K1174" s="69" t="s">
        <v>27</v>
      </c>
      <c r="L1174" s="69" t="s">
        <v>137</v>
      </c>
      <c r="M1174" s="69" t="s">
        <v>666</v>
      </c>
      <c r="N1174" s="69" t="s">
        <v>604</v>
      </c>
      <c r="O1174" s="71">
        <v>16</v>
      </c>
      <c r="P1174" s="74">
        <v>0</v>
      </c>
    </row>
    <row r="1175" spans="1:16" ht="14.25" customHeight="1">
      <c r="A1175" s="64" t="s">
        <v>1</v>
      </c>
      <c r="B1175" s="163" t="s">
        <v>662</v>
      </c>
      <c r="C1175" s="174" t="s">
        <v>647</v>
      </c>
      <c r="D1175" s="68">
        <v>45845</v>
      </c>
      <c r="E1175" s="66">
        <f t="shared" si="12"/>
        <v>7</v>
      </c>
      <c r="F1175" s="66">
        <f t="shared" si="13"/>
        <v>2025</v>
      </c>
      <c r="G1175" s="67">
        <f t="shared" si="14"/>
        <v>45839</v>
      </c>
      <c r="H1175" s="67" t="s">
        <v>2007</v>
      </c>
      <c r="I1175" s="26" t="s">
        <v>996</v>
      </c>
      <c r="J1175" s="66" t="s">
        <v>1206</v>
      </c>
      <c r="K1175" s="69" t="s">
        <v>27</v>
      </c>
      <c r="L1175" s="69" t="s">
        <v>137</v>
      </c>
      <c r="M1175" s="69" t="s">
        <v>666</v>
      </c>
      <c r="N1175" s="69" t="s">
        <v>604</v>
      </c>
      <c r="O1175" s="71">
        <v>4</v>
      </c>
      <c r="P1175" s="74">
        <v>0</v>
      </c>
    </row>
    <row r="1176" spans="1:16" ht="14.25" customHeight="1">
      <c r="A1176" s="64" t="s">
        <v>1</v>
      </c>
      <c r="B1176" s="163" t="s">
        <v>662</v>
      </c>
      <c r="C1176" s="174" t="s">
        <v>647</v>
      </c>
      <c r="D1176" s="68">
        <v>45845</v>
      </c>
      <c r="E1176" s="66">
        <f t="shared" si="12"/>
        <v>7</v>
      </c>
      <c r="F1176" s="66">
        <f t="shared" si="13"/>
        <v>2025</v>
      </c>
      <c r="G1176" s="67">
        <f t="shared" si="14"/>
        <v>45839</v>
      </c>
      <c r="H1176" s="67" t="s">
        <v>2007</v>
      </c>
      <c r="I1176" s="26" t="s">
        <v>996</v>
      </c>
      <c r="J1176" s="66" t="s">
        <v>1207</v>
      </c>
      <c r="K1176" s="69" t="s">
        <v>27</v>
      </c>
      <c r="L1176" s="69" t="s">
        <v>137</v>
      </c>
      <c r="M1176" s="69" t="s">
        <v>666</v>
      </c>
      <c r="N1176" s="69" t="s">
        <v>604</v>
      </c>
      <c r="O1176" s="71">
        <v>8</v>
      </c>
      <c r="P1176" s="74">
        <v>0</v>
      </c>
    </row>
    <row r="1177" spans="1:16" ht="14.25" customHeight="1">
      <c r="A1177" s="64" t="s">
        <v>1</v>
      </c>
      <c r="B1177" s="163" t="s">
        <v>662</v>
      </c>
      <c r="C1177" s="174" t="s">
        <v>647</v>
      </c>
      <c r="D1177" s="68">
        <v>45845</v>
      </c>
      <c r="E1177" s="66">
        <f t="shared" si="12"/>
        <v>7</v>
      </c>
      <c r="F1177" s="66">
        <f t="shared" si="13"/>
        <v>2025</v>
      </c>
      <c r="G1177" s="67">
        <f t="shared" si="14"/>
        <v>45839</v>
      </c>
      <c r="H1177" s="67" t="s">
        <v>2007</v>
      </c>
      <c r="I1177" s="26" t="s">
        <v>996</v>
      </c>
      <c r="J1177" s="66" t="s">
        <v>1207</v>
      </c>
      <c r="K1177" s="69" t="s">
        <v>27</v>
      </c>
      <c r="L1177" s="69" t="s">
        <v>137</v>
      </c>
      <c r="M1177" s="69" t="s">
        <v>666</v>
      </c>
      <c r="N1177" s="69" t="s">
        <v>604</v>
      </c>
      <c r="O1177" s="71">
        <v>8</v>
      </c>
      <c r="P1177" s="74">
        <v>0</v>
      </c>
    </row>
    <row r="1178" spans="1:16" ht="14.25" customHeight="1">
      <c r="A1178" s="64" t="s">
        <v>1</v>
      </c>
      <c r="B1178" s="163" t="s">
        <v>662</v>
      </c>
      <c r="C1178" s="174" t="s">
        <v>647</v>
      </c>
      <c r="D1178" s="68">
        <v>45845</v>
      </c>
      <c r="E1178" s="66">
        <f t="shared" si="12"/>
        <v>7</v>
      </c>
      <c r="F1178" s="66">
        <f t="shared" si="13"/>
        <v>2025</v>
      </c>
      <c r="G1178" s="67">
        <f t="shared" si="14"/>
        <v>45839</v>
      </c>
      <c r="H1178" s="67" t="s">
        <v>2007</v>
      </c>
      <c r="I1178" s="26" t="s">
        <v>996</v>
      </c>
      <c r="J1178" s="66" t="s">
        <v>1203</v>
      </c>
      <c r="K1178" s="69" t="s">
        <v>27</v>
      </c>
      <c r="L1178" s="69" t="s">
        <v>137</v>
      </c>
      <c r="M1178" s="69" t="s">
        <v>666</v>
      </c>
      <c r="N1178" s="69" t="s">
        <v>604</v>
      </c>
      <c r="O1178" s="71">
        <v>24</v>
      </c>
      <c r="P1178" s="74">
        <v>0</v>
      </c>
    </row>
    <row r="1179" spans="1:16" ht="14.25" customHeight="1">
      <c r="A1179" s="64" t="s">
        <v>1</v>
      </c>
      <c r="B1179" s="163" t="s">
        <v>662</v>
      </c>
      <c r="C1179" s="174" t="s">
        <v>647</v>
      </c>
      <c r="D1179" s="68">
        <v>45845</v>
      </c>
      <c r="E1179" s="66">
        <f t="shared" si="12"/>
        <v>7</v>
      </c>
      <c r="F1179" s="66">
        <f t="shared" si="13"/>
        <v>2025</v>
      </c>
      <c r="G1179" s="67">
        <f t="shared" si="14"/>
        <v>45839</v>
      </c>
      <c r="H1179" s="67" t="s">
        <v>2007</v>
      </c>
      <c r="I1179" s="26" t="s">
        <v>996</v>
      </c>
      <c r="J1179" s="66" t="s">
        <v>1208</v>
      </c>
      <c r="K1179" s="69" t="s">
        <v>27</v>
      </c>
      <c r="L1179" s="69" t="s">
        <v>137</v>
      </c>
      <c r="M1179" s="69" t="s">
        <v>666</v>
      </c>
      <c r="N1179" s="69" t="s">
        <v>604</v>
      </c>
      <c r="O1179" s="71">
        <v>7</v>
      </c>
      <c r="P1179" s="74">
        <v>0</v>
      </c>
    </row>
    <row r="1180" spans="1:16" ht="14.25" customHeight="1">
      <c r="A1180" s="64" t="s">
        <v>1</v>
      </c>
      <c r="B1180" s="163" t="s">
        <v>662</v>
      </c>
      <c r="C1180" s="174" t="s">
        <v>647</v>
      </c>
      <c r="D1180" s="68">
        <v>45845</v>
      </c>
      <c r="E1180" s="66">
        <f t="shared" si="12"/>
        <v>7</v>
      </c>
      <c r="F1180" s="66">
        <f t="shared" si="13"/>
        <v>2025</v>
      </c>
      <c r="G1180" s="67">
        <f t="shared" si="14"/>
        <v>45839</v>
      </c>
      <c r="H1180" s="67" t="s">
        <v>2007</v>
      </c>
      <c r="I1180" s="26" t="s">
        <v>996</v>
      </c>
      <c r="J1180" s="66" t="s">
        <v>1209</v>
      </c>
      <c r="K1180" s="69" t="s">
        <v>27</v>
      </c>
      <c r="L1180" s="69" t="s">
        <v>137</v>
      </c>
      <c r="M1180" s="69" t="s">
        <v>666</v>
      </c>
      <c r="N1180" s="69" t="s">
        <v>604</v>
      </c>
      <c r="O1180" s="71">
        <v>8</v>
      </c>
      <c r="P1180" s="74">
        <v>0</v>
      </c>
    </row>
    <row r="1181" spans="1:16" ht="14.25" customHeight="1">
      <c r="A1181" s="64" t="s">
        <v>1</v>
      </c>
      <c r="B1181" s="163" t="s">
        <v>662</v>
      </c>
      <c r="C1181" s="174" t="s">
        <v>647</v>
      </c>
      <c r="D1181" s="68">
        <v>45845</v>
      </c>
      <c r="E1181" s="66">
        <f t="shared" si="12"/>
        <v>7</v>
      </c>
      <c r="F1181" s="66">
        <f t="shared" si="13"/>
        <v>2025</v>
      </c>
      <c r="G1181" s="67">
        <f t="shared" si="14"/>
        <v>45839</v>
      </c>
      <c r="H1181" s="67" t="s">
        <v>2007</v>
      </c>
      <c r="I1181" s="26" t="s">
        <v>996</v>
      </c>
      <c r="J1181" s="66" t="s">
        <v>1210</v>
      </c>
      <c r="K1181" s="69" t="s">
        <v>27</v>
      </c>
      <c r="L1181" s="69" t="s">
        <v>137</v>
      </c>
      <c r="M1181" s="69" t="s">
        <v>666</v>
      </c>
      <c r="N1181" s="69" t="s">
        <v>604</v>
      </c>
      <c r="O1181" s="71">
        <v>6</v>
      </c>
      <c r="P1181" s="74">
        <v>0</v>
      </c>
    </row>
    <row r="1182" spans="1:16" ht="14.25" customHeight="1">
      <c r="A1182" s="64" t="s">
        <v>1</v>
      </c>
      <c r="B1182" s="163" t="s">
        <v>662</v>
      </c>
      <c r="C1182" s="174" t="s">
        <v>647</v>
      </c>
      <c r="D1182" s="68">
        <v>45845</v>
      </c>
      <c r="E1182" s="66">
        <f t="shared" si="12"/>
        <v>7</v>
      </c>
      <c r="F1182" s="66">
        <f t="shared" si="13"/>
        <v>2025</v>
      </c>
      <c r="G1182" s="67">
        <f t="shared" si="14"/>
        <v>45839</v>
      </c>
      <c r="H1182" s="67" t="s">
        <v>2007</v>
      </c>
      <c r="I1182" s="26" t="s">
        <v>138</v>
      </c>
      <c r="J1182" s="66" t="s">
        <v>139</v>
      </c>
      <c r="K1182" s="69" t="s">
        <v>27</v>
      </c>
      <c r="L1182" s="69" t="s">
        <v>137</v>
      </c>
      <c r="M1182" s="69" t="s">
        <v>664</v>
      </c>
      <c r="N1182" s="69" t="s">
        <v>604</v>
      </c>
      <c r="O1182" s="71">
        <v>1.07</v>
      </c>
      <c r="P1182" s="74">
        <v>0</v>
      </c>
    </row>
    <row r="1183" spans="1:16" ht="14.25" customHeight="1">
      <c r="A1183" s="64" t="s">
        <v>1</v>
      </c>
      <c r="B1183" s="163" t="s">
        <v>662</v>
      </c>
      <c r="C1183" s="174" t="s">
        <v>647</v>
      </c>
      <c r="D1183" s="68">
        <v>45845</v>
      </c>
      <c r="E1183" s="66">
        <f t="shared" si="12"/>
        <v>7</v>
      </c>
      <c r="F1183" s="66">
        <f t="shared" si="13"/>
        <v>2025</v>
      </c>
      <c r="G1183" s="67">
        <f t="shared" si="14"/>
        <v>45839</v>
      </c>
      <c r="H1183" s="67" t="s">
        <v>2007</v>
      </c>
      <c r="I1183" s="26" t="s">
        <v>138</v>
      </c>
      <c r="J1183" s="66" t="s">
        <v>139</v>
      </c>
      <c r="K1183" s="69" t="s">
        <v>27</v>
      </c>
      <c r="L1183" s="69" t="s">
        <v>137</v>
      </c>
      <c r="M1183" s="69" t="s">
        <v>664</v>
      </c>
      <c r="N1183" s="69" t="s">
        <v>604</v>
      </c>
      <c r="O1183" s="71">
        <v>0.16</v>
      </c>
      <c r="P1183" s="74">
        <v>0</v>
      </c>
    </row>
    <row r="1184" spans="1:16" ht="14.25" customHeight="1">
      <c r="A1184" s="64" t="s">
        <v>1</v>
      </c>
      <c r="B1184" s="163" t="s">
        <v>662</v>
      </c>
      <c r="C1184" s="174" t="s">
        <v>647</v>
      </c>
      <c r="D1184" s="68">
        <v>45845</v>
      </c>
      <c r="E1184" s="66">
        <f t="shared" si="12"/>
        <v>7</v>
      </c>
      <c r="F1184" s="66">
        <f t="shared" si="13"/>
        <v>2025</v>
      </c>
      <c r="G1184" s="67">
        <f t="shared" si="14"/>
        <v>45839</v>
      </c>
      <c r="H1184" s="67" t="s">
        <v>2007</v>
      </c>
      <c r="I1184" s="26" t="s">
        <v>138</v>
      </c>
      <c r="J1184" s="66" t="s">
        <v>139</v>
      </c>
      <c r="K1184" s="69" t="s">
        <v>27</v>
      </c>
      <c r="L1184" s="69" t="s">
        <v>137</v>
      </c>
      <c r="M1184" s="69" t="s">
        <v>664</v>
      </c>
      <c r="N1184" s="69" t="s">
        <v>604</v>
      </c>
      <c r="O1184" s="71">
        <v>0.35</v>
      </c>
      <c r="P1184" s="74">
        <v>0</v>
      </c>
    </row>
    <row r="1185" spans="1:16" ht="14.25" customHeight="1">
      <c r="A1185" s="64" t="s">
        <v>1</v>
      </c>
      <c r="B1185" s="163" t="s">
        <v>662</v>
      </c>
      <c r="C1185" s="174" t="s">
        <v>647</v>
      </c>
      <c r="D1185" s="68">
        <v>45845</v>
      </c>
      <c r="E1185" s="66">
        <f t="shared" si="12"/>
        <v>7</v>
      </c>
      <c r="F1185" s="66">
        <f t="shared" si="13"/>
        <v>2025</v>
      </c>
      <c r="G1185" s="67">
        <f t="shared" si="14"/>
        <v>45839</v>
      </c>
      <c r="H1185" s="67" t="s">
        <v>2007</v>
      </c>
      <c r="I1185" s="26" t="s">
        <v>138</v>
      </c>
      <c r="J1185" s="66" t="s">
        <v>139</v>
      </c>
      <c r="K1185" s="69" t="s">
        <v>27</v>
      </c>
      <c r="L1185" s="69" t="s">
        <v>137</v>
      </c>
      <c r="M1185" s="69" t="s">
        <v>664</v>
      </c>
      <c r="N1185" s="69" t="s">
        <v>604</v>
      </c>
      <c r="O1185" s="71">
        <v>1.25</v>
      </c>
      <c r="P1185" s="74">
        <v>0</v>
      </c>
    </row>
    <row r="1186" spans="1:16" ht="14.25" customHeight="1">
      <c r="A1186" s="64" t="s">
        <v>1</v>
      </c>
      <c r="B1186" s="163" t="s">
        <v>662</v>
      </c>
      <c r="C1186" s="174" t="s">
        <v>647</v>
      </c>
      <c r="D1186" s="68">
        <v>45845</v>
      </c>
      <c r="E1186" s="66">
        <f t="shared" si="12"/>
        <v>7</v>
      </c>
      <c r="F1186" s="66">
        <f t="shared" si="13"/>
        <v>2025</v>
      </c>
      <c r="G1186" s="67">
        <f t="shared" si="14"/>
        <v>45839</v>
      </c>
      <c r="H1186" s="67" t="s">
        <v>2008</v>
      </c>
      <c r="I1186" s="26" t="s">
        <v>475</v>
      </c>
      <c r="J1186" s="66" t="s">
        <v>1211</v>
      </c>
      <c r="K1186" s="69" t="s">
        <v>27</v>
      </c>
      <c r="L1186" s="69" t="s">
        <v>137</v>
      </c>
      <c r="M1186" s="69" t="s">
        <v>666</v>
      </c>
      <c r="N1186" s="69" t="s">
        <v>28</v>
      </c>
      <c r="O1186" s="71">
        <v>0</v>
      </c>
      <c r="P1186" s="74">
        <v>1260</v>
      </c>
    </row>
    <row r="1187" spans="1:16" ht="14.25" customHeight="1">
      <c r="A1187" s="64" t="s">
        <v>1</v>
      </c>
      <c r="B1187" s="163" t="s">
        <v>662</v>
      </c>
      <c r="C1187" s="174" t="s">
        <v>647</v>
      </c>
      <c r="D1187" s="68">
        <v>45845</v>
      </c>
      <c r="E1187" s="66">
        <f t="shared" si="12"/>
        <v>7</v>
      </c>
      <c r="F1187" s="66">
        <f t="shared" si="13"/>
        <v>2025</v>
      </c>
      <c r="G1187" s="67">
        <f t="shared" si="14"/>
        <v>45839</v>
      </c>
      <c r="H1187" s="67" t="s">
        <v>2008</v>
      </c>
      <c r="I1187" s="26" t="s">
        <v>69</v>
      </c>
      <c r="J1187" s="66" t="s">
        <v>185</v>
      </c>
      <c r="K1187" s="69" t="s">
        <v>27</v>
      </c>
      <c r="L1187" s="69" t="s">
        <v>137</v>
      </c>
      <c r="M1187" s="69" t="s">
        <v>666</v>
      </c>
      <c r="N1187" s="69" t="s">
        <v>28</v>
      </c>
      <c r="O1187" s="71">
        <v>0</v>
      </c>
      <c r="P1187" s="74">
        <v>19200</v>
      </c>
    </row>
    <row r="1188" spans="1:16" ht="14.25" customHeight="1">
      <c r="A1188" s="64" t="s">
        <v>1</v>
      </c>
      <c r="B1188" s="163" t="s">
        <v>662</v>
      </c>
      <c r="C1188" s="174" t="s">
        <v>647</v>
      </c>
      <c r="D1188" s="68">
        <v>45845</v>
      </c>
      <c r="E1188" s="66">
        <f t="shared" si="12"/>
        <v>7</v>
      </c>
      <c r="F1188" s="66">
        <f t="shared" si="13"/>
        <v>2025</v>
      </c>
      <c r="G1188" s="67">
        <f t="shared" si="14"/>
        <v>45839</v>
      </c>
      <c r="H1188" s="67" t="s">
        <v>2009</v>
      </c>
      <c r="I1188" s="26" t="s">
        <v>102</v>
      </c>
      <c r="J1188" s="66" t="s">
        <v>129</v>
      </c>
      <c r="K1188" s="69" t="s">
        <v>27</v>
      </c>
      <c r="L1188" s="69" t="s">
        <v>137</v>
      </c>
      <c r="M1188" s="69" t="s">
        <v>666</v>
      </c>
      <c r="N1188" s="69" t="s">
        <v>28</v>
      </c>
      <c r="O1188" s="71">
        <v>0</v>
      </c>
      <c r="P1188" s="74">
        <v>1.75</v>
      </c>
    </row>
    <row r="1189" spans="1:16" ht="14.25" customHeight="1">
      <c r="A1189" s="64" t="s">
        <v>1</v>
      </c>
      <c r="B1189" s="163" t="s">
        <v>662</v>
      </c>
      <c r="C1189" s="174" t="s">
        <v>647</v>
      </c>
      <c r="D1189" s="68">
        <v>45845</v>
      </c>
      <c r="E1189" s="66">
        <f t="shared" si="12"/>
        <v>7</v>
      </c>
      <c r="F1189" s="66">
        <f t="shared" si="13"/>
        <v>2025</v>
      </c>
      <c r="G1189" s="67">
        <f t="shared" si="14"/>
        <v>45839</v>
      </c>
      <c r="H1189" s="67" t="s">
        <v>2006</v>
      </c>
      <c r="I1189" s="26" t="s">
        <v>142</v>
      </c>
      <c r="J1189" s="66" t="s">
        <v>1212</v>
      </c>
      <c r="K1189" s="69" t="s">
        <v>27</v>
      </c>
      <c r="L1189" s="69" t="s">
        <v>1213</v>
      </c>
      <c r="M1189" s="69" t="s">
        <v>666</v>
      </c>
      <c r="N1189" s="69" t="s">
        <v>28</v>
      </c>
      <c r="O1189" s="71">
        <v>0</v>
      </c>
      <c r="P1189" s="74">
        <v>144332.26999999999</v>
      </c>
    </row>
    <row r="1190" spans="1:16" ht="14.25" customHeight="1">
      <c r="A1190" s="64" t="s">
        <v>1</v>
      </c>
      <c r="B1190" s="163" t="s">
        <v>662</v>
      </c>
      <c r="C1190" s="174" t="s">
        <v>647</v>
      </c>
      <c r="D1190" s="68">
        <v>45845</v>
      </c>
      <c r="E1190" s="66">
        <f t="shared" si="12"/>
        <v>7</v>
      </c>
      <c r="F1190" s="66">
        <f t="shared" si="13"/>
        <v>2025</v>
      </c>
      <c r="G1190" s="67">
        <f t="shared" si="14"/>
        <v>45839</v>
      </c>
      <c r="H1190" s="67" t="s">
        <v>2009</v>
      </c>
      <c r="I1190" s="26" t="s">
        <v>102</v>
      </c>
      <c r="J1190" s="66" t="s">
        <v>682</v>
      </c>
      <c r="K1190" s="69" t="s">
        <v>27</v>
      </c>
      <c r="L1190" s="69" t="s">
        <v>137</v>
      </c>
      <c r="M1190" s="69" t="s">
        <v>666</v>
      </c>
      <c r="N1190" s="69" t="s">
        <v>28</v>
      </c>
      <c r="O1190" s="71">
        <v>0</v>
      </c>
      <c r="P1190" s="74">
        <v>13.35</v>
      </c>
    </row>
    <row r="1191" spans="1:16" ht="14.25" customHeight="1">
      <c r="A1191" s="64" t="s">
        <v>1</v>
      </c>
      <c r="B1191" s="163" t="s">
        <v>662</v>
      </c>
      <c r="C1191" s="174" t="s">
        <v>647</v>
      </c>
      <c r="D1191" s="68">
        <v>45845</v>
      </c>
      <c r="E1191" s="66">
        <f t="shared" si="12"/>
        <v>7</v>
      </c>
      <c r="F1191" s="66">
        <f t="shared" si="13"/>
        <v>2025</v>
      </c>
      <c r="G1191" s="67">
        <f t="shared" si="14"/>
        <v>45839</v>
      </c>
      <c r="H1191" s="67" t="s">
        <v>2008</v>
      </c>
      <c r="I1191" s="26" t="s">
        <v>632</v>
      </c>
      <c r="J1191" s="66" t="s">
        <v>1214</v>
      </c>
      <c r="K1191" s="69" t="s">
        <v>27</v>
      </c>
      <c r="L1191" s="69" t="s">
        <v>137</v>
      </c>
      <c r="M1191" s="69" t="s">
        <v>666</v>
      </c>
      <c r="N1191" s="69" t="s">
        <v>28</v>
      </c>
      <c r="O1191" s="71">
        <v>0</v>
      </c>
      <c r="P1191" s="74">
        <v>200</v>
      </c>
    </row>
    <row r="1192" spans="1:16" ht="14.25" customHeight="1">
      <c r="A1192" s="64" t="s">
        <v>1</v>
      </c>
      <c r="B1192" s="163" t="s">
        <v>662</v>
      </c>
      <c r="C1192" s="174" t="s">
        <v>647</v>
      </c>
      <c r="D1192" s="68">
        <v>45845</v>
      </c>
      <c r="E1192" s="66">
        <f t="shared" si="12"/>
        <v>7</v>
      </c>
      <c r="F1192" s="66">
        <f t="shared" si="13"/>
        <v>2025</v>
      </c>
      <c r="G1192" s="67">
        <f t="shared" si="14"/>
        <v>45839</v>
      </c>
      <c r="H1192" s="67" t="s">
        <v>2008</v>
      </c>
      <c r="I1192" s="26" t="s">
        <v>632</v>
      </c>
      <c r="J1192" s="66" t="s">
        <v>1215</v>
      </c>
      <c r="K1192" s="69" t="s">
        <v>27</v>
      </c>
      <c r="L1192" s="69" t="s">
        <v>137</v>
      </c>
      <c r="M1192" s="69" t="s">
        <v>666</v>
      </c>
      <c r="N1192" s="69" t="s">
        <v>28</v>
      </c>
      <c r="O1192" s="71">
        <v>0</v>
      </c>
      <c r="P1192" s="74">
        <v>300</v>
      </c>
    </row>
    <row r="1193" spans="1:16" ht="14.25" customHeight="1">
      <c r="A1193" s="64" t="s">
        <v>1</v>
      </c>
      <c r="B1193" s="163" t="s">
        <v>662</v>
      </c>
      <c r="C1193" s="174" t="s">
        <v>647</v>
      </c>
      <c r="D1193" s="68">
        <v>45846</v>
      </c>
      <c r="E1193" s="66">
        <f t="shared" si="12"/>
        <v>7</v>
      </c>
      <c r="F1193" s="66">
        <f t="shared" si="13"/>
        <v>2025</v>
      </c>
      <c r="G1193" s="67">
        <f t="shared" si="14"/>
        <v>45839</v>
      </c>
      <c r="H1193" s="67" t="s">
        <v>2007</v>
      </c>
      <c r="I1193" s="26" t="s">
        <v>138</v>
      </c>
      <c r="J1193" s="66" t="s">
        <v>139</v>
      </c>
      <c r="K1193" s="69" t="s">
        <v>27</v>
      </c>
      <c r="L1193" s="69" t="s">
        <v>137</v>
      </c>
      <c r="M1193" s="69" t="s">
        <v>664</v>
      </c>
      <c r="N1193" s="69" t="s">
        <v>604</v>
      </c>
      <c r="O1193" s="71">
        <v>0.3</v>
      </c>
      <c r="P1193" s="74">
        <v>0</v>
      </c>
    </row>
    <row r="1194" spans="1:16" ht="14.25" customHeight="1">
      <c r="A1194" s="64" t="s">
        <v>1</v>
      </c>
      <c r="B1194" s="163" t="s">
        <v>662</v>
      </c>
      <c r="C1194" s="174" t="s">
        <v>647</v>
      </c>
      <c r="D1194" s="68">
        <v>45846</v>
      </c>
      <c r="E1194" s="66">
        <f t="shared" si="12"/>
        <v>7</v>
      </c>
      <c r="F1194" s="66">
        <f t="shared" si="13"/>
        <v>2025</v>
      </c>
      <c r="G1194" s="67">
        <f t="shared" si="14"/>
        <v>45839</v>
      </c>
      <c r="H1194" s="67" t="s">
        <v>2010</v>
      </c>
      <c r="I1194" s="26" t="s">
        <v>676</v>
      </c>
      <c r="J1194" s="66" t="s">
        <v>677</v>
      </c>
      <c r="K1194" s="69" t="s">
        <v>27</v>
      </c>
      <c r="L1194" s="69"/>
      <c r="M1194" s="69" t="s">
        <v>666</v>
      </c>
      <c r="N1194" s="69" t="s">
        <v>28</v>
      </c>
      <c r="O1194" s="71">
        <v>0</v>
      </c>
      <c r="P1194" s="74">
        <v>380</v>
      </c>
    </row>
    <row r="1195" spans="1:16" ht="14.25" customHeight="1">
      <c r="A1195" s="64" t="s">
        <v>1</v>
      </c>
      <c r="B1195" s="163" t="s">
        <v>662</v>
      </c>
      <c r="C1195" s="174" t="s">
        <v>647</v>
      </c>
      <c r="D1195" s="68">
        <v>45846</v>
      </c>
      <c r="E1195" s="66">
        <f t="shared" si="12"/>
        <v>7</v>
      </c>
      <c r="F1195" s="66">
        <f t="shared" si="13"/>
        <v>2025</v>
      </c>
      <c r="G1195" s="67">
        <f t="shared" si="14"/>
        <v>45839</v>
      </c>
      <c r="H1195" s="67" t="s">
        <v>2008</v>
      </c>
      <c r="I1195" s="26" t="s">
        <v>582</v>
      </c>
      <c r="J1195" s="66" t="s">
        <v>560</v>
      </c>
      <c r="K1195" s="69" t="s">
        <v>27</v>
      </c>
      <c r="L1195" s="69"/>
      <c r="M1195" s="69" t="s">
        <v>666</v>
      </c>
      <c r="N1195" s="69" t="s">
        <v>28</v>
      </c>
      <c r="O1195" s="71">
        <v>0</v>
      </c>
      <c r="P1195" s="74">
        <v>232.91</v>
      </c>
    </row>
    <row r="1196" spans="1:16" ht="14.25" customHeight="1">
      <c r="A1196" s="64" t="s">
        <v>1</v>
      </c>
      <c r="B1196" s="163" t="s">
        <v>662</v>
      </c>
      <c r="C1196" s="174" t="s">
        <v>647</v>
      </c>
      <c r="D1196" s="68">
        <v>45846</v>
      </c>
      <c r="E1196" s="66">
        <f t="shared" si="12"/>
        <v>7</v>
      </c>
      <c r="F1196" s="66">
        <f t="shared" si="13"/>
        <v>2025</v>
      </c>
      <c r="G1196" s="67">
        <f t="shared" si="14"/>
        <v>45839</v>
      </c>
      <c r="H1196" s="67" t="s">
        <v>2008</v>
      </c>
      <c r="I1196" s="26" t="s">
        <v>582</v>
      </c>
      <c r="J1196" s="66" t="s">
        <v>521</v>
      </c>
      <c r="K1196" s="69" t="s">
        <v>27</v>
      </c>
      <c r="L1196" s="69"/>
      <c r="M1196" s="69" t="s">
        <v>666</v>
      </c>
      <c r="N1196" s="69" t="s">
        <v>28</v>
      </c>
      <c r="O1196" s="71">
        <v>0</v>
      </c>
      <c r="P1196" s="74">
        <v>1311.13</v>
      </c>
    </row>
    <row r="1197" spans="1:16" ht="14.25" customHeight="1">
      <c r="A1197" s="64" t="s">
        <v>1</v>
      </c>
      <c r="B1197" s="163" t="s">
        <v>662</v>
      </c>
      <c r="C1197" s="174" t="s">
        <v>647</v>
      </c>
      <c r="D1197" s="68">
        <v>45846</v>
      </c>
      <c r="E1197" s="66">
        <f t="shared" si="12"/>
        <v>7</v>
      </c>
      <c r="F1197" s="66">
        <f t="shared" si="13"/>
        <v>2025</v>
      </c>
      <c r="G1197" s="67">
        <f t="shared" si="14"/>
        <v>45839</v>
      </c>
      <c r="H1197" s="67" t="s">
        <v>2008</v>
      </c>
      <c r="I1197" s="26" t="s">
        <v>582</v>
      </c>
      <c r="J1197" s="66" t="s">
        <v>991</v>
      </c>
      <c r="K1197" s="69" t="s">
        <v>27</v>
      </c>
      <c r="L1197" s="69"/>
      <c r="M1197" s="69" t="s">
        <v>666</v>
      </c>
      <c r="N1197" s="69" t="s">
        <v>28</v>
      </c>
      <c r="O1197" s="71">
        <v>0</v>
      </c>
      <c r="P1197" s="74">
        <v>233.47</v>
      </c>
    </row>
    <row r="1198" spans="1:16" ht="14.25" customHeight="1">
      <c r="A1198" s="64" t="s">
        <v>1</v>
      </c>
      <c r="B1198" s="163" t="s">
        <v>662</v>
      </c>
      <c r="C1198" s="174" t="s">
        <v>647</v>
      </c>
      <c r="D1198" s="68">
        <v>45846</v>
      </c>
      <c r="E1198" s="66">
        <f t="shared" si="12"/>
        <v>7</v>
      </c>
      <c r="F1198" s="66">
        <f t="shared" si="13"/>
        <v>2025</v>
      </c>
      <c r="G1198" s="67">
        <f t="shared" si="14"/>
        <v>45839</v>
      </c>
      <c r="H1198" s="67" t="s">
        <v>2009</v>
      </c>
      <c r="I1198" s="26" t="s">
        <v>102</v>
      </c>
      <c r="J1198" s="66" t="s">
        <v>170</v>
      </c>
      <c r="K1198" s="69" t="s">
        <v>27</v>
      </c>
      <c r="L1198" s="69" t="s">
        <v>137</v>
      </c>
      <c r="M1198" s="69" t="s">
        <v>666</v>
      </c>
      <c r="N1198" s="69" t="s">
        <v>28</v>
      </c>
      <c r="O1198" s="71">
        <v>0</v>
      </c>
      <c r="P1198" s="74">
        <v>1.8</v>
      </c>
    </row>
    <row r="1199" spans="1:16" ht="14.25" customHeight="1">
      <c r="A1199" s="64" t="s">
        <v>1</v>
      </c>
      <c r="B1199" s="163" t="s">
        <v>662</v>
      </c>
      <c r="C1199" s="174" t="s">
        <v>647</v>
      </c>
      <c r="D1199" s="68">
        <v>45846</v>
      </c>
      <c r="E1199" s="66">
        <f t="shared" si="12"/>
        <v>7</v>
      </c>
      <c r="F1199" s="66">
        <f t="shared" si="13"/>
        <v>2025</v>
      </c>
      <c r="G1199" s="67">
        <f t="shared" si="14"/>
        <v>45839</v>
      </c>
      <c r="H1199" s="67" t="s">
        <v>2010</v>
      </c>
      <c r="I1199" s="26" t="s">
        <v>57</v>
      </c>
      <c r="J1199" s="66" t="s">
        <v>350</v>
      </c>
      <c r="K1199" s="69" t="s">
        <v>27</v>
      </c>
      <c r="L1199" s="69"/>
      <c r="M1199" s="69" t="s">
        <v>666</v>
      </c>
      <c r="N1199" s="69" t="s">
        <v>28</v>
      </c>
      <c r="O1199" s="71">
        <v>0</v>
      </c>
      <c r="P1199" s="74">
        <v>1005.7</v>
      </c>
    </row>
    <row r="1200" spans="1:16" ht="14.25" customHeight="1">
      <c r="A1200" s="64" t="s">
        <v>1</v>
      </c>
      <c r="B1200" s="163" t="s">
        <v>662</v>
      </c>
      <c r="C1200" s="174" t="s">
        <v>647</v>
      </c>
      <c r="D1200" s="68">
        <v>45846</v>
      </c>
      <c r="E1200" s="66">
        <f t="shared" si="12"/>
        <v>7</v>
      </c>
      <c r="F1200" s="66">
        <f t="shared" si="13"/>
        <v>2025</v>
      </c>
      <c r="G1200" s="67">
        <f t="shared" si="14"/>
        <v>45839</v>
      </c>
      <c r="H1200" s="67" t="s">
        <v>2010</v>
      </c>
      <c r="I1200" s="26" t="s">
        <v>57</v>
      </c>
      <c r="J1200" s="66" t="s">
        <v>350</v>
      </c>
      <c r="K1200" s="69" t="s">
        <v>27</v>
      </c>
      <c r="L1200" s="69"/>
      <c r="M1200" s="69" t="s">
        <v>666</v>
      </c>
      <c r="N1200" s="69" t="s">
        <v>28</v>
      </c>
      <c r="O1200" s="71">
        <v>0</v>
      </c>
      <c r="P1200" s="74">
        <v>7906.82</v>
      </c>
    </row>
    <row r="1201" spans="1:16" ht="14.25" customHeight="1">
      <c r="A1201" s="64" t="s">
        <v>1</v>
      </c>
      <c r="B1201" s="163" t="s">
        <v>662</v>
      </c>
      <c r="C1201" s="174" t="s">
        <v>647</v>
      </c>
      <c r="D1201" s="68">
        <v>45846</v>
      </c>
      <c r="E1201" s="66">
        <f t="shared" si="12"/>
        <v>7</v>
      </c>
      <c r="F1201" s="66">
        <f t="shared" si="13"/>
        <v>2025</v>
      </c>
      <c r="G1201" s="67">
        <f t="shared" si="14"/>
        <v>45839</v>
      </c>
      <c r="H1201" s="67" t="s">
        <v>2010</v>
      </c>
      <c r="I1201" s="26" t="s">
        <v>57</v>
      </c>
      <c r="J1201" s="66" t="s">
        <v>350</v>
      </c>
      <c r="K1201" s="69" t="s">
        <v>27</v>
      </c>
      <c r="L1201" s="69"/>
      <c r="M1201" s="69" t="s">
        <v>666</v>
      </c>
      <c r="N1201" s="69" t="s">
        <v>28</v>
      </c>
      <c r="O1201" s="71">
        <v>0</v>
      </c>
      <c r="P1201" s="74">
        <v>1847.85</v>
      </c>
    </row>
    <row r="1202" spans="1:16" ht="14.25" customHeight="1">
      <c r="A1202" s="64" t="s">
        <v>1</v>
      </c>
      <c r="B1202" s="163" t="s">
        <v>662</v>
      </c>
      <c r="C1202" s="174" t="s">
        <v>647</v>
      </c>
      <c r="D1202" s="68">
        <v>45846</v>
      </c>
      <c r="E1202" s="66">
        <f t="shared" si="12"/>
        <v>7</v>
      </c>
      <c r="F1202" s="66">
        <f t="shared" si="13"/>
        <v>2025</v>
      </c>
      <c r="G1202" s="67">
        <f t="shared" si="14"/>
        <v>45839</v>
      </c>
      <c r="H1202" s="67" t="s">
        <v>29</v>
      </c>
      <c r="I1202" s="26" t="s">
        <v>43</v>
      </c>
      <c r="J1202" s="66" t="s">
        <v>689</v>
      </c>
      <c r="K1202" s="69" t="s">
        <v>27</v>
      </c>
      <c r="L1202" s="69" t="s">
        <v>612</v>
      </c>
      <c r="M1202" s="69" t="s">
        <v>666</v>
      </c>
      <c r="N1202" s="69" t="s">
        <v>28</v>
      </c>
      <c r="O1202" s="71">
        <v>0</v>
      </c>
      <c r="P1202" s="74">
        <v>3825.99</v>
      </c>
    </row>
    <row r="1203" spans="1:16" ht="14.25" customHeight="1">
      <c r="A1203" s="64" t="s">
        <v>1</v>
      </c>
      <c r="B1203" s="163" t="s">
        <v>662</v>
      </c>
      <c r="C1203" s="174" t="s">
        <v>647</v>
      </c>
      <c r="D1203" s="68">
        <v>45846</v>
      </c>
      <c r="E1203" s="66">
        <f t="shared" si="12"/>
        <v>7</v>
      </c>
      <c r="F1203" s="66">
        <f t="shared" si="13"/>
        <v>2025</v>
      </c>
      <c r="G1203" s="67">
        <f t="shared" si="14"/>
        <v>45839</v>
      </c>
      <c r="H1203" s="67" t="s">
        <v>2010</v>
      </c>
      <c r="I1203" s="26" t="s">
        <v>61</v>
      </c>
      <c r="J1203" s="66" t="s">
        <v>144</v>
      </c>
      <c r="K1203" s="69" t="s">
        <v>27</v>
      </c>
      <c r="L1203" s="69"/>
      <c r="M1203" s="69" t="s">
        <v>666</v>
      </c>
      <c r="N1203" s="69" t="s">
        <v>28</v>
      </c>
      <c r="O1203" s="71">
        <v>0</v>
      </c>
      <c r="P1203" s="74">
        <v>175.02</v>
      </c>
    </row>
    <row r="1204" spans="1:16" ht="14.25" customHeight="1">
      <c r="A1204" s="64" t="s">
        <v>1</v>
      </c>
      <c r="B1204" s="163" t="s">
        <v>662</v>
      </c>
      <c r="C1204" s="174" t="s">
        <v>647</v>
      </c>
      <c r="D1204" s="68">
        <v>45846</v>
      </c>
      <c r="E1204" s="66">
        <f t="shared" si="12"/>
        <v>7</v>
      </c>
      <c r="F1204" s="66">
        <f t="shared" si="13"/>
        <v>2025</v>
      </c>
      <c r="G1204" s="67">
        <f t="shared" si="14"/>
        <v>45839</v>
      </c>
      <c r="H1204" s="67" t="s">
        <v>2010</v>
      </c>
      <c r="I1204" s="26" t="s">
        <v>61</v>
      </c>
      <c r="J1204" s="66" t="s">
        <v>144</v>
      </c>
      <c r="K1204" s="69" t="s">
        <v>27</v>
      </c>
      <c r="L1204" s="69"/>
      <c r="M1204" s="69" t="s">
        <v>666</v>
      </c>
      <c r="N1204" s="69" t="s">
        <v>28</v>
      </c>
      <c r="O1204" s="71">
        <v>0</v>
      </c>
      <c r="P1204" s="74">
        <v>104.24</v>
      </c>
    </row>
    <row r="1205" spans="1:16" ht="14.25" customHeight="1">
      <c r="A1205" s="64" t="s">
        <v>1</v>
      </c>
      <c r="B1205" s="163" t="s">
        <v>662</v>
      </c>
      <c r="C1205" s="174" t="s">
        <v>647</v>
      </c>
      <c r="D1205" s="68">
        <v>45846</v>
      </c>
      <c r="E1205" s="66">
        <f t="shared" si="12"/>
        <v>7</v>
      </c>
      <c r="F1205" s="66">
        <f t="shared" si="13"/>
        <v>2025</v>
      </c>
      <c r="G1205" s="67">
        <f t="shared" si="14"/>
        <v>45839</v>
      </c>
      <c r="H1205" s="67" t="s">
        <v>2010</v>
      </c>
      <c r="I1205" s="26" t="s">
        <v>61</v>
      </c>
      <c r="J1205" s="66" t="s">
        <v>144</v>
      </c>
      <c r="K1205" s="69" t="s">
        <v>27</v>
      </c>
      <c r="L1205" s="69"/>
      <c r="M1205" s="69" t="s">
        <v>666</v>
      </c>
      <c r="N1205" s="69" t="s">
        <v>28</v>
      </c>
      <c r="O1205" s="71">
        <v>0</v>
      </c>
      <c r="P1205" s="74">
        <v>143.05000000000001</v>
      </c>
    </row>
    <row r="1206" spans="1:16" ht="14.25" customHeight="1">
      <c r="A1206" s="64" t="s">
        <v>1</v>
      </c>
      <c r="B1206" s="163" t="s">
        <v>662</v>
      </c>
      <c r="C1206" s="174" t="s">
        <v>647</v>
      </c>
      <c r="D1206" s="68">
        <v>45846</v>
      </c>
      <c r="E1206" s="66">
        <f t="shared" si="12"/>
        <v>7</v>
      </c>
      <c r="F1206" s="66">
        <f t="shared" si="13"/>
        <v>2025</v>
      </c>
      <c r="G1206" s="67">
        <f t="shared" si="14"/>
        <v>45839</v>
      </c>
      <c r="H1206" s="67" t="s">
        <v>2010</v>
      </c>
      <c r="I1206" s="26" t="s">
        <v>61</v>
      </c>
      <c r="J1206" s="66" t="s">
        <v>144</v>
      </c>
      <c r="K1206" s="69" t="s">
        <v>27</v>
      </c>
      <c r="L1206" s="69"/>
      <c r="M1206" s="69" t="s">
        <v>666</v>
      </c>
      <c r="N1206" s="69" t="s">
        <v>28</v>
      </c>
      <c r="O1206" s="71">
        <v>0</v>
      </c>
      <c r="P1206" s="74">
        <v>173.78</v>
      </c>
    </row>
    <row r="1207" spans="1:16" ht="14.25" customHeight="1">
      <c r="A1207" s="64" t="s">
        <v>1</v>
      </c>
      <c r="B1207" s="163" t="s">
        <v>662</v>
      </c>
      <c r="C1207" s="174" t="s">
        <v>647</v>
      </c>
      <c r="D1207" s="68">
        <v>45848</v>
      </c>
      <c r="E1207" s="66">
        <f t="shared" si="12"/>
        <v>7</v>
      </c>
      <c r="F1207" s="66">
        <f t="shared" si="13"/>
        <v>2025</v>
      </c>
      <c r="G1207" s="67">
        <f t="shared" si="14"/>
        <v>45839</v>
      </c>
      <c r="H1207" s="67" t="s">
        <v>2006</v>
      </c>
      <c r="I1207" s="26" t="s">
        <v>142</v>
      </c>
      <c r="J1207" s="66" t="s">
        <v>1216</v>
      </c>
      <c r="K1207" s="69" t="s">
        <v>27</v>
      </c>
      <c r="L1207" s="69"/>
      <c r="M1207" s="69" t="s">
        <v>664</v>
      </c>
      <c r="N1207" s="69" t="s">
        <v>604</v>
      </c>
      <c r="O1207" s="71">
        <v>510</v>
      </c>
      <c r="P1207" s="74">
        <v>0</v>
      </c>
    </row>
    <row r="1208" spans="1:16" ht="14.25" customHeight="1">
      <c r="A1208" s="64" t="s">
        <v>1</v>
      </c>
      <c r="B1208" s="163" t="s">
        <v>662</v>
      </c>
      <c r="C1208" s="174" t="s">
        <v>647</v>
      </c>
      <c r="D1208" s="68">
        <v>45848</v>
      </c>
      <c r="E1208" s="66">
        <f t="shared" si="12"/>
        <v>7</v>
      </c>
      <c r="F1208" s="66">
        <f t="shared" si="13"/>
        <v>2025</v>
      </c>
      <c r="G1208" s="67">
        <f t="shared" si="14"/>
        <v>45839</v>
      </c>
      <c r="H1208" s="67" t="s">
        <v>2006</v>
      </c>
      <c r="I1208" s="26" t="s">
        <v>142</v>
      </c>
      <c r="J1208" s="66" t="s">
        <v>1216</v>
      </c>
      <c r="K1208" s="69" t="s">
        <v>27</v>
      </c>
      <c r="L1208" s="69"/>
      <c r="M1208" s="69" t="s">
        <v>664</v>
      </c>
      <c r="N1208" s="69" t="s">
        <v>604</v>
      </c>
      <c r="O1208" s="71">
        <v>510</v>
      </c>
      <c r="P1208" s="74">
        <v>0</v>
      </c>
    </row>
    <row r="1209" spans="1:16" ht="14.25" customHeight="1">
      <c r="A1209" s="64" t="s">
        <v>1</v>
      </c>
      <c r="B1209" s="163" t="s">
        <v>662</v>
      </c>
      <c r="C1209" s="174" t="s">
        <v>647</v>
      </c>
      <c r="D1209" s="68">
        <v>45848</v>
      </c>
      <c r="E1209" s="66">
        <f t="shared" si="12"/>
        <v>7</v>
      </c>
      <c r="F1209" s="66">
        <f t="shared" si="13"/>
        <v>2025</v>
      </c>
      <c r="G1209" s="67">
        <f t="shared" si="14"/>
        <v>45839</v>
      </c>
      <c r="H1209" s="67" t="s">
        <v>2006</v>
      </c>
      <c r="I1209" s="26" t="s">
        <v>142</v>
      </c>
      <c r="J1209" s="66" t="s">
        <v>909</v>
      </c>
      <c r="K1209" s="69" t="s">
        <v>27</v>
      </c>
      <c r="L1209" s="69"/>
      <c r="M1209" s="69" t="s">
        <v>664</v>
      </c>
      <c r="N1209" s="69" t="s">
        <v>604</v>
      </c>
      <c r="O1209" s="71">
        <v>5959.9</v>
      </c>
      <c r="P1209" s="74">
        <v>0</v>
      </c>
    </row>
    <row r="1210" spans="1:16" ht="14.25" customHeight="1">
      <c r="A1210" s="64" t="s">
        <v>1</v>
      </c>
      <c r="B1210" s="163" t="s">
        <v>662</v>
      </c>
      <c r="C1210" s="174" t="s">
        <v>647</v>
      </c>
      <c r="D1210" s="68">
        <v>45848</v>
      </c>
      <c r="E1210" s="66">
        <f t="shared" si="12"/>
        <v>7</v>
      </c>
      <c r="F1210" s="66">
        <f t="shared" si="13"/>
        <v>2025</v>
      </c>
      <c r="G1210" s="67">
        <f t="shared" si="14"/>
        <v>45839</v>
      </c>
      <c r="H1210" s="67" t="s">
        <v>2006</v>
      </c>
      <c r="I1210" s="26" t="s">
        <v>142</v>
      </c>
      <c r="J1210" s="66" t="s">
        <v>910</v>
      </c>
      <c r="K1210" s="69" t="s">
        <v>27</v>
      </c>
      <c r="L1210" s="69"/>
      <c r="M1210" s="69" t="s">
        <v>664</v>
      </c>
      <c r="N1210" s="69" t="s">
        <v>604</v>
      </c>
      <c r="O1210" s="71">
        <v>12157.93</v>
      </c>
      <c r="P1210" s="74">
        <v>0</v>
      </c>
    </row>
    <row r="1211" spans="1:16" ht="14.25" customHeight="1">
      <c r="A1211" s="64" t="s">
        <v>1</v>
      </c>
      <c r="B1211" s="163" t="s">
        <v>662</v>
      </c>
      <c r="C1211" s="174" t="s">
        <v>647</v>
      </c>
      <c r="D1211" s="68">
        <v>45848</v>
      </c>
      <c r="E1211" s="66">
        <f t="shared" si="12"/>
        <v>7</v>
      </c>
      <c r="F1211" s="66">
        <f t="shared" si="13"/>
        <v>2025</v>
      </c>
      <c r="G1211" s="67">
        <f t="shared" si="14"/>
        <v>45839</v>
      </c>
      <c r="H1211" s="67" t="s">
        <v>2010</v>
      </c>
      <c r="I1211" s="26" t="s">
        <v>56</v>
      </c>
      <c r="J1211" s="66" t="s">
        <v>1217</v>
      </c>
      <c r="K1211" s="69">
        <v>15334</v>
      </c>
      <c r="L1211" s="69"/>
      <c r="M1211" s="69" t="s">
        <v>666</v>
      </c>
      <c r="N1211" s="69" t="s">
        <v>28</v>
      </c>
      <c r="O1211" s="71">
        <v>0</v>
      </c>
      <c r="P1211" s="74">
        <v>1020</v>
      </c>
    </row>
    <row r="1212" spans="1:16" ht="14.25" customHeight="1">
      <c r="A1212" s="64" t="s">
        <v>1</v>
      </c>
      <c r="B1212" s="163" t="s">
        <v>662</v>
      </c>
      <c r="C1212" s="174" t="s">
        <v>647</v>
      </c>
      <c r="D1212" s="68">
        <v>45848</v>
      </c>
      <c r="E1212" s="66">
        <f t="shared" si="12"/>
        <v>7</v>
      </c>
      <c r="F1212" s="66">
        <f t="shared" si="13"/>
        <v>2025</v>
      </c>
      <c r="G1212" s="67">
        <f t="shared" si="14"/>
        <v>45839</v>
      </c>
      <c r="H1212" s="67" t="s">
        <v>2009</v>
      </c>
      <c r="I1212" s="26" t="s">
        <v>102</v>
      </c>
      <c r="J1212" s="66" t="s">
        <v>170</v>
      </c>
      <c r="K1212" s="69" t="s">
        <v>27</v>
      </c>
      <c r="L1212" s="69" t="s">
        <v>137</v>
      </c>
      <c r="M1212" s="69" t="s">
        <v>666</v>
      </c>
      <c r="N1212" s="69" t="s">
        <v>28</v>
      </c>
      <c r="O1212" s="71">
        <v>0</v>
      </c>
      <c r="P1212" s="74">
        <v>95.64</v>
      </c>
    </row>
    <row r="1213" spans="1:16" ht="14.25" customHeight="1">
      <c r="A1213" s="64" t="s">
        <v>1</v>
      </c>
      <c r="B1213" s="163" t="s">
        <v>662</v>
      </c>
      <c r="C1213" s="174" t="s">
        <v>647</v>
      </c>
      <c r="D1213" s="68">
        <v>45848</v>
      </c>
      <c r="E1213" s="66">
        <f t="shared" si="12"/>
        <v>7</v>
      </c>
      <c r="F1213" s="66">
        <f t="shared" si="13"/>
        <v>2025</v>
      </c>
      <c r="G1213" s="67">
        <f t="shared" si="14"/>
        <v>45839</v>
      </c>
      <c r="H1213" s="67" t="s">
        <v>2009</v>
      </c>
      <c r="I1213" s="26" t="s">
        <v>102</v>
      </c>
      <c r="J1213" s="66" t="s">
        <v>129</v>
      </c>
      <c r="K1213" s="69" t="s">
        <v>27</v>
      </c>
      <c r="L1213" s="69" t="s">
        <v>137</v>
      </c>
      <c r="M1213" s="69" t="s">
        <v>666</v>
      </c>
      <c r="N1213" s="69" t="s">
        <v>28</v>
      </c>
      <c r="O1213" s="71">
        <v>0</v>
      </c>
      <c r="P1213" s="74">
        <v>2.9</v>
      </c>
    </row>
    <row r="1214" spans="1:16" ht="14.25" customHeight="1">
      <c r="A1214" s="64" t="s">
        <v>1</v>
      </c>
      <c r="B1214" s="163" t="s">
        <v>662</v>
      </c>
      <c r="C1214" s="174" t="s">
        <v>647</v>
      </c>
      <c r="D1214" s="68">
        <v>45848</v>
      </c>
      <c r="E1214" s="66">
        <f t="shared" si="12"/>
        <v>7</v>
      </c>
      <c r="F1214" s="66">
        <f t="shared" si="13"/>
        <v>2025</v>
      </c>
      <c r="G1214" s="67">
        <f t="shared" si="14"/>
        <v>45839</v>
      </c>
      <c r="H1214" s="67" t="s">
        <v>2009</v>
      </c>
      <c r="I1214" s="26" t="s">
        <v>102</v>
      </c>
      <c r="J1214" s="66" t="s">
        <v>129</v>
      </c>
      <c r="K1214" s="69" t="s">
        <v>27</v>
      </c>
      <c r="L1214" s="69" t="s">
        <v>137</v>
      </c>
      <c r="M1214" s="69" t="s">
        <v>666</v>
      </c>
      <c r="N1214" s="69" t="s">
        <v>28</v>
      </c>
      <c r="O1214" s="71">
        <v>0</v>
      </c>
      <c r="P1214" s="74">
        <v>4.3499999999999996</v>
      </c>
    </row>
    <row r="1215" spans="1:16" ht="14.25" customHeight="1">
      <c r="A1215" s="64" t="s">
        <v>1</v>
      </c>
      <c r="B1215" s="163" t="s">
        <v>662</v>
      </c>
      <c r="C1215" s="174" t="s">
        <v>647</v>
      </c>
      <c r="D1215" s="68">
        <v>45848</v>
      </c>
      <c r="E1215" s="66">
        <f t="shared" si="12"/>
        <v>7</v>
      </c>
      <c r="F1215" s="66">
        <f t="shared" si="13"/>
        <v>2025</v>
      </c>
      <c r="G1215" s="67">
        <f t="shared" si="14"/>
        <v>45839</v>
      </c>
      <c r="H1215" s="67" t="s">
        <v>29</v>
      </c>
      <c r="I1215" s="26" t="s">
        <v>161</v>
      </c>
      <c r="J1215" s="66" t="s">
        <v>1218</v>
      </c>
      <c r="K1215" s="69" t="s">
        <v>27</v>
      </c>
      <c r="L1215" s="69"/>
      <c r="M1215" s="69" t="s">
        <v>664</v>
      </c>
      <c r="N1215" s="69" t="s">
        <v>28</v>
      </c>
      <c r="O1215" s="71">
        <v>0</v>
      </c>
      <c r="P1215" s="74">
        <v>5959.9</v>
      </c>
    </row>
    <row r="1216" spans="1:16" ht="14.25" customHeight="1">
      <c r="A1216" s="64" t="s">
        <v>1</v>
      </c>
      <c r="B1216" s="163" t="s">
        <v>662</v>
      </c>
      <c r="C1216" s="174" t="s">
        <v>647</v>
      </c>
      <c r="D1216" s="68">
        <v>45848</v>
      </c>
      <c r="E1216" s="66">
        <f t="shared" si="12"/>
        <v>7</v>
      </c>
      <c r="F1216" s="66">
        <f t="shared" si="13"/>
        <v>2025</v>
      </c>
      <c r="G1216" s="67">
        <f t="shared" si="14"/>
        <v>45839</v>
      </c>
      <c r="H1216" s="67" t="s">
        <v>29</v>
      </c>
      <c r="I1216" s="26" t="s">
        <v>161</v>
      </c>
      <c r="J1216" s="66" t="s">
        <v>457</v>
      </c>
      <c r="K1216" s="69" t="s">
        <v>27</v>
      </c>
      <c r="L1216" s="69"/>
      <c r="M1216" s="69" t="s">
        <v>664</v>
      </c>
      <c r="N1216" s="69" t="s">
        <v>28</v>
      </c>
      <c r="O1216" s="71">
        <v>0</v>
      </c>
      <c r="P1216" s="74">
        <v>12157.93</v>
      </c>
    </row>
    <row r="1217" spans="1:16" ht="14.25" customHeight="1">
      <c r="A1217" s="64" t="s">
        <v>1</v>
      </c>
      <c r="B1217" s="163" t="s">
        <v>662</v>
      </c>
      <c r="C1217" s="174" t="s">
        <v>647</v>
      </c>
      <c r="D1217" s="68">
        <v>45849</v>
      </c>
      <c r="E1217" s="66">
        <f t="shared" si="12"/>
        <v>7</v>
      </c>
      <c r="F1217" s="66">
        <f t="shared" si="13"/>
        <v>2025</v>
      </c>
      <c r="G1217" s="67">
        <f t="shared" si="14"/>
        <v>45839</v>
      </c>
      <c r="H1217" s="67" t="s">
        <v>2006</v>
      </c>
      <c r="I1217" s="26" t="s">
        <v>142</v>
      </c>
      <c r="J1217" s="66" t="s">
        <v>1219</v>
      </c>
      <c r="K1217" s="69" t="s">
        <v>27</v>
      </c>
      <c r="L1217" s="69" t="s">
        <v>132</v>
      </c>
      <c r="M1217" s="69" t="s">
        <v>664</v>
      </c>
      <c r="N1217" s="69" t="s">
        <v>604</v>
      </c>
      <c r="O1217" s="71">
        <v>398.33</v>
      </c>
      <c r="P1217" s="74">
        <v>0</v>
      </c>
    </row>
    <row r="1218" spans="1:16" ht="14.25" customHeight="1">
      <c r="A1218" s="64" t="s">
        <v>1</v>
      </c>
      <c r="B1218" s="163" t="s">
        <v>662</v>
      </c>
      <c r="C1218" s="174" t="s">
        <v>647</v>
      </c>
      <c r="D1218" s="68">
        <v>45849</v>
      </c>
      <c r="E1218" s="66">
        <f t="shared" si="12"/>
        <v>7</v>
      </c>
      <c r="F1218" s="66">
        <f t="shared" si="13"/>
        <v>2025</v>
      </c>
      <c r="G1218" s="67">
        <f t="shared" si="14"/>
        <v>45839</v>
      </c>
      <c r="H1218" s="67" t="s">
        <v>2006</v>
      </c>
      <c r="I1218" s="26" t="s">
        <v>142</v>
      </c>
      <c r="J1218" s="66" t="s">
        <v>1219</v>
      </c>
      <c r="K1218" s="69" t="s">
        <v>27</v>
      </c>
      <c r="L1218" s="69" t="s">
        <v>122</v>
      </c>
      <c r="M1218" s="69" t="s">
        <v>664</v>
      </c>
      <c r="N1218" s="69" t="s">
        <v>604</v>
      </c>
      <c r="O1218" s="71">
        <v>398.34</v>
      </c>
      <c r="P1218" s="74">
        <v>0</v>
      </c>
    </row>
    <row r="1219" spans="1:16" ht="14.25" customHeight="1">
      <c r="A1219" s="64" t="s">
        <v>1</v>
      </c>
      <c r="B1219" s="163" t="s">
        <v>662</v>
      </c>
      <c r="C1219" s="174" t="s">
        <v>647</v>
      </c>
      <c r="D1219" s="68">
        <v>45853</v>
      </c>
      <c r="E1219" s="66">
        <f t="shared" si="12"/>
        <v>7</v>
      </c>
      <c r="F1219" s="66">
        <f t="shared" si="13"/>
        <v>2025</v>
      </c>
      <c r="G1219" s="67">
        <f t="shared" si="14"/>
        <v>45839</v>
      </c>
      <c r="H1219" s="67" t="s">
        <v>2006</v>
      </c>
      <c r="I1219" s="26" t="s">
        <v>142</v>
      </c>
      <c r="J1219" s="66" t="s">
        <v>1220</v>
      </c>
      <c r="K1219" s="69" t="s">
        <v>27</v>
      </c>
      <c r="L1219" s="69" t="s">
        <v>132</v>
      </c>
      <c r="M1219" s="69" t="s">
        <v>664</v>
      </c>
      <c r="N1219" s="69" t="s">
        <v>604</v>
      </c>
      <c r="O1219" s="71">
        <v>39.92</v>
      </c>
      <c r="P1219" s="74">
        <v>0</v>
      </c>
    </row>
    <row r="1220" spans="1:16" ht="14.25" customHeight="1">
      <c r="A1220" s="64" t="s">
        <v>1</v>
      </c>
      <c r="B1220" s="163" t="s">
        <v>662</v>
      </c>
      <c r="C1220" s="174" t="s">
        <v>647</v>
      </c>
      <c r="D1220" s="68">
        <v>45853</v>
      </c>
      <c r="E1220" s="66">
        <f t="shared" si="12"/>
        <v>7</v>
      </c>
      <c r="F1220" s="66">
        <f t="shared" si="13"/>
        <v>2025</v>
      </c>
      <c r="G1220" s="67">
        <f t="shared" si="14"/>
        <v>45839</v>
      </c>
      <c r="H1220" s="67" t="s">
        <v>2006</v>
      </c>
      <c r="I1220" s="26" t="s">
        <v>142</v>
      </c>
      <c r="J1220" s="66" t="s">
        <v>1220</v>
      </c>
      <c r="K1220" s="69" t="s">
        <v>27</v>
      </c>
      <c r="L1220" s="69" t="s">
        <v>122</v>
      </c>
      <c r="M1220" s="69" t="s">
        <v>664</v>
      </c>
      <c r="N1220" s="69" t="s">
        <v>604</v>
      </c>
      <c r="O1220" s="71">
        <v>106.19</v>
      </c>
      <c r="P1220" s="74">
        <v>0</v>
      </c>
    </row>
    <row r="1221" spans="1:16" ht="14.25" customHeight="1">
      <c r="A1221" s="64" t="s">
        <v>1</v>
      </c>
      <c r="B1221" s="163" t="s">
        <v>662</v>
      </c>
      <c r="C1221" s="174" t="s">
        <v>647</v>
      </c>
      <c r="D1221" s="68">
        <v>45853</v>
      </c>
      <c r="E1221" s="66">
        <f t="shared" si="12"/>
        <v>7</v>
      </c>
      <c r="F1221" s="66">
        <f t="shared" si="13"/>
        <v>2025</v>
      </c>
      <c r="G1221" s="67">
        <f t="shared" si="14"/>
        <v>45839</v>
      </c>
      <c r="H1221" s="67" t="s">
        <v>2007</v>
      </c>
      <c r="I1221" s="26" t="s">
        <v>138</v>
      </c>
      <c r="J1221" s="66" t="s">
        <v>139</v>
      </c>
      <c r="K1221" s="69" t="s">
        <v>27</v>
      </c>
      <c r="L1221" s="69" t="s">
        <v>137</v>
      </c>
      <c r="M1221" s="69" t="s">
        <v>664</v>
      </c>
      <c r="N1221" s="69" t="s">
        <v>604</v>
      </c>
      <c r="O1221" s="71">
        <v>0.23</v>
      </c>
      <c r="P1221" s="74">
        <v>0</v>
      </c>
    </row>
    <row r="1222" spans="1:16" ht="14.25" customHeight="1">
      <c r="A1222" s="64" t="s">
        <v>1</v>
      </c>
      <c r="B1222" s="163" t="s">
        <v>662</v>
      </c>
      <c r="C1222" s="174" t="s">
        <v>647</v>
      </c>
      <c r="D1222" s="68">
        <v>45853</v>
      </c>
      <c r="E1222" s="66">
        <f t="shared" si="12"/>
        <v>7</v>
      </c>
      <c r="F1222" s="66">
        <f t="shared" si="13"/>
        <v>2025</v>
      </c>
      <c r="G1222" s="67">
        <f t="shared" si="14"/>
        <v>45839</v>
      </c>
      <c r="H1222" s="67" t="s">
        <v>2008</v>
      </c>
      <c r="I1222" s="26" t="s">
        <v>582</v>
      </c>
      <c r="J1222" s="66" t="s">
        <v>913</v>
      </c>
      <c r="K1222" s="69" t="s">
        <v>27</v>
      </c>
      <c r="L1222" s="69"/>
      <c r="M1222" s="69" t="s">
        <v>666</v>
      </c>
      <c r="N1222" s="69" t="s">
        <v>28</v>
      </c>
      <c r="O1222" s="71">
        <v>0</v>
      </c>
      <c r="P1222" s="74">
        <v>35.130000000000003</v>
      </c>
    </row>
    <row r="1223" spans="1:16" ht="14.25" customHeight="1">
      <c r="A1223" s="64" t="s">
        <v>1</v>
      </c>
      <c r="B1223" s="163" t="s">
        <v>662</v>
      </c>
      <c r="C1223" s="174" t="s">
        <v>647</v>
      </c>
      <c r="D1223" s="68">
        <v>45853</v>
      </c>
      <c r="E1223" s="66">
        <f t="shared" si="12"/>
        <v>7</v>
      </c>
      <c r="F1223" s="66">
        <f t="shared" si="13"/>
        <v>2025</v>
      </c>
      <c r="G1223" s="67">
        <f t="shared" si="14"/>
        <v>45839</v>
      </c>
      <c r="H1223" s="67" t="s">
        <v>29</v>
      </c>
      <c r="I1223" s="26" t="s">
        <v>45</v>
      </c>
      <c r="J1223" s="66" t="s">
        <v>545</v>
      </c>
      <c r="K1223" s="69" t="s">
        <v>27</v>
      </c>
      <c r="L1223" s="69"/>
      <c r="M1223" s="69" t="s">
        <v>666</v>
      </c>
      <c r="N1223" s="69" t="s">
        <v>28</v>
      </c>
      <c r="O1223" s="71">
        <v>0</v>
      </c>
      <c r="P1223" s="74">
        <v>210.15</v>
      </c>
    </row>
    <row r="1224" spans="1:16" ht="14.25" customHeight="1">
      <c r="A1224" s="64" t="s">
        <v>1</v>
      </c>
      <c r="B1224" s="163" t="s">
        <v>662</v>
      </c>
      <c r="C1224" s="174" t="s">
        <v>647</v>
      </c>
      <c r="D1224" s="68">
        <v>45853</v>
      </c>
      <c r="E1224" s="66">
        <f t="shared" si="12"/>
        <v>7</v>
      </c>
      <c r="F1224" s="66">
        <f t="shared" si="13"/>
        <v>2025</v>
      </c>
      <c r="G1224" s="67">
        <f t="shared" si="14"/>
        <v>45839</v>
      </c>
      <c r="H1224" s="67" t="s">
        <v>2009</v>
      </c>
      <c r="I1224" s="26" t="s">
        <v>102</v>
      </c>
      <c r="J1224" s="66" t="s">
        <v>167</v>
      </c>
      <c r="K1224" s="69" t="s">
        <v>27</v>
      </c>
      <c r="L1224" s="69" t="s">
        <v>137</v>
      </c>
      <c r="M1224" s="69" t="s">
        <v>666</v>
      </c>
      <c r="N1224" s="69" t="s">
        <v>28</v>
      </c>
      <c r="O1224" s="71">
        <v>0</v>
      </c>
      <c r="P1224" s="74">
        <v>177.05</v>
      </c>
    </row>
    <row r="1225" spans="1:16" ht="14.25" customHeight="1">
      <c r="A1225" s="64" t="s">
        <v>1</v>
      </c>
      <c r="B1225" s="163" t="s">
        <v>662</v>
      </c>
      <c r="C1225" s="174" t="s">
        <v>647</v>
      </c>
      <c r="D1225" s="68">
        <v>45853</v>
      </c>
      <c r="E1225" s="66">
        <f t="shared" si="12"/>
        <v>7</v>
      </c>
      <c r="F1225" s="66">
        <f t="shared" si="13"/>
        <v>2025</v>
      </c>
      <c r="G1225" s="67">
        <f t="shared" si="14"/>
        <v>45839</v>
      </c>
      <c r="H1225" s="67" t="s">
        <v>2010</v>
      </c>
      <c r="I1225" s="26" t="s">
        <v>50</v>
      </c>
      <c r="J1225" s="66" t="s">
        <v>171</v>
      </c>
      <c r="K1225" s="69" t="s">
        <v>27</v>
      </c>
      <c r="L1225" s="69"/>
      <c r="M1225" s="69" t="s">
        <v>666</v>
      </c>
      <c r="N1225" s="69" t="s">
        <v>28</v>
      </c>
      <c r="O1225" s="71">
        <v>0</v>
      </c>
      <c r="P1225" s="74">
        <v>2464.69</v>
      </c>
    </row>
    <row r="1226" spans="1:16" ht="14.25" customHeight="1">
      <c r="A1226" s="64" t="s">
        <v>1</v>
      </c>
      <c r="B1226" s="163" t="s">
        <v>662</v>
      </c>
      <c r="C1226" s="174" t="s">
        <v>647</v>
      </c>
      <c r="D1226" s="68">
        <v>45854</v>
      </c>
      <c r="E1226" s="66">
        <f t="shared" si="12"/>
        <v>7</v>
      </c>
      <c r="F1226" s="66">
        <f t="shared" si="13"/>
        <v>2025</v>
      </c>
      <c r="G1226" s="67">
        <f t="shared" si="14"/>
        <v>45839</v>
      </c>
      <c r="H1226" s="67" t="s">
        <v>2007</v>
      </c>
      <c r="I1226" s="26" t="s">
        <v>138</v>
      </c>
      <c r="J1226" s="66" t="s">
        <v>139</v>
      </c>
      <c r="K1226" s="69" t="s">
        <v>27</v>
      </c>
      <c r="L1226" s="69" t="s">
        <v>137</v>
      </c>
      <c r="M1226" s="69" t="s">
        <v>664</v>
      </c>
      <c r="N1226" s="69" t="s">
        <v>604</v>
      </c>
      <c r="O1226" s="71">
        <v>0.02</v>
      </c>
      <c r="P1226" s="74">
        <v>0</v>
      </c>
    </row>
    <row r="1227" spans="1:16" ht="14.25" customHeight="1">
      <c r="A1227" s="64" t="s">
        <v>1</v>
      </c>
      <c r="B1227" s="163" t="s">
        <v>662</v>
      </c>
      <c r="C1227" s="174" t="s">
        <v>647</v>
      </c>
      <c r="D1227" s="68">
        <v>45854</v>
      </c>
      <c r="E1227" s="66">
        <f t="shared" si="12"/>
        <v>7</v>
      </c>
      <c r="F1227" s="66">
        <f t="shared" si="13"/>
        <v>2025</v>
      </c>
      <c r="G1227" s="67">
        <f t="shared" si="14"/>
        <v>45839</v>
      </c>
      <c r="H1227" s="67" t="s">
        <v>2008</v>
      </c>
      <c r="I1227" s="26" t="s">
        <v>582</v>
      </c>
      <c r="J1227" s="66" t="s">
        <v>1221</v>
      </c>
      <c r="K1227" s="69" t="s">
        <v>27</v>
      </c>
      <c r="L1227" s="69"/>
      <c r="M1227" s="69" t="s">
        <v>666</v>
      </c>
      <c r="N1227" s="69" t="s">
        <v>28</v>
      </c>
      <c r="O1227" s="71">
        <v>0</v>
      </c>
      <c r="P1227" s="74">
        <v>225</v>
      </c>
    </row>
    <row r="1228" spans="1:16" ht="14.25" customHeight="1">
      <c r="A1228" s="64" t="s">
        <v>1</v>
      </c>
      <c r="B1228" s="163" t="s">
        <v>662</v>
      </c>
      <c r="C1228" s="174" t="s">
        <v>647</v>
      </c>
      <c r="D1228" s="68">
        <v>45855</v>
      </c>
      <c r="E1228" s="66">
        <f t="shared" si="12"/>
        <v>7</v>
      </c>
      <c r="F1228" s="66">
        <f t="shared" si="13"/>
        <v>2025</v>
      </c>
      <c r="G1228" s="67">
        <f t="shared" si="14"/>
        <v>45839</v>
      </c>
      <c r="H1228" s="67" t="s">
        <v>2006</v>
      </c>
      <c r="I1228" s="26" t="s">
        <v>142</v>
      </c>
      <c r="J1228" s="66" t="s">
        <v>1222</v>
      </c>
      <c r="K1228" s="69" t="s">
        <v>27</v>
      </c>
      <c r="L1228" s="69"/>
      <c r="M1228" s="69" t="s">
        <v>664</v>
      </c>
      <c r="N1228" s="69" t="s">
        <v>604</v>
      </c>
      <c r="O1228" s="71">
        <v>93.39</v>
      </c>
      <c r="P1228" s="74">
        <v>0</v>
      </c>
    </row>
    <row r="1229" spans="1:16" ht="14.25" customHeight="1">
      <c r="A1229" s="64" t="s">
        <v>1</v>
      </c>
      <c r="B1229" s="163" t="s">
        <v>662</v>
      </c>
      <c r="C1229" s="174" t="s">
        <v>647</v>
      </c>
      <c r="D1229" s="68">
        <v>45855</v>
      </c>
      <c r="E1229" s="66">
        <f t="shared" si="12"/>
        <v>7</v>
      </c>
      <c r="F1229" s="66">
        <f t="shared" si="13"/>
        <v>2025</v>
      </c>
      <c r="G1229" s="67">
        <f t="shared" si="14"/>
        <v>45839</v>
      </c>
      <c r="H1229" s="67" t="s">
        <v>2006</v>
      </c>
      <c r="I1229" s="26" t="s">
        <v>142</v>
      </c>
      <c r="J1229" s="66" t="s">
        <v>1223</v>
      </c>
      <c r="K1229" s="69" t="s">
        <v>27</v>
      </c>
      <c r="L1229" s="69"/>
      <c r="M1229" s="69" t="s">
        <v>664</v>
      </c>
      <c r="N1229" s="69" t="s">
        <v>604</v>
      </c>
      <c r="O1229" s="71">
        <v>184.05</v>
      </c>
      <c r="P1229" s="74">
        <v>0</v>
      </c>
    </row>
    <row r="1230" spans="1:16" ht="14.25" customHeight="1">
      <c r="A1230" s="64" t="s">
        <v>1</v>
      </c>
      <c r="B1230" s="163" t="s">
        <v>662</v>
      </c>
      <c r="C1230" s="174" t="s">
        <v>647</v>
      </c>
      <c r="D1230" s="68">
        <v>45855</v>
      </c>
      <c r="E1230" s="66">
        <f t="shared" si="12"/>
        <v>7</v>
      </c>
      <c r="F1230" s="66">
        <f t="shared" si="13"/>
        <v>2025</v>
      </c>
      <c r="G1230" s="67">
        <f t="shared" si="14"/>
        <v>45839</v>
      </c>
      <c r="H1230" s="67" t="s">
        <v>2006</v>
      </c>
      <c r="I1230" s="26" t="s">
        <v>142</v>
      </c>
      <c r="J1230" s="66" t="s">
        <v>146</v>
      </c>
      <c r="K1230" s="69" t="s">
        <v>27</v>
      </c>
      <c r="L1230" s="69"/>
      <c r="M1230" s="69" t="s">
        <v>664</v>
      </c>
      <c r="N1230" s="69" t="s">
        <v>604</v>
      </c>
      <c r="O1230" s="71">
        <v>1550.05</v>
      </c>
      <c r="P1230" s="74">
        <v>0</v>
      </c>
    </row>
    <row r="1231" spans="1:16" ht="14.25" customHeight="1">
      <c r="A1231" s="64" t="s">
        <v>1</v>
      </c>
      <c r="B1231" s="163" t="s">
        <v>662</v>
      </c>
      <c r="C1231" s="174" t="s">
        <v>647</v>
      </c>
      <c r="D1231" s="68">
        <v>45855</v>
      </c>
      <c r="E1231" s="66">
        <f t="shared" si="12"/>
        <v>7</v>
      </c>
      <c r="F1231" s="66">
        <f t="shared" si="13"/>
        <v>2025</v>
      </c>
      <c r="G1231" s="67">
        <f t="shared" si="14"/>
        <v>45839</v>
      </c>
      <c r="H1231" s="67" t="s">
        <v>2006</v>
      </c>
      <c r="I1231" s="26" t="s">
        <v>142</v>
      </c>
      <c r="J1231" s="66" t="s">
        <v>146</v>
      </c>
      <c r="K1231" s="69" t="s">
        <v>27</v>
      </c>
      <c r="L1231" s="69"/>
      <c r="M1231" s="69" t="s">
        <v>664</v>
      </c>
      <c r="N1231" s="69" t="s">
        <v>604</v>
      </c>
      <c r="O1231" s="71">
        <v>930.27</v>
      </c>
      <c r="P1231" s="74">
        <v>0</v>
      </c>
    </row>
    <row r="1232" spans="1:16" ht="14.25" customHeight="1">
      <c r="A1232" s="64" t="s">
        <v>1</v>
      </c>
      <c r="B1232" s="163" t="s">
        <v>662</v>
      </c>
      <c r="C1232" s="174" t="s">
        <v>647</v>
      </c>
      <c r="D1232" s="68">
        <v>45855</v>
      </c>
      <c r="E1232" s="66">
        <f t="shared" si="12"/>
        <v>7</v>
      </c>
      <c r="F1232" s="66">
        <f t="shared" si="13"/>
        <v>2025</v>
      </c>
      <c r="G1232" s="67">
        <f t="shared" si="14"/>
        <v>45839</v>
      </c>
      <c r="H1232" s="67" t="s">
        <v>2006</v>
      </c>
      <c r="I1232" s="26" t="s">
        <v>142</v>
      </c>
      <c r="J1232" s="66" t="s">
        <v>146</v>
      </c>
      <c r="K1232" s="69" t="s">
        <v>27</v>
      </c>
      <c r="L1232" s="69"/>
      <c r="M1232" s="69" t="s">
        <v>664</v>
      </c>
      <c r="N1232" s="69" t="s">
        <v>604</v>
      </c>
      <c r="O1232" s="71">
        <v>646.34</v>
      </c>
      <c r="P1232" s="74">
        <v>0</v>
      </c>
    </row>
    <row r="1233" spans="1:16" ht="14.25" customHeight="1">
      <c r="A1233" s="64" t="s">
        <v>1</v>
      </c>
      <c r="B1233" s="163" t="s">
        <v>662</v>
      </c>
      <c r="C1233" s="174" t="s">
        <v>647</v>
      </c>
      <c r="D1233" s="68">
        <v>45855</v>
      </c>
      <c r="E1233" s="66">
        <f t="shared" si="12"/>
        <v>7</v>
      </c>
      <c r="F1233" s="66">
        <f t="shared" si="13"/>
        <v>2025</v>
      </c>
      <c r="G1233" s="67">
        <f t="shared" si="14"/>
        <v>45839</v>
      </c>
      <c r="H1233" s="67" t="s">
        <v>2006</v>
      </c>
      <c r="I1233" s="26" t="s">
        <v>142</v>
      </c>
      <c r="J1233" s="66" t="s">
        <v>146</v>
      </c>
      <c r="K1233" s="69" t="s">
        <v>27</v>
      </c>
      <c r="L1233" s="69"/>
      <c r="M1233" s="69" t="s">
        <v>664</v>
      </c>
      <c r="N1233" s="69" t="s">
        <v>604</v>
      </c>
      <c r="O1233" s="71">
        <v>95</v>
      </c>
      <c r="P1233" s="74">
        <v>0</v>
      </c>
    </row>
    <row r="1234" spans="1:16" ht="14.25" customHeight="1">
      <c r="A1234" s="64" t="s">
        <v>1</v>
      </c>
      <c r="B1234" s="163" t="s">
        <v>662</v>
      </c>
      <c r="C1234" s="174" t="s">
        <v>647</v>
      </c>
      <c r="D1234" s="68">
        <v>45855</v>
      </c>
      <c r="E1234" s="66">
        <f t="shared" si="12"/>
        <v>7</v>
      </c>
      <c r="F1234" s="66">
        <f t="shared" si="13"/>
        <v>2025</v>
      </c>
      <c r="G1234" s="67">
        <f t="shared" si="14"/>
        <v>45839</v>
      </c>
      <c r="H1234" s="67" t="s">
        <v>2006</v>
      </c>
      <c r="I1234" s="26" t="s">
        <v>142</v>
      </c>
      <c r="J1234" s="66" t="s">
        <v>146</v>
      </c>
      <c r="K1234" s="69" t="s">
        <v>27</v>
      </c>
      <c r="L1234" s="69"/>
      <c r="M1234" s="69" t="s">
        <v>664</v>
      </c>
      <c r="N1234" s="69" t="s">
        <v>604</v>
      </c>
      <c r="O1234" s="71">
        <v>95</v>
      </c>
      <c r="P1234" s="74">
        <v>0</v>
      </c>
    </row>
    <row r="1235" spans="1:16" ht="14.25" customHeight="1">
      <c r="A1235" s="64" t="s">
        <v>1</v>
      </c>
      <c r="B1235" s="163" t="s">
        <v>662</v>
      </c>
      <c r="C1235" s="174" t="s">
        <v>647</v>
      </c>
      <c r="D1235" s="68">
        <v>45855</v>
      </c>
      <c r="E1235" s="66">
        <f t="shared" si="12"/>
        <v>7</v>
      </c>
      <c r="F1235" s="66">
        <f t="shared" si="13"/>
        <v>2025</v>
      </c>
      <c r="G1235" s="67">
        <f t="shared" si="14"/>
        <v>45839</v>
      </c>
      <c r="H1235" s="67" t="s">
        <v>29</v>
      </c>
      <c r="I1235" s="26" t="s">
        <v>44</v>
      </c>
      <c r="J1235" s="66" t="s">
        <v>524</v>
      </c>
      <c r="K1235" s="69" t="s">
        <v>27</v>
      </c>
      <c r="L1235" s="69"/>
      <c r="M1235" s="69" t="s">
        <v>666</v>
      </c>
      <c r="N1235" s="69" t="s">
        <v>28</v>
      </c>
      <c r="O1235" s="71">
        <v>0</v>
      </c>
      <c r="P1235" s="74">
        <v>417.95</v>
      </c>
    </row>
    <row r="1236" spans="1:16" ht="14.25" customHeight="1">
      <c r="A1236" s="64" t="s">
        <v>1</v>
      </c>
      <c r="B1236" s="163" t="s">
        <v>662</v>
      </c>
      <c r="C1236" s="174" t="s">
        <v>647</v>
      </c>
      <c r="D1236" s="68">
        <v>45855</v>
      </c>
      <c r="E1236" s="66">
        <f t="shared" si="12"/>
        <v>7</v>
      </c>
      <c r="F1236" s="66">
        <f t="shared" si="13"/>
        <v>2025</v>
      </c>
      <c r="G1236" s="67">
        <f t="shared" si="14"/>
        <v>45839</v>
      </c>
      <c r="H1236" s="67" t="s">
        <v>2010</v>
      </c>
      <c r="I1236" s="26" t="s">
        <v>57</v>
      </c>
      <c r="J1236" s="66" t="s">
        <v>350</v>
      </c>
      <c r="K1236" s="69" t="s">
        <v>27</v>
      </c>
      <c r="L1236" s="69"/>
      <c r="M1236" s="69" t="s">
        <v>666</v>
      </c>
      <c r="N1236" s="69" t="s">
        <v>28</v>
      </c>
      <c r="O1236" s="71">
        <v>0</v>
      </c>
      <c r="P1236" s="74">
        <v>247.16</v>
      </c>
    </row>
    <row r="1237" spans="1:16" ht="14.25" customHeight="1">
      <c r="A1237" s="64" t="s">
        <v>1</v>
      </c>
      <c r="B1237" s="163" t="s">
        <v>662</v>
      </c>
      <c r="C1237" s="174" t="s">
        <v>647</v>
      </c>
      <c r="D1237" s="68">
        <v>45859</v>
      </c>
      <c r="E1237" s="66">
        <f t="shared" si="12"/>
        <v>7</v>
      </c>
      <c r="F1237" s="66">
        <f t="shared" si="13"/>
        <v>2025</v>
      </c>
      <c r="G1237" s="67">
        <f t="shared" si="14"/>
        <v>45839</v>
      </c>
      <c r="H1237" s="67" t="s">
        <v>2007</v>
      </c>
      <c r="I1237" s="26" t="s">
        <v>138</v>
      </c>
      <c r="J1237" s="66" t="s">
        <v>139</v>
      </c>
      <c r="K1237" s="69" t="s">
        <v>27</v>
      </c>
      <c r="L1237" s="69" t="s">
        <v>137</v>
      </c>
      <c r="M1237" s="69" t="s">
        <v>664</v>
      </c>
      <c r="N1237" s="69" t="s">
        <v>604</v>
      </c>
      <c r="O1237" s="71">
        <v>0.51</v>
      </c>
      <c r="P1237" s="74">
        <v>0</v>
      </c>
    </row>
    <row r="1238" spans="1:16" ht="14.25" customHeight="1">
      <c r="A1238" s="64" t="s">
        <v>1</v>
      </c>
      <c r="B1238" s="163" t="s">
        <v>662</v>
      </c>
      <c r="C1238" s="174" t="s">
        <v>647</v>
      </c>
      <c r="D1238" s="68">
        <v>45859</v>
      </c>
      <c r="E1238" s="66">
        <f t="shared" si="12"/>
        <v>7</v>
      </c>
      <c r="F1238" s="66">
        <f t="shared" si="13"/>
        <v>2025</v>
      </c>
      <c r="G1238" s="67">
        <f t="shared" si="14"/>
        <v>45839</v>
      </c>
      <c r="H1238" s="67" t="s">
        <v>2010</v>
      </c>
      <c r="I1238" s="26" t="s">
        <v>50</v>
      </c>
      <c r="J1238" s="66" t="s">
        <v>171</v>
      </c>
      <c r="K1238" s="69" t="s">
        <v>27</v>
      </c>
      <c r="L1238" s="69"/>
      <c r="M1238" s="69" t="s">
        <v>666</v>
      </c>
      <c r="N1238" s="69" t="s">
        <v>28</v>
      </c>
      <c r="O1238" s="71">
        <v>0</v>
      </c>
      <c r="P1238" s="74">
        <v>2886.7</v>
      </c>
    </row>
    <row r="1239" spans="1:16" ht="14.25" customHeight="1">
      <c r="A1239" s="64" t="s">
        <v>1</v>
      </c>
      <c r="B1239" s="163" t="s">
        <v>662</v>
      </c>
      <c r="C1239" s="174" t="s">
        <v>647</v>
      </c>
      <c r="D1239" s="68">
        <v>45860</v>
      </c>
      <c r="E1239" s="66">
        <f t="shared" si="12"/>
        <v>7</v>
      </c>
      <c r="F1239" s="66">
        <f t="shared" si="13"/>
        <v>2025</v>
      </c>
      <c r="G1239" s="67">
        <f t="shared" si="14"/>
        <v>45839</v>
      </c>
      <c r="H1239" s="67" t="s">
        <v>2007</v>
      </c>
      <c r="I1239" s="26" t="s">
        <v>667</v>
      </c>
      <c r="J1239" s="66" t="s">
        <v>1224</v>
      </c>
      <c r="K1239" s="69" t="s">
        <v>27</v>
      </c>
      <c r="L1239" s="69" t="s">
        <v>137</v>
      </c>
      <c r="M1239" s="69" t="s">
        <v>666</v>
      </c>
      <c r="N1239" s="69" t="s">
        <v>604</v>
      </c>
      <c r="O1239" s="71">
        <v>1900</v>
      </c>
      <c r="P1239" s="74">
        <v>0</v>
      </c>
    </row>
    <row r="1240" spans="1:16" ht="14.25" customHeight="1">
      <c r="A1240" s="64" t="s">
        <v>1</v>
      </c>
      <c r="B1240" s="163" t="s">
        <v>662</v>
      </c>
      <c r="C1240" s="174" t="s">
        <v>647</v>
      </c>
      <c r="D1240" s="68">
        <v>45860</v>
      </c>
      <c r="E1240" s="66">
        <f t="shared" si="12"/>
        <v>7</v>
      </c>
      <c r="F1240" s="66">
        <f t="shared" si="13"/>
        <v>2025</v>
      </c>
      <c r="G1240" s="67">
        <f t="shared" si="14"/>
        <v>45839</v>
      </c>
      <c r="H1240" s="67" t="s">
        <v>2007</v>
      </c>
      <c r="I1240" s="26" t="s">
        <v>667</v>
      </c>
      <c r="J1240" s="66" t="s">
        <v>1225</v>
      </c>
      <c r="K1240" s="69" t="s">
        <v>27</v>
      </c>
      <c r="L1240" s="69" t="s">
        <v>137</v>
      </c>
      <c r="M1240" s="69" t="s">
        <v>666</v>
      </c>
      <c r="N1240" s="69" t="s">
        <v>604</v>
      </c>
      <c r="O1240" s="71">
        <v>100</v>
      </c>
      <c r="P1240" s="74">
        <v>0</v>
      </c>
    </row>
    <row r="1241" spans="1:16" ht="14.25" customHeight="1">
      <c r="A1241" s="64" t="s">
        <v>1</v>
      </c>
      <c r="B1241" s="163" t="s">
        <v>662</v>
      </c>
      <c r="C1241" s="174" t="s">
        <v>647</v>
      </c>
      <c r="D1241" s="68">
        <v>45861</v>
      </c>
      <c r="E1241" s="66">
        <f t="shared" si="12"/>
        <v>7</v>
      </c>
      <c r="F1241" s="66">
        <f t="shared" si="13"/>
        <v>2025</v>
      </c>
      <c r="G1241" s="67">
        <f t="shared" si="14"/>
        <v>45839</v>
      </c>
      <c r="H1241" s="67" t="s">
        <v>2006</v>
      </c>
      <c r="I1241" s="26" t="s">
        <v>142</v>
      </c>
      <c r="J1241" s="66" t="s">
        <v>1226</v>
      </c>
      <c r="K1241" s="69" t="s">
        <v>27</v>
      </c>
      <c r="L1241" s="69" t="s">
        <v>132</v>
      </c>
      <c r="M1241" s="69" t="s">
        <v>664</v>
      </c>
      <c r="N1241" s="69" t="s">
        <v>604</v>
      </c>
      <c r="O1241" s="71">
        <v>2979.69</v>
      </c>
      <c r="P1241" s="74">
        <v>0</v>
      </c>
    </row>
    <row r="1242" spans="1:16" ht="14.25" customHeight="1">
      <c r="A1242" s="64" t="s">
        <v>1</v>
      </c>
      <c r="B1242" s="163" t="s">
        <v>662</v>
      </c>
      <c r="C1242" s="174" t="s">
        <v>647</v>
      </c>
      <c r="D1242" s="68">
        <v>45861</v>
      </c>
      <c r="E1242" s="66">
        <f t="shared" si="12"/>
        <v>7</v>
      </c>
      <c r="F1242" s="66">
        <f t="shared" si="13"/>
        <v>2025</v>
      </c>
      <c r="G1242" s="67">
        <f t="shared" si="14"/>
        <v>45839</v>
      </c>
      <c r="H1242" s="67" t="s">
        <v>2006</v>
      </c>
      <c r="I1242" s="26" t="s">
        <v>142</v>
      </c>
      <c r="J1242" s="66" t="s">
        <v>1226</v>
      </c>
      <c r="K1242" s="69" t="s">
        <v>27</v>
      </c>
      <c r="L1242" s="69" t="s">
        <v>122</v>
      </c>
      <c r="M1242" s="69" t="s">
        <v>664</v>
      </c>
      <c r="N1242" s="69" t="s">
        <v>604</v>
      </c>
      <c r="O1242" s="71">
        <v>7582.22</v>
      </c>
      <c r="P1242" s="74">
        <v>0</v>
      </c>
    </row>
    <row r="1243" spans="1:16" ht="14.25" customHeight="1">
      <c r="A1243" s="64" t="s">
        <v>1</v>
      </c>
      <c r="B1243" s="163" t="s">
        <v>662</v>
      </c>
      <c r="C1243" s="174" t="s">
        <v>647</v>
      </c>
      <c r="D1243" s="68">
        <v>45861</v>
      </c>
      <c r="E1243" s="66">
        <f t="shared" si="12"/>
        <v>7</v>
      </c>
      <c r="F1243" s="66">
        <f t="shared" si="13"/>
        <v>2025</v>
      </c>
      <c r="G1243" s="67">
        <f t="shared" si="14"/>
        <v>45839</v>
      </c>
      <c r="H1243" s="67" t="s">
        <v>2007</v>
      </c>
      <c r="I1243" s="26" t="s">
        <v>138</v>
      </c>
      <c r="J1243" s="66" t="s">
        <v>1226</v>
      </c>
      <c r="K1243" s="69" t="s">
        <v>27</v>
      </c>
      <c r="L1243" s="69" t="s">
        <v>137</v>
      </c>
      <c r="M1243" s="69" t="s">
        <v>664</v>
      </c>
      <c r="N1243" s="69" t="s">
        <v>604</v>
      </c>
      <c r="O1243" s="71">
        <v>0.01</v>
      </c>
      <c r="P1243" s="74">
        <v>0</v>
      </c>
    </row>
    <row r="1244" spans="1:16" ht="14.25" customHeight="1">
      <c r="A1244" s="64" t="s">
        <v>1</v>
      </c>
      <c r="B1244" s="163" t="s">
        <v>662</v>
      </c>
      <c r="C1244" s="174" t="s">
        <v>647</v>
      </c>
      <c r="D1244" s="68">
        <v>45861</v>
      </c>
      <c r="E1244" s="66">
        <f t="shared" si="12"/>
        <v>7</v>
      </c>
      <c r="F1244" s="66">
        <f t="shared" si="13"/>
        <v>2025</v>
      </c>
      <c r="G1244" s="67">
        <f t="shared" si="14"/>
        <v>45839</v>
      </c>
      <c r="H1244" s="67" t="s">
        <v>2006</v>
      </c>
      <c r="I1244" s="26" t="s">
        <v>142</v>
      </c>
      <c r="J1244" s="66" t="s">
        <v>1227</v>
      </c>
      <c r="K1244" s="69">
        <v>358</v>
      </c>
      <c r="L1244" s="69"/>
      <c r="M1244" s="69" t="s">
        <v>664</v>
      </c>
      <c r="N1244" s="69" t="s">
        <v>28</v>
      </c>
      <c r="O1244" s="71">
        <v>0</v>
      </c>
      <c r="P1244" s="74">
        <v>10561.91</v>
      </c>
    </row>
    <row r="1245" spans="1:16" ht="14.25" customHeight="1">
      <c r="A1245" s="64" t="s">
        <v>1</v>
      </c>
      <c r="B1245" s="163" t="s">
        <v>662</v>
      </c>
      <c r="C1245" s="174" t="s">
        <v>647</v>
      </c>
      <c r="D1245" s="68">
        <v>45861</v>
      </c>
      <c r="E1245" s="66">
        <f t="shared" si="12"/>
        <v>7</v>
      </c>
      <c r="F1245" s="66">
        <f t="shared" si="13"/>
        <v>2025</v>
      </c>
      <c r="G1245" s="67">
        <f t="shared" si="14"/>
        <v>45839</v>
      </c>
      <c r="H1245" s="67" t="s">
        <v>2008</v>
      </c>
      <c r="I1245" s="26" t="s">
        <v>475</v>
      </c>
      <c r="J1245" s="66" t="s">
        <v>1228</v>
      </c>
      <c r="K1245" s="69" t="s">
        <v>27</v>
      </c>
      <c r="L1245" s="69" t="s">
        <v>137</v>
      </c>
      <c r="M1245" s="69" t="s">
        <v>666</v>
      </c>
      <c r="N1245" s="69" t="s">
        <v>28</v>
      </c>
      <c r="O1245" s="71">
        <v>0</v>
      </c>
      <c r="P1245" s="74">
        <v>59.07</v>
      </c>
    </row>
    <row r="1246" spans="1:16" ht="14.25" customHeight="1">
      <c r="A1246" s="64" t="s">
        <v>1</v>
      </c>
      <c r="B1246" s="163" t="s">
        <v>662</v>
      </c>
      <c r="C1246" s="174" t="s">
        <v>647</v>
      </c>
      <c r="D1246" s="68">
        <v>45866</v>
      </c>
      <c r="E1246" s="66">
        <f t="shared" si="12"/>
        <v>7</v>
      </c>
      <c r="F1246" s="66">
        <f t="shared" si="13"/>
        <v>2025</v>
      </c>
      <c r="G1246" s="67">
        <f t="shared" si="14"/>
        <v>45839</v>
      </c>
      <c r="H1246" s="67" t="s">
        <v>2006</v>
      </c>
      <c r="I1246" s="26" t="s">
        <v>142</v>
      </c>
      <c r="J1246" s="66" t="s">
        <v>1216</v>
      </c>
      <c r="K1246" s="69" t="s">
        <v>27</v>
      </c>
      <c r="L1246" s="69"/>
      <c r="M1246" s="69" t="s">
        <v>664</v>
      </c>
      <c r="N1246" s="69" t="s">
        <v>604</v>
      </c>
      <c r="O1246" s="71">
        <v>510</v>
      </c>
      <c r="P1246" s="74">
        <v>0</v>
      </c>
    </row>
    <row r="1247" spans="1:16" ht="14.25" customHeight="1">
      <c r="A1247" s="64" t="s">
        <v>1</v>
      </c>
      <c r="B1247" s="163" t="s">
        <v>662</v>
      </c>
      <c r="C1247" s="174" t="s">
        <v>647</v>
      </c>
      <c r="D1247" s="68">
        <v>45866</v>
      </c>
      <c r="E1247" s="66">
        <f t="shared" si="12"/>
        <v>7</v>
      </c>
      <c r="F1247" s="66">
        <f t="shared" si="13"/>
        <v>2025</v>
      </c>
      <c r="G1247" s="67">
        <f t="shared" si="14"/>
        <v>45839</v>
      </c>
      <c r="H1247" s="67" t="s">
        <v>2006</v>
      </c>
      <c r="I1247" s="26" t="s">
        <v>142</v>
      </c>
      <c r="J1247" s="66" t="s">
        <v>1216</v>
      </c>
      <c r="K1247" s="69" t="s">
        <v>27</v>
      </c>
      <c r="L1247" s="69"/>
      <c r="M1247" s="69" t="s">
        <v>664</v>
      </c>
      <c r="N1247" s="69" t="s">
        <v>604</v>
      </c>
      <c r="O1247" s="71">
        <v>510</v>
      </c>
      <c r="P1247" s="74">
        <v>0</v>
      </c>
    </row>
    <row r="1248" spans="1:16" ht="14.25" customHeight="1">
      <c r="A1248" s="64" t="s">
        <v>1</v>
      </c>
      <c r="B1248" s="163" t="s">
        <v>662</v>
      </c>
      <c r="C1248" s="174" t="s">
        <v>647</v>
      </c>
      <c r="D1248" s="68">
        <v>45866</v>
      </c>
      <c r="E1248" s="66">
        <f t="shared" si="12"/>
        <v>7</v>
      </c>
      <c r="F1248" s="66">
        <f t="shared" si="13"/>
        <v>2025</v>
      </c>
      <c r="G1248" s="67">
        <f t="shared" si="14"/>
        <v>45839</v>
      </c>
      <c r="H1248" s="67" t="s">
        <v>2007</v>
      </c>
      <c r="I1248" s="26" t="s">
        <v>667</v>
      </c>
      <c r="J1248" s="66" t="s">
        <v>1229</v>
      </c>
      <c r="K1248" s="69" t="s">
        <v>27</v>
      </c>
      <c r="L1248" s="69" t="s">
        <v>137</v>
      </c>
      <c r="M1248" s="69" t="s">
        <v>666</v>
      </c>
      <c r="N1248" s="69" t="s">
        <v>604</v>
      </c>
      <c r="O1248" s="71">
        <v>2000</v>
      </c>
      <c r="P1248" s="74">
        <v>0</v>
      </c>
    </row>
    <row r="1249" spans="1:16" ht="14.25" customHeight="1">
      <c r="A1249" s="64" t="s">
        <v>1</v>
      </c>
      <c r="B1249" s="163" t="s">
        <v>662</v>
      </c>
      <c r="C1249" s="174" t="s">
        <v>647</v>
      </c>
      <c r="D1249" s="68">
        <v>45866</v>
      </c>
      <c r="E1249" s="66">
        <f t="shared" si="12"/>
        <v>7</v>
      </c>
      <c r="F1249" s="66">
        <f t="shared" si="13"/>
        <v>2025</v>
      </c>
      <c r="G1249" s="67">
        <f t="shared" si="14"/>
        <v>45839</v>
      </c>
      <c r="H1249" s="67" t="s">
        <v>2007</v>
      </c>
      <c r="I1249" s="26" t="s">
        <v>667</v>
      </c>
      <c r="J1249" s="66" t="s">
        <v>1230</v>
      </c>
      <c r="K1249" s="69" t="s">
        <v>27</v>
      </c>
      <c r="L1249" s="69" t="s">
        <v>137</v>
      </c>
      <c r="M1249" s="69" t="s">
        <v>666</v>
      </c>
      <c r="N1249" s="69" t="s">
        <v>604</v>
      </c>
      <c r="O1249" s="71">
        <v>1800</v>
      </c>
      <c r="P1249" s="74">
        <v>0</v>
      </c>
    </row>
    <row r="1250" spans="1:16" ht="14.25" customHeight="1">
      <c r="A1250" s="64" t="s">
        <v>1</v>
      </c>
      <c r="B1250" s="163" t="s">
        <v>662</v>
      </c>
      <c r="C1250" s="174" t="s">
        <v>647</v>
      </c>
      <c r="D1250" s="68">
        <v>45866</v>
      </c>
      <c r="E1250" s="66">
        <f t="shared" si="12"/>
        <v>7</v>
      </c>
      <c r="F1250" s="66">
        <f t="shared" si="13"/>
        <v>2025</v>
      </c>
      <c r="G1250" s="67">
        <f t="shared" si="14"/>
        <v>45839</v>
      </c>
      <c r="H1250" s="67" t="s">
        <v>2007</v>
      </c>
      <c r="I1250" s="26" t="s">
        <v>667</v>
      </c>
      <c r="J1250" s="66" t="s">
        <v>1231</v>
      </c>
      <c r="K1250" s="69" t="s">
        <v>27</v>
      </c>
      <c r="L1250" s="69" t="s">
        <v>137</v>
      </c>
      <c r="M1250" s="69" t="s">
        <v>666</v>
      </c>
      <c r="N1250" s="69" t="s">
        <v>604</v>
      </c>
      <c r="O1250" s="71">
        <v>1900</v>
      </c>
      <c r="P1250" s="74">
        <v>0</v>
      </c>
    </row>
    <row r="1251" spans="1:16" ht="14.25" customHeight="1">
      <c r="A1251" s="64" t="s">
        <v>1</v>
      </c>
      <c r="B1251" s="163" t="s">
        <v>662</v>
      </c>
      <c r="C1251" s="174" t="s">
        <v>647</v>
      </c>
      <c r="D1251" s="68">
        <v>45866</v>
      </c>
      <c r="E1251" s="66">
        <f t="shared" si="12"/>
        <v>7</v>
      </c>
      <c r="F1251" s="66">
        <f t="shared" si="13"/>
        <v>2025</v>
      </c>
      <c r="G1251" s="67">
        <f t="shared" si="14"/>
        <v>45839</v>
      </c>
      <c r="H1251" s="67" t="s">
        <v>2007</v>
      </c>
      <c r="I1251" s="26" t="s">
        <v>667</v>
      </c>
      <c r="J1251" s="66" t="s">
        <v>1232</v>
      </c>
      <c r="K1251" s="69" t="s">
        <v>27</v>
      </c>
      <c r="L1251" s="69" t="s">
        <v>137</v>
      </c>
      <c r="M1251" s="69" t="s">
        <v>666</v>
      </c>
      <c r="N1251" s="69" t="s">
        <v>604</v>
      </c>
      <c r="O1251" s="71">
        <v>2000</v>
      </c>
      <c r="P1251" s="74">
        <v>0</v>
      </c>
    </row>
    <row r="1252" spans="1:16" ht="14.25" customHeight="1">
      <c r="A1252" s="64" t="s">
        <v>1</v>
      </c>
      <c r="B1252" s="163" t="s">
        <v>662</v>
      </c>
      <c r="C1252" s="174" t="s">
        <v>647</v>
      </c>
      <c r="D1252" s="68">
        <v>45866</v>
      </c>
      <c r="E1252" s="66">
        <f t="shared" si="12"/>
        <v>7</v>
      </c>
      <c r="F1252" s="66">
        <f t="shared" si="13"/>
        <v>2025</v>
      </c>
      <c r="G1252" s="67">
        <f t="shared" si="14"/>
        <v>45839</v>
      </c>
      <c r="H1252" s="67" t="s">
        <v>2007</v>
      </c>
      <c r="I1252" s="26" t="s">
        <v>667</v>
      </c>
      <c r="J1252" s="66" t="s">
        <v>1233</v>
      </c>
      <c r="K1252" s="69" t="s">
        <v>27</v>
      </c>
      <c r="L1252" s="69" t="s">
        <v>137</v>
      </c>
      <c r="M1252" s="69" t="s">
        <v>666</v>
      </c>
      <c r="N1252" s="69" t="s">
        <v>604</v>
      </c>
      <c r="O1252" s="71">
        <v>1900</v>
      </c>
      <c r="P1252" s="74">
        <v>0</v>
      </c>
    </row>
    <row r="1253" spans="1:16" ht="14.25" customHeight="1">
      <c r="A1253" s="64" t="s">
        <v>1</v>
      </c>
      <c r="B1253" s="163" t="s">
        <v>662</v>
      </c>
      <c r="C1253" s="174" t="s">
        <v>647</v>
      </c>
      <c r="D1253" s="68">
        <v>45866</v>
      </c>
      <c r="E1253" s="66">
        <f t="shared" si="12"/>
        <v>7</v>
      </c>
      <c r="F1253" s="66">
        <f t="shared" si="13"/>
        <v>2025</v>
      </c>
      <c r="G1253" s="67">
        <f t="shared" si="14"/>
        <v>45839</v>
      </c>
      <c r="H1253" s="67" t="s">
        <v>2007</v>
      </c>
      <c r="I1253" s="26" t="s">
        <v>667</v>
      </c>
      <c r="J1253" s="66" t="s">
        <v>1234</v>
      </c>
      <c r="K1253" s="69" t="s">
        <v>27</v>
      </c>
      <c r="L1253" s="69" t="s">
        <v>137</v>
      </c>
      <c r="M1253" s="69" t="s">
        <v>666</v>
      </c>
      <c r="N1253" s="69" t="s">
        <v>604</v>
      </c>
      <c r="O1253" s="71">
        <v>1900</v>
      </c>
      <c r="P1253" s="74">
        <v>0</v>
      </c>
    </row>
    <row r="1254" spans="1:16" ht="14.25" customHeight="1">
      <c r="A1254" s="64" t="s">
        <v>1</v>
      </c>
      <c r="B1254" s="163" t="s">
        <v>662</v>
      </c>
      <c r="C1254" s="174" t="s">
        <v>647</v>
      </c>
      <c r="D1254" s="68">
        <v>45866</v>
      </c>
      <c r="E1254" s="66">
        <f t="shared" si="12"/>
        <v>7</v>
      </c>
      <c r="F1254" s="66">
        <f t="shared" si="13"/>
        <v>2025</v>
      </c>
      <c r="G1254" s="67">
        <f t="shared" si="14"/>
        <v>45839</v>
      </c>
      <c r="H1254" s="67" t="s">
        <v>2007</v>
      </c>
      <c r="I1254" s="26" t="s">
        <v>667</v>
      </c>
      <c r="J1254" s="66" t="s">
        <v>1235</v>
      </c>
      <c r="K1254" s="69" t="s">
        <v>27</v>
      </c>
      <c r="L1254" s="69" t="s">
        <v>137</v>
      </c>
      <c r="M1254" s="69" t="s">
        <v>666</v>
      </c>
      <c r="N1254" s="69" t="s">
        <v>604</v>
      </c>
      <c r="O1254" s="71">
        <v>1900</v>
      </c>
      <c r="P1254" s="74">
        <v>0</v>
      </c>
    </row>
    <row r="1255" spans="1:16" ht="14.25" customHeight="1">
      <c r="A1255" s="64" t="s">
        <v>1</v>
      </c>
      <c r="B1255" s="163" t="s">
        <v>662</v>
      </c>
      <c r="C1255" s="174" t="s">
        <v>647</v>
      </c>
      <c r="D1255" s="68">
        <v>45866</v>
      </c>
      <c r="E1255" s="66">
        <f t="shared" si="12"/>
        <v>7</v>
      </c>
      <c r="F1255" s="66">
        <f t="shared" si="13"/>
        <v>2025</v>
      </c>
      <c r="G1255" s="67">
        <f t="shared" si="14"/>
        <v>45839</v>
      </c>
      <c r="H1255" s="67" t="s">
        <v>2007</v>
      </c>
      <c r="I1255" s="26" t="s">
        <v>667</v>
      </c>
      <c r="J1255" s="66" t="s">
        <v>1236</v>
      </c>
      <c r="K1255" s="69" t="s">
        <v>27</v>
      </c>
      <c r="L1255" s="69" t="s">
        <v>137</v>
      </c>
      <c r="M1255" s="69" t="s">
        <v>666</v>
      </c>
      <c r="N1255" s="69" t="s">
        <v>604</v>
      </c>
      <c r="O1255" s="71">
        <v>1900</v>
      </c>
      <c r="P1255" s="74">
        <v>0</v>
      </c>
    </row>
    <row r="1256" spans="1:16" ht="14.25" customHeight="1">
      <c r="A1256" s="64" t="s">
        <v>1</v>
      </c>
      <c r="B1256" s="163" t="s">
        <v>662</v>
      </c>
      <c r="C1256" s="174" t="s">
        <v>647</v>
      </c>
      <c r="D1256" s="68">
        <v>45866</v>
      </c>
      <c r="E1256" s="66">
        <f t="shared" si="12"/>
        <v>7</v>
      </c>
      <c r="F1256" s="66">
        <f t="shared" si="13"/>
        <v>2025</v>
      </c>
      <c r="G1256" s="67">
        <f t="shared" si="14"/>
        <v>45839</v>
      </c>
      <c r="H1256" s="67" t="s">
        <v>2007</v>
      </c>
      <c r="I1256" s="26" t="s">
        <v>667</v>
      </c>
      <c r="J1256" s="66" t="s">
        <v>1237</v>
      </c>
      <c r="K1256" s="69" t="s">
        <v>27</v>
      </c>
      <c r="L1256" s="69" t="s">
        <v>137</v>
      </c>
      <c r="M1256" s="69" t="s">
        <v>666</v>
      </c>
      <c r="N1256" s="69" t="s">
        <v>604</v>
      </c>
      <c r="O1256" s="71">
        <v>1900</v>
      </c>
      <c r="P1256" s="74">
        <v>0</v>
      </c>
    </row>
    <row r="1257" spans="1:16" ht="14.25" customHeight="1">
      <c r="A1257" s="64" t="s">
        <v>1</v>
      </c>
      <c r="B1257" s="163" t="s">
        <v>662</v>
      </c>
      <c r="C1257" s="174" t="s">
        <v>647</v>
      </c>
      <c r="D1257" s="68">
        <v>45866</v>
      </c>
      <c r="E1257" s="66">
        <f t="shared" si="12"/>
        <v>7</v>
      </c>
      <c r="F1257" s="66">
        <f t="shared" si="13"/>
        <v>2025</v>
      </c>
      <c r="G1257" s="67">
        <f t="shared" si="14"/>
        <v>45839</v>
      </c>
      <c r="H1257" s="67" t="s">
        <v>2007</v>
      </c>
      <c r="I1257" s="26" t="s">
        <v>667</v>
      </c>
      <c r="J1257" s="66" t="s">
        <v>1238</v>
      </c>
      <c r="K1257" s="69" t="s">
        <v>27</v>
      </c>
      <c r="L1257" s="69" t="s">
        <v>137</v>
      </c>
      <c r="M1257" s="69" t="s">
        <v>666</v>
      </c>
      <c r="N1257" s="69" t="s">
        <v>604</v>
      </c>
      <c r="O1257" s="71">
        <v>2000</v>
      </c>
      <c r="P1257" s="74">
        <v>0</v>
      </c>
    </row>
    <row r="1258" spans="1:16" ht="14.25" customHeight="1">
      <c r="A1258" s="64" t="s">
        <v>1</v>
      </c>
      <c r="B1258" s="163" t="s">
        <v>662</v>
      </c>
      <c r="C1258" s="174" t="s">
        <v>647</v>
      </c>
      <c r="D1258" s="68">
        <v>45866</v>
      </c>
      <c r="E1258" s="66">
        <f t="shared" si="12"/>
        <v>7</v>
      </c>
      <c r="F1258" s="66">
        <f t="shared" si="13"/>
        <v>2025</v>
      </c>
      <c r="G1258" s="67">
        <f t="shared" si="14"/>
        <v>45839</v>
      </c>
      <c r="H1258" s="67" t="s">
        <v>2007</v>
      </c>
      <c r="I1258" s="26" t="s">
        <v>667</v>
      </c>
      <c r="J1258" s="66" t="s">
        <v>1239</v>
      </c>
      <c r="K1258" s="69" t="s">
        <v>27</v>
      </c>
      <c r="L1258" s="69" t="s">
        <v>137</v>
      </c>
      <c r="M1258" s="69" t="s">
        <v>666</v>
      </c>
      <c r="N1258" s="69" t="s">
        <v>604</v>
      </c>
      <c r="O1258" s="71">
        <v>100</v>
      </c>
      <c r="P1258" s="74">
        <v>0</v>
      </c>
    </row>
    <row r="1259" spans="1:16" ht="14.25" customHeight="1">
      <c r="A1259" s="64" t="s">
        <v>1</v>
      </c>
      <c r="B1259" s="163" t="s">
        <v>662</v>
      </c>
      <c r="C1259" s="174" t="s">
        <v>647</v>
      </c>
      <c r="D1259" s="68">
        <v>45866</v>
      </c>
      <c r="E1259" s="66">
        <f t="shared" si="12"/>
        <v>7</v>
      </c>
      <c r="F1259" s="66">
        <f t="shared" si="13"/>
        <v>2025</v>
      </c>
      <c r="G1259" s="67">
        <f t="shared" si="14"/>
        <v>45839</v>
      </c>
      <c r="H1259" s="67" t="s">
        <v>2007</v>
      </c>
      <c r="I1259" s="26" t="s">
        <v>667</v>
      </c>
      <c r="J1259" s="66" t="s">
        <v>1240</v>
      </c>
      <c r="K1259" s="69" t="s">
        <v>27</v>
      </c>
      <c r="L1259" s="69" t="s">
        <v>137</v>
      </c>
      <c r="M1259" s="69" t="s">
        <v>666</v>
      </c>
      <c r="N1259" s="69" t="s">
        <v>604</v>
      </c>
      <c r="O1259" s="71">
        <v>970</v>
      </c>
      <c r="P1259" s="74">
        <v>0</v>
      </c>
    </row>
    <row r="1260" spans="1:16" ht="14.25" customHeight="1">
      <c r="A1260" s="64" t="s">
        <v>1</v>
      </c>
      <c r="B1260" s="163" t="s">
        <v>662</v>
      </c>
      <c r="C1260" s="174" t="s">
        <v>647</v>
      </c>
      <c r="D1260" s="68">
        <v>45866</v>
      </c>
      <c r="E1260" s="66">
        <f t="shared" si="12"/>
        <v>7</v>
      </c>
      <c r="F1260" s="66">
        <f t="shared" si="13"/>
        <v>2025</v>
      </c>
      <c r="G1260" s="67">
        <f t="shared" si="14"/>
        <v>45839</v>
      </c>
      <c r="H1260" s="67" t="s">
        <v>2007</v>
      </c>
      <c r="I1260" s="26" t="s">
        <v>667</v>
      </c>
      <c r="J1260" s="66" t="s">
        <v>1241</v>
      </c>
      <c r="K1260" s="69" t="s">
        <v>27</v>
      </c>
      <c r="L1260" s="69" t="s">
        <v>137</v>
      </c>
      <c r="M1260" s="69" t="s">
        <v>666</v>
      </c>
      <c r="N1260" s="69" t="s">
        <v>604</v>
      </c>
      <c r="O1260" s="71">
        <v>1700</v>
      </c>
      <c r="P1260" s="74">
        <v>0</v>
      </c>
    </row>
    <row r="1261" spans="1:16" ht="14.25" customHeight="1">
      <c r="A1261" s="64" t="s">
        <v>1</v>
      </c>
      <c r="B1261" s="163" t="s">
        <v>662</v>
      </c>
      <c r="C1261" s="174" t="s">
        <v>647</v>
      </c>
      <c r="D1261" s="68">
        <v>45866</v>
      </c>
      <c r="E1261" s="66">
        <f t="shared" si="12"/>
        <v>7</v>
      </c>
      <c r="F1261" s="66">
        <f t="shared" si="13"/>
        <v>2025</v>
      </c>
      <c r="G1261" s="67">
        <f t="shared" si="14"/>
        <v>45839</v>
      </c>
      <c r="H1261" s="67" t="s">
        <v>2007</v>
      </c>
      <c r="I1261" s="26" t="s">
        <v>667</v>
      </c>
      <c r="J1261" s="66" t="s">
        <v>1242</v>
      </c>
      <c r="K1261" s="69" t="s">
        <v>27</v>
      </c>
      <c r="L1261" s="69" t="s">
        <v>137</v>
      </c>
      <c r="M1261" s="69" t="s">
        <v>666</v>
      </c>
      <c r="N1261" s="69" t="s">
        <v>604</v>
      </c>
      <c r="O1261" s="71">
        <v>1600</v>
      </c>
      <c r="P1261" s="74">
        <v>0</v>
      </c>
    </row>
    <row r="1262" spans="1:16" ht="14.25" customHeight="1">
      <c r="A1262" s="64" t="s">
        <v>1</v>
      </c>
      <c r="B1262" s="163" t="s">
        <v>662</v>
      </c>
      <c r="C1262" s="174" t="s">
        <v>647</v>
      </c>
      <c r="D1262" s="68">
        <v>45866</v>
      </c>
      <c r="E1262" s="66">
        <f t="shared" si="12"/>
        <v>7</v>
      </c>
      <c r="F1262" s="66">
        <f t="shared" si="13"/>
        <v>2025</v>
      </c>
      <c r="G1262" s="67">
        <f t="shared" si="14"/>
        <v>45839</v>
      </c>
      <c r="H1262" s="67" t="s">
        <v>2007</v>
      </c>
      <c r="I1262" s="26" t="s">
        <v>667</v>
      </c>
      <c r="J1262" s="66" t="s">
        <v>1243</v>
      </c>
      <c r="K1262" s="69" t="s">
        <v>27</v>
      </c>
      <c r="L1262" s="69" t="s">
        <v>137</v>
      </c>
      <c r="M1262" s="69" t="s">
        <v>666</v>
      </c>
      <c r="N1262" s="69" t="s">
        <v>604</v>
      </c>
      <c r="O1262" s="71">
        <v>2000</v>
      </c>
      <c r="P1262" s="74">
        <v>0</v>
      </c>
    </row>
    <row r="1263" spans="1:16" ht="14.25" customHeight="1">
      <c r="A1263" s="64" t="s">
        <v>1</v>
      </c>
      <c r="B1263" s="163" t="s">
        <v>662</v>
      </c>
      <c r="C1263" s="174" t="s">
        <v>647</v>
      </c>
      <c r="D1263" s="68">
        <v>45866</v>
      </c>
      <c r="E1263" s="66">
        <f t="shared" si="12"/>
        <v>7</v>
      </c>
      <c r="F1263" s="66">
        <f t="shared" si="13"/>
        <v>2025</v>
      </c>
      <c r="G1263" s="67">
        <f t="shared" si="14"/>
        <v>45839</v>
      </c>
      <c r="H1263" s="67" t="s">
        <v>2007</v>
      </c>
      <c r="I1263" s="26" t="s">
        <v>667</v>
      </c>
      <c r="J1263" s="66" t="s">
        <v>1244</v>
      </c>
      <c r="K1263" s="69" t="s">
        <v>27</v>
      </c>
      <c r="L1263" s="69" t="s">
        <v>137</v>
      </c>
      <c r="M1263" s="69" t="s">
        <v>666</v>
      </c>
      <c r="N1263" s="69" t="s">
        <v>604</v>
      </c>
      <c r="O1263" s="71">
        <v>1900</v>
      </c>
      <c r="P1263" s="74">
        <v>0</v>
      </c>
    </row>
    <row r="1264" spans="1:16" ht="14.25" customHeight="1">
      <c r="A1264" s="64" t="s">
        <v>1</v>
      </c>
      <c r="B1264" s="163" t="s">
        <v>662</v>
      </c>
      <c r="C1264" s="174" t="s">
        <v>647</v>
      </c>
      <c r="D1264" s="68">
        <v>45866</v>
      </c>
      <c r="E1264" s="66">
        <f t="shared" si="12"/>
        <v>7</v>
      </c>
      <c r="F1264" s="66">
        <f t="shared" si="13"/>
        <v>2025</v>
      </c>
      <c r="G1264" s="67">
        <f t="shared" si="14"/>
        <v>45839</v>
      </c>
      <c r="H1264" s="67" t="s">
        <v>2007</v>
      </c>
      <c r="I1264" s="26" t="s">
        <v>667</v>
      </c>
      <c r="J1264" s="66" t="s">
        <v>1245</v>
      </c>
      <c r="K1264" s="69" t="s">
        <v>27</v>
      </c>
      <c r="L1264" s="69" t="s">
        <v>137</v>
      </c>
      <c r="M1264" s="69" t="s">
        <v>666</v>
      </c>
      <c r="N1264" s="69" t="s">
        <v>604</v>
      </c>
      <c r="O1264" s="71">
        <v>2000</v>
      </c>
      <c r="P1264" s="74">
        <v>0</v>
      </c>
    </row>
    <row r="1265" spans="1:16" ht="14.25" customHeight="1">
      <c r="A1265" s="64" t="s">
        <v>1</v>
      </c>
      <c r="B1265" s="163" t="s">
        <v>662</v>
      </c>
      <c r="C1265" s="174" t="s">
        <v>647</v>
      </c>
      <c r="D1265" s="68">
        <v>45866</v>
      </c>
      <c r="E1265" s="66">
        <f t="shared" si="12"/>
        <v>7</v>
      </c>
      <c r="F1265" s="66">
        <f t="shared" si="13"/>
        <v>2025</v>
      </c>
      <c r="G1265" s="67">
        <f t="shared" si="14"/>
        <v>45839</v>
      </c>
      <c r="H1265" s="67" t="s">
        <v>2007</v>
      </c>
      <c r="I1265" s="26" t="s">
        <v>667</v>
      </c>
      <c r="J1265" s="66" t="s">
        <v>1246</v>
      </c>
      <c r="K1265" s="69" t="s">
        <v>27</v>
      </c>
      <c r="L1265" s="69" t="s">
        <v>137</v>
      </c>
      <c r="M1265" s="69" t="s">
        <v>666</v>
      </c>
      <c r="N1265" s="69" t="s">
        <v>604</v>
      </c>
      <c r="O1265" s="71">
        <v>800</v>
      </c>
      <c r="P1265" s="74">
        <v>0</v>
      </c>
    </row>
    <row r="1266" spans="1:16" ht="14.25" customHeight="1">
      <c r="A1266" s="64" t="s">
        <v>1</v>
      </c>
      <c r="B1266" s="163" t="s">
        <v>662</v>
      </c>
      <c r="C1266" s="174" t="s">
        <v>647</v>
      </c>
      <c r="D1266" s="68">
        <v>45866</v>
      </c>
      <c r="E1266" s="66">
        <f t="shared" si="12"/>
        <v>7</v>
      </c>
      <c r="F1266" s="66">
        <f t="shared" si="13"/>
        <v>2025</v>
      </c>
      <c r="G1266" s="67">
        <f t="shared" si="14"/>
        <v>45839</v>
      </c>
      <c r="H1266" s="67" t="s">
        <v>2010</v>
      </c>
      <c r="I1266" s="26" t="s">
        <v>56</v>
      </c>
      <c r="J1266" s="66" t="s">
        <v>1247</v>
      </c>
      <c r="K1266" s="69">
        <v>15448</v>
      </c>
      <c r="L1266" s="69"/>
      <c r="M1266" s="69" t="s">
        <v>666</v>
      </c>
      <c r="N1266" s="69" t="s">
        <v>28</v>
      </c>
      <c r="O1266" s="71">
        <v>0</v>
      </c>
      <c r="P1266" s="74">
        <v>1122.4000000000001</v>
      </c>
    </row>
    <row r="1267" spans="1:16" ht="14.25" customHeight="1">
      <c r="A1267" s="64" t="s">
        <v>1</v>
      </c>
      <c r="B1267" s="163" t="s">
        <v>662</v>
      </c>
      <c r="C1267" s="174" t="s">
        <v>647</v>
      </c>
      <c r="D1267" s="68">
        <v>45866</v>
      </c>
      <c r="E1267" s="66">
        <f t="shared" si="12"/>
        <v>7</v>
      </c>
      <c r="F1267" s="66">
        <f t="shared" si="13"/>
        <v>2025</v>
      </c>
      <c r="G1267" s="67">
        <f t="shared" si="14"/>
        <v>45839</v>
      </c>
      <c r="H1267" s="67" t="s">
        <v>29</v>
      </c>
      <c r="I1267" s="26" t="s">
        <v>281</v>
      </c>
      <c r="J1267" s="66" t="s">
        <v>353</v>
      </c>
      <c r="K1267" s="69" t="s">
        <v>27</v>
      </c>
      <c r="L1267" s="69"/>
      <c r="M1267" s="69" t="s">
        <v>666</v>
      </c>
      <c r="N1267" s="69" t="s">
        <v>28</v>
      </c>
      <c r="O1267" s="71">
        <v>0</v>
      </c>
      <c r="P1267" s="74">
        <v>922.13</v>
      </c>
    </row>
    <row r="1268" spans="1:16" ht="14.25" customHeight="1">
      <c r="A1268" s="64" t="s">
        <v>1</v>
      </c>
      <c r="B1268" s="163" t="s">
        <v>662</v>
      </c>
      <c r="C1268" s="174" t="s">
        <v>647</v>
      </c>
      <c r="D1268" s="68">
        <v>45866</v>
      </c>
      <c r="E1268" s="66">
        <f t="shared" si="12"/>
        <v>7</v>
      </c>
      <c r="F1268" s="66">
        <f t="shared" si="13"/>
        <v>2025</v>
      </c>
      <c r="G1268" s="67">
        <f t="shared" si="14"/>
        <v>45839</v>
      </c>
      <c r="H1268" s="67" t="s">
        <v>29</v>
      </c>
      <c r="I1268" s="26" t="s">
        <v>281</v>
      </c>
      <c r="J1268" s="66" t="s">
        <v>353</v>
      </c>
      <c r="K1268" s="69" t="s">
        <v>27</v>
      </c>
      <c r="L1268" s="69"/>
      <c r="M1268" s="69" t="s">
        <v>666</v>
      </c>
      <c r="N1268" s="69" t="s">
        <v>28</v>
      </c>
      <c r="O1268" s="71">
        <v>0</v>
      </c>
      <c r="P1268" s="74">
        <v>219.6</v>
      </c>
    </row>
    <row r="1269" spans="1:16" ht="14.25" customHeight="1">
      <c r="A1269" s="64" t="s">
        <v>1</v>
      </c>
      <c r="B1269" s="163" t="s">
        <v>662</v>
      </c>
      <c r="C1269" s="174" t="s">
        <v>647</v>
      </c>
      <c r="D1269" s="68">
        <v>45866</v>
      </c>
      <c r="E1269" s="66">
        <f t="shared" si="12"/>
        <v>7</v>
      </c>
      <c r="F1269" s="66">
        <f t="shared" si="13"/>
        <v>2025</v>
      </c>
      <c r="G1269" s="67">
        <f t="shared" si="14"/>
        <v>45839</v>
      </c>
      <c r="H1269" s="67" t="s">
        <v>29</v>
      </c>
      <c r="I1269" s="26" t="s">
        <v>281</v>
      </c>
      <c r="J1269" s="66" t="s">
        <v>353</v>
      </c>
      <c r="K1269" s="69" t="s">
        <v>27</v>
      </c>
      <c r="L1269" s="69"/>
      <c r="M1269" s="69" t="s">
        <v>666</v>
      </c>
      <c r="N1269" s="69" t="s">
        <v>28</v>
      </c>
      <c r="O1269" s="71">
        <v>0</v>
      </c>
      <c r="P1269" s="74">
        <v>264.68</v>
      </c>
    </row>
    <row r="1270" spans="1:16" ht="14.25" customHeight="1">
      <c r="A1270" s="64" t="s">
        <v>1</v>
      </c>
      <c r="B1270" s="163" t="s">
        <v>662</v>
      </c>
      <c r="C1270" s="174" t="s">
        <v>647</v>
      </c>
      <c r="D1270" s="68">
        <v>45867</v>
      </c>
      <c r="E1270" s="66">
        <f t="shared" si="12"/>
        <v>7</v>
      </c>
      <c r="F1270" s="66">
        <f t="shared" si="13"/>
        <v>2025</v>
      </c>
      <c r="G1270" s="67">
        <f t="shared" si="14"/>
        <v>45839</v>
      </c>
      <c r="H1270" s="67" t="s">
        <v>2006</v>
      </c>
      <c r="I1270" s="26" t="s">
        <v>142</v>
      </c>
      <c r="J1270" s="66" t="s">
        <v>146</v>
      </c>
      <c r="K1270" s="69" t="s">
        <v>27</v>
      </c>
      <c r="L1270" s="69"/>
      <c r="M1270" s="69" t="s">
        <v>664</v>
      </c>
      <c r="N1270" s="69" t="s">
        <v>604</v>
      </c>
      <c r="O1270" s="71">
        <v>1372</v>
      </c>
      <c r="P1270" s="74">
        <v>0</v>
      </c>
    </row>
    <row r="1271" spans="1:16" ht="14.25" customHeight="1">
      <c r="A1271" s="64" t="s">
        <v>1</v>
      </c>
      <c r="B1271" s="163" t="s">
        <v>662</v>
      </c>
      <c r="C1271" s="174" t="s">
        <v>647</v>
      </c>
      <c r="D1271" s="68">
        <v>45867</v>
      </c>
      <c r="E1271" s="66">
        <f t="shared" si="12"/>
        <v>7</v>
      </c>
      <c r="F1271" s="66">
        <f t="shared" si="13"/>
        <v>2025</v>
      </c>
      <c r="G1271" s="67">
        <f t="shared" si="14"/>
        <v>45839</v>
      </c>
      <c r="H1271" s="67" t="s">
        <v>2006</v>
      </c>
      <c r="I1271" s="26" t="s">
        <v>142</v>
      </c>
      <c r="J1271" s="66" t="s">
        <v>146</v>
      </c>
      <c r="K1271" s="69" t="s">
        <v>27</v>
      </c>
      <c r="L1271" s="69"/>
      <c r="M1271" s="69" t="s">
        <v>664</v>
      </c>
      <c r="N1271" s="69" t="s">
        <v>604</v>
      </c>
      <c r="O1271" s="71">
        <v>1225</v>
      </c>
      <c r="P1271" s="74">
        <v>0</v>
      </c>
    </row>
    <row r="1272" spans="1:16" ht="14.25" customHeight="1">
      <c r="A1272" s="64" t="s">
        <v>1</v>
      </c>
      <c r="B1272" s="163" t="s">
        <v>662</v>
      </c>
      <c r="C1272" s="174" t="s">
        <v>647</v>
      </c>
      <c r="D1272" s="68">
        <v>45867</v>
      </c>
      <c r="E1272" s="66">
        <f t="shared" si="12"/>
        <v>7</v>
      </c>
      <c r="F1272" s="66">
        <f t="shared" si="13"/>
        <v>2025</v>
      </c>
      <c r="G1272" s="67">
        <f t="shared" si="14"/>
        <v>45839</v>
      </c>
      <c r="H1272" s="67" t="s">
        <v>2006</v>
      </c>
      <c r="I1272" s="26" t="s">
        <v>142</v>
      </c>
      <c r="J1272" s="66" t="s">
        <v>146</v>
      </c>
      <c r="K1272" s="69" t="s">
        <v>27</v>
      </c>
      <c r="L1272" s="69"/>
      <c r="M1272" s="69" t="s">
        <v>664</v>
      </c>
      <c r="N1272" s="69" t="s">
        <v>604</v>
      </c>
      <c r="O1272" s="71">
        <v>3000</v>
      </c>
      <c r="P1272" s="74">
        <v>0</v>
      </c>
    </row>
    <row r="1273" spans="1:16" ht="14.25" customHeight="1">
      <c r="A1273" s="64" t="s">
        <v>1</v>
      </c>
      <c r="B1273" s="163" t="s">
        <v>662</v>
      </c>
      <c r="C1273" s="174" t="s">
        <v>647</v>
      </c>
      <c r="D1273" s="68">
        <v>45867</v>
      </c>
      <c r="E1273" s="66">
        <f t="shared" si="12"/>
        <v>7</v>
      </c>
      <c r="F1273" s="66">
        <f t="shared" si="13"/>
        <v>2025</v>
      </c>
      <c r="G1273" s="67">
        <f t="shared" si="14"/>
        <v>45839</v>
      </c>
      <c r="H1273" s="67" t="s">
        <v>2006</v>
      </c>
      <c r="I1273" s="26" t="s">
        <v>142</v>
      </c>
      <c r="J1273" s="66" t="s">
        <v>146</v>
      </c>
      <c r="K1273" s="69" t="s">
        <v>27</v>
      </c>
      <c r="L1273" s="69"/>
      <c r="M1273" s="69" t="s">
        <v>664</v>
      </c>
      <c r="N1273" s="69" t="s">
        <v>604</v>
      </c>
      <c r="O1273" s="71">
        <v>4010</v>
      </c>
      <c r="P1273" s="74">
        <v>0</v>
      </c>
    </row>
    <row r="1274" spans="1:16" ht="14.25" customHeight="1">
      <c r="A1274" s="64" t="s">
        <v>1</v>
      </c>
      <c r="B1274" s="163" t="s">
        <v>662</v>
      </c>
      <c r="C1274" s="174" t="s">
        <v>647</v>
      </c>
      <c r="D1274" s="68">
        <v>45867</v>
      </c>
      <c r="E1274" s="66">
        <f t="shared" si="12"/>
        <v>7</v>
      </c>
      <c r="F1274" s="66">
        <f t="shared" si="13"/>
        <v>2025</v>
      </c>
      <c r="G1274" s="67">
        <f t="shared" si="14"/>
        <v>45839</v>
      </c>
      <c r="H1274" s="67" t="s">
        <v>2006</v>
      </c>
      <c r="I1274" s="26" t="s">
        <v>142</v>
      </c>
      <c r="J1274" s="66" t="s">
        <v>146</v>
      </c>
      <c r="K1274" s="69" t="s">
        <v>27</v>
      </c>
      <c r="L1274" s="69"/>
      <c r="M1274" s="69" t="s">
        <v>664</v>
      </c>
      <c r="N1274" s="69" t="s">
        <v>604</v>
      </c>
      <c r="O1274" s="71">
        <v>3500</v>
      </c>
      <c r="P1274" s="74">
        <v>0</v>
      </c>
    </row>
    <row r="1275" spans="1:16" ht="14.25" customHeight="1">
      <c r="A1275" s="64" t="s">
        <v>1</v>
      </c>
      <c r="B1275" s="163" t="s">
        <v>662</v>
      </c>
      <c r="C1275" s="174" t="s">
        <v>647</v>
      </c>
      <c r="D1275" s="68">
        <v>45867</v>
      </c>
      <c r="E1275" s="66">
        <f t="shared" si="12"/>
        <v>7</v>
      </c>
      <c r="F1275" s="66">
        <f t="shared" si="13"/>
        <v>2025</v>
      </c>
      <c r="G1275" s="67">
        <f t="shared" si="14"/>
        <v>45839</v>
      </c>
      <c r="H1275" s="67" t="s">
        <v>2006</v>
      </c>
      <c r="I1275" s="26" t="s">
        <v>142</v>
      </c>
      <c r="J1275" s="66" t="s">
        <v>146</v>
      </c>
      <c r="K1275" s="69" t="s">
        <v>27</v>
      </c>
      <c r="L1275" s="69"/>
      <c r="M1275" s="69" t="s">
        <v>664</v>
      </c>
      <c r="N1275" s="69" t="s">
        <v>604</v>
      </c>
      <c r="O1275" s="71">
        <v>5000</v>
      </c>
      <c r="P1275" s="74">
        <v>0</v>
      </c>
    </row>
    <row r="1276" spans="1:16" ht="14.25" customHeight="1">
      <c r="A1276" s="64" t="s">
        <v>1</v>
      </c>
      <c r="B1276" s="163" t="s">
        <v>662</v>
      </c>
      <c r="C1276" s="174" t="s">
        <v>647</v>
      </c>
      <c r="D1276" s="68">
        <v>45867</v>
      </c>
      <c r="E1276" s="66">
        <f t="shared" si="12"/>
        <v>7</v>
      </c>
      <c r="F1276" s="66">
        <f t="shared" si="13"/>
        <v>2025</v>
      </c>
      <c r="G1276" s="67">
        <f t="shared" si="14"/>
        <v>45839</v>
      </c>
      <c r="H1276" s="67" t="s">
        <v>2006</v>
      </c>
      <c r="I1276" s="26" t="s">
        <v>142</v>
      </c>
      <c r="J1276" s="66" t="s">
        <v>146</v>
      </c>
      <c r="K1276" s="69" t="s">
        <v>27</v>
      </c>
      <c r="L1276" s="69"/>
      <c r="M1276" s="69" t="s">
        <v>664</v>
      </c>
      <c r="N1276" s="69" t="s">
        <v>604</v>
      </c>
      <c r="O1276" s="71">
        <v>2000</v>
      </c>
      <c r="P1276" s="74">
        <v>0</v>
      </c>
    </row>
    <row r="1277" spans="1:16" ht="14.25" customHeight="1">
      <c r="A1277" s="64" t="s">
        <v>1</v>
      </c>
      <c r="B1277" s="163" t="s">
        <v>662</v>
      </c>
      <c r="C1277" s="174" t="s">
        <v>647</v>
      </c>
      <c r="D1277" s="68">
        <v>45867</v>
      </c>
      <c r="E1277" s="66">
        <f t="shared" ref="E1277:E1531" si="15">MONTH(D1277)</f>
        <v>7</v>
      </c>
      <c r="F1277" s="66">
        <f t="shared" ref="F1277:F1531" si="16">YEAR(D1277)</f>
        <v>2025</v>
      </c>
      <c r="G1277" s="67">
        <f t="shared" ref="G1277:G1531" si="17">(E1277&amp;"/"&amp;F1277)*1</f>
        <v>45839</v>
      </c>
      <c r="H1277" s="67" t="s">
        <v>2006</v>
      </c>
      <c r="I1277" s="26" t="s">
        <v>142</v>
      </c>
      <c r="J1277" s="66" t="s">
        <v>146</v>
      </c>
      <c r="K1277" s="69" t="s">
        <v>27</v>
      </c>
      <c r="L1277" s="69"/>
      <c r="M1277" s="69" t="s">
        <v>664</v>
      </c>
      <c r="N1277" s="69" t="s">
        <v>604</v>
      </c>
      <c r="O1277" s="71">
        <v>5450.95</v>
      </c>
      <c r="P1277" s="74">
        <v>0</v>
      </c>
    </row>
    <row r="1278" spans="1:16" ht="14.25" customHeight="1">
      <c r="A1278" s="64" t="s">
        <v>1</v>
      </c>
      <c r="B1278" s="163" t="s">
        <v>662</v>
      </c>
      <c r="C1278" s="174" t="s">
        <v>647</v>
      </c>
      <c r="D1278" s="68">
        <v>45867</v>
      </c>
      <c r="E1278" s="66">
        <f t="shared" si="15"/>
        <v>7</v>
      </c>
      <c r="F1278" s="66">
        <f t="shared" si="16"/>
        <v>2025</v>
      </c>
      <c r="G1278" s="67">
        <f t="shared" si="17"/>
        <v>45839</v>
      </c>
      <c r="H1278" s="67" t="s">
        <v>2006</v>
      </c>
      <c r="I1278" s="26" t="s">
        <v>142</v>
      </c>
      <c r="J1278" s="66" t="s">
        <v>146</v>
      </c>
      <c r="K1278" s="69" t="s">
        <v>27</v>
      </c>
      <c r="L1278" s="69"/>
      <c r="M1278" s="69" t="s">
        <v>664</v>
      </c>
      <c r="N1278" s="69" t="s">
        <v>604</v>
      </c>
      <c r="O1278" s="71">
        <v>3945.6</v>
      </c>
      <c r="P1278" s="74">
        <v>0</v>
      </c>
    </row>
    <row r="1279" spans="1:16" ht="14.25" customHeight="1">
      <c r="A1279" s="64" t="s">
        <v>1</v>
      </c>
      <c r="B1279" s="163" t="s">
        <v>662</v>
      </c>
      <c r="C1279" s="174" t="s">
        <v>647</v>
      </c>
      <c r="D1279" s="68">
        <v>45867</v>
      </c>
      <c r="E1279" s="66">
        <f t="shared" si="15"/>
        <v>7</v>
      </c>
      <c r="F1279" s="66">
        <f t="shared" si="16"/>
        <v>2025</v>
      </c>
      <c r="G1279" s="67">
        <f t="shared" si="17"/>
        <v>45839</v>
      </c>
      <c r="H1279" s="67" t="s">
        <v>2006</v>
      </c>
      <c r="I1279" s="26" t="s">
        <v>142</v>
      </c>
      <c r="J1279" s="66" t="s">
        <v>146</v>
      </c>
      <c r="K1279" s="69" t="s">
        <v>27</v>
      </c>
      <c r="L1279" s="69"/>
      <c r="M1279" s="69" t="s">
        <v>664</v>
      </c>
      <c r="N1279" s="69" t="s">
        <v>604</v>
      </c>
      <c r="O1279" s="71">
        <v>3303.85</v>
      </c>
      <c r="P1279" s="74">
        <v>0</v>
      </c>
    </row>
    <row r="1280" spans="1:16" ht="14.25" customHeight="1">
      <c r="A1280" s="64" t="s">
        <v>1</v>
      </c>
      <c r="B1280" s="163" t="s">
        <v>662</v>
      </c>
      <c r="C1280" s="174" t="s">
        <v>647</v>
      </c>
      <c r="D1280" s="68">
        <v>45867</v>
      </c>
      <c r="E1280" s="66">
        <f t="shared" si="15"/>
        <v>7</v>
      </c>
      <c r="F1280" s="66">
        <f t="shared" si="16"/>
        <v>2025</v>
      </c>
      <c r="G1280" s="67">
        <f t="shared" si="17"/>
        <v>45839</v>
      </c>
      <c r="H1280" s="67" t="s">
        <v>2007</v>
      </c>
      <c r="I1280" s="26" t="s">
        <v>667</v>
      </c>
      <c r="J1280" s="66" t="s">
        <v>1248</v>
      </c>
      <c r="K1280" s="69" t="s">
        <v>27</v>
      </c>
      <c r="L1280" s="69" t="s">
        <v>137</v>
      </c>
      <c r="M1280" s="69" t="s">
        <v>666</v>
      </c>
      <c r="N1280" s="69" t="s">
        <v>604</v>
      </c>
      <c r="O1280" s="71">
        <v>700</v>
      </c>
      <c r="P1280" s="74">
        <v>0</v>
      </c>
    </row>
    <row r="1281" spans="1:16" ht="14.25" customHeight="1">
      <c r="A1281" s="64" t="s">
        <v>1</v>
      </c>
      <c r="B1281" s="163" t="s">
        <v>662</v>
      </c>
      <c r="C1281" s="174" t="s">
        <v>647</v>
      </c>
      <c r="D1281" s="68">
        <v>45867</v>
      </c>
      <c r="E1281" s="66">
        <f t="shared" si="15"/>
        <v>7</v>
      </c>
      <c r="F1281" s="66">
        <f t="shared" si="16"/>
        <v>2025</v>
      </c>
      <c r="G1281" s="67">
        <f t="shared" si="17"/>
        <v>45839</v>
      </c>
      <c r="H1281" s="67" t="s">
        <v>29</v>
      </c>
      <c r="I1281" s="26" t="s">
        <v>43</v>
      </c>
      <c r="J1281" s="66" t="s">
        <v>1249</v>
      </c>
      <c r="K1281" s="69" t="s">
        <v>27</v>
      </c>
      <c r="L1281" s="69" t="s">
        <v>885</v>
      </c>
      <c r="M1281" s="69" t="s">
        <v>666</v>
      </c>
      <c r="N1281" s="69" t="s">
        <v>28</v>
      </c>
      <c r="O1281" s="71">
        <v>0</v>
      </c>
      <c r="P1281" s="74">
        <v>3500</v>
      </c>
    </row>
    <row r="1282" spans="1:16" ht="14.25" customHeight="1">
      <c r="A1282" s="64" t="s">
        <v>1</v>
      </c>
      <c r="B1282" s="163" t="s">
        <v>662</v>
      </c>
      <c r="C1282" s="174" t="s">
        <v>647</v>
      </c>
      <c r="D1282" s="68">
        <v>45867</v>
      </c>
      <c r="E1282" s="66">
        <f t="shared" si="15"/>
        <v>7</v>
      </c>
      <c r="F1282" s="66">
        <f t="shared" si="16"/>
        <v>2025</v>
      </c>
      <c r="G1282" s="67">
        <f t="shared" si="17"/>
        <v>45839</v>
      </c>
      <c r="H1282" s="67" t="s">
        <v>2006</v>
      </c>
      <c r="I1282" s="26" t="s">
        <v>142</v>
      </c>
      <c r="J1282" s="66" t="s">
        <v>1250</v>
      </c>
      <c r="K1282" s="69" t="s">
        <v>27</v>
      </c>
      <c r="L1282" s="69"/>
      <c r="M1282" s="69" t="s">
        <v>664</v>
      </c>
      <c r="N1282" s="69" t="s">
        <v>28</v>
      </c>
      <c r="O1282" s="71">
        <v>0</v>
      </c>
      <c r="P1282" s="74">
        <v>120</v>
      </c>
    </row>
    <row r="1283" spans="1:16" ht="14.25" customHeight="1">
      <c r="A1283" s="64" t="s">
        <v>1</v>
      </c>
      <c r="B1283" s="163" t="s">
        <v>662</v>
      </c>
      <c r="C1283" s="174" t="s">
        <v>647</v>
      </c>
      <c r="D1283" s="68">
        <v>45868</v>
      </c>
      <c r="E1283" s="66">
        <f t="shared" si="15"/>
        <v>7</v>
      </c>
      <c r="F1283" s="66">
        <f t="shared" si="16"/>
        <v>2025</v>
      </c>
      <c r="G1283" s="67">
        <f t="shared" si="17"/>
        <v>45839</v>
      </c>
      <c r="H1283" s="67" t="s">
        <v>2006</v>
      </c>
      <c r="I1283" s="26" t="s">
        <v>142</v>
      </c>
      <c r="J1283" s="66" t="s">
        <v>690</v>
      </c>
      <c r="K1283" s="69" t="s">
        <v>27</v>
      </c>
      <c r="L1283" s="69" t="s">
        <v>132</v>
      </c>
      <c r="M1283" s="69" t="s">
        <v>664</v>
      </c>
      <c r="N1283" s="69" t="s">
        <v>604</v>
      </c>
      <c r="O1283" s="71">
        <v>462.21</v>
      </c>
      <c r="P1283" s="74">
        <v>0</v>
      </c>
    </row>
    <row r="1284" spans="1:16" ht="14.25" customHeight="1">
      <c r="A1284" s="64" t="s">
        <v>1</v>
      </c>
      <c r="B1284" s="163" t="s">
        <v>662</v>
      </c>
      <c r="C1284" s="174" t="s">
        <v>647</v>
      </c>
      <c r="D1284" s="68">
        <v>45868</v>
      </c>
      <c r="E1284" s="66">
        <f t="shared" si="15"/>
        <v>7</v>
      </c>
      <c r="F1284" s="66">
        <f t="shared" si="16"/>
        <v>2025</v>
      </c>
      <c r="G1284" s="67">
        <f t="shared" si="17"/>
        <v>45839</v>
      </c>
      <c r="H1284" s="67" t="s">
        <v>2006</v>
      </c>
      <c r="I1284" s="26" t="s">
        <v>142</v>
      </c>
      <c r="J1284" s="66" t="s">
        <v>690</v>
      </c>
      <c r="K1284" s="69" t="s">
        <v>27</v>
      </c>
      <c r="L1284" s="69" t="s">
        <v>122</v>
      </c>
      <c r="M1284" s="69" t="s">
        <v>664</v>
      </c>
      <c r="N1284" s="69" t="s">
        <v>604</v>
      </c>
      <c r="O1284" s="71">
        <v>1925.88</v>
      </c>
      <c r="P1284" s="74">
        <v>0</v>
      </c>
    </row>
    <row r="1285" spans="1:16" ht="14.25" customHeight="1">
      <c r="A1285" s="64" t="s">
        <v>1</v>
      </c>
      <c r="B1285" s="163" t="s">
        <v>662</v>
      </c>
      <c r="C1285" s="174" t="s">
        <v>647</v>
      </c>
      <c r="D1285" s="68">
        <v>45868</v>
      </c>
      <c r="E1285" s="66">
        <f t="shared" si="15"/>
        <v>7</v>
      </c>
      <c r="F1285" s="66">
        <f t="shared" si="16"/>
        <v>2025</v>
      </c>
      <c r="G1285" s="67">
        <f t="shared" si="17"/>
        <v>45839</v>
      </c>
      <c r="H1285" s="67" t="s">
        <v>2007</v>
      </c>
      <c r="I1285" s="26" t="s">
        <v>17</v>
      </c>
      <c r="J1285" s="66" t="s">
        <v>17</v>
      </c>
      <c r="K1285" s="69" t="s">
        <v>27</v>
      </c>
      <c r="L1285" s="69"/>
      <c r="M1285" s="69" t="s">
        <v>666</v>
      </c>
      <c r="N1285" s="69" t="s">
        <v>604</v>
      </c>
      <c r="O1285" s="71">
        <v>5291.62</v>
      </c>
      <c r="P1285" s="74">
        <v>0</v>
      </c>
    </row>
    <row r="1286" spans="1:16" ht="14.25" customHeight="1">
      <c r="A1286" s="64" t="s">
        <v>1</v>
      </c>
      <c r="B1286" s="163" t="s">
        <v>662</v>
      </c>
      <c r="C1286" s="174" t="s">
        <v>647</v>
      </c>
      <c r="D1286" s="68">
        <v>45868</v>
      </c>
      <c r="E1286" s="66">
        <f t="shared" si="15"/>
        <v>7</v>
      </c>
      <c r="F1286" s="66">
        <f t="shared" si="16"/>
        <v>2025</v>
      </c>
      <c r="G1286" s="67">
        <f t="shared" si="17"/>
        <v>45839</v>
      </c>
      <c r="H1286" s="67" t="s">
        <v>2007</v>
      </c>
      <c r="I1286" s="26" t="s">
        <v>138</v>
      </c>
      <c r="J1286" s="66" t="s">
        <v>139</v>
      </c>
      <c r="K1286" s="69" t="s">
        <v>27</v>
      </c>
      <c r="L1286" s="69" t="s">
        <v>137</v>
      </c>
      <c r="M1286" s="69" t="s">
        <v>664</v>
      </c>
      <c r="N1286" s="69" t="s">
        <v>604</v>
      </c>
      <c r="O1286" s="71">
        <v>0.25</v>
      </c>
      <c r="P1286" s="74">
        <v>0</v>
      </c>
    </row>
    <row r="1287" spans="1:16" ht="14.25" customHeight="1">
      <c r="A1287" s="64" t="s">
        <v>1</v>
      </c>
      <c r="B1287" s="163" t="s">
        <v>662</v>
      </c>
      <c r="C1287" s="174" t="s">
        <v>647</v>
      </c>
      <c r="D1287" s="68">
        <v>45868</v>
      </c>
      <c r="E1287" s="66">
        <f t="shared" si="15"/>
        <v>7</v>
      </c>
      <c r="F1287" s="66">
        <f t="shared" si="16"/>
        <v>2025</v>
      </c>
      <c r="G1287" s="67">
        <f t="shared" si="17"/>
        <v>45839</v>
      </c>
      <c r="H1287" s="67" t="s">
        <v>2007</v>
      </c>
      <c r="I1287" s="26" t="s">
        <v>138</v>
      </c>
      <c r="J1287" s="66" t="s">
        <v>139</v>
      </c>
      <c r="K1287" s="69" t="s">
        <v>27</v>
      </c>
      <c r="L1287" s="69" t="s">
        <v>137</v>
      </c>
      <c r="M1287" s="69" t="s">
        <v>664</v>
      </c>
      <c r="N1287" s="69" t="s">
        <v>604</v>
      </c>
      <c r="O1287" s="71">
        <v>7.0000000000000007E-2</v>
      </c>
      <c r="P1287" s="74">
        <v>0</v>
      </c>
    </row>
    <row r="1288" spans="1:16" ht="14.25" customHeight="1">
      <c r="A1288" s="64" t="s">
        <v>1</v>
      </c>
      <c r="B1288" s="163" t="s">
        <v>662</v>
      </c>
      <c r="C1288" s="174" t="s">
        <v>647</v>
      </c>
      <c r="D1288" s="68">
        <v>45868</v>
      </c>
      <c r="E1288" s="66">
        <f t="shared" si="15"/>
        <v>7</v>
      </c>
      <c r="F1288" s="66">
        <f t="shared" si="16"/>
        <v>2025</v>
      </c>
      <c r="G1288" s="67">
        <f t="shared" si="17"/>
        <v>45839</v>
      </c>
      <c r="H1288" s="67" t="s">
        <v>2007</v>
      </c>
      <c r="I1288" s="26" t="s">
        <v>138</v>
      </c>
      <c r="J1288" s="66" t="s">
        <v>139</v>
      </c>
      <c r="K1288" s="69" t="s">
        <v>27</v>
      </c>
      <c r="L1288" s="69" t="s">
        <v>137</v>
      </c>
      <c r="M1288" s="69" t="s">
        <v>664</v>
      </c>
      <c r="N1288" s="69" t="s">
        <v>604</v>
      </c>
      <c r="O1288" s="71">
        <v>2.57</v>
      </c>
      <c r="P1288" s="74">
        <v>0</v>
      </c>
    </row>
    <row r="1289" spans="1:16" ht="14.25" customHeight="1">
      <c r="A1289" s="64" t="s">
        <v>1</v>
      </c>
      <c r="B1289" s="163" t="s">
        <v>662</v>
      </c>
      <c r="C1289" s="174" t="s">
        <v>647</v>
      </c>
      <c r="D1289" s="68">
        <v>45868</v>
      </c>
      <c r="E1289" s="66">
        <f t="shared" si="15"/>
        <v>7</v>
      </c>
      <c r="F1289" s="66">
        <f t="shared" si="16"/>
        <v>2025</v>
      </c>
      <c r="G1289" s="67">
        <f t="shared" si="17"/>
        <v>45839</v>
      </c>
      <c r="H1289" s="67" t="s">
        <v>2007</v>
      </c>
      <c r="I1289" s="26" t="s">
        <v>138</v>
      </c>
      <c r="J1289" s="66" t="s">
        <v>139</v>
      </c>
      <c r="K1289" s="69" t="s">
        <v>27</v>
      </c>
      <c r="L1289" s="69" t="s">
        <v>137</v>
      </c>
      <c r="M1289" s="69" t="s">
        <v>664</v>
      </c>
      <c r="N1289" s="69" t="s">
        <v>604</v>
      </c>
      <c r="O1289" s="71">
        <v>0.14000000000000001</v>
      </c>
      <c r="P1289" s="74">
        <v>0</v>
      </c>
    </row>
    <row r="1290" spans="1:16" ht="14.25" customHeight="1">
      <c r="A1290" s="64" t="s">
        <v>1</v>
      </c>
      <c r="B1290" s="163" t="s">
        <v>662</v>
      </c>
      <c r="C1290" s="174" t="s">
        <v>647</v>
      </c>
      <c r="D1290" s="68">
        <v>45868</v>
      </c>
      <c r="E1290" s="66">
        <f t="shared" si="15"/>
        <v>7</v>
      </c>
      <c r="F1290" s="66">
        <f t="shared" si="16"/>
        <v>2025</v>
      </c>
      <c r="G1290" s="67">
        <f t="shared" si="17"/>
        <v>45839</v>
      </c>
      <c r="H1290" s="67" t="s">
        <v>2007</v>
      </c>
      <c r="I1290" s="26" t="s">
        <v>138</v>
      </c>
      <c r="J1290" s="66" t="s">
        <v>139</v>
      </c>
      <c r="K1290" s="69" t="s">
        <v>27</v>
      </c>
      <c r="L1290" s="69" t="s">
        <v>137</v>
      </c>
      <c r="M1290" s="69" t="s">
        <v>664</v>
      </c>
      <c r="N1290" s="69" t="s">
        <v>604</v>
      </c>
      <c r="O1290" s="71">
        <v>0.02</v>
      </c>
      <c r="P1290" s="74">
        <v>0</v>
      </c>
    </row>
    <row r="1291" spans="1:16" ht="14.25" customHeight="1">
      <c r="A1291" s="64" t="s">
        <v>1</v>
      </c>
      <c r="B1291" s="163" t="s">
        <v>662</v>
      </c>
      <c r="C1291" s="174" t="s">
        <v>647</v>
      </c>
      <c r="D1291" s="68">
        <v>45868</v>
      </c>
      <c r="E1291" s="66">
        <f t="shared" si="15"/>
        <v>7</v>
      </c>
      <c r="F1291" s="66">
        <f t="shared" si="16"/>
        <v>2025</v>
      </c>
      <c r="G1291" s="67">
        <f t="shared" si="17"/>
        <v>45839</v>
      </c>
      <c r="H1291" s="67" t="s">
        <v>2007</v>
      </c>
      <c r="I1291" s="26" t="s">
        <v>138</v>
      </c>
      <c r="J1291" s="66" t="s">
        <v>139</v>
      </c>
      <c r="K1291" s="69" t="s">
        <v>27</v>
      </c>
      <c r="L1291" s="69" t="s">
        <v>137</v>
      </c>
      <c r="M1291" s="69" t="s">
        <v>664</v>
      </c>
      <c r="N1291" s="69" t="s">
        <v>604</v>
      </c>
      <c r="O1291" s="71">
        <v>0.04</v>
      </c>
      <c r="P1291" s="74">
        <v>0</v>
      </c>
    </row>
    <row r="1292" spans="1:16" ht="14.25" customHeight="1">
      <c r="A1292" s="64" t="s">
        <v>1</v>
      </c>
      <c r="B1292" s="163" t="s">
        <v>662</v>
      </c>
      <c r="C1292" s="174" t="s">
        <v>647</v>
      </c>
      <c r="D1292" s="68">
        <v>45868</v>
      </c>
      <c r="E1292" s="66">
        <f t="shared" si="15"/>
        <v>7</v>
      </c>
      <c r="F1292" s="66">
        <f t="shared" si="16"/>
        <v>2025</v>
      </c>
      <c r="G1292" s="67">
        <f t="shared" si="17"/>
        <v>45839</v>
      </c>
      <c r="H1292" s="67" t="s">
        <v>2007</v>
      </c>
      <c r="I1292" s="26" t="s">
        <v>138</v>
      </c>
      <c r="J1292" s="66" t="s">
        <v>139</v>
      </c>
      <c r="K1292" s="69" t="s">
        <v>27</v>
      </c>
      <c r="L1292" s="69" t="s">
        <v>137</v>
      </c>
      <c r="M1292" s="69" t="s">
        <v>664</v>
      </c>
      <c r="N1292" s="69" t="s">
        <v>604</v>
      </c>
      <c r="O1292" s="71">
        <v>0.25</v>
      </c>
      <c r="P1292" s="74">
        <v>0</v>
      </c>
    </row>
    <row r="1293" spans="1:16" ht="14.25" customHeight="1">
      <c r="A1293" s="64" t="s">
        <v>1</v>
      </c>
      <c r="B1293" s="163" t="s">
        <v>662</v>
      </c>
      <c r="C1293" s="174" t="s">
        <v>647</v>
      </c>
      <c r="D1293" s="68">
        <v>45868</v>
      </c>
      <c r="E1293" s="66">
        <f t="shared" si="15"/>
        <v>7</v>
      </c>
      <c r="F1293" s="66">
        <f t="shared" si="16"/>
        <v>2025</v>
      </c>
      <c r="G1293" s="67">
        <f t="shared" si="17"/>
        <v>45839</v>
      </c>
      <c r="H1293" s="67" t="s">
        <v>2007</v>
      </c>
      <c r="I1293" s="26" t="s">
        <v>138</v>
      </c>
      <c r="J1293" s="66" t="s">
        <v>139</v>
      </c>
      <c r="K1293" s="69" t="s">
        <v>27</v>
      </c>
      <c r="L1293" s="69" t="s">
        <v>137</v>
      </c>
      <c r="M1293" s="69" t="s">
        <v>664</v>
      </c>
      <c r="N1293" s="69" t="s">
        <v>604</v>
      </c>
      <c r="O1293" s="71">
        <v>7.0000000000000007E-2</v>
      </c>
      <c r="P1293" s="74">
        <v>0</v>
      </c>
    </row>
    <row r="1294" spans="1:16" ht="14.25" customHeight="1">
      <c r="A1294" s="64" t="s">
        <v>1</v>
      </c>
      <c r="B1294" s="163" t="s">
        <v>662</v>
      </c>
      <c r="C1294" s="174" t="s">
        <v>647</v>
      </c>
      <c r="D1294" s="68">
        <v>45868</v>
      </c>
      <c r="E1294" s="66">
        <f t="shared" si="15"/>
        <v>7</v>
      </c>
      <c r="F1294" s="66">
        <f t="shared" si="16"/>
        <v>2025</v>
      </c>
      <c r="G1294" s="67">
        <f t="shared" si="17"/>
        <v>45839</v>
      </c>
      <c r="H1294" s="67" t="s">
        <v>2007</v>
      </c>
      <c r="I1294" s="26" t="s">
        <v>138</v>
      </c>
      <c r="J1294" s="66" t="s">
        <v>139</v>
      </c>
      <c r="K1294" s="69" t="s">
        <v>27</v>
      </c>
      <c r="L1294" s="69" t="s">
        <v>137</v>
      </c>
      <c r="M1294" s="69" t="s">
        <v>664</v>
      </c>
      <c r="N1294" s="69" t="s">
        <v>604</v>
      </c>
      <c r="O1294" s="71">
        <v>2.57</v>
      </c>
      <c r="P1294" s="74">
        <v>0</v>
      </c>
    </row>
    <row r="1295" spans="1:16" ht="14.25" customHeight="1">
      <c r="A1295" s="64" t="s">
        <v>1</v>
      </c>
      <c r="B1295" s="163" t="s">
        <v>662</v>
      </c>
      <c r="C1295" s="174" t="s">
        <v>647</v>
      </c>
      <c r="D1295" s="68">
        <v>45868</v>
      </c>
      <c r="E1295" s="66">
        <f t="shared" si="15"/>
        <v>7</v>
      </c>
      <c r="F1295" s="66">
        <f t="shared" si="16"/>
        <v>2025</v>
      </c>
      <c r="G1295" s="67">
        <f t="shared" si="17"/>
        <v>45839</v>
      </c>
      <c r="H1295" s="67" t="s">
        <v>2007</v>
      </c>
      <c r="I1295" s="26" t="s">
        <v>138</v>
      </c>
      <c r="J1295" s="66" t="s">
        <v>139</v>
      </c>
      <c r="K1295" s="69" t="s">
        <v>27</v>
      </c>
      <c r="L1295" s="69" t="s">
        <v>137</v>
      </c>
      <c r="M1295" s="69" t="s">
        <v>664</v>
      </c>
      <c r="N1295" s="69" t="s">
        <v>604</v>
      </c>
      <c r="O1295" s="71">
        <v>0.14000000000000001</v>
      </c>
      <c r="P1295" s="74">
        <v>0</v>
      </c>
    </row>
    <row r="1296" spans="1:16" ht="14.25" customHeight="1">
      <c r="A1296" s="64" t="s">
        <v>1</v>
      </c>
      <c r="B1296" s="163" t="s">
        <v>662</v>
      </c>
      <c r="C1296" s="174" t="s">
        <v>647</v>
      </c>
      <c r="D1296" s="68">
        <v>45868</v>
      </c>
      <c r="E1296" s="66">
        <f t="shared" si="15"/>
        <v>7</v>
      </c>
      <c r="F1296" s="66">
        <f t="shared" si="16"/>
        <v>2025</v>
      </c>
      <c r="G1296" s="67">
        <f t="shared" si="17"/>
        <v>45839</v>
      </c>
      <c r="H1296" s="67" t="s">
        <v>2007</v>
      </c>
      <c r="I1296" s="26" t="s">
        <v>138</v>
      </c>
      <c r="J1296" s="66" t="s">
        <v>139</v>
      </c>
      <c r="K1296" s="69" t="s">
        <v>27</v>
      </c>
      <c r="L1296" s="69" t="s">
        <v>137</v>
      </c>
      <c r="M1296" s="69" t="s">
        <v>664</v>
      </c>
      <c r="N1296" s="69" t="s">
        <v>604</v>
      </c>
      <c r="O1296" s="71">
        <v>0.02</v>
      </c>
      <c r="P1296" s="74">
        <v>0</v>
      </c>
    </row>
    <row r="1297" spans="1:16" ht="14.25" customHeight="1">
      <c r="A1297" s="64" t="s">
        <v>1</v>
      </c>
      <c r="B1297" s="163" t="s">
        <v>662</v>
      </c>
      <c r="C1297" s="174" t="s">
        <v>647</v>
      </c>
      <c r="D1297" s="68">
        <v>45868</v>
      </c>
      <c r="E1297" s="66">
        <f t="shared" si="15"/>
        <v>7</v>
      </c>
      <c r="F1297" s="66">
        <f t="shared" si="16"/>
        <v>2025</v>
      </c>
      <c r="G1297" s="67">
        <f t="shared" si="17"/>
        <v>45839</v>
      </c>
      <c r="H1297" s="67" t="s">
        <v>2007</v>
      </c>
      <c r="I1297" s="26" t="s">
        <v>138</v>
      </c>
      <c r="J1297" s="66" t="s">
        <v>139</v>
      </c>
      <c r="K1297" s="69" t="s">
        <v>27</v>
      </c>
      <c r="L1297" s="69" t="s">
        <v>137</v>
      </c>
      <c r="M1297" s="69" t="s">
        <v>664</v>
      </c>
      <c r="N1297" s="69" t="s">
        <v>604</v>
      </c>
      <c r="O1297" s="71">
        <v>0.04</v>
      </c>
      <c r="P1297" s="74">
        <v>0</v>
      </c>
    </row>
    <row r="1298" spans="1:16" ht="14.25" customHeight="1">
      <c r="A1298" s="64" t="s">
        <v>1</v>
      </c>
      <c r="B1298" s="163" t="s">
        <v>662</v>
      </c>
      <c r="C1298" s="174" t="s">
        <v>647</v>
      </c>
      <c r="D1298" s="68">
        <v>45868</v>
      </c>
      <c r="E1298" s="66">
        <f t="shared" si="15"/>
        <v>7</v>
      </c>
      <c r="F1298" s="66">
        <f t="shared" si="16"/>
        <v>2025</v>
      </c>
      <c r="G1298" s="67">
        <f t="shared" si="17"/>
        <v>45839</v>
      </c>
      <c r="H1298" s="67" t="s">
        <v>2010</v>
      </c>
      <c r="I1298" s="26" t="s">
        <v>55</v>
      </c>
      <c r="J1298" s="66" t="s">
        <v>1251</v>
      </c>
      <c r="K1298" s="69" t="s">
        <v>27</v>
      </c>
      <c r="L1298" s="69"/>
      <c r="M1298" s="69" t="s">
        <v>666</v>
      </c>
      <c r="N1298" s="69" t="s">
        <v>28</v>
      </c>
      <c r="O1298" s="71">
        <v>0</v>
      </c>
      <c r="P1298" s="74">
        <v>2918</v>
      </c>
    </row>
    <row r="1299" spans="1:16" ht="14.25" customHeight="1">
      <c r="A1299" s="64" t="s">
        <v>1</v>
      </c>
      <c r="B1299" s="163" t="s">
        <v>662</v>
      </c>
      <c r="C1299" s="174" t="s">
        <v>647</v>
      </c>
      <c r="D1299" s="68">
        <v>45868</v>
      </c>
      <c r="E1299" s="66">
        <f t="shared" si="15"/>
        <v>7</v>
      </c>
      <c r="F1299" s="66">
        <f t="shared" si="16"/>
        <v>2025</v>
      </c>
      <c r="G1299" s="67">
        <f t="shared" si="17"/>
        <v>45839</v>
      </c>
      <c r="H1299" s="67" t="s">
        <v>29</v>
      </c>
      <c r="I1299" s="26" t="s">
        <v>43</v>
      </c>
      <c r="J1299" s="66" t="s">
        <v>336</v>
      </c>
      <c r="K1299" s="69" t="s">
        <v>27</v>
      </c>
      <c r="L1299" s="69" t="s">
        <v>137</v>
      </c>
      <c r="M1299" s="69" t="s">
        <v>666</v>
      </c>
      <c r="N1299" s="69" t="s">
        <v>28</v>
      </c>
      <c r="O1299" s="71">
        <v>0</v>
      </c>
      <c r="P1299" s="74">
        <v>3186</v>
      </c>
    </row>
    <row r="1300" spans="1:16" ht="14.25" customHeight="1">
      <c r="A1300" s="64" t="s">
        <v>1</v>
      </c>
      <c r="B1300" s="163" t="s">
        <v>662</v>
      </c>
      <c r="C1300" s="174" t="s">
        <v>647</v>
      </c>
      <c r="D1300" s="68">
        <v>45868</v>
      </c>
      <c r="E1300" s="66">
        <f t="shared" si="15"/>
        <v>7</v>
      </c>
      <c r="F1300" s="66">
        <f t="shared" si="16"/>
        <v>2025</v>
      </c>
      <c r="G1300" s="67">
        <f t="shared" si="17"/>
        <v>45839</v>
      </c>
      <c r="H1300" s="67" t="s">
        <v>29</v>
      </c>
      <c r="I1300" s="26" t="s">
        <v>43</v>
      </c>
      <c r="J1300" s="66" t="s">
        <v>686</v>
      </c>
      <c r="K1300" s="69" t="s">
        <v>27</v>
      </c>
      <c r="L1300" s="69" t="s">
        <v>137</v>
      </c>
      <c r="M1300" s="69" t="s">
        <v>666</v>
      </c>
      <c r="N1300" s="69" t="s">
        <v>28</v>
      </c>
      <c r="O1300" s="71">
        <v>0</v>
      </c>
      <c r="P1300" s="74">
        <v>5903.75</v>
      </c>
    </row>
    <row r="1301" spans="1:16" ht="14.25" customHeight="1">
      <c r="A1301" s="64" t="s">
        <v>1</v>
      </c>
      <c r="B1301" s="163" t="s">
        <v>662</v>
      </c>
      <c r="C1301" s="174" t="s">
        <v>647</v>
      </c>
      <c r="D1301" s="68">
        <v>45868</v>
      </c>
      <c r="E1301" s="66">
        <f t="shared" si="15"/>
        <v>7</v>
      </c>
      <c r="F1301" s="66">
        <f t="shared" si="16"/>
        <v>2025</v>
      </c>
      <c r="G1301" s="67">
        <f t="shared" si="17"/>
        <v>45839</v>
      </c>
      <c r="H1301" s="67" t="s">
        <v>29</v>
      </c>
      <c r="I1301" s="26" t="s">
        <v>43</v>
      </c>
      <c r="J1301" s="66" t="s">
        <v>829</v>
      </c>
      <c r="K1301" s="69" t="s">
        <v>27</v>
      </c>
      <c r="L1301" s="69" t="s">
        <v>885</v>
      </c>
      <c r="M1301" s="69" t="s">
        <v>666</v>
      </c>
      <c r="N1301" s="69" t="s">
        <v>28</v>
      </c>
      <c r="O1301" s="71">
        <v>0</v>
      </c>
      <c r="P1301" s="74">
        <v>3711.04</v>
      </c>
    </row>
    <row r="1302" spans="1:16" ht="14.25" customHeight="1">
      <c r="A1302" s="64" t="s">
        <v>1</v>
      </c>
      <c r="B1302" s="163" t="s">
        <v>662</v>
      </c>
      <c r="C1302" s="174" t="s">
        <v>647</v>
      </c>
      <c r="D1302" s="68">
        <v>45868</v>
      </c>
      <c r="E1302" s="66">
        <f t="shared" si="15"/>
        <v>7</v>
      </c>
      <c r="F1302" s="66">
        <f t="shared" si="16"/>
        <v>2025</v>
      </c>
      <c r="G1302" s="67">
        <f t="shared" si="17"/>
        <v>45839</v>
      </c>
      <c r="H1302" s="67" t="s">
        <v>29</v>
      </c>
      <c r="I1302" s="26" t="s">
        <v>43</v>
      </c>
      <c r="J1302" s="66" t="s">
        <v>291</v>
      </c>
      <c r="K1302" s="69" t="s">
        <v>27</v>
      </c>
      <c r="L1302" s="69" t="s">
        <v>1029</v>
      </c>
      <c r="M1302" s="69" t="s">
        <v>666</v>
      </c>
      <c r="N1302" s="69" t="s">
        <v>28</v>
      </c>
      <c r="O1302" s="71">
        <v>0</v>
      </c>
      <c r="P1302" s="74">
        <v>3115.66</v>
      </c>
    </row>
    <row r="1303" spans="1:16" ht="14.25" customHeight="1">
      <c r="A1303" s="64" t="s">
        <v>1</v>
      </c>
      <c r="B1303" s="163" t="s">
        <v>662</v>
      </c>
      <c r="C1303" s="174" t="s">
        <v>647</v>
      </c>
      <c r="D1303" s="68">
        <v>45868</v>
      </c>
      <c r="E1303" s="66">
        <f t="shared" si="15"/>
        <v>7</v>
      </c>
      <c r="F1303" s="66">
        <f t="shared" si="16"/>
        <v>2025</v>
      </c>
      <c r="G1303" s="67">
        <f t="shared" si="17"/>
        <v>45839</v>
      </c>
      <c r="H1303" s="67" t="s">
        <v>2009</v>
      </c>
      <c r="I1303" s="26" t="s">
        <v>102</v>
      </c>
      <c r="J1303" s="66" t="s">
        <v>682</v>
      </c>
      <c r="K1303" s="69" t="s">
        <v>27</v>
      </c>
      <c r="L1303" s="69" t="s">
        <v>137</v>
      </c>
      <c r="M1303" s="69" t="s">
        <v>666</v>
      </c>
      <c r="N1303" s="69" t="s">
        <v>28</v>
      </c>
      <c r="O1303" s="71">
        <v>0</v>
      </c>
      <c r="P1303" s="74">
        <v>13.35</v>
      </c>
    </row>
    <row r="1304" spans="1:16" ht="14.25" customHeight="1">
      <c r="A1304" s="64" t="s">
        <v>1</v>
      </c>
      <c r="B1304" s="163" t="s">
        <v>662</v>
      </c>
      <c r="C1304" s="174" t="s">
        <v>647</v>
      </c>
      <c r="D1304" s="68">
        <v>45868</v>
      </c>
      <c r="E1304" s="66">
        <f t="shared" si="15"/>
        <v>7</v>
      </c>
      <c r="F1304" s="66">
        <f t="shared" si="16"/>
        <v>2025</v>
      </c>
      <c r="G1304" s="67">
        <f t="shared" si="17"/>
        <v>45839</v>
      </c>
      <c r="H1304" s="67" t="s">
        <v>29</v>
      </c>
      <c r="I1304" s="26" t="s">
        <v>43</v>
      </c>
      <c r="J1304" s="66" t="s">
        <v>1252</v>
      </c>
      <c r="K1304" s="69" t="s">
        <v>27</v>
      </c>
      <c r="L1304" s="69" t="s">
        <v>1029</v>
      </c>
      <c r="M1304" s="69" t="s">
        <v>666</v>
      </c>
      <c r="N1304" s="69" t="s">
        <v>28</v>
      </c>
      <c r="O1304" s="71">
        <v>0</v>
      </c>
      <c r="P1304" s="74">
        <v>3303.85</v>
      </c>
    </row>
    <row r="1305" spans="1:16" ht="14.25" customHeight="1">
      <c r="A1305" s="64" t="s">
        <v>1</v>
      </c>
      <c r="B1305" s="163" t="s">
        <v>662</v>
      </c>
      <c r="C1305" s="174" t="s">
        <v>647</v>
      </c>
      <c r="D1305" s="68">
        <v>45868</v>
      </c>
      <c r="E1305" s="66">
        <f t="shared" si="15"/>
        <v>7</v>
      </c>
      <c r="F1305" s="66">
        <f t="shared" si="16"/>
        <v>2025</v>
      </c>
      <c r="G1305" s="67">
        <f t="shared" si="17"/>
        <v>45839</v>
      </c>
      <c r="H1305" s="67" t="s">
        <v>29</v>
      </c>
      <c r="I1305" s="26" t="s">
        <v>43</v>
      </c>
      <c r="J1305" s="66" t="s">
        <v>1253</v>
      </c>
      <c r="K1305" s="69" t="s">
        <v>27</v>
      </c>
      <c r="L1305" s="69" t="s">
        <v>1029</v>
      </c>
      <c r="M1305" s="69" t="s">
        <v>666</v>
      </c>
      <c r="N1305" s="69" t="s">
        <v>28</v>
      </c>
      <c r="O1305" s="71">
        <v>0</v>
      </c>
      <c r="P1305" s="74">
        <v>2000</v>
      </c>
    </row>
    <row r="1306" spans="1:16" ht="14.25" customHeight="1">
      <c r="A1306" s="64" t="s">
        <v>1</v>
      </c>
      <c r="B1306" s="163" t="s">
        <v>662</v>
      </c>
      <c r="C1306" s="174" t="s">
        <v>647</v>
      </c>
      <c r="D1306" s="68">
        <v>45868</v>
      </c>
      <c r="E1306" s="66">
        <f t="shared" si="15"/>
        <v>7</v>
      </c>
      <c r="F1306" s="66">
        <f t="shared" si="16"/>
        <v>2025</v>
      </c>
      <c r="G1306" s="67">
        <f t="shared" si="17"/>
        <v>45839</v>
      </c>
      <c r="H1306" s="67" t="s">
        <v>29</v>
      </c>
      <c r="I1306" s="26" t="s">
        <v>43</v>
      </c>
      <c r="J1306" s="66" t="s">
        <v>1254</v>
      </c>
      <c r="K1306" s="69" t="s">
        <v>27</v>
      </c>
      <c r="L1306" s="69" t="s">
        <v>885</v>
      </c>
      <c r="M1306" s="69" t="s">
        <v>666</v>
      </c>
      <c r="N1306" s="69" t="s">
        <v>28</v>
      </c>
      <c r="O1306" s="71">
        <v>0</v>
      </c>
      <c r="P1306" s="74">
        <v>2700</v>
      </c>
    </row>
    <row r="1307" spans="1:16" ht="14.25" customHeight="1">
      <c r="A1307" s="64" t="s">
        <v>1</v>
      </c>
      <c r="B1307" s="163" t="s">
        <v>662</v>
      </c>
      <c r="C1307" s="174" t="s">
        <v>647</v>
      </c>
      <c r="D1307" s="68">
        <v>45868</v>
      </c>
      <c r="E1307" s="66">
        <f t="shared" si="15"/>
        <v>7</v>
      </c>
      <c r="F1307" s="66">
        <f t="shared" si="16"/>
        <v>2025</v>
      </c>
      <c r="G1307" s="67">
        <f t="shared" si="17"/>
        <v>45839</v>
      </c>
      <c r="H1307" s="67" t="s">
        <v>29</v>
      </c>
      <c r="I1307" s="26" t="s">
        <v>43</v>
      </c>
      <c r="J1307" s="66" t="s">
        <v>1255</v>
      </c>
      <c r="K1307" s="69" t="s">
        <v>27</v>
      </c>
      <c r="L1307" s="69" t="s">
        <v>1029</v>
      </c>
      <c r="M1307" s="69" t="s">
        <v>666</v>
      </c>
      <c r="N1307" s="69" t="s">
        <v>28</v>
      </c>
      <c r="O1307" s="71">
        <v>0</v>
      </c>
      <c r="P1307" s="74">
        <v>5000</v>
      </c>
    </row>
    <row r="1308" spans="1:16" ht="14.25" customHeight="1">
      <c r="A1308" s="64" t="s">
        <v>1</v>
      </c>
      <c r="B1308" s="163" t="s">
        <v>662</v>
      </c>
      <c r="C1308" s="174" t="s">
        <v>647</v>
      </c>
      <c r="D1308" s="68">
        <v>45869</v>
      </c>
      <c r="E1308" s="66">
        <f t="shared" si="15"/>
        <v>7</v>
      </c>
      <c r="F1308" s="66">
        <f t="shared" si="16"/>
        <v>2025</v>
      </c>
      <c r="G1308" s="67">
        <f t="shared" si="17"/>
        <v>45839</v>
      </c>
      <c r="H1308" s="67" t="s">
        <v>2006</v>
      </c>
      <c r="I1308" s="26" t="s">
        <v>142</v>
      </c>
      <c r="J1308" s="66" t="s">
        <v>713</v>
      </c>
      <c r="K1308" s="69" t="s">
        <v>27</v>
      </c>
      <c r="L1308" s="69" t="s">
        <v>137</v>
      </c>
      <c r="M1308" s="69" t="s">
        <v>664</v>
      </c>
      <c r="N1308" s="69" t="s">
        <v>604</v>
      </c>
      <c r="O1308" s="71">
        <v>1212</v>
      </c>
      <c r="P1308" s="74">
        <v>0</v>
      </c>
    </row>
    <row r="1309" spans="1:16" ht="14.25" customHeight="1">
      <c r="A1309" s="64" t="s">
        <v>1</v>
      </c>
      <c r="B1309" s="163" t="s">
        <v>662</v>
      </c>
      <c r="C1309" s="174" t="s">
        <v>647</v>
      </c>
      <c r="D1309" s="68">
        <v>45869</v>
      </c>
      <c r="E1309" s="66">
        <f t="shared" si="15"/>
        <v>7</v>
      </c>
      <c r="F1309" s="66">
        <f t="shared" si="16"/>
        <v>2025</v>
      </c>
      <c r="G1309" s="67">
        <f t="shared" si="17"/>
        <v>45839</v>
      </c>
      <c r="H1309" s="67" t="s">
        <v>2006</v>
      </c>
      <c r="I1309" s="26" t="s">
        <v>142</v>
      </c>
      <c r="J1309" s="66" t="s">
        <v>713</v>
      </c>
      <c r="K1309" s="69" t="s">
        <v>27</v>
      </c>
      <c r="L1309" s="69" t="s">
        <v>137</v>
      </c>
      <c r="M1309" s="69" t="s">
        <v>664</v>
      </c>
      <c r="N1309" s="69" t="s">
        <v>604</v>
      </c>
      <c r="O1309" s="71">
        <v>1320</v>
      </c>
      <c r="P1309" s="74">
        <v>0</v>
      </c>
    </row>
    <row r="1310" spans="1:16" ht="14.25" customHeight="1">
      <c r="A1310" s="64" t="s">
        <v>1</v>
      </c>
      <c r="B1310" s="163" t="s">
        <v>662</v>
      </c>
      <c r="C1310" s="174" t="s">
        <v>647</v>
      </c>
      <c r="D1310" s="68">
        <v>45869</v>
      </c>
      <c r="E1310" s="66">
        <f t="shared" si="15"/>
        <v>7</v>
      </c>
      <c r="F1310" s="66">
        <f t="shared" si="16"/>
        <v>2025</v>
      </c>
      <c r="G1310" s="67">
        <f t="shared" si="17"/>
        <v>45839</v>
      </c>
      <c r="H1310" s="67" t="s">
        <v>2007</v>
      </c>
      <c r="I1310" s="26" t="s">
        <v>138</v>
      </c>
      <c r="J1310" s="66" t="s">
        <v>139</v>
      </c>
      <c r="K1310" s="69" t="s">
        <v>27</v>
      </c>
      <c r="L1310" s="69" t="s">
        <v>137</v>
      </c>
      <c r="M1310" s="69" t="s">
        <v>664</v>
      </c>
      <c r="N1310" s="69" t="s">
        <v>604</v>
      </c>
      <c r="O1310" s="71">
        <v>0.01</v>
      </c>
      <c r="P1310" s="74">
        <v>0</v>
      </c>
    </row>
    <row r="1311" spans="1:16" ht="14.25" customHeight="1">
      <c r="A1311" s="64" t="s">
        <v>1</v>
      </c>
      <c r="B1311" s="163" t="s">
        <v>662</v>
      </c>
      <c r="C1311" s="174" t="s">
        <v>647</v>
      </c>
      <c r="D1311" s="68">
        <v>45869</v>
      </c>
      <c r="E1311" s="66">
        <f t="shared" si="15"/>
        <v>7</v>
      </c>
      <c r="F1311" s="66">
        <f t="shared" si="16"/>
        <v>2025</v>
      </c>
      <c r="G1311" s="67">
        <f t="shared" si="17"/>
        <v>45839</v>
      </c>
      <c r="H1311" s="67" t="s">
        <v>2008</v>
      </c>
      <c r="I1311" s="26" t="s">
        <v>582</v>
      </c>
      <c r="J1311" s="66" t="s">
        <v>560</v>
      </c>
      <c r="K1311" s="69" t="s">
        <v>27</v>
      </c>
      <c r="L1311" s="69"/>
      <c r="M1311" s="69" t="s">
        <v>666</v>
      </c>
      <c r="N1311" s="69" t="s">
        <v>28</v>
      </c>
      <c r="O1311" s="71">
        <v>0</v>
      </c>
      <c r="P1311" s="74">
        <v>232.37</v>
      </c>
    </row>
    <row r="1312" spans="1:16" ht="14.25" customHeight="1">
      <c r="A1312" s="64" t="s">
        <v>1</v>
      </c>
      <c r="B1312" s="163" t="s">
        <v>662</v>
      </c>
      <c r="C1312" s="174" t="s">
        <v>647</v>
      </c>
      <c r="D1312" s="68">
        <v>45869</v>
      </c>
      <c r="E1312" s="66">
        <f t="shared" si="15"/>
        <v>7</v>
      </c>
      <c r="F1312" s="66">
        <f t="shared" si="16"/>
        <v>2025</v>
      </c>
      <c r="G1312" s="67">
        <f t="shared" si="17"/>
        <v>45839</v>
      </c>
      <c r="H1312" s="67" t="s">
        <v>2010</v>
      </c>
      <c r="I1312" s="26" t="s">
        <v>54</v>
      </c>
      <c r="J1312" s="66" t="s">
        <v>713</v>
      </c>
      <c r="K1312" s="69" t="s">
        <v>27</v>
      </c>
      <c r="L1312" s="69" t="s">
        <v>137</v>
      </c>
      <c r="M1312" s="69" t="s">
        <v>666</v>
      </c>
      <c r="N1312" s="69" t="s">
        <v>28</v>
      </c>
      <c r="O1312" s="71">
        <v>0</v>
      </c>
      <c r="P1312" s="74">
        <v>655</v>
      </c>
    </row>
    <row r="1313" spans="1:16" ht="14.25" customHeight="1">
      <c r="A1313" s="64" t="s">
        <v>1</v>
      </c>
      <c r="B1313" s="163" t="s">
        <v>662</v>
      </c>
      <c r="C1313" s="174" t="s">
        <v>647</v>
      </c>
      <c r="D1313" s="68">
        <v>45869</v>
      </c>
      <c r="E1313" s="66">
        <f t="shared" si="15"/>
        <v>7</v>
      </c>
      <c r="F1313" s="66">
        <f t="shared" si="16"/>
        <v>2025</v>
      </c>
      <c r="G1313" s="67">
        <f t="shared" si="17"/>
        <v>45839</v>
      </c>
      <c r="H1313" s="67" t="s">
        <v>2009</v>
      </c>
      <c r="I1313" s="26" t="s">
        <v>102</v>
      </c>
      <c r="J1313" s="66" t="s">
        <v>129</v>
      </c>
      <c r="K1313" s="69" t="s">
        <v>27</v>
      </c>
      <c r="L1313" s="69" t="s">
        <v>137</v>
      </c>
      <c r="M1313" s="69" t="s">
        <v>666</v>
      </c>
      <c r="N1313" s="69" t="s">
        <v>28</v>
      </c>
      <c r="O1313" s="71">
        <v>0</v>
      </c>
      <c r="P1313" s="74">
        <v>1.75</v>
      </c>
    </row>
    <row r="1314" spans="1:16" ht="14.25" customHeight="1">
      <c r="A1314" s="64" t="s">
        <v>1</v>
      </c>
      <c r="B1314" s="163" t="s">
        <v>662</v>
      </c>
      <c r="C1314" s="174" t="s">
        <v>647</v>
      </c>
      <c r="D1314" s="68">
        <v>45869</v>
      </c>
      <c r="E1314" s="66">
        <f t="shared" si="15"/>
        <v>7</v>
      </c>
      <c r="F1314" s="66">
        <f t="shared" si="16"/>
        <v>2025</v>
      </c>
      <c r="G1314" s="67">
        <f t="shared" si="17"/>
        <v>45839</v>
      </c>
      <c r="H1314" s="67" t="s">
        <v>2009</v>
      </c>
      <c r="I1314" s="26" t="s">
        <v>102</v>
      </c>
      <c r="J1314" s="66" t="s">
        <v>129</v>
      </c>
      <c r="K1314" s="69" t="s">
        <v>27</v>
      </c>
      <c r="L1314" s="69" t="s">
        <v>137</v>
      </c>
      <c r="M1314" s="69" t="s">
        <v>666</v>
      </c>
      <c r="N1314" s="69" t="s">
        <v>28</v>
      </c>
      <c r="O1314" s="71">
        <v>0</v>
      </c>
      <c r="P1314" s="74">
        <v>9.8000000000000007</v>
      </c>
    </row>
    <row r="1315" spans="1:16" ht="14.25" customHeight="1">
      <c r="A1315" s="64" t="s">
        <v>1</v>
      </c>
      <c r="B1315" s="163" t="s">
        <v>662</v>
      </c>
      <c r="C1315" s="174" t="s">
        <v>647</v>
      </c>
      <c r="D1315" s="68">
        <v>45870</v>
      </c>
      <c r="E1315" s="66">
        <f t="shared" si="15"/>
        <v>8</v>
      </c>
      <c r="F1315" s="66">
        <f t="shared" si="16"/>
        <v>2025</v>
      </c>
      <c r="G1315" s="67">
        <f t="shared" si="17"/>
        <v>45870</v>
      </c>
      <c r="H1315" s="67" t="s">
        <v>2009</v>
      </c>
      <c r="I1315" s="26" t="s">
        <v>102</v>
      </c>
      <c r="J1315" s="66" t="s">
        <v>129</v>
      </c>
      <c r="K1315" s="69"/>
      <c r="L1315" s="69"/>
      <c r="M1315" s="69" t="s">
        <v>666</v>
      </c>
      <c r="N1315" s="69" t="s">
        <v>28</v>
      </c>
      <c r="O1315" s="71">
        <v>0</v>
      </c>
      <c r="P1315" s="74">
        <v>9.8000000000000007</v>
      </c>
    </row>
    <row r="1316" spans="1:16" ht="14.25" customHeight="1">
      <c r="A1316" s="64" t="s">
        <v>1</v>
      </c>
      <c r="B1316" s="163" t="s">
        <v>662</v>
      </c>
      <c r="C1316" s="174" t="s">
        <v>647</v>
      </c>
      <c r="D1316" s="68">
        <v>45870</v>
      </c>
      <c r="E1316" s="66">
        <f t="shared" si="15"/>
        <v>8</v>
      </c>
      <c r="F1316" s="66">
        <f t="shared" si="16"/>
        <v>2025</v>
      </c>
      <c r="G1316" s="67">
        <f t="shared" si="17"/>
        <v>45870</v>
      </c>
      <c r="H1316" s="67" t="s">
        <v>2009</v>
      </c>
      <c r="I1316" s="26" t="s">
        <v>102</v>
      </c>
      <c r="J1316" s="66" t="s">
        <v>129</v>
      </c>
      <c r="K1316" s="69"/>
      <c r="L1316" s="69"/>
      <c r="M1316" s="69" t="s">
        <v>666</v>
      </c>
      <c r="N1316" s="69" t="s">
        <v>28</v>
      </c>
      <c r="O1316" s="71">
        <v>0</v>
      </c>
      <c r="P1316" s="74">
        <v>9.8000000000000007</v>
      </c>
    </row>
    <row r="1317" spans="1:16" ht="14.25" customHeight="1">
      <c r="A1317" s="64" t="s">
        <v>1</v>
      </c>
      <c r="B1317" s="163" t="s">
        <v>662</v>
      </c>
      <c r="C1317" s="174" t="s">
        <v>647</v>
      </c>
      <c r="D1317" s="68">
        <v>45870</v>
      </c>
      <c r="E1317" s="66">
        <f t="shared" si="15"/>
        <v>8</v>
      </c>
      <c r="F1317" s="66">
        <f t="shared" si="16"/>
        <v>2025</v>
      </c>
      <c r="G1317" s="67">
        <f t="shared" si="17"/>
        <v>45870</v>
      </c>
      <c r="H1317" s="67" t="s">
        <v>2009</v>
      </c>
      <c r="I1317" s="26" t="s">
        <v>102</v>
      </c>
      <c r="J1317" s="66" t="s">
        <v>129</v>
      </c>
      <c r="K1317" s="69"/>
      <c r="L1317" s="69"/>
      <c r="M1317" s="69" t="s">
        <v>666</v>
      </c>
      <c r="N1317" s="69" t="s">
        <v>28</v>
      </c>
      <c r="O1317" s="71">
        <v>0</v>
      </c>
      <c r="P1317" s="74">
        <v>9.8000000000000007</v>
      </c>
    </row>
    <row r="1318" spans="1:16" ht="14.25" customHeight="1">
      <c r="A1318" s="64" t="s">
        <v>1</v>
      </c>
      <c r="B1318" s="163" t="s">
        <v>662</v>
      </c>
      <c r="C1318" s="174" t="s">
        <v>647</v>
      </c>
      <c r="D1318" s="68">
        <v>45870</v>
      </c>
      <c r="E1318" s="66">
        <f t="shared" si="15"/>
        <v>8</v>
      </c>
      <c r="F1318" s="66">
        <f t="shared" si="16"/>
        <v>2025</v>
      </c>
      <c r="G1318" s="67">
        <f t="shared" si="17"/>
        <v>45870</v>
      </c>
      <c r="H1318" s="67" t="s">
        <v>2009</v>
      </c>
      <c r="I1318" s="26" t="s">
        <v>102</v>
      </c>
      <c r="J1318" s="66" t="s">
        <v>129</v>
      </c>
      <c r="K1318" s="69"/>
      <c r="L1318" s="69"/>
      <c r="M1318" s="69" t="s">
        <v>666</v>
      </c>
      <c r="N1318" s="69" t="s">
        <v>28</v>
      </c>
      <c r="O1318" s="71">
        <v>0</v>
      </c>
      <c r="P1318" s="74">
        <v>9.8000000000000007</v>
      </c>
    </row>
    <row r="1319" spans="1:16" ht="14.25" customHeight="1">
      <c r="A1319" s="64" t="s">
        <v>1</v>
      </c>
      <c r="B1319" s="163" t="s">
        <v>662</v>
      </c>
      <c r="C1319" s="174" t="s">
        <v>647</v>
      </c>
      <c r="D1319" s="68">
        <v>45873</v>
      </c>
      <c r="E1319" s="66">
        <f t="shared" si="15"/>
        <v>8</v>
      </c>
      <c r="F1319" s="66">
        <f t="shared" si="16"/>
        <v>2025</v>
      </c>
      <c r="G1319" s="67">
        <f t="shared" si="17"/>
        <v>45870</v>
      </c>
      <c r="H1319" s="67" t="s">
        <v>2007</v>
      </c>
      <c r="I1319" s="26" t="s">
        <v>138</v>
      </c>
      <c r="J1319" s="66" t="s">
        <v>139</v>
      </c>
      <c r="K1319" s="69"/>
      <c r="L1319" s="69"/>
      <c r="M1319" s="69" t="s">
        <v>664</v>
      </c>
      <c r="N1319" s="69" t="s">
        <v>604</v>
      </c>
      <c r="O1319" s="71">
        <v>0.01</v>
      </c>
      <c r="P1319" s="74">
        <v>0</v>
      </c>
    </row>
    <row r="1320" spans="1:16" ht="14.25" customHeight="1">
      <c r="A1320" s="64" t="s">
        <v>1</v>
      </c>
      <c r="B1320" s="163" t="s">
        <v>662</v>
      </c>
      <c r="C1320" s="174" t="s">
        <v>647</v>
      </c>
      <c r="D1320" s="68">
        <v>45873</v>
      </c>
      <c r="E1320" s="66">
        <f t="shared" si="15"/>
        <v>8</v>
      </c>
      <c r="F1320" s="66">
        <f t="shared" si="16"/>
        <v>2025</v>
      </c>
      <c r="G1320" s="67">
        <f t="shared" si="17"/>
        <v>45870</v>
      </c>
      <c r="H1320" s="67" t="s">
        <v>29</v>
      </c>
      <c r="I1320" s="26" t="s">
        <v>33</v>
      </c>
      <c r="J1320" s="66" t="s">
        <v>347</v>
      </c>
      <c r="K1320" s="69"/>
      <c r="L1320" s="69"/>
      <c r="M1320" s="69" t="s">
        <v>666</v>
      </c>
      <c r="N1320" s="69" t="s">
        <v>28</v>
      </c>
      <c r="O1320" s="71">
        <v>0</v>
      </c>
      <c r="P1320" s="74">
        <v>519</v>
      </c>
    </row>
    <row r="1321" spans="1:16" ht="14.25" customHeight="1">
      <c r="A1321" s="64" t="s">
        <v>1</v>
      </c>
      <c r="B1321" s="163" t="s">
        <v>662</v>
      </c>
      <c r="C1321" s="174" t="s">
        <v>647</v>
      </c>
      <c r="D1321" s="68">
        <v>45874</v>
      </c>
      <c r="E1321" s="66">
        <f t="shared" si="15"/>
        <v>8</v>
      </c>
      <c r="F1321" s="66">
        <f t="shared" si="16"/>
        <v>2025</v>
      </c>
      <c r="G1321" s="67">
        <f t="shared" si="17"/>
        <v>45870</v>
      </c>
      <c r="H1321" s="67" t="s">
        <v>2007</v>
      </c>
      <c r="I1321" s="26" t="s">
        <v>667</v>
      </c>
      <c r="J1321" s="66" t="s">
        <v>900</v>
      </c>
      <c r="K1321" s="69"/>
      <c r="L1321" s="69"/>
      <c r="M1321" s="69" t="s">
        <v>666</v>
      </c>
      <c r="N1321" s="69" t="s">
        <v>604</v>
      </c>
      <c r="O1321" s="71">
        <v>250.03</v>
      </c>
      <c r="P1321" s="74">
        <v>0</v>
      </c>
    </row>
    <row r="1322" spans="1:16" ht="14.25" customHeight="1">
      <c r="A1322" s="64" t="s">
        <v>1</v>
      </c>
      <c r="B1322" s="163" t="s">
        <v>662</v>
      </c>
      <c r="C1322" s="174" t="s">
        <v>647</v>
      </c>
      <c r="D1322" s="68">
        <v>45874</v>
      </c>
      <c r="E1322" s="66">
        <f t="shared" si="15"/>
        <v>8</v>
      </c>
      <c r="F1322" s="66">
        <f t="shared" si="16"/>
        <v>2025</v>
      </c>
      <c r="G1322" s="67">
        <f t="shared" si="17"/>
        <v>45870</v>
      </c>
      <c r="H1322" s="67" t="s">
        <v>2007</v>
      </c>
      <c r="I1322" s="26" t="s">
        <v>138</v>
      </c>
      <c r="J1322" s="66" t="s">
        <v>139</v>
      </c>
      <c r="K1322" s="69"/>
      <c r="L1322" s="69"/>
      <c r="M1322" s="69" t="s">
        <v>664</v>
      </c>
      <c r="N1322" s="69" t="s">
        <v>604</v>
      </c>
      <c r="O1322" s="71">
        <v>0.54</v>
      </c>
      <c r="P1322" s="74">
        <v>0</v>
      </c>
    </row>
    <row r="1323" spans="1:16" ht="14.25" customHeight="1">
      <c r="A1323" s="64" t="s">
        <v>1</v>
      </c>
      <c r="B1323" s="163" t="s">
        <v>662</v>
      </c>
      <c r="C1323" s="174" t="s">
        <v>647</v>
      </c>
      <c r="D1323" s="68">
        <v>45874</v>
      </c>
      <c r="E1323" s="66">
        <f t="shared" si="15"/>
        <v>8</v>
      </c>
      <c r="F1323" s="66">
        <f t="shared" si="16"/>
        <v>2025</v>
      </c>
      <c r="G1323" s="67">
        <f t="shared" si="17"/>
        <v>45870</v>
      </c>
      <c r="H1323" s="67" t="s">
        <v>2007</v>
      </c>
      <c r="I1323" s="26" t="s">
        <v>138</v>
      </c>
      <c r="J1323" s="66" t="s">
        <v>139</v>
      </c>
      <c r="K1323" s="69"/>
      <c r="L1323" s="69"/>
      <c r="M1323" s="69" t="s">
        <v>664</v>
      </c>
      <c r="N1323" s="69" t="s">
        <v>604</v>
      </c>
      <c r="O1323" s="71">
        <v>0.17</v>
      </c>
      <c r="P1323" s="74">
        <v>0</v>
      </c>
    </row>
    <row r="1324" spans="1:16" ht="14.25" customHeight="1">
      <c r="A1324" s="64" t="s">
        <v>1</v>
      </c>
      <c r="B1324" s="163" t="s">
        <v>662</v>
      </c>
      <c r="C1324" s="174" t="s">
        <v>647</v>
      </c>
      <c r="D1324" s="68">
        <v>45874</v>
      </c>
      <c r="E1324" s="66">
        <f t="shared" si="15"/>
        <v>8</v>
      </c>
      <c r="F1324" s="66">
        <f t="shared" si="16"/>
        <v>2025</v>
      </c>
      <c r="G1324" s="67">
        <f t="shared" si="17"/>
        <v>45870</v>
      </c>
      <c r="H1324" s="67" t="s">
        <v>2008</v>
      </c>
      <c r="I1324" s="26" t="s">
        <v>582</v>
      </c>
      <c r="J1324" s="66" t="s">
        <v>521</v>
      </c>
      <c r="K1324" s="69"/>
      <c r="L1324" s="69"/>
      <c r="M1324" s="69" t="s">
        <v>666</v>
      </c>
      <c r="N1324" s="69" t="s">
        <v>28</v>
      </c>
      <c r="O1324" s="71">
        <v>0</v>
      </c>
      <c r="P1324" s="74">
        <v>1285</v>
      </c>
    </row>
    <row r="1325" spans="1:16" ht="14.25" customHeight="1">
      <c r="A1325" s="64" t="s">
        <v>1</v>
      </c>
      <c r="B1325" s="163" t="s">
        <v>662</v>
      </c>
      <c r="C1325" s="174" t="s">
        <v>647</v>
      </c>
      <c r="D1325" s="68">
        <v>45874</v>
      </c>
      <c r="E1325" s="66">
        <f t="shared" si="15"/>
        <v>8</v>
      </c>
      <c r="F1325" s="66">
        <f t="shared" si="16"/>
        <v>2025</v>
      </c>
      <c r="G1325" s="67">
        <f t="shared" si="17"/>
        <v>45870</v>
      </c>
      <c r="H1325" s="67" t="s">
        <v>29</v>
      </c>
      <c r="I1325" s="26" t="s">
        <v>45</v>
      </c>
      <c r="J1325" s="66" t="s">
        <v>1256</v>
      </c>
      <c r="K1325" s="69"/>
      <c r="L1325" s="69"/>
      <c r="M1325" s="69" t="s">
        <v>666</v>
      </c>
      <c r="N1325" s="69" t="s">
        <v>28</v>
      </c>
      <c r="O1325" s="71">
        <v>0</v>
      </c>
      <c r="P1325" s="74">
        <v>226.92</v>
      </c>
    </row>
    <row r="1326" spans="1:16" ht="14.25" customHeight="1">
      <c r="A1326" s="64" t="s">
        <v>1</v>
      </c>
      <c r="B1326" s="163" t="s">
        <v>662</v>
      </c>
      <c r="C1326" s="174" t="s">
        <v>647</v>
      </c>
      <c r="D1326" s="68">
        <v>45874</v>
      </c>
      <c r="E1326" s="66">
        <f t="shared" si="15"/>
        <v>8</v>
      </c>
      <c r="F1326" s="66">
        <f t="shared" si="16"/>
        <v>2025</v>
      </c>
      <c r="G1326" s="67">
        <f t="shared" si="17"/>
        <v>45870</v>
      </c>
      <c r="H1326" s="67" t="s">
        <v>2010</v>
      </c>
      <c r="I1326" s="26" t="s">
        <v>676</v>
      </c>
      <c r="J1326" s="66" t="s">
        <v>677</v>
      </c>
      <c r="K1326" s="69"/>
      <c r="L1326" s="69"/>
      <c r="M1326" s="69" t="s">
        <v>666</v>
      </c>
      <c r="N1326" s="69" t="s">
        <v>28</v>
      </c>
      <c r="O1326" s="71">
        <v>0</v>
      </c>
      <c r="P1326" s="74">
        <v>380</v>
      </c>
    </row>
    <row r="1327" spans="1:16" ht="14.25" customHeight="1">
      <c r="A1327" s="64" t="s">
        <v>1</v>
      </c>
      <c r="B1327" s="163" t="s">
        <v>662</v>
      </c>
      <c r="C1327" s="174" t="s">
        <v>647</v>
      </c>
      <c r="D1327" s="68">
        <v>45874</v>
      </c>
      <c r="E1327" s="66">
        <f t="shared" si="15"/>
        <v>8</v>
      </c>
      <c r="F1327" s="66">
        <f t="shared" si="16"/>
        <v>2025</v>
      </c>
      <c r="G1327" s="67">
        <f t="shared" si="17"/>
        <v>45870</v>
      </c>
      <c r="H1327" s="67" t="s">
        <v>2008</v>
      </c>
      <c r="I1327" s="26" t="s">
        <v>69</v>
      </c>
      <c r="J1327" s="66" t="s">
        <v>185</v>
      </c>
      <c r="K1327" s="69"/>
      <c r="L1327" s="69"/>
      <c r="M1327" s="69" t="s">
        <v>666</v>
      </c>
      <c r="N1327" s="69" t="s">
        <v>28</v>
      </c>
      <c r="O1327" s="71">
        <v>0</v>
      </c>
      <c r="P1327" s="74">
        <v>19200</v>
      </c>
    </row>
    <row r="1328" spans="1:16" ht="14.25" customHeight="1">
      <c r="A1328" s="64" t="s">
        <v>1</v>
      </c>
      <c r="B1328" s="163" t="s">
        <v>662</v>
      </c>
      <c r="C1328" s="174" t="s">
        <v>647</v>
      </c>
      <c r="D1328" s="68">
        <v>45874</v>
      </c>
      <c r="E1328" s="66">
        <f t="shared" si="15"/>
        <v>8</v>
      </c>
      <c r="F1328" s="66">
        <f t="shared" si="16"/>
        <v>2025</v>
      </c>
      <c r="G1328" s="67">
        <f t="shared" si="17"/>
        <v>45870</v>
      </c>
      <c r="H1328" s="67" t="s">
        <v>2008</v>
      </c>
      <c r="I1328" s="26" t="s">
        <v>467</v>
      </c>
      <c r="J1328" s="66" t="s">
        <v>1257</v>
      </c>
      <c r="K1328" s="69"/>
      <c r="L1328" s="69"/>
      <c r="M1328" s="69" t="s">
        <v>666</v>
      </c>
      <c r="N1328" s="69" t="s">
        <v>28</v>
      </c>
      <c r="O1328" s="71">
        <v>0</v>
      </c>
      <c r="P1328" s="74">
        <v>400</v>
      </c>
    </row>
    <row r="1329" spans="1:16" ht="14.25" customHeight="1">
      <c r="A1329" s="64" t="s">
        <v>1</v>
      </c>
      <c r="B1329" s="163" t="s">
        <v>662</v>
      </c>
      <c r="C1329" s="174" t="s">
        <v>647</v>
      </c>
      <c r="D1329" s="68">
        <v>45874</v>
      </c>
      <c r="E1329" s="66">
        <f t="shared" si="15"/>
        <v>8</v>
      </c>
      <c r="F1329" s="66">
        <f t="shared" si="16"/>
        <v>2025</v>
      </c>
      <c r="G1329" s="67">
        <f t="shared" si="17"/>
        <v>45870</v>
      </c>
      <c r="H1329" s="67" t="s">
        <v>2010</v>
      </c>
      <c r="I1329" s="26" t="s">
        <v>61</v>
      </c>
      <c r="J1329" s="66" t="s">
        <v>905</v>
      </c>
      <c r="K1329" s="69"/>
      <c r="L1329" s="69"/>
      <c r="M1329" s="69" t="s">
        <v>666</v>
      </c>
      <c r="N1329" s="69" t="s">
        <v>28</v>
      </c>
      <c r="O1329" s="71">
        <v>0</v>
      </c>
      <c r="P1329" s="74">
        <v>175.02</v>
      </c>
    </row>
    <row r="1330" spans="1:16" ht="14.25" customHeight="1">
      <c r="A1330" s="64" t="s">
        <v>1</v>
      </c>
      <c r="B1330" s="163" t="s">
        <v>662</v>
      </c>
      <c r="C1330" s="174" t="s">
        <v>647</v>
      </c>
      <c r="D1330" s="68">
        <v>45874</v>
      </c>
      <c r="E1330" s="66">
        <f t="shared" si="15"/>
        <v>8</v>
      </c>
      <c r="F1330" s="66">
        <f t="shared" si="16"/>
        <v>2025</v>
      </c>
      <c r="G1330" s="67">
        <f t="shared" si="17"/>
        <v>45870</v>
      </c>
      <c r="H1330" s="67" t="s">
        <v>2010</v>
      </c>
      <c r="I1330" s="26" t="s">
        <v>61</v>
      </c>
      <c r="J1330" s="66" t="s">
        <v>905</v>
      </c>
      <c r="K1330" s="69"/>
      <c r="L1330" s="69"/>
      <c r="M1330" s="69" t="s">
        <v>666</v>
      </c>
      <c r="N1330" s="69" t="s">
        <v>28</v>
      </c>
      <c r="O1330" s="71">
        <v>0</v>
      </c>
      <c r="P1330" s="74">
        <v>104.2</v>
      </c>
    </row>
    <row r="1331" spans="1:16" ht="14.25" customHeight="1">
      <c r="A1331" s="64" t="s">
        <v>1</v>
      </c>
      <c r="B1331" s="163" t="s">
        <v>662</v>
      </c>
      <c r="C1331" s="174" t="s">
        <v>647</v>
      </c>
      <c r="D1331" s="68">
        <v>45874</v>
      </c>
      <c r="E1331" s="66">
        <f t="shared" si="15"/>
        <v>8</v>
      </c>
      <c r="F1331" s="66">
        <f t="shared" si="16"/>
        <v>2025</v>
      </c>
      <c r="G1331" s="67">
        <f t="shared" si="17"/>
        <v>45870</v>
      </c>
      <c r="H1331" s="67" t="s">
        <v>2010</v>
      </c>
      <c r="I1331" s="26" t="s">
        <v>61</v>
      </c>
      <c r="J1331" s="66" t="s">
        <v>905</v>
      </c>
      <c r="K1331" s="69"/>
      <c r="L1331" s="69"/>
      <c r="M1331" s="69" t="s">
        <v>666</v>
      </c>
      <c r="N1331" s="69" t="s">
        <v>28</v>
      </c>
      <c r="O1331" s="71">
        <v>0</v>
      </c>
      <c r="P1331" s="74">
        <v>142.82</v>
      </c>
    </row>
    <row r="1332" spans="1:16" ht="14.25" customHeight="1">
      <c r="A1332" s="64" t="s">
        <v>1</v>
      </c>
      <c r="B1332" s="163" t="s">
        <v>662</v>
      </c>
      <c r="C1332" s="174" t="s">
        <v>647</v>
      </c>
      <c r="D1332" s="68">
        <v>45874</v>
      </c>
      <c r="E1332" s="66">
        <f t="shared" si="15"/>
        <v>8</v>
      </c>
      <c r="F1332" s="66">
        <f t="shared" si="16"/>
        <v>2025</v>
      </c>
      <c r="G1332" s="67">
        <f t="shared" si="17"/>
        <v>45870</v>
      </c>
      <c r="H1332" s="67" t="s">
        <v>2010</v>
      </c>
      <c r="I1332" s="26" t="s">
        <v>61</v>
      </c>
      <c r="J1332" s="66" t="s">
        <v>905</v>
      </c>
      <c r="K1332" s="69"/>
      <c r="L1332" s="69"/>
      <c r="M1332" s="69" t="s">
        <v>666</v>
      </c>
      <c r="N1332" s="69" t="s">
        <v>28</v>
      </c>
      <c r="O1332" s="71">
        <v>0</v>
      </c>
      <c r="P1332" s="74">
        <v>174.01</v>
      </c>
    </row>
    <row r="1333" spans="1:16" ht="14.25" customHeight="1">
      <c r="A1333" s="64" t="s">
        <v>1</v>
      </c>
      <c r="B1333" s="163" t="s">
        <v>662</v>
      </c>
      <c r="C1333" s="174" t="s">
        <v>647</v>
      </c>
      <c r="D1333" s="68">
        <v>45875</v>
      </c>
      <c r="E1333" s="66">
        <f t="shared" si="15"/>
        <v>8</v>
      </c>
      <c r="F1333" s="66">
        <f t="shared" si="16"/>
        <v>2025</v>
      </c>
      <c r="G1333" s="67">
        <f t="shared" si="17"/>
        <v>45870</v>
      </c>
      <c r="H1333" s="67" t="s">
        <v>2007</v>
      </c>
      <c r="I1333" s="26" t="s">
        <v>138</v>
      </c>
      <c r="J1333" s="66" t="s">
        <v>139</v>
      </c>
      <c r="K1333" s="69"/>
      <c r="L1333" s="69"/>
      <c r="M1333" s="69" t="s">
        <v>664</v>
      </c>
      <c r="N1333" s="69" t="s">
        <v>604</v>
      </c>
      <c r="O1333" s="71">
        <v>0.01</v>
      </c>
      <c r="P1333" s="74">
        <v>0</v>
      </c>
    </row>
    <row r="1334" spans="1:16" ht="14.25" customHeight="1">
      <c r="A1334" s="64" t="s">
        <v>1</v>
      </c>
      <c r="B1334" s="163" t="s">
        <v>662</v>
      </c>
      <c r="C1334" s="174" t="s">
        <v>647</v>
      </c>
      <c r="D1334" s="68">
        <v>45875</v>
      </c>
      <c r="E1334" s="66">
        <f t="shared" si="15"/>
        <v>8</v>
      </c>
      <c r="F1334" s="66">
        <f t="shared" si="16"/>
        <v>2025</v>
      </c>
      <c r="G1334" s="67">
        <f t="shared" si="17"/>
        <v>45870</v>
      </c>
      <c r="H1334" s="67" t="s">
        <v>2008</v>
      </c>
      <c r="I1334" s="26" t="s">
        <v>467</v>
      </c>
      <c r="J1334" s="66" t="s">
        <v>1258</v>
      </c>
      <c r="K1334" s="69"/>
      <c r="L1334" s="69"/>
      <c r="M1334" s="69" t="s">
        <v>666</v>
      </c>
      <c r="N1334" s="69" t="s">
        <v>28</v>
      </c>
      <c r="O1334" s="71">
        <v>0</v>
      </c>
      <c r="P1334" s="74">
        <v>382.46</v>
      </c>
    </row>
    <row r="1335" spans="1:16" ht="14.25" customHeight="1">
      <c r="A1335" s="64" t="s">
        <v>1</v>
      </c>
      <c r="B1335" s="163" t="s">
        <v>662</v>
      </c>
      <c r="C1335" s="174" t="s">
        <v>647</v>
      </c>
      <c r="D1335" s="68">
        <v>45876</v>
      </c>
      <c r="E1335" s="66">
        <f t="shared" si="15"/>
        <v>8</v>
      </c>
      <c r="F1335" s="66">
        <f t="shared" si="16"/>
        <v>2025</v>
      </c>
      <c r="G1335" s="67">
        <f t="shared" si="17"/>
        <v>45870</v>
      </c>
      <c r="H1335" s="67" t="s">
        <v>2009</v>
      </c>
      <c r="I1335" s="26" t="s">
        <v>102</v>
      </c>
      <c r="J1335" s="66" t="s">
        <v>129</v>
      </c>
      <c r="K1335" s="69"/>
      <c r="L1335" s="69"/>
      <c r="M1335" s="69" t="s">
        <v>666</v>
      </c>
      <c r="N1335" s="69" t="s">
        <v>28</v>
      </c>
      <c r="O1335" s="71">
        <v>0</v>
      </c>
      <c r="P1335" s="74">
        <v>5.8</v>
      </c>
    </row>
    <row r="1336" spans="1:16" ht="14.25" customHeight="1">
      <c r="A1336" s="64" t="s">
        <v>1</v>
      </c>
      <c r="B1336" s="163" t="s">
        <v>662</v>
      </c>
      <c r="C1336" s="174" t="s">
        <v>647</v>
      </c>
      <c r="D1336" s="68">
        <v>45877</v>
      </c>
      <c r="E1336" s="66">
        <f t="shared" si="15"/>
        <v>8</v>
      </c>
      <c r="F1336" s="66">
        <f t="shared" si="16"/>
        <v>2025</v>
      </c>
      <c r="G1336" s="67">
        <f t="shared" si="17"/>
        <v>45870</v>
      </c>
      <c r="H1336" s="67" t="s">
        <v>2006</v>
      </c>
      <c r="I1336" s="26" t="s">
        <v>142</v>
      </c>
      <c r="J1336" s="66" t="s">
        <v>1216</v>
      </c>
      <c r="K1336" s="69"/>
      <c r="L1336" s="69"/>
      <c r="M1336" s="69" t="s">
        <v>664</v>
      </c>
      <c r="N1336" s="69" t="s">
        <v>604</v>
      </c>
      <c r="O1336" s="71">
        <v>510</v>
      </c>
      <c r="P1336" s="74">
        <v>0</v>
      </c>
    </row>
    <row r="1337" spans="1:16" ht="14.25" customHeight="1">
      <c r="A1337" s="64" t="s">
        <v>1</v>
      </c>
      <c r="B1337" s="163" t="s">
        <v>662</v>
      </c>
      <c r="C1337" s="174" t="s">
        <v>647</v>
      </c>
      <c r="D1337" s="68">
        <v>45877</v>
      </c>
      <c r="E1337" s="66">
        <f t="shared" si="15"/>
        <v>8</v>
      </c>
      <c r="F1337" s="66">
        <f t="shared" si="16"/>
        <v>2025</v>
      </c>
      <c r="G1337" s="67">
        <f t="shared" si="17"/>
        <v>45870</v>
      </c>
      <c r="H1337" s="67" t="s">
        <v>2006</v>
      </c>
      <c r="I1337" s="26" t="s">
        <v>142</v>
      </c>
      <c r="J1337" s="66" t="s">
        <v>910</v>
      </c>
      <c r="K1337" s="69"/>
      <c r="L1337" s="69" t="s">
        <v>122</v>
      </c>
      <c r="M1337" s="69" t="s">
        <v>664</v>
      </c>
      <c r="N1337" s="69" t="s">
        <v>604</v>
      </c>
      <c r="O1337" s="71">
        <v>12157.93</v>
      </c>
      <c r="P1337" s="74">
        <v>0</v>
      </c>
    </row>
    <row r="1338" spans="1:16" ht="14.25" customHeight="1">
      <c r="A1338" s="64" t="s">
        <v>1</v>
      </c>
      <c r="B1338" s="163" t="s">
        <v>662</v>
      </c>
      <c r="C1338" s="174" t="s">
        <v>647</v>
      </c>
      <c r="D1338" s="68">
        <v>45877</v>
      </c>
      <c r="E1338" s="66">
        <f t="shared" si="15"/>
        <v>8</v>
      </c>
      <c r="F1338" s="66">
        <f t="shared" si="16"/>
        <v>2025</v>
      </c>
      <c r="G1338" s="67">
        <f t="shared" si="17"/>
        <v>45870</v>
      </c>
      <c r="H1338" s="67" t="s">
        <v>2006</v>
      </c>
      <c r="I1338" s="26" t="s">
        <v>142</v>
      </c>
      <c r="J1338" s="66" t="s">
        <v>1216</v>
      </c>
      <c r="K1338" s="69"/>
      <c r="L1338" s="69"/>
      <c r="M1338" s="69" t="s">
        <v>664</v>
      </c>
      <c r="N1338" s="69" t="s">
        <v>604</v>
      </c>
      <c r="O1338" s="71">
        <v>510</v>
      </c>
      <c r="P1338" s="74">
        <v>0</v>
      </c>
    </row>
    <row r="1339" spans="1:16" ht="14.25" customHeight="1">
      <c r="A1339" s="64" t="s">
        <v>1</v>
      </c>
      <c r="B1339" s="163" t="s">
        <v>662</v>
      </c>
      <c r="C1339" s="174" t="s">
        <v>647</v>
      </c>
      <c r="D1339" s="68">
        <v>45877</v>
      </c>
      <c r="E1339" s="66">
        <f t="shared" si="15"/>
        <v>8</v>
      </c>
      <c r="F1339" s="66">
        <f t="shared" si="16"/>
        <v>2025</v>
      </c>
      <c r="G1339" s="67">
        <f t="shared" si="17"/>
        <v>45870</v>
      </c>
      <c r="H1339" s="67" t="s">
        <v>2006</v>
      </c>
      <c r="I1339" s="26" t="s">
        <v>142</v>
      </c>
      <c r="J1339" s="66" t="s">
        <v>182</v>
      </c>
      <c r="K1339" s="69"/>
      <c r="L1339" s="69"/>
      <c r="M1339" s="69" t="s">
        <v>664</v>
      </c>
      <c r="N1339" s="69" t="s">
        <v>604</v>
      </c>
      <c r="O1339" s="71">
        <v>5959.9</v>
      </c>
      <c r="P1339" s="74">
        <v>0</v>
      </c>
    </row>
    <row r="1340" spans="1:16" ht="14.25" customHeight="1">
      <c r="A1340" s="64" t="s">
        <v>1</v>
      </c>
      <c r="B1340" s="163" t="s">
        <v>662</v>
      </c>
      <c r="C1340" s="174" t="s">
        <v>647</v>
      </c>
      <c r="D1340" s="68">
        <v>45877</v>
      </c>
      <c r="E1340" s="66">
        <f t="shared" si="15"/>
        <v>8</v>
      </c>
      <c r="F1340" s="66">
        <f t="shared" si="16"/>
        <v>2025</v>
      </c>
      <c r="G1340" s="67">
        <f t="shared" si="17"/>
        <v>45870</v>
      </c>
      <c r="H1340" s="67" t="s">
        <v>2006</v>
      </c>
      <c r="I1340" s="26" t="s">
        <v>142</v>
      </c>
      <c r="J1340" s="66" t="s">
        <v>146</v>
      </c>
      <c r="K1340" s="69"/>
      <c r="L1340" s="69"/>
      <c r="M1340" s="69" t="s">
        <v>664</v>
      </c>
      <c r="N1340" s="69" t="s">
        <v>604</v>
      </c>
      <c r="O1340" s="71">
        <v>930.27</v>
      </c>
      <c r="P1340" s="74">
        <v>0</v>
      </c>
    </row>
    <row r="1341" spans="1:16" ht="14.25" customHeight="1">
      <c r="A1341" s="64" t="s">
        <v>1</v>
      </c>
      <c r="B1341" s="163" t="s">
        <v>662</v>
      </c>
      <c r="C1341" s="174" t="s">
        <v>647</v>
      </c>
      <c r="D1341" s="68">
        <v>45877</v>
      </c>
      <c r="E1341" s="66">
        <f t="shared" si="15"/>
        <v>8</v>
      </c>
      <c r="F1341" s="66">
        <f t="shared" si="16"/>
        <v>2025</v>
      </c>
      <c r="G1341" s="67">
        <f t="shared" si="17"/>
        <v>45870</v>
      </c>
      <c r="H1341" s="67" t="s">
        <v>2006</v>
      </c>
      <c r="I1341" s="26" t="s">
        <v>142</v>
      </c>
      <c r="J1341" s="66" t="s">
        <v>146</v>
      </c>
      <c r="K1341" s="69"/>
      <c r="L1341" s="69"/>
      <c r="M1341" s="69" t="s">
        <v>664</v>
      </c>
      <c r="N1341" s="69" t="s">
        <v>604</v>
      </c>
      <c r="O1341" s="71">
        <v>646.34</v>
      </c>
      <c r="P1341" s="74">
        <v>0</v>
      </c>
    </row>
    <row r="1342" spans="1:16" ht="14.25" customHeight="1">
      <c r="A1342" s="64" t="s">
        <v>1</v>
      </c>
      <c r="B1342" s="163" t="s">
        <v>662</v>
      </c>
      <c r="C1342" s="174" t="s">
        <v>647</v>
      </c>
      <c r="D1342" s="68">
        <v>45877</v>
      </c>
      <c r="E1342" s="66">
        <f t="shared" si="15"/>
        <v>8</v>
      </c>
      <c r="F1342" s="66">
        <f t="shared" si="16"/>
        <v>2025</v>
      </c>
      <c r="G1342" s="67">
        <f t="shared" si="17"/>
        <v>45870</v>
      </c>
      <c r="H1342" s="67" t="s">
        <v>2006</v>
      </c>
      <c r="I1342" s="26" t="s">
        <v>142</v>
      </c>
      <c r="J1342" s="66" t="s">
        <v>146</v>
      </c>
      <c r="K1342" s="69"/>
      <c r="L1342" s="69"/>
      <c r="M1342" s="69" t="s">
        <v>664</v>
      </c>
      <c r="N1342" s="69" t="s">
        <v>604</v>
      </c>
      <c r="O1342" s="71">
        <v>95</v>
      </c>
      <c r="P1342" s="74">
        <v>0</v>
      </c>
    </row>
    <row r="1343" spans="1:16" ht="14.25" customHeight="1">
      <c r="A1343" s="64" t="s">
        <v>1</v>
      </c>
      <c r="B1343" s="163" t="s">
        <v>662</v>
      </c>
      <c r="C1343" s="174" t="s">
        <v>647</v>
      </c>
      <c r="D1343" s="68">
        <v>45877</v>
      </c>
      <c r="E1343" s="66">
        <f t="shared" si="15"/>
        <v>8</v>
      </c>
      <c r="F1343" s="66">
        <f t="shared" si="16"/>
        <v>2025</v>
      </c>
      <c r="G1343" s="67">
        <f t="shared" si="17"/>
        <v>45870</v>
      </c>
      <c r="H1343" s="67" t="s">
        <v>2006</v>
      </c>
      <c r="I1343" s="26" t="s">
        <v>142</v>
      </c>
      <c r="J1343" s="66" t="s">
        <v>146</v>
      </c>
      <c r="K1343" s="69"/>
      <c r="L1343" s="69"/>
      <c r="M1343" s="69" t="s">
        <v>664</v>
      </c>
      <c r="N1343" s="69" t="s">
        <v>604</v>
      </c>
      <c r="O1343" s="71">
        <v>95</v>
      </c>
      <c r="P1343" s="74">
        <v>0</v>
      </c>
    </row>
    <row r="1344" spans="1:16" ht="14.25" customHeight="1">
      <c r="A1344" s="64" t="s">
        <v>1</v>
      </c>
      <c r="B1344" s="163" t="s">
        <v>662</v>
      </c>
      <c r="C1344" s="174" t="s">
        <v>647</v>
      </c>
      <c r="D1344" s="68">
        <v>45877</v>
      </c>
      <c r="E1344" s="66">
        <f t="shared" si="15"/>
        <v>8</v>
      </c>
      <c r="F1344" s="66">
        <f t="shared" si="16"/>
        <v>2025</v>
      </c>
      <c r="G1344" s="67">
        <f t="shared" si="17"/>
        <v>45870</v>
      </c>
      <c r="H1344" s="67" t="s">
        <v>2007</v>
      </c>
      <c r="I1344" s="26" t="s">
        <v>138</v>
      </c>
      <c r="J1344" s="66" t="s">
        <v>139</v>
      </c>
      <c r="K1344" s="69"/>
      <c r="L1344" s="69"/>
      <c r="M1344" s="69" t="s">
        <v>664</v>
      </c>
      <c r="N1344" s="69" t="s">
        <v>604</v>
      </c>
      <c r="O1344" s="71">
        <v>0.47</v>
      </c>
      <c r="P1344" s="74">
        <v>0</v>
      </c>
    </row>
    <row r="1345" spans="1:16" ht="14.25" customHeight="1">
      <c r="A1345" s="64" t="s">
        <v>1</v>
      </c>
      <c r="B1345" s="163" t="s">
        <v>662</v>
      </c>
      <c r="C1345" s="174" t="s">
        <v>647</v>
      </c>
      <c r="D1345" s="68">
        <v>45877</v>
      </c>
      <c r="E1345" s="66">
        <f t="shared" si="15"/>
        <v>8</v>
      </c>
      <c r="F1345" s="66">
        <f t="shared" si="16"/>
        <v>2025</v>
      </c>
      <c r="G1345" s="67">
        <f t="shared" si="17"/>
        <v>45870</v>
      </c>
      <c r="H1345" s="67" t="s">
        <v>2010</v>
      </c>
      <c r="I1345" s="26" t="s">
        <v>57</v>
      </c>
      <c r="J1345" s="66" t="s">
        <v>904</v>
      </c>
      <c r="K1345" s="69"/>
      <c r="L1345" s="69"/>
      <c r="M1345" s="69" t="s">
        <v>666</v>
      </c>
      <c r="N1345" s="69" t="s">
        <v>28</v>
      </c>
      <c r="O1345" s="71">
        <v>0</v>
      </c>
      <c r="P1345" s="74">
        <v>1005.7</v>
      </c>
    </row>
    <row r="1346" spans="1:16" ht="14.25" customHeight="1">
      <c r="A1346" s="64" t="s">
        <v>1</v>
      </c>
      <c r="B1346" s="163" t="s">
        <v>662</v>
      </c>
      <c r="C1346" s="174" t="s">
        <v>647</v>
      </c>
      <c r="D1346" s="68">
        <v>45877</v>
      </c>
      <c r="E1346" s="66">
        <f t="shared" si="15"/>
        <v>8</v>
      </c>
      <c r="F1346" s="66">
        <f t="shared" si="16"/>
        <v>2025</v>
      </c>
      <c r="G1346" s="67">
        <f t="shared" si="17"/>
        <v>45870</v>
      </c>
      <c r="H1346" s="67" t="s">
        <v>2010</v>
      </c>
      <c r="I1346" s="26" t="s">
        <v>57</v>
      </c>
      <c r="J1346" s="66" t="s">
        <v>904</v>
      </c>
      <c r="K1346" s="69"/>
      <c r="L1346" s="69"/>
      <c r="M1346" s="69" t="s">
        <v>666</v>
      </c>
      <c r="N1346" s="69" t="s">
        <v>28</v>
      </c>
      <c r="O1346" s="71">
        <v>0</v>
      </c>
      <c r="P1346" s="74">
        <v>7906.82</v>
      </c>
    </row>
    <row r="1347" spans="1:16" ht="14.25" customHeight="1">
      <c r="A1347" s="64" t="s">
        <v>1</v>
      </c>
      <c r="B1347" s="163" t="s">
        <v>662</v>
      </c>
      <c r="C1347" s="174" t="s">
        <v>647</v>
      </c>
      <c r="D1347" s="68">
        <v>45877</v>
      </c>
      <c r="E1347" s="66">
        <f t="shared" si="15"/>
        <v>8</v>
      </c>
      <c r="F1347" s="66">
        <f t="shared" si="16"/>
        <v>2025</v>
      </c>
      <c r="G1347" s="67">
        <f t="shared" si="17"/>
        <v>45870</v>
      </c>
      <c r="H1347" s="67" t="s">
        <v>2010</v>
      </c>
      <c r="I1347" s="26" t="s">
        <v>57</v>
      </c>
      <c r="J1347" s="66" t="s">
        <v>904</v>
      </c>
      <c r="K1347" s="69"/>
      <c r="L1347" s="69"/>
      <c r="M1347" s="69" t="s">
        <v>666</v>
      </c>
      <c r="N1347" s="69" t="s">
        <v>28</v>
      </c>
      <c r="O1347" s="71">
        <v>0</v>
      </c>
      <c r="P1347" s="74">
        <v>1847.85</v>
      </c>
    </row>
    <row r="1348" spans="1:16" ht="14.25" customHeight="1">
      <c r="A1348" s="64" t="s">
        <v>1</v>
      </c>
      <c r="B1348" s="163" t="s">
        <v>662</v>
      </c>
      <c r="C1348" s="174" t="s">
        <v>647</v>
      </c>
      <c r="D1348" s="68">
        <v>45877</v>
      </c>
      <c r="E1348" s="66">
        <f t="shared" si="15"/>
        <v>8</v>
      </c>
      <c r="F1348" s="66">
        <f t="shared" si="16"/>
        <v>2025</v>
      </c>
      <c r="G1348" s="67">
        <f t="shared" si="17"/>
        <v>45870</v>
      </c>
      <c r="H1348" s="67" t="s">
        <v>2006</v>
      </c>
      <c r="I1348" s="26" t="s">
        <v>142</v>
      </c>
      <c r="J1348" s="66" t="s">
        <v>1259</v>
      </c>
      <c r="K1348" s="69"/>
      <c r="L1348" s="69" t="s">
        <v>1260</v>
      </c>
      <c r="M1348" s="69" t="s">
        <v>666</v>
      </c>
      <c r="N1348" s="69" t="s">
        <v>28</v>
      </c>
      <c r="O1348" s="71">
        <v>0</v>
      </c>
      <c r="P1348" s="74">
        <v>5959.9</v>
      </c>
    </row>
    <row r="1349" spans="1:16" ht="14.25" customHeight="1">
      <c r="A1349" s="64" t="s">
        <v>1</v>
      </c>
      <c r="B1349" s="163" t="s">
        <v>662</v>
      </c>
      <c r="C1349" s="174" t="s">
        <v>647</v>
      </c>
      <c r="D1349" s="68">
        <v>45877</v>
      </c>
      <c r="E1349" s="66">
        <f t="shared" si="15"/>
        <v>8</v>
      </c>
      <c r="F1349" s="66">
        <f t="shared" si="16"/>
        <v>2025</v>
      </c>
      <c r="G1349" s="67">
        <f t="shared" si="17"/>
        <v>45870</v>
      </c>
      <c r="H1349" s="67" t="s">
        <v>2006</v>
      </c>
      <c r="I1349" s="26" t="s">
        <v>142</v>
      </c>
      <c r="J1349" s="66" t="s">
        <v>1261</v>
      </c>
      <c r="K1349" s="69"/>
      <c r="L1349" s="69" t="s">
        <v>1262</v>
      </c>
      <c r="M1349" s="69" t="s">
        <v>666</v>
      </c>
      <c r="N1349" s="69" t="s">
        <v>28</v>
      </c>
      <c r="O1349" s="71">
        <v>0</v>
      </c>
      <c r="P1349" s="74">
        <v>12157.93</v>
      </c>
    </row>
    <row r="1350" spans="1:16" ht="14.25" customHeight="1">
      <c r="A1350" s="64" t="s">
        <v>1</v>
      </c>
      <c r="B1350" s="163" t="s">
        <v>662</v>
      </c>
      <c r="C1350" s="174" t="s">
        <v>647</v>
      </c>
      <c r="D1350" s="68">
        <v>45880</v>
      </c>
      <c r="E1350" s="66">
        <f t="shared" si="15"/>
        <v>8</v>
      </c>
      <c r="F1350" s="66">
        <f t="shared" si="16"/>
        <v>2025</v>
      </c>
      <c r="G1350" s="67">
        <f t="shared" si="17"/>
        <v>45870</v>
      </c>
      <c r="H1350" s="67" t="s">
        <v>2007</v>
      </c>
      <c r="I1350" s="26" t="s">
        <v>138</v>
      </c>
      <c r="J1350" s="66" t="s">
        <v>139</v>
      </c>
      <c r="K1350" s="69"/>
      <c r="L1350" s="69"/>
      <c r="M1350" s="69" t="s">
        <v>664</v>
      </c>
      <c r="N1350" s="69" t="s">
        <v>604</v>
      </c>
      <c r="O1350" s="71">
        <v>0.01</v>
      </c>
      <c r="P1350" s="74">
        <v>0</v>
      </c>
    </row>
    <row r="1351" spans="1:16" ht="14.25" customHeight="1">
      <c r="A1351" s="64" t="s">
        <v>1</v>
      </c>
      <c r="B1351" s="163" t="s">
        <v>662</v>
      </c>
      <c r="C1351" s="174" t="s">
        <v>647</v>
      </c>
      <c r="D1351" s="68">
        <v>45880</v>
      </c>
      <c r="E1351" s="66">
        <f t="shared" si="15"/>
        <v>8</v>
      </c>
      <c r="F1351" s="66">
        <f t="shared" si="16"/>
        <v>2025</v>
      </c>
      <c r="G1351" s="67">
        <f t="shared" si="17"/>
        <v>45870</v>
      </c>
      <c r="H1351" s="67" t="s">
        <v>29</v>
      </c>
      <c r="I1351" s="26" t="s">
        <v>281</v>
      </c>
      <c r="J1351" s="66" t="s">
        <v>285</v>
      </c>
      <c r="K1351" s="69"/>
      <c r="L1351" s="69"/>
      <c r="M1351" s="69" t="s">
        <v>666</v>
      </c>
      <c r="N1351" s="69" t="s">
        <v>28</v>
      </c>
      <c r="O1351" s="71">
        <v>0</v>
      </c>
      <c r="P1351" s="74">
        <v>64.260000000000005</v>
      </c>
    </row>
    <row r="1352" spans="1:16" ht="14.25" customHeight="1">
      <c r="A1352" s="64" t="s">
        <v>1</v>
      </c>
      <c r="B1352" s="163" t="s">
        <v>662</v>
      </c>
      <c r="C1352" s="174" t="s">
        <v>647</v>
      </c>
      <c r="D1352" s="68">
        <v>45880</v>
      </c>
      <c r="E1352" s="66">
        <f t="shared" si="15"/>
        <v>8</v>
      </c>
      <c r="F1352" s="66">
        <f t="shared" si="16"/>
        <v>2025</v>
      </c>
      <c r="G1352" s="67">
        <f t="shared" si="17"/>
        <v>45870</v>
      </c>
      <c r="H1352" s="67" t="s">
        <v>29</v>
      </c>
      <c r="I1352" s="26" t="s">
        <v>281</v>
      </c>
      <c r="J1352" s="66" t="s">
        <v>829</v>
      </c>
      <c r="K1352" s="69"/>
      <c r="L1352" s="69"/>
      <c r="M1352" s="69" t="s">
        <v>666</v>
      </c>
      <c r="N1352" s="69" t="s">
        <v>28</v>
      </c>
      <c r="O1352" s="71">
        <v>0</v>
      </c>
      <c r="P1352" s="74">
        <v>64.260000000000005</v>
      </c>
    </row>
    <row r="1353" spans="1:16" ht="14.25" customHeight="1">
      <c r="A1353" s="64" t="s">
        <v>1</v>
      </c>
      <c r="B1353" s="163" t="s">
        <v>662</v>
      </c>
      <c r="C1353" s="174" t="s">
        <v>647</v>
      </c>
      <c r="D1353" s="68">
        <v>45882</v>
      </c>
      <c r="E1353" s="66">
        <f t="shared" si="15"/>
        <v>8</v>
      </c>
      <c r="F1353" s="66">
        <f t="shared" si="16"/>
        <v>2025</v>
      </c>
      <c r="G1353" s="67">
        <f t="shared" si="17"/>
        <v>45870</v>
      </c>
      <c r="H1353" s="67" t="s">
        <v>2006</v>
      </c>
      <c r="I1353" s="26" t="s">
        <v>142</v>
      </c>
      <c r="J1353" s="66" t="s">
        <v>182</v>
      </c>
      <c r="K1353" s="69"/>
      <c r="L1353" s="69"/>
      <c r="M1353" s="69" t="s">
        <v>664</v>
      </c>
      <c r="N1353" s="69" t="s">
        <v>604</v>
      </c>
      <c r="O1353" s="71">
        <v>252.1</v>
      </c>
      <c r="P1353" s="74">
        <v>0</v>
      </c>
    </row>
    <row r="1354" spans="1:16" ht="14.25" customHeight="1">
      <c r="A1354" s="64" t="s">
        <v>1</v>
      </c>
      <c r="B1354" s="163" t="s">
        <v>662</v>
      </c>
      <c r="C1354" s="174" t="s">
        <v>647</v>
      </c>
      <c r="D1354" s="68">
        <v>45882</v>
      </c>
      <c r="E1354" s="66">
        <f t="shared" si="15"/>
        <v>8</v>
      </c>
      <c r="F1354" s="66">
        <f t="shared" si="16"/>
        <v>2025</v>
      </c>
      <c r="G1354" s="67">
        <f t="shared" si="17"/>
        <v>45870</v>
      </c>
      <c r="H1354" s="67" t="s">
        <v>2006</v>
      </c>
      <c r="I1354" s="26" t="s">
        <v>142</v>
      </c>
      <c r="J1354" s="66" t="s">
        <v>182</v>
      </c>
      <c r="K1354" s="69"/>
      <c r="L1354" s="69"/>
      <c r="M1354" s="69" t="s">
        <v>664</v>
      </c>
      <c r="N1354" s="69" t="s">
        <v>604</v>
      </c>
      <c r="O1354" s="71">
        <v>806.72</v>
      </c>
      <c r="P1354" s="74">
        <v>0</v>
      </c>
    </row>
    <row r="1355" spans="1:16" ht="14.25" customHeight="1">
      <c r="A1355" s="64" t="s">
        <v>1</v>
      </c>
      <c r="B1355" s="163" t="s">
        <v>662</v>
      </c>
      <c r="C1355" s="174" t="s">
        <v>647</v>
      </c>
      <c r="D1355" s="68">
        <v>45882</v>
      </c>
      <c r="E1355" s="66">
        <f t="shared" si="15"/>
        <v>8</v>
      </c>
      <c r="F1355" s="66">
        <f t="shared" si="16"/>
        <v>2025</v>
      </c>
      <c r="G1355" s="67">
        <f t="shared" si="17"/>
        <v>45870</v>
      </c>
      <c r="H1355" s="67" t="s">
        <v>2007</v>
      </c>
      <c r="I1355" s="26" t="s">
        <v>138</v>
      </c>
      <c r="J1355" s="66" t="s">
        <v>139</v>
      </c>
      <c r="K1355" s="69"/>
      <c r="L1355" s="69"/>
      <c r="M1355" s="69" t="s">
        <v>664</v>
      </c>
      <c r="N1355" s="69" t="s">
        <v>604</v>
      </c>
      <c r="O1355" s="71">
        <v>0.02</v>
      </c>
      <c r="P1355" s="74">
        <v>0</v>
      </c>
    </row>
    <row r="1356" spans="1:16" ht="14.25" customHeight="1">
      <c r="A1356" s="64" t="s">
        <v>1</v>
      </c>
      <c r="B1356" s="163" t="s">
        <v>662</v>
      </c>
      <c r="C1356" s="174" t="s">
        <v>647</v>
      </c>
      <c r="D1356" s="68">
        <v>45882</v>
      </c>
      <c r="E1356" s="66">
        <f t="shared" si="15"/>
        <v>8</v>
      </c>
      <c r="F1356" s="66">
        <f t="shared" si="16"/>
        <v>2025</v>
      </c>
      <c r="G1356" s="67">
        <f t="shared" si="17"/>
        <v>45870</v>
      </c>
      <c r="H1356" s="67" t="s">
        <v>2008</v>
      </c>
      <c r="I1356" s="26" t="s">
        <v>582</v>
      </c>
      <c r="J1356" s="66" t="s">
        <v>913</v>
      </c>
      <c r="K1356" s="69"/>
      <c r="L1356" s="69"/>
      <c r="M1356" s="69" t="s">
        <v>666</v>
      </c>
      <c r="N1356" s="69" t="s">
        <v>28</v>
      </c>
      <c r="O1356" s="71">
        <v>0</v>
      </c>
      <c r="P1356" s="74">
        <v>73.349999999999994</v>
      </c>
    </row>
    <row r="1357" spans="1:16" ht="14.25" customHeight="1">
      <c r="A1357" s="64" t="s">
        <v>1</v>
      </c>
      <c r="B1357" s="163" t="s">
        <v>662</v>
      </c>
      <c r="C1357" s="174" t="s">
        <v>647</v>
      </c>
      <c r="D1357" s="68">
        <v>45882</v>
      </c>
      <c r="E1357" s="66">
        <f t="shared" si="15"/>
        <v>8</v>
      </c>
      <c r="F1357" s="66">
        <f t="shared" si="16"/>
        <v>2025</v>
      </c>
      <c r="G1357" s="67">
        <f t="shared" si="17"/>
        <v>45870</v>
      </c>
      <c r="H1357" s="67" t="s">
        <v>29</v>
      </c>
      <c r="I1357" s="26" t="s">
        <v>783</v>
      </c>
      <c r="J1357" s="66" t="s">
        <v>1263</v>
      </c>
      <c r="K1357" s="69"/>
      <c r="L1357" s="69"/>
      <c r="M1357" s="69" t="s">
        <v>666</v>
      </c>
      <c r="N1357" s="69" t="s">
        <v>28</v>
      </c>
      <c r="O1357" s="71">
        <v>0</v>
      </c>
      <c r="P1357" s="74">
        <v>1183.0899999999999</v>
      </c>
    </row>
    <row r="1358" spans="1:16" ht="14.25" customHeight="1">
      <c r="A1358" s="64" t="s">
        <v>1</v>
      </c>
      <c r="B1358" s="163" t="s">
        <v>662</v>
      </c>
      <c r="C1358" s="174" t="s">
        <v>647</v>
      </c>
      <c r="D1358" s="68">
        <v>45884</v>
      </c>
      <c r="E1358" s="66">
        <f t="shared" si="15"/>
        <v>8</v>
      </c>
      <c r="F1358" s="66">
        <f t="shared" si="16"/>
        <v>2025</v>
      </c>
      <c r="G1358" s="67">
        <f t="shared" si="17"/>
        <v>45870</v>
      </c>
      <c r="H1358" s="67" t="s">
        <v>2007</v>
      </c>
      <c r="I1358" s="26" t="s">
        <v>730</v>
      </c>
      <c r="J1358" s="66" t="s">
        <v>976</v>
      </c>
      <c r="K1358" s="69"/>
      <c r="L1358" s="69"/>
      <c r="M1358" s="69" t="s">
        <v>666</v>
      </c>
      <c r="N1358" s="69" t="s">
        <v>604</v>
      </c>
      <c r="O1358" s="71">
        <v>4000</v>
      </c>
      <c r="P1358" s="74">
        <v>0</v>
      </c>
    </row>
    <row r="1359" spans="1:16" ht="14.25" customHeight="1">
      <c r="A1359" s="64" t="s">
        <v>1</v>
      </c>
      <c r="B1359" s="163" t="s">
        <v>662</v>
      </c>
      <c r="C1359" s="174" t="s">
        <v>647</v>
      </c>
      <c r="D1359" s="68">
        <v>45884</v>
      </c>
      <c r="E1359" s="66">
        <f t="shared" si="15"/>
        <v>8</v>
      </c>
      <c r="F1359" s="66">
        <f t="shared" si="16"/>
        <v>2025</v>
      </c>
      <c r="G1359" s="67">
        <f t="shared" si="17"/>
        <v>45870</v>
      </c>
      <c r="H1359" s="67" t="s">
        <v>2007</v>
      </c>
      <c r="I1359" s="26" t="s">
        <v>138</v>
      </c>
      <c r="J1359" s="66" t="s">
        <v>139</v>
      </c>
      <c r="K1359" s="69"/>
      <c r="L1359" s="69"/>
      <c r="M1359" s="69" t="s">
        <v>664</v>
      </c>
      <c r="N1359" s="69" t="s">
        <v>604</v>
      </c>
      <c r="O1359" s="71">
        <v>0.01</v>
      </c>
      <c r="P1359" s="74">
        <v>0</v>
      </c>
    </row>
    <row r="1360" spans="1:16" ht="14.25" customHeight="1">
      <c r="A1360" s="64" t="s">
        <v>1</v>
      </c>
      <c r="B1360" s="163" t="s">
        <v>662</v>
      </c>
      <c r="C1360" s="174" t="s">
        <v>647</v>
      </c>
      <c r="D1360" s="68">
        <v>45884</v>
      </c>
      <c r="E1360" s="66">
        <f t="shared" si="15"/>
        <v>8</v>
      </c>
      <c r="F1360" s="66">
        <f t="shared" si="16"/>
        <v>2025</v>
      </c>
      <c r="G1360" s="67">
        <f t="shared" si="17"/>
        <v>45870</v>
      </c>
      <c r="H1360" s="67" t="s">
        <v>2009</v>
      </c>
      <c r="I1360" s="26" t="s">
        <v>102</v>
      </c>
      <c r="J1360" s="66" t="s">
        <v>167</v>
      </c>
      <c r="K1360" s="69"/>
      <c r="L1360" s="69"/>
      <c r="M1360" s="69" t="s">
        <v>666</v>
      </c>
      <c r="N1360" s="69" t="s">
        <v>28</v>
      </c>
      <c r="O1360" s="71">
        <v>0</v>
      </c>
      <c r="P1360" s="74">
        <v>177.05</v>
      </c>
    </row>
    <row r="1361" spans="1:16" ht="14.25" customHeight="1">
      <c r="A1361" s="64" t="s">
        <v>1</v>
      </c>
      <c r="B1361" s="163" t="s">
        <v>662</v>
      </c>
      <c r="C1361" s="174" t="s">
        <v>647</v>
      </c>
      <c r="D1361" s="68">
        <v>45884</v>
      </c>
      <c r="E1361" s="66">
        <f t="shared" si="15"/>
        <v>8</v>
      </c>
      <c r="F1361" s="66">
        <f t="shared" si="16"/>
        <v>2025</v>
      </c>
      <c r="G1361" s="67">
        <f t="shared" si="17"/>
        <v>45870</v>
      </c>
      <c r="H1361" s="67" t="s">
        <v>2010</v>
      </c>
      <c r="I1361" s="26" t="s">
        <v>50</v>
      </c>
      <c r="J1361" s="66" t="s">
        <v>171</v>
      </c>
      <c r="K1361" s="69"/>
      <c r="L1361" s="69"/>
      <c r="M1361" s="69" t="s">
        <v>666</v>
      </c>
      <c r="N1361" s="69" t="s">
        <v>28</v>
      </c>
      <c r="O1361" s="71">
        <v>0</v>
      </c>
      <c r="P1361" s="74">
        <v>3906.51</v>
      </c>
    </row>
    <row r="1362" spans="1:16" ht="14.25" customHeight="1">
      <c r="A1362" s="64" t="s">
        <v>1</v>
      </c>
      <c r="B1362" s="163" t="s">
        <v>662</v>
      </c>
      <c r="C1362" s="174" t="s">
        <v>647</v>
      </c>
      <c r="D1362" s="68">
        <v>45887</v>
      </c>
      <c r="E1362" s="66">
        <f t="shared" si="15"/>
        <v>8</v>
      </c>
      <c r="F1362" s="66">
        <f t="shared" si="16"/>
        <v>2025</v>
      </c>
      <c r="G1362" s="67">
        <f t="shared" si="17"/>
        <v>45870</v>
      </c>
      <c r="H1362" s="67" t="s">
        <v>2006</v>
      </c>
      <c r="I1362" s="26" t="s">
        <v>142</v>
      </c>
      <c r="J1362" s="66" t="s">
        <v>182</v>
      </c>
      <c r="K1362" s="69"/>
      <c r="L1362" s="69"/>
      <c r="M1362" s="69" t="s">
        <v>664</v>
      </c>
      <c r="N1362" s="69" t="s">
        <v>604</v>
      </c>
      <c r="O1362" s="71">
        <v>329.83</v>
      </c>
      <c r="P1362" s="74">
        <v>0</v>
      </c>
    </row>
    <row r="1363" spans="1:16" ht="14.25" customHeight="1">
      <c r="A1363" s="64" t="s">
        <v>1</v>
      </c>
      <c r="B1363" s="163" t="s">
        <v>662</v>
      </c>
      <c r="C1363" s="174" t="s">
        <v>647</v>
      </c>
      <c r="D1363" s="68">
        <v>45887</v>
      </c>
      <c r="E1363" s="66">
        <f t="shared" si="15"/>
        <v>8</v>
      </c>
      <c r="F1363" s="66">
        <f t="shared" si="16"/>
        <v>2025</v>
      </c>
      <c r="G1363" s="67">
        <f t="shared" si="17"/>
        <v>45870</v>
      </c>
      <c r="H1363" s="67" t="s">
        <v>2006</v>
      </c>
      <c r="I1363" s="26" t="s">
        <v>142</v>
      </c>
      <c r="J1363" s="66" t="s">
        <v>182</v>
      </c>
      <c r="K1363" s="69"/>
      <c r="L1363" s="69"/>
      <c r="M1363" s="69" t="s">
        <v>664</v>
      </c>
      <c r="N1363" s="69" t="s">
        <v>604</v>
      </c>
      <c r="O1363" s="71">
        <v>1374.28</v>
      </c>
      <c r="P1363" s="74">
        <v>0</v>
      </c>
    </row>
    <row r="1364" spans="1:16" ht="14.25" customHeight="1">
      <c r="A1364" s="64" t="s">
        <v>1</v>
      </c>
      <c r="B1364" s="163" t="s">
        <v>662</v>
      </c>
      <c r="C1364" s="174" t="s">
        <v>647</v>
      </c>
      <c r="D1364" s="68">
        <v>45887</v>
      </c>
      <c r="E1364" s="66">
        <f t="shared" si="15"/>
        <v>8</v>
      </c>
      <c r="F1364" s="66">
        <f t="shared" si="16"/>
        <v>2025</v>
      </c>
      <c r="G1364" s="67">
        <f t="shared" si="17"/>
        <v>45870</v>
      </c>
      <c r="H1364" s="67" t="s">
        <v>2006</v>
      </c>
      <c r="I1364" s="26" t="s">
        <v>142</v>
      </c>
      <c r="J1364" s="66" t="s">
        <v>182</v>
      </c>
      <c r="K1364" s="69"/>
      <c r="L1364" s="69"/>
      <c r="M1364" s="69" t="s">
        <v>664</v>
      </c>
      <c r="N1364" s="69" t="s">
        <v>604</v>
      </c>
      <c r="O1364" s="71">
        <v>184.05</v>
      </c>
      <c r="P1364" s="74">
        <v>0</v>
      </c>
    </row>
    <row r="1365" spans="1:16" ht="14.25" customHeight="1">
      <c r="A1365" s="64" t="s">
        <v>1</v>
      </c>
      <c r="B1365" s="163" t="s">
        <v>662</v>
      </c>
      <c r="C1365" s="174" t="s">
        <v>647</v>
      </c>
      <c r="D1365" s="68">
        <v>45887</v>
      </c>
      <c r="E1365" s="66">
        <f t="shared" si="15"/>
        <v>8</v>
      </c>
      <c r="F1365" s="66">
        <f t="shared" si="16"/>
        <v>2025</v>
      </c>
      <c r="G1365" s="67">
        <f t="shared" si="17"/>
        <v>45870</v>
      </c>
      <c r="H1365" s="67" t="s">
        <v>2006</v>
      </c>
      <c r="I1365" s="26" t="s">
        <v>142</v>
      </c>
      <c r="J1365" s="66" t="s">
        <v>182</v>
      </c>
      <c r="K1365" s="69"/>
      <c r="L1365" s="69"/>
      <c r="M1365" s="69" t="s">
        <v>664</v>
      </c>
      <c r="N1365" s="69" t="s">
        <v>604</v>
      </c>
      <c r="O1365" s="71">
        <v>93.39</v>
      </c>
      <c r="P1365" s="74">
        <v>0</v>
      </c>
    </row>
    <row r="1366" spans="1:16" ht="14.25" customHeight="1">
      <c r="A1366" s="64" t="s">
        <v>1</v>
      </c>
      <c r="B1366" s="163" t="s">
        <v>662</v>
      </c>
      <c r="C1366" s="174" t="s">
        <v>647</v>
      </c>
      <c r="D1366" s="68">
        <v>45887</v>
      </c>
      <c r="E1366" s="66">
        <f t="shared" si="15"/>
        <v>8</v>
      </c>
      <c r="F1366" s="66">
        <f t="shared" si="16"/>
        <v>2025</v>
      </c>
      <c r="G1366" s="67">
        <f t="shared" si="17"/>
        <v>45870</v>
      </c>
      <c r="H1366" s="67" t="s">
        <v>2007</v>
      </c>
      <c r="I1366" s="26" t="s">
        <v>138</v>
      </c>
      <c r="J1366" s="66" t="s">
        <v>139</v>
      </c>
      <c r="K1366" s="69"/>
      <c r="L1366" s="69"/>
      <c r="M1366" s="69" t="s">
        <v>664</v>
      </c>
      <c r="N1366" s="69" t="s">
        <v>604</v>
      </c>
      <c r="O1366" s="71">
        <v>0.3</v>
      </c>
      <c r="P1366" s="74">
        <v>0</v>
      </c>
    </row>
    <row r="1367" spans="1:16" ht="14.25" customHeight="1">
      <c r="A1367" s="64" t="s">
        <v>1</v>
      </c>
      <c r="B1367" s="163" t="s">
        <v>662</v>
      </c>
      <c r="C1367" s="174" t="s">
        <v>647</v>
      </c>
      <c r="D1367" s="68">
        <v>45887</v>
      </c>
      <c r="E1367" s="66">
        <f t="shared" si="15"/>
        <v>8</v>
      </c>
      <c r="F1367" s="66">
        <f t="shared" si="16"/>
        <v>2025</v>
      </c>
      <c r="G1367" s="67">
        <f t="shared" si="17"/>
        <v>45870</v>
      </c>
      <c r="H1367" s="67" t="s">
        <v>2010</v>
      </c>
      <c r="I1367" s="26" t="s">
        <v>676</v>
      </c>
      <c r="J1367" s="66" t="s">
        <v>677</v>
      </c>
      <c r="K1367" s="69"/>
      <c r="L1367" s="69"/>
      <c r="M1367" s="69" t="s">
        <v>666</v>
      </c>
      <c r="N1367" s="69" t="s">
        <v>28</v>
      </c>
      <c r="O1367" s="71">
        <v>0</v>
      </c>
      <c r="P1367" s="74">
        <v>2842.23</v>
      </c>
    </row>
    <row r="1368" spans="1:16" ht="14.25" customHeight="1">
      <c r="A1368" s="64" t="s">
        <v>1</v>
      </c>
      <c r="B1368" s="163" t="s">
        <v>662</v>
      </c>
      <c r="C1368" s="174" t="s">
        <v>647</v>
      </c>
      <c r="D1368" s="68">
        <v>45887</v>
      </c>
      <c r="E1368" s="66">
        <f t="shared" si="15"/>
        <v>8</v>
      </c>
      <c r="F1368" s="66">
        <f t="shared" si="16"/>
        <v>2025</v>
      </c>
      <c r="G1368" s="67">
        <f t="shared" si="17"/>
        <v>45870</v>
      </c>
      <c r="H1368" s="67" t="s">
        <v>2008</v>
      </c>
      <c r="I1368" s="26" t="s">
        <v>582</v>
      </c>
      <c r="J1368" s="66" t="s">
        <v>852</v>
      </c>
      <c r="K1368" s="69"/>
      <c r="L1368" s="69"/>
      <c r="M1368" s="69" t="s">
        <v>666</v>
      </c>
      <c r="N1368" s="69" t="s">
        <v>28</v>
      </c>
      <c r="O1368" s="71">
        <v>0</v>
      </c>
      <c r="P1368" s="74">
        <v>225</v>
      </c>
    </row>
    <row r="1369" spans="1:16" ht="14.25" customHeight="1">
      <c r="A1369" s="64" t="s">
        <v>1</v>
      </c>
      <c r="B1369" s="163" t="s">
        <v>662</v>
      </c>
      <c r="C1369" s="174" t="s">
        <v>647</v>
      </c>
      <c r="D1369" s="68">
        <v>45887</v>
      </c>
      <c r="E1369" s="66">
        <f t="shared" si="15"/>
        <v>8</v>
      </c>
      <c r="F1369" s="66">
        <f t="shared" si="16"/>
        <v>2025</v>
      </c>
      <c r="G1369" s="67">
        <f t="shared" si="17"/>
        <v>45870</v>
      </c>
      <c r="H1369" s="67" t="s">
        <v>29</v>
      </c>
      <c r="I1369" s="26" t="s">
        <v>44</v>
      </c>
      <c r="J1369" s="66" t="s">
        <v>524</v>
      </c>
      <c r="K1369" s="69"/>
      <c r="L1369" s="69"/>
      <c r="M1369" s="69" t="s">
        <v>666</v>
      </c>
      <c r="N1369" s="69" t="s">
        <v>28</v>
      </c>
      <c r="O1369" s="71">
        <v>0</v>
      </c>
      <c r="P1369" s="74">
        <v>417.95</v>
      </c>
    </row>
    <row r="1370" spans="1:16" ht="14.25" customHeight="1">
      <c r="A1370" s="64" t="s">
        <v>1</v>
      </c>
      <c r="B1370" s="163" t="s">
        <v>662</v>
      </c>
      <c r="C1370" s="174" t="s">
        <v>647</v>
      </c>
      <c r="D1370" s="68">
        <v>45888</v>
      </c>
      <c r="E1370" s="66">
        <f t="shared" si="15"/>
        <v>8</v>
      </c>
      <c r="F1370" s="66">
        <f t="shared" si="16"/>
        <v>2025</v>
      </c>
      <c r="G1370" s="67">
        <f t="shared" si="17"/>
        <v>45870</v>
      </c>
      <c r="H1370" s="67" t="s">
        <v>2006</v>
      </c>
      <c r="I1370" s="26" t="s">
        <v>142</v>
      </c>
      <c r="J1370" s="66" t="s">
        <v>1216</v>
      </c>
      <c r="K1370" s="69"/>
      <c r="L1370" s="69"/>
      <c r="M1370" s="69" t="s">
        <v>664</v>
      </c>
      <c r="N1370" s="69" t="s">
        <v>604</v>
      </c>
      <c r="O1370" s="71">
        <v>510</v>
      </c>
      <c r="P1370" s="74">
        <v>0</v>
      </c>
    </row>
    <row r="1371" spans="1:16" ht="14.25" customHeight="1">
      <c r="A1371" s="64" t="s">
        <v>1</v>
      </c>
      <c r="B1371" s="163" t="s">
        <v>662</v>
      </c>
      <c r="C1371" s="174" t="s">
        <v>647</v>
      </c>
      <c r="D1371" s="68">
        <v>45888</v>
      </c>
      <c r="E1371" s="66">
        <f t="shared" si="15"/>
        <v>8</v>
      </c>
      <c r="F1371" s="66">
        <f t="shared" si="16"/>
        <v>2025</v>
      </c>
      <c r="G1371" s="67">
        <f t="shared" si="17"/>
        <v>45870</v>
      </c>
      <c r="H1371" s="67" t="s">
        <v>2006</v>
      </c>
      <c r="I1371" s="26" t="s">
        <v>142</v>
      </c>
      <c r="J1371" s="66" t="s">
        <v>1216</v>
      </c>
      <c r="K1371" s="69"/>
      <c r="L1371" s="69"/>
      <c r="M1371" s="69" t="s">
        <v>664</v>
      </c>
      <c r="N1371" s="69" t="s">
        <v>604</v>
      </c>
      <c r="O1371" s="71">
        <v>510</v>
      </c>
      <c r="P1371" s="74">
        <v>0</v>
      </c>
    </row>
    <row r="1372" spans="1:16" ht="14.25" customHeight="1">
      <c r="A1372" s="64" t="s">
        <v>1</v>
      </c>
      <c r="B1372" s="163" t="s">
        <v>662</v>
      </c>
      <c r="C1372" s="174" t="s">
        <v>647</v>
      </c>
      <c r="D1372" s="68">
        <v>45888</v>
      </c>
      <c r="E1372" s="66">
        <f t="shared" si="15"/>
        <v>8</v>
      </c>
      <c r="F1372" s="66">
        <f t="shared" si="16"/>
        <v>2025</v>
      </c>
      <c r="G1372" s="67">
        <f t="shared" si="17"/>
        <v>45870</v>
      </c>
      <c r="H1372" s="67" t="s">
        <v>2006</v>
      </c>
      <c r="I1372" s="26" t="s">
        <v>142</v>
      </c>
      <c r="J1372" s="66" t="s">
        <v>182</v>
      </c>
      <c r="K1372" s="69"/>
      <c r="L1372" s="69"/>
      <c r="M1372" s="69" t="s">
        <v>664</v>
      </c>
      <c r="N1372" s="69" t="s">
        <v>604</v>
      </c>
      <c r="O1372" s="71">
        <v>557.85</v>
      </c>
      <c r="P1372" s="74">
        <v>0</v>
      </c>
    </row>
    <row r="1373" spans="1:16" ht="14.25" customHeight="1">
      <c r="A1373" s="64" t="s">
        <v>1</v>
      </c>
      <c r="B1373" s="163" t="s">
        <v>662</v>
      </c>
      <c r="C1373" s="174" t="s">
        <v>647</v>
      </c>
      <c r="D1373" s="68">
        <v>45888</v>
      </c>
      <c r="E1373" s="66">
        <f t="shared" si="15"/>
        <v>8</v>
      </c>
      <c r="F1373" s="66">
        <f t="shared" si="16"/>
        <v>2025</v>
      </c>
      <c r="G1373" s="67">
        <f t="shared" si="17"/>
        <v>45870</v>
      </c>
      <c r="H1373" s="67" t="s">
        <v>2006</v>
      </c>
      <c r="I1373" s="26" t="s">
        <v>142</v>
      </c>
      <c r="J1373" s="66" t="s">
        <v>182</v>
      </c>
      <c r="K1373" s="69"/>
      <c r="L1373" s="69"/>
      <c r="M1373" s="69" t="s">
        <v>664</v>
      </c>
      <c r="N1373" s="69" t="s">
        <v>604</v>
      </c>
      <c r="O1373" s="71">
        <v>378.5</v>
      </c>
      <c r="P1373" s="74">
        <v>0</v>
      </c>
    </row>
    <row r="1374" spans="1:16" ht="14.25" customHeight="1">
      <c r="A1374" s="64" t="s">
        <v>1</v>
      </c>
      <c r="B1374" s="163" t="s">
        <v>662</v>
      </c>
      <c r="C1374" s="174" t="s">
        <v>647</v>
      </c>
      <c r="D1374" s="68">
        <v>45888</v>
      </c>
      <c r="E1374" s="66">
        <f t="shared" si="15"/>
        <v>8</v>
      </c>
      <c r="F1374" s="66">
        <f t="shared" si="16"/>
        <v>2025</v>
      </c>
      <c r="G1374" s="67">
        <f t="shared" si="17"/>
        <v>45870</v>
      </c>
      <c r="H1374" s="67" t="s">
        <v>2006</v>
      </c>
      <c r="I1374" s="26" t="s">
        <v>142</v>
      </c>
      <c r="J1374" s="66" t="s">
        <v>182</v>
      </c>
      <c r="K1374" s="69"/>
      <c r="L1374" s="69"/>
      <c r="M1374" s="69" t="s">
        <v>664</v>
      </c>
      <c r="N1374" s="69" t="s">
        <v>604</v>
      </c>
      <c r="O1374" s="71">
        <v>817.16</v>
      </c>
      <c r="P1374" s="74">
        <v>0</v>
      </c>
    </row>
    <row r="1375" spans="1:16" ht="14.25" customHeight="1">
      <c r="A1375" s="64" t="s">
        <v>1</v>
      </c>
      <c r="B1375" s="163" t="s">
        <v>662</v>
      </c>
      <c r="C1375" s="174" t="s">
        <v>647</v>
      </c>
      <c r="D1375" s="68">
        <v>45888</v>
      </c>
      <c r="E1375" s="66">
        <f t="shared" si="15"/>
        <v>8</v>
      </c>
      <c r="F1375" s="66">
        <f t="shared" si="16"/>
        <v>2025</v>
      </c>
      <c r="G1375" s="67">
        <f t="shared" si="17"/>
        <v>45870</v>
      </c>
      <c r="H1375" s="67" t="s">
        <v>2006</v>
      </c>
      <c r="I1375" s="26" t="s">
        <v>142</v>
      </c>
      <c r="J1375" s="66" t="s">
        <v>182</v>
      </c>
      <c r="K1375" s="69"/>
      <c r="L1375" s="69"/>
      <c r="M1375" s="69" t="s">
        <v>664</v>
      </c>
      <c r="N1375" s="69" t="s">
        <v>604</v>
      </c>
      <c r="O1375" s="71">
        <v>1205.24</v>
      </c>
      <c r="P1375" s="74">
        <v>0</v>
      </c>
    </row>
    <row r="1376" spans="1:16" ht="14.25" customHeight="1">
      <c r="A1376" s="64" t="s">
        <v>1</v>
      </c>
      <c r="B1376" s="163" t="s">
        <v>662</v>
      </c>
      <c r="C1376" s="174" t="s">
        <v>647</v>
      </c>
      <c r="D1376" s="68">
        <v>45888</v>
      </c>
      <c r="E1376" s="66">
        <f t="shared" si="15"/>
        <v>8</v>
      </c>
      <c r="F1376" s="66">
        <f t="shared" si="16"/>
        <v>2025</v>
      </c>
      <c r="G1376" s="67">
        <f t="shared" si="17"/>
        <v>45870</v>
      </c>
      <c r="H1376" s="67" t="s">
        <v>2006</v>
      </c>
      <c r="I1376" s="26" t="s">
        <v>142</v>
      </c>
      <c r="J1376" s="66" t="s">
        <v>182</v>
      </c>
      <c r="K1376" s="69"/>
      <c r="L1376" s="69"/>
      <c r="M1376" s="69" t="s">
        <v>664</v>
      </c>
      <c r="N1376" s="69" t="s">
        <v>604</v>
      </c>
      <c r="O1376" s="71">
        <v>392.89</v>
      </c>
      <c r="P1376" s="74">
        <v>0</v>
      </c>
    </row>
    <row r="1377" spans="1:16" ht="14.25" customHeight="1">
      <c r="A1377" s="64" t="s">
        <v>1</v>
      </c>
      <c r="B1377" s="163" t="s">
        <v>662</v>
      </c>
      <c r="C1377" s="174" t="s">
        <v>647</v>
      </c>
      <c r="D1377" s="68">
        <v>45888</v>
      </c>
      <c r="E1377" s="66">
        <f t="shared" si="15"/>
        <v>8</v>
      </c>
      <c r="F1377" s="66">
        <f t="shared" si="16"/>
        <v>2025</v>
      </c>
      <c r="G1377" s="67">
        <f t="shared" si="17"/>
        <v>45870</v>
      </c>
      <c r="H1377" s="67" t="s">
        <v>2006</v>
      </c>
      <c r="I1377" s="26" t="s">
        <v>142</v>
      </c>
      <c r="J1377" s="66" t="s">
        <v>182</v>
      </c>
      <c r="K1377" s="69"/>
      <c r="L1377" s="69"/>
      <c r="M1377" s="69" t="s">
        <v>664</v>
      </c>
      <c r="N1377" s="69" t="s">
        <v>604</v>
      </c>
      <c r="O1377" s="71">
        <v>1637.05</v>
      </c>
      <c r="P1377" s="74">
        <v>0</v>
      </c>
    </row>
    <row r="1378" spans="1:16" ht="14.25" customHeight="1">
      <c r="A1378" s="64" t="s">
        <v>1</v>
      </c>
      <c r="B1378" s="163" t="s">
        <v>662</v>
      </c>
      <c r="C1378" s="174" t="s">
        <v>647</v>
      </c>
      <c r="D1378" s="68">
        <v>45888</v>
      </c>
      <c r="E1378" s="66">
        <f t="shared" si="15"/>
        <v>8</v>
      </c>
      <c r="F1378" s="66">
        <f t="shared" si="16"/>
        <v>2025</v>
      </c>
      <c r="G1378" s="67">
        <f t="shared" si="17"/>
        <v>45870</v>
      </c>
      <c r="H1378" s="67" t="s">
        <v>2006</v>
      </c>
      <c r="I1378" s="26" t="s">
        <v>142</v>
      </c>
      <c r="J1378" s="66" t="s">
        <v>182</v>
      </c>
      <c r="K1378" s="69"/>
      <c r="L1378" s="69"/>
      <c r="M1378" s="69" t="s">
        <v>664</v>
      </c>
      <c r="N1378" s="69" t="s">
        <v>604</v>
      </c>
      <c r="O1378" s="71">
        <v>1224.04</v>
      </c>
      <c r="P1378" s="74">
        <v>0</v>
      </c>
    </row>
    <row r="1379" spans="1:16" ht="14.25" customHeight="1">
      <c r="A1379" s="64" t="s">
        <v>1</v>
      </c>
      <c r="B1379" s="163" t="s">
        <v>662</v>
      </c>
      <c r="C1379" s="174" t="s">
        <v>647</v>
      </c>
      <c r="D1379" s="68">
        <v>45888</v>
      </c>
      <c r="E1379" s="66">
        <f t="shared" si="15"/>
        <v>8</v>
      </c>
      <c r="F1379" s="66">
        <f t="shared" si="16"/>
        <v>2025</v>
      </c>
      <c r="G1379" s="67">
        <f t="shared" si="17"/>
        <v>45870</v>
      </c>
      <c r="H1379" s="67" t="s">
        <v>2006</v>
      </c>
      <c r="I1379" s="26" t="s">
        <v>142</v>
      </c>
      <c r="J1379" s="66" t="s">
        <v>182</v>
      </c>
      <c r="K1379" s="69"/>
      <c r="L1379" s="69"/>
      <c r="M1379" s="69" t="s">
        <v>664</v>
      </c>
      <c r="N1379" s="69" t="s">
        <v>604</v>
      </c>
      <c r="O1379" s="71">
        <v>293.77</v>
      </c>
      <c r="P1379" s="74">
        <v>0</v>
      </c>
    </row>
    <row r="1380" spans="1:16" ht="14.25" customHeight="1">
      <c r="A1380" s="64" t="s">
        <v>1</v>
      </c>
      <c r="B1380" s="163" t="s">
        <v>662</v>
      </c>
      <c r="C1380" s="174" t="s">
        <v>647</v>
      </c>
      <c r="D1380" s="68">
        <v>45888</v>
      </c>
      <c r="E1380" s="66">
        <f t="shared" si="15"/>
        <v>8</v>
      </c>
      <c r="F1380" s="66">
        <f t="shared" si="16"/>
        <v>2025</v>
      </c>
      <c r="G1380" s="67">
        <f t="shared" si="17"/>
        <v>45870</v>
      </c>
      <c r="H1380" s="67" t="s">
        <v>2006</v>
      </c>
      <c r="I1380" s="26" t="s">
        <v>142</v>
      </c>
      <c r="J1380" s="66" t="s">
        <v>182</v>
      </c>
      <c r="K1380" s="69"/>
      <c r="L1380" s="69"/>
      <c r="M1380" s="69" t="s">
        <v>664</v>
      </c>
      <c r="N1380" s="69" t="s">
        <v>604</v>
      </c>
      <c r="O1380" s="71">
        <v>454.95</v>
      </c>
      <c r="P1380" s="74">
        <v>0</v>
      </c>
    </row>
    <row r="1381" spans="1:16" ht="14.25" customHeight="1">
      <c r="A1381" s="64" t="s">
        <v>1</v>
      </c>
      <c r="B1381" s="163" t="s">
        <v>662</v>
      </c>
      <c r="C1381" s="174" t="s">
        <v>647</v>
      </c>
      <c r="D1381" s="68">
        <v>45888</v>
      </c>
      <c r="E1381" s="66">
        <f t="shared" si="15"/>
        <v>8</v>
      </c>
      <c r="F1381" s="66">
        <f t="shared" si="16"/>
        <v>2025</v>
      </c>
      <c r="G1381" s="67">
        <f t="shared" si="17"/>
        <v>45870</v>
      </c>
      <c r="H1381" s="67" t="s">
        <v>2006</v>
      </c>
      <c r="I1381" s="26" t="s">
        <v>142</v>
      </c>
      <c r="J1381" s="66" t="s">
        <v>182</v>
      </c>
      <c r="K1381" s="69"/>
      <c r="L1381" s="69"/>
      <c r="M1381" s="69" t="s">
        <v>664</v>
      </c>
      <c r="N1381" s="69" t="s">
        <v>604</v>
      </c>
      <c r="O1381" s="71">
        <v>1895.61</v>
      </c>
      <c r="P1381" s="74">
        <v>0</v>
      </c>
    </row>
    <row r="1382" spans="1:16" ht="14.25" customHeight="1">
      <c r="A1382" s="64" t="s">
        <v>1</v>
      </c>
      <c r="B1382" s="163" t="s">
        <v>662</v>
      </c>
      <c r="C1382" s="174" t="s">
        <v>647</v>
      </c>
      <c r="D1382" s="68">
        <v>45888</v>
      </c>
      <c r="E1382" s="66">
        <f t="shared" si="15"/>
        <v>8</v>
      </c>
      <c r="F1382" s="66">
        <f t="shared" si="16"/>
        <v>2025</v>
      </c>
      <c r="G1382" s="67">
        <f t="shared" si="17"/>
        <v>45870</v>
      </c>
      <c r="H1382" s="67" t="s">
        <v>2007</v>
      </c>
      <c r="I1382" s="26" t="s">
        <v>138</v>
      </c>
      <c r="J1382" s="66" t="s">
        <v>139</v>
      </c>
      <c r="K1382" s="69"/>
      <c r="L1382" s="69"/>
      <c r="M1382" s="69" t="s">
        <v>664</v>
      </c>
      <c r="N1382" s="69" t="s">
        <v>604</v>
      </c>
      <c r="O1382" s="71">
        <v>0.43</v>
      </c>
      <c r="P1382" s="74">
        <v>0</v>
      </c>
    </row>
    <row r="1383" spans="1:16" ht="14.25" customHeight="1">
      <c r="A1383" s="64" t="s">
        <v>1</v>
      </c>
      <c r="B1383" s="163" t="s">
        <v>662</v>
      </c>
      <c r="C1383" s="174" t="s">
        <v>647</v>
      </c>
      <c r="D1383" s="68">
        <v>45888</v>
      </c>
      <c r="E1383" s="66">
        <f t="shared" si="15"/>
        <v>8</v>
      </c>
      <c r="F1383" s="66">
        <f t="shared" si="16"/>
        <v>2025</v>
      </c>
      <c r="G1383" s="67">
        <f t="shared" si="17"/>
        <v>45870</v>
      </c>
      <c r="H1383" s="67" t="s">
        <v>29</v>
      </c>
      <c r="I1383" s="26" t="s">
        <v>45</v>
      </c>
      <c r="J1383" s="66" t="s">
        <v>1264</v>
      </c>
      <c r="K1383" s="69"/>
      <c r="L1383" s="69"/>
      <c r="M1383" s="69" t="s">
        <v>666</v>
      </c>
      <c r="N1383" s="69" t="s">
        <v>28</v>
      </c>
      <c r="O1383" s="71">
        <v>0</v>
      </c>
      <c r="P1383" s="74">
        <v>61.38</v>
      </c>
    </row>
    <row r="1384" spans="1:16" ht="14.25" customHeight="1">
      <c r="A1384" s="64" t="s">
        <v>1</v>
      </c>
      <c r="B1384" s="163" t="s">
        <v>662</v>
      </c>
      <c r="C1384" s="174" t="s">
        <v>647</v>
      </c>
      <c r="D1384" s="68">
        <v>45888</v>
      </c>
      <c r="E1384" s="66">
        <f t="shared" si="15"/>
        <v>8</v>
      </c>
      <c r="F1384" s="66">
        <f t="shared" si="16"/>
        <v>2025</v>
      </c>
      <c r="G1384" s="67">
        <f t="shared" si="17"/>
        <v>45870</v>
      </c>
      <c r="H1384" s="67" t="s">
        <v>29</v>
      </c>
      <c r="I1384" s="26" t="s">
        <v>45</v>
      </c>
      <c r="J1384" s="66" t="s">
        <v>1265</v>
      </c>
      <c r="K1384" s="69"/>
      <c r="L1384" s="69"/>
      <c r="M1384" s="69" t="s">
        <v>666</v>
      </c>
      <c r="N1384" s="69" t="s">
        <v>28</v>
      </c>
      <c r="O1384" s="71">
        <v>0</v>
      </c>
      <c r="P1384" s="74">
        <v>64.45</v>
      </c>
    </row>
    <row r="1385" spans="1:16" ht="14.25" customHeight="1">
      <c r="A1385" s="64" t="s">
        <v>1</v>
      </c>
      <c r="B1385" s="163" t="s">
        <v>662</v>
      </c>
      <c r="C1385" s="174" t="s">
        <v>647</v>
      </c>
      <c r="D1385" s="68">
        <v>45888</v>
      </c>
      <c r="E1385" s="66">
        <f t="shared" si="15"/>
        <v>8</v>
      </c>
      <c r="F1385" s="66">
        <f t="shared" si="16"/>
        <v>2025</v>
      </c>
      <c r="G1385" s="67">
        <f t="shared" si="17"/>
        <v>45870</v>
      </c>
      <c r="H1385" s="67" t="s">
        <v>29</v>
      </c>
      <c r="I1385" s="26" t="s">
        <v>45</v>
      </c>
      <c r="J1385" s="66" t="s">
        <v>1266</v>
      </c>
      <c r="K1385" s="69"/>
      <c r="L1385" s="69"/>
      <c r="M1385" s="69" t="s">
        <v>666</v>
      </c>
      <c r="N1385" s="69" t="s">
        <v>28</v>
      </c>
      <c r="O1385" s="71">
        <v>0</v>
      </c>
      <c r="P1385" s="74">
        <v>64.45</v>
      </c>
    </row>
    <row r="1386" spans="1:16" ht="14.25" customHeight="1">
      <c r="A1386" s="64" t="s">
        <v>1</v>
      </c>
      <c r="B1386" s="163" t="s">
        <v>662</v>
      </c>
      <c r="C1386" s="174" t="s">
        <v>647</v>
      </c>
      <c r="D1386" s="68">
        <v>45888</v>
      </c>
      <c r="E1386" s="66">
        <f t="shared" si="15"/>
        <v>8</v>
      </c>
      <c r="F1386" s="66">
        <f t="shared" si="16"/>
        <v>2025</v>
      </c>
      <c r="G1386" s="67">
        <f t="shared" si="17"/>
        <v>45870</v>
      </c>
      <c r="H1386" s="67" t="s">
        <v>29</v>
      </c>
      <c r="I1386" s="26" t="s">
        <v>45</v>
      </c>
      <c r="J1386" s="66" t="s">
        <v>1267</v>
      </c>
      <c r="K1386" s="69"/>
      <c r="L1386" s="69"/>
      <c r="M1386" s="69" t="s">
        <v>666</v>
      </c>
      <c r="N1386" s="69" t="s">
        <v>28</v>
      </c>
      <c r="O1386" s="71">
        <v>0</v>
      </c>
      <c r="P1386" s="74">
        <v>64.45</v>
      </c>
    </row>
    <row r="1387" spans="1:16" ht="14.25" customHeight="1">
      <c r="A1387" s="64" t="s">
        <v>1</v>
      </c>
      <c r="B1387" s="163" t="s">
        <v>662</v>
      </c>
      <c r="C1387" s="174" t="s">
        <v>647</v>
      </c>
      <c r="D1387" s="68">
        <v>45888</v>
      </c>
      <c r="E1387" s="66">
        <f t="shared" si="15"/>
        <v>8</v>
      </c>
      <c r="F1387" s="66">
        <f t="shared" si="16"/>
        <v>2025</v>
      </c>
      <c r="G1387" s="67">
        <f t="shared" si="17"/>
        <v>45870</v>
      </c>
      <c r="H1387" s="67" t="s">
        <v>2006</v>
      </c>
      <c r="I1387" s="26" t="s">
        <v>142</v>
      </c>
      <c r="J1387" s="66" t="s">
        <v>1268</v>
      </c>
      <c r="K1387" s="69"/>
      <c r="L1387" s="69"/>
      <c r="M1387" s="69" t="s">
        <v>664</v>
      </c>
      <c r="N1387" s="69" t="s">
        <v>28</v>
      </c>
      <c r="O1387" s="71">
        <v>0</v>
      </c>
      <c r="P1387" s="74">
        <v>1020</v>
      </c>
    </row>
    <row r="1388" spans="1:16" ht="14.25" customHeight="1">
      <c r="A1388" s="64" t="s">
        <v>1</v>
      </c>
      <c r="B1388" s="163" t="s">
        <v>662</v>
      </c>
      <c r="C1388" s="174" t="s">
        <v>647</v>
      </c>
      <c r="D1388" s="68">
        <v>45888</v>
      </c>
      <c r="E1388" s="66">
        <f t="shared" si="15"/>
        <v>8</v>
      </c>
      <c r="F1388" s="66">
        <f t="shared" si="16"/>
        <v>2025</v>
      </c>
      <c r="G1388" s="67">
        <f t="shared" si="17"/>
        <v>45870</v>
      </c>
      <c r="H1388" s="67" t="s">
        <v>2006</v>
      </c>
      <c r="I1388" s="26" t="s">
        <v>142</v>
      </c>
      <c r="J1388" s="66" t="s">
        <v>1269</v>
      </c>
      <c r="K1388" s="69"/>
      <c r="L1388" s="69"/>
      <c r="M1388" s="69" t="s">
        <v>664</v>
      </c>
      <c r="N1388" s="69" t="s">
        <v>28</v>
      </c>
      <c r="O1388" s="71">
        <v>0</v>
      </c>
      <c r="P1388" s="74">
        <v>936.48</v>
      </c>
    </row>
    <row r="1389" spans="1:16" ht="14.25" customHeight="1">
      <c r="A1389" s="64" t="s">
        <v>1</v>
      </c>
      <c r="B1389" s="163" t="s">
        <v>662</v>
      </c>
      <c r="C1389" s="174" t="s">
        <v>647</v>
      </c>
      <c r="D1389" s="68">
        <v>45888</v>
      </c>
      <c r="E1389" s="66">
        <f t="shared" si="15"/>
        <v>8</v>
      </c>
      <c r="F1389" s="66">
        <f t="shared" si="16"/>
        <v>2025</v>
      </c>
      <c r="G1389" s="67">
        <f t="shared" si="17"/>
        <v>45870</v>
      </c>
      <c r="H1389" s="67" t="s">
        <v>2010</v>
      </c>
      <c r="I1389" s="26" t="s">
        <v>55</v>
      </c>
      <c r="J1389" s="66" t="s">
        <v>1270</v>
      </c>
      <c r="K1389" s="69"/>
      <c r="L1389" s="69"/>
      <c r="M1389" s="69" t="s">
        <v>666</v>
      </c>
      <c r="N1389" s="69" t="s">
        <v>28</v>
      </c>
      <c r="O1389" s="71">
        <v>0</v>
      </c>
      <c r="P1389" s="74">
        <v>2872.14</v>
      </c>
    </row>
    <row r="1390" spans="1:16" ht="14.25" customHeight="1">
      <c r="A1390" s="64" t="s">
        <v>1</v>
      </c>
      <c r="B1390" s="163" t="s">
        <v>662</v>
      </c>
      <c r="C1390" s="174" t="s">
        <v>647</v>
      </c>
      <c r="D1390" s="68">
        <v>45888</v>
      </c>
      <c r="E1390" s="66">
        <f t="shared" si="15"/>
        <v>8</v>
      </c>
      <c r="F1390" s="66">
        <f t="shared" si="16"/>
        <v>2025</v>
      </c>
      <c r="G1390" s="67">
        <f t="shared" si="17"/>
        <v>45870</v>
      </c>
      <c r="H1390" s="67" t="s">
        <v>2010</v>
      </c>
      <c r="I1390" s="26" t="s">
        <v>57</v>
      </c>
      <c r="J1390" s="66" t="s">
        <v>904</v>
      </c>
      <c r="K1390" s="69"/>
      <c r="L1390" s="69"/>
      <c r="M1390" s="69" t="s">
        <v>666</v>
      </c>
      <c r="N1390" s="69" t="s">
        <v>28</v>
      </c>
      <c r="O1390" s="71">
        <v>0</v>
      </c>
      <c r="P1390" s="74">
        <v>248.75</v>
      </c>
    </row>
    <row r="1391" spans="1:16" ht="14.25" customHeight="1">
      <c r="A1391" s="64" t="s">
        <v>1</v>
      </c>
      <c r="B1391" s="163" t="s">
        <v>662</v>
      </c>
      <c r="C1391" s="174" t="s">
        <v>647</v>
      </c>
      <c r="D1391" s="68">
        <v>45888</v>
      </c>
      <c r="E1391" s="66">
        <f t="shared" si="15"/>
        <v>8</v>
      </c>
      <c r="F1391" s="66">
        <f t="shared" si="16"/>
        <v>2025</v>
      </c>
      <c r="G1391" s="67">
        <f t="shared" si="17"/>
        <v>45870</v>
      </c>
      <c r="H1391" s="67" t="s">
        <v>2006</v>
      </c>
      <c r="I1391" s="26" t="s">
        <v>142</v>
      </c>
      <c r="J1391" s="66" t="s">
        <v>1271</v>
      </c>
      <c r="K1391" s="69"/>
      <c r="L1391" s="69"/>
      <c r="M1391" s="69" t="s">
        <v>664</v>
      </c>
      <c r="N1391" s="69" t="s">
        <v>28</v>
      </c>
      <c r="O1391" s="71">
        <v>0</v>
      </c>
      <c r="P1391" s="74">
        <v>120</v>
      </c>
    </row>
    <row r="1392" spans="1:16" ht="14.25" customHeight="1">
      <c r="A1392" s="64" t="s">
        <v>1</v>
      </c>
      <c r="B1392" s="163" t="s">
        <v>662</v>
      </c>
      <c r="C1392" s="174" t="s">
        <v>647</v>
      </c>
      <c r="D1392" s="68">
        <v>45888</v>
      </c>
      <c r="E1392" s="66">
        <f t="shared" si="15"/>
        <v>8</v>
      </c>
      <c r="F1392" s="66">
        <f t="shared" si="16"/>
        <v>2025</v>
      </c>
      <c r="G1392" s="67">
        <f t="shared" si="17"/>
        <v>45870</v>
      </c>
      <c r="H1392" s="67" t="s">
        <v>2006</v>
      </c>
      <c r="I1392" s="26" t="s">
        <v>142</v>
      </c>
      <c r="J1392" s="66" t="s">
        <v>1272</v>
      </c>
      <c r="K1392" s="69"/>
      <c r="L1392" s="69"/>
      <c r="M1392" s="69" t="s">
        <v>664</v>
      </c>
      <c r="N1392" s="69" t="s">
        <v>28</v>
      </c>
      <c r="O1392" s="71">
        <v>0</v>
      </c>
      <c r="P1392" s="74">
        <v>2022.4</v>
      </c>
    </row>
    <row r="1393" spans="1:16" ht="14.25" customHeight="1">
      <c r="A1393" s="64" t="s">
        <v>1</v>
      </c>
      <c r="B1393" s="163" t="s">
        <v>662</v>
      </c>
      <c r="C1393" s="174" t="s">
        <v>647</v>
      </c>
      <c r="D1393" s="68">
        <v>45888</v>
      </c>
      <c r="E1393" s="66">
        <f t="shared" si="15"/>
        <v>8</v>
      </c>
      <c r="F1393" s="66">
        <f t="shared" si="16"/>
        <v>2025</v>
      </c>
      <c r="G1393" s="67">
        <f t="shared" si="17"/>
        <v>45870</v>
      </c>
      <c r="H1393" s="67" t="s">
        <v>2010</v>
      </c>
      <c r="I1393" s="26" t="s">
        <v>709</v>
      </c>
      <c r="J1393" s="66" t="s">
        <v>959</v>
      </c>
      <c r="K1393" s="69"/>
      <c r="L1393" s="69"/>
      <c r="M1393" s="69" t="s">
        <v>666</v>
      </c>
      <c r="N1393" s="69" t="s">
        <v>28</v>
      </c>
      <c r="O1393" s="71">
        <v>0</v>
      </c>
      <c r="P1393" s="74">
        <v>1854.61</v>
      </c>
    </row>
    <row r="1394" spans="1:16" ht="14.25" customHeight="1">
      <c r="A1394" s="64" t="s">
        <v>1</v>
      </c>
      <c r="B1394" s="163" t="s">
        <v>662</v>
      </c>
      <c r="C1394" s="174" t="s">
        <v>647</v>
      </c>
      <c r="D1394" s="68">
        <v>45888</v>
      </c>
      <c r="E1394" s="66">
        <f t="shared" si="15"/>
        <v>8</v>
      </c>
      <c r="F1394" s="66">
        <f t="shared" si="16"/>
        <v>2025</v>
      </c>
      <c r="G1394" s="67">
        <f t="shared" si="17"/>
        <v>45870</v>
      </c>
      <c r="H1394" s="67" t="s">
        <v>2010</v>
      </c>
      <c r="I1394" s="26" t="s">
        <v>709</v>
      </c>
      <c r="J1394" s="66" t="s">
        <v>959</v>
      </c>
      <c r="K1394" s="69"/>
      <c r="L1394" s="69"/>
      <c r="M1394" s="69" t="s">
        <v>666</v>
      </c>
      <c r="N1394" s="69" t="s">
        <v>28</v>
      </c>
      <c r="O1394" s="71">
        <v>0</v>
      </c>
      <c r="P1394" s="74">
        <v>2480.38</v>
      </c>
    </row>
    <row r="1395" spans="1:16" ht="14.25" customHeight="1">
      <c r="A1395" s="64" t="s">
        <v>1</v>
      </c>
      <c r="B1395" s="163" t="s">
        <v>662</v>
      </c>
      <c r="C1395" s="174" t="s">
        <v>647</v>
      </c>
      <c r="D1395" s="68">
        <v>45889</v>
      </c>
      <c r="E1395" s="66">
        <f t="shared" si="15"/>
        <v>8</v>
      </c>
      <c r="F1395" s="66">
        <f t="shared" si="16"/>
        <v>2025</v>
      </c>
      <c r="G1395" s="67">
        <f t="shared" si="17"/>
        <v>45870</v>
      </c>
      <c r="H1395" s="67" t="s">
        <v>2007</v>
      </c>
      <c r="I1395" s="26" t="s">
        <v>138</v>
      </c>
      <c r="J1395" s="66" t="s">
        <v>139</v>
      </c>
      <c r="K1395" s="69"/>
      <c r="L1395" s="69"/>
      <c r="M1395" s="69" t="s">
        <v>664</v>
      </c>
      <c r="N1395" s="69" t="s">
        <v>604</v>
      </c>
      <c r="O1395" s="71">
        <v>0.78</v>
      </c>
      <c r="P1395" s="74">
        <v>0</v>
      </c>
    </row>
    <row r="1396" spans="1:16" ht="14.25" customHeight="1">
      <c r="A1396" s="64" t="s">
        <v>1</v>
      </c>
      <c r="B1396" s="163" t="s">
        <v>662</v>
      </c>
      <c r="C1396" s="174" t="s">
        <v>647</v>
      </c>
      <c r="D1396" s="68">
        <v>45889</v>
      </c>
      <c r="E1396" s="66">
        <f t="shared" si="15"/>
        <v>8</v>
      </c>
      <c r="F1396" s="66">
        <f t="shared" si="16"/>
        <v>2025</v>
      </c>
      <c r="G1396" s="67">
        <f t="shared" si="17"/>
        <v>45870</v>
      </c>
      <c r="H1396" s="67" t="s">
        <v>29</v>
      </c>
      <c r="I1396" s="26" t="s">
        <v>45</v>
      </c>
      <c r="J1396" s="66" t="s">
        <v>545</v>
      </c>
      <c r="K1396" s="69"/>
      <c r="L1396" s="69"/>
      <c r="M1396" s="69" t="s">
        <v>666</v>
      </c>
      <c r="N1396" s="69" t="s">
        <v>28</v>
      </c>
      <c r="O1396" s="71">
        <v>0</v>
      </c>
      <c r="P1396" s="74">
        <v>210.15</v>
      </c>
    </row>
    <row r="1397" spans="1:16" ht="14.25" customHeight="1">
      <c r="A1397" s="64" t="s">
        <v>1</v>
      </c>
      <c r="B1397" s="163" t="s">
        <v>662</v>
      </c>
      <c r="C1397" s="174" t="s">
        <v>647</v>
      </c>
      <c r="D1397" s="68">
        <v>45889</v>
      </c>
      <c r="E1397" s="66">
        <f t="shared" si="15"/>
        <v>8</v>
      </c>
      <c r="F1397" s="66">
        <f t="shared" si="16"/>
        <v>2025</v>
      </c>
      <c r="G1397" s="67">
        <f t="shared" si="17"/>
        <v>45870</v>
      </c>
      <c r="H1397" s="67" t="s">
        <v>2010</v>
      </c>
      <c r="I1397" s="26" t="s">
        <v>50</v>
      </c>
      <c r="J1397" s="66" t="s">
        <v>171</v>
      </c>
      <c r="K1397" s="69"/>
      <c r="L1397" s="69"/>
      <c r="M1397" s="69" t="s">
        <v>666</v>
      </c>
      <c r="N1397" s="69" t="s">
        <v>28</v>
      </c>
      <c r="O1397" s="71">
        <v>0</v>
      </c>
      <c r="P1397" s="74">
        <v>2879.7</v>
      </c>
    </row>
    <row r="1398" spans="1:16" ht="14.25" customHeight="1">
      <c r="A1398" s="64" t="s">
        <v>1</v>
      </c>
      <c r="B1398" s="163" t="s">
        <v>662</v>
      </c>
      <c r="C1398" s="174" t="s">
        <v>647</v>
      </c>
      <c r="D1398" s="68">
        <v>45890</v>
      </c>
      <c r="E1398" s="66">
        <f t="shared" si="15"/>
        <v>8</v>
      </c>
      <c r="F1398" s="66">
        <f t="shared" si="16"/>
        <v>2025</v>
      </c>
      <c r="G1398" s="67">
        <f t="shared" si="17"/>
        <v>45870</v>
      </c>
      <c r="H1398" s="67" t="s">
        <v>2007</v>
      </c>
      <c r="I1398" s="26" t="s">
        <v>138</v>
      </c>
      <c r="J1398" s="66" t="s">
        <v>139</v>
      </c>
      <c r="K1398" s="69"/>
      <c r="L1398" s="69"/>
      <c r="M1398" s="69" t="s">
        <v>664</v>
      </c>
      <c r="N1398" s="69" t="s">
        <v>604</v>
      </c>
      <c r="O1398" s="71">
        <v>0.1</v>
      </c>
      <c r="P1398" s="74">
        <v>0</v>
      </c>
    </row>
    <row r="1399" spans="1:16" ht="14.25" customHeight="1">
      <c r="A1399" s="64" t="s">
        <v>1</v>
      </c>
      <c r="B1399" s="163" t="s">
        <v>662</v>
      </c>
      <c r="C1399" s="174" t="s">
        <v>647</v>
      </c>
      <c r="D1399" s="68">
        <v>45890</v>
      </c>
      <c r="E1399" s="66">
        <f t="shared" si="15"/>
        <v>8</v>
      </c>
      <c r="F1399" s="66">
        <f t="shared" si="16"/>
        <v>2025</v>
      </c>
      <c r="G1399" s="67">
        <f t="shared" si="17"/>
        <v>45870</v>
      </c>
      <c r="H1399" s="67" t="s">
        <v>2009</v>
      </c>
      <c r="I1399" s="26" t="s">
        <v>102</v>
      </c>
      <c r="J1399" s="66" t="s">
        <v>129</v>
      </c>
      <c r="K1399" s="69"/>
      <c r="L1399" s="69"/>
      <c r="M1399" s="69" t="s">
        <v>666</v>
      </c>
      <c r="N1399" s="69" t="s">
        <v>28</v>
      </c>
      <c r="O1399" s="71">
        <v>0</v>
      </c>
      <c r="P1399" s="74">
        <v>1.75</v>
      </c>
    </row>
    <row r="1400" spans="1:16" ht="14.25" customHeight="1">
      <c r="A1400" s="64" t="s">
        <v>1</v>
      </c>
      <c r="B1400" s="163" t="s">
        <v>662</v>
      </c>
      <c r="C1400" s="174" t="s">
        <v>647</v>
      </c>
      <c r="D1400" s="68">
        <v>45890</v>
      </c>
      <c r="E1400" s="66">
        <f t="shared" si="15"/>
        <v>8</v>
      </c>
      <c r="F1400" s="66">
        <f t="shared" si="16"/>
        <v>2025</v>
      </c>
      <c r="G1400" s="67">
        <f t="shared" si="17"/>
        <v>45870</v>
      </c>
      <c r="H1400" s="67" t="s">
        <v>2009</v>
      </c>
      <c r="I1400" s="26" t="s">
        <v>102</v>
      </c>
      <c r="J1400" s="66" t="s">
        <v>129</v>
      </c>
      <c r="K1400" s="69"/>
      <c r="L1400" s="69"/>
      <c r="M1400" s="69" t="s">
        <v>666</v>
      </c>
      <c r="N1400" s="69" t="s">
        <v>28</v>
      </c>
      <c r="O1400" s="71">
        <v>0</v>
      </c>
      <c r="P1400" s="74">
        <v>9.8000000000000007</v>
      </c>
    </row>
    <row r="1401" spans="1:16" ht="14.25" customHeight="1">
      <c r="A1401" s="64" t="s">
        <v>1</v>
      </c>
      <c r="B1401" s="163" t="s">
        <v>662</v>
      </c>
      <c r="C1401" s="174" t="s">
        <v>647</v>
      </c>
      <c r="D1401" s="68">
        <v>45890</v>
      </c>
      <c r="E1401" s="66">
        <f t="shared" si="15"/>
        <v>8</v>
      </c>
      <c r="F1401" s="66">
        <f t="shared" si="16"/>
        <v>2025</v>
      </c>
      <c r="G1401" s="67">
        <f t="shared" si="17"/>
        <v>45870</v>
      </c>
      <c r="H1401" s="67" t="s">
        <v>2006</v>
      </c>
      <c r="I1401" s="26" t="s">
        <v>142</v>
      </c>
      <c r="J1401" s="66" t="s">
        <v>285</v>
      </c>
      <c r="K1401" s="69"/>
      <c r="L1401" s="69"/>
      <c r="M1401" s="69" t="s">
        <v>664</v>
      </c>
      <c r="N1401" s="69" t="s">
        <v>28</v>
      </c>
      <c r="O1401" s="71">
        <v>0</v>
      </c>
      <c r="P1401" s="74">
        <v>120.5</v>
      </c>
    </row>
    <row r="1402" spans="1:16" ht="14.25" customHeight="1">
      <c r="A1402" s="64" t="s">
        <v>1</v>
      </c>
      <c r="B1402" s="163" t="s">
        <v>662</v>
      </c>
      <c r="C1402" s="174" t="s">
        <v>647</v>
      </c>
      <c r="D1402" s="68">
        <v>45890</v>
      </c>
      <c r="E1402" s="66">
        <f t="shared" si="15"/>
        <v>8</v>
      </c>
      <c r="F1402" s="66">
        <f t="shared" si="16"/>
        <v>2025</v>
      </c>
      <c r="G1402" s="67">
        <f t="shared" si="17"/>
        <v>45870</v>
      </c>
      <c r="H1402" s="67" t="s">
        <v>2006</v>
      </c>
      <c r="I1402" s="26" t="s">
        <v>142</v>
      </c>
      <c r="J1402" s="66" t="s">
        <v>829</v>
      </c>
      <c r="K1402" s="69"/>
      <c r="L1402" s="69"/>
      <c r="M1402" s="69" t="s">
        <v>664</v>
      </c>
      <c r="N1402" s="69" t="s">
        <v>28</v>
      </c>
      <c r="O1402" s="71">
        <v>0</v>
      </c>
      <c r="P1402" s="74">
        <v>120.5</v>
      </c>
    </row>
    <row r="1403" spans="1:16" ht="14.25" customHeight="1">
      <c r="A1403" s="64" t="s">
        <v>1</v>
      </c>
      <c r="B1403" s="163" t="s">
        <v>662</v>
      </c>
      <c r="C1403" s="174" t="s">
        <v>647</v>
      </c>
      <c r="D1403" s="68">
        <v>45890</v>
      </c>
      <c r="E1403" s="66">
        <f t="shared" si="15"/>
        <v>8</v>
      </c>
      <c r="F1403" s="66">
        <f t="shared" si="16"/>
        <v>2025</v>
      </c>
      <c r="G1403" s="67">
        <f t="shared" si="17"/>
        <v>45870</v>
      </c>
      <c r="H1403" s="67" t="s">
        <v>2006</v>
      </c>
      <c r="I1403" s="26" t="s">
        <v>142</v>
      </c>
      <c r="J1403" s="66" t="s">
        <v>269</v>
      </c>
      <c r="K1403" s="69"/>
      <c r="L1403" s="69"/>
      <c r="M1403" s="69" t="s">
        <v>664</v>
      </c>
      <c r="N1403" s="69" t="s">
        <v>28</v>
      </c>
      <c r="O1403" s="71">
        <v>0</v>
      </c>
      <c r="P1403" s="74">
        <v>120.5</v>
      </c>
    </row>
    <row r="1404" spans="1:16" ht="14.25" customHeight="1">
      <c r="A1404" s="64" t="s">
        <v>1</v>
      </c>
      <c r="B1404" s="163" t="s">
        <v>662</v>
      </c>
      <c r="C1404" s="174" t="s">
        <v>647</v>
      </c>
      <c r="D1404" s="68">
        <v>45894</v>
      </c>
      <c r="E1404" s="66">
        <f t="shared" si="15"/>
        <v>8</v>
      </c>
      <c r="F1404" s="66">
        <f t="shared" si="16"/>
        <v>2025</v>
      </c>
      <c r="G1404" s="67">
        <f t="shared" si="17"/>
        <v>45870</v>
      </c>
      <c r="H1404" s="67" t="s">
        <v>2006</v>
      </c>
      <c r="I1404" s="26" t="s">
        <v>142</v>
      </c>
      <c r="J1404" s="66" t="s">
        <v>182</v>
      </c>
      <c r="K1404" s="69"/>
      <c r="L1404" s="69"/>
      <c r="M1404" s="69" t="s">
        <v>664</v>
      </c>
      <c r="N1404" s="69" t="s">
        <v>604</v>
      </c>
      <c r="O1404" s="71">
        <v>1710.93</v>
      </c>
      <c r="P1404" s="74">
        <v>0</v>
      </c>
    </row>
    <row r="1405" spans="1:16" ht="14.25" customHeight="1">
      <c r="A1405" s="64" t="s">
        <v>1</v>
      </c>
      <c r="B1405" s="163" t="s">
        <v>662</v>
      </c>
      <c r="C1405" s="174" t="s">
        <v>647</v>
      </c>
      <c r="D1405" s="68">
        <v>45894</v>
      </c>
      <c r="E1405" s="66">
        <f t="shared" si="15"/>
        <v>8</v>
      </c>
      <c r="F1405" s="66">
        <f t="shared" si="16"/>
        <v>2025</v>
      </c>
      <c r="G1405" s="67">
        <f t="shared" si="17"/>
        <v>45870</v>
      </c>
      <c r="H1405" s="67" t="s">
        <v>2006</v>
      </c>
      <c r="I1405" s="26" t="s">
        <v>142</v>
      </c>
      <c r="J1405" s="66" t="s">
        <v>182</v>
      </c>
      <c r="K1405" s="69"/>
      <c r="L1405" s="69"/>
      <c r="M1405" s="69" t="s">
        <v>664</v>
      </c>
      <c r="N1405" s="69" t="s">
        <v>604</v>
      </c>
      <c r="O1405" s="71">
        <v>1020.05</v>
      </c>
      <c r="P1405" s="74">
        <v>0</v>
      </c>
    </row>
    <row r="1406" spans="1:16" ht="14.25" customHeight="1">
      <c r="A1406" s="64" t="s">
        <v>1</v>
      </c>
      <c r="B1406" s="163" t="s">
        <v>662</v>
      </c>
      <c r="C1406" s="174" t="s">
        <v>647</v>
      </c>
      <c r="D1406" s="68">
        <v>45894</v>
      </c>
      <c r="E1406" s="66">
        <f t="shared" si="15"/>
        <v>8</v>
      </c>
      <c r="F1406" s="66">
        <f t="shared" si="16"/>
        <v>2025</v>
      </c>
      <c r="G1406" s="67">
        <f t="shared" si="17"/>
        <v>45870</v>
      </c>
      <c r="H1406" s="67" t="s">
        <v>2006</v>
      </c>
      <c r="I1406" s="26" t="s">
        <v>142</v>
      </c>
      <c r="J1406" s="66" t="s">
        <v>1273</v>
      </c>
      <c r="K1406" s="69"/>
      <c r="L1406" s="69"/>
      <c r="M1406" s="69" t="s">
        <v>664</v>
      </c>
      <c r="N1406" s="69" t="s">
        <v>28</v>
      </c>
      <c r="O1406" s="71">
        <v>0</v>
      </c>
      <c r="P1406" s="74">
        <v>2730.98</v>
      </c>
    </row>
    <row r="1407" spans="1:16" ht="14.25" customHeight="1">
      <c r="A1407" s="64" t="s">
        <v>1</v>
      </c>
      <c r="B1407" s="163" t="s">
        <v>662</v>
      </c>
      <c r="C1407" s="174" t="s">
        <v>647</v>
      </c>
      <c r="D1407" s="68">
        <v>45895</v>
      </c>
      <c r="E1407" s="66">
        <f t="shared" si="15"/>
        <v>8</v>
      </c>
      <c r="F1407" s="66">
        <f t="shared" si="16"/>
        <v>2025</v>
      </c>
      <c r="G1407" s="67">
        <f t="shared" si="17"/>
        <v>45870</v>
      </c>
      <c r="H1407" s="67" t="s">
        <v>2006</v>
      </c>
      <c r="I1407" s="26" t="s">
        <v>142</v>
      </c>
      <c r="J1407" s="66" t="s">
        <v>1274</v>
      </c>
      <c r="K1407" s="69"/>
      <c r="L1407" s="69"/>
      <c r="M1407" s="69" t="s">
        <v>664</v>
      </c>
      <c r="N1407" s="69" t="s">
        <v>604</v>
      </c>
      <c r="O1407" s="71">
        <v>8815.23</v>
      </c>
      <c r="P1407" s="74">
        <v>0</v>
      </c>
    </row>
    <row r="1408" spans="1:16" ht="14.25" customHeight="1">
      <c r="A1408" s="64" t="s">
        <v>1</v>
      </c>
      <c r="B1408" s="163" t="s">
        <v>662</v>
      </c>
      <c r="C1408" s="174" t="s">
        <v>647</v>
      </c>
      <c r="D1408" s="68">
        <v>45895</v>
      </c>
      <c r="E1408" s="66">
        <f t="shared" si="15"/>
        <v>8</v>
      </c>
      <c r="F1408" s="66">
        <f t="shared" si="16"/>
        <v>2025</v>
      </c>
      <c r="G1408" s="67">
        <f t="shared" si="17"/>
        <v>45870</v>
      </c>
      <c r="H1408" s="67" t="s">
        <v>2007</v>
      </c>
      <c r="I1408" s="26" t="s">
        <v>138</v>
      </c>
      <c r="J1408" s="66" t="s">
        <v>139</v>
      </c>
      <c r="K1408" s="69"/>
      <c r="L1408" s="69"/>
      <c r="M1408" s="69" t="s">
        <v>664</v>
      </c>
      <c r="N1408" s="69" t="s">
        <v>604</v>
      </c>
      <c r="O1408" s="71">
        <v>1.85</v>
      </c>
      <c r="P1408" s="74">
        <v>0</v>
      </c>
    </row>
    <row r="1409" spans="1:16" ht="14.25" customHeight="1">
      <c r="A1409" s="64" t="s">
        <v>1</v>
      </c>
      <c r="B1409" s="163" t="s">
        <v>662</v>
      </c>
      <c r="C1409" s="174" t="s">
        <v>647</v>
      </c>
      <c r="D1409" s="68">
        <v>45895</v>
      </c>
      <c r="E1409" s="66">
        <f t="shared" si="15"/>
        <v>8</v>
      </c>
      <c r="F1409" s="66">
        <f t="shared" si="16"/>
        <v>2025</v>
      </c>
      <c r="G1409" s="67">
        <f t="shared" si="17"/>
        <v>45870</v>
      </c>
      <c r="H1409" s="67" t="s">
        <v>29</v>
      </c>
      <c r="I1409" s="26" t="s">
        <v>281</v>
      </c>
      <c r="J1409" s="66" t="s">
        <v>353</v>
      </c>
      <c r="K1409" s="69"/>
      <c r="L1409" s="69"/>
      <c r="M1409" s="69" t="s">
        <v>666</v>
      </c>
      <c r="N1409" s="69" t="s">
        <v>28</v>
      </c>
      <c r="O1409" s="71">
        <v>0</v>
      </c>
      <c r="P1409" s="74">
        <v>252</v>
      </c>
    </row>
    <row r="1410" spans="1:16" ht="14.25" customHeight="1">
      <c r="A1410" s="64" t="s">
        <v>1</v>
      </c>
      <c r="B1410" s="163" t="s">
        <v>662</v>
      </c>
      <c r="C1410" s="174" t="s">
        <v>647</v>
      </c>
      <c r="D1410" s="68">
        <v>45895</v>
      </c>
      <c r="E1410" s="66">
        <f t="shared" si="15"/>
        <v>8</v>
      </c>
      <c r="F1410" s="66">
        <f t="shared" si="16"/>
        <v>2025</v>
      </c>
      <c r="G1410" s="67">
        <f t="shared" si="17"/>
        <v>45870</v>
      </c>
      <c r="H1410" s="67" t="s">
        <v>29</v>
      </c>
      <c r="I1410" s="26" t="s">
        <v>281</v>
      </c>
      <c r="J1410" s="66" t="s">
        <v>353</v>
      </c>
      <c r="K1410" s="69"/>
      <c r="L1410" s="69"/>
      <c r="M1410" s="69" t="s">
        <v>666</v>
      </c>
      <c r="N1410" s="69" t="s">
        <v>28</v>
      </c>
      <c r="O1410" s="71">
        <v>0</v>
      </c>
      <c r="P1410" s="74">
        <v>264.68</v>
      </c>
    </row>
    <row r="1411" spans="1:16" ht="14.25" customHeight="1">
      <c r="A1411" s="64" t="s">
        <v>1</v>
      </c>
      <c r="B1411" s="163" t="s">
        <v>662</v>
      </c>
      <c r="C1411" s="174" t="s">
        <v>647</v>
      </c>
      <c r="D1411" s="68">
        <v>45895</v>
      </c>
      <c r="E1411" s="66">
        <f t="shared" si="15"/>
        <v>8</v>
      </c>
      <c r="F1411" s="66">
        <f t="shared" si="16"/>
        <v>2025</v>
      </c>
      <c r="G1411" s="67">
        <f t="shared" si="17"/>
        <v>45870</v>
      </c>
      <c r="H1411" s="67" t="s">
        <v>29</v>
      </c>
      <c r="I1411" s="26" t="s">
        <v>281</v>
      </c>
      <c r="J1411" s="66" t="s">
        <v>353</v>
      </c>
      <c r="K1411" s="69"/>
      <c r="L1411" s="69"/>
      <c r="M1411" s="69" t="s">
        <v>666</v>
      </c>
      <c r="N1411" s="69" t="s">
        <v>28</v>
      </c>
      <c r="O1411" s="71">
        <v>0</v>
      </c>
      <c r="P1411" s="74">
        <v>495.2</v>
      </c>
    </row>
    <row r="1412" spans="1:16" ht="14.25" customHeight="1">
      <c r="A1412" s="64" t="s">
        <v>1</v>
      </c>
      <c r="B1412" s="163" t="s">
        <v>662</v>
      </c>
      <c r="C1412" s="174" t="s">
        <v>647</v>
      </c>
      <c r="D1412" s="68">
        <v>45895</v>
      </c>
      <c r="E1412" s="66">
        <f t="shared" si="15"/>
        <v>8</v>
      </c>
      <c r="F1412" s="66">
        <f t="shared" si="16"/>
        <v>2025</v>
      </c>
      <c r="G1412" s="67">
        <f t="shared" si="17"/>
        <v>45870</v>
      </c>
      <c r="H1412" s="67" t="s">
        <v>29</v>
      </c>
      <c r="I1412" s="26" t="s">
        <v>281</v>
      </c>
      <c r="J1412" s="66" t="s">
        <v>353</v>
      </c>
      <c r="K1412" s="69"/>
      <c r="L1412" s="69"/>
      <c r="M1412" s="69" t="s">
        <v>666</v>
      </c>
      <c r="N1412" s="69" t="s">
        <v>28</v>
      </c>
      <c r="O1412" s="71">
        <v>0</v>
      </c>
      <c r="P1412" s="74">
        <v>392.08</v>
      </c>
    </row>
    <row r="1413" spans="1:16" ht="14.25" customHeight="1">
      <c r="A1413" s="64" t="s">
        <v>1</v>
      </c>
      <c r="B1413" s="163" t="s">
        <v>662</v>
      </c>
      <c r="C1413" s="174" t="s">
        <v>647</v>
      </c>
      <c r="D1413" s="68">
        <v>45895</v>
      </c>
      <c r="E1413" s="66">
        <f t="shared" si="15"/>
        <v>8</v>
      </c>
      <c r="F1413" s="66">
        <f t="shared" si="16"/>
        <v>2025</v>
      </c>
      <c r="G1413" s="67">
        <f t="shared" si="17"/>
        <v>45870</v>
      </c>
      <c r="H1413" s="67" t="s">
        <v>2008</v>
      </c>
      <c r="I1413" s="26" t="s">
        <v>69</v>
      </c>
      <c r="J1413" s="66" t="s">
        <v>2011</v>
      </c>
      <c r="K1413" s="69"/>
      <c r="L1413" s="69"/>
      <c r="M1413" s="69" t="s">
        <v>666</v>
      </c>
      <c r="N1413" s="69" t="s">
        <v>28</v>
      </c>
      <c r="O1413" s="71">
        <v>0</v>
      </c>
      <c r="P1413" s="74">
        <v>12000</v>
      </c>
    </row>
    <row r="1414" spans="1:16" ht="14.25" customHeight="1">
      <c r="A1414" s="64" t="s">
        <v>1</v>
      </c>
      <c r="B1414" s="163" t="s">
        <v>662</v>
      </c>
      <c r="C1414" s="174" t="s">
        <v>647</v>
      </c>
      <c r="D1414" s="68">
        <v>45896</v>
      </c>
      <c r="E1414" s="66">
        <f t="shared" si="15"/>
        <v>8</v>
      </c>
      <c r="F1414" s="66">
        <f t="shared" si="16"/>
        <v>2025</v>
      </c>
      <c r="G1414" s="67">
        <f t="shared" si="17"/>
        <v>45870</v>
      </c>
      <c r="H1414" s="67" t="s">
        <v>2007</v>
      </c>
      <c r="I1414" s="26" t="s">
        <v>17</v>
      </c>
      <c r="J1414" s="66" t="s">
        <v>17</v>
      </c>
      <c r="K1414" s="69"/>
      <c r="L1414" s="69"/>
      <c r="M1414" s="69" t="s">
        <v>666</v>
      </c>
      <c r="N1414" s="69" t="s">
        <v>604</v>
      </c>
      <c r="O1414" s="71">
        <v>5769.15</v>
      </c>
      <c r="P1414" s="74">
        <v>0</v>
      </c>
    </row>
    <row r="1415" spans="1:16" ht="14.25" customHeight="1">
      <c r="A1415" s="64" t="s">
        <v>1</v>
      </c>
      <c r="B1415" s="163" t="s">
        <v>662</v>
      </c>
      <c r="C1415" s="174" t="s">
        <v>647</v>
      </c>
      <c r="D1415" s="68">
        <v>45897</v>
      </c>
      <c r="E1415" s="66">
        <f t="shared" si="15"/>
        <v>8</v>
      </c>
      <c r="F1415" s="66">
        <f t="shared" si="16"/>
        <v>2025</v>
      </c>
      <c r="G1415" s="67">
        <f t="shared" si="17"/>
        <v>45870</v>
      </c>
      <c r="H1415" s="67" t="s">
        <v>2006</v>
      </c>
      <c r="I1415" s="26" t="s">
        <v>142</v>
      </c>
      <c r="J1415" s="66" t="s">
        <v>182</v>
      </c>
      <c r="K1415" s="69"/>
      <c r="L1415" s="69"/>
      <c r="M1415" s="69" t="s">
        <v>664</v>
      </c>
      <c r="N1415" s="69" t="s">
        <v>604</v>
      </c>
      <c r="O1415" s="71">
        <v>26000</v>
      </c>
      <c r="P1415" s="74">
        <v>0</v>
      </c>
    </row>
    <row r="1416" spans="1:16" ht="14.25" customHeight="1">
      <c r="A1416" s="64" t="s">
        <v>1</v>
      </c>
      <c r="B1416" s="163" t="s">
        <v>662</v>
      </c>
      <c r="C1416" s="174" t="s">
        <v>647</v>
      </c>
      <c r="D1416" s="68">
        <v>45897</v>
      </c>
      <c r="E1416" s="66">
        <f t="shared" si="15"/>
        <v>8</v>
      </c>
      <c r="F1416" s="66">
        <f t="shared" si="16"/>
        <v>2025</v>
      </c>
      <c r="G1416" s="67">
        <f t="shared" si="17"/>
        <v>45870</v>
      </c>
      <c r="H1416" s="67" t="s">
        <v>2006</v>
      </c>
      <c r="I1416" s="26" t="s">
        <v>142</v>
      </c>
      <c r="J1416" s="66" t="s">
        <v>146</v>
      </c>
      <c r="K1416" s="69"/>
      <c r="L1416" s="69"/>
      <c r="M1416" s="69" t="s">
        <v>664</v>
      </c>
      <c r="N1416" s="69" t="s">
        <v>604</v>
      </c>
      <c r="O1416" s="71">
        <v>3000</v>
      </c>
      <c r="P1416" s="74">
        <v>0</v>
      </c>
    </row>
    <row r="1417" spans="1:16" ht="14.25" customHeight="1">
      <c r="A1417" s="64" t="s">
        <v>1</v>
      </c>
      <c r="B1417" s="163" t="s">
        <v>662</v>
      </c>
      <c r="C1417" s="174" t="s">
        <v>647</v>
      </c>
      <c r="D1417" s="68">
        <v>45897</v>
      </c>
      <c r="E1417" s="66">
        <f t="shared" si="15"/>
        <v>8</v>
      </c>
      <c r="F1417" s="66">
        <f t="shared" si="16"/>
        <v>2025</v>
      </c>
      <c r="G1417" s="67">
        <f t="shared" si="17"/>
        <v>45870</v>
      </c>
      <c r="H1417" s="67" t="s">
        <v>2006</v>
      </c>
      <c r="I1417" s="26" t="s">
        <v>142</v>
      </c>
      <c r="J1417" s="66" t="s">
        <v>146</v>
      </c>
      <c r="K1417" s="69"/>
      <c r="L1417" s="69"/>
      <c r="M1417" s="69" t="s">
        <v>664</v>
      </c>
      <c r="N1417" s="69" t="s">
        <v>604</v>
      </c>
      <c r="O1417" s="71">
        <v>3500</v>
      </c>
      <c r="P1417" s="74">
        <v>0</v>
      </c>
    </row>
    <row r="1418" spans="1:16" ht="14.25" customHeight="1">
      <c r="A1418" s="64" t="s">
        <v>1</v>
      </c>
      <c r="B1418" s="163" t="s">
        <v>662</v>
      </c>
      <c r="C1418" s="174" t="s">
        <v>647</v>
      </c>
      <c r="D1418" s="68">
        <v>45897</v>
      </c>
      <c r="E1418" s="66">
        <f t="shared" si="15"/>
        <v>8</v>
      </c>
      <c r="F1418" s="66">
        <f t="shared" si="16"/>
        <v>2025</v>
      </c>
      <c r="G1418" s="67">
        <f t="shared" si="17"/>
        <v>45870</v>
      </c>
      <c r="H1418" s="67" t="s">
        <v>2006</v>
      </c>
      <c r="I1418" s="26" t="s">
        <v>142</v>
      </c>
      <c r="J1418" s="66" t="s">
        <v>146</v>
      </c>
      <c r="K1418" s="69"/>
      <c r="L1418" s="69"/>
      <c r="M1418" s="69" t="s">
        <v>664</v>
      </c>
      <c r="N1418" s="69" t="s">
        <v>604</v>
      </c>
      <c r="O1418" s="71">
        <v>4410</v>
      </c>
      <c r="P1418" s="74">
        <v>0</v>
      </c>
    </row>
    <row r="1419" spans="1:16" ht="14.25" customHeight="1">
      <c r="A1419" s="64" t="s">
        <v>1</v>
      </c>
      <c r="B1419" s="163" t="s">
        <v>662</v>
      </c>
      <c r="C1419" s="174" t="s">
        <v>647</v>
      </c>
      <c r="D1419" s="68">
        <v>45897</v>
      </c>
      <c r="E1419" s="66">
        <f t="shared" si="15"/>
        <v>8</v>
      </c>
      <c r="F1419" s="66">
        <f t="shared" si="16"/>
        <v>2025</v>
      </c>
      <c r="G1419" s="67">
        <f t="shared" si="17"/>
        <v>45870</v>
      </c>
      <c r="H1419" s="67" t="s">
        <v>2006</v>
      </c>
      <c r="I1419" s="26" t="s">
        <v>142</v>
      </c>
      <c r="J1419" s="66" t="s">
        <v>146</v>
      </c>
      <c r="K1419" s="69"/>
      <c r="L1419" s="69"/>
      <c r="M1419" s="69" t="s">
        <v>664</v>
      </c>
      <c r="N1419" s="69" t="s">
        <v>604</v>
      </c>
      <c r="O1419" s="71">
        <v>5000</v>
      </c>
      <c r="P1419" s="74">
        <v>0</v>
      </c>
    </row>
    <row r="1420" spans="1:16" ht="14.25" customHeight="1">
      <c r="A1420" s="64" t="s">
        <v>1</v>
      </c>
      <c r="B1420" s="163" t="s">
        <v>662</v>
      </c>
      <c r="C1420" s="174" t="s">
        <v>647</v>
      </c>
      <c r="D1420" s="68">
        <v>45897</v>
      </c>
      <c r="E1420" s="66">
        <f t="shared" si="15"/>
        <v>8</v>
      </c>
      <c r="F1420" s="66">
        <f t="shared" si="16"/>
        <v>2025</v>
      </c>
      <c r="G1420" s="67">
        <f t="shared" si="17"/>
        <v>45870</v>
      </c>
      <c r="H1420" s="67" t="s">
        <v>2006</v>
      </c>
      <c r="I1420" s="26" t="s">
        <v>142</v>
      </c>
      <c r="J1420" s="66" t="s">
        <v>146</v>
      </c>
      <c r="K1420" s="69"/>
      <c r="L1420" s="69"/>
      <c r="M1420" s="69" t="s">
        <v>664</v>
      </c>
      <c r="N1420" s="69" t="s">
        <v>604</v>
      </c>
      <c r="O1420" s="71">
        <v>2000</v>
      </c>
      <c r="P1420" s="74">
        <v>0</v>
      </c>
    </row>
    <row r="1421" spans="1:16" ht="14.25" customHeight="1">
      <c r="A1421" s="64" t="s">
        <v>1</v>
      </c>
      <c r="B1421" s="163" t="s">
        <v>662</v>
      </c>
      <c r="C1421" s="174" t="s">
        <v>647</v>
      </c>
      <c r="D1421" s="68">
        <v>45897</v>
      </c>
      <c r="E1421" s="66">
        <f t="shared" si="15"/>
        <v>8</v>
      </c>
      <c r="F1421" s="66">
        <f t="shared" si="16"/>
        <v>2025</v>
      </c>
      <c r="G1421" s="67">
        <f t="shared" si="17"/>
        <v>45870</v>
      </c>
      <c r="H1421" s="67" t="s">
        <v>2006</v>
      </c>
      <c r="I1421" s="26" t="s">
        <v>142</v>
      </c>
      <c r="J1421" s="66" t="s">
        <v>146</v>
      </c>
      <c r="K1421" s="69"/>
      <c r="L1421" s="69"/>
      <c r="M1421" s="69" t="s">
        <v>664</v>
      </c>
      <c r="N1421" s="69" t="s">
        <v>604</v>
      </c>
      <c r="O1421" s="71">
        <v>5450.95</v>
      </c>
      <c r="P1421" s="74">
        <v>0</v>
      </c>
    </row>
    <row r="1422" spans="1:16" ht="14.25" customHeight="1">
      <c r="A1422" s="64" t="s">
        <v>1</v>
      </c>
      <c r="B1422" s="163" t="s">
        <v>662</v>
      </c>
      <c r="C1422" s="174" t="s">
        <v>647</v>
      </c>
      <c r="D1422" s="68">
        <v>45897</v>
      </c>
      <c r="E1422" s="66">
        <f t="shared" si="15"/>
        <v>8</v>
      </c>
      <c r="F1422" s="66">
        <f t="shared" si="16"/>
        <v>2025</v>
      </c>
      <c r="G1422" s="67">
        <f t="shared" si="17"/>
        <v>45870</v>
      </c>
      <c r="H1422" s="67" t="s">
        <v>2006</v>
      </c>
      <c r="I1422" s="26" t="s">
        <v>142</v>
      </c>
      <c r="J1422" s="66" t="s">
        <v>146</v>
      </c>
      <c r="K1422" s="69"/>
      <c r="L1422" s="69"/>
      <c r="M1422" s="69" t="s">
        <v>664</v>
      </c>
      <c r="N1422" s="69" t="s">
        <v>604</v>
      </c>
      <c r="O1422" s="71">
        <v>3945.6</v>
      </c>
      <c r="P1422" s="74">
        <v>0</v>
      </c>
    </row>
    <row r="1423" spans="1:16" ht="14.25" customHeight="1">
      <c r="A1423" s="64" t="s">
        <v>1</v>
      </c>
      <c r="B1423" s="163" t="s">
        <v>662</v>
      </c>
      <c r="C1423" s="174" t="s">
        <v>647</v>
      </c>
      <c r="D1423" s="68">
        <v>45897</v>
      </c>
      <c r="E1423" s="66">
        <f t="shared" si="15"/>
        <v>8</v>
      </c>
      <c r="F1423" s="66">
        <f t="shared" si="16"/>
        <v>2025</v>
      </c>
      <c r="G1423" s="67">
        <f t="shared" si="17"/>
        <v>45870</v>
      </c>
      <c r="H1423" s="67" t="s">
        <v>2006</v>
      </c>
      <c r="I1423" s="26" t="s">
        <v>142</v>
      </c>
      <c r="J1423" s="66" t="s">
        <v>146</v>
      </c>
      <c r="K1423" s="69"/>
      <c r="L1423" s="69"/>
      <c r="M1423" s="69" t="s">
        <v>664</v>
      </c>
      <c r="N1423" s="69" t="s">
        <v>604</v>
      </c>
      <c r="O1423" s="71">
        <v>3303.85</v>
      </c>
      <c r="P1423" s="74">
        <v>0</v>
      </c>
    </row>
    <row r="1424" spans="1:16" ht="14.25" customHeight="1">
      <c r="A1424" s="64" t="s">
        <v>1</v>
      </c>
      <c r="B1424" s="163" t="s">
        <v>662</v>
      </c>
      <c r="C1424" s="174" t="s">
        <v>647</v>
      </c>
      <c r="D1424" s="68">
        <v>45897</v>
      </c>
      <c r="E1424" s="66">
        <f t="shared" si="15"/>
        <v>8</v>
      </c>
      <c r="F1424" s="66">
        <f t="shared" si="16"/>
        <v>2025</v>
      </c>
      <c r="G1424" s="67">
        <f t="shared" si="17"/>
        <v>45870</v>
      </c>
      <c r="H1424" s="67" t="s">
        <v>2006</v>
      </c>
      <c r="I1424" s="26" t="s">
        <v>142</v>
      </c>
      <c r="J1424" s="66" t="s">
        <v>146</v>
      </c>
      <c r="K1424" s="69"/>
      <c r="L1424" s="69"/>
      <c r="M1424" s="69" t="s">
        <v>664</v>
      </c>
      <c r="N1424" s="69" t="s">
        <v>604</v>
      </c>
      <c r="O1424" s="71">
        <v>1550.05</v>
      </c>
      <c r="P1424" s="74">
        <v>0</v>
      </c>
    </row>
    <row r="1425" spans="1:16" ht="14.25" customHeight="1">
      <c r="A1425" s="64" t="s">
        <v>1</v>
      </c>
      <c r="B1425" s="163" t="s">
        <v>662</v>
      </c>
      <c r="C1425" s="174" t="s">
        <v>647</v>
      </c>
      <c r="D1425" s="68">
        <v>45897</v>
      </c>
      <c r="E1425" s="66">
        <f t="shared" si="15"/>
        <v>8</v>
      </c>
      <c r="F1425" s="66">
        <f t="shared" si="16"/>
        <v>2025</v>
      </c>
      <c r="G1425" s="67">
        <f t="shared" si="17"/>
        <v>45870</v>
      </c>
      <c r="H1425" s="67" t="s">
        <v>2007</v>
      </c>
      <c r="I1425" s="26" t="s">
        <v>667</v>
      </c>
      <c r="J1425" s="66" t="s">
        <v>1276</v>
      </c>
      <c r="K1425" s="69"/>
      <c r="L1425" s="69"/>
      <c r="M1425" s="69" t="s">
        <v>666</v>
      </c>
      <c r="N1425" s="69" t="s">
        <v>604</v>
      </c>
      <c r="O1425" s="71">
        <v>2000</v>
      </c>
      <c r="P1425" s="74">
        <v>0</v>
      </c>
    </row>
    <row r="1426" spans="1:16" ht="14.25" customHeight="1">
      <c r="A1426" s="64" t="s">
        <v>1</v>
      </c>
      <c r="B1426" s="163" t="s">
        <v>662</v>
      </c>
      <c r="C1426" s="174" t="s">
        <v>647</v>
      </c>
      <c r="D1426" s="68">
        <v>45897</v>
      </c>
      <c r="E1426" s="66">
        <f t="shared" si="15"/>
        <v>8</v>
      </c>
      <c r="F1426" s="66">
        <f t="shared" si="16"/>
        <v>2025</v>
      </c>
      <c r="G1426" s="67">
        <f t="shared" si="17"/>
        <v>45870</v>
      </c>
      <c r="H1426" s="67" t="s">
        <v>2007</v>
      </c>
      <c r="I1426" s="26" t="s">
        <v>667</v>
      </c>
      <c r="J1426" s="66" t="s">
        <v>1277</v>
      </c>
      <c r="K1426" s="69"/>
      <c r="L1426" s="69"/>
      <c r="M1426" s="69" t="s">
        <v>666</v>
      </c>
      <c r="N1426" s="69" t="s">
        <v>604</v>
      </c>
      <c r="O1426" s="71">
        <v>1900</v>
      </c>
      <c r="P1426" s="74">
        <v>0</v>
      </c>
    </row>
    <row r="1427" spans="1:16" ht="14.25" customHeight="1">
      <c r="A1427" s="64" t="s">
        <v>1</v>
      </c>
      <c r="B1427" s="163" t="s">
        <v>662</v>
      </c>
      <c r="C1427" s="174" t="s">
        <v>647</v>
      </c>
      <c r="D1427" s="68">
        <v>45897</v>
      </c>
      <c r="E1427" s="66">
        <f t="shared" si="15"/>
        <v>8</v>
      </c>
      <c r="F1427" s="66">
        <f t="shared" si="16"/>
        <v>2025</v>
      </c>
      <c r="G1427" s="67">
        <f t="shared" si="17"/>
        <v>45870</v>
      </c>
      <c r="H1427" s="67" t="s">
        <v>2007</v>
      </c>
      <c r="I1427" s="26" t="s">
        <v>667</v>
      </c>
      <c r="J1427" s="66" t="s">
        <v>1278</v>
      </c>
      <c r="K1427" s="69"/>
      <c r="L1427" s="69"/>
      <c r="M1427" s="69" t="s">
        <v>666</v>
      </c>
      <c r="N1427" s="69" t="s">
        <v>604</v>
      </c>
      <c r="O1427" s="71">
        <v>1700</v>
      </c>
      <c r="P1427" s="74">
        <v>0</v>
      </c>
    </row>
    <row r="1428" spans="1:16" ht="14.25" customHeight="1">
      <c r="A1428" s="64" t="s">
        <v>1</v>
      </c>
      <c r="B1428" s="163" t="s">
        <v>662</v>
      </c>
      <c r="C1428" s="174" t="s">
        <v>647</v>
      </c>
      <c r="D1428" s="68">
        <v>45897</v>
      </c>
      <c r="E1428" s="66">
        <f t="shared" si="15"/>
        <v>8</v>
      </c>
      <c r="F1428" s="66">
        <f t="shared" si="16"/>
        <v>2025</v>
      </c>
      <c r="G1428" s="67">
        <f t="shared" si="17"/>
        <v>45870</v>
      </c>
      <c r="H1428" s="67" t="s">
        <v>2007</v>
      </c>
      <c r="I1428" s="26" t="s">
        <v>667</v>
      </c>
      <c r="J1428" s="66" t="s">
        <v>1279</v>
      </c>
      <c r="K1428" s="69"/>
      <c r="L1428" s="69"/>
      <c r="M1428" s="69" t="s">
        <v>666</v>
      </c>
      <c r="N1428" s="69" t="s">
        <v>604</v>
      </c>
      <c r="O1428" s="71">
        <v>1900</v>
      </c>
      <c r="P1428" s="74">
        <v>0</v>
      </c>
    </row>
    <row r="1429" spans="1:16" ht="14.25" customHeight="1">
      <c r="A1429" s="64" t="s">
        <v>1</v>
      </c>
      <c r="B1429" s="163" t="s">
        <v>662</v>
      </c>
      <c r="C1429" s="174" t="s">
        <v>647</v>
      </c>
      <c r="D1429" s="68">
        <v>45897</v>
      </c>
      <c r="E1429" s="66">
        <f t="shared" si="15"/>
        <v>8</v>
      </c>
      <c r="F1429" s="66">
        <f t="shared" si="16"/>
        <v>2025</v>
      </c>
      <c r="G1429" s="67">
        <f t="shared" si="17"/>
        <v>45870</v>
      </c>
      <c r="H1429" s="67" t="s">
        <v>2007</v>
      </c>
      <c r="I1429" s="26" t="s">
        <v>667</v>
      </c>
      <c r="J1429" s="66" t="s">
        <v>1280</v>
      </c>
      <c r="K1429" s="69"/>
      <c r="L1429" s="69"/>
      <c r="M1429" s="69" t="s">
        <v>666</v>
      </c>
      <c r="N1429" s="69" t="s">
        <v>604</v>
      </c>
      <c r="O1429" s="71">
        <v>860</v>
      </c>
      <c r="P1429" s="74">
        <v>0</v>
      </c>
    </row>
    <row r="1430" spans="1:16" ht="14.25" customHeight="1">
      <c r="A1430" s="64" t="s">
        <v>1</v>
      </c>
      <c r="B1430" s="163" t="s">
        <v>662</v>
      </c>
      <c r="C1430" s="174" t="s">
        <v>647</v>
      </c>
      <c r="D1430" s="68">
        <v>45897</v>
      </c>
      <c r="E1430" s="66">
        <f t="shared" si="15"/>
        <v>8</v>
      </c>
      <c r="F1430" s="66">
        <f t="shared" si="16"/>
        <v>2025</v>
      </c>
      <c r="G1430" s="67">
        <f t="shared" si="17"/>
        <v>45870</v>
      </c>
      <c r="H1430" s="67" t="s">
        <v>2007</v>
      </c>
      <c r="I1430" s="26" t="s">
        <v>667</v>
      </c>
      <c r="J1430" s="66" t="s">
        <v>1281</v>
      </c>
      <c r="K1430" s="69"/>
      <c r="L1430" s="69"/>
      <c r="M1430" s="69" t="s">
        <v>666</v>
      </c>
      <c r="N1430" s="69" t="s">
        <v>604</v>
      </c>
      <c r="O1430" s="71">
        <v>500</v>
      </c>
      <c r="P1430" s="74">
        <v>0</v>
      </c>
    </row>
    <row r="1431" spans="1:16" ht="14.25" customHeight="1">
      <c r="A1431" s="64" t="s">
        <v>1</v>
      </c>
      <c r="B1431" s="163" t="s">
        <v>662</v>
      </c>
      <c r="C1431" s="174" t="s">
        <v>647</v>
      </c>
      <c r="D1431" s="68">
        <v>45897</v>
      </c>
      <c r="E1431" s="66">
        <f t="shared" si="15"/>
        <v>8</v>
      </c>
      <c r="F1431" s="66">
        <f t="shared" si="16"/>
        <v>2025</v>
      </c>
      <c r="G1431" s="67">
        <f t="shared" si="17"/>
        <v>45870</v>
      </c>
      <c r="H1431" s="67" t="s">
        <v>2007</v>
      </c>
      <c r="I1431" s="26" t="s">
        <v>667</v>
      </c>
      <c r="J1431" s="66" t="s">
        <v>1282</v>
      </c>
      <c r="K1431" s="69"/>
      <c r="L1431" s="69"/>
      <c r="M1431" s="69" t="s">
        <v>666</v>
      </c>
      <c r="N1431" s="69" t="s">
        <v>604</v>
      </c>
      <c r="O1431" s="71">
        <v>2000</v>
      </c>
      <c r="P1431" s="74">
        <v>0</v>
      </c>
    </row>
    <row r="1432" spans="1:16" ht="14.25" customHeight="1">
      <c r="A1432" s="64" t="s">
        <v>1</v>
      </c>
      <c r="B1432" s="163" t="s">
        <v>662</v>
      </c>
      <c r="C1432" s="174" t="s">
        <v>647</v>
      </c>
      <c r="D1432" s="68">
        <v>45897</v>
      </c>
      <c r="E1432" s="66">
        <f t="shared" si="15"/>
        <v>8</v>
      </c>
      <c r="F1432" s="66">
        <f t="shared" si="16"/>
        <v>2025</v>
      </c>
      <c r="G1432" s="67">
        <f t="shared" si="17"/>
        <v>45870</v>
      </c>
      <c r="H1432" s="67" t="s">
        <v>2007</v>
      </c>
      <c r="I1432" s="26" t="s">
        <v>667</v>
      </c>
      <c r="J1432" s="66" t="s">
        <v>1283</v>
      </c>
      <c r="K1432" s="69"/>
      <c r="L1432" s="69"/>
      <c r="M1432" s="69" t="s">
        <v>666</v>
      </c>
      <c r="N1432" s="69" t="s">
        <v>604</v>
      </c>
      <c r="O1432" s="71">
        <v>2000</v>
      </c>
      <c r="P1432" s="74">
        <v>0</v>
      </c>
    </row>
    <row r="1433" spans="1:16" ht="14.25" customHeight="1">
      <c r="A1433" s="64" t="s">
        <v>1</v>
      </c>
      <c r="B1433" s="163" t="s">
        <v>662</v>
      </c>
      <c r="C1433" s="174" t="s">
        <v>647</v>
      </c>
      <c r="D1433" s="68">
        <v>45897</v>
      </c>
      <c r="E1433" s="66">
        <f t="shared" si="15"/>
        <v>8</v>
      </c>
      <c r="F1433" s="66">
        <f t="shared" si="16"/>
        <v>2025</v>
      </c>
      <c r="G1433" s="67">
        <f t="shared" si="17"/>
        <v>45870</v>
      </c>
      <c r="H1433" s="67" t="s">
        <v>2007</v>
      </c>
      <c r="I1433" s="26" t="s">
        <v>667</v>
      </c>
      <c r="J1433" s="66" t="s">
        <v>1284</v>
      </c>
      <c r="K1433" s="69"/>
      <c r="L1433" s="69"/>
      <c r="M1433" s="69" t="s">
        <v>666</v>
      </c>
      <c r="N1433" s="69" t="s">
        <v>604</v>
      </c>
      <c r="O1433" s="71">
        <v>1900</v>
      </c>
      <c r="P1433" s="74">
        <v>0</v>
      </c>
    </row>
    <row r="1434" spans="1:16" ht="14.25" customHeight="1">
      <c r="A1434" s="64" t="s">
        <v>1</v>
      </c>
      <c r="B1434" s="163" t="s">
        <v>662</v>
      </c>
      <c r="C1434" s="174" t="s">
        <v>647</v>
      </c>
      <c r="D1434" s="68">
        <v>45897</v>
      </c>
      <c r="E1434" s="66">
        <f t="shared" si="15"/>
        <v>8</v>
      </c>
      <c r="F1434" s="66">
        <f t="shared" si="16"/>
        <v>2025</v>
      </c>
      <c r="G1434" s="67">
        <f t="shared" si="17"/>
        <v>45870</v>
      </c>
      <c r="H1434" s="67" t="s">
        <v>2007</v>
      </c>
      <c r="I1434" s="26" t="s">
        <v>667</v>
      </c>
      <c r="J1434" s="66" t="s">
        <v>1285</v>
      </c>
      <c r="K1434" s="69"/>
      <c r="L1434" s="69"/>
      <c r="M1434" s="69" t="s">
        <v>666</v>
      </c>
      <c r="N1434" s="69" t="s">
        <v>604</v>
      </c>
      <c r="O1434" s="71">
        <v>100</v>
      </c>
      <c r="P1434" s="74">
        <v>0</v>
      </c>
    </row>
    <row r="1435" spans="1:16" ht="14.25" customHeight="1">
      <c r="A1435" s="64" t="s">
        <v>1</v>
      </c>
      <c r="B1435" s="163" t="s">
        <v>662</v>
      </c>
      <c r="C1435" s="174" t="s">
        <v>647</v>
      </c>
      <c r="D1435" s="68">
        <v>45897</v>
      </c>
      <c r="E1435" s="66">
        <f t="shared" si="15"/>
        <v>8</v>
      </c>
      <c r="F1435" s="66">
        <f t="shared" si="16"/>
        <v>2025</v>
      </c>
      <c r="G1435" s="67">
        <f t="shared" si="17"/>
        <v>45870</v>
      </c>
      <c r="H1435" s="67" t="s">
        <v>2009</v>
      </c>
      <c r="I1435" s="26" t="s">
        <v>102</v>
      </c>
      <c r="J1435" s="66" t="s">
        <v>129</v>
      </c>
      <c r="K1435" s="69"/>
      <c r="L1435" s="69"/>
      <c r="M1435" s="69" t="s">
        <v>666</v>
      </c>
      <c r="N1435" s="69" t="s">
        <v>28</v>
      </c>
      <c r="O1435" s="71">
        <v>0</v>
      </c>
      <c r="P1435" s="74">
        <v>9.8000000000000007</v>
      </c>
    </row>
    <row r="1436" spans="1:16" ht="14.25" customHeight="1">
      <c r="A1436" s="64" t="s">
        <v>1</v>
      </c>
      <c r="B1436" s="163" t="s">
        <v>662</v>
      </c>
      <c r="C1436" s="174" t="s">
        <v>647</v>
      </c>
      <c r="D1436" s="68">
        <v>45898</v>
      </c>
      <c r="E1436" s="66">
        <f t="shared" si="15"/>
        <v>8</v>
      </c>
      <c r="F1436" s="66">
        <f t="shared" si="16"/>
        <v>2025</v>
      </c>
      <c r="G1436" s="67">
        <f t="shared" si="17"/>
        <v>45870</v>
      </c>
      <c r="H1436" s="67" t="s">
        <v>2006</v>
      </c>
      <c r="I1436" s="26" t="s">
        <v>142</v>
      </c>
      <c r="J1436" s="66" t="s">
        <v>182</v>
      </c>
      <c r="K1436" s="69"/>
      <c r="L1436" s="69"/>
      <c r="M1436" s="69" t="s">
        <v>664</v>
      </c>
      <c r="N1436" s="69" t="s">
        <v>604</v>
      </c>
      <c r="O1436" s="71">
        <v>2887.51</v>
      </c>
      <c r="P1436" s="74">
        <v>0</v>
      </c>
    </row>
    <row r="1437" spans="1:16" ht="14.25" customHeight="1">
      <c r="A1437" s="64" t="s">
        <v>1</v>
      </c>
      <c r="B1437" s="163" t="s">
        <v>662</v>
      </c>
      <c r="C1437" s="174" t="s">
        <v>647</v>
      </c>
      <c r="D1437" s="68">
        <v>45898</v>
      </c>
      <c r="E1437" s="66">
        <f t="shared" si="15"/>
        <v>8</v>
      </c>
      <c r="F1437" s="66">
        <f t="shared" si="16"/>
        <v>2025</v>
      </c>
      <c r="G1437" s="67">
        <f t="shared" si="17"/>
        <v>45870</v>
      </c>
      <c r="H1437" s="67" t="s">
        <v>2006</v>
      </c>
      <c r="I1437" s="26" t="s">
        <v>142</v>
      </c>
      <c r="J1437" s="66" t="s">
        <v>182</v>
      </c>
      <c r="K1437" s="69"/>
      <c r="L1437" s="69"/>
      <c r="M1437" s="69" t="s">
        <v>664</v>
      </c>
      <c r="N1437" s="69" t="s">
        <v>604</v>
      </c>
      <c r="O1437" s="71">
        <v>3607.11</v>
      </c>
      <c r="P1437" s="74">
        <v>0</v>
      </c>
    </row>
    <row r="1438" spans="1:16" ht="14.25" customHeight="1">
      <c r="A1438" s="64" t="s">
        <v>1</v>
      </c>
      <c r="B1438" s="163" t="s">
        <v>662</v>
      </c>
      <c r="C1438" s="174" t="s">
        <v>647</v>
      </c>
      <c r="D1438" s="68">
        <v>45898</v>
      </c>
      <c r="E1438" s="66">
        <f t="shared" si="15"/>
        <v>8</v>
      </c>
      <c r="F1438" s="66">
        <f t="shared" si="16"/>
        <v>2025</v>
      </c>
      <c r="G1438" s="67">
        <f t="shared" si="17"/>
        <v>45870</v>
      </c>
      <c r="H1438" s="67" t="s">
        <v>2006</v>
      </c>
      <c r="I1438" s="26" t="s">
        <v>142</v>
      </c>
      <c r="J1438" s="66" t="s">
        <v>182</v>
      </c>
      <c r="K1438" s="69"/>
      <c r="L1438" s="69"/>
      <c r="M1438" s="69" t="s">
        <v>664</v>
      </c>
      <c r="N1438" s="69" t="s">
        <v>604</v>
      </c>
      <c r="O1438" s="71">
        <v>70.14</v>
      </c>
      <c r="P1438" s="74">
        <v>0</v>
      </c>
    </row>
    <row r="1439" spans="1:16" ht="14.25" customHeight="1">
      <c r="A1439" s="64" t="s">
        <v>1</v>
      </c>
      <c r="B1439" s="163" t="s">
        <v>662</v>
      </c>
      <c r="C1439" s="174" t="s">
        <v>647</v>
      </c>
      <c r="D1439" s="68">
        <v>45898</v>
      </c>
      <c r="E1439" s="66">
        <f t="shared" si="15"/>
        <v>8</v>
      </c>
      <c r="F1439" s="66">
        <f t="shared" si="16"/>
        <v>2025</v>
      </c>
      <c r="G1439" s="67">
        <f t="shared" si="17"/>
        <v>45870</v>
      </c>
      <c r="H1439" s="67" t="s">
        <v>2006</v>
      </c>
      <c r="I1439" s="26" t="s">
        <v>142</v>
      </c>
      <c r="J1439" s="66" t="s">
        <v>713</v>
      </c>
      <c r="K1439" s="69"/>
      <c r="L1439" s="69" t="s">
        <v>1260</v>
      </c>
      <c r="M1439" s="69" t="s">
        <v>664</v>
      </c>
      <c r="N1439" s="69" t="s">
        <v>604</v>
      </c>
      <c r="O1439" s="71">
        <v>1212</v>
      </c>
      <c r="P1439" s="74">
        <v>0</v>
      </c>
    </row>
    <row r="1440" spans="1:16" ht="14.25" customHeight="1">
      <c r="A1440" s="64" t="s">
        <v>1</v>
      </c>
      <c r="B1440" s="163" t="s">
        <v>662</v>
      </c>
      <c r="C1440" s="174" t="s">
        <v>647</v>
      </c>
      <c r="D1440" s="68">
        <v>45898</v>
      </c>
      <c r="E1440" s="66">
        <f t="shared" si="15"/>
        <v>8</v>
      </c>
      <c r="F1440" s="66">
        <f t="shared" si="16"/>
        <v>2025</v>
      </c>
      <c r="G1440" s="67">
        <f t="shared" si="17"/>
        <v>45870</v>
      </c>
      <c r="H1440" s="67" t="s">
        <v>2006</v>
      </c>
      <c r="I1440" s="26" t="s">
        <v>142</v>
      </c>
      <c r="J1440" s="66" t="s">
        <v>713</v>
      </c>
      <c r="K1440" s="69"/>
      <c r="L1440" s="69" t="s">
        <v>1262</v>
      </c>
      <c r="M1440" s="69" t="s">
        <v>664</v>
      </c>
      <c r="N1440" s="69" t="s">
        <v>604</v>
      </c>
      <c r="O1440" s="71">
        <v>1320</v>
      </c>
      <c r="P1440" s="74">
        <v>0</v>
      </c>
    </row>
    <row r="1441" spans="1:16" ht="14.25" customHeight="1">
      <c r="A1441" s="64" t="s">
        <v>1</v>
      </c>
      <c r="B1441" s="163" t="s">
        <v>662</v>
      </c>
      <c r="C1441" s="174" t="s">
        <v>647</v>
      </c>
      <c r="D1441" s="68">
        <v>45898</v>
      </c>
      <c r="E1441" s="66">
        <f t="shared" si="15"/>
        <v>8</v>
      </c>
      <c r="F1441" s="66">
        <f t="shared" si="16"/>
        <v>2025</v>
      </c>
      <c r="G1441" s="67">
        <f t="shared" si="17"/>
        <v>45870</v>
      </c>
      <c r="H1441" s="67" t="s">
        <v>2006</v>
      </c>
      <c r="I1441" s="26" t="s">
        <v>142</v>
      </c>
      <c r="J1441" s="66" t="s">
        <v>146</v>
      </c>
      <c r="K1441" s="69"/>
      <c r="L1441" s="69"/>
      <c r="M1441" s="69" t="s">
        <v>664</v>
      </c>
      <c r="N1441" s="69" t="s">
        <v>604</v>
      </c>
      <c r="O1441" s="71">
        <v>930.27</v>
      </c>
      <c r="P1441" s="74">
        <v>0</v>
      </c>
    </row>
    <row r="1442" spans="1:16" ht="14.25" customHeight="1">
      <c r="A1442" s="64" t="s">
        <v>1</v>
      </c>
      <c r="B1442" s="163" t="s">
        <v>662</v>
      </c>
      <c r="C1442" s="174" t="s">
        <v>647</v>
      </c>
      <c r="D1442" s="68">
        <v>45898</v>
      </c>
      <c r="E1442" s="66">
        <f t="shared" si="15"/>
        <v>8</v>
      </c>
      <c r="F1442" s="66">
        <f t="shared" si="16"/>
        <v>2025</v>
      </c>
      <c r="G1442" s="67">
        <f t="shared" si="17"/>
        <v>45870</v>
      </c>
      <c r="H1442" s="67" t="s">
        <v>2006</v>
      </c>
      <c r="I1442" s="26" t="s">
        <v>142</v>
      </c>
      <c r="J1442" s="66" t="s">
        <v>146</v>
      </c>
      <c r="K1442" s="69"/>
      <c r="L1442" s="69"/>
      <c r="M1442" s="69" t="s">
        <v>664</v>
      </c>
      <c r="N1442" s="69" t="s">
        <v>604</v>
      </c>
      <c r="O1442" s="71">
        <v>95</v>
      </c>
      <c r="P1442" s="74">
        <v>0</v>
      </c>
    </row>
    <row r="1443" spans="1:16" ht="14.25" customHeight="1">
      <c r="A1443" s="64" t="s">
        <v>1</v>
      </c>
      <c r="B1443" s="163" t="s">
        <v>662</v>
      </c>
      <c r="C1443" s="174" t="s">
        <v>647</v>
      </c>
      <c r="D1443" s="68">
        <v>45898</v>
      </c>
      <c r="E1443" s="66">
        <f t="shared" si="15"/>
        <v>8</v>
      </c>
      <c r="F1443" s="66">
        <f t="shared" si="16"/>
        <v>2025</v>
      </c>
      <c r="G1443" s="67">
        <f t="shared" si="17"/>
        <v>45870</v>
      </c>
      <c r="H1443" s="67" t="s">
        <v>2006</v>
      </c>
      <c r="I1443" s="26" t="s">
        <v>142</v>
      </c>
      <c r="J1443" s="66" t="s">
        <v>146</v>
      </c>
      <c r="K1443" s="69"/>
      <c r="L1443" s="69"/>
      <c r="M1443" s="69" t="s">
        <v>664</v>
      </c>
      <c r="N1443" s="69" t="s">
        <v>604</v>
      </c>
      <c r="O1443" s="71">
        <v>95</v>
      </c>
      <c r="P1443" s="74">
        <v>0</v>
      </c>
    </row>
    <row r="1444" spans="1:16" ht="14.25" customHeight="1">
      <c r="A1444" s="64" t="s">
        <v>1</v>
      </c>
      <c r="B1444" s="163" t="s">
        <v>662</v>
      </c>
      <c r="C1444" s="174" t="s">
        <v>647</v>
      </c>
      <c r="D1444" s="68">
        <v>45898</v>
      </c>
      <c r="E1444" s="66">
        <f t="shared" si="15"/>
        <v>8</v>
      </c>
      <c r="F1444" s="66">
        <f t="shared" si="16"/>
        <v>2025</v>
      </c>
      <c r="G1444" s="67">
        <f t="shared" si="17"/>
        <v>45870</v>
      </c>
      <c r="H1444" s="67" t="s">
        <v>2006</v>
      </c>
      <c r="I1444" s="26" t="s">
        <v>142</v>
      </c>
      <c r="J1444" s="66" t="s">
        <v>146</v>
      </c>
      <c r="K1444" s="69"/>
      <c r="L1444" s="69"/>
      <c r="M1444" s="69" t="s">
        <v>664</v>
      </c>
      <c r="N1444" s="69" t="s">
        <v>604</v>
      </c>
      <c r="O1444" s="71">
        <v>646.34</v>
      </c>
      <c r="P1444" s="74">
        <v>0</v>
      </c>
    </row>
    <row r="1445" spans="1:16" ht="14.25" customHeight="1">
      <c r="A1445" s="64" t="s">
        <v>1</v>
      </c>
      <c r="B1445" s="163" t="s">
        <v>662</v>
      </c>
      <c r="C1445" s="174" t="s">
        <v>647</v>
      </c>
      <c r="D1445" s="68">
        <v>45898</v>
      </c>
      <c r="E1445" s="66">
        <f t="shared" si="15"/>
        <v>8</v>
      </c>
      <c r="F1445" s="66">
        <f t="shared" si="16"/>
        <v>2025</v>
      </c>
      <c r="G1445" s="67">
        <f t="shared" si="17"/>
        <v>45870</v>
      </c>
      <c r="H1445" s="67" t="s">
        <v>2006</v>
      </c>
      <c r="I1445" s="26" t="s">
        <v>142</v>
      </c>
      <c r="J1445" s="66" t="s">
        <v>146</v>
      </c>
      <c r="K1445" s="69"/>
      <c r="L1445" s="69"/>
      <c r="M1445" s="69" t="s">
        <v>664</v>
      </c>
      <c r="N1445" s="69" t="s">
        <v>604</v>
      </c>
      <c r="O1445" s="71">
        <v>930.27</v>
      </c>
      <c r="P1445" s="74">
        <v>0</v>
      </c>
    </row>
    <row r="1446" spans="1:16" ht="14.25" customHeight="1">
      <c r="A1446" s="64" t="s">
        <v>1</v>
      </c>
      <c r="B1446" s="163" t="s">
        <v>662</v>
      </c>
      <c r="C1446" s="174" t="s">
        <v>647</v>
      </c>
      <c r="D1446" s="68">
        <v>45898</v>
      </c>
      <c r="E1446" s="66">
        <f t="shared" si="15"/>
        <v>8</v>
      </c>
      <c r="F1446" s="66">
        <f t="shared" si="16"/>
        <v>2025</v>
      </c>
      <c r="G1446" s="67">
        <f t="shared" si="17"/>
        <v>45870</v>
      </c>
      <c r="H1446" s="67" t="s">
        <v>2006</v>
      </c>
      <c r="I1446" s="26" t="s">
        <v>142</v>
      </c>
      <c r="J1446" s="66" t="s">
        <v>146</v>
      </c>
      <c r="K1446" s="69"/>
      <c r="L1446" s="69"/>
      <c r="M1446" s="69" t="s">
        <v>664</v>
      </c>
      <c r="N1446" s="69" t="s">
        <v>604</v>
      </c>
      <c r="O1446" s="71">
        <v>646.34</v>
      </c>
      <c r="P1446" s="74">
        <v>0</v>
      </c>
    </row>
    <row r="1447" spans="1:16" ht="14.25" customHeight="1">
      <c r="A1447" s="64" t="s">
        <v>1</v>
      </c>
      <c r="B1447" s="163" t="s">
        <v>662</v>
      </c>
      <c r="C1447" s="174" t="s">
        <v>647</v>
      </c>
      <c r="D1447" s="68">
        <v>45898</v>
      </c>
      <c r="E1447" s="66">
        <f t="shared" si="15"/>
        <v>8</v>
      </c>
      <c r="F1447" s="66">
        <f t="shared" si="16"/>
        <v>2025</v>
      </c>
      <c r="G1447" s="67">
        <f t="shared" si="17"/>
        <v>45870</v>
      </c>
      <c r="H1447" s="67" t="s">
        <v>2006</v>
      </c>
      <c r="I1447" s="26" t="s">
        <v>142</v>
      </c>
      <c r="J1447" s="66" t="s">
        <v>146</v>
      </c>
      <c r="K1447" s="69"/>
      <c r="L1447" s="69"/>
      <c r="M1447" s="69" t="s">
        <v>664</v>
      </c>
      <c r="N1447" s="69" t="s">
        <v>604</v>
      </c>
      <c r="O1447" s="71">
        <v>95</v>
      </c>
      <c r="P1447" s="74">
        <v>0</v>
      </c>
    </row>
    <row r="1448" spans="1:16" ht="14.25" customHeight="1">
      <c r="A1448" s="64" t="s">
        <v>1</v>
      </c>
      <c r="B1448" s="163" t="s">
        <v>662</v>
      </c>
      <c r="C1448" s="174" t="s">
        <v>647</v>
      </c>
      <c r="D1448" s="68">
        <v>45898</v>
      </c>
      <c r="E1448" s="66">
        <f t="shared" si="15"/>
        <v>8</v>
      </c>
      <c r="F1448" s="66">
        <f t="shared" si="16"/>
        <v>2025</v>
      </c>
      <c r="G1448" s="67">
        <f t="shared" si="17"/>
        <v>45870</v>
      </c>
      <c r="H1448" s="67" t="s">
        <v>2006</v>
      </c>
      <c r="I1448" s="26" t="s">
        <v>142</v>
      </c>
      <c r="J1448" s="66" t="s">
        <v>146</v>
      </c>
      <c r="K1448" s="69"/>
      <c r="L1448" s="69"/>
      <c r="M1448" s="69" t="s">
        <v>664</v>
      </c>
      <c r="N1448" s="69" t="s">
        <v>604</v>
      </c>
      <c r="O1448" s="71">
        <v>95</v>
      </c>
      <c r="P1448" s="74">
        <v>0</v>
      </c>
    </row>
    <row r="1449" spans="1:16" ht="14.25" customHeight="1">
      <c r="A1449" s="64" t="s">
        <v>1</v>
      </c>
      <c r="B1449" s="163" t="s">
        <v>662</v>
      </c>
      <c r="C1449" s="174" t="s">
        <v>647</v>
      </c>
      <c r="D1449" s="68">
        <v>45898</v>
      </c>
      <c r="E1449" s="66">
        <f t="shared" si="15"/>
        <v>8</v>
      </c>
      <c r="F1449" s="66">
        <f t="shared" si="16"/>
        <v>2025</v>
      </c>
      <c r="G1449" s="67">
        <f t="shared" si="17"/>
        <v>45870</v>
      </c>
      <c r="H1449" s="67" t="s">
        <v>2006</v>
      </c>
      <c r="I1449" s="26" t="s">
        <v>142</v>
      </c>
      <c r="J1449" s="66" t="s">
        <v>146</v>
      </c>
      <c r="K1449" s="69"/>
      <c r="L1449" s="69"/>
      <c r="M1449" s="69" t="s">
        <v>664</v>
      </c>
      <c r="N1449" s="69" t="s">
        <v>604</v>
      </c>
      <c r="O1449" s="71">
        <v>646.34</v>
      </c>
      <c r="P1449" s="74">
        <v>0</v>
      </c>
    </row>
    <row r="1450" spans="1:16" ht="14.25" customHeight="1">
      <c r="A1450" s="64" t="s">
        <v>1</v>
      </c>
      <c r="B1450" s="163" t="s">
        <v>662</v>
      </c>
      <c r="C1450" s="174" t="s">
        <v>647</v>
      </c>
      <c r="D1450" s="68">
        <v>45898</v>
      </c>
      <c r="E1450" s="66">
        <f t="shared" si="15"/>
        <v>8</v>
      </c>
      <c r="F1450" s="66">
        <f t="shared" si="16"/>
        <v>2025</v>
      </c>
      <c r="G1450" s="67">
        <f t="shared" si="17"/>
        <v>45870</v>
      </c>
      <c r="H1450" s="67" t="s">
        <v>2006</v>
      </c>
      <c r="I1450" s="26" t="s">
        <v>142</v>
      </c>
      <c r="J1450" s="66" t="s">
        <v>146</v>
      </c>
      <c r="K1450" s="69"/>
      <c r="L1450" s="69"/>
      <c r="M1450" s="69" t="s">
        <v>664</v>
      </c>
      <c r="N1450" s="69" t="s">
        <v>604</v>
      </c>
      <c r="O1450" s="71">
        <v>95</v>
      </c>
      <c r="P1450" s="74">
        <v>0</v>
      </c>
    </row>
    <row r="1451" spans="1:16" ht="14.25" customHeight="1">
      <c r="A1451" s="64" t="s">
        <v>1</v>
      </c>
      <c r="B1451" s="163" t="s">
        <v>662</v>
      </c>
      <c r="C1451" s="174" t="s">
        <v>647</v>
      </c>
      <c r="D1451" s="68">
        <v>45898</v>
      </c>
      <c r="E1451" s="66">
        <f t="shared" si="15"/>
        <v>8</v>
      </c>
      <c r="F1451" s="66">
        <f t="shared" si="16"/>
        <v>2025</v>
      </c>
      <c r="G1451" s="67">
        <f t="shared" si="17"/>
        <v>45870</v>
      </c>
      <c r="H1451" s="67" t="s">
        <v>2006</v>
      </c>
      <c r="I1451" s="26" t="s">
        <v>142</v>
      </c>
      <c r="J1451" s="66" t="s">
        <v>146</v>
      </c>
      <c r="K1451" s="69"/>
      <c r="L1451" s="69"/>
      <c r="M1451" s="69" t="s">
        <v>664</v>
      </c>
      <c r="N1451" s="69" t="s">
        <v>604</v>
      </c>
      <c r="O1451" s="71">
        <v>95</v>
      </c>
      <c r="P1451" s="74">
        <v>0</v>
      </c>
    </row>
    <row r="1452" spans="1:16" ht="14.25" customHeight="1">
      <c r="A1452" s="64" t="s">
        <v>1</v>
      </c>
      <c r="B1452" s="163" t="s">
        <v>662</v>
      </c>
      <c r="C1452" s="174" t="s">
        <v>647</v>
      </c>
      <c r="D1452" s="68">
        <v>45898</v>
      </c>
      <c r="E1452" s="66">
        <f t="shared" si="15"/>
        <v>8</v>
      </c>
      <c r="F1452" s="66">
        <f t="shared" si="16"/>
        <v>2025</v>
      </c>
      <c r="G1452" s="67">
        <f t="shared" si="17"/>
        <v>45870</v>
      </c>
      <c r="H1452" s="67" t="s">
        <v>2006</v>
      </c>
      <c r="I1452" s="26" t="s">
        <v>142</v>
      </c>
      <c r="J1452" s="66" t="s">
        <v>146</v>
      </c>
      <c r="K1452" s="69"/>
      <c r="L1452" s="69"/>
      <c r="M1452" s="69" t="s">
        <v>664</v>
      </c>
      <c r="N1452" s="69" t="s">
        <v>604</v>
      </c>
      <c r="O1452" s="71">
        <v>930.27</v>
      </c>
      <c r="P1452" s="74">
        <v>0</v>
      </c>
    </row>
    <row r="1453" spans="1:16" ht="14.25" customHeight="1">
      <c r="A1453" s="64" t="s">
        <v>1</v>
      </c>
      <c r="B1453" s="163" t="s">
        <v>662</v>
      </c>
      <c r="C1453" s="174" t="s">
        <v>647</v>
      </c>
      <c r="D1453" s="68">
        <v>45898</v>
      </c>
      <c r="E1453" s="66">
        <f t="shared" si="15"/>
        <v>8</v>
      </c>
      <c r="F1453" s="66">
        <f t="shared" si="16"/>
        <v>2025</v>
      </c>
      <c r="G1453" s="67">
        <f t="shared" si="17"/>
        <v>45870</v>
      </c>
      <c r="H1453" s="67" t="s">
        <v>2007</v>
      </c>
      <c r="I1453" s="26" t="s">
        <v>138</v>
      </c>
      <c r="J1453" s="66" t="s">
        <v>139</v>
      </c>
      <c r="K1453" s="69"/>
      <c r="L1453" s="69"/>
      <c r="M1453" s="69" t="s">
        <v>664</v>
      </c>
      <c r="N1453" s="69" t="s">
        <v>604</v>
      </c>
      <c r="O1453" s="71">
        <v>0.03</v>
      </c>
      <c r="P1453" s="74">
        <v>0</v>
      </c>
    </row>
    <row r="1454" spans="1:16" ht="14.25" customHeight="1">
      <c r="A1454" s="64" t="s">
        <v>1</v>
      </c>
      <c r="B1454" s="163" t="s">
        <v>662</v>
      </c>
      <c r="C1454" s="174" t="s">
        <v>647</v>
      </c>
      <c r="D1454" s="68">
        <v>45898</v>
      </c>
      <c r="E1454" s="66">
        <f t="shared" si="15"/>
        <v>8</v>
      </c>
      <c r="F1454" s="66">
        <f t="shared" si="16"/>
        <v>2025</v>
      </c>
      <c r="G1454" s="67">
        <f t="shared" si="17"/>
        <v>45870</v>
      </c>
      <c r="H1454" s="67" t="s">
        <v>2007</v>
      </c>
      <c r="I1454" s="26" t="s">
        <v>138</v>
      </c>
      <c r="J1454" s="66" t="s">
        <v>139</v>
      </c>
      <c r="K1454" s="69"/>
      <c r="L1454" s="69"/>
      <c r="M1454" s="69" t="s">
        <v>664</v>
      </c>
      <c r="N1454" s="69" t="s">
        <v>604</v>
      </c>
      <c r="O1454" s="71">
        <v>0.03</v>
      </c>
      <c r="P1454" s="74">
        <v>0</v>
      </c>
    </row>
    <row r="1455" spans="1:16" ht="14.25" customHeight="1">
      <c r="A1455" s="64" t="s">
        <v>1</v>
      </c>
      <c r="B1455" s="163" t="s">
        <v>662</v>
      </c>
      <c r="C1455" s="174" t="s">
        <v>647</v>
      </c>
      <c r="D1455" s="68">
        <v>45898</v>
      </c>
      <c r="E1455" s="66">
        <f t="shared" si="15"/>
        <v>8</v>
      </c>
      <c r="F1455" s="66">
        <f t="shared" si="16"/>
        <v>2025</v>
      </c>
      <c r="G1455" s="67">
        <f t="shared" si="17"/>
        <v>45870</v>
      </c>
      <c r="H1455" s="67" t="s">
        <v>2007</v>
      </c>
      <c r="I1455" s="26" t="s">
        <v>138</v>
      </c>
      <c r="J1455" s="66" t="s">
        <v>139</v>
      </c>
      <c r="K1455" s="69"/>
      <c r="L1455" s="69"/>
      <c r="M1455" s="69" t="s">
        <v>664</v>
      </c>
      <c r="N1455" s="69" t="s">
        <v>604</v>
      </c>
      <c r="O1455" s="71">
        <v>1.52</v>
      </c>
      <c r="P1455" s="74">
        <v>0</v>
      </c>
    </row>
    <row r="1456" spans="1:16" ht="14.25" customHeight="1">
      <c r="A1456" s="64" t="s">
        <v>1</v>
      </c>
      <c r="B1456" s="163" t="s">
        <v>662</v>
      </c>
      <c r="C1456" s="174" t="s">
        <v>647</v>
      </c>
      <c r="D1456" s="68">
        <v>45898</v>
      </c>
      <c r="E1456" s="66">
        <f t="shared" si="15"/>
        <v>8</v>
      </c>
      <c r="F1456" s="66">
        <f t="shared" si="16"/>
        <v>2025</v>
      </c>
      <c r="G1456" s="67">
        <f t="shared" si="17"/>
        <v>45870</v>
      </c>
      <c r="H1456" s="67" t="s">
        <v>2007</v>
      </c>
      <c r="I1456" s="26" t="s">
        <v>138</v>
      </c>
      <c r="J1456" s="66" t="s">
        <v>139</v>
      </c>
      <c r="K1456" s="69"/>
      <c r="L1456" s="69"/>
      <c r="M1456" s="69" t="s">
        <v>664</v>
      </c>
      <c r="N1456" s="69" t="s">
        <v>604</v>
      </c>
      <c r="O1456" s="71">
        <v>0.03</v>
      </c>
      <c r="P1456" s="74">
        <v>0</v>
      </c>
    </row>
    <row r="1457" spans="1:16" ht="14.25" customHeight="1">
      <c r="A1457" s="64" t="s">
        <v>1</v>
      </c>
      <c r="B1457" s="163" t="s">
        <v>662</v>
      </c>
      <c r="C1457" s="174" t="s">
        <v>647</v>
      </c>
      <c r="D1457" s="68">
        <v>45898</v>
      </c>
      <c r="E1457" s="66">
        <f t="shared" si="15"/>
        <v>8</v>
      </c>
      <c r="F1457" s="66">
        <f t="shared" si="16"/>
        <v>2025</v>
      </c>
      <c r="G1457" s="67">
        <f t="shared" si="17"/>
        <v>45870</v>
      </c>
      <c r="H1457" s="67" t="s">
        <v>2007</v>
      </c>
      <c r="I1457" s="26" t="s">
        <v>138</v>
      </c>
      <c r="J1457" s="66" t="s">
        <v>139</v>
      </c>
      <c r="K1457" s="69"/>
      <c r="L1457" s="69"/>
      <c r="M1457" s="69" t="s">
        <v>664</v>
      </c>
      <c r="N1457" s="69" t="s">
        <v>604</v>
      </c>
      <c r="O1457" s="71">
        <v>0.03</v>
      </c>
      <c r="P1457" s="74">
        <v>0</v>
      </c>
    </row>
    <row r="1458" spans="1:16" ht="14.25" customHeight="1">
      <c r="A1458" s="64" t="s">
        <v>1</v>
      </c>
      <c r="B1458" s="163" t="s">
        <v>662</v>
      </c>
      <c r="C1458" s="174" t="s">
        <v>647</v>
      </c>
      <c r="D1458" s="68">
        <v>45898</v>
      </c>
      <c r="E1458" s="66">
        <f t="shared" si="15"/>
        <v>8</v>
      </c>
      <c r="F1458" s="66">
        <f t="shared" si="16"/>
        <v>2025</v>
      </c>
      <c r="G1458" s="67">
        <f t="shared" si="17"/>
        <v>45870</v>
      </c>
      <c r="H1458" s="67" t="s">
        <v>2007</v>
      </c>
      <c r="I1458" s="26" t="s">
        <v>138</v>
      </c>
      <c r="J1458" s="66" t="s">
        <v>139</v>
      </c>
      <c r="K1458" s="69"/>
      <c r="L1458" s="69"/>
      <c r="M1458" s="69" t="s">
        <v>664</v>
      </c>
      <c r="N1458" s="69" t="s">
        <v>604</v>
      </c>
      <c r="O1458" s="71">
        <v>1.52</v>
      </c>
      <c r="P1458" s="74">
        <v>0</v>
      </c>
    </row>
    <row r="1459" spans="1:16" ht="14.25" customHeight="1">
      <c r="A1459" s="64" t="s">
        <v>1</v>
      </c>
      <c r="B1459" s="163" t="s">
        <v>662</v>
      </c>
      <c r="C1459" s="174" t="s">
        <v>647</v>
      </c>
      <c r="D1459" s="68">
        <v>45898</v>
      </c>
      <c r="E1459" s="66">
        <f t="shared" si="15"/>
        <v>8</v>
      </c>
      <c r="F1459" s="66">
        <f t="shared" si="16"/>
        <v>2025</v>
      </c>
      <c r="G1459" s="67">
        <f t="shared" si="17"/>
        <v>45870</v>
      </c>
      <c r="H1459" s="67" t="s">
        <v>2006</v>
      </c>
      <c r="I1459" s="26" t="s">
        <v>142</v>
      </c>
      <c r="J1459" s="66" t="s">
        <v>1286</v>
      </c>
      <c r="K1459" s="69"/>
      <c r="L1459" s="69"/>
      <c r="M1459" s="69" t="s">
        <v>664</v>
      </c>
      <c r="N1459" s="69" t="s">
        <v>28</v>
      </c>
      <c r="O1459" s="71">
        <v>0</v>
      </c>
      <c r="P1459" s="74">
        <v>7196.1</v>
      </c>
    </row>
    <row r="1460" spans="1:16" ht="14.25" customHeight="1">
      <c r="A1460" s="64" t="s">
        <v>1</v>
      </c>
      <c r="B1460" s="163" t="s">
        <v>662</v>
      </c>
      <c r="C1460" s="174" t="s">
        <v>647</v>
      </c>
      <c r="D1460" s="68">
        <v>45898</v>
      </c>
      <c r="E1460" s="66">
        <f t="shared" si="15"/>
        <v>8</v>
      </c>
      <c r="F1460" s="66">
        <f t="shared" si="16"/>
        <v>2025</v>
      </c>
      <c r="G1460" s="67">
        <f t="shared" si="17"/>
        <v>45870</v>
      </c>
      <c r="H1460" s="67" t="s">
        <v>2010</v>
      </c>
      <c r="I1460" s="26" t="s">
        <v>54</v>
      </c>
      <c r="J1460" s="66" t="s">
        <v>713</v>
      </c>
      <c r="K1460" s="69"/>
      <c r="L1460" s="69"/>
      <c r="M1460" s="69" t="s">
        <v>666</v>
      </c>
      <c r="N1460" s="69" t="s">
        <v>28</v>
      </c>
      <c r="O1460" s="71">
        <v>0</v>
      </c>
      <c r="P1460" s="74">
        <v>655</v>
      </c>
    </row>
    <row r="1461" spans="1:16" ht="14.25" customHeight="1">
      <c r="A1461" s="64" t="s">
        <v>1</v>
      </c>
      <c r="B1461" s="163" t="s">
        <v>662</v>
      </c>
      <c r="C1461" s="174" t="s">
        <v>647</v>
      </c>
      <c r="D1461" s="68">
        <v>45898</v>
      </c>
      <c r="E1461" s="66">
        <f t="shared" si="15"/>
        <v>8</v>
      </c>
      <c r="F1461" s="66">
        <f t="shared" si="16"/>
        <v>2025</v>
      </c>
      <c r="G1461" s="67">
        <f t="shared" si="17"/>
        <v>45870</v>
      </c>
      <c r="H1461" s="67" t="s">
        <v>29</v>
      </c>
      <c r="I1461" s="26" t="s">
        <v>43</v>
      </c>
      <c r="J1461" s="66" t="s">
        <v>336</v>
      </c>
      <c r="K1461" s="69"/>
      <c r="L1461" s="69"/>
      <c r="M1461" s="69" t="s">
        <v>666</v>
      </c>
      <c r="N1461" s="69" t="s">
        <v>28</v>
      </c>
      <c r="O1461" s="71">
        <v>0</v>
      </c>
      <c r="P1461" s="74">
        <v>3186</v>
      </c>
    </row>
    <row r="1462" spans="1:16" ht="14.25" customHeight="1">
      <c r="A1462" s="64" t="s">
        <v>1</v>
      </c>
      <c r="B1462" s="163" t="s">
        <v>662</v>
      </c>
      <c r="C1462" s="174" t="s">
        <v>647</v>
      </c>
      <c r="D1462" s="68">
        <v>45898</v>
      </c>
      <c r="E1462" s="66">
        <f t="shared" si="15"/>
        <v>8</v>
      </c>
      <c r="F1462" s="66">
        <f t="shared" si="16"/>
        <v>2025</v>
      </c>
      <c r="G1462" s="67">
        <f t="shared" si="17"/>
        <v>45870</v>
      </c>
      <c r="H1462" s="67" t="s">
        <v>29</v>
      </c>
      <c r="I1462" s="26" t="s">
        <v>43</v>
      </c>
      <c r="J1462" s="66" t="s">
        <v>686</v>
      </c>
      <c r="K1462" s="69"/>
      <c r="L1462" s="69"/>
      <c r="M1462" s="69" t="s">
        <v>666</v>
      </c>
      <c r="N1462" s="69" t="s">
        <v>28</v>
      </c>
      <c r="O1462" s="71">
        <v>0</v>
      </c>
      <c r="P1462" s="74">
        <v>3000</v>
      </c>
    </row>
    <row r="1463" spans="1:16" ht="14.25" customHeight="1">
      <c r="A1463" s="64" t="s">
        <v>1</v>
      </c>
      <c r="B1463" s="163" t="s">
        <v>662</v>
      </c>
      <c r="C1463" s="174" t="s">
        <v>647</v>
      </c>
      <c r="D1463" s="68">
        <v>45898</v>
      </c>
      <c r="E1463" s="66">
        <f t="shared" si="15"/>
        <v>8</v>
      </c>
      <c r="F1463" s="66">
        <f t="shared" si="16"/>
        <v>2025</v>
      </c>
      <c r="G1463" s="67">
        <f t="shared" si="17"/>
        <v>45870</v>
      </c>
      <c r="H1463" s="67" t="s">
        <v>29</v>
      </c>
      <c r="I1463" s="26" t="s">
        <v>43</v>
      </c>
      <c r="J1463" s="66" t="s">
        <v>829</v>
      </c>
      <c r="K1463" s="69"/>
      <c r="L1463" s="69"/>
      <c r="M1463" s="69" t="s">
        <v>666</v>
      </c>
      <c r="N1463" s="69" t="s">
        <v>28</v>
      </c>
      <c r="O1463" s="71">
        <v>0</v>
      </c>
      <c r="P1463" s="74">
        <v>3711.04</v>
      </c>
    </row>
    <row r="1464" spans="1:16" ht="14.25" customHeight="1">
      <c r="A1464" s="64" t="s">
        <v>1</v>
      </c>
      <c r="B1464" s="163" t="s">
        <v>662</v>
      </c>
      <c r="C1464" s="174" t="s">
        <v>647</v>
      </c>
      <c r="D1464" s="68">
        <v>45898</v>
      </c>
      <c r="E1464" s="66">
        <f t="shared" si="15"/>
        <v>8</v>
      </c>
      <c r="F1464" s="66">
        <f t="shared" si="16"/>
        <v>2025</v>
      </c>
      <c r="G1464" s="67">
        <f t="shared" si="17"/>
        <v>45870</v>
      </c>
      <c r="H1464" s="67" t="s">
        <v>29</v>
      </c>
      <c r="I1464" s="26" t="s">
        <v>43</v>
      </c>
      <c r="J1464" s="66" t="s">
        <v>291</v>
      </c>
      <c r="K1464" s="69"/>
      <c r="L1464" s="69"/>
      <c r="M1464" s="69" t="s">
        <v>666</v>
      </c>
      <c r="N1464" s="69" t="s">
        <v>28</v>
      </c>
      <c r="O1464" s="71">
        <v>0</v>
      </c>
      <c r="P1464" s="74">
        <v>3115.66</v>
      </c>
    </row>
    <row r="1465" spans="1:16" ht="14.25" customHeight="1">
      <c r="A1465" s="64" t="s">
        <v>1</v>
      </c>
      <c r="B1465" s="163" t="s">
        <v>662</v>
      </c>
      <c r="C1465" s="174" t="s">
        <v>647</v>
      </c>
      <c r="D1465" s="68">
        <v>45898</v>
      </c>
      <c r="E1465" s="66">
        <f t="shared" si="15"/>
        <v>8</v>
      </c>
      <c r="F1465" s="66">
        <f t="shared" si="16"/>
        <v>2025</v>
      </c>
      <c r="G1465" s="67">
        <f t="shared" si="17"/>
        <v>45870</v>
      </c>
      <c r="H1465" s="67" t="s">
        <v>2009</v>
      </c>
      <c r="I1465" s="26" t="s">
        <v>102</v>
      </c>
      <c r="J1465" s="66" t="s">
        <v>682</v>
      </c>
      <c r="K1465" s="69"/>
      <c r="L1465" s="69"/>
      <c r="M1465" s="69" t="s">
        <v>666</v>
      </c>
      <c r="N1465" s="69" t="s">
        <v>28</v>
      </c>
      <c r="O1465" s="71">
        <v>0</v>
      </c>
      <c r="P1465" s="74">
        <v>13.35</v>
      </c>
    </row>
    <row r="1466" spans="1:16" ht="14.25" customHeight="1">
      <c r="A1466" s="64" t="s">
        <v>1</v>
      </c>
      <c r="B1466" s="163" t="s">
        <v>662</v>
      </c>
      <c r="C1466" s="174" t="s">
        <v>647</v>
      </c>
      <c r="D1466" s="68">
        <v>45898</v>
      </c>
      <c r="E1466" s="66">
        <f t="shared" si="15"/>
        <v>8</v>
      </c>
      <c r="F1466" s="66">
        <f t="shared" si="16"/>
        <v>2025</v>
      </c>
      <c r="G1466" s="67">
        <f t="shared" si="17"/>
        <v>45870</v>
      </c>
      <c r="H1466" s="67" t="s">
        <v>29</v>
      </c>
      <c r="I1466" s="26" t="s">
        <v>43</v>
      </c>
      <c r="J1466" s="66" t="s">
        <v>1287</v>
      </c>
      <c r="K1466" s="69"/>
      <c r="L1466" s="69"/>
      <c r="M1466" s="69" t="s">
        <v>666</v>
      </c>
      <c r="N1466" s="69" t="s">
        <v>28</v>
      </c>
      <c r="O1466" s="71">
        <v>0</v>
      </c>
      <c r="P1466" s="74">
        <v>4500</v>
      </c>
    </row>
    <row r="1467" spans="1:16" ht="14.25" customHeight="1">
      <c r="A1467" s="64" t="s">
        <v>1</v>
      </c>
      <c r="B1467" s="163" t="s">
        <v>662</v>
      </c>
      <c r="C1467" s="174" t="s">
        <v>647</v>
      </c>
      <c r="D1467" s="68">
        <v>45898</v>
      </c>
      <c r="E1467" s="66">
        <f t="shared" si="15"/>
        <v>8</v>
      </c>
      <c r="F1467" s="66">
        <f t="shared" si="16"/>
        <v>2025</v>
      </c>
      <c r="G1467" s="67">
        <f t="shared" si="17"/>
        <v>45870</v>
      </c>
      <c r="H1467" s="67" t="s">
        <v>29</v>
      </c>
      <c r="I1467" s="26" t="s">
        <v>43</v>
      </c>
      <c r="J1467" s="66" t="s">
        <v>1288</v>
      </c>
      <c r="K1467" s="69"/>
      <c r="L1467" s="69"/>
      <c r="M1467" s="69" t="s">
        <v>666</v>
      </c>
      <c r="N1467" s="69" t="s">
        <v>28</v>
      </c>
      <c r="O1467" s="71">
        <v>0</v>
      </c>
      <c r="P1467" s="74">
        <v>12000</v>
      </c>
    </row>
    <row r="1468" spans="1:16" ht="14.25" customHeight="1">
      <c r="A1468" s="64" t="s">
        <v>1</v>
      </c>
      <c r="B1468" s="163" t="s">
        <v>662</v>
      </c>
      <c r="C1468" s="174" t="s">
        <v>647</v>
      </c>
      <c r="D1468" s="68">
        <v>45898</v>
      </c>
      <c r="E1468" s="66">
        <f t="shared" si="15"/>
        <v>8</v>
      </c>
      <c r="F1468" s="66">
        <f t="shared" si="16"/>
        <v>2025</v>
      </c>
      <c r="G1468" s="67">
        <f t="shared" si="17"/>
        <v>45870</v>
      </c>
      <c r="H1468" s="67" t="s">
        <v>29</v>
      </c>
      <c r="I1468" s="26" t="s">
        <v>43</v>
      </c>
      <c r="J1468" s="66" t="s">
        <v>1289</v>
      </c>
      <c r="K1468" s="69"/>
      <c r="L1468" s="69"/>
      <c r="M1468" s="69" t="s">
        <v>666</v>
      </c>
      <c r="N1468" s="69" t="s">
        <v>28</v>
      </c>
      <c r="O1468" s="71">
        <v>0</v>
      </c>
      <c r="P1468" s="74">
        <v>3303.85</v>
      </c>
    </row>
    <row r="1469" spans="1:16" ht="14.25" customHeight="1">
      <c r="A1469" s="64" t="s">
        <v>1</v>
      </c>
      <c r="B1469" s="163" t="s">
        <v>662</v>
      </c>
      <c r="C1469" s="174" t="s">
        <v>647</v>
      </c>
      <c r="D1469" s="68">
        <v>45898</v>
      </c>
      <c r="E1469" s="66">
        <f t="shared" si="15"/>
        <v>8</v>
      </c>
      <c r="F1469" s="66">
        <f t="shared" si="16"/>
        <v>2025</v>
      </c>
      <c r="G1469" s="67">
        <f t="shared" si="17"/>
        <v>45870</v>
      </c>
      <c r="H1469" s="67" t="s">
        <v>29</v>
      </c>
      <c r="I1469" s="26" t="s">
        <v>43</v>
      </c>
      <c r="J1469" s="66" t="s">
        <v>1290</v>
      </c>
      <c r="K1469" s="69"/>
      <c r="L1469" s="69"/>
      <c r="M1469" s="69" t="s">
        <v>666</v>
      </c>
      <c r="N1469" s="69" t="s">
        <v>28</v>
      </c>
      <c r="O1469" s="71">
        <v>0</v>
      </c>
      <c r="P1469" s="74">
        <v>2000</v>
      </c>
    </row>
    <row r="1470" spans="1:16" ht="14.25" customHeight="1">
      <c r="A1470" s="64" t="s">
        <v>1</v>
      </c>
      <c r="B1470" s="163" t="s">
        <v>662</v>
      </c>
      <c r="C1470" s="174" t="s">
        <v>647</v>
      </c>
      <c r="D1470" s="68">
        <v>45898</v>
      </c>
      <c r="E1470" s="66">
        <f t="shared" si="15"/>
        <v>8</v>
      </c>
      <c r="F1470" s="66">
        <f t="shared" si="16"/>
        <v>2025</v>
      </c>
      <c r="G1470" s="67">
        <f t="shared" si="17"/>
        <v>45870</v>
      </c>
      <c r="H1470" s="67" t="s">
        <v>29</v>
      </c>
      <c r="I1470" s="26" t="s">
        <v>43</v>
      </c>
      <c r="J1470" s="66" t="s">
        <v>1291</v>
      </c>
      <c r="K1470" s="69"/>
      <c r="L1470" s="69"/>
      <c r="M1470" s="69" t="s">
        <v>666</v>
      </c>
      <c r="N1470" s="69" t="s">
        <v>28</v>
      </c>
      <c r="O1470" s="71">
        <v>0</v>
      </c>
      <c r="P1470" s="74">
        <v>2384</v>
      </c>
    </row>
    <row r="1471" spans="1:16" ht="14.25" customHeight="1">
      <c r="A1471" s="64" t="s">
        <v>1</v>
      </c>
      <c r="B1471" s="163" t="s">
        <v>662</v>
      </c>
      <c r="C1471" s="174" t="s">
        <v>647</v>
      </c>
      <c r="D1471" s="68">
        <v>45898</v>
      </c>
      <c r="E1471" s="66">
        <f t="shared" si="15"/>
        <v>8</v>
      </c>
      <c r="F1471" s="66">
        <f t="shared" si="16"/>
        <v>2025</v>
      </c>
      <c r="G1471" s="67">
        <f t="shared" si="17"/>
        <v>45870</v>
      </c>
      <c r="H1471" s="67" t="s">
        <v>29</v>
      </c>
      <c r="I1471" s="26" t="s">
        <v>43</v>
      </c>
      <c r="J1471" s="66" t="s">
        <v>1292</v>
      </c>
      <c r="K1471" s="69"/>
      <c r="L1471" s="69"/>
      <c r="M1471" s="69" t="s">
        <v>666</v>
      </c>
      <c r="N1471" s="69" t="s">
        <v>28</v>
      </c>
      <c r="O1471" s="71">
        <v>0</v>
      </c>
      <c r="P1471" s="74">
        <v>5000</v>
      </c>
    </row>
    <row r="1472" spans="1:16" ht="14.25" customHeight="1">
      <c r="A1472" s="64" t="s">
        <v>1</v>
      </c>
      <c r="B1472" s="163" t="s">
        <v>662</v>
      </c>
      <c r="C1472" s="174" t="s">
        <v>647</v>
      </c>
      <c r="D1472" s="68">
        <v>45898</v>
      </c>
      <c r="E1472" s="66">
        <f t="shared" si="15"/>
        <v>8</v>
      </c>
      <c r="F1472" s="66">
        <f t="shared" si="16"/>
        <v>2025</v>
      </c>
      <c r="G1472" s="67">
        <f t="shared" si="17"/>
        <v>45870</v>
      </c>
      <c r="H1472" s="67" t="s">
        <v>29</v>
      </c>
      <c r="I1472" s="26" t="s">
        <v>43</v>
      </c>
      <c r="J1472" s="66" t="s">
        <v>1293</v>
      </c>
      <c r="K1472" s="69"/>
      <c r="L1472" s="69"/>
      <c r="M1472" s="69" t="s">
        <v>666</v>
      </c>
      <c r="N1472" s="69" t="s">
        <v>28</v>
      </c>
      <c r="O1472" s="71">
        <v>0</v>
      </c>
      <c r="P1472" s="74">
        <v>3144</v>
      </c>
    </row>
    <row r="1473" spans="1:16" ht="14.25" customHeight="1">
      <c r="A1473" s="64" t="s">
        <v>1</v>
      </c>
      <c r="B1473" s="163" t="s">
        <v>662</v>
      </c>
      <c r="C1473" s="174" t="s">
        <v>647</v>
      </c>
      <c r="D1473" s="68">
        <v>45898</v>
      </c>
      <c r="E1473" s="66">
        <f t="shared" si="15"/>
        <v>8</v>
      </c>
      <c r="F1473" s="66">
        <f t="shared" si="16"/>
        <v>2025</v>
      </c>
      <c r="G1473" s="67">
        <f t="shared" si="17"/>
        <v>45870</v>
      </c>
      <c r="H1473" s="67" t="s">
        <v>2008</v>
      </c>
      <c r="I1473" s="26" t="s">
        <v>716</v>
      </c>
      <c r="J1473" s="66" t="s">
        <v>1294</v>
      </c>
      <c r="K1473" s="69"/>
      <c r="L1473" s="69"/>
      <c r="M1473" s="69" t="s">
        <v>666</v>
      </c>
      <c r="N1473" s="69" t="s">
        <v>28</v>
      </c>
      <c r="O1473" s="71">
        <v>0</v>
      </c>
      <c r="P1473" s="74">
        <v>188</v>
      </c>
    </row>
    <row r="1474" spans="1:16" ht="14.25" customHeight="1">
      <c r="A1474" s="64" t="s">
        <v>1</v>
      </c>
      <c r="B1474" s="163" t="s">
        <v>662</v>
      </c>
      <c r="C1474" s="174" t="s">
        <v>648</v>
      </c>
      <c r="D1474" s="68">
        <v>45684</v>
      </c>
      <c r="E1474" s="66">
        <f t="shared" si="15"/>
        <v>1</v>
      </c>
      <c r="F1474" s="66">
        <f t="shared" si="16"/>
        <v>2025</v>
      </c>
      <c r="G1474" s="67">
        <f t="shared" si="17"/>
        <v>45658</v>
      </c>
      <c r="H1474" s="67" t="s">
        <v>2006</v>
      </c>
      <c r="I1474" s="26" t="s">
        <v>663</v>
      </c>
      <c r="J1474" s="66" t="s">
        <v>27</v>
      </c>
      <c r="K1474" s="69" t="s">
        <v>27</v>
      </c>
      <c r="L1474" s="69" t="s">
        <v>27</v>
      </c>
      <c r="M1474" s="69" t="s">
        <v>664</v>
      </c>
      <c r="N1474" s="69" t="s">
        <v>604</v>
      </c>
      <c r="O1474" s="71" t="s">
        <v>27</v>
      </c>
      <c r="P1474" s="74">
        <v>0</v>
      </c>
    </row>
    <row r="1475" spans="1:16" ht="14.25" customHeight="1">
      <c r="A1475" s="64" t="s">
        <v>1</v>
      </c>
      <c r="B1475" s="163" t="s">
        <v>662</v>
      </c>
      <c r="C1475" s="174" t="s">
        <v>648</v>
      </c>
      <c r="D1475" s="68">
        <v>45684</v>
      </c>
      <c r="E1475" s="66">
        <f t="shared" si="15"/>
        <v>1</v>
      </c>
      <c r="F1475" s="66">
        <f t="shared" si="16"/>
        <v>2025</v>
      </c>
      <c r="G1475" s="67">
        <f t="shared" si="17"/>
        <v>45658</v>
      </c>
      <c r="H1475" s="67" t="s">
        <v>2007</v>
      </c>
      <c r="I1475" s="26" t="s">
        <v>25</v>
      </c>
      <c r="J1475" s="66" t="s">
        <v>579</v>
      </c>
      <c r="K1475" s="69"/>
      <c r="L1475" s="69"/>
      <c r="M1475" s="69" t="s">
        <v>666</v>
      </c>
      <c r="N1475" s="69" t="s">
        <v>604</v>
      </c>
      <c r="O1475" s="71">
        <v>787.55</v>
      </c>
      <c r="P1475" s="74">
        <v>0</v>
      </c>
    </row>
    <row r="1476" spans="1:16" ht="14.25" customHeight="1">
      <c r="A1476" s="64" t="s">
        <v>1</v>
      </c>
      <c r="B1476" s="163" t="s">
        <v>662</v>
      </c>
      <c r="C1476" s="174" t="s">
        <v>648</v>
      </c>
      <c r="D1476" s="68">
        <v>45684</v>
      </c>
      <c r="E1476" s="66">
        <f t="shared" si="15"/>
        <v>1</v>
      </c>
      <c r="F1476" s="66">
        <f t="shared" si="16"/>
        <v>2025</v>
      </c>
      <c r="G1476" s="67">
        <f t="shared" si="17"/>
        <v>45658</v>
      </c>
      <c r="H1476" s="67" t="s">
        <v>2007</v>
      </c>
      <c r="I1476" s="26" t="s">
        <v>25</v>
      </c>
      <c r="J1476" s="66" t="s">
        <v>579</v>
      </c>
      <c r="K1476" s="69"/>
      <c r="L1476" s="69"/>
      <c r="M1476" s="69" t="s">
        <v>666</v>
      </c>
      <c r="N1476" s="69" t="s">
        <v>604</v>
      </c>
      <c r="O1476" s="71">
        <v>774.45</v>
      </c>
      <c r="P1476" s="74">
        <v>0</v>
      </c>
    </row>
    <row r="1477" spans="1:16" ht="14.25" customHeight="1">
      <c r="A1477" s="64" t="s">
        <v>1</v>
      </c>
      <c r="B1477" s="163" t="s">
        <v>662</v>
      </c>
      <c r="C1477" s="174" t="s">
        <v>648</v>
      </c>
      <c r="D1477" s="68">
        <v>45684</v>
      </c>
      <c r="E1477" s="66">
        <f t="shared" si="15"/>
        <v>1</v>
      </c>
      <c r="F1477" s="66">
        <f t="shared" si="16"/>
        <v>2025</v>
      </c>
      <c r="G1477" s="67">
        <f t="shared" si="17"/>
        <v>45658</v>
      </c>
      <c r="H1477" s="67" t="s">
        <v>2007</v>
      </c>
      <c r="I1477" s="26" t="s">
        <v>25</v>
      </c>
      <c r="J1477" s="66" t="s">
        <v>579</v>
      </c>
      <c r="K1477" s="69"/>
      <c r="L1477" s="69"/>
      <c r="M1477" s="69" t="s">
        <v>666</v>
      </c>
      <c r="N1477" s="69" t="s">
        <v>604</v>
      </c>
      <c r="O1477" s="71">
        <v>186.08</v>
      </c>
      <c r="P1477" s="74">
        <v>0</v>
      </c>
    </row>
    <row r="1478" spans="1:16" ht="14.25" customHeight="1">
      <c r="A1478" s="64" t="s">
        <v>1</v>
      </c>
      <c r="B1478" s="163" t="s">
        <v>662</v>
      </c>
      <c r="C1478" s="174" t="s">
        <v>648</v>
      </c>
      <c r="D1478" s="68">
        <v>45684</v>
      </c>
      <c r="E1478" s="66">
        <f t="shared" si="15"/>
        <v>1</v>
      </c>
      <c r="F1478" s="66">
        <f t="shared" si="16"/>
        <v>2025</v>
      </c>
      <c r="G1478" s="67">
        <f t="shared" si="17"/>
        <v>45658</v>
      </c>
      <c r="H1478" s="67" t="s">
        <v>2009</v>
      </c>
      <c r="I1478" s="26" t="s">
        <v>1311</v>
      </c>
      <c r="J1478" s="66" t="s">
        <v>580</v>
      </c>
      <c r="K1478" s="69"/>
      <c r="L1478" s="69"/>
      <c r="M1478" s="69" t="s">
        <v>666</v>
      </c>
      <c r="N1478" s="69" t="s">
        <v>28</v>
      </c>
      <c r="O1478" s="71">
        <v>0</v>
      </c>
      <c r="P1478" s="74">
        <v>177.19</v>
      </c>
    </row>
    <row r="1479" spans="1:16" ht="14.25" customHeight="1">
      <c r="A1479" s="64" t="s">
        <v>1</v>
      </c>
      <c r="B1479" s="163" t="s">
        <v>662</v>
      </c>
      <c r="C1479" s="174" t="s">
        <v>648</v>
      </c>
      <c r="D1479" s="68">
        <v>45684</v>
      </c>
      <c r="E1479" s="66">
        <f t="shared" si="15"/>
        <v>1</v>
      </c>
      <c r="F1479" s="66">
        <f t="shared" si="16"/>
        <v>2025</v>
      </c>
      <c r="G1479" s="67">
        <f t="shared" si="17"/>
        <v>45658</v>
      </c>
      <c r="H1479" s="67" t="s">
        <v>2009</v>
      </c>
      <c r="I1479" s="26" t="s">
        <v>1311</v>
      </c>
      <c r="J1479" s="66" t="s">
        <v>580</v>
      </c>
      <c r="K1479" s="69"/>
      <c r="L1479" s="69"/>
      <c r="M1479" s="69" t="s">
        <v>666</v>
      </c>
      <c r="N1479" s="69" t="s">
        <v>28</v>
      </c>
      <c r="O1479" s="71">
        <v>0</v>
      </c>
      <c r="P1479" s="74">
        <v>174.25</v>
      </c>
    </row>
    <row r="1480" spans="1:16" ht="14.25" customHeight="1">
      <c r="A1480" s="64" t="s">
        <v>1</v>
      </c>
      <c r="B1480" s="163" t="s">
        <v>662</v>
      </c>
      <c r="C1480" s="174" t="s">
        <v>648</v>
      </c>
      <c r="D1480" s="68">
        <v>45684</v>
      </c>
      <c r="E1480" s="66">
        <f t="shared" si="15"/>
        <v>1</v>
      </c>
      <c r="F1480" s="66">
        <f t="shared" si="16"/>
        <v>2025</v>
      </c>
      <c r="G1480" s="67">
        <f t="shared" si="17"/>
        <v>45658</v>
      </c>
      <c r="H1480" s="67" t="s">
        <v>2009</v>
      </c>
      <c r="I1480" s="26" t="s">
        <v>1311</v>
      </c>
      <c r="J1480" s="66" t="s">
        <v>580</v>
      </c>
      <c r="K1480" s="69"/>
      <c r="L1480" s="69"/>
      <c r="M1480" s="69" t="s">
        <v>666</v>
      </c>
      <c r="N1480" s="69" t="s">
        <v>28</v>
      </c>
      <c r="O1480" s="71">
        <v>0</v>
      </c>
      <c r="P1480" s="74">
        <v>41.86</v>
      </c>
    </row>
    <row r="1481" spans="1:16" ht="14.25" customHeight="1">
      <c r="A1481" s="64" t="s">
        <v>1</v>
      </c>
      <c r="B1481" s="163" t="s">
        <v>662</v>
      </c>
      <c r="C1481" s="174" t="s">
        <v>648</v>
      </c>
      <c r="D1481" s="68">
        <v>45713</v>
      </c>
      <c r="E1481" s="66">
        <f t="shared" si="15"/>
        <v>2</v>
      </c>
      <c r="F1481" s="66">
        <f t="shared" si="16"/>
        <v>2025</v>
      </c>
      <c r="G1481" s="67">
        <f t="shared" si="17"/>
        <v>45689</v>
      </c>
      <c r="H1481" s="67" t="s">
        <v>2007</v>
      </c>
      <c r="I1481" s="26" t="s">
        <v>25</v>
      </c>
      <c r="J1481" s="66" t="s">
        <v>579</v>
      </c>
      <c r="K1481" s="69"/>
      <c r="L1481" s="69"/>
      <c r="M1481" s="69" t="s">
        <v>666</v>
      </c>
      <c r="N1481" s="69" t="s">
        <v>604</v>
      </c>
      <c r="O1481" s="71">
        <v>811.15</v>
      </c>
      <c r="P1481" s="74">
        <v>0</v>
      </c>
    </row>
    <row r="1482" spans="1:16" ht="14.25" customHeight="1">
      <c r="A1482" s="64" t="s">
        <v>1</v>
      </c>
      <c r="B1482" s="163" t="s">
        <v>662</v>
      </c>
      <c r="C1482" s="174" t="s">
        <v>648</v>
      </c>
      <c r="D1482" s="68">
        <v>45713</v>
      </c>
      <c r="E1482" s="66">
        <f t="shared" si="15"/>
        <v>2</v>
      </c>
      <c r="F1482" s="66">
        <f t="shared" si="16"/>
        <v>2025</v>
      </c>
      <c r="G1482" s="67">
        <f t="shared" si="17"/>
        <v>45689</v>
      </c>
      <c r="H1482" s="67" t="s">
        <v>2009</v>
      </c>
      <c r="I1482" s="26" t="s">
        <v>1311</v>
      </c>
      <c r="J1482" s="66" t="s">
        <v>580</v>
      </c>
      <c r="K1482" s="69"/>
      <c r="L1482" s="69"/>
      <c r="M1482" s="69" t="s">
        <v>666</v>
      </c>
      <c r="N1482" s="69" t="s">
        <v>28</v>
      </c>
      <c r="O1482" s="71">
        <v>0</v>
      </c>
      <c r="P1482" s="74">
        <v>182.5</v>
      </c>
    </row>
    <row r="1483" spans="1:16" ht="14.25" customHeight="1">
      <c r="A1483" s="64" t="s">
        <v>1</v>
      </c>
      <c r="B1483" s="163" t="s">
        <v>662</v>
      </c>
      <c r="C1483" s="174" t="s">
        <v>648</v>
      </c>
      <c r="D1483" s="68">
        <v>45714</v>
      </c>
      <c r="E1483" s="66">
        <f t="shared" si="15"/>
        <v>2</v>
      </c>
      <c r="F1483" s="66">
        <f t="shared" si="16"/>
        <v>2025</v>
      </c>
      <c r="G1483" s="67">
        <f t="shared" si="17"/>
        <v>45689</v>
      </c>
      <c r="H1483" s="67" t="s">
        <v>2007</v>
      </c>
      <c r="I1483" s="26" t="s">
        <v>25</v>
      </c>
      <c r="J1483" s="66" t="s">
        <v>579</v>
      </c>
      <c r="K1483" s="69"/>
      <c r="L1483" s="69"/>
      <c r="M1483" s="69" t="s">
        <v>666</v>
      </c>
      <c r="N1483" s="69" t="s">
        <v>604</v>
      </c>
      <c r="O1483" s="71">
        <v>812.28</v>
      </c>
      <c r="P1483" s="74">
        <v>0</v>
      </c>
    </row>
    <row r="1484" spans="1:16" ht="14.25" customHeight="1">
      <c r="A1484" s="64" t="s">
        <v>1</v>
      </c>
      <c r="B1484" s="163" t="s">
        <v>662</v>
      </c>
      <c r="C1484" s="174" t="s">
        <v>648</v>
      </c>
      <c r="D1484" s="68">
        <v>45714</v>
      </c>
      <c r="E1484" s="66">
        <f t="shared" si="15"/>
        <v>2</v>
      </c>
      <c r="F1484" s="66">
        <f t="shared" si="16"/>
        <v>2025</v>
      </c>
      <c r="G1484" s="67">
        <f t="shared" si="17"/>
        <v>45689</v>
      </c>
      <c r="H1484" s="67" t="s">
        <v>2009</v>
      </c>
      <c r="I1484" s="26" t="s">
        <v>1311</v>
      </c>
      <c r="J1484" s="66" t="s">
        <v>580</v>
      </c>
      <c r="K1484" s="69"/>
      <c r="L1484" s="69"/>
      <c r="M1484" s="69" t="s">
        <v>666</v>
      </c>
      <c r="N1484" s="69" t="s">
        <v>28</v>
      </c>
      <c r="O1484" s="71">
        <v>0</v>
      </c>
      <c r="P1484" s="74">
        <v>182.76</v>
      </c>
    </row>
    <row r="1485" spans="1:16" ht="14.25" customHeight="1">
      <c r="A1485" s="64" t="s">
        <v>1</v>
      </c>
      <c r="B1485" s="163" t="s">
        <v>662</v>
      </c>
      <c r="C1485" s="174" t="s">
        <v>648</v>
      </c>
      <c r="D1485" s="68">
        <v>45715</v>
      </c>
      <c r="E1485" s="66">
        <f t="shared" si="15"/>
        <v>2</v>
      </c>
      <c r="F1485" s="66">
        <f t="shared" si="16"/>
        <v>2025</v>
      </c>
      <c r="G1485" s="67">
        <f t="shared" si="17"/>
        <v>45689</v>
      </c>
      <c r="H1485" s="67" t="s">
        <v>2007</v>
      </c>
      <c r="I1485" s="26" t="s">
        <v>25</v>
      </c>
      <c r="J1485" s="66" t="s">
        <v>579</v>
      </c>
      <c r="K1485" s="69"/>
      <c r="L1485" s="69"/>
      <c r="M1485" s="69" t="s">
        <v>666</v>
      </c>
      <c r="N1485" s="69" t="s">
        <v>604</v>
      </c>
      <c r="O1485" s="71">
        <v>203.59</v>
      </c>
      <c r="P1485" s="74">
        <v>0</v>
      </c>
    </row>
    <row r="1486" spans="1:16" ht="14.25" customHeight="1">
      <c r="A1486" s="64" t="s">
        <v>1</v>
      </c>
      <c r="B1486" s="163" t="s">
        <v>662</v>
      </c>
      <c r="C1486" s="174" t="s">
        <v>648</v>
      </c>
      <c r="D1486" s="68">
        <v>45715</v>
      </c>
      <c r="E1486" s="66">
        <f t="shared" si="15"/>
        <v>2</v>
      </c>
      <c r="F1486" s="66">
        <f t="shared" si="16"/>
        <v>2025</v>
      </c>
      <c r="G1486" s="67">
        <f t="shared" si="17"/>
        <v>45689</v>
      </c>
      <c r="H1486" s="67" t="s">
        <v>2009</v>
      </c>
      <c r="I1486" s="26" t="s">
        <v>1311</v>
      </c>
      <c r="J1486" s="66" t="s">
        <v>580</v>
      </c>
      <c r="K1486" s="69"/>
      <c r="L1486" s="69"/>
      <c r="M1486" s="69" t="s">
        <v>666</v>
      </c>
      <c r="N1486" s="69" t="s">
        <v>28</v>
      </c>
      <c r="O1486" s="71">
        <v>0</v>
      </c>
      <c r="P1486" s="74">
        <v>45.8</v>
      </c>
    </row>
    <row r="1487" spans="1:16" ht="14.25" customHeight="1">
      <c r="A1487" s="64" t="s">
        <v>1</v>
      </c>
      <c r="B1487" s="163" t="s">
        <v>662</v>
      </c>
      <c r="C1487" s="174" t="s">
        <v>648</v>
      </c>
      <c r="D1487" s="68">
        <v>45715</v>
      </c>
      <c r="E1487" s="66">
        <f t="shared" si="15"/>
        <v>2</v>
      </c>
      <c r="F1487" s="66">
        <f t="shared" si="16"/>
        <v>2025</v>
      </c>
      <c r="G1487" s="67">
        <f t="shared" si="17"/>
        <v>45689</v>
      </c>
      <c r="H1487" s="67" t="s">
        <v>2006</v>
      </c>
      <c r="I1487" s="26" t="s">
        <v>142</v>
      </c>
      <c r="J1487" s="66" t="s">
        <v>1318</v>
      </c>
      <c r="K1487" s="69"/>
      <c r="L1487" s="69"/>
      <c r="M1487" s="69" t="s">
        <v>666</v>
      </c>
      <c r="N1487" s="69" t="s">
        <v>28</v>
      </c>
      <c r="O1487" s="71">
        <v>0</v>
      </c>
      <c r="P1487" s="74">
        <v>100000</v>
      </c>
    </row>
    <row r="1488" spans="1:16" ht="14.25" customHeight="1">
      <c r="A1488" s="64" t="s">
        <v>1</v>
      </c>
      <c r="B1488" s="163" t="s">
        <v>662</v>
      </c>
      <c r="C1488" s="174" t="s">
        <v>648</v>
      </c>
      <c r="D1488" s="68">
        <v>45716</v>
      </c>
      <c r="E1488" s="66">
        <f t="shared" si="15"/>
        <v>2</v>
      </c>
      <c r="F1488" s="66">
        <f t="shared" si="16"/>
        <v>2025</v>
      </c>
      <c r="G1488" s="67">
        <f t="shared" si="17"/>
        <v>45689</v>
      </c>
      <c r="H1488" s="67" t="s">
        <v>29</v>
      </c>
      <c r="I1488" s="26" t="s">
        <v>42</v>
      </c>
      <c r="J1488" s="66" t="s">
        <v>1649</v>
      </c>
      <c r="K1488" s="69"/>
      <c r="L1488" s="69"/>
      <c r="M1488" s="69" t="s">
        <v>666</v>
      </c>
      <c r="N1488" s="69" t="s">
        <v>28</v>
      </c>
      <c r="O1488" s="71">
        <v>0</v>
      </c>
      <c r="P1488" s="74">
        <v>781.81</v>
      </c>
    </row>
    <row r="1489" spans="1:16" ht="14.25" customHeight="1">
      <c r="A1489" s="64" t="s">
        <v>1</v>
      </c>
      <c r="B1489" s="163" t="s">
        <v>662</v>
      </c>
      <c r="C1489" s="174" t="s">
        <v>648</v>
      </c>
      <c r="D1489" s="68">
        <v>45716</v>
      </c>
      <c r="E1489" s="66">
        <f t="shared" si="15"/>
        <v>2</v>
      </c>
      <c r="F1489" s="66">
        <f t="shared" si="16"/>
        <v>2025</v>
      </c>
      <c r="G1489" s="67">
        <f t="shared" si="17"/>
        <v>45689</v>
      </c>
      <c r="H1489" s="67" t="s">
        <v>29</v>
      </c>
      <c r="I1489" s="26" t="s">
        <v>42</v>
      </c>
      <c r="J1489" s="66" t="s">
        <v>2012</v>
      </c>
      <c r="K1489" s="69"/>
      <c r="L1489" s="69"/>
      <c r="M1489" s="69" t="s">
        <v>666</v>
      </c>
      <c r="N1489" s="69" t="s">
        <v>28</v>
      </c>
      <c r="O1489" s="71">
        <v>0</v>
      </c>
      <c r="P1489" s="74">
        <v>12835.62</v>
      </c>
    </row>
    <row r="1490" spans="1:16" ht="14.25" customHeight="1">
      <c r="A1490" s="64" t="s">
        <v>1</v>
      </c>
      <c r="B1490" s="163" t="s">
        <v>662</v>
      </c>
      <c r="C1490" s="174" t="s">
        <v>648</v>
      </c>
      <c r="D1490" s="68">
        <v>45716</v>
      </c>
      <c r="E1490" s="66">
        <f t="shared" si="15"/>
        <v>2</v>
      </c>
      <c r="F1490" s="66">
        <f t="shared" si="16"/>
        <v>2025</v>
      </c>
      <c r="G1490" s="67">
        <f t="shared" si="17"/>
        <v>45689</v>
      </c>
      <c r="H1490" s="67" t="s">
        <v>29</v>
      </c>
      <c r="I1490" s="26" t="s">
        <v>42</v>
      </c>
      <c r="J1490" s="66" t="s">
        <v>2013</v>
      </c>
      <c r="K1490" s="69"/>
      <c r="L1490" s="69"/>
      <c r="M1490" s="69" t="s">
        <v>666</v>
      </c>
      <c r="N1490" s="69" t="s">
        <v>28</v>
      </c>
      <c r="O1490" s="71">
        <v>0</v>
      </c>
      <c r="P1490" s="74">
        <v>8024.79</v>
      </c>
    </row>
    <row r="1491" spans="1:16" ht="14.25" customHeight="1">
      <c r="A1491" s="64" t="s">
        <v>1</v>
      </c>
      <c r="B1491" s="163" t="s">
        <v>662</v>
      </c>
      <c r="C1491" s="174" t="s">
        <v>648</v>
      </c>
      <c r="D1491" s="68">
        <v>45716</v>
      </c>
      <c r="E1491" s="66">
        <f t="shared" si="15"/>
        <v>2</v>
      </c>
      <c r="F1491" s="66">
        <f t="shared" si="16"/>
        <v>2025</v>
      </c>
      <c r="G1491" s="67">
        <f t="shared" si="17"/>
        <v>45689</v>
      </c>
      <c r="H1491" s="67" t="s">
        <v>29</v>
      </c>
      <c r="I1491" s="26" t="s">
        <v>1580</v>
      </c>
      <c r="J1491" s="66" t="s">
        <v>1576</v>
      </c>
      <c r="K1491" s="69"/>
      <c r="L1491" s="69"/>
      <c r="M1491" s="69" t="s">
        <v>666</v>
      </c>
      <c r="N1491" s="69" t="s">
        <v>28</v>
      </c>
      <c r="O1491" s="71">
        <v>0</v>
      </c>
      <c r="P1491" s="74">
        <v>50.98</v>
      </c>
    </row>
    <row r="1492" spans="1:16" ht="14.25" customHeight="1">
      <c r="A1492" s="64" t="s">
        <v>1</v>
      </c>
      <c r="B1492" s="163" t="s">
        <v>662</v>
      </c>
      <c r="C1492" s="174" t="s">
        <v>648</v>
      </c>
      <c r="D1492" s="68">
        <v>45716</v>
      </c>
      <c r="E1492" s="66">
        <f t="shared" si="15"/>
        <v>2</v>
      </c>
      <c r="F1492" s="66">
        <f t="shared" si="16"/>
        <v>2025</v>
      </c>
      <c r="G1492" s="67">
        <f t="shared" si="17"/>
        <v>45689</v>
      </c>
      <c r="H1492" s="67" t="s">
        <v>29</v>
      </c>
      <c r="I1492" s="26" t="s">
        <v>1580</v>
      </c>
      <c r="J1492" s="66" t="s">
        <v>1576</v>
      </c>
      <c r="K1492" s="69"/>
      <c r="L1492" s="69"/>
      <c r="M1492" s="69" t="s">
        <v>666</v>
      </c>
      <c r="N1492" s="69" t="s">
        <v>28</v>
      </c>
      <c r="O1492" s="71">
        <v>0</v>
      </c>
      <c r="P1492" s="74">
        <v>5303.85</v>
      </c>
    </row>
    <row r="1493" spans="1:16" ht="14.25" customHeight="1">
      <c r="A1493" s="64" t="s">
        <v>1</v>
      </c>
      <c r="B1493" s="163" t="s">
        <v>662</v>
      </c>
      <c r="C1493" s="174" t="s">
        <v>648</v>
      </c>
      <c r="D1493" s="68">
        <v>45741</v>
      </c>
      <c r="E1493" s="66">
        <f t="shared" si="15"/>
        <v>3</v>
      </c>
      <c r="F1493" s="66">
        <f t="shared" si="16"/>
        <v>2025</v>
      </c>
      <c r="G1493" s="67">
        <f t="shared" si="17"/>
        <v>45717</v>
      </c>
      <c r="H1493" s="67" t="s">
        <v>2007</v>
      </c>
      <c r="I1493" s="26" t="s">
        <v>25</v>
      </c>
      <c r="J1493" s="66" t="s">
        <v>579</v>
      </c>
      <c r="K1493" s="69"/>
      <c r="L1493" s="69"/>
      <c r="M1493" s="69" t="s">
        <v>666</v>
      </c>
      <c r="N1493" s="69" t="s">
        <v>604</v>
      </c>
      <c r="O1493" s="71">
        <v>711.64</v>
      </c>
      <c r="P1493" s="74">
        <v>0</v>
      </c>
    </row>
    <row r="1494" spans="1:16" ht="14.25" customHeight="1">
      <c r="A1494" s="64" t="s">
        <v>1</v>
      </c>
      <c r="B1494" s="163" t="s">
        <v>662</v>
      </c>
      <c r="C1494" s="174" t="s">
        <v>648</v>
      </c>
      <c r="D1494" s="68">
        <v>45741</v>
      </c>
      <c r="E1494" s="66">
        <f t="shared" si="15"/>
        <v>3</v>
      </c>
      <c r="F1494" s="66">
        <f t="shared" si="16"/>
        <v>2025</v>
      </c>
      <c r="G1494" s="67">
        <f t="shared" si="17"/>
        <v>45717</v>
      </c>
      <c r="H1494" s="67" t="s">
        <v>2009</v>
      </c>
      <c r="I1494" s="26" t="s">
        <v>1311</v>
      </c>
      <c r="J1494" s="66" t="s">
        <v>580</v>
      </c>
      <c r="K1494" s="69"/>
      <c r="L1494" s="69"/>
      <c r="M1494" s="69" t="s">
        <v>666</v>
      </c>
      <c r="N1494" s="69" t="s">
        <v>28</v>
      </c>
      <c r="O1494" s="71">
        <v>0</v>
      </c>
      <c r="P1494" s="74">
        <v>160.11000000000001</v>
      </c>
    </row>
    <row r="1495" spans="1:16" ht="14.25" customHeight="1">
      <c r="A1495" s="64" t="s">
        <v>1</v>
      </c>
      <c r="B1495" s="163" t="s">
        <v>662</v>
      </c>
      <c r="C1495" s="174" t="s">
        <v>648</v>
      </c>
      <c r="D1495" s="68">
        <v>45742</v>
      </c>
      <c r="E1495" s="66">
        <f t="shared" si="15"/>
        <v>3</v>
      </c>
      <c r="F1495" s="66">
        <f t="shared" si="16"/>
        <v>2025</v>
      </c>
      <c r="G1495" s="67">
        <f t="shared" si="17"/>
        <v>45717</v>
      </c>
      <c r="H1495" s="67" t="s">
        <v>2007</v>
      </c>
      <c r="I1495" s="26" t="s">
        <v>25</v>
      </c>
      <c r="J1495" s="66" t="s">
        <v>579</v>
      </c>
      <c r="K1495" s="69"/>
      <c r="L1495" s="69"/>
      <c r="M1495" s="69" t="s">
        <v>666</v>
      </c>
      <c r="N1495" s="69" t="s">
        <v>604</v>
      </c>
      <c r="O1495" s="71">
        <v>145.02000000000001</v>
      </c>
      <c r="P1495" s="74">
        <v>0</v>
      </c>
    </row>
    <row r="1496" spans="1:16" ht="14.25" customHeight="1">
      <c r="A1496" s="64" t="s">
        <v>1</v>
      </c>
      <c r="B1496" s="163" t="s">
        <v>662</v>
      </c>
      <c r="C1496" s="174" t="s">
        <v>648</v>
      </c>
      <c r="D1496" s="68">
        <v>45742</v>
      </c>
      <c r="E1496" s="66">
        <f t="shared" si="15"/>
        <v>3</v>
      </c>
      <c r="F1496" s="66">
        <f t="shared" si="16"/>
        <v>2025</v>
      </c>
      <c r="G1496" s="67">
        <f t="shared" si="17"/>
        <v>45717</v>
      </c>
      <c r="H1496" s="67" t="s">
        <v>2009</v>
      </c>
      <c r="I1496" s="26" t="s">
        <v>1311</v>
      </c>
      <c r="J1496" s="66" t="s">
        <v>580</v>
      </c>
      <c r="K1496" s="69"/>
      <c r="L1496" s="69"/>
      <c r="M1496" s="69" t="s">
        <v>666</v>
      </c>
      <c r="N1496" s="69" t="s">
        <v>28</v>
      </c>
      <c r="O1496" s="71">
        <v>0</v>
      </c>
      <c r="P1496" s="74">
        <v>32.619999999999997</v>
      </c>
    </row>
    <row r="1497" spans="1:16" ht="14.25" customHeight="1">
      <c r="A1497" s="64" t="s">
        <v>1</v>
      </c>
      <c r="B1497" s="163" t="s">
        <v>662</v>
      </c>
      <c r="C1497" s="174" t="s">
        <v>648</v>
      </c>
      <c r="D1497" s="68">
        <v>45772</v>
      </c>
      <c r="E1497" s="66">
        <f t="shared" si="15"/>
        <v>4</v>
      </c>
      <c r="F1497" s="66">
        <f t="shared" si="16"/>
        <v>2025</v>
      </c>
      <c r="G1497" s="67">
        <f t="shared" si="17"/>
        <v>45748</v>
      </c>
      <c r="H1497" s="67" t="s">
        <v>2007</v>
      </c>
      <c r="I1497" s="26" t="s">
        <v>25</v>
      </c>
      <c r="J1497" s="66" t="s">
        <v>579</v>
      </c>
      <c r="K1497" s="69"/>
      <c r="L1497" s="69"/>
      <c r="M1497" s="69" t="s">
        <v>666</v>
      </c>
      <c r="N1497" s="69" t="s">
        <v>604</v>
      </c>
      <c r="O1497" s="71">
        <v>835.17</v>
      </c>
      <c r="P1497" s="74">
        <v>0</v>
      </c>
    </row>
    <row r="1498" spans="1:16" ht="14.25" customHeight="1">
      <c r="A1498" s="64" t="s">
        <v>1</v>
      </c>
      <c r="B1498" s="163" t="s">
        <v>662</v>
      </c>
      <c r="C1498" s="174" t="s">
        <v>648</v>
      </c>
      <c r="D1498" s="68">
        <v>45772</v>
      </c>
      <c r="E1498" s="66">
        <f t="shared" si="15"/>
        <v>4</v>
      </c>
      <c r="F1498" s="66">
        <f t="shared" si="16"/>
        <v>2025</v>
      </c>
      <c r="G1498" s="67">
        <f t="shared" si="17"/>
        <v>45748</v>
      </c>
      <c r="H1498" s="67" t="s">
        <v>2009</v>
      </c>
      <c r="I1498" s="26" t="s">
        <v>1311</v>
      </c>
      <c r="J1498" s="66" t="s">
        <v>580</v>
      </c>
      <c r="K1498" s="69"/>
      <c r="L1498" s="69"/>
      <c r="M1498" s="69" t="s">
        <v>666</v>
      </c>
      <c r="N1498" s="69" t="s">
        <v>28</v>
      </c>
      <c r="O1498" s="71">
        <v>0</v>
      </c>
      <c r="P1498" s="74">
        <v>187.91</v>
      </c>
    </row>
    <row r="1499" spans="1:16" ht="14.25" customHeight="1">
      <c r="A1499" s="64" t="s">
        <v>1</v>
      </c>
      <c r="B1499" s="163" t="s">
        <v>662</v>
      </c>
      <c r="C1499" s="174" t="s">
        <v>648</v>
      </c>
      <c r="D1499" s="68">
        <v>45775</v>
      </c>
      <c r="E1499" s="66">
        <f t="shared" si="15"/>
        <v>4</v>
      </c>
      <c r="F1499" s="66">
        <f t="shared" si="16"/>
        <v>2025</v>
      </c>
      <c r="G1499" s="67">
        <f t="shared" si="17"/>
        <v>45748</v>
      </c>
      <c r="H1499" s="67" t="s">
        <v>2007</v>
      </c>
      <c r="I1499" s="26" t="s">
        <v>25</v>
      </c>
      <c r="J1499" s="66" t="s">
        <v>579</v>
      </c>
      <c r="K1499" s="69"/>
      <c r="L1499" s="69"/>
      <c r="M1499" s="69" t="s">
        <v>666</v>
      </c>
      <c r="N1499" s="69" t="s">
        <v>604</v>
      </c>
      <c r="O1499" s="71">
        <v>170.07</v>
      </c>
      <c r="P1499" s="74">
        <v>0</v>
      </c>
    </row>
    <row r="1500" spans="1:16" ht="14.25" customHeight="1">
      <c r="A1500" s="64" t="s">
        <v>1</v>
      </c>
      <c r="B1500" s="163" t="s">
        <v>662</v>
      </c>
      <c r="C1500" s="174" t="s">
        <v>648</v>
      </c>
      <c r="D1500" s="68">
        <v>45775</v>
      </c>
      <c r="E1500" s="66">
        <f t="shared" si="15"/>
        <v>4</v>
      </c>
      <c r="F1500" s="66">
        <f t="shared" si="16"/>
        <v>2025</v>
      </c>
      <c r="G1500" s="67">
        <f t="shared" si="17"/>
        <v>45748</v>
      </c>
      <c r="H1500" s="67" t="s">
        <v>2009</v>
      </c>
      <c r="I1500" s="26" t="s">
        <v>1311</v>
      </c>
      <c r="J1500" s="66" t="s">
        <v>580</v>
      </c>
      <c r="K1500" s="69"/>
      <c r="L1500" s="69"/>
      <c r="M1500" s="69" t="s">
        <v>666</v>
      </c>
      <c r="N1500" s="69" t="s">
        <v>28</v>
      </c>
      <c r="O1500" s="71">
        <v>0</v>
      </c>
      <c r="P1500" s="74">
        <v>38.26</v>
      </c>
    </row>
    <row r="1501" spans="1:16" ht="14.25" customHeight="1">
      <c r="A1501" s="64" t="s">
        <v>1</v>
      </c>
      <c r="B1501" s="163" t="s">
        <v>662</v>
      </c>
      <c r="C1501" s="174" t="s">
        <v>648</v>
      </c>
      <c r="D1501" s="68">
        <v>45791</v>
      </c>
      <c r="E1501" s="66">
        <f t="shared" si="15"/>
        <v>5</v>
      </c>
      <c r="F1501" s="66">
        <f t="shared" si="16"/>
        <v>2025</v>
      </c>
      <c r="G1501" s="67">
        <f t="shared" si="17"/>
        <v>45778</v>
      </c>
      <c r="H1501" s="67" t="s">
        <v>2008</v>
      </c>
      <c r="I1501" s="26" t="s">
        <v>1808</v>
      </c>
      <c r="J1501" s="66" t="s">
        <v>1312</v>
      </c>
      <c r="K1501" s="69"/>
      <c r="L1501" s="69"/>
      <c r="M1501" s="69" t="s">
        <v>666</v>
      </c>
      <c r="N1501" s="69" t="s">
        <v>28</v>
      </c>
      <c r="O1501" s="71">
        <v>0</v>
      </c>
      <c r="P1501" s="74">
        <v>1854.73</v>
      </c>
    </row>
    <row r="1502" spans="1:16" ht="14.25" customHeight="1">
      <c r="A1502" s="64" t="s">
        <v>1</v>
      </c>
      <c r="B1502" s="163" t="s">
        <v>662</v>
      </c>
      <c r="C1502" s="174" t="s">
        <v>648</v>
      </c>
      <c r="D1502" s="68">
        <v>45793</v>
      </c>
      <c r="E1502" s="66">
        <f t="shared" si="15"/>
        <v>5</v>
      </c>
      <c r="F1502" s="66">
        <f t="shared" si="16"/>
        <v>2025</v>
      </c>
      <c r="G1502" s="67">
        <f t="shared" si="17"/>
        <v>45778</v>
      </c>
      <c r="H1502" s="67" t="s">
        <v>29</v>
      </c>
      <c r="I1502" s="26" t="s">
        <v>37</v>
      </c>
      <c r="J1502" s="66" t="s">
        <v>1313</v>
      </c>
      <c r="K1502" s="69"/>
      <c r="L1502" s="69"/>
      <c r="M1502" s="69" t="s">
        <v>666</v>
      </c>
      <c r="N1502" s="69" t="s">
        <v>28</v>
      </c>
      <c r="O1502" s="71">
        <v>0</v>
      </c>
      <c r="P1502" s="74">
        <v>10078.86</v>
      </c>
    </row>
    <row r="1503" spans="1:16" ht="14.25" customHeight="1">
      <c r="A1503" s="64" t="s">
        <v>1</v>
      </c>
      <c r="B1503" s="163" t="s">
        <v>662</v>
      </c>
      <c r="C1503" s="174" t="s">
        <v>648</v>
      </c>
      <c r="D1503" s="68">
        <v>45796</v>
      </c>
      <c r="E1503" s="66">
        <f t="shared" si="15"/>
        <v>5</v>
      </c>
      <c r="F1503" s="66">
        <f t="shared" si="16"/>
        <v>2025</v>
      </c>
      <c r="G1503" s="67">
        <f t="shared" si="17"/>
        <v>45778</v>
      </c>
      <c r="H1503" s="67" t="s">
        <v>29</v>
      </c>
      <c r="I1503" s="26" t="s">
        <v>1314</v>
      </c>
      <c r="J1503" s="66" t="s">
        <v>1315</v>
      </c>
      <c r="K1503" s="69"/>
      <c r="L1503" s="69"/>
      <c r="M1503" s="69" t="s">
        <v>666</v>
      </c>
      <c r="N1503" s="69" t="s">
        <v>28</v>
      </c>
      <c r="O1503" s="71">
        <v>0</v>
      </c>
      <c r="P1503" s="74">
        <v>17324.939999999999</v>
      </c>
    </row>
    <row r="1504" spans="1:16" ht="14.25" customHeight="1">
      <c r="A1504" s="64" t="s">
        <v>1</v>
      </c>
      <c r="B1504" s="163" t="s">
        <v>662</v>
      </c>
      <c r="C1504" s="174" t="s">
        <v>648</v>
      </c>
      <c r="D1504" s="68">
        <v>45803</v>
      </c>
      <c r="E1504" s="66">
        <f t="shared" si="15"/>
        <v>5</v>
      </c>
      <c r="F1504" s="66">
        <f t="shared" si="16"/>
        <v>2025</v>
      </c>
      <c r="G1504" s="67">
        <f t="shared" si="17"/>
        <v>45778</v>
      </c>
      <c r="H1504" s="67" t="s">
        <v>2007</v>
      </c>
      <c r="I1504" s="26" t="s">
        <v>25</v>
      </c>
      <c r="J1504" s="66" t="s">
        <v>1316</v>
      </c>
      <c r="K1504" s="69"/>
      <c r="L1504" s="69"/>
      <c r="M1504" s="69" t="s">
        <v>666</v>
      </c>
      <c r="N1504" s="69" t="s">
        <v>604</v>
      </c>
      <c r="O1504" s="71">
        <v>812.11</v>
      </c>
      <c r="P1504" s="74">
        <v>0</v>
      </c>
    </row>
    <row r="1505" spans="1:16" ht="14.25" customHeight="1">
      <c r="A1505" s="64" t="s">
        <v>1</v>
      </c>
      <c r="B1505" s="163" t="s">
        <v>662</v>
      </c>
      <c r="C1505" s="174" t="s">
        <v>648</v>
      </c>
      <c r="D1505" s="68">
        <v>45803</v>
      </c>
      <c r="E1505" s="66">
        <f t="shared" si="15"/>
        <v>5</v>
      </c>
      <c r="F1505" s="66">
        <f t="shared" si="16"/>
        <v>2025</v>
      </c>
      <c r="G1505" s="67">
        <f t="shared" si="17"/>
        <v>45778</v>
      </c>
      <c r="H1505" s="67" t="s">
        <v>2009</v>
      </c>
      <c r="I1505" s="26" t="s">
        <v>1311</v>
      </c>
      <c r="J1505" s="66" t="s">
        <v>1317</v>
      </c>
      <c r="K1505" s="69"/>
      <c r="L1505" s="69"/>
      <c r="M1505" s="69" t="s">
        <v>666</v>
      </c>
      <c r="N1505" s="69" t="s">
        <v>28</v>
      </c>
      <c r="O1505" s="71">
        <v>0</v>
      </c>
      <c r="P1505" s="74">
        <v>182.72</v>
      </c>
    </row>
    <row r="1506" spans="1:16" ht="14.25" customHeight="1">
      <c r="A1506" s="64" t="s">
        <v>1</v>
      </c>
      <c r="B1506" s="163" t="s">
        <v>662</v>
      </c>
      <c r="C1506" s="174" t="s">
        <v>648</v>
      </c>
      <c r="D1506" s="68">
        <v>45806</v>
      </c>
      <c r="E1506" s="66">
        <f t="shared" si="15"/>
        <v>5</v>
      </c>
      <c r="F1506" s="66">
        <f t="shared" si="16"/>
        <v>2025</v>
      </c>
      <c r="G1506" s="67">
        <f t="shared" si="17"/>
        <v>45778</v>
      </c>
      <c r="H1506" s="67" t="s">
        <v>2006</v>
      </c>
      <c r="I1506" s="26" t="s">
        <v>142</v>
      </c>
      <c r="J1506" s="66" t="s">
        <v>1318</v>
      </c>
      <c r="K1506" s="69"/>
      <c r="L1506" s="69"/>
      <c r="M1506" s="69" t="s">
        <v>666</v>
      </c>
      <c r="N1506" s="69" t="s">
        <v>28</v>
      </c>
      <c r="O1506" s="71">
        <v>0</v>
      </c>
      <c r="P1506" s="74">
        <v>17000</v>
      </c>
    </row>
    <row r="1507" spans="1:16" ht="14.25" customHeight="1">
      <c r="A1507" s="64" t="s">
        <v>1</v>
      </c>
      <c r="B1507" s="163" t="s">
        <v>662</v>
      </c>
      <c r="C1507" s="174" t="s">
        <v>648</v>
      </c>
      <c r="D1507" s="68">
        <v>45831</v>
      </c>
      <c r="E1507" s="66">
        <f t="shared" si="15"/>
        <v>6</v>
      </c>
      <c r="F1507" s="66">
        <f t="shared" si="16"/>
        <v>2025</v>
      </c>
      <c r="G1507" s="67">
        <f t="shared" si="17"/>
        <v>45809</v>
      </c>
      <c r="H1507" s="67" t="s">
        <v>29</v>
      </c>
      <c r="I1507" s="26" t="s">
        <v>1314</v>
      </c>
      <c r="J1507" s="66" t="s">
        <v>1315</v>
      </c>
      <c r="K1507" s="69"/>
      <c r="L1507" s="69"/>
      <c r="M1507" s="69" t="s">
        <v>666</v>
      </c>
      <c r="N1507" s="69" t="s">
        <v>28</v>
      </c>
      <c r="O1507" s="71">
        <v>0</v>
      </c>
      <c r="P1507" s="74">
        <v>17319.84</v>
      </c>
    </row>
    <row r="1508" spans="1:16" ht="14.25" customHeight="1">
      <c r="A1508" s="64" t="s">
        <v>1</v>
      </c>
      <c r="B1508" s="163" t="s">
        <v>662</v>
      </c>
      <c r="C1508" s="174" t="s">
        <v>648</v>
      </c>
      <c r="D1508" s="68">
        <v>45831</v>
      </c>
      <c r="E1508" s="66">
        <f t="shared" si="15"/>
        <v>6</v>
      </c>
      <c r="F1508" s="66">
        <f t="shared" si="16"/>
        <v>2025</v>
      </c>
      <c r="G1508" s="67">
        <f t="shared" si="17"/>
        <v>45809</v>
      </c>
      <c r="H1508" s="67" t="s">
        <v>29</v>
      </c>
      <c r="I1508" s="26" t="s">
        <v>37</v>
      </c>
      <c r="J1508" s="66" t="s">
        <v>1319</v>
      </c>
      <c r="K1508" s="69"/>
      <c r="L1508" s="69"/>
      <c r="M1508" s="69" t="s">
        <v>666</v>
      </c>
      <c r="N1508" s="69" t="s">
        <v>28</v>
      </c>
      <c r="O1508" s="71">
        <v>0</v>
      </c>
      <c r="P1508" s="118">
        <v>1852.74</v>
      </c>
    </row>
    <row r="1509" spans="1:16" ht="14.25" customHeight="1">
      <c r="A1509" s="64" t="s">
        <v>1</v>
      </c>
      <c r="B1509" s="163" t="s">
        <v>662</v>
      </c>
      <c r="C1509" s="174" t="s">
        <v>648</v>
      </c>
      <c r="D1509" s="68">
        <v>45833</v>
      </c>
      <c r="E1509" s="66">
        <f t="shared" si="15"/>
        <v>6</v>
      </c>
      <c r="F1509" s="66">
        <f t="shared" si="16"/>
        <v>2025</v>
      </c>
      <c r="G1509" s="67">
        <f t="shared" si="17"/>
        <v>45809</v>
      </c>
      <c r="H1509" s="67" t="s">
        <v>2007</v>
      </c>
      <c r="I1509" s="26" t="s">
        <v>25</v>
      </c>
      <c r="J1509" s="66" t="s">
        <v>1316</v>
      </c>
      <c r="K1509" s="69"/>
      <c r="L1509" s="69"/>
      <c r="M1509" s="69" t="s">
        <v>666</v>
      </c>
      <c r="N1509" s="69" t="s">
        <v>604</v>
      </c>
      <c r="O1509" s="71">
        <v>516.04999999999995</v>
      </c>
      <c r="P1509" s="74">
        <v>0</v>
      </c>
    </row>
    <row r="1510" spans="1:16" ht="14.25" customHeight="1">
      <c r="A1510" s="64" t="s">
        <v>1</v>
      </c>
      <c r="B1510" s="163" t="s">
        <v>662</v>
      </c>
      <c r="C1510" s="174" t="s">
        <v>648</v>
      </c>
      <c r="D1510" s="68">
        <v>45833</v>
      </c>
      <c r="E1510" s="66">
        <f t="shared" si="15"/>
        <v>6</v>
      </c>
      <c r="F1510" s="66">
        <f t="shared" si="16"/>
        <v>2025</v>
      </c>
      <c r="G1510" s="67">
        <f t="shared" si="17"/>
        <v>45809</v>
      </c>
      <c r="H1510" s="67" t="s">
        <v>2009</v>
      </c>
      <c r="I1510" s="26" t="s">
        <v>1311</v>
      </c>
      <c r="J1510" s="66" t="s">
        <v>1317</v>
      </c>
      <c r="K1510" s="69"/>
      <c r="L1510" s="69"/>
      <c r="M1510" s="69" t="s">
        <v>666</v>
      </c>
      <c r="N1510" s="69" t="s">
        <v>28</v>
      </c>
      <c r="O1510" s="71">
        <v>0</v>
      </c>
      <c r="P1510" s="74">
        <v>116.11</v>
      </c>
    </row>
    <row r="1511" spans="1:16" ht="14.25" customHeight="1">
      <c r="A1511" s="64" t="s">
        <v>1</v>
      </c>
      <c r="B1511" s="163" t="s">
        <v>662</v>
      </c>
      <c r="C1511" s="174" t="s">
        <v>648</v>
      </c>
      <c r="D1511" s="68">
        <v>45838</v>
      </c>
      <c r="E1511" s="66">
        <f t="shared" si="15"/>
        <v>6</v>
      </c>
      <c r="F1511" s="66">
        <f t="shared" si="16"/>
        <v>2025</v>
      </c>
      <c r="G1511" s="67">
        <f t="shared" si="17"/>
        <v>45809</v>
      </c>
      <c r="H1511" s="67" t="s">
        <v>2006</v>
      </c>
      <c r="I1511" s="26" t="s">
        <v>142</v>
      </c>
      <c r="J1511" s="66" t="s">
        <v>146</v>
      </c>
      <c r="K1511" s="69"/>
      <c r="L1511" s="69"/>
      <c r="M1511" s="69" t="s">
        <v>664</v>
      </c>
      <c r="N1511" s="69" t="s">
        <v>604</v>
      </c>
      <c r="O1511" s="71">
        <v>62250.78</v>
      </c>
      <c r="P1511" s="74">
        <v>0</v>
      </c>
    </row>
    <row r="1512" spans="1:16" ht="14.25" customHeight="1">
      <c r="A1512" s="64" t="s">
        <v>1</v>
      </c>
      <c r="B1512" s="163" t="s">
        <v>662</v>
      </c>
      <c r="C1512" s="174" t="s">
        <v>648</v>
      </c>
      <c r="D1512" s="68">
        <v>45842</v>
      </c>
      <c r="E1512" s="66">
        <f t="shared" si="15"/>
        <v>7</v>
      </c>
      <c r="F1512" s="66">
        <f t="shared" si="16"/>
        <v>2025</v>
      </c>
      <c r="G1512" s="67">
        <f t="shared" si="17"/>
        <v>45839</v>
      </c>
      <c r="H1512" s="67" t="s">
        <v>29</v>
      </c>
      <c r="I1512" s="26" t="s">
        <v>37</v>
      </c>
      <c r="J1512" s="66" t="s">
        <v>1320</v>
      </c>
      <c r="K1512" s="69"/>
      <c r="L1512" s="69"/>
      <c r="M1512" s="69" t="s">
        <v>666</v>
      </c>
      <c r="N1512" s="69" t="s">
        <v>28</v>
      </c>
      <c r="O1512" s="71">
        <v>0</v>
      </c>
      <c r="P1512" s="74">
        <v>769.57</v>
      </c>
    </row>
    <row r="1513" spans="1:16" ht="14.25" customHeight="1">
      <c r="A1513" s="64" t="s">
        <v>1</v>
      </c>
      <c r="B1513" s="163" t="s">
        <v>662</v>
      </c>
      <c r="C1513" s="174" t="s">
        <v>648</v>
      </c>
      <c r="D1513" s="68">
        <v>45853</v>
      </c>
      <c r="E1513" s="66">
        <f t="shared" si="15"/>
        <v>7</v>
      </c>
      <c r="F1513" s="66">
        <f t="shared" si="16"/>
        <v>2025</v>
      </c>
      <c r="G1513" s="67">
        <f t="shared" si="17"/>
        <v>45839</v>
      </c>
      <c r="H1513" s="67" t="s">
        <v>2006</v>
      </c>
      <c r="I1513" s="26" t="s">
        <v>142</v>
      </c>
      <c r="J1513" s="66" t="s">
        <v>1218</v>
      </c>
      <c r="K1513" s="69"/>
      <c r="L1513" s="69"/>
      <c r="M1513" s="69" t="s">
        <v>664</v>
      </c>
      <c r="N1513" s="69" t="s">
        <v>604</v>
      </c>
      <c r="O1513" s="71">
        <v>2611.6799999999998</v>
      </c>
      <c r="P1513" s="74">
        <v>0</v>
      </c>
    </row>
    <row r="1514" spans="1:16" ht="14.25" customHeight="1">
      <c r="A1514" s="64" t="s">
        <v>1</v>
      </c>
      <c r="B1514" s="163" t="s">
        <v>662</v>
      </c>
      <c r="C1514" s="174" t="s">
        <v>648</v>
      </c>
      <c r="D1514" s="68">
        <v>45853</v>
      </c>
      <c r="E1514" s="66">
        <f t="shared" si="15"/>
        <v>7</v>
      </c>
      <c r="F1514" s="66">
        <f t="shared" si="16"/>
        <v>2025</v>
      </c>
      <c r="G1514" s="67">
        <f t="shared" si="17"/>
        <v>45839</v>
      </c>
      <c r="H1514" s="67" t="s">
        <v>2006</v>
      </c>
      <c r="I1514" s="26" t="s">
        <v>142</v>
      </c>
      <c r="J1514" s="66" t="s">
        <v>1218</v>
      </c>
      <c r="K1514" s="69"/>
      <c r="L1514" s="69"/>
      <c r="M1514" s="69" t="s">
        <v>664</v>
      </c>
      <c r="N1514" s="69" t="s">
        <v>604</v>
      </c>
      <c r="O1514" s="71">
        <v>4528.1000000000004</v>
      </c>
      <c r="P1514" s="74">
        <v>0</v>
      </c>
    </row>
    <row r="1515" spans="1:16" ht="14.25" customHeight="1">
      <c r="A1515" s="64" t="s">
        <v>1</v>
      </c>
      <c r="B1515" s="163" t="s">
        <v>662</v>
      </c>
      <c r="C1515" s="174" t="s">
        <v>648</v>
      </c>
      <c r="D1515" s="68">
        <v>45853</v>
      </c>
      <c r="E1515" s="66">
        <f t="shared" si="15"/>
        <v>7</v>
      </c>
      <c r="F1515" s="66">
        <f t="shared" si="16"/>
        <v>2025</v>
      </c>
      <c r="G1515" s="67">
        <f t="shared" si="17"/>
        <v>45839</v>
      </c>
      <c r="H1515" s="67" t="s">
        <v>2006</v>
      </c>
      <c r="I1515" s="26" t="s">
        <v>142</v>
      </c>
      <c r="J1515" s="66" t="s">
        <v>1218</v>
      </c>
      <c r="K1515" s="69"/>
      <c r="L1515" s="69"/>
      <c r="M1515" s="69" t="s">
        <v>664</v>
      </c>
      <c r="N1515" s="69" t="s">
        <v>604</v>
      </c>
      <c r="O1515" s="71">
        <v>4320.54</v>
      </c>
      <c r="P1515" s="74">
        <v>0</v>
      </c>
    </row>
    <row r="1516" spans="1:16" ht="14.25" customHeight="1">
      <c r="A1516" s="64" t="s">
        <v>1</v>
      </c>
      <c r="B1516" s="163" t="s">
        <v>662</v>
      </c>
      <c r="C1516" s="174" t="s">
        <v>648</v>
      </c>
      <c r="D1516" s="68">
        <v>45853</v>
      </c>
      <c r="E1516" s="66">
        <f t="shared" si="15"/>
        <v>7</v>
      </c>
      <c r="F1516" s="66">
        <f t="shared" si="16"/>
        <v>2025</v>
      </c>
      <c r="G1516" s="67">
        <f t="shared" si="17"/>
        <v>45839</v>
      </c>
      <c r="H1516" s="67" t="s">
        <v>2006</v>
      </c>
      <c r="I1516" s="26" t="s">
        <v>142</v>
      </c>
      <c r="J1516" s="66" t="s">
        <v>1218</v>
      </c>
      <c r="K1516" s="69"/>
      <c r="L1516" s="69"/>
      <c r="M1516" s="69" t="s">
        <v>664</v>
      </c>
      <c r="N1516" s="69" t="s">
        <v>604</v>
      </c>
      <c r="O1516" s="71">
        <v>7027.12</v>
      </c>
      <c r="P1516" s="74">
        <v>0</v>
      </c>
    </row>
    <row r="1517" spans="1:16" ht="14.25" customHeight="1">
      <c r="A1517" s="64" t="s">
        <v>1</v>
      </c>
      <c r="B1517" s="163" t="s">
        <v>662</v>
      </c>
      <c r="C1517" s="174" t="s">
        <v>648</v>
      </c>
      <c r="D1517" s="68">
        <v>45853</v>
      </c>
      <c r="E1517" s="66">
        <f t="shared" si="15"/>
        <v>7</v>
      </c>
      <c r="F1517" s="66">
        <f t="shared" si="16"/>
        <v>2025</v>
      </c>
      <c r="G1517" s="67">
        <f t="shared" si="17"/>
        <v>45839</v>
      </c>
      <c r="H1517" s="67" t="s">
        <v>29</v>
      </c>
      <c r="I1517" s="26" t="s">
        <v>1314</v>
      </c>
      <c r="J1517" s="66" t="s">
        <v>1315</v>
      </c>
      <c r="K1517" s="69"/>
      <c r="L1517" s="69"/>
      <c r="M1517" s="69" t="s">
        <v>666</v>
      </c>
      <c r="N1517" s="69" t="s">
        <v>28</v>
      </c>
      <c r="O1517" s="71">
        <v>0</v>
      </c>
      <c r="P1517" s="74">
        <v>17168.59</v>
      </c>
    </row>
    <row r="1518" spans="1:16" ht="14.25" customHeight="1">
      <c r="A1518" s="64" t="s">
        <v>1</v>
      </c>
      <c r="B1518" s="163" t="s">
        <v>662</v>
      </c>
      <c r="C1518" s="174" t="s">
        <v>648</v>
      </c>
      <c r="D1518" s="68">
        <v>45853</v>
      </c>
      <c r="E1518" s="66">
        <f t="shared" si="15"/>
        <v>7</v>
      </c>
      <c r="F1518" s="66">
        <f t="shared" si="16"/>
        <v>2025</v>
      </c>
      <c r="G1518" s="67">
        <f t="shared" si="17"/>
        <v>45839</v>
      </c>
      <c r="H1518" s="67" t="s">
        <v>29</v>
      </c>
      <c r="I1518" s="26" t="s">
        <v>37</v>
      </c>
      <c r="J1518" s="66" t="s">
        <v>1321</v>
      </c>
      <c r="K1518" s="69"/>
      <c r="L1518" s="69"/>
      <c r="M1518" s="69" t="s">
        <v>666</v>
      </c>
      <c r="N1518" s="69" t="s">
        <v>28</v>
      </c>
      <c r="O1518" s="71">
        <v>0</v>
      </c>
      <c r="P1518" s="74">
        <v>1852.74</v>
      </c>
    </row>
    <row r="1519" spans="1:16" ht="14.25" customHeight="1">
      <c r="A1519" s="64" t="s">
        <v>1</v>
      </c>
      <c r="B1519" s="163" t="s">
        <v>662</v>
      </c>
      <c r="C1519" s="174" t="s">
        <v>648</v>
      </c>
      <c r="D1519" s="68">
        <v>45862</v>
      </c>
      <c r="E1519" s="66">
        <f t="shared" si="15"/>
        <v>7</v>
      </c>
      <c r="F1519" s="66">
        <f t="shared" si="16"/>
        <v>2025</v>
      </c>
      <c r="G1519" s="67">
        <f t="shared" si="17"/>
        <v>45839</v>
      </c>
      <c r="H1519" s="67" t="s">
        <v>29</v>
      </c>
      <c r="I1519" s="26" t="s">
        <v>43</v>
      </c>
      <c r="J1519" s="66" t="s">
        <v>1322</v>
      </c>
      <c r="K1519" s="69"/>
      <c r="L1519" s="69"/>
      <c r="M1519" s="69" t="s">
        <v>666</v>
      </c>
      <c r="N1519" s="69" t="s">
        <v>28</v>
      </c>
      <c r="O1519" s="71">
        <v>0</v>
      </c>
      <c r="P1519" s="74">
        <v>1225</v>
      </c>
    </row>
    <row r="1520" spans="1:16" ht="14.25" customHeight="1">
      <c r="A1520" s="64" t="s">
        <v>1</v>
      </c>
      <c r="B1520" s="163" t="s">
        <v>662</v>
      </c>
      <c r="C1520" s="174" t="s">
        <v>648</v>
      </c>
      <c r="D1520" s="68">
        <v>45862</v>
      </c>
      <c r="E1520" s="66">
        <f t="shared" si="15"/>
        <v>7</v>
      </c>
      <c r="F1520" s="66">
        <f t="shared" si="16"/>
        <v>2025</v>
      </c>
      <c r="G1520" s="67">
        <f t="shared" si="17"/>
        <v>45839</v>
      </c>
      <c r="H1520" s="67" t="s">
        <v>29</v>
      </c>
      <c r="I1520" s="26" t="s">
        <v>43</v>
      </c>
      <c r="J1520" s="66" t="s">
        <v>1323</v>
      </c>
      <c r="K1520" s="69"/>
      <c r="L1520" s="69"/>
      <c r="M1520" s="69" t="s">
        <v>666</v>
      </c>
      <c r="N1520" s="69" t="s">
        <v>28</v>
      </c>
      <c r="O1520" s="71">
        <v>0</v>
      </c>
      <c r="P1520" s="74">
        <v>1372</v>
      </c>
    </row>
    <row r="1521" spans="1:16" ht="14.25" customHeight="1">
      <c r="A1521" s="64" t="s">
        <v>1</v>
      </c>
      <c r="B1521" s="163" t="s">
        <v>662</v>
      </c>
      <c r="C1521" s="174" t="s">
        <v>648</v>
      </c>
      <c r="D1521" s="68">
        <v>45863</v>
      </c>
      <c r="E1521" s="66">
        <f t="shared" si="15"/>
        <v>7</v>
      </c>
      <c r="F1521" s="66">
        <f t="shared" si="16"/>
        <v>2025</v>
      </c>
      <c r="G1521" s="67">
        <f t="shared" si="17"/>
        <v>45839</v>
      </c>
      <c r="H1521" s="67" t="s">
        <v>2007</v>
      </c>
      <c r="I1521" s="26" t="s">
        <v>25</v>
      </c>
      <c r="J1521" s="66" t="s">
        <v>1316</v>
      </c>
      <c r="K1521" s="69"/>
      <c r="L1521" s="69"/>
      <c r="M1521" s="69" t="s">
        <v>666</v>
      </c>
      <c r="N1521" s="69" t="s">
        <v>604</v>
      </c>
      <c r="O1521" s="71">
        <v>520.53</v>
      </c>
      <c r="P1521" s="74">
        <v>0</v>
      </c>
    </row>
    <row r="1522" spans="1:16" ht="14.25" customHeight="1">
      <c r="A1522" s="64" t="s">
        <v>1</v>
      </c>
      <c r="B1522" s="163" t="s">
        <v>662</v>
      </c>
      <c r="C1522" s="174" t="s">
        <v>648</v>
      </c>
      <c r="D1522" s="68">
        <v>45863</v>
      </c>
      <c r="E1522" s="66">
        <f t="shared" si="15"/>
        <v>7</v>
      </c>
      <c r="F1522" s="66">
        <f t="shared" si="16"/>
        <v>2025</v>
      </c>
      <c r="G1522" s="67">
        <f t="shared" si="17"/>
        <v>45839</v>
      </c>
      <c r="H1522" s="67" t="s">
        <v>2009</v>
      </c>
      <c r="I1522" s="26" t="s">
        <v>1311</v>
      </c>
      <c r="J1522" s="66" t="s">
        <v>1317</v>
      </c>
      <c r="K1522" s="69"/>
      <c r="L1522" s="69"/>
      <c r="M1522" s="69" t="s">
        <v>666</v>
      </c>
      <c r="N1522" s="69" t="s">
        <v>28</v>
      </c>
      <c r="O1522" s="71">
        <v>0</v>
      </c>
      <c r="P1522" s="74">
        <v>117.11</v>
      </c>
    </row>
    <row r="1523" spans="1:16" ht="14.25" customHeight="1">
      <c r="A1523" s="64" t="s">
        <v>1</v>
      </c>
      <c r="B1523" s="163" t="s">
        <v>662</v>
      </c>
      <c r="C1523" s="174" t="s">
        <v>648</v>
      </c>
      <c r="D1523" s="68">
        <v>45863</v>
      </c>
      <c r="E1523" s="66">
        <f t="shared" si="15"/>
        <v>7</v>
      </c>
      <c r="F1523" s="66">
        <f t="shared" si="16"/>
        <v>2025</v>
      </c>
      <c r="G1523" s="67">
        <f t="shared" si="17"/>
        <v>45839</v>
      </c>
      <c r="H1523" s="67" t="s">
        <v>2008</v>
      </c>
      <c r="I1523" s="26" t="s">
        <v>69</v>
      </c>
      <c r="J1523" s="66" t="s">
        <v>2011</v>
      </c>
      <c r="K1523" s="69"/>
      <c r="L1523" s="69"/>
      <c r="M1523" s="69" t="s">
        <v>666</v>
      </c>
      <c r="N1523" s="69" t="s">
        <v>28</v>
      </c>
      <c r="O1523" s="71">
        <v>0</v>
      </c>
      <c r="P1523" s="74">
        <v>10000</v>
      </c>
    </row>
    <row r="1524" spans="1:16" ht="14.25" customHeight="1">
      <c r="A1524" s="64" t="s">
        <v>1</v>
      </c>
      <c r="B1524" s="163" t="s">
        <v>662</v>
      </c>
      <c r="C1524" s="174" t="s">
        <v>648</v>
      </c>
      <c r="D1524" s="68">
        <v>45863</v>
      </c>
      <c r="E1524" s="66">
        <f t="shared" si="15"/>
        <v>7</v>
      </c>
      <c r="F1524" s="66">
        <f t="shared" si="16"/>
        <v>2025</v>
      </c>
      <c r="G1524" s="67">
        <f t="shared" si="17"/>
        <v>45839</v>
      </c>
      <c r="H1524" s="67" t="s">
        <v>2008</v>
      </c>
      <c r="I1524" s="26" t="s">
        <v>69</v>
      </c>
      <c r="J1524" s="66" t="s">
        <v>2011</v>
      </c>
      <c r="K1524" s="69"/>
      <c r="L1524" s="69"/>
      <c r="M1524" s="69" t="s">
        <v>666</v>
      </c>
      <c r="N1524" s="69" t="s">
        <v>28</v>
      </c>
      <c r="O1524" s="71">
        <v>0</v>
      </c>
      <c r="P1524" s="74">
        <v>5200</v>
      </c>
    </row>
    <row r="1525" spans="1:16" ht="14.25" customHeight="1">
      <c r="A1525" s="64" t="s">
        <v>1</v>
      </c>
      <c r="B1525" s="163" t="s">
        <v>662</v>
      </c>
      <c r="C1525" s="174" t="s">
        <v>648</v>
      </c>
      <c r="D1525" s="68">
        <v>45868</v>
      </c>
      <c r="E1525" s="66">
        <f t="shared" si="15"/>
        <v>7</v>
      </c>
      <c r="F1525" s="66">
        <f t="shared" si="16"/>
        <v>2025</v>
      </c>
      <c r="G1525" s="67">
        <f t="shared" si="17"/>
        <v>45839</v>
      </c>
      <c r="H1525" s="67" t="s">
        <v>29</v>
      </c>
      <c r="I1525" s="26" t="s">
        <v>43</v>
      </c>
      <c r="J1525" s="66" t="s">
        <v>1325</v>
      </c>
      <c r="K1525" s="69"/>
      <c r="L1525" s="69"/>
      <c r="M1525" s="69" t="s">
        <v>666</v>
      </c>
      <c r="N1525" s="69" t="s">
        <v>28</v>
      </c>
      <c r="O1525" s="71">
        <v>0</v>
      </c>
      <c r="P1525" s="74">
        <v>89.81</v>
      </c>
    </row>
    <row r="1526" spans="1:16" ht="14.25" customHeight="1">
      <c r="A1526" s="64" t="s">
        <v>1</v>
      </c>
      <c r="B1526" s="163" t="s">
        <v>662</v>
      </c>
      <c r="C1526" s="174" t="s">
        <v>648</v>
      </c>
      <c r="D1526" s="68">
        <v>45868</v>
      </c>
      <c r="E1526" s="66">
        <f t="shared" si="15"/>
        <v>7</v>
      </c>
      <c r="F1526" s="66">
        <f t="shared" si="16"/>
        <v>2025</v>
      </c>
      <c r="G1526" s="67">
        <f t="shared" si="17"/>
        <v>45839</v>
      </c>
      <c r="H1526" s="67" t="s">
        <v>29</v>
      </c>
      <c r="I1526" s="26" t="s">
        <v>43</v>
      </c>
      <c r="J1526" s="66" t="s">
        <v>1326</v>
      </c>
      <c r="K1526" s="69"/>
      <c r="L1526" s="69"/>
      <c r="M1526" s="69" t="s">
        <v>666</v>
      </c>
      <c r="N1526" s="69" t="s">
        <v>28</v>
      </c>
      <c r="O1526" s="71">
        <v>0</v>
      </c>
      <c r="P1526" s="74">
        <v>4371.84</v>
      </c>
    </row>
    <row r="1527" spans="1:16" ht="14.25" customHeight="1">
      <c r="A1527" s="64" t="s">
        <v>1</v>
      </c>
      <c r="B1527" s="163" t="s">
        <v>662</v>
      </c>
      <c r="C1527" s="174" t="s">
        <v>648</v>
      </c>
      <c r="D1527" s="68">
        <v>45868</v>
      </c>
      <c r="E1527" s="66">
        <f t="shared" si="15"/>
        <v>7</v>
      </c>
      <c r="F1527" s="66">
        <f t="shared" si="16"/>
        <v>2025</v>
      </c>
      <c r="G1527" s="67">
        <f t="shared" si="17"/>
        <v>45839</v>
      </c>
      <c r="H1527" s="67" t="s">
        <v>29</v>
      </c>
      <c r="I1527" s="26" t="s">
        <v>43</v>
      </c>
      <c r="J1527" s="66" t="s">
        <v>1327</v>
      </c>
      <c r="K1527" s="69"/>
      <c r="L1527" s="69"/>
      <c r="M1527" s="69" t="s">
        <v>666</v>
      </c>
      <c r="N1527" s="69" t="s">
        <v>28</v>
      </c>
      <c r="O1527" s="71">
        <v>0</v>
      </c>
      <c r="P1527" s="74">
        <v>2561.73</v>
      </c>
    </row>
    <row r="1528" spans="1:16" ht="14.25" customHeight="1">
      <c r="A1528" s="64" t="s">
        <v>1</v>
      </c>
      <c r="B1528" s="163" t="s">
        <v>662</v>
      </c>
      <c r="C1528" s="174" t="s">
        <v>648</v>
      </c>
      <c r="D1528" s="68">
        <v>45868</v>
      </c>
      <c r="E1528" s="66">
        <f t="shared" si="15"/>
        <v>7</v>
      </c>
      <c r="F1528" s="66">
        <f t="shared" si="16"/>
        <v>2025</v>
      </c>
      <c r="G1528" s="67">
        <f t="shared" si="17"/>
        <v>45839</v>
      </c>
      <c r="H1528" s="67" t="s">
        <v>29</v>
      </c>
      <c r="I1528" s="26" t="s">
        <v>43</v>
      </c>
      <c r="J1528" s="66" t="s">
        <v>1328</v>
      </c>
      <c r="K1528" s="69"/>
      <c r="L1528" s="69"/>
      <c r="M1528" s="69" t="s">
        <v>666</v>
      </c>
      <c r="N1528" s="69" t="s">
        <v>28</v>
      </c>
      <c r="O1528" s="71">
        <v>0</v>
      </c>
      <c r="P1528" s="74">
        <v>3704.78</v>
      </c>
    </row>
    <row r="1529" spans="1:16" ht="14.25" customHeight="1">
      <c r="A1529" s="64" t="s">
        <v>1</v>
      </c>
      <c r="B1529" s="163" t="s">
        <v>662</v>
      </c>
      <c r="C1529" s="174" t="s">
        <v>648</v>
      </c>
      <c r="D1529" s="68">
        <v>45868</v>
      </c>
      <c r="E1529" s="66">
        <f t="shared" si="15"/>
        <v>7</v>
      </c>
      <c r="F1529" s="66">
        <f t="shared" si="16"/>
        <v>2025</v>
      </c>
      <c r="G1529" s="67">
        <f t="shared" si="17"/>
        <v>45839</v>
      </c>
      <c r="H1529" s="67" t="s">
        <v>29</v>
      </c>
      <c r="I1529" s="26" t="s">
        <v>43</v>
      </c>
      <c r="J1529" s="66" t="s">
        <v>1329</v>
      </c>
      <c r="K1529" s="69"/>
      <c r="L1529" s="69"/>
      <c r="M1529" s="69" t="s">
        <v>666</v>
      </c>
      <c r="N1529" s="69" t="s">
        <v>28</v>
      </c>
      <c r="O1529" s="71">
        <v>0</v>
      </c>
      <c r="P1529" s="74">
        <v>41.04</v>
      </c>
    </row>
    <row r="1530" spans="1:16" ht="14.25" customHeight="1">
      <c r="A1530" s="64" t="s">
        <v>1</v>
      </c>
      <c r="B1530" s="163" t="s">
        <v>662</v>
      </c>
      <c r="C1530" s="174" t="s">
        <v>648</v>
      </c>
      <c r="D1530" s="68">
        <v>45868</v>
      </c>
      <c r="E1530" s="66">
        <f t="shared" si="15"/>
        <v>7</v>
      </c>
      <c r="F1530" s="66">
        <f t="shared" si="16"/>
        <v>2025</v>
      </c>
      <c r="G1530" s="67">
        <f t="shared" si="17"/>
        <v>45839</v>
      </c>
      <c r="H1530" s="67" t="s">
        <v>29</v>
      </c>
      <c r="I1530" s="26" t="s">
        <v>43</v>
      </c>
      <c r="J1530" s="66" t="s">
        <v>1330</v>
      </c>
      <c r="K1530" s="69"/>
      <c r="L1530" s="69"/>
      <c r="M1530" s="69" t="s">
        <v>666</v>
      </c>
      <c r="N1530" s="69" t="s">
        <v>28</v>
      </c>
      <c r="O1530" s="71">
        <v>0</v>
      </c>
      <c r="P1530" s="74">
        <v>1748.34</v>
      </c>
    </row>
    <row r="1531" spans="1:16" ht="14.25" customHeight="1">
      <c r="A1531" s="64" t="s">
        <v>1</v>
      </c>
      <c r="B1531" s="163" t="s">
        <v>662</v>
      </c>
      <c r="C1531" s="174" t="s">
        <v>648</v>
      </c>
      <c r="D1531" s="68">
        <v>45868</v>
      </c>
      <c r="E1531" s="66">
        <f t="shared" si="15"/>
        <v>7</v>
      </c>
      <c r="F1531" s="66">
        <f t="shared" si="16"/>
        <v>2025</v>
      </c>
      <c r="G1531" s="67">
        <f t="shared" si="17"/>
        <v>45839</v>
      </c>
      <c r="H1531" s="67" t="s">
        <v>29</v>
      </c>
      <c r="I1531" s="26" t="s">
        <v>43</v>
      </c>
      <c r="J1531" s="66" t="s">
        <v>1331</v>
      </c>
      <c r="K1531" s="69"/>
      <c r="L1531" s="69"/>
      <c r="M1531" s="69" t="s">
        <v>666</v>
      </c>
      <c r="N1531" s="69" t="s">
        <v>28</v>
      </c>
      <c r="O1531" s="71">
        <v>0</v>
      </c>
      <c r="P1531" s="74">
        <v>185.55</v>
      </c>
    </row>
    <row r="1532" spans="1:16" ht="14.25" customHeight="1">
      <c r="A1532" s="64" t="s">
        <v>1</v>
      </c>
      <c r="B1532" s="163" t="s">
        <v>662</v>
      </c>
      <c r="C1532" s="174" t="s">
        <v>648</v>
      </c>
      <c r="D1532" s="68">
        <v>45868</v>
      </c>
      <c r="E1532" s="66">
        <f t="shared" ref="E1532:E1786" si="18">MONTH(D1532)</f>
        <v>7</v>
      </c>
      <c r="F1532" s="66">
        <f t="shared" ref="F1532:F1786" si="19">YEAR(D1532)</f>
        <v>2025</v>
      </c>
      <c r="G1532" s="67">
        <f t="shared" ref="G1532:G1786" si="20">(E1532&amp;"/"&amp;F1532)*1</f>
        <v>45839</v>
      </c>
      <c r="H1532" s="67" t="s">
        <v>29</v>
      </c>
      <c r="I1532" s="26" t="s">
        <v>43</v>
      </c>
      <c r="J1532" s="66" t="s">
        <v>1332</v>
      </c>
      <c r="K1532" s="69"/>
      <c r="L1532" s="69"/>
      <c r="M1532" s="69" t="s">
        <v>666</v>
      </c>
      <c r="N1532" s="69" t="s">
        <v>28</v>
      </c>
      <c r="O1532" s="71">
        <v>0</v>
      </c>
      <c r="P1532" s="74">
        <v>1379.2</v>
      </c>
    </row>
    <row r="1533" spans="1:16" ht="14.25" customHeight="1">
      <c r="A1533" s="64" t="s">
        <v>1</v>
      </c>
      <c r="B1533" s="163" t="s">
        <v>662</v>
      </c>
      <c r="C1533" s="174" t="s">
        <v>648</v>
      </c>
      <c r="D1533" s="68">
        <v>45868</v>
      </c>
      <c r="E1533" s="66">
        <f t="shared" si="18"/>
        <v>7</v>
      </c>
      <c r="F1533" s="66">
        <f t="shared" si="19"/>
        <v>2025</v>
      </c>
      <c r="G1533" s="67">
        <f t="shared" si="20"/>
        <v>45839</v>
      </c>
      <c r="H1533" s="67" t="s">
        <v>29</v>
      </c>
      <c r="I1533" s="26" t="s">
        <v>43</v>
      </c>
      <c r="J1533" s="66" t="s">
        <v>1333</v>
      </c>
      <c r="K1533" s="69"/>
      <c r="L1533" s="69"/>
      <c r="M1533" s="69" t="s">
        <v>666</v>
      </c>
      <c r="N1533" s="69" t="s">
        <v>28</v>
      </c>
      <c r="O1533" s="71">
        <v>0</v>
      </c>
      <c r="P1533" s="74">
        <v>4215.0600000000004</v>
      </c>
    </row>
    <row r="1534" spans="1:16" ht="14.25" customHeight="1">
      <c r="A1534" s="64" t="s">
        <v>1</v>
      </c>
      <c r="B1534" s="163" t="s">
        <v>662</v>
      </c>
      <c r="C1534" s="174" t="s">
        <v>648</v>
      </c>
      <c r="D1534" s="68">
        <v>45868</v>
      </c>
      <c r="E1534" s="66">
        <f t="shared" si="18"/>
        <v>7</v>
      </c>
      <c r="F1534" s="66">
        <f t="shared" si="19"/>
        <v>2025</v>
      </c>
      <c r="G1534" s="67">
        <f t="shared" si="20"/>
        <v>45839</v>
      </c>
      <c r="H1534" s="67" t="s">
        <v>29</v>
      </c>
      <c r="I1534" s="26" t="s">
        <v>43</v>
      </c>
      <c r="J1534" s="66" t="s">
        <v>1334</v>
      </c>
      <c r="K1534" s="69"/>
      <c r="L1534" s="69"/>
      <c r="M1534" s="69" t="s">
        <v>666</v>
      </c>
      <c r="N1534" s="69" t="s">
        <v>28</v>
      </c>
      <c r="O1534" s="71">
        <v>0</v>
      </c>
      <c r="P1534" s="74">
        <v>1008.23</v>
      </c>
    </row>
    <row r="1535" spans="1:16" ht="14.25" customHeight="1">
      <c r="A1535" s="64" t="s">
        <v>1</v>
      </c>
      <c r="B1535" s="163" t="s">
        <v>662</v>
      </c>
      <c r="C1535" s="174" t="s">
        <v>648</v>
      </c>
      <c r="D1535" s="68">
        <v>45868</v>
      </c>
      <c r="E1535" s="66">
        <f t="shared" si="18"/>
        <v>7</v>
      </c>
      <c r="F1535" s="66">
        <f t="shared" si="19"/>
        <v>2025</v>
      </c>
      <c r="G1535" s="67">
        <f t="shared" si="20"/>
        <v>45839</v>
      </c>
      <c r="H1535" s="67" t="s">
        <v>29</v>
      </c>
      <c r="I1535" s="26" t="s">
        <v>43</v>
      </c>
      <c r="J1535" s="66" t="s">
        <v>1335</v>
      </c>
      <c r="K1535" s="69"/>
      <c r="L1535" s="69"/>
      <c r="M1535" s="69" t="s">
        <v>666</v>
      </c>
      <c r="N1535" s="69" t="s">
        <v>28</v>
      </c>
      <c r="O1535" s="71">
        <v>0</v>
      </c>
      <c r="P1535" s="74">
        <v>626.36</v>
      </c>
    </row>
    <row r="1536" spans="1:16" ht="14.25" customHeight="1">
      <c r="A1536" s="64" t="s">
        <v>1</v>
      </c>
      <c r="B1536" s="163" t="s">
        <v>662</v>
      </c>
      <c r="C1536" s="174" t="s">
        <v>648</v>
      </c>
      <c r="D1536" s="68">
        <v>45868</v>
      </c>
      <c r="E1536" s="66">
        <f t="shared" si="18"/>
        <v>7</v>
      </c>
      <c r="F1536" s="66">
        <f t="shared" si="19"/>
        <v>2025</v>
      </c>
      <c r="G1536" s="67">
        <f t="shared" si="20"/>
        <v>45839</v>
      </c>
      <c r="H1536" s="67" t="s">
        <v>29</v>
      </c>
      <c r="I1536" s="26" t="s">
        <v>43</v>
      </c>
      <c r="J1536" s="66" t="s">
        <v>1336</v>
      </c>
      <c r="K1536" s="69"/>
      <c r="L1536" s="69"/>
      <c r="M1536" s="69" t="s">
        <v>666</v>
      </c>
      <c r="N1536" s="69" t="s">
        <v>28</v>
      </c>
      <c r="O1536" s="71">
        <v>0</v>
      </c>
      <c r="P1536" s="74">
        <v>3594.97</v>
      </c>
    </row>
    <row r="1537" spans="1:16" ht="14.25" customHeight="1">
      <c r="A1537" s="64" t="s">
        <v>1</v>
      </c>
      <c r="B1537" s="163" t="s">
        <v>662</v>
      </c>
      <c r="C1537" s="174" t="s">
        <v>648</v>
      </c>
      <c r="D1537" s="68">
        <v>45868</v>
      </c>
      <c r="E1537" s="66">
        <f t="shared" si="18"/>
        <v>7</v>
      </c>
      <c r="F1537" s="66">
        <f t="shared" si="19"/>
        <v>2025</v>
      </c>
      <c r="G1537" s="67">
        <f t="shared" si="20"/>
        <v>45839</v>
      </c>
      <c r="H1537" s="67" t="s">
        <v>29</v>
      </c>
      <c r="I1537" s="26" t="s">
        <v>43</v>
      </c>
      <c r="J1537" s="66" t="s">
        <v>1337</v>
      </c>
      <c r="K1537" s="69"/>
      <c r="L1537" s="69"/>
      <c r="M1537" s="69" t="s">
        <v>666</v>
      </c>
      <c r="N1537" s="69" t="s">
        <v>28</v>
      </c>
      <c r="O1537" s="71">
        <v>0</v>
      </c>
      <c r="P1537" s="74">
        <v>1842.77</v>
      </c>
    </row>
    <row r="1538" spans="1:16" ht="14.25" customHeight="1">
      <c r="A1538" s="64" t="s">
        <v>1</v>
      </c>
      <c r="B1538" s="163" t="s">
        <v>662</v>
      </c>
      <c r="C1538" s="174" t="s">
        <v>648</v>
      </c>
      <c r="D1538" s="68">
        <v>45868</v>
      </c>
      <c r="E1538" s="66">
        <f t="shared" si="18"/>
        <v>7</v>
      </c>
      <c r="F1538" s="66">
        <f t="shared" si="19"/>
        <v>2025</v>
      </c>
      <c r="G1538" s="67">
        <f t="shared" si="20"/>
        <v>45839</v>
      </c>
      <c r="H1538" s="67" t="s">
        <v>29</v>
      </c>
      <c r="I1538" s="26" t="s">
        <v>43</v>
      </c>
      <c r="J1538" s="66" t="s">
        <v>1338</v>
      </c>
      <c r="K1538" s="69"/>
      <c r="L1538" s="69"/>
      <c r="M1538" s="69" t="s">
        <v>666</v>
      </c>
      <c r="N1538" s="69" t="s">
        <v>28</v>
      </c>
      <c r="O1538" s="71">
        <v>0</v>
      </c>
      <c r="P1538" s="74">
        <v>1859.17</v>
      </c>
    </row>
    <row r="1539" spans="1:16" ht="14.25" customHeight="1">
      <c r="A1539" s="64" t="s">
        <v>1</v>
      </c>
      <c r="B1539" s="163" t="s">
        <v>662</v>
      </c>
      <c r="C1539" s="174" t="s">
        <v>648</v>
      </c>
      <c r="D1539" s="68">
        <v>45868</v>
      </c>
      <c r="E1539" s="66">
        <f t="shared" si="18"/>
        <v>7</v>
      </c>
      <c r="F1539" s="66">
        <f t="shared" si="19"/>
        <v>2025</v>
      </c>
      <c r="G1539" s="67">
        <f t="shared" si="20"/>
        <v>45839</v>
      </c>
      <c r="H1539" s="67" t="s">
        <v>29</v>
      </c>
      <c r="I1539" s="26" t="s">
        <v>43</v>
      </c>
      <c r="J1539" s="66" t="s">
        <v>1339</v>
      </c>
      <c r="K1539" s="69"/>
      <c r="L1539" s="69"/>
      <c r="M1539" s="69" t="s">
        <v>666</v>
      </c>
      <c r="N1539" s="69" t="s">
        <v>28</v>
      </c>
      <c r="O1539" s="71">
        <v>0</v>
      </c>
      <c r="P1539" s="74">
        <v>12000</v>
      </c>
    </row>
    <row r="1540" spans="1:16" ht="14.25" customHeight="1">
      <c r="A1540" s="64" t="s">
        <v>1</v>
      </c>
      <c r="B1540" s="163" t="s">
        <v>662</v>
      </c>
      <c r="C1540" s="174" t="s">
        <v>648</v>
      </c>
      <c r="D1540" s="68">
        <v>45870</v>
      </c>
      <c r="E1540" s="66">
        <f t="shared" si="18"/>
        <v>8</v>
      </c>
      <c r="F1540" s="66">
        <f t="shared" si="19"/>
        <v>2025</v>
      </c>
      <c r="G1540" s="67">
        <f t="shared" si="20"/>
        <v>45870</v>
      </c>
      <c r="H1540" s="67" t="s">
        <v>2007</v>
      </c>
      <c r="I1540" s="26" t="s">
        <v>25</v>
      </c>
      <c r="J1540" s="66" t="s">
        <v>1316</v>
      </c>
      <c r="K1540" s="69"/>
      <c r="L1540" s="69"/>
      <c r="M1540" s="69" t="s">
        <v>666</v>
      </c>
      <c r="N1540" s="69" t="s">
        <v>604</v>
      </c>
      <c r="O1540" s="71">
        <v>332.94</v>
      </c>
      <c r="P1540" s="74">
        <v>0</v>
      </c>
    </row>
    <row r="1541" spans="1:16" ht="14.25" customHeight="1">
      <c r="A1541" s="64" t="s">
        <v>1</v>
      </c>
      <c r="B1541" s="163" t="s">
        <v>662</v>
      </c>
      <c r="C1541" s="174" t="s">
        <v>648</v>
      </c>
      <c r="D1541" s="68">
        <v>45870</v>
      </c>
      <c r="E1541" s="66">
        <f t="shared" si="18"/>
        <v>8</v>
      </c>
      <c r="F1541" s="66">
        <f t="shared" si="19"/>
        <v>2025</v>
      </c>
      <c r="G1541" s="67">
        <f t="shared" si="20"/>
        <v>45870</v>
      </c>
      <c r="H1541" s="67" t="s">
        <v>2009</v>
      </c>
      <c r="I1541" s="26" t="s">
        <v>1311</v>
      </c>
      <c r="J1541" s="66" t="s">
        <v>1317</v>
      </c>
      <c r="K1541" s="69"/>
      <c r="L1541" s="69"/>
      <c r="M1541" s="69" t="s">
        <v>666</v>
      </c>
      <c r="N1541" s="69" t="s">
        <v>28</v>
      </c>
      <c r="O1541" s="71">
        <v>0</v>
      </c>
      <c r="P1541" s="74">
        <v>74.91</v>
      </c>
    </row>
    <row r="1542" spans="1:16" ht="14.25" customHeight="1">
      <c r="A1542" s="64" t="s">
        <v>1</v>
      </c>
      <c r="B1542" s="163" t="s">
        <v>662</v>
      </c>
      <c r="C1542" s="174" t="s">
        <v>648</v>
      </c>
      <c r="D1542" s="68">
        <v>45887</v>
      </c>
      <c r="E1542" s="66">
        <f t="shared" si="18"/>
        <v>8</v>
      </c>
      <c r="F1542" s="66">
        <f t="shared" si="19"/>
        <v>2025</v>
      </c>
      <c r="G1542" s="67">
        <f t="shared" si="20"/>
        <v>45870</v>
      </c>
      <c r="H1542" s="67" t="s">
        <v>2006</v>
      </c>
      <c r="I1542" s="26" t="s">
        <v>142</v>
      </c>
      <c r="J1542" s="66" t="s">
        <v>1218</v>
      </c>
      <c r="K1542" s="69"/>
      <c r="L1542" s="69"/>
      <c r="M1542" s="69" t="s">
        <v>664</v>
      </c>
      <c r="N1542" s="69" t="s">
        <v>604</v>
      </c>
      <c r="O1542" s="71">
        <v>4215.79</v>
      </c>
      <c r="P1542" s="74">
        <v>0</v>
      </c>
    </row>
    <row r="1543" spans="1:16" ht="14.25" customHeight="1">
      <c r="A1543" s="64" t="s">
        <v>1</v>
      </c>
      <c r="B1543" s="163" t="s">
        <v>662</v>
      </c>
      <c r="C1543" s="174" t="s">
        <v>648</v>
      </c>
      <c r="D1543" s="68">
        <v>45887</v>
      </c>
      <c r="E1543" s="66">
        <f t="shared" si="18"/>
        <v>8</v>
      </c>
      <c r="F1543" s="66">
        <f t="shared" si="19"/>
        <v>2025</v>
      </c>
      <c r="G1543" s="67">
        <f t="shared" si="20"/>
        <v>45870</v>
      </c>
      <c r="H1543" s="67" t="s">
        <v>2006</v>
      </c>
      <c r="I1543" s="26" t="s">
        <v>142</v>
      </c>
      <c r="J1543" s="66" t="s">
        <v>1218</v>
      </c>
      <c r="K1543" s="69"/>
      <c r="L1543" s="69"/>
      <c r="M1543" s="69" t="s">
        <v>664</v>
      </c>
      <c r="N1543" s="69" t="s">
        <v>604</v>
      </c>
      <c r="O1543" s="71">
        <v>2693.72</v>
      </c>
      <c r="P1543" s="74">
        <v>0</v>
      </c>
    </row>
    <row r="1544" spans="1:16" ht="14.25" customHeight="1">
      <c r="A1544" s="64" t="s">
        <v>1</v>
      </c>
      <c r="B1544" s="163" t="s">
        <v>662</v>
      </c>
      <c r="C1544" s="174" t="s">
        <v>648</v>
      </c>
      <c r="D1544" s="68">
        <v>45887</v>
      </c>
      <c r="E1544" s="66">
        <f t="shared" si="18"/>
        <v>8</v>
      </c>
      <c r="F1544" s="66">
        <f t="shared" si="19"/>
        <v>2025</v>
      </c>
      <c r="G1544" s="67">
        <f t="shared" si="20"/>
        <v>45870</v>
      </c>
      <c r="H1544" s="67" t="s">
        <v>2006</v>
      </c>
      <c r="I1544" s="26" t="s">
        <v>142</v>
      </c>
      <c r="J1544" s="66" t="s">
        <v>1218</v>
      </c>
      <c r="K1544" s="69"/>
      <c r="L1544" s="69"/>
      <c r="M1544" s="69" t="s">
        <v>664</v>
      </c>
      <c r="N1544" s="69" t="s">
        <v>604</v>
      </c>
      <c r="O1544" s="71">
        <v>7016.83</v>
      </c>
      <c r="P1544" s="74">
        <v>0</v>
      </c>
    </row>
    <row r="1545" spans="1:16" ht="14.25" customHeight="1">
      <c r="A1545" s="64" t="s">
        <v>1</v>
      </c>
      <c r="B1545" s="163" t="s">
        <v>662</v>
      </c>
      <c r="C1545" s="174" t="s">
        <v>648</v>
      </c>
      <c r="D1545" s="68">
        <v>45887</v>
      </c>
      <c r="E1545" s="66">
        <f t="shared" si="18"/>
        <v>8</v>
      </c>
      <c r="F1545" s="66">
        <f t="shared" si="19"/>
        <v>2025</v>
      </c>
      <c r="G1545" s="67">
        <f t="shared" si="20"/>
        <v>45870</v>
      </c>
      <c r="H1545" s="67" t="s">
        <v>2006</v>
      </c>
      <c r="I1545" s="26" t="s">
        <v>142</v>
      </c>
      <c r="J1545" s="66" t="s">
        <v>1218</v>
      </c>
      <c r="K1545" s="69"/>
      <c r="L1545" s="69"/>
      <c r="M1545" s="69" t="s">
        <v>664</v>
      </c>
      <c r="N1545" s="69" t="s">
        <v>604</v>
      </c>
      <c r="O1545" s="71">
        <v>4199.59</v>
      </c>
      <c r="P1545" s="74">
        <v>0</v>
      </c>
    </row>
    <row r="1546" spans="1:16" ht="14.25" customHeight="1">
      <c r="A1546" s="64" t="s">
        <v>1</v>
      </c>
      <c r="B1546" s="163" t="s">
        <v>662</v>
      </c>
      <c r="C1546" s="174" t="s">
        <v>648</v>
      </c>
      <c r="D1546" s="68">
        <v>45887</v>
      </c>
      <c r="E1546" s="66">
        <f t="shared" si="18"/>
        <v>8</v>
      </c>
      <c r="F1546" s="66">
        <f t="shared" si="19"/>
        <v>2025</v>
      </c>
      <c r="G1546" s="67">
        <f t="shared" si="20"/>
        <v>45870</v>
      </c>
      <c r="H1546" s="67" t="s">
        <v>29</v>
      </c>
      <c r="I1546" s="26" t="s">
        <v>1314</v>
      </c>
      <c r="J1546" s="66" t="s">
        <v>1315</v>
      </c>
      <c r="K1546" s="69"/>
      <c r="L1546" s="69"/>
      <c r="M1546" s="69" t="s">
        <v>666</v>
      </c>
      <c r="N1546" s="69" t="s">
        <v>28</v>
      </c>
      <c r="O1546" s="71">
        <v>0</v>
      </c>
      <c r="P1546" s="74">
        <v>17430.68</v>
      </c>
    </row>
    <row r="1547" spans="1:16" ht="14.25" customHeight="1">
      <c r="A1547" s="64" t="s">
        <v>1</v>
      </c>
      <c r="B1547" s="163" t="s">
        <v>662</v>
      </c>
      <c r="C1547" s="174" t="s">
        <v>648</v>
      </c>
      <c r="D1547" s="68">
        <v>45887</v>
      </c>
      <c r="E1547" s="66">
        <f t="shared" si="18"/>
        <v>8</v>
      </c>
      <c r="F1547" s="66">
        <f t="shared" si="19"/>
        <v>2025</v>
      </c>
      <c r="G1547" s="67">
        <f t="shared" si="20"/>
        <v>45870</v>
      </c>
      <c r="H1547" s="67" t="s">
        <v>29</v>
      </c>
      <c r="I1547" s="26" t="s">
        <v>37</v>
      </c>
      <c r="J1547" s="66" t="s">
        <v>1340</v>
      </c>
      <c r="K1547" s="69"/>
      <c r="L1547" s="69"/>
      <c r="M1547" s="69" t="s">
        <v>666</v>
      </c>
      <c r="N1547" s="69" t="s">
        <v>28</v>
      </c>
      <c r="O1547" s="71">
        <v>0</v>
      </c>
      <c r="P1547" s="74">
        <v>1890.7</v>
      </c>
    </row>
    <row r="1548" spans="1:16" ht="14.25" customHeight="1">
      <c r="A1548" s="64" t="s">
        <v>1</v>
      </c>
      <c r="B1548" s="163" t="s">
        <v>662</v>
      </c>
      <c r="C1548" s="174" t="s">
        <v>648</v>
      </c>
      <c r="D1548" s="68">
        <v>45894</v>
      </c>
      <c r="E1548" s="66">
        <f t="shared" si="18"/>
        <v>8</v>
      </c>
      <c r="F1548" s="66">
        <f t="shared" si="19"/>
        <v>2025</v>
      </c>
      <c r="G1548" s="67">
        <f t="shared" si="20"/>
        <v>45870</v>
      </c>
      <c r="H1548" s="67" t="s">
        <v>2007</v>
      </c>
      <c r="I1548" s="26" t="s">
        <v>25</v>
      </c>
      <c r="J1548" s="66" t="s">
        <v>1316</v>
      </c>
      <c r="K1548" s="69"/>
      <c r="L1548" s="69"/>
      <c r="M1548" s="69" t="s">
        <v>666</v>
      </c>
      <c r="N1548" s="69" t="s">
        <v>604</v>
      </c>
      <c r="O1548" s="71">
        <v>155.53</v>
      </c>
      <c r="P1548" s="74">
        <v>0</v>
      </c>
    </row>
    <row r="1549" spans="1:16" ht="14.25" customHeight="1">
      <c r="A1549" s="64" t="s">
        <v>1</v>
      </c>
      <c r="B1549" s="163" t="s">
        <v>662</v>
      </c>
      <c r="C1549" s="174" t="s">
        <v>648</v>
      </c>
      <c r="D1549" s="68">
        <v>45894</v>
      </c>
      <c r="E1549" s="66">
        <f t="shared" si="18"/>
        <v>8</v>
      </c>
      <c r="F1549" s="66">
        <f t="shared" si="19"/>
        <v>2025</v>
      </c>
      <c r="G1549" s="67">
        <f t="shared" si="20"/>
        <v>45870</v>
      </c>
      <c r="H1549" s="67" t="s">
        <v>2009</v>
      </c>
      <c r="I1549" s="26" t="s">
        <v>1311</v>
      </c>
      <c r="J1549" s="66" t="s">
        <v>1317</v>
      </c>
      <c r="K1549" s="69"/>
      <c r="L1549" s="69"/>
      <c r="M1549" s="69" t="s">
        <v>666</v>
      </c>
      <c r="N1549" s="69" t="s">
        <v>28</v>
      </c>
      <c r="O1549" s="71">
        <v>0</v>
      </c>
      <c r="P1549" s="74">
        <v>34.99</v>
      </c>
    </row>
    <row r="1550" spans="1:16" ht="14.25" customHeight="1">
      <c r="A1550" s="64" t="s">
        <v>1</v>
      </c>
      <c r="B1550" s="163" t="s">
        <v>662</v>
      </c>
      <c r="C1550" s="174" t="s">
        <v>648</v>
      </c>
      <c r="D1550" s="68">
        <v>45897</v>
      </c>
      <c r="E1550" s="66">
        <f t="shared" si="18"/>
        <v>8</v>
      </c>
      <c r="F1550" s="66">
        <f t="shared" si="19"/>
        <v>2025</v>
      </c>
      <c r="G1550" s="67">
        <f t="shared" si="20"/>
        <v>45870</v>
      </c>
      <c r="H1550" s="67" t="s">
        <v>2006</v>
      </c>
      <c r="I1550" s="26" t="s">
        <v>142</v>
      </c>
      <c r="J1550" s="66" t="s">
        <v>1341</v>
      </c>
      <c r="K1550" s="69"/>
      <c r="L1550" s="69"/>
      <c r="M1550" s="69" t="s">
        <v>666</v>
      </c>
      <c r="N1550" s="69" t="s">
        <v>28</v>
      </c>
      <c r="O1550" s="71">
        <v>0</v>
      </c>
      <c r="P1550" s="74">
        <v>26000</v>
      </c>
    </row>
    <row r="1551" spans="1:16" ht="14.25" customHeight="1">
      <c r="A1551" s="64" t="s">
        <v>1</v>
      </c>
      <c r="B1551" s="163" t="s">
        <v>662</v>
      </c>
      <c r="C1551" s="174" t="s">
        <v>648</v>
      </c>
      <c r="D1551" s="68">
        <v>45898</v>
      </c>
      <c r="E1551" s="66">
        <f t="shared" si="18"/>
        <v>8</v>
      </c>
      <c r="F1551" s="66">
        <f t="shared" si="19"/>
        <v>2025</v>
      </c>
      <c r="G1551" s="67">
        <f t="shared" si="20"/>
        <v>45870</v>
      </c>
      <c r="H1551" s="67" t="s">
        <v>29</v>
      </c>
      <c r="I1551" s="26" t="s">
        <v>43</v>
      </c>
      <c r="J1551" s="66" t="s">
        <v>1325</v>
      </c>
      <c r="K1551" s="69"/>
      <c r="L1551" s="69"/>
      <c r="M1551" s="69" t="s">
        <v>666</v>
      </c>
      <c r="N1551" s="69" t="s">
        <v>28</v>
      </c>
      <c r="O1551" s="71">
        <v>0</v>
      </c>
      <c r="P1551" s="74">
        <v>45.47</v>
      </c>
    </row>
    <row r="1552" spans="1:16" ht="14.25" customHeight="1">
      <c r="A1552" s="64" t="s">
        <v>1</v>
      </c>
      <c r="B1552" s="163" t="s">
        <v>662</v>
      </c>
      <c r="C1552" s="174" t="s">
        <v>648</v>
      </c>
      <c r="D1552" s="68">
        <v>45898</v>
      </c>
      <c r="E1552" s="66">
        <f t="shared" si="18"/>
        <v>8</v>
      </c>
      <c r="F1552" s="66">
        <f t="shared" si="19"/>
        <v>2025</v>
      </c>
      <c r="G1552" s="67">
        <f t="shared" si="20"/>
        <v>45870</v>
      </c>
      <c r="H1552" s="67" t="s">
        <v>29</v>
      </c>
      <c r="I1552" s="26" t="s">
        <v>43</v>
      </c>
      <c r="J1552" s="66" t="s">
        <v>1326</v>
      </c>
      <c r="K1552" s="69"/>
      <c r="L1552" s="69"/>
      <c r="M1552" s="69" t="s">
        <v>666</v>
      </c>
      <c r="N1552" s="69" t="s">
        <v>28</v>
      </c>
      <c r="O1552" s="71">
        <v>0</v>
      </c>
      <c r="P1552" s="74">
        <v>4371.84</v>
      </c>
    </row>
    <row r="1553" spans="1:16" ht="14.25" customHeight="1">
      <c r="A1553" s="64" t="s">
        <v>1</v>
      </c>
      <c r="B1553" s="163" t="s">
        <v>662</v>
      </c>
      <c r="C1553" s="174" t="s">
        <v>648</v>
      </c>
      <c r="D1553" s="68">
        <v>45898</v>
      </c>
      <c r="E1553" s="66">
        <f t="shared" si="18"/>
        <v>8</v>
      </c>
      <c r="F1553" s="66">
        <f t="shared" si="19"/>
        <v>2025</v>
      </c>
      <c r="G1553" s="67">
        <f t="shared" si="20"/>
        <v>45870</v>
      </c>
      <c r="H1553" s="67" t="s">
        <v>29</v>
      </c>
      <c r="I1553" s="26" t="s">
        <v>43</v>
      </c>
      <c r="J1553" s="66" t="s">
        <v>1327</v>
      </c>
      <c r="K1553" s="69"/>
      <c r="L1553" s="69"/>
      <c r="M1553" s="69" t="s">
        <v>666</v>
      </c>
      <c r="N1553" s="69" t="s">
        <v>28</v>
      </c>
      <c r="O1553" s="71">
        <v>0</v>
      </c>
      <c r="P1553" s="74">
        <v>2561.73</v>
      </c>
    </row>
    <row r="1554" spans="1:16" ht="14.25" customHeight="1">
      <c r="A1554" s="64" t="s">
        <v>1</v>
      </c>
      <c r="B1554" s="163" t="s">
        <v>662</v>
      </c>
      <c r="C1554" s="174" t="s">
        <v>648</v>
      </c>
      <c r="D1554" s="68">
        <v>45898</v>
      </c>
      <c r="E1554" s="66">
        <f t="shared" si="18"/>
        <v>8</v>
      </c>
      <c r="F1554" s="66">
        <f t="shared" si="19"/>
        <v>2025</v>
      </c>
      <c r="G1554" s="67">
        <f t="shared" si="20"/>
        <v>45870</v>
      </c>
      <c r="H1554" s="67" t="s">
        <v>29</v>
      </c>
      <c r="I1554" s="26" t="s">
        <v>43</v>
      </c>
      <c r="J1554" s="66" t="s">
        <v>1328</v>
      </c>
      <c r="K1554" s="69"/>
      <c r="L1554" s="69"/>
      <c r="M1554" s="69" t="s">
        <v>666</v>
      </c>
      <c r="N1554" s="69" t="s">
        <v>28</v>
      </c>
      <c r="O1554" s="71">
        <v>0</v>
      </c>
      <c r="P1554" s="74">
        <v>3704.78</v>
      </c>
    </row>
    <row r="1555" spans="1:16" ht="14.25" customHeight="1">
      <c r="A1555" s="64" t="s">
        <v>1</v>
      </c>
      <c r="B1555" s="163" t="s">
        <v>662</v>
      </c>
      <c r="C1555" s="174" t="s">
        <v>648</v>
      </c>
      <c r="D1555" s="68">
        <v>45898</v>
      </c>
      <c r="E1555" s="66">
        <f t="shared" si="18"/>
        <v>8</v>
      </c>
      <c r="F1555" s="66">
        <f t="shared" si="19"/>
        <v>2025</v>
      </c>
      <c r="G1555" s="67">
        <f t="shared" si="20"/>
        <v>45870</v>
      </c>
      <c r="H1555" s="67" t="s">
        <v>29</v>
      </c>
      <c r="I1555" s="26" t="s">
        <v>43</v>
      </c>
      <c r="J1555" s="66" t="s">
        <v>1330</v>
      </c>
      <c r="K1555" s="69"/>
      <c r="L1555" s="69"/>
      <c r="M1555" s="69" t="s">
        <v>666</v>
      </c>
      <c r="N1555" s="69" t="s">
        <v>28</v>
      </c>
      <c r="O1555" s="71">
        <v>0</v>
      </c>
      <c r="P1555" s="74">
        <v>1748.34</v>
      </c>
    </row>
    <row r="1556" spans="1:16" ht="14.25" customHeight="1">
      <c r="A1556" s="64" t="s">
        <v>1</v>
      </c>
      <c r="B1556" s="163" t="s">
        <v>662</v>
      </c>
      <c r="C1556" s="174" t="s">
        <v>648</v>
      </c>
      <c r="D1556" s="68">
        <v>45898</v>
      </c>
      <c r="E1556" s="66">
        <f t="shared" si="18"/>
        <v>8</v>
      </c>
      <c r="F1556" s="66">
        <f t="shared" si="19"/>
        <v>2025</v>
      </c>
      <c r="G1556" s="67">
        <f t="shared" si="20"/>
        <v>45870</v>
      </c>
      <c r="H1556" s="67" t="s">
        <v>29</v>
      </c>
      <c r="I1556" s="26" t="s">
        <v>43</v>
      </c>
      <c r="J1556" s="66" t="s">
        <v>1331</v>
      </c>
      <c r="K1556" s="69"/>
      <c r="L1556" s="69"/>
      <c r="M1556" s="69" t="s">
        <v>666</v>
      </c>
      <c r="N1556" s="69" t="s">
        <v>28</v>
      </c>
      <c r="O1556" s="71">
        <v>0</v>
      </c>
      <c r="P1556" s="74">
        <v>185.3</v>
      </c>
    </row>
    <row r="1557" spans="1:16" ht="14.25" customHeight="1">
      <c r="A1557" s="64" t="s">
        <v>1</v>
      </c>
      <c r="B1557" s="163" t="s">
        <v>662</v>
      </c>
      <c r="C1557" s="174" t="s">
        <v>648</v>
      </c>
      <c r="D1557" s="68">
        <v>45898</v>
      </c>
      <c r="E1557" s="66">
        <f t="shared" si="18"/>
        <v>8</v>
      </c>
      <c r="F1557" s="66">
        <f t="shared" si="19"/>
        <v>2025</v>
      </c>
      <c r="G1557" s="67">
        <f t="shared" si="20"/>
        <v>45870</v>
      </c>
      <c r="H1557" s="67" t="s">
        <v>29</v>
      </c>
      <c r="I1557" s="26" t="s">
        <v>43</v>
      </c>
      <c r="J1557" s="66" t="s">
        <v>1332</v>
      </c>
      <c r="K1557" s="69"/>
      <c r="L1557" s="69"/>
      <c r="M1557" s="69" t="s">
        <v>666</v>
      </c>
      <c r="N1557" s="69" t="s">
        <v>28</v>
      </c>
      <c r="O1557" s="71">
        <v>0</v>
      </c>
      <c r="P1557" s="74">
        <v>1379.2</v>
      </c>
    </row>
    <row r="1558" spans="1:16" ht="14.25" customHeight="1">
      <c r="A1558" s="64" t="s">
        <v>1</v>
      </c>
      <c r="B1558" s="163" t="s">
        <v>662</v>
      </c>
      <c r="C1558" s="174" t="s">
        <v>648</v>
      </c>
      <c r="D1558" s="68">
        <v>45898</v>
      </c>
      <c r="E1558" s="66">
        <f t="shared" si="18"/>
        <v>8</v>
      </c>
      <c r="F1558" s="66">
        <f t="shared" si="19"/>
        <v>2025</v>
      </c>
      <c r="G1558" s="67">
        <f t="shared" si="20"/>
        <v>45870</v>
      </c>
      <c r="H1558" s="67" t="s">
        <v>29</v>
      </c>
      <c r="I1558" s="26" t="s">
        <v>43</v>
      </c>
      <c r="J1558" s="66" t="s">
        <v>1333</v>
      </c>
      <c r="K1558" s="69"/>
      <c r="L1558" s="69"/>
      <c r="M1558" s="69" t="s">
        <v>666</v>
      </c>
      <c r="N1558" s="69" t="s">
        <v>28</v>
      </c>
      <c r="O1558" s="71">
        <v>0</v>
      </c>
      <c r="P1558" s="74">
        <v>4215.0600000000004</v>
      </c>
    </row>
    <row r="1559" spans="1:16" ht="14.25" customHeight="1">
      <c r="A1559" s="64" t="s">
        <v>1</v>
      </c>
      <c r="B1559" s="163" t="s">
        <v>662</v>
      </c>
      <c r="C1559" s="174" t="s">
        <v>648</v>
      </c>
      <c r="D1559" s="68">
        <v>45898</v>
      </c>
      <c r="E1559" s="66">
        <f t="shared" si="18"/>
        <v>8</v>
      </c>
      <c r="F1559" s="66">
        <f t="shared" si="19"/>
        <v>2025</v>
      </c>
      <c r="G1559" s="67">
        <f t="shared" si="20"/>
        <v>45870</v>
      </c>
      <c r="H1559" s="67" t="s">
        <v>29</v>
      </c>
      <c r="I1559" s="26" t="s">
        <v>43</v>
      </c>
      <c r="J1559" s="66" t="s">
        <v>1334</v>
      </c>
      <c r="K1559" s="69"/>
      <c r="L1559" s="69"/>
      <c r="M1559" s="69" t="s">
        <v>666</v>
      </c>
      <c r="N1559" s="69" t="s">
        <v>28</v>
      </c>
      <c r="O1559" s="71">
        <v>0</v>
      </c>
      <c r="P1559" s="74">
        <v>1008.22</v>
      </c>
    </row>
    <row r="1560" spans="1:16" ht="14.25" customHeight="1">
      <c r="A1560" s="64" t="s">
        <v>1</v>
      </c>
      <c r="B1560" s="163" t="s">
        <v>662</v>
      </c>
      <c r="C1560" s="174" t="s">
        <v>648</v>
      </c>
      <c r="D1560" s="68">
        <v>45898</v>
      </c>
      <c r="E1560" s="66">
        <f t="shared" si="18"/>
        <v>8</v>
      </c>
      <c r="F1560" s="66">
        <f t="shared" si="19"/>
        <v>2025</v>
      </c>
      <c r="G1560" s="67">
        <f t="shared" si="20"/>
        <v>45870</v>
      </c>
      <c r="H1560" s="67" t="s">
        <v>29</v>
      </c>
      <c r="I1560" s="26" t="s">
        <v>43</v>
      </c>
      <c r="J1560" s="66" t="s">
        <v>1335</v>
      </c>
      <c r="K1560" s="69"/>
      <c r="L1560" s="69"/>
      <c r="M1560" s="69" t="s">
        <v>666</v>
      </c>
      <c r="N1560" s="69" t="s">
        <v>28</v>
      </c>
      <c r="O1560" s="71">
        <v>0</v>
      </c>
      <c r="P1560" s="74">
        <v>625.5</v>
      </c>
    </row>
    <row r="1561" spans="1:16" ht="14.25" customHeight="1">
      <c r="A1561" s="64" t="s">
        <v>1</v>
      </c>
      <c r="B1561" s="163" t="s">
        <v>662</v>
      </c>
      <c r="C1561" s="174" t="s">
        <v>648</v>
      </c>
      <c r="D1561" s="68">
        <v>45898</v>
      </c>
      <c r="E1561" s="66">
        <f t="shared" si="18"/>
        <v>8</v>
      </c>
      <c r="F1561" s="66">
        <f t="shared" si="19"/>
        <v>2025</v>
      </c>
      <c r="G1561" s="67">
        <f t="shared" si="20"/>
        <v>45870</v>
      </c>
      <c r="H1561" s="67" t="s">
        <v>29</v>
      </c>
      <c r="I1561" s="26" t="s">
        <v>43</v>
      </c>
      <c r="J1561" s="66" t="s">
        <v>1336</v>
      </c>
      <c r="K1561" s="69"/>
      <c r="L1561" s="69"/>
      <c r="M1561" s="69" t="s">
        <v>666</v>
      </c>
      <c r="N1561" s="69" t="s">
        <v>28</v>
      </c>
      <c r="O1561" s="71">
        <v>0</v>
      </c>
      <c r="P1561" s="74">
        <v>3864.97</v>
      </c>
    </row>
    <row r="1562" spans="1:16" ht="14.25" customHeight="1">
      <c r="A1562" s="64" t="s">
        <v>1</v>
      </c>
      <c r="B1562" s="163" t="s">
        <v>662</v>
      </c>
      <c r="C1562" s="174" t="s">
        <v>648</v>
      </c>
      <c r="D1562" s="68">
        <v>45898</v>
      </c>
      <c r="E1562" s="66">
        <f t="shared" si="18"/>
        <v>8</v>
      </c>
      <c r="F1562" s="66">
        <f t="shared" si="19"/>
        <v>2025</v>
      </c>
      <c r="G1562" s="67">
        <f t="shared" si="20"/>
        <v>45870</v>
      </c>
      <c r="H1562" s="67" t="s">
        <v>29</v>
      </c>
      <c r="I1562" s="26" t="s">
        <v>43</v>
      </c>
      <c r="J1562" s="66" t="s">
        <v>1337</v>
      </c>
      <c r="K1562" s="69"/>
      <c r="L1562" s="69"/>
      <c r="M1562" s="69" t="s">
        <v>666</v>
      </c>
      <c r="N1562" s="69" t="s">
        <v>28</v>
      </c>
      <c r="O1562" s="71">
        <v>0</v>
      </c>
      <c r="P1562" s="74">
        <v>1842.77</v>
      </c>
    </row>
    <row r="1563" spans="1:16" ht="14.25" customHeight="1">
      <c r="A1563" s="64" t="s">
        <v>1</v>
      </c>
      <c r="B1563" s="163" t="s">
        <v>662</v>
      </c>
      <c r="C1563" s="174" t="s">
        <v>648</v>
      </c>
      <c r="D1563" s="68">
        <v>45898</v>
      </c>
      <c r="E1563" s="66">
        <f t="shared" si="18"/>
        <v>8</v>
      </c>
      <c r="F1563" s="66">
        <f t="shared" si="19"/>
        <v>2025</v>
      </c>
      <c r="G1563" s="67">
        <f t="shared" si="20"/>
        <v>45870</v>
      </c>
      <c r="H1563" s="67" t="s">
        <v>29</v>
      </c>
      <c r="I1563" s="26" t="s">
        <v>43</v>
      </c>
      <c r="J1563" s="66" t="s">
        <v>1338</v>
      </c>
      <c r="K1563" s="69"/>
      <c r="L1563" s="69"/>
      <c r="M1563" s="69" t="s">
        <v>666</v>
      </c>
      <c r="N1563" s="69" t="s">
        <v>28</v>
      </c>
      <c r="O1563" s="71">
        <v>0</v>
      </c>
      <c r="P1563" s="74">
        <v>1859.17</v>
      </c>
    </row>
    <row r="1564" spans="1:16" ht="14.25" customHeight="1">
      <c r="A1564" s="64" t="s">
        <v>122</v>
      </c>
      <c r="B1564" s="163" t="s">
        <v>1342</v>
      </c>
      <c r="C1564" s="174" t="s">
        <v>647</v>
      </c>
      <c r="D1564" s="68">
        <v>45659</v>
      </c>
      <c r="E1564" s="66">
        <f t="shared" si="18"/>
        <v>1</v>
      </c>
      <c r="F1564" s="66">
        <f t="shared" si="19"/>
        <v>2025</v>
      </c>
      <c r="G1564" s="67">
        <f t="shared" si="20"/>
        <v>45658</v>
      </c>
      <c r="H1564" s="67" t="s">
        <v>2006</v>
      </c>
      <c r="I1564" s="26" t="s">
        <v>663</v>
      </c>
      <c r="J1564" s="66" t="s">
        <v>27</v>
      </c>
      <c r="K1564" s="69" t="s">
        <v>27</v>
      </c>
      <c r="L1564" s="69" t="s">
        <v>27</v>
      </c>
      <c r="M1564" s="69" t="s">
        <v>664</v>
      </c>
      <c r="N1564" s="69" t="s">
        <v>604</v>
      </c>
      <c r="O1564" s="71" t="s">
        <v>27</v>
      </c>
      <c r="P1564" s="74">
        <v>0</v>
      </c>
    </row>
    <row r="1565" spans="1:16" ht="14.25" customHeight="1">
      <c r="A1565" s="64" t="s">
        <v>122</v>
      </c>
      <c r="B1565" s="163" t="s">
        <v>1342</v>
      </c>
      <c r="C1565" s="174" t="s">
        <v>647</v>
      </c>
      <c r="D1565" s="68">
        <v>45659</v>
      </c>
      <c r="E1565" s="66">
        <f t="shared" si="18"/>
        <v>1</v>
      </c>
      <c r="F1565" s="66">
        <f t="shared" si="19"/>
        <v>2025</v>
      </c>
      <c r="G1565" s="67">
        <f t="shared" si="20"/>
        <v>45658</v>
      </c>
      <c r="H1565" s="67" t="s">
        <v>2007</v>
      </c>
      <c r="I1565" s="26" t="s">
        <v>667</v>
      </c>
      <c r="J1565" s="66" t="s">
        <v>1343</v>
      </c>
      <c r="K1565" s="69"/>
      <c r="L1565" s="69"/>
      <c r="M1565" s="69" t="s">
        <v>666</v>
      </c>
      <c r="N1565" s="69" t="s">
        <v>604</v>
      </c>
      <c r="O1565" s="71">
        <v>200</v>
      </c>
      <c r="P1565" s="74">
        <v>0</v>
      </c>
    </row>
    <row r="1566" spans="1:16" ht="14.25" customHeight="1">
      <c r="A1566" s="64" t="s">
        <v>122</v>
      </c>
      <c r="B1566" s="163" t="s">
        <v>1342</v>
      </c>
      <c r="C1566" s="174" t="s">
        <v>647</v>
      </c>
      <c r="D1566" s="68">
        <v>45659</v>
      </c>
      <c r="E1566" s="66">
        <f t="shared" si="18"/>
        <v>1</v>
      </c>
      <c r="F1566" s="66">
        <f t="shared" si="19"/>
        <v>2025</v>
      </c>
      <c r="G1566" s="67">
        <f t="shared" si="20"/>
        <v>45658</v>
      </c>
      <c r="H1566" s="67" t="s">
        <v>2009</v>
      </c>
      <c r="I1566" s="26" t="s">
        <v>102</v>
      </c>
      <c r="J1566" s="66" t="s">
        <v>129</v>
      </c>
      <c r="K1566" s="69"/>
      <c r="L1566" s="69"/>
      <c r="M1566" s="69" t="s">
        <v>666</v>
      </c>
      <c r="N1566" s="69" t="s">
        <v>28</v>
      </c>
      <c r="O1566" s="71">
        <v>0</v>
      </c>
      <c r="P1566" s="74">
        <v>9</v>
      </c>
    </row>
    <row r="1567" spans="1:16" ht="14.25" customHeight="1">
      <c r="A1567" s="64" t="s">
        <v>122</v>
      </c>
      <c r="B1567" s="163" t="s">
        <v>1342</v>
      </c>
      <c r="C1567" s="174" t="s">
        <v>647</v>
      </c>
      <c r="D1567" s="68">
        <v>45670</v>
      </c>
      <c r="E1567" s="66">
        <f t="shared" si="18"/>
        <v>1</v>
      </c>
      <c r="F1567" s="66">
        <f t="shared" si="19"/>
        <v>2025</v>
      </c>
      <c r="G1567" s="67">
        <f t="shared" si="20"/>
        <v>45658</v>
      </c>
      <c r="H1567" s="67" t="s">
        <v>2007</v>
      </c>
      <c r="I1567" s="26" t="s">
        <v>1344</v>
      </c>
      <c r="J1567" s="66" t="s">
        <v>158</v>
      </c>
      <c r="K1567" s="69"/>
      <c r="L1567" s="69"/>
      <c r="M1567" s="69" t="s">
        <v>666</v>
      </c>
      <c r="N1567" s="69" t="s">
        <v>604</v>
      </c>
      <c r="O1567" s="71">
        <v>198717.6</v>
      </c>
      <c r="P1567" s="74">
        <v>0</v>
      </c>
    </row>
    <row r="1568" spans="1:16" ht="14.25" customHeight="1">
      <c r="A1568" s="64" t="s">
        <v>122</v>
      </c>
      <c r="B1568" s="163" t="s">
        <v>1342</v>
      </c>
      <c r="C1568" s="174" t="s">
        <v>647</v>
      </c>
      <c r="D1568" s="68">
        <v>45672</v>
      </c>
      <c r="E1568" s="66">
        <f t="shared" si="18"/>
        <v>1</v>
      </c>
      <c r="F1568" s="66">
        <f t="shared" si="19"/>
        <v>2025</v>
      </c>
      <c r="G1568" s="67">
        <f t="shared" si="20"/>
        <v>45658</v>
      </c>
      <c r="H1568" s="67" t="s">
        <v>2006</v>
      </c>
      <c r="I1568" s="26" t="s">
        <v>165</v>
      </c>
      <c r="J1568" s="66" t="s">
        <v>139</v>
      </c>
      <c r="K1568" s="69"/>
      <c r="L1568" s="69"/>
      <c r="M1568" s="69" t="s">
        <v>664</v>
      </c>
      <c r="N1568" s="69" t="s">
        <v>604</v>
      </c>
      <c r="O1568" s="71">
        <v>0.11</v>
      </c>
      <c r="P1568" s="74">
        <v>0</v>
      </c>
    </row>
    <row r="1569" spans="1:16" ht="14.25" customHeight="1">
      <c r="A1569" s="64" t="s">
        <v>122</v>
      </c>
      <c r="B1569" s="163" t="s">
        <v>1342</v>
      </c>
      <c r="C1569" s="174" t="s">
        <v>647</v>
      </c>
      <c r="D1569" s="68">
        <v>45672</v>
      </c>
      <c r="E1569" s="66">
        <f t="shared" si="18"/>
        <v>1</v>
      </c>
      <c r="F1569" s="66">
        <f t="shared" si="19"/>
        <v>2025</v>
      </c>
      <c r="G1569" s="67">
        <f t="shared" si="20"/>
        <v>45658</v>
      </c>
      <c r="H1569" s="67" t="s">
        <v>2009</v>
      </c>
      <c r="I1569" s="26" t="s">
        <v>102</v>
      </c>
      <c r="J1569" s="66" t="s">
        <v>167</v>
      </c>
      <c r="K1569" s="69"/>
      <c r="L1569" s="69"/>
      <c r="M1569" s="69" t="s">
        <v>666</v>
      </c>
      <c r="N1569" s="69" t="s">
        <v>28</v>
      </c>
      <c r="O1569" s="71">
        <v>0</v>
      </c>
      <c r="P1569" s="74">
        <v>171.7</v>
      </c>
    </row>
    <row r="1570" spans="1:16" ht="14.25" customHeight="1">
      <c r="A1570" s="64" t="s">
        <v>122</v>
      </c>
      <c r="B1570" s="163" t="s">
        <v>1342</v>
      </c>
      <c r="C1570" s="174" t="s">
        <v>647</v>
      </c>
      <c r="D1570" s="68">
        <v>45677</v>
      </c>
      <c r="E1570" s="66">
        <f t="shared" si="18"/>
        <v>1</v>
      </c>
      <c r="F1570" s="66">
        <f t="shared" si="19"/>
        <v>2025</v>
      </c>
      <c r="G1570" s="67">
        <f t="shared" si="20"/>
        <v>45658</v>
      </c>
      <c r="H1570" s="67" t="s">
        <v>2006</v>
      </c>
      <c r="I1570" s="26" t="s">
        <v>165</v>
      </c>
      <c r="J1570" s="66" t="s">
        <v>139</v>
      </c>
      <c r="K1570" s="69"/>
      <c r="L1570" s="69"/>
      <c r="M1570" s="69" t="s">
        <v>664</v>
      </c>
      <c r="N1570" s="69" t="s">
        <v>604</v>
      </c>
      <c r="O1570" s="71">
        <v>15.01</v>
      </c>
      <c r="P1570" s="74">
        <v>0</v>
      </c>
    </row>
    <row r="1571" spans="1:16" ht="14.25" customHeight="1">
      <c r="A1571" s="64" t="s">
        <v>122</v>
      </c>
      <c r="B1571" s="163" t="s">
        <v>1342</v>
      </c>
      <c r="C1571" s="174" t="s">
        <v>647</v>
      </c>
      <c r="D1571" s="68">
        <v>45677</v>
      </c>
      <c r="E1571" s="66">
        <f t="shared" si="18"/>
        <v>1</v>
      </c>
      <c r="F1571" s="66">
        <f t="shared" si="19"/>
        <v>2025</v>
      </c>
      <c r="G1571" s="67">
        <f t="shared" si="20"/>
        <v>45658</v>
      </c>
      <c r="H1571" s="67" t="s">
        <v>29</v>
      </c>
      <c r="I1571" s="26" t="s">
        <v>44</v>
      </c>
      <c r="J1571" s="66" t="s">
        <v>733</v>
      </c>
      <c r="K1571" s="69"/>
      <c r="L1571" s="69"/>
      <c r="M1571" s="69" t="s">
        <v>666</v>
      </c>
      <c r="N1571" s="69" t="s">
        <v>28</v>
      </c>
      <c r="O1571" s="71">
        <v>0</v>
      </c>
      <c r="P1571" s="74">
        <v>195.44</v>
      </c>
    </row>
    <row r="1572" spans="1:16" ht="14.25" customHeight="1">
      <c r="A1572" s="64" t="s">
        <v>122</v>
      </c>
      <c r="B1572" s="163" t="s">
        <v>1342</v>
      </c>
      <c r="C1572" s="174" t="s">
        <v>647</v>
      </c>
      <c r="D1572" s="68">
        <v>45677</v>
      </c>
      <c r="E1572" s="66">
        <f t="shared" si="18"/>
        <v>1</v>
      </c>
      <c r="F1572" s="66">
        <f t="shared" si="19"/>
        <v>2025</v>
      </c>
      <c r="G1572" s="67">
        <f t="shared" si="20"/>
        <v>45658</v>
      </c>
      <c r="H1572" s="67" t="s">
        <v>29</v>
      </c>
      <c r="I1572" s="26" t="s">
        <v>37</v>
      </c>
      <c r="J1572" s="66" t="s">
        <v>734</v>
      </c>
      <c r="K1572" s="69"/>
      <c r="L1572" s="69"/>
      <c r="M1572" s="69" t="s">
        <v>666</v>
      </c>
      <c r="N1572" s="69" t="s">
        <v>28</v>
      </c>
      <c r="O1572" s="71">
        <v>0</v>
      </c>
      <c r="P1572" s="74">
        <v>7537.46</v>
      </c>
    </row>
    <row r="1573" spans="1:16" ht="14.25" customHeight="1">
      <c r="A1573" s="64" t="s">
        <v>122</v>
      </c>
      <c r="B1573" s="163" t="s">
        <v>1342</v>
      </c>
      <c r="C1573" s="174" t="s">
        <v>647</v>
      </c>
      <c r="D1573" s="68">
        <v>45677</v>
      </c>
      <c r="E1573" s="66">
        <f t="shared" si="18"/>
        <v>1</v>
      </c>
      <c r="F1573" s="66">
        <f t="shared" si="19"/>
        <v>2025</v>
      </c>
      <c r="G1573" s="67">
        <f t="shared" si="20"/>
        <v>45658</v>
      </c>
      <c r="H1573" s="67" t="s">
        <v>29</v>
      </c>
      <c r="I1573" s="26" t="s">
        <v>40</v>
      </c>
      <c r="J1573" s="66" t="s">
        <v>732</v>
      </c>
      <c r="K1573" s="69"/>
      <c r="L1573" s="69"/>
      <c r="M1573" s="69" t="s">
        <v>666</v>
      </c>
      <c r="N1573" s="69" t="s">
        <v>28</v>
      </c>
      <c r="O1573" s="71">
        <v>0</v>
      </c>
      <c r="P1573" s="74">
        <v>13196.9</v>
      </c>
    </row>
    <row r="1574" spans="1:16" ht="14.25" customHeight="1">
      <c r="A1574" s="64" t="s">
        <v>122</v>
      </c>
      <c r="B1574" s="163" t="s">
        <v>1342</v>
      </c>
      <c r="C1574" s="174" t="s">
        <v>647</v>
      </c>
      <c r="D1574" s="68">
        <v>45679</v>
      </c>
      <c r="E1574" s="66">
        <f t="shared" si="18"/>
        <v>1</v>
      </c>
      <c r="F1574" s="66">
        <f t="shared" si="19"/>
        <v>2025</v>
      </c>
      <c r="G1574" s="67">
        <f t="shared" si="20"/>
        <v>45658</v>
      </c>
      <c r="H1574" s="67" t="s">
        <v>2006</v>
      </c>
      <c r="I1574" s="26" t="s">
        <v>165</v>
      </c>
      <c r="J1574" s="66" t="s">
        <v>139</v>
      </c>
      <c r="K1574" s="69"/>
      <c r="L1574" s="69"/>
      <c r="M1574" s="69" t="s">
        <v>664</v>
      </c>
      <c r="N1574" s="69" t="s">
        <v>604</v>
      </c>
      <c r="O1574" s="71">
        <v>0.28999999999999998</v>
      </c>
      <c r="P1574" s="74">
        <v>0</v>
      </c>
    </row>
    <row r="1575" spans="1:16" ht="14.25" customHeight="1">
      <c r="A1575" s="64" t="s">
        <v>122</v>
      </c>
      <c r="B1575" s="163" t="s">
        <v>1342</v>
      </c>
      <c r="C1575" s="174" t="s">
        <v>647</v>
      </c>
      <c r="D1575" s="68">
        <v>45679</v>
      </c>
      <c r="E1575" s="66">
        <f t="shared" si="18"/>
        <v>1</v>
      </c>
      <c r="F1575" s="66">
        <f t="shared" si="19"/>
        <v>2025</v>
      </c>
      <c r="G1575" s="67">
        <f t="shared" si="20"/>
        <v>45658</v>
      </c>
      <c r="H1575" s="67" t="s">
        <v>29</v>
      </c>
      <c r="I1575" s="26" t="s">
        <v>281</v>
      </c>
      <c r="J1575" s="66" t="s">
        <v>353</v>
      </c>
      <c r="K1575" s="69"/>
      <c r="L1575" s="69"/>
      <c r="M1575" s="69" t="s">
        <v>666</v>
      </c>
      <c r="N1575" s="69" t="s">
        <v>28</v>
      </c>
      <c r="O1575" s="71">
        <v>0</v>
      </c>
      <c r="P1575" s="74">
        <v>391.14</v>
      </c>
    </row>
    <row r="1576" spans="1:16" ht="14.25" customHeight="1">
      <c r="A1576" s="64" t="s">
        <v>122</v>
      </c>
      <c r="B1576" s="163" t="s">
        <v>1342</v>
      </c>
      <c r="C1576" s="174" t="s">
        <v>647</v>
      </c>
      <c r="D1576" s="68">
        <v>45684</v>
      </c>
      <c r="E1576" s="66">
        <f t="shared" si="18"/>
        <v>1</v>
      </c>
      <c r="F1576" s="66">
        <f t="shared" si="19"/>
        <v>2025</v>
      </c>
      <c r="G1576" s="67">
        <f t="shared" si="20"/>
        <v>45658</v>
      </c>
      <c r="H1576" s="67" t="s">
        <v>2006</v>
      </c>
      <c r="I1576" s="26" t="s">
        <v>165</v>
      </c>
      <c r="J1576" s="66" t="s">
        <v>139</v>
      </c>
      <c r="K1576" s="69"/>
      <c r="L1576" s="69"/>
      <c r="M1576" s="69" t="s">
        <v>664</v>
      </c>
      <c r="N1576" s="69" t="s">
        <v>604</v>
      </c>
      <c r="O1576" s="71">
        <v>0.53</v>
      </c>
      <c r="P1576" s="74">
        <v>0</v>
      </c>
    </row>
    <row r="1577" spans="1:16" ht="14.25" customHeight="1">
      <c r="A1577" s="64" t="s">
        <v>122</v>
      </c>
      <c r="B1577" s="163" t="s">
        <v>1342</v>
      </c>
      <c r="C1577" s="174" t="s">
        <v>308</v>
      </c>
      <c r="D1577" s="68">
        <v>45684</v>
      </c>
      <c r="E1577" s="66">
        <f t="shared" si="18"/>
        <v>1</v>
      </c>
      <c r="F1577" s="66">
        <f t="shared" si="19"/>
        <v>2025</v>
      </c>
      <c r="G1577" s="67">
        <f t="shared" si="20"/>
        <v>45658</v>
      </c>
      <c r="H1577" s="67" t="s">
        <v>29</v>
      </c>
      <c r="I1577" s="26" t="s">
        <v>33</v>
      </c>
      <c r="J1577" s="66" t="s">
        <v>166</v>
      </c>
      <c r="K1577" s="69"/>
      <c r="L1577" s="69"/>
      <c r="M1577" s="69" t="s">
        <v>666</v>
      </c>
      <c r="N1577" s="69" t="s">
        <v>28</v>
      </c>
      <c r="O1577" s="71">
        <v>0</v>
      </c>
      <c r="P1577" s="74">
        <v>469.03</v>
      </c>
    </row>
    <row r="1578" spans="1:16" ht="14.25" customHeight="1">
      <c r="A1578" s="64" t="s">
        <v>122</v>
      </c>
      <c r="B1578" s="163" t="s">
        <v>1342</v>
      </c>
      <c r="C1578" s="174" t="s">
        <v>647</v>
      </c>
      <c r="D1578" s="68">
        <v>45684</v>
      </c>
      <c r="E1578" s="66">
        <f t="shared" si="18"/>
        <v>1</v>
      </c>
      <c r="F1578" s="66">
        <f t="shared" si="19"/>
        <v>2025</v>
      </c>
      <c r="G1578" s="67">
        <f t="shared" si="20"/>
        <v>45658</v>
      </c>
      <c r="H1578" s="67" t="s">
        <v>2008</v>
      </c>
      <c r="I1578" s="26" t="s">
        <v>63</v>
      </c>
      <c r="J1578" s="66" t="s">
        <v>1345</v>
      </c>
      <c r="K1578" s="69"/>
      <c r="L1578" s="69"/>
      <c r="M1578" s="69" t="s">
        <v>666</v>
      </c>
      <c r="N1578" s="69" t="s">
        <v>28</v>
      </c>
      <c r="O1578" s="71">
        <v>0</v>
      </c>
      <c r="P1578" s="74">
        <v>193.99</v>
      </c>
    </row>
    <row r="1579" spans="1:16" ht="14.25" customHeight="1">
      <c r="A1579" s="64" t="s">
        <v>122</v>
      </c>
      <c r="B1579" s="163" t="s">
        <v>1342</v>
      </c>
      <c r="C1579" s="174" t="s">
        <v>647</v>
      </c>
      <c r="D1579" s="68">
        <v>45685</v>
      </c>
      <c r="E1579" s="66">
        <f t="shared" si="18"/>
        <v>1</v>
      </c>
      <c r="F1579" s="66">
        <f t="shared" si="19"/>
        <v>2025</v>
      </c>
      <c r="G1579" s="67">
        <f t="shared" si="20"/>
        <v>45658</v>
      </c>
      <c r="H1579" s="67" t="s">
        <v>2006</v>
      </c>
      <c r="I1579" s="26" t="s">
        <v>165</v>
      </c>
      <c r="J1579" s="66" t="s">
        <v>139</v>
      </c>
      <c r="K1579" s="69"/>
      <c r="L1579" s="69"/>
      <c r="M1579" s="69" t="s">
        <v>664</v>
      </c>
      <c r="N1579" s="69" t="s">
        <v>604</v>
      </c>
      <c r="O1579" s="71">
        <v>17.010000000000002</v>
      </c>
      <c r="P1579" s="74">
        <v>0</v>
      </c>
    </row>
    <row r="1580" spans="1:16" ht="14.25" customHeight="1">
      <c r="A1580" s="64" t="s">
        <v>122</v>
      </c>
      <c r="B1580" s="163" t="s">
        <v>1342</v>
      </c>
      <c r="C1580" s="174" t="s">
        <v>647</v>
      </c>
      <c r="D1580" s="68">
        <v>45685</v>
      </c>
      <c r="E1580" s="66">
        <f t="shared" si="18"/>
        <v>1</v>
      </c>
      <c r="F1580" s="66">
        <f t="shared" si="19"/>
        <v>2025</v>
      </c>
      <c r="G1580" s="67">
        <f t="shared" si="20"/>
        <v>45658</v>
      </c>
      <c r="H1580" s="67" t="s">
        <v>2008</v>
      </c>
      <c r="I1580" s="26" t="s">
        <v>63</v>
      </c>
      <c r="J1580" s="66" t="s">
        <v>1346</v>
      </c>
      <c r="K1580" s="69"/>
      <c r="L1580" s="69"/>
      <c r="M1580" s="69" t="s">
        <v>666</v>
      </c>
      <c r="N1580" s="69" t="s">
        <v>28</v>
      </c>
      <c r="O1580" s="71">
        <v>0</v>
      </c>
      <c r="P1580" s="74">
        <v>775.57</v>
      </c>
    </row>
    <row r="1581" spans="1:16" ht="14.25" customHeight="1">
      <c r="A1581" s="64" t="s">
        <v>122</v>
      </c>
      <c r="B1581" s="163" t="s">
        <v>1342</v>
      </c>
      <c r="C1581" s="174" t="s">
        <v>647</v>
      </c>
      <c r="D1581" s="68">
        <v>45685</v>
      </c>
      <c r="E1581" s="66">
        <f t="shared" si="18"/>
        <v>1</v>
      </c>
      <c r="F1581" s="66">
        <f t="shared" si="19"/>
        <v>2025</v>
      </c>
      <c r="G1581" s="67">
        <f t="shared" si="20"/>
        <v>45658</v>
      </c>
      <c r="H1581" s="67" t="s">
        <v>2008</v>
      </c>
      <c r="I1581" s="26" t="s">
        <v>63</v>
      </c>
      <c r="J1581" s="66" t="s">
        <v>765</v>
      </c>
      <c r="K1581" s="69"/>
      <c r="L1581" s="69"/>
      <c r="M1581" s="69" t="s">
        <v>666</v>
      </c>
      <c r="N1581" s="69" t="s">
        <v>28</v>
      </c>
      <c r="O1581" s="71">
        <v>0</v>
      </c>
      <c r="P1581" s="74">
        <v>1858.04</v>
      </c>
    </row>
    <row r="1582" spans="1:16" ht="14.25" customHeight="1">
      <c r="A1582" s="64" t="s">
        <v>122</v>
      </c>
      <c r="B1582" s="163" t="s">
        <v>1342</v>
      </c>
      <c r="C1582" s="174" t="s">
        <v>647</v>
      </c>
      <c r="D1582" s="68">
        <v>45685</v>
      </c>
      <c r="E1582" s="66">
        <f t="shared" si="18"/>
        <v>1</v>
      </c>
      <c r="F1582" s="66">
        <f t="shared" si="19"/>
        <v>2025</v>
      </c>
      <c r="G1582" s="67">
        <f t="shared" si="20"/>
        <v>45658</v>
      </c>
      <c r="H1582" s="67" t="s">
        <v>2008</v>
      </c>
      <c r="I1582" s="26" t="s">
        <v>475</v>
      </c>
      <c r="J1582" s="66" t="s">
        <v>765</v>
      </c>
      <c r="K1582" s="69"/>
      <c r="L1582" s="69"/>
      <c r="M1582" s="69" t="s">
        <v>666</v>
      </c>
      <c r="N1582" s="69" t="s">
        <v>28</v>
      </c>
      <c r="O1582" s="71">
        <v>0</v>
      </c>
      <c r="P1582" s="74">
        <v>2397.16</v>
      </c>
    </row>
    <row r="1583" spans="1:16" ht="14.25" customHeight="1">
      <c r="A1583" s="64" t="s">
        <v>122</v>
      </c>
      <c r="B1583" s="163" t="s">
        <v>1342</v>
      </c>
      <c r="C1583" s="174" t="s">
        <v>647</v>
      </c>
      <c r="D1583" s="68">
        <v>45685</v>
      </c>
      <c r="E1583" s="66">
        <f t="shared" si="18"/>
        <v>1</v>
      </c>
      <c r="F1583" s="66">
        <f t="shared" si="19"/>
        <v>2025</v>
      </c>
      <c r="G1583" s="67">
        <f t="shared" si="20"/>
        <v>45658</v>
      </c>
      <c r="H1583" s="67" t="s">
        <v>2008</v>
      </c>
      <c r="I1583" s="26" t="s">
        <v>475</v>
      </c>
      <c r="J1583" s="66" t="s">
        <v>765</v>
      </c>
      <c r="K1583" s="69"/>
      <c r="L1583" s="69"/>
      <c r="M1583" s="69" t="s">
        <v>666</v>
      </c>
      <c r="N1583" s="69" t="s">
        <v>28</v>
      </c>
      <c r="O1583" s="71">
        <v>0</v>
      </c>
      <c r="P1583" s="74">
        <v>454</v>
      </c>
    </row>
    <row r="1584" spans="1:16" ht="14.25" customHeight="1">
      <c r="A1584" s="64" t="s">
        <v>122</v>
      </c>
      <c r="B1584" s="163" t="s">
        <v>1342</v>
      </c>
      <c r="C1584" s="174" t="s">
        <v>647</v>
      </c>
      <c r="D1584" s="68">
        <v>45685</v>
      </c>
      <c r="E1584" s="66">
        <f t="shared" si="18"/>
        <v>1</v>
      </c>
      <c r="F1584" s="66">
        <f t="shared" si="19"/>
        <v>2025</v>
      </c>
      <c r="G1584" s="67">
        <f t="shared" si="20"/>
        <v>45658</v>
      </c>
      <c r="H1584" s="67" t="s">
        <v>2008</v>
      </c>
      <c r="I1584" s="26" t="s">
        <v>63</v>
      </c>
      <c r="J1584" s="66" t="s">
        <v>765</v>
      </c>
      <c r="K1584" s="69"/>
      <c r="L1584" s="69"/>
      <c r="M1584" s="69" t="s">
        <v>666</v>
      </c>
      <c r="N1584" s="69" t="s">
        <v>28</v>
      </c>
      <c r="O1584" s="71">
        <v>0</v>
      </c>
      <c r="P1584" s="74">
        <v>5341.43</v>
      </c>
    </row>
    <row r="1585" spans="1:16" ht="14.25" customHeight="1">
      <c r="A1585" s="64" t="s">
        <v>122</v>
      </c>
      <c r="B1585" s="163" t="s">
        <v>1342</v>
      </c>
      <c r="C1585" s="174" t="s">
        <v>647</v>
      </c>
      <c r="D1585" s="68">
        <v>45685</v>
      </c>
      <c r="E1585" s="66">
        <f t="shared" si="18"/>
        <v>1</v>
      </c>
      <c r="F1585" s="66">
        <f t="shared" si="19"/>
        <v>2025</v>
      </c>
      <c r="G1585" s="67">
        <f t="shared" si="20"/>
        <v>45658</v>
      </c>
      <c r="H1585" s="67" t="s">
        <v>2008</v>
      </c>
      <c r="I1585" s="26" t="s">
        <v>63</v>
      </c>
      <c r="J1585" s="66" t="s">
        <v>765</v>
      </c>
      <c r="K1585" s="69"/>
      <c r="L1585" s="69"/>
      <c r="M1585" s="69" t="s">
        <v>666</v>
      </c>
      <c r="N1585" s="69" t="s">
        <v>28</v>
      </c>
      <c r="O1585" s="71">
        <v>0</v>
      </c>
      <c r="P1585" s="74">
        <v>9841.2999999999993</v>
      </c>
    </row>
    <row r="1586" spans="1:16" ht="14.25" customHeight="1">
      <c r="A1586" s="64" t="s">
        <v>122</v>
      </c>
      <c r="B1586" s="163" t="s">
        <v>1342</v>
      </c>
      <c r="C1586" s="174" t="s">
        <v>647</v>
      </c>
      <c r="D1586" s="68">
        <v>45686</v>
      </c>
      <c r="E1586" s="66">
        <f t="shared" si="18"/>
        <v>1</v>
      </c>
      <c r="F1586" s="66">
        <f t="shared" si="19"/>
        <v>2025</v>
      </c>
      <c r="G1586" s="67">
        <f t="shared" si="20"/>
        <v>45658</v>
      </c>
      <c r="H1586" s="67" t="s">
        <v>2006</v>
      </c>
      <c r="I1586" s="26" t="s">
        <v>165</v>
      </c>
      <c r="J1586" s="66" t="s">
        <v>139</v>
      </c>
      <c r="K1586" s="69"/>
      <c r="L1586" s="69"/>
      <c r="M1586" s="69" t="s">
        <v>664</v>
      </c>
      <c r="N1586" s="69" t="s">
        <v>604</v>
      </c>
      <c r="O1586" s="71">
        <v>0.01</v>
      </c>
      <c r="P1586" s="74">
        <v>0</v>
      </c>
    </row>
    <row r="1587" spans="1:16" ht="14.25" customHeight="1">
      <c r="A1587" s="64" t="s">
        <v>122</v>
      </c>
      <c r="B1587" s="163" t="s">
        <v>1342</v>
      </c>
      <c r="C1587" s="174" t="s">
        <v>647</v>
      </c>
      <c r="D1587" s="68">
        <v>45686</v>
      </c>
      <c r="E1587" s="66">
        <f t="shared" si="18"/>
        <v>1</v>
      </c>
      <c r="F1587" s="66">
        <f t="shared" si="19"/>
        <v>2025</v>
      </c>
      <c r="G1587" s="67">
        <f t="shared" si="20"/>
        <v>45658</v>
      </c>
      <c r="H1587" s="67" t="s">
        <v>2009</v>
      </c>
      <c r="I1587" s="26" t="s">
        <v>102</v>
      </c>
      <c r="J1587" s="66" t="s">
        <v>129</v>
      </c>
      <c r="K1587" s="69"/>
      <c r="L1587" s="69"/>
      <c r="M1587" s="69" t="s">
        <v>666</v>
      </c>
      <c r="N1587" s="69" t="s">
        <v>28</v>
      </c>
      <c r="O1587" s="71">
        <v>0</v>
      </c>
      <c r="P1587" s="74">
        <v>2.71</v>
      </c>
    </row>
    <row r="1588" spans="1:16" ht="14.25" customHeight="1">
      <c r="A1588" s="64" t="s">
        <v>122</v>
      </c>
      <c r="B1588" s="163" t="s">
        <v>1342</v>
      </c>
      <c r="C1588" s="174" t="s">
        <v>647</v>
      </c>
      <c r="D1588" s="68">
        <v>45687</v>
      </c>
      <c r="E1588" s="66">
        <f t="shared" si="18"/>
        <v>1</v>
      </c>
      <c r="F1588" s="66">
        <f t="shared" si="19"/>
        <v>2025</v>
      </c>
      <c r="G1588" s="67">
        <f t="shared" si="20"/>
        <v>45658</v>
      </c>
      <c r="H1588" s="67" t="s">
        <v>2006</v>
      </c>
      <c r="I1588" s="26" t="s">
        <v>165</v>
      </c>
      <c r="J1588" s="66" t="s">
        <v>139</v>
      </c>
      <c r="K1588" s="69"/>
      <c r="L1588" s="69"/>
      <c r="M1588" s="69" t="s">
        <v>664</v>
      </c>
      <c r="N1588" s="69" t="s">
        <v>604</v>
      </c>
      <c r="O1588" s="71">
        <v>30.53</v>
      </c>
      <c r="P1588" s="74">
        <v>0</v>
      </c>
    </row>
    <row r="1589" spans="1:16" ht="14.25" customHeight="1">
      <c r="A1589" s="64" t="s">
        <v>122</v>
      </c>
      <c r="B1589" s="163" t="s">
        <v>1342</v>
      </c>
      <c r="C1589" s="174" t="s">
        <v>647</v>
      </c>
      <c r="D1589" s="68">
        <v>45687</v>
      </c>
      <c r="E1589" s="66">
        <f t="shared" si="18"/>
        <v>1</v>
      </c>
      <c r="F1589" s="66">
        <f t="shared" si="19"/>
        <v>2025</v>
      </c>
      <c r="G1589" s="67">
        <f t="shared" si="20"/>
        <v>45658</v>
      </c>
      <c r="H1589" s="67" t="s">
        <v>29</v>
      </c>
      <c r="I1589" s="26" t="s">
        <v>281</v>
      </c>
      <c r="J1589" s="66" t="s">
        <v>353</v>
      </c>
      <c r="K1589" s="69"/>
      <c r="L1589" s="69"/>
      <c r="M1589" s="69" t="s">
        <v>666</v>
      </c>
      <c r="N1589" s="69" t="s">
        <v>28</v>
      </c>
      <c r="O1589" s="71">
        <v>0</v>
      </c>
      <c r="P1589" s="74">
        <v>1564.56</v>
      </c>
    </row>
    <row r="1590" spans="1:16" ht="14.25" customHeight="1">
      <c r="A1590" s="64" t="s">
        <v>122</v>
      </c>
      <c r="B1590" s="163" t="s">
        <v>1342</v>
      </c>
      <c r="C1590" s="174" t="s">
        <v>647</v>
      </c>
      <c r="D1590" s="68">
        <v>45687</v>
      </c>
      <c r="E1590" s="66">
        <f t="shared" si="18"/>
        <v>1</v>
      </c>
      <c r="F1590" s="66">
        <f t="shared" si="19"/>
        <v>2025</v>
      </c>
      <c r="G1590" s="67">
        <f t="shared" si="20"/>
        <v>45658</v>
      </c>
      <c r="H1590" s="67" t="s">
        <v>29</v>
      </c>
      <c r="I1590" s="26" t="s">
        <v>281</v>
      </c>
      <c r="J1590" s="66" t="s">
        <v>353</v>
      </c>
      <c r="K1590" s="69"/>
      <c r="L1590" s="69"/>
      <c r="M1590" s="69" t="s">
        <v>666</v>
      </c>
      <c r="N1590" s="69" t="s">
        <v>28</v>
      </c>
      <c r="O1590" s="71">
        <v>0</v>
      </c>
      <c r="P1590" s="74">
        <v>362</v>
      </c>
    </row>
    <row r="1591" spans="1:16" ht="14.25" customHeight="1">
      <c r="A1591" s="64" t="s">
        <v>122</v>
      </c>
      <c r="B1591" s="163" t="s">
        <v>1342</v>
      </c>
      <c r="C1591" s="174" t="s">
        <v>647</v>
      </c>
      <c r="D1591" s="68">
        <v>45687</v>
      </c>
      <c r="E1591" s="66">
        <f t="shared" si="18"/>
        <v>1</v>
      </c>
      <c r="F1591" s="66">
        <f t="shared" si="19"/>
        <v>2025</v>
      </c>
      <c r="G1591" s="67">
        <f t="shared" si="20"/>
        <v>45658</v>
      </c>
      <c r="H1591" s="67" t="s">
        <v>2008</v>
      </c>
      <c r="I1591" s="26" t="s">
        <v>475</v>
      </c>
      <c r="J1591" s="66" t="s">
        <v>680</v>
      </c>
      <c r="K1591" s="69"/>
      <c r="L1591" s="69"/>
      <c r="M1591" s="69" t="s">
        <v>666</v>
      </c>
      <c r="N1591" s="69" t="s">
        <v>28</v>
      </c>
      <c r="O1591" s="71">
        <v>0</v>
      </c>
      <c r="P1591" s="74">
        <v>282.62</v>
      </c>
    </row>
    <row r="1592" spans="1:16" ht="14.25" customHeight="1">
      <c r="A1592" s="64" t="s">
        <v>122</v>
      </c>
      <c r="B1592" s="163" t="s">
        <v>1342</v>
      </c>
      <c r="C1592" s="174" t="s">
        <v>647</v>
      </c>
      <c r="D1592" s="68">
        <v>45687</v>
      </c>
      <c r="E1592" s="66">
        <f t="shared" si="18"/>
        <v>1</v>
      </c>
      <c r="F1592" s="66">
        <f t="shared" si="19"/>
        <v>2025</v>
      </c>
      <c r="G1592" s="67">
        <f t="shared" si="20"/>
        <v>45658</v>
      </c>
      <c r="H1592" s="67" t="s">
        <v>2008</v>
      </c>
      <c r="I1592" s="26" t="s">
        <v>475</v>
      </c>
      <c r="J1592" s="66" t="s">
        <v>1347</v>
      </c>
      <c r="K1592" s="69"/>
      <c r="L1592" s="69"/>
      <c r="M1592" s="69" t="s">
        <v>666</v>
      </c>
      <c r="N1592" s="69" t="s">
        <v>28</v>
      </c>
      <c r="O1592" s="71">
        <v>0</v>
      </c>
      <c r="P1592" s="74">
        <v>479.53</v>
      </c>
    </row>
    <row r="1593" spans="1:16" ht="14.25" customHeight="1">
      <c r="A1593" s="64" t="s">
        <v>122</v>
      </c>
      <c r="B1593" s="163" t="s">
        <v>1342</v>
      </c>
      <c r="C1593" s="174" t="s">
        <v>647</v>
      </c>
      <c r="D1593" s="68">
        <v>45687</v>
      </c>
      <c r="E1593" s="66">
        <f t="shared" si="18"/>
        <v>1</v>
      </c>
      <c r="F1593" s="66">
        <f t="shared" si="19"/>
        <v>2025</v>
      </c>
      <c r="G1593" s="67">
        <f t="shared" si="20"/>
        <v>45658</v>
      </c>
      <c r="H1593" s="67" t="s">
        <v>2008</v>
      </c>
      <c r="I1593" s="26" t="s">
        <v>475</v>
      </c>
      <c r="J1593" s="66" t="s">
        <v>1348</v>
      </c>
      <c r="K1593" s="69"/>
      <c r="L1593" s="69"/>
      <c r="M1593" s="69" t="s">
        <v>666</v>
      </c>
      <c r="N1593" s="69" t="s">
        <v>28</v>
      </c>
      <c r="O1593" s="71">
        <v>0</v>
      </c>
      <c r="P1593" s="74">
        <v>2464.11</v>
      </c>
    </row>
    <row r="1594" spans="1:16" ht="14.25" customHeight="1">
      <c r="A1594" s="64" t="s">
        <v>122</v>
      </c>
      <c r="B1594" s="163" t="s">
        <v>1342</v>
      </c>
      <c r="C1594" s="174" t="s">
        <v>647</v>
      </c>
      <c r="D1594" s="68">
        <v>45687</v>
      </c>
      <c r="E1594" s="66">
        <f t="shared" si="18"/>
        <v>1</v>
      </c>
      <c r="F1594" s="66">
        <f t="shared" si="19"/>
        <v>2025</v>
      </c>
      <c r="G1594" s="67">
        <f t="shared" si="20"/>
        <v>45658</v>
      </c>
      <c r="H1594" s="67" t="s">
        <v>2008</v>
      </c>
      <c r="I1594" s="26" t="s">
        <v>475</v>
      </c>
      <c r="J1594" s="66" t="s">
        <v>680</v>
      </c>
      <c r="K1594" s="69"/>
      <c r="L1594" s="69"/>
      <c r="M1594" s="69" t="s">
        <v>666</v>
      </c>
      <c r="N1594" s="69" t="s">
        <v>28</v>
      </c>
      <c r="O1594" s="71">
        <v>0</v>
      </c>
      <c r="P1594" s="74">
        <v>1397.6</v>
      </c>
    </row>
    <row r="1595" spans="1:16" ht="14.25" customHeight="1">
      <c r="A1595" s="64" t="s">
        <v>122</v>
      </c>
      <c r="B1595" s="163" t="s">
        <v>1342</v>
      </c>
      <c r="C1595" s="174" t="s">
        <v>647</v>
      </c>
      <c r="D1595" s="68">
        <v>45687</v>
      </c>
      <c r="E1595" s="66">
        <f t="shared" si="18"/>
        <v>1</v>
      </c>
      <c r="F1595" s="66">
        <f t="shared" si="19"/>
        <v>2025</v>
      </c>
      <c r="G1595" s="67">
        <f t="shared" si="20"/>
        <v>45658</v>
      </c>
      <c r="H1595" s="67" t="s">
        <v>2008</v>
      </c>
      <c r="I1595" s="26" t="s">
        <v>475</v>
      </c>
      <c r="J1595" s="66" t="s">
        <v>680</v>
      </c>
      <c r="K1595" s="69"/>
      <c r="L1595" s="69"/>
      <c r="M1595" s="69" t="s">
        <v>666</v>
      </c>
      <c r="N1595" s="69" t="s">
        <v>28</v>
      </c>
      <c r="O1595" s="71">
        <v>0</v>
      </c>
      <c r="P1595" s="74">
        <v>3634.47</v>
      </c>
    </row>
    <row r="1596" spans="1:16" ht="14.25" customHeight="1">
      <c r="A1596" s="64" t="s">
        <v>122</v>
      </c>
      <c r="B1596" s="163" t="s">
        <v>1342</v>
      </c>
      <c r="C1596" s="174" t="s">
        <v>647</v>
      </c>
      <c r="D1596" s="68">
        <v>45687</v>
      </c>
      <c r="E1596" s="66">
        <f t="shared" si="18"/>
        <v>1</v>
      </c>
      <c r="F1596" s="66">
        <f t="shared" si="19"/>
        <v>2025</v>
      </c>
      <c r="G1596" s="67">
        <f t="shared" si="20"/>
        <v>45658</v>
      </c>
      <c r="H1596" s="67" t="s">
        <v>2008</v>
      </c>
      <c r="I1596" s="26" t="s">
        <v>475</v>
      </c>
      <c r="J1596" s="66" t="s">
        <v>1349</v>
      </c>
      <c r="K1596" s="69"/>
      <c r="L1596" s="69"/>
      <c r="M1596" s="69" t="s">
        <v>666</v>
      </c>
      <c r="N1596" s="69" t="s">
        <v>28</v>
      </c>
      <c r="O1596" s="71">
        <v>0</v>
      </c>
      <c r="P1596" s="74">
        <v>481.64</v>
      </c>
    </row>
    <row r="1597" spans="1:16" ht="14.25" customHeight="1">
      <c r="A1597" s="64" t="s">
        <v>122</v>
      </c>
      <c r="B1597" s="163" t="s">
        <v>1342</v>
      </c>
      <c r="C1597" s="174" t="s">
        <v>647</v>
      </c>
      <c r="D1597" s="68">
        <v>45687</v>
      </c>
      <c r="E1597" s="66">
        <f t="shared" si="18"/>
        <v>1</v>
      </c>
      <c r="F1597" s="66">
        <f t="shared" si="19"/>
        <v>2025</v>
      </c>
      <c r="G1597" s="67">
        <f t="shared" si="20"/>
        <v>45658</v>
      </c>
      <c r="H1597" s="67" t="s">
        <v>2008</v>
      </c>
      <c r="I1597" s="26" t="s">
        <v>475</v>
      </c>
      <c r="J1597" s="66" t="s">
        <v>680</v>
      </c>
      <c r="K1597" s="69"/>
      <c r="L1597" s="69"/>
      <c r="M1597" s="69" t="s">
        <v>666</v>
      </c>
      <c r="N1597" s="69" t="s">
        <v>28</v>
      </c>
      <c r="O1597" s="71">
        <v>0</v>
      </c>
      <c r="P1597" s="74">
        <v>1745.41</v>
      </c>
    </row>
    <row r="1598" spans="1:16" ht="14.25" customHeight="1">
      <c r="A1598" s="64" t="s">
        <v>122</v>
      </c>
      <c r="B1598" s="163" t="s">
        <v>1342</v>
      </c>
      <c r="C1598" s="174" t="s">
        <v>647</v>
      </c>
      <c r="D1598" s="68">
        <v>45687</v>
      </c>
      <c r="E1598" s="66">
        <f t="shared" si="18"/>
        <v>1</v>
      </c>
      <c r="F1598" s="66">
        <f t="shared" si="19"/>
        <v>2025</v>
      </c>
      <c r="G1598" s="67">
        <f t="shared" si="20"/>
        <v>45658</v>
      </c>
      <c r="H1598" s="67" t="s">
        <v>2008</v>
      </c>
      <c r="I1598" s="26" t="s">
        <v>475</v>
      </c>
      <c r="J1598" s="66" t="s">
        <v>1350</v>
      </c>
      <c r="K1598" s="69">
        <v>389558</v>
      </c>
      <c r="L1598" s="69"/>
      <c r="M1598" s="69" t="s">
        <v>666</v>
      </c>
      <c r="N1598" s="69" t="s">
        <v>28</v>
      </c>
      <c r="O1598" s="71">
        <v>0</v>
      </c>
      <c r="P1598" s="74">
        <v>446.38</v>
      </c>
    </row>
    <row r="1599" spans="1:16" ht="14.25" customHeight="1">
      <c r="A1599" s="64" t="s">
        <v>122</v>
      </c>
      <c r="B1599" s="163" t="s">
        <v>1342</v>
      </c>
      <c r="C1599" s="174" t="s">
        <v>647</v>
      </c>
      <c r="D1599" s="68">
        <v>45687</v>
      </c>
      <c r="E1599" s="66">
        <f t="shared" si="18"/>
        <v>1</v>
      </c>
      <c r="F1599" s="66">
        <f t="shared" si="19"/>
        <v>2025</v>
      </c>
      <c r="G1599" s="67">
        <f t="shared" si="20"/>
        <v>45658</v>
      </c>
      <c r="H1599" s="67" t="s">
        <v>2009</v>
      </c>
      <c r="I1599" s="26" t="s">
        <v>102</v>
      </c>
      <c r="J1599" s="66" t="s">
        <v>129</v>
      </c>
      <c r="K1599" s="69"/>
      <c r="L1599" s="69"/>
      <c r="M1599" s="69" t="s">
        <v>666</v>
      </c>
      <c r="N1599" s="69" t="s">
        <v>28</v>
      </c>
      <c r="O1599" s="71">
        <v>0</v>
      </c>
      <c r="P1599" s="74">
        <v>6.35</v>
      </c>
    </row>
    <row r="1600" spans="1:16" ht="14.25" customHeight="1">
      <c r="A1600" s="64" t="s">
        <v>122</v>
      </c>
      <c r="B1600" s="163" t="s">
        <v>1342</v>
      </c>
      <c r="C1600" s="174" t="s">
        <v>647</v>
      </c>
      <c r="D1600" s="68">
        <v>45687</v>
      </c>
      <c r="E1600" s="66">
        <f t="shared" si="18"/>
        <v>1</v>
      </c>
      <c r="F1600" s="66">
        <f t="shared" si="19"/>
        <v>2025</v>
      </c>
      <c r="G1600" s="67">
        <f t="shared" si="20"/>
        <v>45658</v>
      </c>
      <c r="H1600" s="67" t="s">
        <v>2009</v>
      </c>
      <c r="I1600" s="26" t="s">
        <v>102</v>
      </c>
      <c r="J1600" s="66" t="s">
        <v>129</v>
      </c>
      <c r="K1600" s="69"/>
      <c r="L1600" s="69"/>
      <c r="M1600" s="69" t="s">
        <v>666</v>
      </c>
      <c r="N1600" s="69" t="s">
        <v>28</v>
      </c>
      <c r="O1600" s="71">
        <v>0</v>
      </c>
      <c r="P1600" s="74">
        <v>9</v>
      </c>
    </row>
    <row r="1601" spans="1:16" ht="14.25" customHeight="1">
      <c r="A1601" s="64" t="s">
        <v>122</v>
      </c>
      <c r="B1601" s="163" t="s">
        <v>1342</v>
      </c>
      <c r="C1601" s="174" t="s">
        <v>647</v>
      </c>
      <c r="D1601" s="68">
        <v>45687</v>
      </c>
      <c r="E1601" s="66">
        <f t="shared" si="18"/>
        <v>1</v>
      </c>
      <c r="F1601" s="66">
        <f t="shared" si="19"/>
        <v>2025</v>
      </c>
      <c r="G1601" s="67">
        <f t="shared" si="20"/>
        <v>45658</v>
      </c>
      <c r="H1601" s="67" t="s">
        <v>2009</v>
      </c>
      <c r="I1601" s="26" t="s">
        <v>102</v>
      </c>
      <c r="J1601" s="66" t="s">
        <v>129</v>
      </c>
      <c r="K1601" s="69"/>
      <c r="L1601" s="69"/>
      <c r="M1601" s="69" t="s">
        <v>666</v>
      </c>
      <c r="N1601" s="69" t="s">
        <v>28</v>
      </c>
      <c r="O1601" s="71">
        <v>0</v>
      </c>
      <c r="P1601" s="74">
        <v>9</v>
      </c>
    </row>
    <row r="1602" spans="1:16" ht="14.25" customHeight="1">
      <c r="A1602" s="64" t="s">
        <v>122</v>
      </c>
      <c r="B1602" s="163" t="s">
        <v>1342</v>
      </c>
      <c r="C1602" s="174" t="s">
        <v>647</v>
      </c>
      <c r="D1602" s="68">
        <v>45687</v>
      </c>
      <c r="E1602" s="66">
        <f t="shared" si="18"/>
        <v>1</v>
      </c>
      <c r="F1602" s="66">
        <f t="shared" si="19"/>
        <v>2025</v>
      </c>
      <c r="G1602" s="67">
        <f t="shared" si="20"/>
        <v>45658</v>
      </c>
      <c r="H1602" s="67" t="s">
        <v>2009</v>
      </c>
      <c r="I1602" s="26" t="s">
        <v>102</v>
      </c>
      <c r="J1602" s="66" t="s">
        <v>129</v>
      </c>
      <c r="K1602" s="69"/>
      <c r="L1602" s="69"/>
      <c r="M1602" s="69" t="s">
        <v>666</v>
      </c>
      <c r="N1602" s="69" t="s">
        <v>28</v>
      </c>
      <c r="O1602" s="71">
        <v>0</v>
      </c>
      <c r="P1602" s="74">
        <v>9</v>
      </c>
    </row>
    <row r="1603" spans="1:16" ht="14.25" customHeight="1">
      <c r="A1603" s="64" t="s">
        <v>122</v>
      </c>
      <c r="B1603" s="163" t="s">
        <v>1342</v>
      </c>
      <c r="C1603" s="174" t="s">
        <v>647</v>
      </c>
      <c r="D1603" s="68">
        <v>45687</v>
      </c>
      <c r="E1603" s="66">
        <f t="shared" si="18"/>
        <v>1</v>
      </c>
      <c r="F1603" s="66">
        <f t="shared" si="19"/>
        <v>2025</v>
      </c>
      <c r="G1603" s="67">
        <f t="shared" si="20"/>
        <v>45658</v>
      </c>
      <c r="H1603" s="67" t="s">
        <v>2009</v>
      </c>
      <c r="I1603" s="26" t="s">
        <v>102</v>
      </c>
      <c r="J1603" s="66" t="s">
        <v>129</v>
      </c>
      <c r="K1603" s="69"/>
      <c r="L1603" s="69"/>
      <c r="M1603" s="69" t="s">
        <v>666</v>
      </c>
      <c r="N1603" s="69" t="s">
        <v>28</v>
      </c>
      <c r="O1603" s="71">
        <v>0</v>
      </c>
      <c r="P1603" s="74">
        <v>9</v>
      </c>
    </row>
    <row r="1604" spans="1:16" ht="14.25" customHeight="1">
      <c r="A1604" s="64" t="s">
        <v>122</v>
      </c>
      <c r="B1604" s="163" t="s">
        <v>1342</v>
      </c>
      <c r="C1604" s="174" t="s">
        <v>647</v>
      </c>
      <c r="D1604" s="68">
        <v>45687</v>
      </c>
      <c r="E1604" s="66">
        <f t="shared" si="18"/>
        <v>1</v>
      </c>
      <c r="F1604" s="66">
        <f t="shared" si="19"/>
        <v>2025</v>
      </c>
      <c r="G1604" s="67">
        <f t="shared" si="20"/>
        <v>45658</v>
      </c>
      <c r="H1604" s="67" t="s">
        <v>2009</v>
      </c>
      <c r="I1604" s="26" t="s">
        <v>102</v>
      </c>
      <c r="J1604" s="66" t="s">
        <v>129</v>
      </c>
      <c r="K1604" s="69"/>
      <c r="L1604" s="69"/>
      <c r="M1604" s="69" t="s">
        <v>666</v>
      </c>
      <c r="N1604" s="69" t="s">
        <v>28</v>
      </c>
      <c r="O1604" s="71">
        <v>0</v>
      </c>
      <c r="P1604" s="74">
        <v>9</v>
      </c>
    </row>
    <row r="1605" spans="1:16" ht="14.25" customHeight="1">
      <c r="A1605" s="64" t="s">
        <v>122</v>
      </c>
      <c r="B1605" s="163" t="s">
        <v>1342</v>
      </c>
      <c r="C1605" s="174" t="s">
        <v>647</v>
      </c>
      <c r="D1605" s="68">
        <v>45687</v>
      </c>
      <c r="E1605" s="66">
        <f t="shared" si="18"/>
        <v>1</v>
      </c>
      <c r="F1605" s="66">
        <f t="shared" si="19"/>
        <v>2025</v>
      </c>
      <c r="G1605" s="67">
        <f t="shared" si="20"/>
        <v>45658</v>
      </c>
      <c r="H1605" s="67" t="s">
        <v>29</v>
      </c>
      <c r="I1605" s="26" t="s">
        <v>43</v>
      </c>
      <c r="J1605" s="66" t="s">
        <v>255</v>
      </c>
      <c r="K1605" s="69"/>
      <c r="L1605" s="69"/>
      <c r="M1605" s="69" t="s">
        <v>666</v>
      </c>
      <c r="N1605" s="69" t="s">
        <v>28</v>
      </c>
      <c r="O1605" s="71">
        <v>0</v>
      </c>
      <c r="P1605" s="74">
        <v>756.75</v>
      </c>
    </row>
    <row r="1606" spans="1:16" ht="14.25" customHeight="1">
      <c r="A1606" s="64" t="s">
        <v>122</v>
      </c>
      <c r="B1606" s="163" t="s">
        <v>1342</v>
      </c>
      <c r="C1606" s="174" t="s">
        <v>647</v>
      </c>
      <c r="D1606" s="68">
        <v>45687</v>
      </c>
      <c r="E1606" s="66">
        <f t="shared" si="18"/>
        <v>1</v>
      </c>
      <c r="F1606" s="66">
        <f t="shared" si="19"/>
        <v>2025</v>
      </c>
      <c r="G1606" s="67">
        <f t="shared" si="20"/>
        <v>45658</v>
      </c>
      <c r="H1606" s="67" t="s">
        <v>29</v>
      </c>
      <c r="I1606" s="26" t="s">
        <v>43</v>
      </c>
      <c r="J1606" s="66" t="s">
        <v>257</v>
      </c>
      <c r="K1606" s="69"/>
      <c r="L1606" s="69"/>
      <c r="M1606" s="69" t="s">
        <v>666</v>
      </c>
      <c r="N1606" s="69" t="s">
        <v>28</v>
      </c>
      <c r="O1606" s="71">
        <v>0</v>
      </c>
      <c r="P1606" s="74">
        <v>346.09</v>
      </c>
    </row>
    <row r="1607" spans="1:16" ht="14.25" customHeight="1">
      <c r="A1607" s="64" t="s">
        <v>122</v>
      </c>
      <c r="B1607" s="163" t="s">
        <v>1342</v>
      </c>
      <c r="C1607" s="174" t="s">
        <v>647</v>
      </c>
      <c r="D1607" s="68">
        <v>45687</v>
      </c>
      <c r="E1607" s="66">
        <f t="shared" si="18"/>
        <v>1</v>
      </c>
      <c r="F1607" s="66">
        <f t="shared" si="19"/>
        <v>2025</v>
      </c>
      <c r="G1607" s="67">
        <f t="shared" si="20"/>
        <v>45658</v>
      </c>
      <c r="H1607" s="67" t="s">
        <v>29</v>
      </c>
      <c r="I1607" s="26" t="s">
        <v>43</v>
      </c>
      <c r="J1607" s="66" t="s">
        <v>1351</v>
      </c>
      <c r="K1607" s="69"/>
      <c r="L1607" s="69"/>
      <c r="M1607" s="69" t="s">
        <v>666</v>
      </c>
      <c r="N1607" s="69" t="s">
        <v>28</v>
      </c>
      <c r="O1607" s="71">
        <v>0</v>
      </c>
      <c r="P1607" s="74">
        <v>4061.79</v>
      </c>
    </row>
    <row r="1608" spans="1:16" ht="14.25" customHeight="1">
      <c r="A1608" s="64" t="s">
        <v>122</v>
      </c>
      <c r="B1608" s="163" t="s">
        <v>1342</v>
      </c>
      <c r="C1608" s="174" t="s">
        <v>647</v>
      </c>
      <c r="D1608" s="68">
        <v>45687</v>
      </c>
      <c r="E1608" s="66">
        <f t="shared" si="18"/>
        <v>1</v>
      </c>
      <c r="F1608" s="66">
        <f t="shared" si="19"/>
        <v>2025</v>
      </c>
      <c r="G1608" s="67">
        <f t="shared" si="20"/>
        <v>45658</v>
      </c>
      <c r="H1608" s="67" t="s">
        <v>29</v>
      </c>
      <c r="I1608" s="26" t="s">
        <v>43</v>
      </c>
      <c r="J1608" s="66" t="s">
        <v>1352</v>
      </c>
      <c r="K1608" s="69"/>
      <c r="L1608" s="69"/>
      <c r="M1608" s="69" t="s">
        <v>666</v>
      </c>
      <c r="N1608" s="69" t="s">
        <v>28</v>
      </c>
      <c r="O1608" s="71">
        <v>0</v>
      </c>
      <c r="P1608" s="74">
        <v>766.63</v>
      </c>
    </row>
    <row r="1609" spans="1:16" ht="14.25" customHeight="1">
      <c r="A1609" s="64" t="s">
        <v>122</v>
      </c>
      <c r="B1609" s="163" t="s">
        <v>1342</v>
      </c>
      <c r="C1609" s="174" t="s">
        <v>647</v>
      </c>
      <c r="D1609" s="68">
        <v>45687</v>
      </c>
      <c r="E1609" s="66">
        <f t="shared" si="18"/>
        <v>1</v>
      </c>
      <c r="F1609" s="66">
        <f t="shared" si="19"/>
        <v>2025</v>
      </c>
      <c r="G1609" s="67">
        <f t="shared" si="20"/>
        <v>45658</v>
      </c>
      <c r="H1609" s="67" t="s">
        <v>29</v>
      </c>
      <c r="I1609" s="26" t="s">
        <v>43</v>
      </c>
      <c r="J1609" s="66" t="s">
        <v>1353</v>
      </c>
      <c r="K1609" s="69"/>
      <c r="L1609" s="69"/>
      <c r="M1609" s="69" t="s">
        <v>666</v>
      </c>
      <c r="N1609" s="69" t="s">
        <v>28</v>
      </c>
      <c r="O1609" s="71">
        <v>0</v>
      </c>
      <c r="P1609" s="74">
        <v>1819.21</v>
      </c>
    </row>
    <row r="1610" spans="1:16" ht="14.25" customHeight="1">
      <c r="A1610" s="64" t="s">
        <v>122</v>
      </c>
      <c r="B1610" s="163" t="s">
        <v>1342</v>
      </c>
      <c r="C1610" s="174" t="s">
        <v>647</v>
      </c>
      <c r="D1610" s="68">
        <v>45687</v>
      </c>
      <c r="E1610" s="66">
        <f t="shared" si="18"/>
        <v>1</v>
      </c>
      <c r="F1610" s="66">
        <f t="shared" si="19"/>
        <v>2025</v>
      </c>
      <c r="G1610" s="67">
        <f t="shared" si="20"/>
        <v>45658</v>
      </c>
      <c r="H1610" s="67" t="s">
        <v>29</v>
      </c>
      <c r="I1610" s="26" t="s">
        <v>43</v>
      </c>
      <c r="J1610" s="66" t="s">
        <v>259</v>
      </c>
      <c r="K1610" s="69"/>
      <c r="L1610" s="69"/>
      <c r="M1610" s="69" t="s">
        <v>666</v>
      </c>
      <c r="N1610" s="69" t="s">
        <v>28</v>
      </c>
      <c r="O1610" s="71">
        <v>0</v>
      </c>
      <c r="P1610" s="74">
        <v>2812.1</v>
      </c>
    </row>
    <row r="1611" spans="1:16" ht="14.25" customHeight="1">
      <c r="A1611" s="64" t="s">
        <v>122</v>
      </c>
      <c r="B1611" s="163" t="s">
        <v>1342</v>
      </c>
      <c r="C1611" s="174" t="s">
        <v>647</v>
      </c>
      <c r="D1611" s="68">
        <v>45687</v>
      </c>
      <c r="E1611" s="66">
        <f t="shared" si="18"/>
        <v>1</v>
      </c>
      <c r="F1611" s="66">
        <f t="shared" si="19"/>
        <v>2025</v>
      </c>
      <c r="G1611" s="67">
        <f t="shared" si="20"/>
        <v>45658</v>
      </c>
      <c r="H1611" s="67" t="s">
        <v>29</v>
      </c>
      <c r="I1611" s="26" t="s">
        <v>43</v>
      </c>
      <c r="J1611" s="66" t="s">
        <v>260</v>
      </c>
      <c r="K1611" s="69"/>
      <c r="L1611" s="69"/>
      <c r="M1611" s="69" t="s">
        <v>666</v>
      </c>
      <c r="N1611" s="69" t="s">
        <v>28</v>
      </c>
      <c r="O1611" s="71">
        <v>0</v>
      </c>
      <c r="P1611" s="74">
        <v>811.83</v>
      </c>
    </row>
    <row r="1612" spans="1:16" ht="14.25" customHeight="1">
      <c r="A1612" s="64" t="s">
        <v>122</v>
      </c>
      <c r="B1612" s="163" t="s">
        <v>1342</v>
      </c>
      <c r="C1612" s="174" t="s">
        <v>647</v>
      </c>
      <c r="D1612" s="68">
        <v>45687</v>
      </c>
      <c r="E1612" s="66">
        <f t="shared" si="18"/>
        <v>1</v>
      </c>
      <c r="F1612" s="66">
        <f t="shared" si="19"/>
        <v>2025</v>
      </c>
      <c r="G1612" s="67">
        <f t="shared" si="20"/>
        <v>45658</v>
      </c>
      <c r="H1612" s="67" t="s">
        <v>29</v>
      </c>
      <c r="I1612" s="26" t="s">
        <v>43</v>
      </c>
      <c r="J1612" s="66" t="s">
        <v>1354</v>
      </c>
      <c r="K1612" s="69"/>
      <c r="L1612" s="69"/>
      <c r="M1612" s="69" t="s">
        <v>666</v>
      </c>
      <c r="N1612" s="69" t="s">
        <v>28</v>
      </c>
      <c r="O1612" s="71">
        <v>0</v>
      </c>
      <c r="P1612" s="74">
        <v>766.63</v>
      </c>
    </row>
    <row r="1613" spans="1:16" ht="14.25" customHeight="1">
      <c r="A1613" s="64" t="s">
        <v>122</v>
      </c>
      <c r="B1613" s="163" t="s">
        <v>1342</v>
      </c>
      <c r="C1613" s="174" t="s">
        <v>647</v>
      </c>
      <c r="D1613" s="68">
        <v>45687</v>
      </c>
      <c r="E1613" s="66">
        <f t="shared" si="18"/>
        <v>1</v>
      </c>
      <c r="F1613" s="66">
        <f t="shared" si="19"/>
        <v>2025</v>
      </c>
      <c r="G1613" s="67">
        <f t="shared" si="20"/>
        <v>45658</v>
      </c>
      <c r="H1613" s="67" t="s">
        <v>29</v>
      </c>
      <c r="I1613" s="26" t="s">
        <v>43</v>
      </c>
      <c r="J1613" s="66" t="s">
        <v>261</v>
      </c>
      <c r="K1613" s="69"/>
      <c r="L1613" s="69"/>
      <c r="M1613" s="69" t="s">
        <v>666</v>
      </c>
      <c r="N1613" s="69" t="s">
        <v>28</v>
      </c>
      <c r="O1613" s="71">
        <v>0</v>
      </c>
      <c r="P1613" s="74">
        <v>456.6</v>
      </c>
    </row>
    <row r="1614" spans="1:16" ht="14.25" customHeight="1">
      <c r="A1614" s="64" t="s">
        <v>122</v>
      </c>
      <c r="B1614" s="163" t="s">
        <v>1342</v>
      </c>
      <c r="C1614" s="174" t="s">
        <v>647</v>
      </c>
      <c r="D1614" s="68">
        <v>45687</v>
      </c>
      <c r="E1614" s="66">
        <f t="shared" si="18"/>
        <v>1</v>
      </c>
      <c r="F1614" s="66">
        <f t="shared" si="19"/>
        <v>2025</v>
      </c>
      <c r="G1614" s="67">
        <f t="shared" si="20"/>
        <v>45658</v>
      </c>
      <c r="H1614" s="67" t="s">
        <v>29</v>
      </c>
      <c r="I1614" s="26" t="s">
        <v>43</v>
      </c>
      <c r="J1614" s="66" t="s">
        <v>262</v>
      </c>
      <c r="K1614" s="69"/>
      <c r="L1614" s="69"/>
      <c r="M1614" s="69" t="s">
        <v>666</v>
      </c>
      <c r="N1614" s="69" t="s">
        <v>28</v>
      </c>
      <c r="O1614" s="71">
        <v>0</v>
      </c>
      <c r="P1614" s="74">
        <v>705.92</v>
      </c>
    </row>
    <row r="1615" spans="1:16" ht="14.25" customHeight="1">
      <c r="A1615" s="64" t="s">
        <v>122</v>
      </c>
      <c r="B1615" s="163" t="s">
        <v>1342</v>
      </c>
      <c r="C1615" s="174" t="s">
        <v>647</v>
      </c>
      <c r="D1615" s="68">
        <v>45687</v>
      </c>
      <c r="E1615" s="66">
        <f t="shared" si="18"/>
        <v>1</v>
      </c>
      <c r="F1615" s="66">
        <f t="shared" si="19"/>
        <v>2025</v>
      </c>
      <c r="G1615" s="67">
        <f t="shared" si="20"/>
        <v>45658</v>
      </c>
      <c r="H1615" s="67" t="s">
        <v>29</v>
      </c>
      <c r="I1615" s="26" t="s">
        <v>43</v>
      </c>
      <c r="J1615" s="66" t="s">
        <v>263</v>
      </c>
      <c r="K1615" s="69"/>
      <c r="L1615" s="69"/>
      <c r="M1615" s="69" t="s">
        <v>666</v>
      </c>
      <c r="N1615" s="69" t="s">
        <v>28</v>
      </c>
      <c r="O1615" s="71">
        <v>0</v>
      </c>
      <c r="P1615" s="74">
        <v>379.29</v>
      </c>
    </row>
    <row r="1616" spans="1:16" ht="14.25" customHeight="1">
      <c r="A1616" s="64" t="s">
        <v>122</v>
      </c>
      <c r="B1616" s="163" t="s">
        <v>1342</v>
      </c>
      <c r="C1616" s="174" t="s">
        <v>647</v>
      </c>
      <c r="D1616" s="68">
        <v>45687</v>
      </c>
      <c r="E1616" s="66">
        <f t="shared" si="18"/>
        <v>1</v>
      </c>
      <c r="F1616" s="66">
        <f t="shared" si="19"/>
        <v>2025</v>
      </c>
      <c r="G1616" s="67">
        <f t="shared" si="20"/>
        <v>45658</v>
      </c>
      <c r="H1616" s="67" t="s">
        <v>29</v>
      </c>
      <c r="I1616" s="26" t="s">
        <v>43</v>
      </c>
      <c r="J1616" s="66" t="s">
        <v>264</v>
      </c>
      <c r="K1616" s="69"/>
      <c r="L1616" s="69"/>
      <c r="M1616" s="69" t="s">
        <v>666</v>
      </c>
      <c r="N1616" s="69" t="s">
        <v>28</v>
      </c>
      <c r="O1616" s="71">
        <v>0</v>
      </c>
      <c r="P1616" s="74">
        <v>1352.5</v>
      </c>
    </row>
    <row r="1617" spans="1:16" ht="14.25" customHeight="1">
      <c r="A1617" s="64" t="s">
        <v>122</v>
      </c>
      <c r="B1617" s="163" t="s">
        <v>1342</v>
      </c>
      <c r="C1617" s="174" t="s">
        <v>647</v>
      </c>
      <c r="D1617" s="68">
        <v>45687</v>
      </c>
      <c r="E1617" s="66">
        <f t="shared" si="18"/>
        <v>1</v>
      </c>
      <c r="F1617" s="66">
        <f t="shared" si="19"/>
        <v>2025</v>
      </c>
      <c r="G1617" s="67">
        <f t="shared" si="20"/>
        <v>45658</v>
      </c>
      <c r="H1617" s="67" t="s">
        <v>29</v>
      </c>
      <c r="I1617" s="26" t="s">
        <v>43</v>
      </c>
      <c r="J1617" s="66" t="s">
        <v>265</v>
      </c>
      <c r="K1617" s="69"/>
      <c r="L1617" s="69"/>
      <c r="M1617" s="69" t="s">
        <v>666</v>
      </c>
      <c r="N1617" s="69" t="s">
        <v>28</v>
      </c>
      <c r="O1617" s="71">
        <v>0</v>
      </c>
      <c r="P1617" s="74">
        <v>1844.32</v>
      </c>
    </row>
    <row r="1618" spans="1:16" ht="14.25" customHeight="1">
      <c r="A1618" s="64" t="s">
        <v>122</v>
      </c>
      <c r="B1618" s="163" t="s">
        <v>1342</v>
      </c>
      <c r="C1618" s="174" t="s">
        <v>647</v>
      </c>
      <c r="D1618" s="68">
        <v>45687</v>
      </c>
      <c r="E1618" s="66">
        <f t="shared" si="18"/>
        <v>1</v>
      </c>
      <c r="F1618" s="66">
        <f t="shared" si="19"/>
        <v>2025</v>
      </c>
      <c r="G1618" s="67">
        <f t="shared" si="20"/>
        <v>45658</v>
      </c>
      <c r="H1618" s="67" t="s">
        <v>29</v>
      </c>
      <c r="I1618" s="26" t="s">
        <v>43</v>
      </c>
      <c r="J1618" s="66" t="s">
        <v>266</v>
      </c>
      <c r="K1618" s="69"/>
      <c r="L1618" s="69"/>
      <c r="M1618" s="69" t="s">
        <v>666</v>
      </c>
      <c r="N1618" s="69" t="s">
        <v>28</v>
      </c>
      <c r="O1618" s="71">
        <v>0</v>
      </c>
      <c r="P1618" s="74">
        <v>766.63</v>
      </c>
    </row>
    <row r="1619" spans="1:16" ht="14.25" customHeight="1">
      <c r="A1619" s="64" t="s">
        <v>122</v>
      </c>
      <c r="B1619" s="163" t="s">
        <v>1342</v>
      </c>
      <c r="C1619" s="174" t="s">
        <v>647</v>
      </c>
      <c r="D1619" s="68">
        <v>45687</v>
      </c>
      <c r="E1619" s="66">
        <f t="shared" si="18"/>
        <v>1</v>
      </c>
      <c r="F1619" s="66">
        <f t="shared" si="19"/>
        <v>2025</v>
      </c>
      <c r="G1619" s="67">
        <f t="shared" si="20"/>
        <v>45658</v>
      </c>
      <c r="H1619" s="67" t="s">
        <v>29</v>
      </c>
      <c r="I1619" s="26" t="s">
        <v>43</v>
      </c>
      <c r="J1619" s="66" t="s">
        <v>267</v>
      </c>
      <c r="K1619" s="69"/>
      <c r="L1619" s="69"/>
      <c r="M1619" s="69" t="s">
        <v>666</v>
      </c>
      <c r="N1619" s="69" t="s">
        <v>28</v>
      </c>
      <c r="O1619" s="71">
        <v>0</v>
      </c>
      <c r="P1619" s="74">
        <v>333.71</v>
      </c>
    </row>
    <row r="1620" spans="1:16" ht="14.25" customHeight="1">
      <c r="A1620" s="64" t="s">
        <v>122</v>
      </c>
      <c r="B1620" s="163" t="s">
        <v>1342</v>
      </c>
      <c r="C1620" s="174" t="s">
        <v>647</v>
      </c>
      <c r="D1620" s="68">
        <v>45687</v>
      </c>
      <c r="E1620" s="66">
        <f t="shared" si="18"/>
        <v>1</v>
      </c>
      <c r="F1620" s="66">
        <f t="shared" si="19"/>
        <v>2025</v>
      </c>
      <c r="G1620" s="67">
        <f t="shared" si="20"/>
        <v>45658</v>
      </c>
      <c r="H1620" s="67" t="s">
        <v>29</v>
      </c>
      <c r="I1620" s="26" t="s">
        <v>43</v>
      </c>
      <c r="J1620" s="66" t="s">
        <v>268</v>
      </c>
      <c r="K1620" s="69"/>
      <c r="L1620" s="69"/>
      <c r="M1620" s="69" t="s">
        <v>666</v>
      </c>
      <c r="N1620" s="69" t="s">
        <v>28</v>
      </c>
      <c r="O1620" s="71">
        <v>0</v>
      </c>
      <c r="P1620" s="74">
        <v>1599.64</v>
      </c>
    </row>
    <row r="1621" spans="1:16" ht="14.25" customHeight="1">
      <c r="A1621" s="64" t="s">
        <v>122</v>
      </c>
      <c r="B1621" s="163" t="s">
        <v>1342</v>
      </c>
      <c r="C1621" s="174" t="s">
        <v>647</v>
      </c>
      <c r="D1621" s="68">
        <v>45687</v>
      </c>
      <c r="E1621" s="66">
        <f t="shared" si="18"/>
        <v>1</v>
      </c>
      <c r="F1621" s="66">
        <f t="shared" si="19"/>
        <v>2025</v>
      </c>
      <c r="G1621" s="67">
        <f t="shared" si="20"/>
        <v>45658</v>
      </c>
      <c r="H1621" s="67" t="s">
        <v>29</v>
      </c>
      <c r="I1621" s="26" t="s">
        <v>43</v>
      </c>
      <c r="J1621" s="66" t="s">
        <v>1355</v>
      </c>
      <c r="K1621" s="69"/>
      <c r="L1621" s="69"/>
      <c r="M1621" s="69" t="s">
        <v>666</v>
      </c>
      <c r="N1621" s="69" t="s">
        <v>28</v>
      </c>
      <c r="O1621" s="71">
        <v>0</v>
      </c>
      <c r="P1621" s="74">
        <v>2247.63</v>
      </c>
    </row>
    <row r="1622" spans="1:16" ht="14.25" customHeight="1">
      <c r="A1622" s="64" t="s">
        <v>122</v>
      </c>
      <c r="B1622" s="163" t="s">
        <v>1342</v>
      </c>
      <c r="C1622" s="174" t="s">
        <v>647</v>
      </c>
      <c r="D1622" s="68">
        <v>45687</v>
      </c>
      <c r="E1622" s="66">
        <f t="shared" si="18"/>
        <v>1</v>
      </c>
      <c r="F1622" s="66">
        <f t="shared" si="19"/>
        <v>2025</v>
      </c>
      <c r="G1622" s="67">
        <f t="shared" si="20"/>
        <v>45658</v>
      </c>
      <c r="H1622" s="67" t="s">
        <v>29</v>
      </c>
      <c r="I1622" s="26" t="s">
        <v>43</v>
      </c>
      <c r="J1622" s="66" t="s">
        <v>270</v>
      </c>
      <c r="K1622" s="69"/>
      <c r="L1622" s="69"/>
      <c r="M1622" s="69" t="s">
        <v>666</v>
      </c>
      <c r="N1622" s="69" t="s">
        <v>28</v>
      </c>
      <c r="O1622" s="71">
        <v>0</v>
      </c>
      <c r="P1622" s="74">
        <v>478.27</v>
      </c>
    </row>
    <row r="1623" spans="1:16" ht="14.25" customHeight="1">
      <c r="A1623" s="64" t="s">
        <v>122</v>
      </c>
      <c r="B1623" s="163" t="s">
        <v>1342</v>
      </c>
      <c r="C1623" s="174" t="s">
        <v>647</v>
      </c>
      <c r="D1623" s="68">
        <v>45687</v>
      </c>
      <c r="E1623" s="66">
        <f t="shared" si="18"/>
        <v>1</v>
      </c>
      <c r="F1623" s="66">
        <f t="shared" si="19"/>
        <v>2025</v>
      </c>
      <c r="G1623" s="67">
        <f t="shared" si="20"/>
        <v>45658</v>
      </c>
      <c r="H1623" s="67" t="s">
        <v>29</v>
      </c>
      <c r="I1623" s="26" t="s">
        <v>43</v>
      </c>
      <c r="J1623" s="66" t="s">
        <v>1356</v>
      </c>
      <c r="K1623" s="69"/>
      <c r="L1623" s="69"/>
      <c r="M1623" s="69" t="s">
        <v>666</v>
      </c>
      <c r="N1623" s="69" t="s">
        <v>28</v>
      </c>
      <c r="O1623" s="71">
        <v>0</v>
      </c>
      <c r="P1623" s="74">
        <v>369.55</v>
      </c>
    </row>
    <row r="1624" spans="1:16" ht="14.25" customHeight="1">
      <c r="A1624" s="64" t="s">
        <v>122</v>
      </c>
      <c r="B1624" s="163" t="s">
        <v>1342</v>
      </c>
      <c r="C1624" s="174" t="s">
        <v>647</v>
      </c>
      <c r="D1624" s="68">
        <v>45687</v>
      </c>
      <c r="E1624" s="66">
        <f t="shared" si="18"/>
        <v>1</v>
      </c>
      <c r="F1624" s="66">
        <f t="shared" si="19"/>
        <v>2025</v>
      </c>
      <c r="G1624" s="67">
        <f t="shared" si="20"/>
        <v>45658</v>
      </c>
      <c r="H1624" s="67" t="s">
        <v>2006</v>
      </c>
      <c r="I1624" s="26" t="s">
        <v>165</v>
      </c>
      <c r="J1624" s="66" t="s">
        <v>139</v>
      </c>
      <c r="K1624" s="69"/>
      <c r="L1624" s="69"/>
      <c r="M1624" s="69" t="s">
        <v>664</v>
      </c>
      <c r="N1624" s="69" t="s">
        <v>604</v>
      </c>
      <c r="O1624" s="71">
        <v>30.53</v>
      </c>
      <c r="P1624" s="74">
        <v>0</v>
      </c>
    </row>
    <row r="1625" spans="1:16" ht="14.25" customHeight="1">
      <c r="A1625" s="64" t="s">
        <v>122</v>
      </c>
      <c r="B1625" s="163" t="s">
        <v>1342</v>
      </c>
      <c r="C1625" s="174" t="s">
        <v>647</v>
      </c>
      <c r="D1625" s="68">
        <v>45688</v>
      </c>
      <c r="E1625" s="66">
        <f t="shared" si="18"/>
        <v>1</v>
      </c>
      <c r="F1625" s="66">
        <f t="shared" si="19"/>
        <v>2025</v>
      </c>
      <c r="G1625" s="67">
        <f t="shared" si="20"/>
        <v>45658</v>
      </c>
      <c r="H1625" s="67" t="s">
        <v>2007</v>
      </c>
      <c r="I1625" s="26" t="s">
        <v>138</v>
      </c>
      <c r="J1625" s="66" t="s">
        <v>1357</v>
      </c>
      <c r="K1625" s="69"/>
      <c r="L1625" s="69"/>
      <c r="M1625" s="69" t="s">
        <v>664</v>
      </c>
      <c r="N1625" s="69" t="s">
        <v>604</v>
      </c>
      <c r="O1625" s="71">
        <v>1</v>
      </c>
      <c r="P1625" s="74">
        <v>0</v>
      </c>
    </row>
    <row r="1626" spans="1:16" ht="14.25" customHeight="1">
      <c r="A1626" s="64" t="s">
        <v>122</v>
      </c>
      <c r="B1626" s="163" t="s">
        <v>1342</v>
      </c>
      <c r="C1626" s="174" t="s">
        <v>647</v>
      </c>
      <c r="D1626" s="68">
        <v>45688</v>
      </c>
      <c r="E1626" s="66">
        <f t="shared" si="18"/>
        <v>1</v>
      </c>
      <c r="F1626" s="66">
        <f t="shared" si="19"/>
        <v>2025</v>
      </c>
      <c r="G1626" s="67">
        <f t="shared" si="20"/>
        <v>45658</v>
      </c>
      <c r="H1626" s="67" t="s">
        <v>2008</v>
      </c>
      <c r="I1626" s="26" t="s">
        <v>475</v>
      </c>
      <c r="J1626" s="66" t="s">
        <v>1348</v>
      </c>
      <c r="K1626" s="69"/>
      <c r="L1626" s="69"/>
      <c r="M1626" s="69" t="s">
        <v>666</v>
      </c>
      <c r="N1626" s="69" t="s">
        <v>28</v>
      </c>
      <c r="O1626" s="71">
        <v>0</v>
      </c>
      <c r="P1626" s="74">
        <v>6329.81</v>
      </c>
    </row>
    <row r="1627" spans="1:16" ht="14.25" customHeight="1">
      <c r="A1627" s="64" t="s">
        <v>122</v>
      </c>
      <c r="B1627" s="163" t="s">
        <v>1342</v>
      </c>
      <c r="C1627" s="174" t="s">
        <v>647</v>
      </c>
      <c r="D1627" s="68">
        <v>45688</v>
      </c>
      <c r="E1627" s="66">
        <f t="shared" si="18"/>
        <v>1</v>
      </c>
      <c r="F1627" s="66">
        <f t="shared" si="19"/>
        <v>2025</v>
      </c>
      <c r="G1627" s="67">
        <f t="shared" si="20"/>
        <v>45658</v>
      </c>
      <c r="H1627" s="67" t="s">
        <v>2010</v>
      </c>
      <c r="I1627" s="26" t="s">
        <v>55</v>
      </c>
      <c r="J1627" s="66" t="s">
        <v>690</v>
      </c>
      <c r="K1627" s="69"/>
      <c r="L1627" s="69"/>
      <c r="M1627" s="69" t="s">
        <v>666</v>
      </c>
      <c r="N1627" s="69" t="s">
        <v>28</v>
      </c>
      <c r="O1627" s="71">
        <v>0</v>
      </c>
      <c r="P1627" s="74">
        <v>1941.52</v>
      </c>
    </row>
    <row r="1628" spans="1:16" ht="14.25" customHeight="1">
      <c r="A1628" s="64" t="s">
        <v>122</v>
      </c>
      <c r="B1628" s="163" t="s">
        <v>1342</v>
      </c>
      <c r="C1628" s="174" t="s">
        <v>647</v>
      </c>
      <c r="D1628" s="68">
        <v>45688</v>
      </c>
      <c r="E1628" s="66">
        <f t="shared" si="18"/>
        <v>1</v>
      </c>
      <c r="F1628" s="66">
        <f t="shared" si="19"/>
        <v>2025</v>
      </c>
      <c r="G1628" s="67">
        <f t="shared" si="20"/>
        <v>45658</v>
      </c>
      <c r="H1628" s="67" t="s">
        <v>2010</v>
      </c>
      <c r="I1628" s="26" t="s">
        <v>54</v>
      </c>
      <c r="J1628" s="66" t="s">
        <v>135</v>
      </c>
      <c r="K1628" s="69"/>
      <c r="L1628" s="69"/>
      <c r="M1628" s="69" t="s">
        <v>666</v>
      </c>
      <c r="N1628" s="69" t="s">
        <v>28</v>
      </c>
      <c r="O1628" s="71">
        <v>0</v>
      </c>
      <c r="P1628" s="74">
        <v>1320</v>
      </c>
    </row>
    <row r="1629" spans="1:16" ht="14.25" customHeight="1">
      <c r="A1629" s="64" t="s">
        <v>122</v>
      </c>
      <c r="B1629" s="163" t="s">
        <v>1342</v>
      </c>
      <c r="C1629" s="174" t="s">
        <v>647</v>
      </c>
      <c r="D1629" s="68">
        <v>45688</v>
      </c>
      <c r="E1629" s="66">
        <f t="shared" si="18"/>
        <v>1</v>
      </c>
      <c r="F1629" s="66">
        <f t="shared" si="19"/>
        <v>2025</v>
      </c>
      <c r="G1629" s="67">
        <f t="shared" si="20"/>
        <v>45658</v>
      </c>
      <c r="H1629" s="67" t="s">
        <v>2010</v>
      </c>
      <c r="I1629" s="26" t="s">
        <v>709</v>
      </c>
      <c r="J1629" s="66" t="s">
        <v>945</v>
      </c>
      <c r="K1629" s="69"/>
      <c r="L1629" s="69"/>
      <c r="M1629" s="69" t="s">
        <v>666</v>
      </c>
      <c r="N1629" s="69" t="s">
        <v>28</v>
      </c>
      <c r="O1629" s="71">
        <v>0</v>
      </c>
      <c r="P1629" s="74">
        <v>1537.75</v>
      </c>
    </row>
    <row r="1630" spans="1:16" ht="14.25" customHeight="1">
      <c r="A1630" s="64" t="s">
        <v>122</v>
      </c>
      <c r="B1630" s="163" t="s">
        <v>1342</v>
      </c>
      <c r="C1630" s="174" t="s">
        <v>647</v>
      </c>
      <c r="D1630" s="68">
        <v>45688</v>
      </c>
      <c r="E1630" s="66">
        <f t="shared" si="18"/>
        <v>1</v>
      </c>
      <c r="F1630" s="66">
        <f t="shared" si="19"/>
        <v>2025</v>
      </c>
      <c r="G1630" s="67">
        <f t="shared" si="20"/>
        <v>45658</v>
      </c>
      <c r="H1630" s="67" t="s">
        <v>2006</v>
      </c>
      <c r="I1630" s="26" t="s">
        <v>165</v>
      </c>
      <c r="J1630" s="66" t="s">
        <v>1358</v>
      </c>
      <c r="K1630" s="69"/>
      <c r="L1630" s="69"/>
      <c r="M1630" s="69" t="s">
        <v>664</v>
      </c>
      <c r="N1630" s="69" t="s">
        <v>28</v>
      </c>
      <c r="O1630" s="71">
        <v>0</v>
      </c>
      <c r="P1630" s="74">
        <v>464163.76</v>
      </c>
    </row>
    <row r="1631" spans="1:16" ht="14.25" customHeight="1">
      <c r="A1631" s="64" t="s">
        <v>122</v>
      </c>
      <c r="B1631" s="163" t="s">
        <v>1342</v>
      </c>
      <c r="C1631" s="174" t="s">
        <v>647</v>
      </c>
      <c r="D1631" s="68">
        <v>45688</v>
      </c>
      <c r="E1631" s="66">
        <f t="shared" si="18"/>
        <v>1</v>
      </c>
      <c r="F1631" s="66">
        <f t="shared" si="19"/>
        <v>2025</v>
      </c>
      <c r="G1631" s="67">
        <f t="shared" si="20"/>
        <v>45658</v>
      </c>
      <c r="H1631" s="67" t="s">
        <v>2008</v>
      </c>
      <c r="I1631" s="26" t="s">
        <v>475</v>
      </c>
      <c r="J1631" s="66" t="s">
        <v>1359</v>
      </c>
      <c r="K1631" s="69"/>
      <c r="L1631" s="69"/>
      <c r="M1631" s="69" t="s">
        <v>666</v>
      </c>
      <c r="N1631" s="69" t="s">
        <v>28</v>
      </c>
      <c r="O1631" s="71">
        <v>0</v>
      </c>
      <c r="P1631" s="74">
        <v>5999.8</v>
      </c>
    </row>
    <row r="1632" spans="1:16" ht="14.25" customHeight="1">
      <c r="A1632" s="64" t="s">
        <v>122</v>
      </c>
      <c r="B1632" s="163" t="s">
        <v>1342</v>
      </c>
      <c r="C1632" s="174" t="s">
        <v>647</v>
      </c>
      <c r="D1632" s="68">
        <v>45688</v>
      </c>
      <c r="E1632" s="66">
        <f t="shared" si="18"/>
        <v>1</v>
      </c>
      <c r="F1632" s="66">
        <f t="shared" si="19"/>
        <v>2025</v>
      </c>
      <c r="G1632" s="67">
        <f t="shared" si="20"/>
        <v>45658</v>
      </c>
      <c r="H1632" s="67" t="s">
        <v>2006</v>
      </c>
      <c r="I1632" s="26" t="s">
        <v>165</v>
      </c>
      <c r="J1632" s="66" t="s">
        <v>139</v>
      </c>
      <c r="K1632" s="69"/>
      <c r="L1632" s="69"/>
      <c r="M1632" s="69" t="s">
        <v>664</v>
      </c>
      <c r="N1632" s="69" t="s">
        <v>604</v>
      </c>
      <c r="O1632" s="71">
        <v>96.97</v>
      </c>
      <c r="P1632" s="74">
        <v>0</v>
      </c>
    </row>
    <row r="1633" spans="1:16" ht="14.25" customHeight="1">
      <c r="A1633" s="64" t="s">
        <v>122</v>
      </c>
      <c r="B1633" s="163" t="s">
        <v>1342</v>
      </c>
      <c r="C1633" s="174" t="s">
        <v>647</v>
      </c>
      <c r="D1633" s="68">
        <v>45688</v>
      </c>
      <c r="E1633" s="66">
        <f t="shared" si="18"/>
        <v>1</v>
      </c>
      <c r="F1633" s="66">
        <f t="shared" si="19"/>
        <v>2025</v>
      </c>
      <c r="G1633" s="67">
        <f t="shared" si="20"/>
        <v>45658</v>
      </c>
      <c r="H1633" s="67" t="s">
        <v>2006</v>
      </c>
      <c r="I1633" s="26" t="s">
        <v>165</v>
      </c>
      <c r="J1633" s="66" t="s">
        <v>139</v>
      </c>
      <c r="K1633" s="69"/>
      <c r="L1633" s="69"/>
      <c r="M1633" s="69" t="s">
        <v>664</v>
      </c>
      <c r="N1633" s="69" t="s">
        <v>604</v>
      </c>
      <c r="O1633" s="71">
        <v>125.56</v>
      </c>
      <c r="P1633" s="74">
        <v>0</v>
      </c>
    </row>
    <row r="1634" spans="1:16" ht="14.25" customHeight="1">
      <c r="A1634" s="64" t="s">
        <v>122</v>
      </c>
      <c r="B1634" s="163" t="s">
        <v>1342</v>
      </c>
      <c r="C1634" s="174" t="s">
        <v>647</v>
      </c>
      <c r="D1634" s="68">
        <v>45688</v>
      </c>
      <c r="E1634" s="66">
        <f t="shared" si="18"/>
        <v>1</v>
      </c>
      <c r="F1634" s="66">
        <f t="shared" si="19"/>
        <v>2025</v>
      </c>
      <c r="G1634" s="67">
        <f t="shared" si="20"/>
        <v>45658</v>
      </c>
      <c r="H1634" s="67" t="s">
        <v>2006</v>
      </c>
      <c r="I1634" s="26" t="s">
        <v>165</v>
      </c>
      <c r="J1634" s="66" t="s">
        <v>139</v>
      </c>
      <c r="K1634" s="69"/>
      <c r="L1634" s="69"/>
      <c r="M1634" s="69" t="s">
        <v>664</v>
      </c>
      <c r="N1634" s="69" t="s">
        <v>604</v>
      </c>
      <c r="O1634" s="71">
        <v>7.0000000000000007E-2</v>
      </c>
      <c r="P1634" s="74">
        <v>0</v>
      </c>
    </row>
    <row r="1635" spans="1:16" ht="14.25" customHeight="1">
      <c r="A1635" s="64" t="s">
        <v>122</v>
      </c>
      <c r="B1635" s="163" t="s">
        <v>1342</v>
      </c>
      <c r="C1635" s="174" t="s">
        <v>647</v>
      </c>
      <c r="D1635" s="68">
        <v>45688</v>
      </c>
      <c r="E1635" s="66">
        <f t="shared" si="18"/>
        <v>1</v>
      </c>
      <c r="F1635" s="66">
        <f t="shared" si="19"/>
        <v>2025</v>
      </c>
      <c r="G1635" s="67">
        <f t="shared" si="20"/>
        <v>45658</v>
      </c>
      <c r="H1635" s="67" t="s">
        <v>2006</v>
      </c>
      <c r="I1635" s="26" t="s">
        <v>165</v>
      </c>
      <c r="J1635" s="66" t="s">
        <v>139</v>
      </c>
      <c r="K1635" s="69"/>
      <c r="L1635" s="69"/>
      <c r="M1635" s="69" t="s">
        <v>664</v>
      </c>
      <c r="N1635" s="69" t="s">
        <v>604</v>
      </c>
      <c r="O1635" s="71">
        <v>29.61</v>
      </c>
      <c r="P1635" s="74">
        <v>0</v>
      </c>
    </row>
    <row r="1636" spans="1:16" ht="14.25" customHeight="1">
      <c r="A1636" s="64" t="s">
        <v>122</v>
      </c>
      <c r="B1636" s="163" t="s">
        <v>1342</v>
      </c>
      <c r="C1636" s="174" t="s">
        <v>647</v>
      </c>
      <c r="D1636" s="68">
        <v>45691</v>
      </c>
      <c r="E1636" s="66">
        <f t="shared" si="18"/>
        <v>2</v>
      </c>
      <c r="F1636" s="66">
        <f t="shared" si="19"/>
        <v>2025</v>
      </c>
      <c r="G1636" s="67">
        <f t="shared" si="20"/>
        <v>45689</v>
      </c>
      <c r="H1636" s="67" t="s">
        <v>2007</v>
      </c>
      <c r="I1636" s="26" t="s">
        <v>667</v>
      </c>
      <c r="J1636" s="66" t="s">
        <v>1343</v>
      </c>
      <c r="K1636" s="69"/>
      <c r="L1636" s="69"/>
      <c r="M1636" s="69" t="s">
        <v>666</v>
      </c>
      <c r="N1636" s="69" t="s">
        <v>604</v>
      </c>
      <c r="O1636" s="71">
        <v>200</v>
      </c>
      <c r="P1636" s="74">
        <v>0</v>
      </c>
    </row>
    <row r="1637" spans="1:16" ht="14.25" customHeight="1">
      <c r="A1637" s="64" t="s">
        <v>122</v>
      </c>
      <c r="B1637" s="163" t="s">
        <v>1342</v>
      </c>
      <c r="C1637" s="174" t="s">
        <v>647</v>
      </c>
      <c r="D1637" s="68">
        <v>45691</v>
      </c>
      <c r="E1637" s="66">
        <f t="shared" si="18"/>
        <v>2</v>
      </c>
      <c r="F1637" s="66">
        <f t="shared" si="19"/>
        <v>2025</v>
      </c>
      <c r="G1637" s="67">
        <f t="shared" si="20"/>
        <v>45689</v>
      </c>
      <c r="H1637" s="67" t="s">
        <v>2007</v>
      </c>
      <c r="I1637" s="26" t="s">
        <v>138</v>
      </c>
      <c r="J1637" s="66" t="s">
        <v>1360</v>
      </c>
      <c r="K1637" s="69"/>
      <c r="L1637" s="69"/>
      <c r="M1637" s="69" t="s">
        <v>664</v>
      </c>
      <c r="N1637" s="69" t="s">
        <v>604</v>
      </c>
      <c r="O1637" s="71">
        <v>11864.1</v>
      </c>
      <c r="P1637" s="74">
        <v>0</v>
      </c>
    </row>
    <row r="1638" spans="1:16" ht="14.25" customHeight="1">
      <c r="A1638" s="64" t="s">
        <v>122</v>
      </c>
      <c r="B1638" s="163" t="s">
        <v>1342</v>
      </c>
      <c r="C1638" s="174" t="s">
        <v>647</v>
      </c>
      <c r="D1638" s="68">
        <v>45691</v>
      </c>
      <c r="E1638" s="66">
        <f t="shared" si="18"/>
        <v>2</v>
      </c>
      <c r="F1638" s="66">
        <f t="shared" si="19"/>
        <v>2025</v>
      </c>
      <c r="G1638" s="67">
        <f t="shared" si="20"/>
        <v>45689</v>
      </c>
      <c r="H1638" s="67" t="s">
        <v>2009</v>
      </c>
      <c r="I1638" s="26" t="s">
        <v>102</v>
      </c>
      <c r="J1638" s="66" t="s">
        <v>129</v>
      </c>
      <c r="K1638" s="69"/>
      <c r="L1638" s="69"/>
      <c r="M1638" s="69" t="s">
        <v>666</v>
      </c>
      <c r="N1638" s="69" t="s">
        <v>28</v>
      </c>
      <c r="O1638" s="71">
        <v>0</v>
      </c>
      <c r="P1638" s="74">
        <v>5.17</v>
      </c>
    </row>
    <row r="1639" spans="1:16" ht="14.25" customHeight="1">
      <c r="A1639" s="64" t="s">
        <v>122</v>
      </c>
      <c r="B1639" s="163" t="s">
        <v>1342</v>
      </c>
      <c r="C1639" s="174" t="s">
        <v>647</v>
      </c>
      <c r="D1639" s="68">
        <v>45691</v>
      </c>
      <c r="E1639" s="66">
        <f t="shared" si="18"/>
        <v>2</v>
      </c>
      <c r="F1639" s="66">
        <f t="shared" si="19"/>
        <v>2025</v>
      </c>
      <c r="G1639" s="67">
        <f t="shared" si="20"/>
        <v>45689</v>
      </c>
      <c r="H1639" s="67" t="s">
        <v>29</v>
      </c>
      <c r="I1639" s="26" t="s">
        <v>161</v>
      </c>
      <c r="J1639" s="66" t="s">
        <v>135</v>
      </c>
      <c r="K1639" s="69"/>
      <c r="L1639" s="69"/>
      <c r="M1639" s="69" t="s">
        <v>664</v>
      </c>
      <c r="N1639" s="69" t="s">
        <v>28</v>
      </c>
      <c r="O1639" s="71">
        <v>0</v>
      </c>
      <c r="P1639" s="74">
        <v>12157.93</v>
      </c>
    </row>
    <row r="1640" spans="1:16" ht="14.25" customHeight="1">
      <c r="A1640" s="64" t="s">
        <v>122</v>
      </c>
      <c r="B1640" s="163" t="s">
        <v>1342</v>
      </c>
      <c r="C1640" s="174" t="s">
        <v>647</v>
      </c>
      <c r="D1640" s="68">
        <v>45692</v>
      </c>
      <c r="E1640" s="66">
        <f t="shared" si="18"/>
        <v>2</v>
      </c>
      <c r="F1640" s="66">
        <f t="shared" si="19"/>
        <v>2025</v>
      </c>
      <c r="G1640" s="67">
        <f t="shared" si="20"/>
        <v>45689</v>
      </c>
      <c r="H1640" s="67" t="s">
        <v>2007</v>
      </c>
      <c r="I1640" s="26" t="s">
        <v>138</v>
      </c>
      <c r="J1640" s="66" t="s">
        <v>1360</v>
      </c>
      <c r="K1640" s="69"/>
      <c r="L1640" s="69"/>
      <c r="M1640" s="69" t="s">
        <v>664</v>
      </c>
      <c r="N1640" s="69" t="s">
        <v>604</v>
      </c>
      <c r="O1640" s="71">
        <v>100</v>
      </c>
      <c r="P1640" s="74">
        <v>0</v>
      </c>
    </row>
    <row r="1641" spans="1:16" ht="14.25" customHeight="1">
      <c r="A1641" s="64" t="s">
        <v>122</v>
      </c>
      <c r="B1641" s="163" t="s">
        <v>1342</v>
      </c>
      <c r="C1641" s="174" t="s">
        <v>647</v>
      </c>
      <c r="D1641" s="68">
        <v>45692</v>
      </c>
      <c r="E1641" s="66">
        <f t="shared" si="18"/>
        <v>2</v>
      </c>
      <c r="F1641" s="66">
        <f t="shared" si="19"/>
        <v>2025</v>
      </c>
      <c r="G1641" s="67">
        <f t="shared" si="20"/>
        <v>45689</v>
      </c>
      <c r="H1641" s="67" t="s">
        <v>2009</v>
      </c>
      <c r="I1641" s="26" t="s">
        <v>102</v>
      </c>
      <c r="J1641" s="66" t="s">
        <v>129</v>
      </c>
      <c r="K1641" s="69"/>
      <c r="L1641" s="69"/>
      <c r="M1641" s="69" t="s">
        <v>666</v>
      </c>
      <c r="N1641" s="69" t="s">
        <v>28</v>
      </c>
      <c r="O1641" s="71">
        <v>0</v>
      </c>
      <c r="P1641" s="74">
        <v>9</v>
      </c>
    </row>
    <row r="1642" spans="1:16" ht="14.25" customHeight="1">
      <c r="A1642" s="64" t="s">
        <v>122</v>
      </c>
      <c r="B1642" s="163" t="s">
        <v>1342</v>
      </c>
      <c r="C1642" s="174" t="s">
        <v>647</v>
      </c>
      <c r="D1642" s="68">
        <v>45693</v>
      </c>
      <c r="E1642" s="66">
        <f t="shared" si="18"/>
        <v>2</v>
      </c>
      <c r="F1642" s="66">
        <f t="shared" si="19"/>
        <v>2025</v>
      </c>
      <c r="G1642" s="67">
        <f t="shared" si="20"/>
        <v>45689</v>
      </c>
      <c r="H1642" s="67" t="s">
        <v>2007</v>
      </c>
      <c r="I1642" s="26" t="s">
        <v>138</v>
      </c>
      <c r="J1642" s="66" t="s">
        <v>1360</v>
      </c>
      <c r="K1642" s="69"/>
      <c r="L1642" s="69"/>
      <c r="M1642" s="69" t="s">
        <v>664</v>
      </c>
      <c r="N1642" s="69" t="s">
        <v>604</v>
      </c>
      <c r="O1642" s="71">
        <v>100</v>
      </c>
      <c r="P1642" s="74">
        <v>0</v>
      </c>
    </row>
    <row r="1643" spans="1:16" ht="14.25" customHeight="1">
      <c r="A1643" s="64" t="s">
        <v>122</v>
      </c>
      <c r="B1643" s="163" t="s">
        <v>1342</v>
      </c>
      <c r="C1643" s="174" t="s">
        <v>647</v>
      </c>
      <c r="D1643" s="68">
        <v>45693</v>
      </c>
      <c r="E1643" s="66">
        <f t="shared" si="18"/>
        <v>2</v>
      </c>
      <c r="F1643" s="66">
        <f t="shared" si="19"/>
        <v>2025</v>
      </c>
      <c r="G1643" s="67">
        <f t="shared" si="20"/>
        <v>45689</v>
      </c>
      <c r="H1643" s="67" t="s">
        <v>2008</v>
      </c>
      <c r="I1643" s="26" t="s">
        <v>147</v>
      </c>
      <c r="J1643" s="66" t="s">
        <v>1361</v>
      </c>
      <c r="K1643" s="69"/>
      <c r="L1643" s="69"/>
      <c r="M1643" s="69" t="s">
        <v>666</v>
      </c>
      <c r="N1643" s="69" t="s">
        <v>28</v>
      </c>
      <c r="O1643" s="71">
        <v>0</v>
      </c>
      <c r="P1643" s="74">
        <v>127.5</v>
      </c>
    </row>
    <row r="1644" spans="1:16" ht="14.25" customHeight="1">
      <c r="A1644" s="64" t="s">
        <v>122</v>
      </c>
      <c r="B1644" s="163" t="s">
        <v>1342</v>
      </c>
      <c r="C1644" s="174" t="s">
        <v>647</v>
      </c>
      <c r="D1644" s="68">
        <v>45702</v>
      </c>
      <c r="E1644" s="66">
        <f t="shared" si="18"/>
        <v>2</v>
      </c>
      <c r="F1644" s="66">
        <f t="shared" si="19"/>
        <v>2025</v>
      </c>
      <c r="G1644" s="67">
        <f t="shared" si="20"/>
        <v>45689</v>
      </c>
      <c r="H1644" s="67" t="s">
        <v>2007</v>
      </c>
      <c r="I1644" s="26" t="s">
        <v>138</v>
      </c>
      <c r="J1644" s="66" t="s">
        <v>1360</v>
      </c>
      <c r="K1644" s="69"/>
      <c r="L1644" s="69"/>
      <c r="M1644" s="69" t="s">
        <v>664</v>
      </c>
      <c r="N1644" s="69" t="s">
        <v>604</v>
      </c>
      <c r="O1644" s="71">
        <v>108.2</v>
      </c>
      <c r="P1644" s="74">
        <v>0</v>
      </c>
    </row>
    <row r="1645" spans="1:16" ht="14.25" customHeight="1">
      <c r="A1645" s="64" t="s">
        <v>122</v>
      </c>
      <c r="B1645" s="163" t="s">
        <v>1342</v>
      </c>
      <c r="C1645" s="174" t="s">
        <v>647</v>
      </c>
      <c r="D1645" s="68">
        <v>45702</v>
      </c>
      <c r="E1645" s="66">
        <f t="shared" si="18"/>
        <v>2</v>
      </c>
      <c r="F1645" s="66">
        <f t="shared" si="19"/>
        <v>2025</v>
      </c>
      <c r="G1645" s="67">
        <f t="shared" si="20"/>
        <v>45689</v>
      </c>
      <c r="H1645" s="67" t="s">
        <v>2009</v>
      </c>
      <c r="I1645" s="26" t="s">
        <v>102</v>
      </c>
      <c r="J1645" s="66" t="s">
        <v>167</v>
      </c>
      <c r="K1645" s="69"/>
      <c r="L1645" s="69"/>
      <c r="M1645" s="69" t="s">
        <v>666</v>
      </c>
      <c r="N1645" s="69" t="s">
        <v>28</v>
      </c>
      <c r="O1645" s="71">
        <v>0</v>
      </c>
      <c r="P1645" s="74">
        <v>171.7</v>
      </c>
    </row>
    <row r="1646" spans="1:16" ht="14.25" customHeight="1">
      <c r="A1646" s="64" t="s">
        <v>122</v>
      </c>
      <c r="B1646" s="163" t="s">
        <v>1342</v>
      </c>
      <c r="C1646" s="174" t="s">
        <v>647</v>
      </c>
      <c r="D1646" s="68">
        <v>45705</v>
      </c>
      <c r="E1646" s="66">
        <f t="shared" si="18"/>
        <v>2</v>
      </c>
      <c r="F1646" s="66">
        <f t="shared" si="19"/>
        <v>2025</v>
      </c>
      <c r="G1646" s="67">
        <f t="shared" si="20"/>
        <v>45689</v>
      </c>
      <c r="H1646" s="67" t="s">
        <v>2007</v>
      </c>
      <c r="I1646" s="26" t="s">
        <v>1344</v>
      </c>
      <c r="J1646" s="66" t="s">
        <v>158</v>
      </c>
      <c r="K1646" s="69"/>
      <c r="L1646" s="69"/>
      <c r="M1646" s="69" t="s">
        <v>666</v>
      </c>
      <c r="N1646" s="69" t="s">
        <v>604</v>
      </c>
      <c r="O1646" s="71">
        <v>198962.2</v>
      </c>
      <c r="P1646" s="74">
        <v>0</v>
      </c>
    </row>
    <row r="1647" spans="1:16" ht="14.25" customHeight="1">
      <c r="A1647" s="64" t="s">
        <v>122</v>
      </c>
      <c r="B1647" s="163" t="s">
        <v>1342</v>
      </c>
      <c r="C1647" s="174" t="s">
        <v>647</v>
      </c>
      <c r="D1647" s="68">
        <v>45706</v>
      </c>
      <c r="E1647" s="66">
        <f t="shared" si="18"/>
        <v>2</v>
      </c>
      <c r="F1647" s="66">
        <f t="shared" si="19"/>
        <v>2025</v>
      </c>
      <c r="G1647" s="67">
        <f t="shared" si="20"/>
        <v>45689</v>
      </c>
      <c r="H1647" s="67" t="s">
        <v>2006</v>
      </c>
      <c r="I1647" s="26" t="s">
        <v>165</v>
      </c>
      <c r="J1647" s="66" t="s">
        <v>139</v>
      </c>
      <c r="K1647" s="69"/>
      <c r="L1647" s="69"/>
      <c r="M1647" s="69" t="s">
        <v>664</v>
      </c>
      <c r="N1647" s="69" t="s">
        <v>604</v>
      </c>
      <c r="O1647" s="71">
        <v>0.04</v>
      </c>
      <c r="P1647" s="74">
        <v>0</v>
      </c>
    </row>
    <row r="1648" spans="1:16" ht="14.25" customHeight="1">
      <c r="A1648" s="64" t="s">
        <v>122</v>
      </c>
      <c r="B1648" s="163" t="s">
        <v>1342</v>
      </c>
      <c r="C1648" s="174" t="s">
        <v>647</v>
      </c>
      <c r="D1648" s="68">
        <v>45706</v>
      </c>
      <c r="E1648" s="66">
        <f t="shared" si="18"/>
        <v>2</v>
      </c>
      <c r="F1648" s="66">
        <f t="shared" si="19"/>
        <v>2025</v>
      </c>
      <c r="G1648" s="67">
        <f t="shared" si="20"/>
        <v>45689</v>
      </c>
      <c r="H1648" s="67" t="s">
        <v>2008</v>
      </c>
      <c r="I1648" s="26" t="s">
        <v>1362</v>
      </c>
      <c r="J1648" s="66" t="s">
        <v>471</v>
      </c>
      <c r="K1648" s="69"/>
      <c r="L1648" s="69"/>
      <c r="M1648" s="69" t="s">
        <v>666</v>
      </c>
      <c r="N1648" s="69" t="s">
        <v>28</v>
      </c>
      <c r="O1648" s="71">
        <v>0</v>
      </c>
      <c r="P1648" s="74">
        <v>25960</v>
      </c>
    </row>
    <row r="1649" spans="1:16" ht="14.25" customHeight="1">
      <c r="A1649" s="64" t="s">
        <v>122</v>
      </c>
      <c r="B1649" s="163" t="s">
        <v>1342</v>
      </c>
      <c r="C1649" s="174" t="s">
        <v>647</v>
      </c>
      <c r="D1649" s="68">
        <v>45706</v>
      </c>
      <c r="E1649" s="66">
        <f t="shared" si="18"/>
        <v>2</v>
      </c>
      <c r="F1649" s="66">
        <f t="shared" si="19"/>
        <v>2025</v>
      </c>
      <c r="G1649" s="67">
        <f t="shared" si="20"/>
        <v>45689</v>
      </c>
      <c r="H1649" s="67" t="s">
        <v>29</v>
      </c>
      <c r="I1649" s="26" t="s">
        <v>33</v>
      </c>
      <c r="J1649" s="66" t="s">
        <v>166</v>
      </c>
      <c r="K1649" s="69"/>
      <c r="L1649" s="69"/>
      <c r="M1649" s="69" t="s">
        <v>666</v>
      </c>
      <c r="N1649" s="69" t="s">
        <v>28</v>
      </c>
      <c r="O1649" s="71">
        <v>0</v>
      </c>
      <c r="P1649" s="74">
        <v>490</v>
      </c>
    </row>
    <row r="1650" spans="1:16" ht="14.25" customHeight="1">
      <c r="A1650" s="64" t="s">
        <v>122</v>
      </c>
      <c r="B1650" s="163" t="s">
        <v>1342</v>
      </c>
      <c r="C1650" s="174" t="s">
        <v>647</v>
      </c>
      <c r="D1650" s="68">
        <v>45706</v>
      </c>
      <c r="E1650" s="66">
        <f t="shared" si="18"/>
        <v>2</v>
      </c>
      <c r="F1650" s="66">
        <f t="shared" si="19"/>
        <v>2025</v>
      </c>
      <c r="G1650" s="67">
        <f t="shared" si="20"/>
        <v>45689</v>
      </c>
      <c r="H1650" s="67" t="s">
        <v>29</v>
      </c>
      <c r="I1650" s="26" t="s">
        <v>40</v>
      </c>
      <c r="J1650" s="66" t="s">
        <v>732</v>
      </c>
      <c r="K1650" s="69"/>
      <c r="L1650" s="69"/>
      <c r="M1650" s="69" t="s">
        <v>666</v>
      </c>
      <c r="N1650" s="69" t="s">
        <v>28</v>
      </c>
      <c r="O1650" s="71">
        <v>0</v>
      </c>
      <c r="P1650" s="74">
        <v>7046.11</v>
      </c>
    </row>
    <row r="1651" spans="1:16" ht="14.25" customHeight="1">
      <c r="A1651" s="64" t="s">
        <v>122</v>
      </c>
      <c r="B1651" s="163" t="s">
        <v>1342</v>
      </c>
      <c r="C1651" s="174" t="s">
        <v>647</v>
      </c>
      <c r="D1651" s="68">
        <v>45706</v>
      </c>
      <c r="E1651" s="66">
        <f t="shared" si="18"/>
        <v>2</v>
      </c>
      <c r="F1651" s="66">
        <f t="shared" si="19"/>
        <v>2025</v>
      </c>
      <c r="G1651" s="67">
        <f t="shared" si="20"/>
        <v>45689</v>
      </c>
      <c r="H1651" s="67" t="s">
        <v>29</v>
      </c>
      <c r="I1651" s="26" t="s">
        <v>37</v>
      </c>
      <c r="J1651" s="66" t="s">
        <v>734</v>
      </c>
      <c r="K1651" s="69"/>
      <c r="L1651" s="69"/>
      <c r="M1651" s="69" t="s">
        <v>666</v>
      </c>
      <c r="N1651" s="69" t="s">
        <v>28</v>
      </c>
      <c r="O1651" s="71">
        <v>0</v>
      </c>
      <c r="P1651" s="74">
        <v>5584.33</v>
      </c>
    </row>
    <row r="1652" spans="1:16" ht="14.25" customHeight="1">
      <c r="A1652" s="64" t="s">
        <v>122</v>
      </c>
      <c r="B1652" s="163" t="s">
        <v>1342</v>
      </c>
      <c r="C1652" s="174" t="s">
        <v>647</v>
      </c>
      <c r="D1652" s="68">
        <v>45706</v>
      </c>
      <c r="E1652" s="66">
        <f t="shared" si="18"/>
        <v>2</v>
      </c>
      <c r="F1652" s="66">
        <f t="shared" si="19"/>
        <v>2025</v>
      </c>
      <c r="G1652" s="67">
        <f t="shared" si="20"/>
        <v>45689</v>
      </c>
      <c r="H1652" s="67" t="s">
        <v>29</v>
      </c>
      <c r="I1652" s="26" t="s">
        <v>44</v>
      </c>
      <c r="J1652" s="66" t="s">
        <v>733</v>
      </c>
      <c r="K1652" s="69"/>
      <c r="L1652" s="69"/>
      <c r="M1652" s="69" t="s">
        <v>666</v>
      </c>
      <c r="N1652" s="69" t="s">
        <v>28</v>
      </c>
      <c r="O1652" s="71">
        <v>0</v>
      </c>
      <c r="P1652" s="74">
        <v>184.05</v>
      </c>
    </row>
    <row r="1653" spans="1:16" ht="14.25" customHeight="1">
      <c r="A1653" s="64" t="s">
        <v>122</v>
      </c>
      <c r="B1653" s="163" t="s">
        <v>1342</v>
      </c>
      <c r="C1653" s="174" t="s">
        <v>647</v>
      </c>
      <c r="D1653" s="68">
        <v>45706</v>
      </c>
      <c r="E1653" s="66">
        <f t="shared" si="18"/>
        <v>2</v>
      </c>
      <c r="F1653" s="66">
        <f t="shared" si="19"/>
        <v>2025</v>
      </c>
      <c r="G1653" s="67">
        <f t="shared" si="20"/>
        <v>45689</v>
      </c>
      <c r="H1653" s="67" t="s">
        <v>29</v>
      </c>
      <c r="I1653" s="26" t="s">
        <v>161</v>
      </c>
      <c r="J1653" s="66" t="s">
        <v>135</v>
      </c>
      <c r="K1653" s="69"/>
      <c r="L1653" s="69"/>
      <c r="M1653" s="69" t="s">
        <v>664</v>
      </c>
      <c r="N1653" s="69" t="s">
        <v>28</v>
      </c>
      <c r="O1653" s="71">
        <v>0</v>
      </c>
      <c r="P1653" s="74">
        <v>12157.93</v>
      </c>
    </row>
    <row r="1654" spans="1:16" ht="14.25" customHeight="1">
      <c r="A1654" s="64" t="s">
        <v>122</v>
      </c>
      <c r="B1654" s="163" t="s">
        <v>1342</v>
      </c>
      <c r="C1654" s="174" t="s">
        <v>647</v>
      </c>
      <c r="D1654" s="68">
        <v>45708</v>
      </c>
      <c r="E1654" s="66">
        <f t="shared" si="18"/>
        <v>2</v>
      </c>
      <c r="F1654" s="66">
        <f t="shared" si="19"/>
        <v>2025</v>
      </c>
      <c r="G1654" s="67">
        <f t="shared" si="20"/>
        <v>45689</v>
      </c>
      <c r="H1654" s="67" t="s">
        <v>2006</v>
      </c>
      <c r="I1654" s="26" t="s">
        <v>165</v>
      </c>
      <c r="J1654" s="66" t="s">
        <v>139</v>
      </c>
      <c r="K1654" s="69"/>
      <c r="L1654" s="69"/>
      <c r="M1654" s="69" t="s">
        <v>664</v>
      </c>
      <c r="N1654" s="69" t="s">
        <v>604</v>
      </c>
      <c r="O1654" s="71">
        <v>0.03</v>
      </c>
      <c r="P1654" s="74">
        <v>0</v>
      </c>
    </row>
    <row r="1655" spans="1:16" ht="14.25" customHeight="1">
      <c r="A1655" s="64" t="s">
        <v>122</v>
      </c>
      <c r="B1655" s="163" t="s">
        <v>1342</v>
      </c>
      <c r="C1655" s="174" t="s">
        <v>647</v>
      </c>
      <c r="D1655" s="68">
        <v>45708</v>
      </c>
      <c r="E1655" s="66">
        <f t="shared" si="18"/>
        <v>2</v>
      </c>
      <c r="F1655" s="66">
        <f t="shared" si="19"/>
        <v>2025</v>
      </c>
      <c r="G1655" s="67">
        <f t="shared" si="20"/>
        <v>45689</v>
      </c>
      <c r="H1655" s="67" t="s">
        <v>2008</v>
      </c>
      <c r="I1655" s="26" t="s">
        <v>475</v>
      </c>
      <c r="J1655" s="66" t="s">
        <v>330</v>
      </c>
      <c r="K1655" s="69"/>
      <c r="L1655" s="69"/>
      <c r="M1655" s="69" t="s">
        <v>666</v>
      </c>
      <c r="N1655" s="69" t="s">
        <v>28</v>
      </c>
      <c r="O1655" s="71">
        <v>0</v>
      </c>
      <c r="P1655" s="74">
        <v>86.53</v>
      </c>
    </row>
    <row r="1656" spans="1:16" ht="14.25" customHeight="1">
      <c r="A1656" s="64" t="s">
        <v>122</v>
      </c>
      <c r="B1656" s="163" t="s">
        <v>1342</v>
      </c>
      <c r="C1656" s="174" t="s">
        <v>647</v>
      </c>
      <c r="D1656" s="68">
        <v>45708</v>
      </c>
      <c r="E1656" s="66">
        <f t="shared" si="18"/>
        <v>2</v>
      </c>
      <c r="F1656" s="66">
        <f t="shared" si="19"/>
        <v>2025</v>
      </c>
      <c r="G1656" s="67">
        <f t="shared" si="20"/>
        <v>45689</v>
      </c>
      <c r="H1656" s="67" t="s">
        <v>2008</v>
      </c>
      <c r="I1656" s="26" t="s">
        <v>475</v>
      </c>
      <c r="J1656" s="66" t="s">
        <v>213</v>
      </c>
      <c r="K1656" s="69"/>
      <c r="L1656" s="69"/>
      <c r="M1656" s="69" t="s">
        <v>666</v>
      </c>
      <c r="N1656" s="69" t="s">
        <v>28</v>
      </c>
      <c r="O1656" s="71">
        <v>0</v>
      </c>
      <c r="P1656" s="74">
        <v>102.81</v>
      </c>
    </row>
    <row r="1657" spans="1:16" ht="14.25" customHeight="1">
      <c r="A1657" s="64" t="s">
        <v>122</v>
      </c>
      <c r="B1657" s="163" t="s">
        <v>1342</v>
      </c>
      <c r="C1657" s="174" t="s">
        <v>647</v>
      </c>
      <c r="D1657" s="68">
        <v>45708</v>
      </c>
      <c r="E1657" s="66">
        <f t="shared" si="18"/>
        <v>2</v>
      </c>
      <c r="F1657" s="66">
        <f t="shared" si="19"/>
        <v>2025</v>
      </c>
      <c r="G1657" s="67">
        <f t="shared" si="20"/>
        <v>45689</v>
      </c>
      <c r="H1657" s="67" t="s">
        <v>2008</v>
      </c>
      <c r="I1657" s="26" t="s">
        <v>475</v>
      </c>
      <c r="J1657" s="66" t="s">
        <v>329</v>
      </c>
      <c r="K1657" s="69"/>
      <c r="L1657" s="69"/>
      <c r="M1657" s="69" t="s">
        <v>666</v>
      </c>
      <c r="N1657" s="69" t="s">
        <v>28</v>
      </c>
      <c r="O1657" s="71">
        <v>0</v>
      </c>
      <c r="P1657" s="74">
        <v>396.93</v>
      </c>
    </row>
    <row r="1658" spans="1:16" ht="14.25" customHeight="1">
      <c r="A1658" s="64" t="s">
        <v>122</v>
      </c>
      <c r="B1658" s="163" t="s">
        <v>1342</v>
      </c>
      <c r="C1658" s="174" t="s">
        <v>647</v>
      </c>
      <c r="D1658" s="68">
        <v>45708</v>
      </c>
      <c r="E1658" s="66">
        <f t="shared" si="18"/>
        <v>2</v>
      </c>
      <c r="F1658" s="66">
        <f t="shared" si="19"/>
        <v>2025</v>
      </c>
      <c r="G1658" s="67">
        <f t="shared" si="20"/>
        <v>45689</v>
      </c>
      <c r="H1658" s="67" t="s">
        <v>2008</v>
      </c>
      <c r="I1658" s="26" t="s">
        <v>475</v>
      </c>
      <c r="J1658" s="66" t="s">
        <v>382</v>
      </c>
      <c r="K1658" s="69"/>
      <c r="L1658" s="69"/>
      <c r="M1658" s="69" t="s">
        <v>666</v>
      </c>
      <c r="N1658" s="69" t="s">
        <v>28</v>
      </c>
      <c r="O1658" s="71">
        <v>0</v>
      </c>
      <c r="P1658" s="74">
        <v>4580</v>
      </c>
    </row>
    <row r="1659" spans="1:16" ht="14.25" customHeight="1">
      <c r="A1659" s="64" t="s">
        <v>122</v>
      </c>
      <c r="B1659" s="163" t="s">
        <v>1342</v>
      </c>
      <c r="C1659" s="174" t="s">
        <v>647</v>
      </c>
      <c r="D1659" s="68">
        <v>45709</v>
      </c>
      <c r="E1659" s="66">
        <f t="shared" si="18"/>
        <v>2</v>
      </c>
      <c r="F1659" s="66">
        <f t="shared" si="19"/>
        <v>2025</v>
      </c>
      <c r="G1659" s="67">
        <f t="shared" si="20"/>
        <v>45689</v>
      </c>
      <c r="H1659" s="67" t="s">
        <v>2006</v>
      </c>
      <c r="I1659" s="26" t="s">
        <v>165</v>
      </c>
      <c r="J1659" s="66" t="s">
        <v>139</v>
      </c>
      <c r="K1659" s="69"/>
      <c r="L1659" s="69"/>
      <c r="M1659" s="69" t="s">
        <v>664</v>
      </c>
      <c r="N1659" s="69" t="s">
        <v>604</v>
      </c>
      <c r="O1659" s="71">
        <v>7.0000000000000007E-2</v>
      </c>
      <c r="P1659" s="74">
        <v>0</v>
      </c>
    </row>
    <row r="1660" spans="1:16" ht="14.25" customHeight="1">
      <c r="A1660" s="64" t="s">
        <v>122</v>
      </c>
      <c r="B1660" s="163" t="s">
        <v>1342</v>
      </c>
      <c r="C1660" s="174" t="s">
        <v>647</v>
      </c>
      <c r="D1660" s="68">
        <v>45709</v>
      </c>
      <c r="E1660" s="66">
        <f t="shared" si="18"/>
        <v>2</v>
      </c>
      <c r="F1660" s="66">
        <f t="shared" si="19"/>
        <v>2025</v>
      </c>
      <c r="G1660" s="67">
        <f t="shared" si="20"/>
        <v>45689</v>
      </c>
      <c r="H1660" s="67" t="s">
        <v>2008</v>
      </c>
      <c r="I1660" s="26" t="s">
        <v>475</v>
      </c>
      <c r="J1660" s="66" t="s">
        <v>1363</v>
      </c>
      <c r="K1660" s="69"/>
      <c r="L1660" s="69"/>
      <c r="M1660" s="69" t="s">
        <v>666</v>
      </c>
      <c r="N1660" s="69" t="s">
        <v>28</v>
      </c>
      <c r="O1660" s="71">
        <v>0</v>
      </c>
      <c r="P1660" s="74">
        <v>6446.88</v>
      </c>
    </row>
    <row r="1661" spans="1:16" ht="14.25" customHeight="1">
      <c r="A1661" s="64" t="s">
        <v>122</v>
      </c>
      <c r="B1661" s="163" t="s">
        <v>1342</v>
      </c>
      <c r="C1661" s="174" t="s">
        <v>647</v>
      </c>
      <c r="D1661" s="68">
        <v>45712</v>
      </c>
      <c r="E1661" s="66">
        <f t="shared" si="18"/>
        <v>2</v>
      </c>
      <c r="F1661" s="66">
        <f t="shared" si="19"/>
        <v>2025</v>
      </c>
      <c r="G1661" s="67">
        <f t="shared" si="20"/>
        <v>45689</v>
      </c>
      <c r="H1661" s="67" t="s">
        <v>2006</v>
      </c>
      <c r="I1661" s="26" t="s">
        <v>165</v>
      </c>
      <c r="J1661" s="66" t="s">
        <v>139</v>
      </c>
      <c r="K1661" s="69"/>
      <c r="L1661" s="69"/>
      <c r="M1661" s="69" t="s">
        <v>664</v>
      </c>
      <c r="N1661" s="69" t="s">
        <v>604</v>
      </c>
      <c r="O1661" s="71">
        <v>7.0000000000000007E-2</v>
      </c>
      <c r="P1661" s="74">
        <v>0</v>
      </c>
    </row>
    <row r="1662" spans="1:16" ht="14.25" customHeight="1">
      <c r="A1662" s="64" t="s">
        <v>122</v>
      </c>
      <c r="B1662" s="163" t="s">
        <v>1342</v>
      </c>
      <c r="C1662" s="174" t="s">
        <v>647</v>
      </c>
      <c r="D1662" s="68">
        <v>45712</v>
      </c>
      <c r="E1662" s="66">
        <f t="shared" si="18"/>
        <v>2</v>
      </c>
      <c r="F1662" s="66">
        <f t="shared" si="19"/>
        <v>2025</v>
      </c>
      <c r="G1662" s="67">
        <f t="shared" si="20"/>
        <v>45689</v>
      </c>
      <c r="H1662" s="67" t="s">
        <v>2009</v>
      </c>
      <c r="I1662" s="26" t="s">
        <v>102</v>
      </c>
      <c r="J1662" s="66" t="s">
        <v>129</v>
      </c>
      <c r="K1662" s="69"/>
      <c r="L1662" s="69"/>
      <c r="M1662" s="69" t="s">
        <v>666</v>
      </c>
      <c r="N1662" s="69" t="s">
        <v>28</v>
      </c>
      <c r="O1662" s="71">
        <v>0</v>
      </c>
      <c r="P1662" s="74">
        <v>9</v>
      </c>
    </row>
    <row r="1663" spans="1:16" ht="14.25" customHeight="1">
      <c r="A1663" s="64" t="s">
        <v>122</v>
      </c>
      <c r="B1663" s="163" t="s">
        <v>1342</v>
      </c>
      <c r="C1663" s="174" t="s">
        <v>647</v>
      </c>
      <c r="D1663" s="68">
        <v>45712</v>
      </c>
      <c r="E1663" s="66">
        <f t="shared" si="18"/>
        <v>2</v>
      </c>
      <c r="F1663" s="66">
        <f t="shared" si="19"/>
        <v>2025</v>
      </c>
      <c r="G1663" s="67">
        <f t="shared" si="20"/>
        <v>45689</v>
      </c>
      <c r="H1663" s="67" t="s">
        <v>2010</v>
      </c>
      <c r="I1663" s="26" t="s">
        <v>54</v>
      </c>
      <c r="J1663" s="66" t="s">
        <v>135</v>
      </c>
      <c r="K1663" s="69"/>
      <c r="L1663" s="69"/>
      <c r="M1663" s="69" t="s">
        <v>666</v>
      </c>
      <c r="N1663" s="69" t="s">
        <v>28</v>
      </c>
      <c r="O1663" s="71">
        <v>0</v>
      </c>
      <c r="P1663" s="74">
        <v>1320</v>
      </c>
    </row>
    <row r="1664" spans="1:16" ht="14.25" customHeight="1">
      <c r="A1664" s="64" t="s">
        <v>122</v>
      </c>
      <c r="B1664" s="163" t="s">
        <v>1342</v>
      </c>
      <c r="C1664" s="174" t="s">
        <v>647</v>
      </c>
      <c r="D1664" s="68">
        <v>45712</v>
      </c>
      <c r="E1664" s="66">
        <f t="shared" si="18"/>
        <v>2</v>
      </c>
      <c r="F1664" s="66">
        <f t="shared" si="19"/>
        <v>2025</v>
      </c>
      <c r="G1664" s="67">
        <f t="shared" si="20"/>
        <v>45689</v>
      </c>
      <c r="H1664" s="67" t="s">
        <v>2010</v>
      </c>
      <c r="I1664" s="26" t="s">
        <v>709</v>
      </c>
      <c r="J1664" s="66" t="s">
        <v>945</v>
      </c>
      <c r="K1664" s="69"/>
      <c r="L1664" s="69"/>
      <c r="M1664" s="69" t="s">
        <v>666</v>
      </c>
      <c r="N1664" s="69" t="s">
        <v>28</v>
      </c>
      <c r="O1664" s="71">
        <v>0</v>
      </c>
      <c r="P1664" s="74">
        <v>1795.92</v>
      </c>
    </row>
    <row r="1665" spans="1:16" ht="14.25" customHeight="1">
      <c r="A1665" s="64" t="s">
        <v>122</v>
      </c>
      <c r="B1665" s="163" t="s">
        <v>1342</v>
      </c>
      <c r="C1665" s="174" t="s">
        <v>647</v>
      </c>
      <c r="D1665" s="68">
        <v>45712</v>
      </c>
      <c r="E1665" s="66">
        <f t="shared" si="18"/>
        <v>2</v>
      </c>
      <c r="F1665" s="66">
        <f t="shared" si="19"/>
        <v>2025</v>
      </c>
      <c r="G1665" s="67">
        <f t="shared" si="20"/>
        <v>45689</v>
      </c>
      <c r="H1665" s="67" t="s">
        <v>2010</v>
      </c>
      <c r="I1665" s="26" t="s">
        <v>55</v>
      </c>
      <c r="J1665" s="66" t="s">
        <v>690</v>
      </c>
      <c r="K1665" s="69"/>
      <c r="L1665" s="69"/>
      <c r="M1665" s="69" t="s">
        <v>666</v>
      </c>
      <c r="N1665" s="69" t="s">
        <v>28</v>
      </c>
      <c r="O1665" s="71">
        <v>0</v>
      </c>
      <c r="P1665" s="74">
        <v>57.51</v>
      </c>
    </row>
    <row r="1666" spans="1:16" ht="14.25" customHeight="1">
      <c r="A1666" s="64" t="s">
        <v>122</v>
      </c>
      <c r="B1666" s="163" t="s">
        <v>1342</v>
      </c>
      <c r="C1666" s="174" t="s">
        <v>647</v>
      </c>
      <c r="D1666" s="68">
        <v>45713</v>
      </c>
      <c r="E1666" s="66">
        <f t="shared" si="18"/>
        <v>2</v>
      </c>
      <c r="F1666" s="66">
        <f t="shared" si="19"/>
        <v>2025</v>
      </c>
      <c r="G1666" s="67">
        <f t="shared" si="20"/>
        <v>45689</v>
      </c>
      <c r="H1666" s="67" t="s">
        <v>2006</v>
      </c>
      <c r="I1666" s="26" t="s">
        <v>165</v>
      </c>
      <c r="J1666" s="66" t="s">
        <v>139</v>
      </c>
      <c r="K1666" s="69"/>
      <c r="L1666" s="69"/>
      <c r="M1666" s="69" t="s">
        <v>664</v>
      </c>
      <c r="N1666" s="69" t="s">
        <v>604</v>
      </c>
      <c r="O1666" s="71">
        <v>0.04</v>
      </c>
      <c r="P1666" s="74">
        <v>0</v>
      </c>
    </row>
    <row r="1667" spans="1:16" ht="14.25" customHeight="1">
      <c r="A1667" s="64" t="s">
        <v>122</v>
      </c>
      <c r="B1667" s="163" t="s">
        <v>1342</v>
      </c>
      <c r="C1667" s="174" t="s">
        <v>647</v>
      </c>
      <c r="D1667" s="68">
        <v>45713</v>
      </c>
      <c r="E1667" s="66">
        <f t="shared" si="18"/>
        <v>2</v>
      </c>
      <c r="F1667" s="66">
        <f t="shared" si="19"/>
        <v>2025</v>
      </c>
      <c r="G1667" s="67">
        <f t="shared" si="20"/>
        <v>45689</v>
      </c>
      <c r="H1667" s="67" t="s">
        <v>29</v>
      </c>
      <c r="I1667" s="26" t="s">
        <v>281</v>
      </c>
      <c r="J1667" s="66" t="s">
        <v>962</v>
      </c>
      <c r="K1667" s="69"/>
      <c r="L1667" s="69"/>
      <c r="M1667" s="69" t="s">
        <v>666</v>
      </c>
      <c r="N1667" s="69" t="s">
        <v>28</v>
      </c>
      <c r="O1667" s="71">
        <v>0</v>
      </c>
      <c r="P1667" s="74">
        <v>1125.45</v>
      </c>
    </row>
    <row r="1668" spans="1:16" ht="14.25" customHeight="1">
      <c r="A1668" s="64" t="s">
        <v>122</v>
      </c>
      <c r="B1668" s="163" t="s">
        <v>1342</v>
      </c>
      <c r="C1668" s="174" t="s">
        <v>647</v>
      </c>
      <c r="D1668" s="68">
        <v>45713</v>
      </c>
      <c r="E1668" s="66">
        <f t="shared" si="18"/>
        <v>2</v>
      </c>
      <c r="F1668" s="66">
        <f t="shared" si="19"/>
        <v>2025</v>
      </c>
      <c r="G1668" s="67">
        <f t="shared" si="20"/>
        <v>45689</v>
      </c>
      <c r="H1668" s="67" t="s">
        <v>2008</v>
      </c>
      <c r="I1668" s="26" t="s">
        <v>63</v>
      </c>
      <c r="J1668" s="66" t="s">
        <v>1364</v>
      </c>
      <c r="K1668" s="69"/>
      <c r="L1668" s="69"/>
      <c r="M1668" s="69" t="s">
        <v>666</v>
      </c>
      <c r="N1668" s="69" t="s">
        <v>28</v>
      </c>
      <c r="O1668" s="71">
        <v>0</v>
      </c>
      <c r="P1668" s="74">
        <v>301.08</v>
      </c>
    </row>
    <row r="1669" spans="1:16" ht="14.25" customHeight="1">
      <c r="A1669" s="64" t="s">
        <v>122</v>
      </c>
      <c r="B1669" s="163" t="s">
        <v>1342</v>
      </c>
      <c r="C1669" s="174" t="s">
        <v>647</v>
      </c>
      <c r="D1669" s="68">
        <v>45714</v>
      </c>
      <c r="E1669" s="66">
        <f t="shared" si="18"/>
        <v>2</v>
      </c>
      <c r="F1669" s="66">
        <f t="shared" si="19"/>
        <v>2025</v>
      </c>
      <c r="G1669" s="67">
        <f t="shared" si="20"/>
        <v>45689</v>
      </c>
      <c r="H1669" s="67" t="s">
        <v>2006</v>
      </c>
      <c r="I1669" s="26" t="s">
        <v>165</v>
      </c>
      <c r="J1669" s="66" t="s">
        <v>139</v>
      </c>
      <c r="K1669" s="69"/>
      <c r="L1669" s="69"/>
      <c r="M1669" s="69" t="s">
        <v>664</v>
      </c>
      <c r="N1669" s="69" t="s">
        <v>604</v>
      </c>
      <c r="O1669" s="71">
        <v>0.34</v>
      </c>
      <c r="P1669" s="74">
        <v>0</v>
      </c>
    </row>
    <row r="1670" spans="1:16" ht="14.25" customHeight="1">
      <c r="A1670" s="64" t="s">
        <v>122</v>
      </c>
      <c r="B1670" s="163" t="s">
        <v>1342</v>
      </c>
      <c r="C1670" s="174" t="s">
        <v>647</v>
      </c>
      <c r="D1670" s="68">
        <v>45714</v>
      </c>
      <c r="E1670" s="66">
        <f t="shared" si="18"/>
        <v>2</v>
      </c>
      <c r="F1670" s="66">
        <f t="shared" si="19"/>
        <v>2025</v>
      </c>
      <c r="G1670" s="67">
        <f t="shared" si="20"/>
        <v>45689</v>
      </c>
      <c r="H1670" s="67" t="s">
        <v>2008</v>
      </c>
      <c r="I1670" s="26" t="s">
        <v>63</v>
      </c>
      <c r="J1670" s="66" t="s">
        <v>724</v>
      </c>
      <c r="K1670" s="69">
        <v>50210</v>
      </c>
      <c r="L1670" s="69"/>
      <c r="M1670" s="69" t="s">
        <v>666</v>
      </c>
      <c r="N1670" s="69" t="s">
        <v>28</v>
      </c>
      <c r="O1670" s="71">
        <v>0</v>
      </c>
      <c r="P1670" s="74">
        <v>183.27</v>
      </c>
    </row>
    <row r="1671" spans="1:16" ht="14.25" customHeight="1">
      <c r="A1671" s="64" t="s">
        <v>122</v>
      </c>
      <c r="B1671" s="163" t="s">
        <v>1342</v>
      </c>
      <c r="C1671" s="174" t="s">
        <v>647</v>
      </c>
      <c r="D1671" s="68">
        <v>45714</v>
      </c>
      <c r="E1671" s="66">
        <f t="shared" si="18"/>
        <v>2</v>
      </c>
      <c r="F1671" s="66">
        <f t="shared" si="19"/>
        <v>2025</v>
      </c>
      <c r="G1671" s="67">
        <f t="shared" si="20"/>
        <v>45689</v>
      </c>
      <c r="H1671" s="67" t="s">
        <v>2008</v>
      </c>
      <c r="I1671" s="26" t="s">
        <v>63</v>
      </c>
      <c r="J1671" s="66" t="s">
        <v>1365</v>
      </c>
      <c r="K1671" s="69"/>
      <c r="L1671" s="69"/>
      <c r="M1671" s="69" t="s">
        <v>666</v>
      </c>
      <c r="N1671" s="69" t="s">
        <v>28</v>
      </c>
      <c r="O1671" s="71">
        <v>0</v>
      </c>
      <c r="P1671" s="74">
        <v>827.07</v>
      </c>
    </row>
    <row r="1672" spans="1:16" ht="14.25" customHeight="1">
      <c r="A1672" s="64" t="s">
        <v>122</v>
      </c>
      <c r="B1672" s="163" t="s">
        <v>1342</v>
      </c>
      <c r="C1672" s="174" t="s">
        <v>647</v>
      </c>
      <c r="D1672" s="68">
        <v>45714</v>
      </c>
      <c r="E1672" s="66">
        <f t="shared" si="18"/>
        <v>2</v>
      </c>
      <c r="F1672" s="66">
        <f t="shared" si="19"/>
        <v>2025</v>
      </c>
      <c r="G1672" s="67">
        <f t="shared" si="20"/>
        <v>45689</v>
      </c>
      <c r="H1672" s="67" t="s">
        <v>2008</v>
      </c>
      <c r="I1672" s="26" t="s">
        <v>63</v>
      </c>
      <c r="J1672" s="66" t="s">
        <v>765</v>
      </c>
      <c r="K1672" s="69"/>
      <c r="L1672" s="69"/>
      <c r="M1672" s="69" t="s">
        <v>666</v>
      </c>
      <c r="N1672" s="69" t="s">
        <v>28</v>
      </c>
      <c r="O1672" s="71">
        <v>0</v>
      </c>
      <c r="P1672" s="74">
        <v>7573.6</v>
      </c>
    </row>
    <row r="1673" spans="1:16" ht="14.25" customHeight="1">
      <c r="A1673" s="64" t="s">
        <v>122</v>
      </c>
      <c r="B1673" s="163" t="s">
        <v>1342</v>
      </c>
      <c r="C1673" s="174" t="s">
        <v>647</v>
      </c>
      <c r="D1673" s="68">
        <v>45715</v>
      </c>
      <c r="E1673" s="66">
        <f t="shared" si="18"/>
        <v>2</v>
      </c>
      <c r="F1673" s="66">
        <f t="shared" si="19"/>
        <v>2025</v>
      </c>
      <c r="G1673" s="67">
        <f t="shared" si="20"/>
        <v>45689</v>
      </c>
      <c r="H1673" s="67" t="s">
        <v>2006</v>
      </c>
      <c r="I1673" s="26" t="s">
        <v>165</v>
      </c>
      <c r="J1673" s="66" t="s">
        <v>139</v>
      </c>
      <c r="K1673" s="69"/>
      <c r="L1673" s="69"/>
      <c r="M1673" s="69" t="s">
        <v>664</v>
      </c>
      <c r="N1673" s="69" t="s">
        <v>604</v>
      </c>
      <c r="O1673" s="71">
        <v>1.78</v>
      </c>
      <c r="P1673" s="74">
        <v>0</v>
      </c>
    </row>
    <row r="1674" spans="1:16" ht="14.25" customHeight="1">
      <c r="A1674" s="64" t="s">
        <v>122</v>
      </c>
      <c r="B1674" s="163" t="s">
        <v>1342</v>
      </c>
      <c r="C1674" s="174" t="s">
        <v>647</v>
      </c>
      <c r="D1674" s="68">
        <v>45715</v>
      </c>
      <c r="E1674" s="66">
        <f t="shared" si="18"/>
        <v>2</v>
      </c>
      <c r="F1674" s="66">
        <f t="shared" si="19"/>
        <v>2025</v>
      </c>
      <c r="G1674" s="67">
        <f t="shared" si="20"/>
        <v>45689</v>
      </c>
      <c r="H1674" s="67" t="s">
        <v>2008</v>
      </c>
      <c r="I1674" s="26" t="s">
        <v>475</v>
      </c>
      <c r="J1674" s="66" t="s">
        <v>680</v>
      </c>
      <c r="K1674" s="69"/>
      <c r="L1674" s="69"/>
      <c r="M1674" s="69" t="s">
        <v>666</v>
      </c>
      <c r="N1674" s="69" t="s">
        <v>28</v>
      </c>
      <c r="O1674" s="71">
        <v>0</v>
      </c>
      <c r="P1674" s="74">
        <v>301.35000000000002</v>
      </c>
    </row>
    <row r="1675" spans="1:16" ht="14.25" customHeight="1">
      <c r="A1675" s="64" t="s">
        <v>122</v>
      </c>
      <c r="B1675" s="163" t="s">
        <v>1342</v>
      </c>
      <c r="C1675" s="174" t="s">
        <v>647</v>
      </c>
      <c r="D1675" s="68">
        <v>45715</v>
      </c>
      <c r="E1675" s="66">
        <f t="shared" si="18"/>
        <v>2</v>
      </c>
      <c r="F1675" s="66">
        <f t="shared" si="19"/>
        <v>2025</v>
      </c>
      <c r="G1675" s="67">
        <f t="shared" si="20"/>
        <v>45689</v>
      </c>
      <c r="H1675" s="67" t="s">
        <v>2008</v>
      </c>
      <c r="I1675" s="26" t="s">
        <v>475</v>
      </c>
      <c r="J1675" s="66" t="s">
        <v>1366</v>
      </c>
      <c r="K1675" s="69"/>
      <c r="L1675" s="69"/>
      <c r="M1675" s="69" t="s">
        <v>666</v>
      </c>
      <c r="N1675" s="69" t="s">
        <v>28</v>
      </c>
      <c r="O1675" s="71">
        <v>0</v>
      </c>
      <c r="P1675" s="74">
        <v>1349.25</v>
      </c>
    </row>
    <row r="1676" spans="1:16" ht="14.25" customHeight="1">
      <c r="A1676" s="64" t="s">
        <v>122</v>
      </c>
      <c r="B1676" s="163" t="s">
        <v>1342</v>
      </c>
      <c r="C1676" s="174" t="s">
        <v>647</v>
      </c>
      <c r="D1676" s="68">
        <v>45715</v>
      </c>
      <c r="E1676" s="66">
        <f t="shared" si="18"/>
        <v>2</v>
      </c>
      <c r="F1676" s="66">
        <f t="shared" si="19"/>
        <v>2025</v>
      </c>
      <c r="G1676" s="67">
        <f t="shared" si="20"/>
        <v>45689</v>
      </c>
      <c r="H1676" s="67" t="s">
        <v>2008</v>
      </c>
      <c r="I1676" s="26" t="s">
        <v>475</v>
      </c>
      <c r="J1676" s="66" t="s">
        <v>1367</v>
      </c>
      <c r="K1676" s="69"/>
      <c r="L1676" s="69"/>
      <c r="M1676" s="69" t="s">
        <v>666</v>
      </c>
      <c r="N1676" s="69" t="s">
        <v>28</v>
      </c>
      <c r="O1676" s="71">
        <v>0</v>
      </c>
      <c r="P1676" s="74">
        <v>57.8</v>
      </c>
    </row>
    <row r="1677" spans="1:16" ht="14.25" customHeight="1">
      <c r="A1677" s="64" t="s">
        <v>122</v>
      </c>
      <c r="B1677" s="163" t="s">
        <v>1342</v>
      </c>
      <c r="C1677" s="174" t="s">
        <v>647</v>
      </c>
      <c r="D1677" s="68">
        <v>45715</v>
      </c>
      <c r="E1677" s="66">
        <f t="shared" si="18"/>
        <v>2</v>
      </c>
      <c r="F1677" s="66">
        <f t="shared" si="19"/>
        <v>2025</v>
      </c>
      <c r="G1677" s="67">
        <f t="shared" si="20"/>
        <v>45689</v>
      </c>
      <c r="H1677" s="67" t="s">
        <v>2008</v>
      </c>
      <c r="I1677" s="26" t="s">
        <v>475</v>
      </c>
      <c r="J1677" s="66" t="s">
        <v>1366</v>
      </c>
      <c r="K1677" s="69"/>
      <c r="L1677" s="69"/>
      <c r="M1677" s="69" t="s">
        <v>666</v>
      </c>
      <c r="N1677" s="69" t="s">
        <v>28</v>
      </c>
      <c r="O1677" s="71">
        <v>0</v>
      </c>
      <c r="P1677" s="74">
        <v>767.48</v>
      </c>
    </row>
    <row r="1678" spans="1:16" ht="14.25" customHeight="1">
      <c r="A1678" s="64" t="s">
        <v>122</v>
      </c>
      <c r="B1678" s="163" t="s">
        <v>1342</v>
      </c>
      <c r="C1678" s="174" t="s">
        <v>647</v>
      </c>
      <c r="D1678" s="68">
        <v>45715</v>
      </c>
      <c r="E1678" s="66">
        <f t="shared" si="18"/>
        <v>2</v>
      </c>
      <c r="F1678" s="66">
        <f t="shared" si="19"/>
        <v>2025</v>
      </c>
      <c r="G1678" s="67">
        <f t="shared" si="20"/>
        <v>45689</v>
      </c>
      <c r="H1678" s="67" t="s">
        <v>2008</v>
      </c>
      <c r="I1678" s="26" t="s">
        <v>475</v>
      </c>
      <c r="J1678" s="66" t="s">
        <v>1368</v>
      </c>
      <c r="K1678" s="69"/>
      <c r="L1678" s="69"/>
      <c r="M1678" s="69" t="s">
        <v>666</v>
      </c>
      <c r="N1678" s="69" t="s">
        <v>28</v>
      </c>
      <c r="O1678" s="71">
        <v>0</v>
      </c>
      <c r="P1678" s="74">
        <v>455</v>
      </c>
    </row>
    <row r="1679" spans="1:16" ht="14.25" customHeight="1">
      <c r="A1679" s="64" t="s">
        <v>122</v>
      </c>
      <c r="B1679" s="163" t="s">
        <v>1342</v>
      </c>
      <c r="C1679" s="174" t="s">
        <v>647</v>
      </c>
      <c r="D1679" s="68">
        <v>45715</v>
      </c>
      <c r="E1679" s="66">
        <f t="shared" si="18"/>
        <v>2</v>
      </c>
      <c r="F1679" s="66">
        <f t="shared" si="19"/>
        <v>2025</v>
      </c>
      <c r="G1679" s="67">
        <f t="shared" si="20"/>
        <v>45689</v>
      </c>
      <c r="H1679" s="67" t="s">
        <v>29</v>
      </c>
      <c r="I1679" s="26" t="s">
        <v>281</v>
      </c>
      <c r="J1679" s="66" t="s">
        <v>353</v>
      </c>
      <c r="K1679" s="69"/>
      <c r="L1679" s="69"/>
      <c r="M1679" s="69" t="s">
        <v>666</v>
      </c>
      <c r="N1679" s="69" t="s">
        <v>28</v>
      </c>
      <c r="O1679" s="71">
        <v>0</v>
      </c>
      <c r="P1679" s="74">
        <v>392.08</v>
      </c>
    </row>
    <row r="1680" spans="1:16" ht="14.25" customHeight="1">
      <c r="A1680" s="64" t="s">
        <v>122</v>
      </c>
      <c r="B1680" s="163" t="s">
        <v>1342</v>
      </c>
      <c r="C1680" s="174" t="s">
        <v>647</v>
      </c>
      <c r="D1680" s="68">
        <v>45715</v>
      </c>
      <c r="E1680" s="66">
        <f t="shared" si="18"/>
        <v>2</v>
      </c>
      <c r="F1680" s="66">
        <f t="shared" si="19"/>
        <v>2025</v>
      </c>
      <c r="G1680" s="67">
        <f t="shared" si="20"/>
        <v>45689</v>
      </c>
      <c r="H1680" s="67" t="s">
        <v>2008</v>
      </c>
      <c r="I1680" s="26" t="s">
        <v>475</v>
      </c>
      <c r="J1680" s="66" t="s">
        <v>1369</v>
      </c>
      <c r="K1680" s="69"/>
      <c r="L1680" s="69"/>
      <c r="M1680" s="69" t="s">
        <v>666</v>
      </c>
      <c r="N1680" s="69" t="s">
        <v>28</v>
      </c>
      <c r="O1680" s="71">
        <v>0</v>
      </c>
      <c r="P1680" s="74">
        <v>442.24</v>
      </c>
    </row>
    <row r="1681" spans="1:16" ht="14.25" customHeight="1">
      <c r="A1681" s="64" t="s">
        <v>122</v>
      </c>
      <c r="B1681" s="163" t="s">
        <v>1342</v>
      </c>
      <c r="C1681" s="174" t="s">
        <v>647</v>
      </c>
      <c r="D1681" s="68">
        <v>45715</v>
      </c>
      <c r="E1681" s="66">
        <f t="shared" si="18"/>
        <v>2</v>
      </c>
      <c r="F1681" s="66">
        <f t="shared" si="19"/>
        <v>2025</v>
      </c>
      <c r="G1681" s="67">
        <f t="shared" si="20"/>
        <v>45689</v>
      </c>
      <c r="H1681" s="67" t="s">
        <v>2008</v>
      </c>
      <c r="I1681" s="26" t="s">
        <v>475</v>
      </c>
      <c r="J1681" s="66" t="s">
        <v>1370</v>
      </c>
      <c r="K1681" s="69"/>
      <c r="L1681" s="69"/>
      <c r="M1681" s="69" t="s">
        <v>666</v>
      </c>
      <c r="N1681" s="69" t="s">
        <v>28</v>
      </c>
      <c r="O1681" s="71">
        <v>0</v>
      </c>
      <c r="P1681" s="74">
        <v>1685.07</v>
      </c>
    </row>
    <row r="1682" spans="1:16" ht="14.25" customHeight="1">
      <c r="A1682" s="64" t="s">
        <v>122</v>
      </c>
      <c r="B1682" s="163" t="s">
        <v>1342</v>
      </c>
      <c r="C1682" s="174" t="s">
        <v>647</v>
      </c>
      <c r="D1682" s="68">
        <v>45715</v>
      </c>
      <c r="E1682" s="66">
        <f t="shared" si="18"/>
        <v>2</v>
      </c>
      <c r="F1682" s="66">
        <f t="shared" si="19"/>
        <v>2025</v>
      </c>
      <c r="G1682" s="67">
        <f t="shared" si="20"/>
        <v>45689</v>
      </c>
      <c r="H1682" s="67" t="s">
        <v>2008</v>
      </c>
      <c r="I1682" s="26" t="s">
        <v>475</v>
      </c>
      <c r="J1682" s="66" t="s">
        <v>1371</v>
      </c>
      <c r="K1682" s="69"/>
      <c r="L1682" s="69"/>
      <c r="M1682" s="69" t="s">
        <v>666</v>
      </c>
      <c r="N1682" s="69" t="s">
        <v>28</v>
      </c>
      <c r="O1682" s="71">
        <v>0</v>
      </c>
      <c r="P1682" s="74">
        <v>1154.96</v>
      </c>
    </row>
    <row r="1683" spans="1:16" ht="14.25" customHeight="1">
      <c r="A1683" s="64" t="s">
        <v>122</v>
      </c>
      <c r="B1683" s="163" t="s">
        <v>1342</v>
      </c>
      <c r="C1683" s="174" t="s">
        <v>647</v>
      </c>
      <c r="D1683" s="68">
        <v>45715</v>
      </c>
      <c r="E1683" s="66">
        <f t="shared" si="18"/>
        <v>2</v>
      </c>
      <c r="F1683" s="66">
        <f t="shared" si="19"/>
        <v>2025</v>
      </c>
      <c r="G1683" s="67">
        <f t="shared" si="20"/>
        <v>45689</v>
      </c>
      <c r="H1683" s="67" t="s">
        <v>2008</v>
      </c>
      <c r="I1683" s="26" t="s">
        <v>475</v>
      </c>
      <c r="J1683" s="66" t="s">
        <v>1372</v>
      </c>
      <c r="K1683" s="69"/>
      <c r="L1683" s="69"/>
      <c r="M1683" s="69" t="s">
        <v>666</v>
      </c>
      <c r="N1683" s="69" t="s">
        <v>28</v>
      </c>
      <c r="O1683" s="71">
        <v>0</v>
      </c>
      <c r="P1683" s="74">
        <v>183.14</v>
      </c>
    </row>
    <row r="1684" spans="1:16" ht="14.25" customHeight="1">
      <c r="A1684" s="64" t="s">
        <v>122</v>
      </c>
      <c r="B1684" s="163" t="s">
        <v>1342</v>
      </c>
      <c r="C1684" s="174" t="s">
        <v>647</v>
      </c>
      <c r="D1684" s="68">
        <v>45715</v>
      </c>
      <c r="E1684" s="66">
        <f t="shared" si="18"/>
        <v>2</v>
      </c>
      <c r="F1684" s="66">
        <f t="shared" si="19"/>
        <v>2025</v>
      </c>
      <c r="G1684" s="67">
        <f t="shared" si="20"/>
        <v>45689</v>
      </c>
      <c r="H1684" s="67" t="s">
        <v>2009</v>
      </c>
      <c r="I1684" s="26" t="s">
        <v>102</v>
      </c>
      <c r="J1684" s="66" t="s">
        <v>129</v>
      </c>
      <c r="K1684" s="69"/>
      <c r="L1684" s="69"/>
      <c r="M1684" s="69" t="s">
        <v>666</v>
      </c>
      <c r="N1684" s="69" t="s">
        <v>28</v>
      </c>
      <c r="O1684" s="71">
        <v>0</v>
      </c>
      <c r="P1684" s="74">
        <v>4.21</v>
      </c>
    </row>
    <row r="1685" spans="1:16" ht="14.25" customHeight="1">
      <c r="A1685" s="64" t="s">
        <v>122</v>
      </c>
      <c r="B1685" s="163" t="s">
        <v>1342</v>
      </c>
      <c r="C1685" s="174" t="s">
        <v>647</v>
      </c>
      <c r="D1685" s="68">
        <v>45715</v>
      </c>
      <c r="E1685" s="66">
        <f t="shared" si="18"/>
        <v>2</v>
      </c>
      <c r="F1685" s="66">
        <f t="shared" si="19"/>
        <v>2025</v>
      </c>
      <c r="G1685" s="67">
        <f t="shared" si="20"/>
        <v>45689</v>
      </c>
      <c r="H1685" s="67" t="s">
        <v>29</v>
      </c>
      <c r="I1685" s="26" t="s">
        <v>281</v>
      </c>
      <c r="J1685" s="66" t="s">
        <v>255</v>
      </c>
      <c r="K1685" s="69"/>
      <c r="L1685" s="69"/>
      <c r="M1685" s="69" t="s">
        <v>666</v>
      </c>
      <c r="N1685" s="69" t="s">
        <v>28</v>
      </c>
      <c r="O1685" s="71">
        <v>0</v>
      </c>
      <c r="P1685" s="74">
        <v>10.98</v>
      </c>
    </row>
    <row r="1686" spans="1:16" ht="14.25" customHeight="1">
      <c r="A1686" s="64" t="s">
        <v>122</v>
      </c>
      <c r="B1686" s="163" t="s">
        <v>1342</v>
      </c>
      <c r="C1686" s="174" t="s">
        <v>647</v>
      </c>
      <c r="D1686" s="68">
        <v>45715</v>
      </c>
      <c r="E1686" s="66">
        <f t="shared" si="18"/>
        <v>2</v>
      </c>
      <c r="F1686" s="66">
        <f t="shared" si="19"/>
        <v>2025</v>
      </c>
      <c r="G1686" s="67">
        <f t="shared" si="20"/>
        <v>45689</v>
      </c>
      <c r="H1686" s="67" t="s">
        <v>29</v>
      </c>
      <c r="I1686" s="26" t="s">
        <v>281</v>
      </c>
      <c r="J1686" s="66" t="s">
        <v>301</v>
      </c>
      <c r="K1686" s="69"/>
      <c r="L1686" s="69"/>
      <c r="M1686" s="69" t="s">
        <v>666</v>
      </c>
      <c r="N1686" s="69" t="s">
        <v>28</v>
      </c>
      <c r="O1686" s="71">
        <v>0</v>
      </c>
      <c r="P1686" s="74">
        <v>10.98</v>
      </c>
    </row>
    <row r="1687" spans="1:16" ht="14.25" customHeight="1">
      <c r="A1687" s="64" t="s">
        <v>122</v>
      </c>
      <c r="B1687" s="163" t="s">
        <v>1342</v>
      </c>
      <c r="C1687" s="174" t="s">
        <v>647</v>
      </c>
      <c r="D1687" s="68">
        <v>45715</v>
      </c>
      <c r="E1687" s="66">
        <f t="shared" si="18"/>
        <v>2</v>
      </c>
      <c r="F1687" s="66">
        <f t="shared" si="19"/>
        <v>2025</v>
      </c>
      <c r="G1687" s="67">
        <f t="shared" si="20"/>
        <v>45689</v>
      </c>
      <c r="H1687" s="67" t="s">
        <v>29</v>
      </c>
      <c r="I1687" s="26" t="s">
        <v>281</v>
      </c>
      <c r="J1687" s="66" t="s">
        <v>685</v>
      </c>
      <c r="K1687" s="69"/>
      <c r="L1687" s="69"/>
      <c r="M1687" s="69" t="s">
        <v>666</v>
      </c>
      <c r="N1687" s="69" t="s">
        <v>28</v>
      </c>
      <c r="O1687" s="71">
        <v>0</v>
      </c>
      <c r="P1687" s="74">
        <v>10.98</v>
      </c>
    </row>
    <row r="1688" spans="1:16" ht="14.25" customHeight="1">
      <c r="A1688" s="64" t="s">
        <v>122</v>
      </c>
      <c r="B1688" s="163" t="s">
        <v>1342</v>
      </c>
      <c r="C1688" s="174" t="s">
        <v>647</v>
      </c>
      <c r="D1688" s="68">
        <v>45715</v>
      </c>
      <c r="E1688" s="66">
        <f t="shared" si="18"/>
        <v>2</v>
      </c>
      <c r="F1688" s="66">
        <f t="shared" si="19"/>
        <v>2025</v>
      </c>
      <c r="G1688" s="67">
        <f t="shared" si="20"/>
        <v>45689</v>
      </c>
      <c r="H1688" s="67" t="s">
        <v>29</v>
      </c>
      <c r="I1688" s="26" t="s">
        <v>281</v>
      </c>
      <c r="J1688" s="66" t="s">
        <v>259</v>
      </c>
      <c r="K1688" s="69"/>
      <c r="L1688" s="69"/>
      <c r="M1688" s="69" t="s">
        <v>666</v>
      </c>
      <c r="N1688" s="69" t="s">
        <v>28</v>
      </c>
      <c r="O1688" s="71">
        <v>0</v>
      </c>
      <c r="P1688" s="74">
        <v>10.98</v>
      </c>
    </row>
    <row r="1689" spans="1:16" ht="14.25" customHeight="1">
      <c r="A1689" s="64" t="s">
        <v>122</v>
      </c>
      <c r="B1689" s="163" t="s">
        <v>1342</v>
      </c>
      <c r="C1689" s="174" t="s">
        <v>647</v>
      </c>
      <c r="D1689" s="68">
        <v>45715</v>
      </c>
      <c r="E1689" s="66">
        <f t="shared" si="18"/>
        <v>2</v>
      </c>
      <c r="F1689" s="66">
        <f t="shared" si="19"/>
        <v>2025</v>
      </c>
      <c r="G1689" s="67">
        <f t="shared" si="20"/>
        <v>45689</v>
      </c>
      <c r="H1689" s="67" t="s">
        <v>29</v>
      </c>
      <c r="I1689" s="26" t="s">
        <v>281</v>
      </c>
      <c r="J1689" s="66" t="s">
        <v>262</v>
      </c>
      <c r="K1689" s="69"/>
      <c r="L1689" s="69"/>
      <c r="M1689" s="69" t="s">
        <v>666</v>
      </c>
      <c r="N1689" s="69" t="s">
        <v>28</v>
      </c>
      <c r="O1689" s="71">
        <v>0</v>
      </c>
      <c r="P1689" s="74">
        <v>10.98</v>
      </c>
    </row>
    <row r="1690" spans="1:16" ht="14.25" customHeight="1">
      <c r="A1690" s="64" t="s">
        <v>122</v>
      </c>
      <c r="B1690" s="163" t="s">
        <v>1342</v>
      </c>
      <c r="C1690" s="174" t="s">
        <v>647</v>
      </c>
      <c r="D1690" s="68">
        <v>45715</v>
      </c>
      <c r="E1690" s="66">
        <f t="shared" si="18"/>
        <v>2</v>
      </c>
      <c r="F1690" s="66">
        <f t="shared" si="19"/>
        <v>2025</v>
      </c>
      <c r="G1690" s="67">
        <f t="shared" si="20"/>
        <v>45689</v>
      </c>
      <c r="H1690" s="67" t="s">
        <v>29</v>
      </c>
      <c r="I1690" s="26" t="s">
        <v>281</v>
      </c>
      <c r="J1690" s="66" t="s">
        <v>261</v>
      </c>
      <c r="K1690" s="69"/>
      <c r="L1690" s="69"/>
      <c r="M1690" s="69" t="s">
        <v>666</v>
      </c>
      <c r="N1690" s="69" t="s">
        <v>28</v>
      </c>
      <c r="O1690" s="71">
        <v>0</v>
      </c>
      <c r="P1690" s="74">
        <v>10.98</v>
      </c>
    </row>
    <row r="1691" spans="1:16" ht="14.25" customHeight="1">
      <c r="A1691" s="64" t="s">
        <v>122</v>
      </c>
      <c r="B1691" s="163" t="s">
        <v>1342</v>
      </c>
      <c r="C1691" s="174" t="s">
        <v>647</v>
      </c>
      <c r="D1691" s="68">
        <v>45715</v>
      </c>
      <c r="E1691" s="66">
        <f t="shared" si="18"/>
        <v>2</v>
      </c>
      <c r="F1691" s="66">
        <f t="shared" si="19"/>
        <v>2025</v>
      </c>
      <c r="G1691" s="67">
        <f t="shared" si="20"/>
        <v>45689</v>
      </c>
      <c r="H1691" s="67" t="s">
        <v>2008</v>
      </c>
      <c r="I1691" s="26" t="s">
        <v>63</v>
      </c>
      <c r="J1691" s="66" t="s">
        <v>765</v>
      </c>
      <c r="K1691" s="69"/>
      <c r="L1691" s="69"/>
      <c r="M1691" s="69" t="s">
        <v>666</v>
      </c>
      <c r="N1691" s="69" t="s">
        <v>28</v>
      </c>
      <c r="O1691" s="71">
        <v>0</v>
      </c>
      <c r="P1691" s="74">
        <v>5933.5</v>
      </c>
    </row>
    <row r="1692" spans="1:16" ht="14.25" customHeight="1">
      <c r="A1692" s="64" t="s">
        <v>122</v>
      </c>
      <c r="B1692" s="163" t="s">
        <v>1342</v>
      </c>
      <c r="C1692" s="174" t="s">
        <v>647</v>
      </c>
      <c r="D1692" s="68">
        <v>45715</v>
      </c>
      <c r="E1692" s="66">
        <f t="shared" si="18"/>
        <v>2</v>
      </c>
      <c r="F1692" s="66">
        <f t="shared" si="19"/>
        <v>2025</v>
      </c>
      <c r="G1692" s="67">
        <f t="shared" si="20"/>
        <v>45689</v>
      </c>
      <c r="H1692" s="67" t="s">
        <v>2008</v>
      </c>
      <c r="I1692" s="26" t="s">
        <v>63</v>
      </c>
      <c r="J1692" s="66" t="s">
        <v>765</v>
      </c>
      <c r="K1692" s="69"/>
      <c r="L1692" s="69"/>
      <c r="M1692" s="69" t="s">
        <v>666</v>
      </c>
      <c r="N1692" s="69" t="s">
        <v>28</v>
      </c>
      <c r="O1692" s="71">
        <v>0</v>
      </c>
      <c r="P1692" s="74">
        <v>15457.85</v>
      </c>
    </row>
    <row r="1693" spans="1:16" ht="14.25" customHeight="1">
      <c r="A1693" s="64" t="s">
        <v>122</v>
      </c>
      <c r="B1693" s="163" t="s">
        <v>1342</v>
      </c>
      <c r="C1693" s="174" t="s">
        <v>647</v>
      </c>
      <c r="D1693" s="68">
        <v>45715</v>
      </c>
      <c r="E1693" s="66">
        <f t="shared" si="18"/>
        <v>2</v>
      </c>
      <c r="F1693" s="66">
        <f t="shared" si="19"/>
        <v>2025</v>
      </c>
      <c r="G1693" s="67">
        <f t="shared" si="20"/>
        <v>45689</v>
      </c>
      <c r="H1693" s="67" t="s">
        <v>2008</v>
      </c>
      <c r="I1693" s="26" t="s">
        <v>475</v>
      </c>
      <c r="J1693" s="66" t="s">
        <v>765</v>
      </c>
      <c r="K1693" s="69"/>
      <c r="L1693" s="69"/>
      <c r="M1693" s="69" t="s">
        <v>666</v>
      </c>
      <c r="N1693" s="69" t="s">
        <v>28</v>
      </c>
      <c r="O1693" s="71">
        <v>0</v>
      </c>
      <c r="P1693" s="74">
        <v>2432.71</v>
      </c>
    </row>
    <row r="1694" spans="1:16" ht="14.25" customHeight="1">
      <c r="A1694" s="64" t="s">
        <v>122</v>
      </c>
      <c r="B1694" s="163" t="s">
        <v>1342</v>
      </c>
      <c r="C1694" s="174" t="s">
        <v>647</v>
      </c>
      <c r="D1694" s="68">
        <v>45715</v>
      </c>
      <c r="E1694" s="66">
        <f t="shared" si="18"/>
        <v>2</v>
      </c>
      <c r="F1694" s="66">
        <f t="shared" si="19"/>
        <v>2025</v>
      </c>
      <c r="G1694" s="67">
        <f t="shared" si="20"/>
        <v>45689</v>
      </c>
      <c r="H1694" s="67" t="s">
        <v>2008</v>
      </c>
      <c r="I1694" s="26" t="s">
        <v>475</v>
      </c>
      <c r="J1694" s="66" t="s">
        <v>765</v>
      </c>
      <c r="K1694" s="69"/>
      <c r="L1694" s="69"/>
      <c r="M1694" s="69" t="s">
        <v>666</v>
      </c>
      <c r="N1694" s="69" t="s">
        <v>28</v>
      </c>
      <c r="O1694" s="71">
        <v>0</v>
      </c>
      <c r="P1694" s="74">
        <v>3515.91</v>
      </c>
    </row>
    <row r="1695" spans="1:16" ht="14.25" customHeight="1">
      <c r="A1695" s="64" t="s">
        <v>122</v>
      </c>
      <c r="B1695" s="163" t="s">
        <v>1342</v>
      </c>
      <c r="C1695" s="174" t="s">
        <v>647</v>
      </c>
      <c r="D1695" s="68">
        <v>45715</v>
      </c>
      <c r="E1695" s="66">
        <f t="shared" si="18"/>
        <v>2</v>
      </c>
      <c r="F1695" s="66">
        <f t="shared" si="19"/>
        <v>2025</v>
      </c>
      <c r="G1695" s="67">
        <f t="shared" si="20"/>
        <v>45689</v>
      </c>
      <c r="H1695" s="67" t="s">
        <v>2008</v>
      </c>
      <c r="I1695" s="26" t="s">
        <v>147</v>
      </c>
      <c r="J1695" s="66" t="s">
        <v>1373</v>
      </c>
      <c r="K1695" s="69"/>
      <c r="L1695" s="69"/>
      <c r="M1695" s="69" t="s">
        <v>666</v>
      </c>
      <c r="N1695" s="69" t="s">
        <v>28</v>
      </c>
      <c r="O1695" s="71">
        <v>0</v>
      </c>
      <c r="P1695" s="74">
        <v>151</v>
      </c>
    </row>
    <row r="1696" spans="1:16" ht="14.25" customHeight="1">
      <c r="A1696" s="64" t="s">
        <v>122</v>
      </c>
      <c r="B1696" s="163" t="s">
        <v>1342</v>
      </c>
      <c r="C1696" s="174" t="s">
        <v>647</v>
      </c>
      <c r="D1696" s="68">
        <v>45716</v>
      </c>
      <c r="E1696" s="66">
        <f t="shared" si="18"/>
        <v>2</v>
      </c>
      <c r="F1696" s="66">
        <f t="shared" si="19"/>
        <v>2025</v>
      </c>
      <c r="G1696" s="67">
        <f t="shared" si="20"/>
        <v>45689</v>
      </c>
      <c r="H1696" s="67" t="s">
        <v>29</v>
      </c>
      <c r="I1696" s="26" t="s">
        <v>42</v>
      </c>
      <c r="J1696" s="66" t="s">
        <v>1374</v>
      </c>
      <c r="K1696" s="69"/>
      <c r="L1696" s="69"/>
      <c r="M1696" s="69" t="s">
        <v>664</v>
      </c>
      <c r="N1696" s="69" t="s">
        <v>604</v>
      </c>
      <c r="O1696" s="71">
        <v>129.4</v>
      </c>
      <c r="P1696" s="74">
        <v>0</v>
      </c>
    </row>
    <row r="1697" spans="1:16" ht="14.25" customHeight="1">
      <c r="A1697" s="64" t="s">
        <v>122</v>
      </c>
      <c r="B1697" s="163" t="s">
        <v>1342</v>
      </c>
      <c r="C1697" s="174" t="s">
        <v>647</v>
      </c>
      <c r="D1697" s="68">
        <v>45716</v>
      </c>
      <c r="E1697" s="66">
        <f t="shared" si="18"/>
        <v>2</v>
      </c>
      <c r="F1697" s="66">
        <f t="shared" si="19"/>
        <v>2025</v>
      </c>
      <c r="G1697" s="67">
        <f t="shared" si="20"/>
        <v>45689</v>
      </c>
      <c r="H1697" s="67" t="s">
        <v>2006</v>
      </c>
      <c r="I1697" s="26" t="s">
        <v>165</v>
      </c>
      <c r="J1697" s="66" t="s">
        <v>139</v>
      </c>
      <c r="K1697" s="69"/>
      <c r="L1697" s="69"/>
      <c r="M1697" s="69" t="s">
        <v>664</v>
      </c>
      <c r="N1697" s="69" t="s">
        <v>604</v>
      </c>
      <c r="O1697" s="71">
        <v>3.45</v>
      </c>
      <c r="P1697" s="74">
        <v>0</v>
      </c>
    </row>
    <row r="1698" spans="1:16" ht="14.25" customHeight="1">
      <c r="A1698" s="64" t="s">
        <v>122</v>
      </c>
      <c r="B1698" s="163" t="s">
        <v>1342</v>
      </c>
      <c r="C1698" s="174" t="s">
        <v>647</v>
      </c>
      <c r="D1698" s="68">
        <v>45716</v>
      </c>
      <c r="E1698" s="66">
        <f t="shared" si="18"/>
        <v>2</v>
      </c>
      <c r="F1698" s="66">
        <f t="shared" si="19"/>
        <v>2025</v>
      </c>
      <c r="G1698" s="67">
        <f t="shared" si="20"/>
        <v>45689</v>
      </c>
      <c r="H1698" s="67" t="s">
        <v>2008</v>
      </c>
      <c r="I1698" s="26" t="s">
        <v>1362</v>
      </c>
      <c r="J1698" s="66" t="s">
        <v>471</v>
      </c>
      <c r="K1698" s="69"/>
      <c r="L1698" s="69"/>
      <c r="M1698" s="69" t="s">
        <v>666</v>
      </c>
      <c r="N1698" s="69" t="s">
        <v>28</v>
      </c>
      <c r="O1698" s="71">
        <v>0</v>
      </c>
      <c r="P1698" s="74">
        <v>2640</v>
      </c>
    </row>
    <row r="1699" spans="1:16" ht="14.25" customHeight="1">
      <c r="A1699" s="64" t="s">
        <v>122</v>
      </c>
      <c r="B1699" s="163" t="s">
        <v>1342</v>
      </c>
      <c r="C1699" s="174" t="s">
        <v>647</v>
      </c>
      <c r="D1699" s="68">
        <v>45716</v>
      </c>
      <c r="E1699" s="66">
        <f t="shared" si="18"/>
        <v>2</v>
      </c>
      <c r="F1699" s="66">
        <f t="shared" si="19"/>
        <v>2025</v>
      </c>
      <c r="G1699" s="67">
        <f t="shared" si="20"/>
        <v>45689</v>
      </c>
      <c r="H1699" s="67" t="s">
        <v>29</v>
      </c>
      <c r="I1699" s="26" t="s">
        <v>42</v>
      </c>
      <c r="J1699" s="66" t="s">
        <v>1375</v>
      </c>
      <c r="K1699" s="69"/>
      <c r="L1699" s="69"/>
      <c r="M1699" s="69" t="s">
        <v>666</v>
      </c>
      <c r="N1699" s="69" t="s">
        <v>28</v>
      </c>
      <c r="O1699" s="71">
        <v>0</v>
      </c>
      <c r="P1699" s="74">
        <v>129.4</v>
      </c>
    </row>
    <row r="1700" spans="1:16" ht="14.25" customHeight="1">
      <c r="A1700" s="64" t="s">
        <v>122</v>
      </c>
      <c r="B1700" s="163" t="s">
        <v>1342</v>
      </c>
      <c r="C1700" s="174" t="s">
        <v>647</v>
      </c>
      <c r="D1700" s="68">
        <v>45716</v>
      </c>
      <c r="E1700" s="66">
        <f t="shared" si="18"/>
        <v>2</v>
      </c>
      <c r="F1700" s="66">
        <f t="shared" si="19"/>
        <v>2025</v>
      </c>
      <c r="G1700" s="67">
        <f t="shared" si="20"/>
        <v>45689</v>
      </c>
      <c r="H1700" s="67" t="s">
        <v>2009</v>
      </c>
      <c r="I1700" s="26" t="s">
        <v>102</v>
      </c>
      <c r="J1700" s="66" t="s">
        <v>129</v>
      </c>
      <c r="K1700" s="69"/>
      <c r="L1700" s="69"/>
      <c r="M1700" s="69" t="s">
        <v>666</v>
      </c>
      <c r="N1700" s="69" t="s">
        <v>28</v>
      </c>
      <c r="O1700" s="71">
        <v>0</v>
      </c>
      <c r="P1700" s="74">
        <v>9</v>
      </c>
    </row>
    <row r="1701" spans="1:16" ht="14.25" customHeight="1">
      <c r="A1701" s="64" t="s">
        <v>122</v>
      </c>
      <c r="B1701" s="163" t="s">
        <v>1342</v>
      </c>
      <c r="C1701" s="174" t="s">
        <v>647</v>
      </c>
      <c r="D1701" s="68">
        <v>45716</v>
      </c>
      <c r="E1701" s="66">
        <f t="shared" si="18"/>
        <v>2</v>
      </c>
      <c r="F1701" s="66">
        <f t="shared" si="19"/>
        <v>2025</v>
      </c>
      <c r="G1701" s="67">
        <f t="shared" si="20"/>
        <v>45689</v>
      </c>
      <c r="H1701" s="67" t="s">
        <v>29</v>
      </c>
      <c r="I1701" s="26" t="s">
        <v>43</v>
      </c>
      <c r="J1701" s="66" t="s">
        <v>255</v>
      </c>
      <c r="K1701" s="69"/>
      <c r="L1701" s="69"/>
      <c r="M1701" s="69" t="s">
        <v>666</v>
      </c>
      <c r="N1701" s="69" t="s">
        <v>28</v>
      </c>
      <c r="O1701" s="71">
        <v>0</v>
      </c>
      <c r="P1701" s="74">
        <v>3193.7</v>
      </c>
    </row>
    <row r="1702" spans="1:16" ht="14.25" customHeight="1">
      <c r="A1702" s="64" t="s">
        <v>122</v>
      </c>
      <c r="B1702" s="163" t="s">
        <v>1342</v>
      </c>
      <c r="C1702" s="174" t="s">
        <v>647</v>
      </c>
      <c r="D1702" s="68">
        <v>45716</v>
      </c>
      <c r="E1702" s="66">
        <f t="shared" si="18"/>
        <v>2</v>
      </c>
      <c r="F1702" s="66">
        <f t="shared" si="19"/>
        <v>2025</v>
      </c>
      <c r="G1702" s="67">
        <f t="shared" si="20"/>
        <v>45689</v>
      </c>
      <c r="H1702" s="67" t="s">
        <v>29</v>
      </c>
      <c r="I1702" s="26" t="s">
        <v>43</v>
      </c>
      <c r="J1702" s="66" t="s">
        <v>257</v>
      </c>
      <c r="K1702" s="69"/>
      <c r="L1702" s="69"/>
      <c r="M1702" s="69" t="s">
        <v>666</v>
      </c>
      <c r="N1702" s="69" t="s">
        <v>28</v>
      </c>
      <c r="O1702" s="71">
        <v>0</v>
      </c>
      <c r="P1702" s="74">
        <v>1529.7</v>
      </c>
    </row>
    <row r="1703" spans="1:16" ht="14.25" customHeight="1">
      <c r="A1703" s="64" t="s">
        <v>122</v>
      </c>
      <c r="B1703" s="163" t="s">
        <v>1342</v>
      </c>
      <c r="C1703" s="174" t="s">
        <v>647</v>
      </c>
      <c r="D1703" s="68">
        <v>45716</v>
      </c>
      <c r="E1703" s="66">
        <f t="shared" si="18"/>
        <v>2</v>
      </c>
      <c r="F1703" s="66">
        <f t="shared" si="19"/>
        <v>2025</v>
      </c>
      <c r="G1703" s="67">
        <f t="shared" si="20"/>
        <v>45689</v>
      </c>
      <c r="H1703" s="67" t="s">
        <v>29</v>
      </c>
      <c r="I1703" s="26" t="s">
        <v>43</v>
      </c>
      <c r="J1703" s="66" t="s">
        <v>1351</v>
      </c>
      <c r="K1703" s="69"/>
      <c r="L1703" s="69"/>
      <c r="M1703" s="69" t="s">
        <v>666</v>
      </c>
      <c r="N1703" s="69" t="s">
        <v>28</v>
      </c>
      <c r="O1703" s="71">
        <v>0</v>
      </c>
      <c r="P1703" s="74">
        <v>4964.79</v>
      </c>
    </row>
    <row r="1704" spans="1:16" ht="14.25" customHeight="1">
      <c r="A1704" s="64" t="s">
        <v>122</v>
      </c>
      <c r="B1704" s="163" t="s">
        <v>1342</v>
      </c>
      <c r="C1704" s="174" t="s">
        <v>647</v>
      </c>
      <c r="D1704" s="68">
        <v>45716</v>
      </c>
      <c r="E1704" s="66">
        <f t="shared" si="18"/>
        <v>2</v>
      </c>
      <c r="F1704" s="66">
        <f t="shared" si="19"/>
        <v>2025</v>
      </c>
      <c r="G1704" s="67">
        <f t="shared" si="20"/>
        <v>45689</v>
      </c>
      <c r="H1704" s="67" t="s">
        <v>29</v>
      </c>
      <c r="I1704" s="26" t="s">
        <v>43</v>
      </c>
      <c r="J1704" s="66" t="s">
        <v>1353</v>
      </c>
      <c r="K1704" s="69"/>
      <c r="L1704" s="69"/>
      <c r="M1704" s="69" t="s">
        <v>666</v>
      </c>
      <c r="N1704" s="69" t="s">
        <v>28</v>
      </c>
      <c r="O1704" s="71">
        <v>0</v>
      </c>
      <c r="P1704" s="74">
        <v>1819.21</v>
      </c>
    </row>
    <row r="1705" spans="1:16" ht="14.25" customHeight="1">
      <c r="A1705" s="64" t="s">
        <v>122</v>
      </c>
      <c r="B1705" s="163" t="s">
        <v>1342</v>
      </c>
      <c r="C1705" s="174" t="s">
        <v>647</v>
      </c>
      <c r="D1705" s="68">
        <v>45716</v>
      </c>
      <c r="E1705" s="66">
        <f t="shared" si="18"/>
        <v>2</v>
      </c>
      <c r="F1705" s="66">
        <f t="shared" si="19"/>
        <v>2025</v>
      </c>
      <c r="G1705" s="67">
        <f t="shared" si="20"/>
        <v>45689</v>
      </c>
      <c r="H1705" s="67" t="s">
        <v>29</v>
      </c>
      <c r="I1705" s="26" t="s">
        <v>43</v>
      </c>
      <c r="J1705" s="66" t="s">
        <v>259</v>
      </c>
      <c r="K1705" s="69"/>
      <c r="L1705" s="69"/>
      <c r="M1705" s="69" t="s">
        <v>666</v>
      </c>
      <c r="N1705" s="69" t="s">
        <v>28</v>
      </c>
      <c r="O1705" s="71">
        <v>0</v>
      </c>
      <c r="P1705" s="74">
        <v>3486.98</v>
      </c>
    </row>
    <row r="1706" spans="1:16" ht="14.25" customHeight="1">
      <c r="A1706" s="64" t="s">
        <v>122</v>
      </c>
      <c r="B1706" s="163" t="s">
        <v>1342</v>
      </c>
      <c r="C1706" s="174" t="s">
        <v>647</v>
      </c>
      <c r="D1706" s="68">
        <v>45716</v>
      </c>
      <c r="E1706" s="66">
        <f t="shared" si="18"/>
        <v>2</v>
      </c>
      <c r="F1706" s="66">
        <f t="shared" si="19"/>
        <v>2025</v>
      </c>
      <c r="G1706" s="67">
        <f t="shared" si="20"/>
        <v>45689</v>
      </c>
      <c r="H1706" s="67" t="s">
        <v>29</v>
      </c>
      <c r="I1706" s="26" t="s">
        <v>43</v>
      </c>
      <c r="J1706" s="66" t="s">
        <v>260</v>
      </c>
      <c r="K1706" s="69"/>
      <c r="L1706" s="69"/>
      <c r="M1706" s="69" t="s">
        <v>666</v>
      </c>
      <c r="N1706" s="69" t="s">
        <v>28</v>
      </c>
      <c r="O1706" s="71">
        <v>0</v>
      </c>
      <c r="P1706" s="74">
        <v>3447.62</v>
      </c>
    </row>
    <row r="1707" spans="1:16" ht="14.25" customHeight="1">
      <c r="A1707" s="64" t="s">
        <v>122</v>
      </c>
      <c r="B1707" s="163" t="s">
        <v>1342</v>
      </c>
      <c r="C1707" s="174" t="s">
        <v>647</v>
      </c>
      <c r="D1707" s="68">
        <v>45716</v>
      </c>
      <c r="E1707" s="66">
        <f t="shared" si="18"/>
        <v>2</v>
      </c>
      <c r="F1707" s="66">
        <f t="shared" si="19"/>
        <v>2025</v>
      </c>
      <c r="G1707" s="67">
        <f t="shared" si="20"/>
        <v>45689</v>
      </c>
      <c r="H1707" s="67" t="s">
        <v>29</v>
      </c>
      <c r="I1707" s="26" t="s">
        <v>43</v>
      </c>
      <c r="J1707" s="66" t="s">
        <v>1354</v>
      </c>
      <c r="K1707" s="69"/>
      <c r="L1707" s="69"/>
      <c r="M1707" s="69" t="s">
        <v>666</v>
      </c>
      <c r="N1707" s="69" t="s">
        <v>28</v>
      </c>
      <c r="O1707" s="71">
        <v>0</v>
      </c>
      <c r="P1707" s="74">
        <v>3267.39</v>
      </c>
    </row>
    <row r="1708" spans="1:16" ht="14.25" customHeight="1">
      <c r="A1708" s="64" t="s">
        <v>122</v>
      </c>
      <c r="B1708" s="163" t="s">
        <v>1342</v>
      </c>
      <c r="C1708" s="174" t="s">
        <v>647</v>
      </c>
      <c r="D1708" s="68">
        <v>45716</v>
      </c>
      <c r="E1708" s="66">
        <f t="shared" si="18"/>
        <v>2</v>
      </c>
      <c r="F1708" s="66">
        <f t="shared" si="19"/>
        <v>2025</v>
      </c>
      <c r="G1708" s="67">
        <f t="shared" si="20"/>
        <v>45689</v>
      </c>
      <c r="H1708" s="67" t="s">
        <v>29</v>
      </c>
      <c r="I1708" s="26" t="s">
        <v>43</v>
      </c>
      <c r="J1708" s="66" t="s">
        <v>261</v>
      </c>
      <c r="K1708" s="69"/>
      <c r="L1708" s="69"/>
      <c r="M1708" s="69" t="s">
        <v>666</v>
      </c>
      <c r="N1708" s="69" t="s">
        <v>28</v>
      </c>
      <c r="O1708" s="71">
        <v>0</v>
      </c>
      <c r="P1708" s="74">
        <v>1820.36</v>
      </c>
    </row>
    <row r="1709" spans="1:16" ht="14.25" customHeight="1">
      <c r="A1709" s="64" t="s">
        <v>122</v>
      </c>
      <c r="B1709" s="163" t="s">
        <v>1342</v>
      </c>
      <c r="C1709" s="174" t="s">
        <v>647</v>
      </c>
      <c r="D1709" s="68">
        <v>45716</v>
      </c>
      <c r="E1709" s="66">
        <f t="shared" si="18"/>
        <v>2</v>
      </c>
      <c r="F1709" s="66">
        <f t="shared" si="19"/>
        <v>2025</v>
      </c>
      <c r="G1709" s="67">
        <f t="shared" si="20"/>
        <v>45689</v>
      </c>
      <c r="H1709" s="67" t="s">
        <v>29</v>
      </c>
      <c r="I1709" s="26" t="s">
        <v>43</v>
      </c>
      <c r="J1709" s="66" t="s">
        <v>262</v>
      </c>
      <c r="K1709" s="69"/>
      <c r="L1709" s="69"/>
      <c r="M1709" s="69" t="s">
        <v>666</v>
      </c>
      <c r="N1709" s="69" t="s">
        <v>28</v>
      </c>
      <c r="O1709" s="71">
        <v>0</v>
      </c>
      <c r="P1709" s="74">
        <v>2978.6</v>
      </c>
    </row>
    <row r="1710" spans="1:16" ht="14.25" customHeight="1">
      <c r="A1710" s="64" t="s">
        <v>122</v>
      </c>
      <c r="B1710" s="163" t="s">
        <v>1342</v>
      </c>
      <c r="C1710" s="174" t="s">
        <v>647</v>
      </c>
      <c r="D1710" s="68">
        <v>45716</v>
      </c>
      <c r="E1710" s="66">
        <f t="shared" si="18"/>
        <v>2</v>
      </c>
      <c r="F1710" s="66">
        <f t="shared" si="19"/>
        <v>2025</v>
      </c>
      <c r="G1710" s="67">
        <f t="shared" si="20"/>
        <v>45689</v>
      </c>
      <c r="H1710" s="67" t="s">
        <v>29</v>
      </c>
      <c r="I1710" s="26" t="s">
        <v>43</v>
      </c>
      <c r="J1710" s="66" t="s">
        <v>263</v>
      </c>
      <c r="K1710" s="69"/>
      <c r="L1710" s="69"/>
      <c r="M1710" s="69" t="s">
        <v>666</v>
      </c>
      <c r="N1710" s="69" t="s">
        <v>28</v>
      </c>
      <c r="O1710" s="71">
        <v>0</v>
      </c>
      <c r="P1710" s="74">
        <v>1638.03</v>
      </c>
    </row>
    <row r="1711" spans="1:16" ht="14.25" customHeight="1">
      <c r="A1711" s="64" t="s">
        <v>122</v>
      </c>
      <c r="B1711" s="163" t="s">
        <v>1342</v>
      </c>
      <c r="C1711" s="174" t="s">
        <v>647</v>
      </c>
      <c r="D1711" s="68">
        <v>45716</v>
      </c>
      <c r="E1711" s="66">
        <f t="shared" si="18"/>
        <v>2</v>
      </c>
      <c r="F1711" s="66">
        <f t="shared" si="19"/>
        <v>2025</v>
      </c>
      <c r="G1711" s="67">
        <f t="shared" si="20"/>
        <v>45689</v>
      </c>
      <c r="H1711" s="67" t="s">
        <v>29</v>
      </c>
      <c r="I1711" s="26" t="s">
        <v>43</v>
      </c>
      <c r="J1711" s="66" t="s">
        <v>264</v>
      </c>
      <c r="K1711" s="69"/>
      <c r="L1711" s="69"/>
      <c r="M1711" s="69" t="s">
        <v>666</v>
      </c>
      <c r="N1711" s="69" t="s">
        <v>28</v>
      </c>
      <c r="O1711" s="71">
        <v>0</v>
      </c>
      <c r="P1711" s="74">
        <v>1623.73</v>
      </c>
    </row>
    <row r="1712" spans="1:16" ht="14.25" customHeight="1">
      <c r="A1712" s="64" t="s">
        <v>122</v>
      </c>
      <c r="B1712" s="163" t="s">
        <v>1342</v>
      </c>
      <c r="C1712" s="174" t="s">
        <v>647</v>
      </c>
      <c r="D1712" s="68">
        <v>45716</v>
      </c>
      <c r="E1712" s="66">
        <f t="shared" si="18"/>
        <v>2</v>
      </c>
      <c r="F1712" s="66">
        <f t="shared" si="19"/>
        <v>2025</v>
      </c>
      <c r="G1712" s="67">
        <f t="shared" si="20"/>
        <v>45689</v>
      </c>
      <c r="H1712" s="67" t="s">
        <v>29</v>
      </c>
      <c r="I1712" s="26" t="s">
        <v>43</v>
      </c>
      <c r="J1712" s="66" t="s">
        <v>265</v>
      </c>
      <c r="K1712" s="69"/>
      <c r="L1712" s="69"/>
      <c r="M1712" s="69" t="s">
        <v>666</v>
      </c>
      <c r="N1712" s="69" t="s">
        <v>28</v>
      </c>
      <c r="O1712" s="71">
        <v>0</v>
      </c>
      <c r="P1712" s="74">
        <v>2254.02</v>
      </c>
    </row>
    <row r="1713" spans="1:16" ht="14.25" customHeight="1">
      <c r="A1713" s="64" t="s">
        <v>122</v>
      </c>
      <c r="B1713" s="163" t="s">
        <v>1342</v>
      </c>
      <c r="C1713" s="174" t="s">
        <v>647</v>
      </c>
      <c r="D1713" s="68">
        <v>45716</v>
      </c>
      <c r="E1713" s="66">
        <f t="shared" si="18"/>
        <v>2</v>
      </c>
      <c r="F1713" s="66">
        <f t="shared" si="19"/>
        <v>2025</v>
      </c>
      <c r="G1713" s="67">
        <f t="shared" si="20"/>
        <v>45689</v>
      </c>
      <c r="H1713" s="67" t="s">
        <v>29</v>
      </c>
      <c r="I1713" s="26" t="s">
        <v>43</v>
      </c>
      <c r="J1713" s="66" t="s">
        <v>266</v>
      </c>
      <c r="K1713" s="69"/>
      <c r="L1713" s="69"/>
      <c r="M1713" s="69" t="s">
        <v>666</v>
      </c>
      <c r="N1713" s="69" t="s">
        <v>28</v>
      </c>
      <c r="O1713" s="71">
        <v>0</v>
      </c>
      <c r="P1713" s="74">
        <v>3267.39</v>
      </c>
    </row>
    <row r="1714" spans="1:16" ht="14.25" customHeight="1">
      <c r="A1714" s="64" t="s">
        <v>122</v>
      </c>
      <c r="B1714" s="163" t="s">
        <v>1342</v>
      </c>
      <c r="C1714" s="174" t="s">
        <v>647</v>
      </c>
      <c r="D1714" s="68">
        <v>45716</v>
      </c>
      <c r="E1714" s="66">
        <f t="shared" si="18"/>
        <v>2</v>
      </c>
      <c r="F1714" s="66">
        <f t="shared" si="19"/>
        <v>2025</v>
      </c>
      <c r="G1714" s="67">
        <f t="shared" si="20"/>
        <v>45689</v>
      </c>
      <c r="H1714" s="67" t="s">
        <v>29</v>
      </c>
      <c r="I1714" s="26" t="s">
        <v>43</v>
      </c>
      <c r="J1714" s="66" t="s">
        <v>267</v>
      </c>
      <c r="K1714" s="69"/>
      <c r="L1714" s="69"/>
      <c r="M1714" s="69" t="s">
        <v>666</v>
      </c>
      <c r="N1714" s="69" t="s">
        <v>28</v>
      </c>
      <c r="O1714" s="71">
        <v>0</v>
      </c>
      <c r="P1714" s="74">
        <v>1618.39</v>
      </c>
    </row>
    <row r="1715" spans="1:16" ht="14.25" customHeight="1">
      <c r="A1715" s="64" t="s">
        <v>122</v>
      </c>
      <c r="B1715" s="163" t="s">
        <v>1342</v>
      </c>
      <c r="C1715" s="174" t="s">
        <v>647</v>
      </c>
      <c r="D1715" s="68">
        <v>45716</v>
      </c>
      <c r="E1715" s="66">
        <f t="shared" si="18"/>
        <v>2</v>
      </c>
      <c r="F1715" s="66">
        <f t="shared" si="19"/>
        <v>2025</v>
      </c>
      <c r="G1715" s="67">
        <f t="shared" si="20"/>
        <v>45689</v>
      </c>
      <c r="H1715" s="67" t="s">
        <v>29</v>
      </c>
      <c r="I1715" s="26" t="s">
        <v>43</v>
      </c>
      <c r="J1715" s="66" t="s">
        <v>268</v>
      </c>
      <c r="K1715" s="69"/>
      <c r="L1715" s="69"/>
      <c r="M1715" s="69" t="s">
        <v>666</v>
      </c>
      <c r="N1715" s="69" t="s">
        <v>28</v>
      </c>
      <c r="O1715" s="71">
        <v>0</v>
      </c>
      <c r="P1715" s="74">
        <v>1839.17</v>
      </c>
    </row>
    <row r="1716" spans="1:16" ht="14.25" customHeight="1">
      <c r="A1716" s="64" t="s">
        <v>122</v>
      </c>
      <c r="B1716" s="163" t="s">
        <v>1342</v>
      </c>
      <c r="C1716" s="174" t="s">
        <v>647</v>
      </c>
      <c r="D1716" s="68">
        <v>45716</v>
      </c>
      <c r="E1716" s="66">
        <f t="shared" si="18"/>
        <v>2</v>
      </c>
      <c r="F1716" s="66">
        <f t="shared" si="19"/>
        <v>2025</v>
      </c>
      <c r="G1716" s="67">
        <f t="shared" si="20"/>
        <v>45689</v>
      </c>
      <c r="H1716" s="67" t="s">
        <v>29</v>
      </c>
      <c r="I1716" s="26" t="s">
        <v>43</v>
      </c>
      <c r="J1716" s="66" t="s">
        <v>270</v>
      </c>
      <c r="K1716" s="69"/>
      <c r="L1716" s="69"/>
      <c r="M1716" s="69" t="s">
        <v>666</v>
      </c>
      <c r="N1716" s="69" t="s">
        <v>28</v>
      </c>
      <c r="O1716" s="71">
        <v>0</v>
      </c>
      <c r="P1716" s="74">
        <v>2095.59</v>
      </c>
    </row>
    <row r="1717" spans="1:16" ht="14.25" customHeight="1">
      <c r="A1717" s="64" t="s">
        <v>122</v>
      </c>
      <c r="B1717" s="163" t="s">
        <v>1342</v>
      </c>
      <c r="C1717" s="174" t="s">
        <v>647</v>
      </c>
      <c r="D1717" s="68">
        <v>45716</v>
      </c>
      <c r="E1717" s="66">
        <f t="shared" si="18"/>
        <v>2</v>
      </c>
      <c r="F1717" s="66">
        <f t="shared" si="19"/>
        <v>2025</v>
      </c>
      <c r="G1717" s="67">
        <f t="shared" si="20"/>
        <v>45689</v>
      </c>
      <c r="H1717" s="67" t="s">
        <v>29</v>
      </c>
      <c r="I1717" s="26" t="s">
        <v>43</v>
      </c>
      <c r="J1717" s="66" t="s">
        <v>1376</v>
      </c>
      <c r="K1717" s="69"/>
      <c r="L1717" s="69"/>
      <c r="M1717" s="69" t="s">
        <v>666</v>
      </c>
      <c r="N1717" s="69" t="s">
        <v>28</v>
      </c>
      <c r="O1717" s="71">
        <v>0</v>
      </c>
      <c r="P1717" s="74">
        <v>1633.54</v>
      </c>
    </row>
    <row r="1718" spans="1:16" ht="14.25" customHeight="1">
      <c r="A1718" s="64" t="s">
        <v>122</v>
      </c>
      <c r="B1718" s="163" t="s">
        <v>1342</v>
      </c>
      <c r="C1718" s="174" t="s">
        <v>647</v>
      </c>
      <c r="D1718" s="68">
        <v>45716</v>
      </c>
      <c r="E1718" s="66">
        <f t="shared" si="18"/>
        <v>2</v>
      </c>
      <c r="F1718" s="66">
        <f t="shared" si="19"/>
        <v>2025</v>
      </c>
      <c r="G1718" s="67">
        <f t="shared" si="20"/>
        <v>45689</v>
      </c>
      <c r="H1718" s="67" t="s">
        <v>2008</v>
      </c>
      <c r="I1718" s="26" t="s">
        <v>63</v>
      </c>
      <c r="J1718" s="66" t="s">
        <v>1377</v>
      </c>
      <c r="K1718" s="69"/>
      <c r="L1718" s="69"/>
      <c r="M1718" s="69" t="s">
        <v>666</v>
      </c>
      <c r="N1718" s="69" t="s">
        <v>28</v>
      </c>
      <c r="O1718" s="71">
        <v>0</v>
      </c>
      <c r="P1718" s="74">
        <v>7627.01</v>
      </c>
    </row>
    <row r="1719" spans="1:16" ht="14.25" customHeight="1">
      <c r="A1719" s="64" t="s">
        <v>122</v>
      </c>
      <c r="B1719" s="163" t="s">
        <v>1342</v>
      </c>
      <c r="C1719" s="174" t="s">
        <v>647</v>
      </c>
      <c r="D1719" s="68">
        <v>45716</v>
      </c>
      <c r="E1719" s="66">
        <f t="shared" si="18"/>
        <v>2</v>
      </c>
      <c r="F1719" s="66">
        <f t="shared" si="19"/>
        <v>2025</v>
      </c>
      <c r="G1719" s="67">
        <f t="shared" si="20"/>
        <v>45689</v>
      </c>
      <c r="H1719" s="67" t="s">
        <v>2008</v>
      </c>
      <c r="I1719" s="26" t="s">
        <v>63</v>
      </c>
      <c r="J1719" s="66" t="s">
        <v>1378</v>
      </c>
      <c r="K1719" s="69"/>
      <c r="L1719" s="69"/>
      <c r="M1719" s="69" t="s">
        <v>666</v>
      </c>
      <c r="N1719" s="69" t="s">
        <v>28</v>
      </c>
      <c r="O1719" s="71">
        <v>0</v>
      </c>
      <c r="P1719" s="74">
        <v>1637.47</v>
      </c>
    </row>
    <row r="1720" spans="1:16" ht="14.25" customHeight="1">
      <c r="A1720" s="64" t="s">
        <v>122</v>
      </c>
      <c r="B1720" s="163" t="s">
        <v>1342</v>
      </c>
      <c r="C1720" s="174" t="s">
        <v>647</v>
      </c>
      <c r="D1720" s="68">
        <v>45721</v>
      </c>
      <c r="E1720" s="66">
        <f t="shared" si="18"/>
        <v>3</v>
      </c>
      <c r="F1720" s="66">
        <f t="shared" si="19"/>
        <v>2025</v>
      </c>
      <c r="G1720" s="67">
        <f t="shared" si="20"/>
        <v>45717</v>
      </c>
      <c r="H1720" s="67" t="s">
        <v>2007</v>
      </c>
      <c r="I1720" s="26" t="s">
        <v>667</v>
      </c>
      <c r="J1720" s="66" t="s">
        <v>1379</v>
      </c>
      <c r="K1720" s="69"/>
      <c r="L1720" s="69"/>
      <c r="M1720" s="69" t="s">
        <v>666</v>
      </c>
      <c r="N1720" s="69" t="s">
        <v>604</v>
      </c>
      <c r="O1720" s="71">
        <v>200</v>
      </c>
      <c r="P1720" s="74">
        <v>0</v>
      </c>
    </row>
    <row r="1721" spans="1:16" ht="14.25" customHeight="1">
      <c r="A1721" s="64" t="s">
        <v>122</v>
      </c>
      <c r="B1721" s="163" t="s">
        <v>1342</v>
      </c>
      <c r="C1721" s="174" t="s">
        <v>647</v>
      </c>
      <c r="D1721" s="68">
        <v>45721</v>
      </c>
      <c r="E1721" s="66">
        <f t="shared" si="18"/>
        <v>3</v>
      </c>
      <c r="F1721" s="66">
        <f t="shared" si="19"/>
        <v>2025</v>
      </c>
      <c r="G1721" s="67">
        <f t="shared" si="20"/>
        <v>45717</v>
      </c>
      <c r="H1721" s="67" t="s">
        <v>2009</v>
      </c>
      <c r="I1721" s="26" t="s">
        <v>102</v>
      </c>
      <c r="J1721" s="66" t="s">
        <v>129</v>
      </c>
      <c r="K1721" s="69"/>
      <c r="L1721" s="69"/>
      <c r="M1721" s="69" t="s">
        <v>666</v>
      </c>
      <c r="N1721" s="69" t="s">
        <v>28</v>
      </c>
      <c r="O1721" s="71">
        <v>0</v>
      </c>
      <c r="P1721" s="74">
        <v>2.11</v>
      </c>
    </row>
    <row r="1722" spans="1:16" ht="14.25" customHeight="1">
      <c r="A1722" s="64" t="s">
        <v>122</v>
      </c>
      <c r="B1722" s="163" t="s">
        <v>1342</v>
      </c>
      <c r="C1722" s="174" t="s">
        <v>647</v>
      </c>
      <c r="D1722" s="68">
        <v>45721</v>
      </c>
      <c r="E1722" s="66">
        <f t="shared" si="18"/>
        <v>3</v>
      </c>
      <c r="F1722" s="66">
        <f t="shared" si="19"/>
        <v>2025</v>
      </c>
      <c r="G1722" s="67">
        <f t="shared" si="20"/>
        <v>45717</v>
      </c>
      <c r="H1722" s="67" t="s">
        <v>2009</v>
      </c>
      <c r="I1722" s="26" t="s">
        <v>102</v>
      </c>
      <c r="J1722" s="66" t="s">
        <v>129</v>
      </c>
      <c r="K1722" s="69"/>
      <c r="L1722" s="69"/>
      <c r="M1722" s="69" t="s">
        <v>666</v>
      </c>
      <c r="N1722" s="69" t="s">
        <v>28</v>
      </c>
      <c r="O1722" s="71">
        <v>0</v>
      </c>
      <c r="P1722" s="74">
        <v>9</v>
      </c>
    </row>
    <row r="1723" spans="1:16" ht="14.25" customHeight="1">
      <c r="A1723" s="64" t="s">
        <v>122</v>
      </c>
      <c r="B1723" s="163" t="s">
        <v>1342</v>
      </c>
      <c r="C1723" s="174" t="s">
        <v>647</v>
      </c>
      <c r="D1723" s="68">
        <v>45721</v>
      </c>
      <c r="E1723" s="66">
        <f t="shared" si="18"/>
        <v>3</v>
      </c>
      <c r="F1723" s="66">
        <f t="shared" si="19"/>
        <v>2025</v>
      </c>
      <c r="G1723" s="67">
        <f t="shared" si="20"/>
        <v>45717</v>
      </c>
      <c r="H1723" s="67" t="s">
        <v>2009</v>
      </c>
      <c r="I1723" s="26" t="s">
        <v>102</v>
      </c>
      <c r="J1723" s="66" t="s">
        <v>129</v>
      </c>
      <c r="K1723" s="69"/>
      <c r="L1723" s="69"/>
      <c r="M1723" s="69" t="s">
        <v>666</v>
      </c>
      <c r="N1723" s="69" t="s">
        <v>28</v>
      </c>
      <c r="O1723" s="71">
        <v>0</v>
      </c>
      <c r="P1723" s="74">
        <v>9</v>
      </c>
    </row>
    <row r="1724" spans="1:16" ht="14.25" customHeight="1">
      <c r="A1724" s="64" t="s">
        <v>122</v>
      </c>
      <c r="B1724" s="163" t="s">
        <v>1342</v>
      </c>
      <c r="C1724" s="174" t="s">
        <v>647</v>
      </c>
      <c r="D1724" s="68">
        <v>45721</v>
      </c>
      <c r="E1724" s="66">
        <f t="shared" si="18"/>
        <v>3</v>
      </c>
      <c r="F1724" s="66">
        <f t="shared" si="19"/>
        <v>2025</v>
      </c>
      <c r="G1724" s="67">
        <f t="shared" si="20"/>
        <v>45717</v>
      </c>
      <c r="H1724" s="67" t="s">
        <v>2009</v>
      </c>
      <c r="I1724" s="26" t="s">
        <v>102</v>
      </c>
      <c r="J1724" s="66" t="s">
        <v>129</v>
      </c>
      <c r="K1724" s="69"/>
      <c r="L1724" s="69"/>
      <c r="M1724" s="69" t="s">
        <v>666</v>
      </c>
      <c r="N1724" s="69" t="s">
        <v>28</v>
      </c>
      <c r="O1724" s="71">
        <v>0</v>
      </c>
      <c r="P1724" s="74">
        <v>9</v>
      </c>
    </row>
    <row r="1725" spans="1:16" ht="14.25" customHeight="1">
      <c r="A1725" s="64" t="s">
        <v>122</v>
      </c>
      <c r="B1725" s="163" t="s">
        <v>1342</v>
      </c>
      <c r="C1725" s="174" t="s">
        <v>647</v>
      </c>
      <c r="D1725" s="68">
        <v>45721</v>
      </c>
      <c r="E1725" s="66">
        <f t="shared" si="18"/>
        <v>3</v>
      </c>
      <c r="F1725" s="66">
        <f t="shared" si="19"/>
        <v>2025</v>
      </c>
      <c r="G1725" s="67">
        <f t="shared" si="20"/>
        <v>45717</v>
      </c>
      <c r="H1725" s="67" t="s">
        <v>2009</v>
      </c>
      <c r="I1725" s="26" t="s">
        <v>102</v>
      </c>
      <c r="J1725" s="66" t="s">
        <v>129</v>
      </c>
      <c r="K1725" s="69"/>
      <c r="L1725" s="69"/>
      <c r="M1725" s="69" t="s">
        <v>666</v>
      </c>
      <c r="N1725" s="69" t="s">
        <v>28</v>
      </c>
      <c r="O1725" s="71">
        <v>0</v>
      </c>
      <c r="P1725" s="74">
        <v>9</v>
      </c>
    </row>
    <row r="1726" spans="1:16" ht="14.25" customHeight="1">
      <c r="A1726" s="64" t="s">
        <v>122</v>
      </c>
      <c r="B1726" s="163" t="s">
        <v>1342</v>
      </c>
      <c r="C1726" s="174" t="s">
        <v>647</v>
      </c>
      <c r="D1726" s="68">
        <v>45722</v>
      </c>
      <c r="E1726" s="66">
        <f t="shared" si="18"/>
        <v>3</v>
      </c>
      <c r="F1726" s="66">
        <f t="shared" si="19"/>
        <v>2025</v>
      </c>
      <c r="G1726" s="67">
        <f t="shared" si="20"/>
        <v>45717</v>
      </c>
      <c r="H1726" s="67" t="s">
        <v>2006</v>
      </c>
      <c r="I1726" s="26" t="s">
        <v>165</v>
      </c>
      <c r="J1726" s="66" t="s">
        <v>139</v>
      </c>
      <c r="K1726" s="69"/>
      <c r="L1726" s="69"/>
      <c r="M1726" s="69" t="s">
        <v>664</v>
      </c>
      <c r="N1726" s="69" t="s">
        <v>604</v>
      </c>
      <c r="O1726" s="71">
        <v>0.05</v>
      </c>
      <c r="P1726" s="74">
        <v>0</v>
      </c>
    </row>
    <row r="1727" spans="1:16" ht="14.25" customHeight="1">
      <c r="A1727" s="64" t="s">
        <v>122</v>
      </c>
      <c r="B1727" s="163" t="s">
        <v>1342</v>
      </c>
      <c r="C1727" s="174" t="s">
        <v>647</v>
      </c>
      <c r="D1727" s="68">
        <v>45722</v>
      </c>
      <c r="E1727" s="66">
        <f t="shared" si="18"/>
        <v>3</v>
      </c>
      <c r="F1727" s="66">
        <f t="shared" si="19"/>
        <v>2025</v>
      </c>
      <c r="G1727" s="67">
        <f t="shared" si="20"/>
        <v>45717</v>
      </c>
      <c r="H1727" s="67" t="s">
        <v>2009</v>
      </c>
      <c r="I1727" s="26" t="s">
        <v>102</v>
      </c>
      <c r="J1727" s="66" t="s">
        <v>129</v>
      </c>
      <c r="K1727" s="69"/>
      <c r="L1727" s="69"/>
      <c r="M1727" s="69" t="s">
        <v>666</v>
      </c>
      <c r="N1727" s="69" t="s">
        <v>28</v>
      </c>
      <c r="O1727" s="71">
        <v>0</v>
      </c>
      <c r="P1727" s="74">
        <v>9</v>
      </c>
    </row>
    <row r="1728" spans="1:16" ht="14.25" customHeight="1">
      <c r="A1728" s="64" t="s">
        <v>122</v>
      </c>
      <c r="B1728" s="163" t="s">
        <v>1342</v>
      </c>
      <c r="C1728" s="174" t="s">
        <v>647</v>
      </c>
      <c r="D1728" s="68">
        <v>45722</v>
      </c>
      <c r="E1728" s="66">
        <f t="shared" si="18"/>
        <v>3</v>
      </c>
      <c r="F1728" s="66">
        <f t="shared" si="19"/>
        <v>2025</v>
      </c>
      <c r="G1728" s="67">
        <f t="shared" si="20"/>
        <v>45717</v>
      </c>
      <c r="H1728" s="67" t="s">
        <v>2009</v>
      </c>
      <c r="I1728" s="26" t="s">
        <v>102</v>
      </c>
      <c r="J1728" s="66" t="s">
        <v>129</v>
      </c>
      <c r="K1728" s="69"/>
      <c r="L1728" s="69"/>
      <c r="M1728" s="69" t="s">
        <v>666</v>
      </c>
      <c r="N1728" s="69" t="s">
        <v>28</v>
      </c>
      <c r="O1728" s="71">
        <v>0</v>
      </c>
      <c r="P1728" s="74">
        <v>9</v>
      </c>
    </row>
    <row r="1729" spans="1:16" ht="14.25" customHeight="1">
      <c r="A1729" s="64" t="s">
        <v>122</v>
      </c>
      <c r="B1729" s="163" t="s">
        <v>1342</v>
      </c>
      <c r="C1729" s="174" t="s">
        <v>647</v>
      </c>
      <c r="D1729" s="68">
        <v>45722</v>
      </c>
      <c r="E1729" s="66">
        <f t="shared" si="18"/>
        <v>3</v>
      </c>
      <c r="F1729" s="66">
        <f t="shared" si="19"/>
        <v>2025</v>
      </c>
      <c r="G1729" s="67">
        <f t="shared" si="20"/>
        <v>45717</v>
      </c>
      <c r="H1729" s="67" t="s">
        <v>2009</v>
      </c>
      <c r="I1729" s="26" t="s">
        <v>102</v>
      </c>
      <c r="J1729" s="66" t="s">
        <v>129</v>
      </c>
      <c r="K1729" s="69"/>
      <c r="L1729" s="69"/>
      <c r="M1729" s="69" t="s">
        <v>666</v>
      </c>
      <c r="N1729" s="69" t="s">
        <v>28</v>
      </c>
      <c r="O1729" s="71">
        <v>0</v>
      </c>
      <c r="P1729" s="74">
        <v>9</v>
      </c>
    </row>
    <row r="1730" spans="1:16" ht="14.25" customHeight="1">
      <c r="A1730" s="64" t="s">
        <v>122</v>
      </c>
      <c r="B1730" s="163" t="s">
        <v>1342</v>
      </c>
      <c r="C1730" s="174" t="s">
        <v>647</v>
      </c>
      <c r="D1730" s="68">
        <v>45722</v>
      </c>
      <c r="E1730" s="66">
        <f t="shared" si="18"/>
        <v>3</v>
      </c>
      <c r="F1730" s="66">
        <f t="shared" si="19"/>
        <v>2025</v>
      </c>
      <c r="G1730" s="67">
        <f t="shared" si="20"/>
        <v>45717</v>
      </c>
      <c r="H1730" s="67" t="s">
        <v>29</v>
      </c>
      <c r="I1730" s="26" t="s">
        <v>33</v>
      </c>
      <c r="J1730" s="66" t="s">
        <v>347</v>
      </c>
      <c r="K1730" s="69"/>
      <c r="L1730" s="69"/>
      <c r="M1730" s="69" t="s">
        <v>666</v>
      </c>
      <c r="N1730" s="69" t="s">
        <v>28</v>
      </c>
      <c r="O1730" s="71">
        <v>0</v>
      </c>
      <c r="P1730" s="74">
        <v>177.15</v>
      </c>
    </row>
    <row r="1731" spans="1:16" ht="14.25" customHeight="1">
      <c r="A1731" s="64" t="s">
        <v>122</v>
      </c>
      <c r="B1731" s="163" t="s">
        <v>1342</v>
      </c>
      <c r="C1731" s="174" t="s">
        <v>647</v>
      </c>
      <c r="D1731" s="68">
        <v>45722</v>
      </c>
      <c r="E1731" s="66">
        <f t="shared" si="18"/>
        <v>3</v>
      </c>
      <c r="F1731" s="66">
        <f t="shared" si="19"/>
        <v>2025</v>
      </c>
      <c r="G1731" s="67">
        <f t="shared" si="20"/>
        <v>45717</v>
      </c>
      <c r="H1731" s="67" t="s">
        <v>2008</v>
      </c>
      <c r="I1731" s="26" t="s">
        <v>63</v>
      </c>
      <c r="J1731" s="66" t="s">
        <v>1380</v>
      </c>
      <c r="K1731" s="69"/>
      <c r="L1731" s="69"/>
      <c r="M1731" s="69" t="s">
        <v>666</v>
      </c>
      <c r="N1731" s="69" t="s">
        <v>28</v>
      </c>
      <c r="O1731" s="71">
        <v>0</v>
      </c>
      <c r="P1731" s="74">
        <v>203.57</v>
      </c>
    </row>
    <row r="1732" spans="1:16" ht="14.25" customHeight="1">
      <c r="A1732" s="64" t="s">
        <v>122</v>
      </c>
      <c r="B1732" s="163" t="s">
        <v>1342</v>
      </c>
      <c r="C1732" s="174" t="s">
        <v>647</v>
      </c>
      <c r="D1732" s="68">
        <v>45723</v>
      </c>
      <c r="E1732" s="66">
        <f t="shared" si="18"/>
        <v>3</v>
      </c>
      <c r="F1732" s="66">
        <f t="shared" si="19"/>
        <v>2025</v>
      </c>
      <c r="G1732" s="67">
        <f t="shared" si="20"/>
        <v>45717</v>
      </c>
      <c r="H1732" s="67" t="s">
        <v>2006</v>
      </c>
      <c r="I1732" s="26" t="s">
        <v>165</v>
      </c>
      <c r="J1732" s="66" t="s">
        <v>139</v>
      </c>
      <c r="K1732" s="69"/>
      <c r="L1732" s="69"/>
      <c r="M1732" s="69" t="s">
        <v>664</v>
      </c>
      <c r="N1732" s="69" t="s">
        <v>604</v>
      </c>
      <c r="O1732" s="71">
        <v>0.04</v>
      </c>
      <c r="P1732" s="74">
        <v>0</v>
      </c>
    </row>
    <row r="1733" spans="1:16" ht="14.25" customHeight="1">
      <c r="A1733" s="64" t="s">
        <v>122</v>
      </c>
      <c r="B1733" s="163" t="s">
        <v>1342</v>
      </c>
      <c r="C1733" s="174" t="s">
        <v>647</v>
      </c>
      <c r="D1733" s="68">
        <v>45723</v>
      </c>
      <c r="E1733" s="66">
        <f t="shared" si="18"/>
        <v>3</v>
      </c>
      <c r="F1733" s="66">
        <f t="shared" si="19"/>
        <v>2025</v>
      </c>
      <c r="G1733" s="67">
        <f t="shared" si="20"/>
        <v>45717</v>
      </c>
      <c r="H1733" s="67" t="s">
        <v>2006</v>
      </c>
      <c r="I1733" s="26" t="s">
        <v>142</v>
      </c>
      <c r="J1733" s="66" t="s">
        <v>745</v>
      </c>
      <c r="K1733" s="69"/>
      <c r="L1733" s="69"/>
      <c r="M1733" s="69" t="s">
        <v>666</v>
      </c>
      <c r="N1733" s="69" t="s">
        <v>28</v>
      </c>
      <c r="O1733" s="71">
        <v>0</v>
      </c>
      <c r="P1733" s="74">
        <v>300</v>
      </c>
    </row>
    <row r="1734" spans="1:16" ht="14.25" customHeight="1">
      <c r="A1734" s="64" t="s">
        <v>122</v>
      </c>
      <c r="B1734" s="163" t="s">
        <v>1342</v>
      </c>
      <c r="C1734" s="174" t="s">
        <v>647</v>
      </c>
      <c r="D1734" s="68">
        <v>45726</v>
      </c>
      <c r="E1734" s="66">
        <f t="shared" si="18"/>
        <v>3</v>
      </c>
      <c r="F1734" s="66">
        <f t="shared" si="19"/>
        <v>2025</v>
      </c>
      <c r="G1734" s="67">
        <f t="shared" si="20"/>
        <v>45717</v>
      </c>
      <c r="H1734" s="67" t="s">
        <v>2006</v>
      </c>
      <c r="I1734" s="26" t="s">
        <v>165</v>
      </c>
      <c r="J1734" s="66" t="s">
        <v>139</v>
      </c>
      <c r="K1734" s="69"/>
      <c r="L1734" s="69"/>
      <c r="M1734" s="69" t="s">
        <v>664</v>
      </c>
      <c r="N1734" s="69" t="s">
        <v>604</v>
      </c>
      <c r="O1734" s="71">
        <v>0.06</v>
      </c>
      <c r="P1734" s="74">
        <v>0</v>
      </c>
    </row>
    <row r="1735" spans="1:16" ht="14.25" customHeight="1">
      <c r="A1735" s="64" t="s">
        <v>122</v>
      </c>
      <c r="B1735" s="163" t="s">
        <v>1342</v>
      </c>
      <c r="C1735" s="174" t="s">
        <v>647</v>
      </c>
      <c r="D1735" s="68">
        <v>45726</v>
      </c>
      <c r="E1735" s="66">
        <f t="shared" si="18"/>
        <v>3</v>
      </c>
      <c r="F1735" s="66">
        <f t="shared" si="19"/>
        <v>2025</v>
      </c>
      <c r="G1735" s="67">
        <f t="shared" si="20"/>
        <v>45717</v>
      </c>
      <c r="H1735" s="67" t="s">
        <v>2009</v>
      </c>
      <c r="I1735" s="26" t="s">
        <v>102</v>
      </c>
      <c r="J1735" s="66" t="s">
        <v>129</v>
      </c>
      <c r="K1735" s="69"/>
      <c r="L1735" s="69"/>
      <c r="M1735" s="69" t="s">
        <v>666</v>
      </c>
      <c r="N1735" s="69" t="s">
        <v>28</v>
      </c>
      <c r="O1735" s="71">
        <v>0</v>
      </c>
      <c r="P1735" s="74">
        <v>2.84</v>
      </c>
    </row>
    <row r="1736" spans="1:16" ht="14.25" customHeight="1">
      <c r="A1736" s="64" t="s">
        <v>122</v>
      </c>
      <c r="B1736" s="163" t="s">
        <v>1342</v>
      </c>
      <c r="C1736" s="174" t="s">
        <v>647</v>
      </c>
      <c r="D1736" s="68">
        <v>45726</v>
      </c>
      <c r="E1736" s="66">
        <f t="shared" si="18"/>
        <v>3</v>
      </c>
      <c r="F1736" s="66">
        <f t="shared" si="19"/>
        <v>2025</v>
      </c>
      <c r="G1736" s="67">
        <f t="shared" si="20"/>
        <v>45717</v>
      </c>
      <c r="H1736" s="67" t="s">
        <v>2008</v>
      </c>
      <c r="I1736" s="26" t="s">
        <v>63</v>
      </c>
      <c r="J1736" s="66" t="s">
        <v>1381</v>
      </c>
      <c r="K1736" s="69"/>
      <c r="L1736" s="69"/>
      <c r="M1736" s="69" t="s">
        <v>666</v>
      </c>
      <c r="N1736" s="69" t="s">
        <v>28</v>
      </c>
      <c r="O1736" s="71">
        <v>0</v>
      </c>
      <c r="P1736" s="74">
        <v>342.42</v>
      </c>
    </row>
    <row r="1737" spans="1:16" ht="14.25" customHeight="1">
      <c r="A1737" s="64" t="s">
        <v>122</v>
      </c>
      <c r="B1737" s="163" t="s">
        <v>1342</v>
      </c>
      <c r="C1737" s="174" t="s">
        <v>647</v>
      </c>
      <c r="D1737" s="68">
        <v>45727</v>
      </c>
      <c r="E1737" s="66">
        <f t="shared" si="18"/>
        <v>3</v>
      </c>
      <c r="F1737" s="66">
        <f t="shared" si="19"/>
        <v>2025</v>
      </c>
      <c r="G1737" s="67">
        <f t="shared" si="20"/>
        <v>45717</v>
      </c>
      <c r="H1737" s="67" t="s">
        <v>2007</v>
      </c>
      <c r="I1737" s="26" t="s">
        <v>1344</v>
      </c>
      <c r="J1737" s="66" t="s">
        <v>1382</v>
      </c>
      <c r="K1737" s="69"/>
      <c r="L1737" s="69"/>
      <c r="M1737" s="69" t="s">
        <v>666</v>
      </c>
      <c r="N1737" s="69" t="s">
        <v>604</v>
      </c>
      <c r="O1737" s="71">
        <v>198880.32</v>
      </c>
      <c r="P1737" s="74">
        <v>0</v>
      </c>
    </row>
    <row r="1738" spans="1:16" ht="14.25" customHeight="1">
      <c r="A1738" s="64" t="s">
        <v>122</v>
      </c>
      <c r="B1738" s="163" t="s">
        <v>1342</v>
      </c>
      <c r="C1738" s="174" t="s">
        <v>647</v>
      </c>
      <c r="D1738" s="68">
        <v>45727</v>
      </c>
      <c r="E1738" s="66">
        <f t="shared" si="18"/>
        <v>3</v>
      </c>
      <c r="F1738" s="66">
        <f t="shared" si="19"/>
        <v>2025</v>
      </c>
      <c r="G1738" s="67">
        <f t="shared" si="20"/>
        <v>45717</v>
      </c>
      <c r="H1738" s="67" t="s">
        <v>2006</v>
      </c>
      <c r="I1738" s="26" t="s">
        <v>446</v>
      </c>
      <c r="J1738" s="66" t="s">
        <v>1383</v>
      </c>
      <c r="K1738" s="69"/>
      <c r="L1738" s="69"/>
      <c r="M1738" s="69" t="s">
        <v>664</v>
      </c>
      <c r="N1738" s="69" t="s">
        <v>604</v>
      </c>
      <c r="O1738" s="71">
        <v>86.53</v>
      </c>
      <c r="P1738" s="74">
        <v>0</v>
      </c>
    </row>
    <row r="1739" spans="1:16" ht="14.25" customHeight="1">
      <c r="A1739" s="64" t="s">
        <v>122</v>
      </c>
      <c r="B1739" s="163" t="s">
        <v>1342</v>
      </c>
      <c r="C1739" s="174" t="s">
        <v>647</v>
      </c>
      <c r="D1739" s="68">
        <v>45727</v>
      </c>
      <c r="E1739" s="66">
        <f t="shared" si="18"/>
        <v>3</v>
      </c>
      <c r="F1739" s="66">
        <f t="shared" si="19"/>
        <v>2025</v>
      </c>
      <c r="G1739" s="67">
        <f t="shared" si="20"/>
        <v>45717</v>
      </c>
      <c r="H1739" s="67" t="s">
        <v>2008</v>
      </c>
      <c r="I1739" s="26" t="s">
        <v>1362</v>
      </c>
      <c r="J1739" s="66" t="s">
        <v>342</v>
      </c>
      <c r="K1739" s="69"/>
      <c r="L1739" s="69"/>
      <c r="M1739" s="69" t="s">
        <v>666</v>
      </c>
      <c r="N1739" s="69" t="s">
        <v>28</v>
      </c>
      <c r="O1739" s="71">
        <v>0</v>
      </c>
      <c r="P1739" s="74">
        <v>1100</v>
      </c>
    </row>
    <row r="1740" spans="1:16" ht="14.25" customHeight="1">
      <c r="A1740" s="64" t="s">
        <v>122</v>
      </c>
      <c r="B1740" s="163" t="s">
        <v>1342</v>
      </c>
      <c r="C1740" s="174" t="s">
        <v>647</v>
      </c>
      <c r="D1740" s="68">
        <v>45728</v>
      </c>
      <c r="E1740" s="66">
        <f t="shared" si="18"/>
        <v>3</v>
      </c>
      <c r="F1740" s="66">
        <f t="shared" si="19"/>
        <v>2025</v>
      </c>
      <c r="G1740" s="67">
        <f t="shared" si="20"/>
        <v>45717</v>
      </c>
      <c r="H1740" s="67" t="s">
        <v>2006</v>
      </c>
      <c r="I1740" s="26" t="s">
        <v>165</v>
      </c>
      <c r="J1740" s="66" t="s">
        <v>139</v>
      </c>
      <c r="K1740" s="69"/>
      <c r="L1740" s="69"/>
      <c r="M1740" s="69" t="s">
        <v>664</v>
      </c>
      <c r="N1740" s="69" t="s">
        <v>604</v>
      </c>
      <c r="O1740" s="71">
        <v>5.51</v>
      </c>
      <c r="P1740" s="74">
        <v>0</v>
      </c>
    </row>
    <row r="1741" spans="1:16" ht="14.25" customHeight="1">
      <c r="A1741" s="64" t="s">
        <v>122</v>
      </c>
      <c r="B1741" s="163" t="s">
        <v>1342</v>
      </c>
      <c r="C1741" s="174" t="s">
        <v>647</v>
      </c>
      <c r="D1741" s="68">
        <v>45728</v>
      </c>
      <c r="E1741" s="66">
        <f t="shared" si="18"/>
        <v>3</v>
      </c>
      <c r="F1741" s="66">
        <f t="shared" si="19"/>
        <v>2025</v>
      </c>
      <c r="G1741" s="67">
        <f t="shared" si="20"/>
        <v>45717</v>
      </c>
      <c r="H1741" s="67" t="s">
        <v>2008</v>
      </c>
      <c r="I1741" s="26" t="s">
        <v>1362</v>
      </c>
      <c r="J1741" s="66" t="s">
        <v>342</v>
      </c>
      <c r="K1741" s="69"/>
      <c r="L1741" s="69"/>
      <c r="M1741" s="69" t="s">
        <v>666</v>
      </c>
      <c r="N1741" s="69" t="s">
        <v>28</v>
      </c>
      <c r="O1741" s="71">
        <v>0</v>
      </c>
      <c r="P1741" s="74">
        <v>23940</v>
      </c>
    </row>
    <row r="1742" spans="1:16" ht="14.25" customHeight="1">
      <c r="A1742" s="64" t="s">
        <v>122</v>
      </c>
      <c r="B1742" s="163" t="s">
        <v>1342</v>
      </c>
      <c r="C1742" s="174" t="s">
        <v>647</v>
      </c>
      <c r="D1742" s="68">
        <v>45728</v>
      </c>
      <c r="E1742" s="66">
        <f t="shared" si="18"/>
        <v>3</v>
      </c>
      <c r="F1742" s="66">
        <f t="shared" si="19"/>
        <v>2025</v>
      </c>
      <c r="G1742" s="67">
        <f t="shared" si="20"/>
        <v>45717</v>
      </c>
      <c r="H1742" s="67" t="s">
        <v>29</v>
      </c>
      <c r="I1742" s="26" t="s">
        <v>281</v>
      </c>
      <c r="J1742" s="66" t="s">
        <v>353</v>
      </c>
      <c r="K1742" s="69"/>
      <c r="L1742" s="69"/>
      <c r="M1742" s="69" t="s">
        <v>666</v>
      </c>
      <c r="N1742" s="69" t="s">
        <v>28</v>
      </c>
      <c r="O1742" s="71">
        <v>0</v>
      </c>
      <c r="P1742" s="74">
        <v>351.29</v>
      </c>
    </row>
    <row r="1743" spans="1:16" ht="14.25" customHeight="1">
      <c r="A1743" s="64" t="s">
        <v>122</v>
      </c>
      <c r="B1743" s="163" t="s">
        <v>1342</v>
      </c>
      <c r="C1743" s="174" t="s">
        <v>647</v>
      </c>
      <c r="D1743" s="68">
        <v>45728</v>
      </c>
      <c r="E1743" s="66">
        <f t="shared" si="18"/>
        <v>3</v>
      </c>
      <c r="F1743" s="66">
        <f t="shared" si="19"/>
        <v>2025</v>
      </c>
      <c r="G1743" s="67">
        <f t="shared" si="20"/>
        <v>45717</v>
      </c>
      <c r="H1743" s="67" t="s">
        <v>2009</v>
      </c>
      <c r="I1743" s="26" t="s">
        <v>102</v>
      </c>
      <c r="J1743" s="66" t="s">
        <v>129</v>
      </c>
      <c r="K1743" s="69"/>
      <c r="L1743" s="69"/>
      <c r="M1743" s="69" t="s">
        <v>666</v>
      </c>
      <c r="N1743" s="69" t="s">
        <v>28</v>
      </c>
      <c r="O1743" s="71">
        <v>0</v>
      </c>
      <c r="P1743" s="74">
        <v>4.79</v>
      </c>
    </row>
    <row r="1744" spans="1:16" ht="14.25" customHeight="1">
      <c r="A1744" s="64" t="s">
        <v>122</v>
      </c>
      <c r="B1744" s="163" t="s">
        <v>1342</v>
      </c>
      <c r="C1744" s="174" t="s">
        <v>647</v>
      </c>
      <c r="D1744" s="68">
        <v>45728</v>
      </c>
      <c r="E1744" s="66">
        <f t="shared" si="18"/>
        <v>3</v>
      </c>
      <c r="F1744" s="66">
        <f t="shared" si="19"/>
        <v>2025</v>
      </c>
      <c r="G1744" s="67">
        <f t="shared" si="20"/>
        <v>45717</v>
      </c>
      <c r="H1744" s="67" t="s">
        <v>2008</v>
      </c>
      <c r="I1744" s="26" t="s">
        <v>475</v>
      </c>
      <c r="J1744" s="66" t="s">
        <v>1384</v>
      </c>
      <c r="K1744" s="69"/>
      <c r="L1744" s="69"/>
      <c r="M1744" s="69" t="s">
        <v>666</v>
      </c>
      <c r="N1744" s="69" t="s">
        <v>28</v>
      </c>
      <c r="O1744" s="71">
        <v>0</v>
      </c>
      <c r="P1744" s="74">
        <v>803.8</v>
      </c>
    </row>
    <row r="1745" spans="1:16" ht="14.25" customHeight="1">
      <c r="A1745" s="64" t="s">
        <v>122</v>
      </c>
      <c r="B1745" s="163" t="s">
        <v>1342</v>
      </c>
      <c r="C1745" s="174" t="s">
        <v>647</v>
      </c>
      <c r="D1745" s="68">
        <v>45730</v>
      </c>
      <c r="E1745" s="66">
        <f t="shared" si="18"/>
        <v>3</v>
      </c>
      <c r="F1745" s="66">
        <f t="shared" si="19"/>
        <v>2025</v>
      </c>
      <c r="G1745" s="67">
        <f t="shared" si="20"/>
        <v>45717</v>
      </c>
      <c r="H1745" s="67" t="s">
        <v>2006</v>
      </c>
      <c r="I1745" s="26" t="s">
        <v>165</v>
      </c>
      <c r="J1745" s="66" t="s">
        <v>139</v>
      </c>
      <c r="K1745" s="69"/>
      <c r="L1745" s="69"/>
      <c r="M1745" s="69" t="s">
        <v>664</v>
      </c>
      <c r="N1745" s="69" t="s">
        <v>604</v>
      </c>
      <c r="O1745" s="71">
        <v>0.62</v>
      </c>
      <c r="P1745" s="74">
        <v>0</v>
      </c>
    </row>
    <row r="1746" spans="1:16" ht="14.25" customHeight="1">
      <c r="A1746" s="64" t="s">
        <v>122</v>
      </c>
      <c r="B1746" s="163" t="s">
        <v>1342</v>
      </c>
      <c r="C1746" s="174" t="s">
        <v>647</v>
      </c>
      <c r="D1746" s="68">
        <v>45730</v>
      </c>
      <c r="E1746" s="66">
        <f t="shared" si="18"/>
        <v>3</v>
      </c>
      <c r="F1746" s="66">
        <f t="shared" si="19"/>
        <v>2025</v>
      </c>
      <c r="G1746" s="67">
        <f t="shared" si="20"/>
        <v>45717</v>
      </c>
      <c r="H1746" s="67" t="s">
        <v>2008</v>
      </c>
      <c r="I1746" s="26" t="s">
        <v>475</v>
      </c>
      <c r="J1746" s="66" t="s">
        <v>1385</v>
      </c>
      <c r="K1746" s="69"/>
      <c r="L1746" s="69"/>
      <c r="M1746" s="69" t="s">
        <v>666</v>
      </c>
      <c r="N1746" s="69" t="s">
        <v>28</v>
      </c>
      <c r="O1746" s="71">
        <v>0</v>
      </c>
      <c r="P1746" s="74">
        <v>123.82</v>
      </c>
    </row>
    <row r="1747" spans="1:16" ht="14.25" customHeight="1">
      <c r="A1747" s="64" t="s">
        <v>122</v>
      </c>
      <c r="B1747" s="163" t="s">
        <v>1342</v>
      </c>
      <c r="C1747" s="174" t="s">
        <v>647</v>
      </c>
      <c r="D1747" s="68">
        <v>45730</v>
      </c>
      <c r="E1747" s="66">
        <f t="shared" si="18"/>
        <v>3</v>
      </c>
      <c r="F1747" s="66">
        <f t="shared" si="19"/>
        <v>2025</v>
      </c>
      <c r="G1747" s="67">
        <f t="shared" si="20"/>
        <v>45717</v>
      </c>
      <c r="H1747" s="67" t="s">
        <v>2008</v>
      </c>
      <c r="I1747" s="26" t="s">
        <v>475</v>
      </c>
      <c r="J1747" s="66" t="s">
        <v>1386</v>
      </c>
      <c r="K1747" s="69"/>
      <c r="L1747" s="69"/>
      <c r="M1747" s="69" t="s">
        <v>666</v>
      </c>
      <c r="N1747" s="69" t="s">
        <v>28</v>
      </c>
      <c r="O1747" s="71">
        <v>0</v>
      </c>
      <c r="P1747" s="74">
        <v>473.25</v>
      </c>
    </row>
    <row r="1748" spans="1:16" ht="14.25" customHeight="1">
      <c r="A1748" s="64" t="s">
        <v>122</v>
      </c>
      <c r="B1748" s="163" t="s">
        <v>1342</v>
      </c>
      <c r="C1748" s="174" t="s">
        <v>647</v>
      </c>
      <c r="D1748" s="68">
        <v>45730</v>
      </c>
      <c r="E1748" s="66">
        <f t="shared" si="18"/>
        <v>3</v>
      </c>
      <c r="F1748" s="66">
        <f t="shared" si="19"/>
        <v>2025</v>
      </c>
      <c r="G1748" s="67">
        <f t="shared" si="20"/>
        <v>45717</v>
      </c>
      <c r="H1748" s="67" t="s">
        <v>2008</v>
      </c>
      <c r="I1748" s="26" t="s">
        <v>475</v>
      </c>
      <c r="J1748" s="66" t="s">
        <v>1387</v>
      </c>
      <c r="K1748" s="69"/>
      <c r="L1748" s="69"/>
      <c r="M1748" s="69" t="s">
        <v>666</v>
      </c>
      <c r="N1748" s="69" t="s">
        <v>28</v>
      </c>
      <c r="O1748" s="71">
        <v>0</v>
      </c>
      <c r="P1748" s="74">
        <v>357.45</v>
      </c>
    </row>
    <row r="1749" spans="1:16" ht="14.25" customHeight="1">
      <c r="A1749" s="64" t="s">
        <v>122</v>
      </c>
      <c r="B1749" s="163" t="s">
        <v>1342</v>
      </c>
      <c r="C1749" s="174" t="s">
        <v>647</v>
      </c>
      <c r="D1749" s="68">
        <v>45730</v>
      </c>
      <c r="E1749" s="66">
        <f t="shared" si="18"/>
        <v>3</v>
      </c>
      <c r="F1749" s="66">
        <f t="shared" si="19"/>
        <v>2025</v>
      </c>
      <c r="G1749" s="67">
        <f t="shared" si="20"/>
        <v>45717</v>
      </c>
      <c r="H1749" s="67" t="s">
        <v>2008</v>
      </c>
      <c r="I1749" s="26" t="s">
        <v>475</v>
      </c>
      <c r="J1749" s="66" t="s">
        <v>724</v>
      </c>
      <c r="K1749" s="69">
        <v>50395</v>
      </c>
      <c r="L1749" s="69"/>
      <c r="M1749" s="69" t="s">
        <v>666</v>
      </c>
      <c r="N1749" s="69" t="s">
        <v>28</v>
      </c>
      <c r="O1749" s="71">
        <v>0</v>
      </c>
      <c r="P1749" s="74">
        <v>467.74</v>
      </c>
    </row>
    <row r="1750" spans="1:16" ht="14.25" customHeight="1">
      <c r="A1750" s="64" t="s">
        <v>122</v>
      </c>
      <c r="B1750" s="163" t="s">
        <v>1342</v>
      </c>
      <c r="C1750" s="174" t="s">
        <v>647</v>
      </c>
      <c r="D1750" s="68">
        <v>45730</v>
      </c>
      <c r="E1750" s="66">
        <f t="shared" si="18"/>
        <v>3</v>
      </c>
      <c r="F1750" s="66">
        <f t="shared" si="19"/>
        <v>2025</v>
      </c>
      <c r="G1750" s="67">
        <f t="shared" si="20"/>
        <v>45717</v>
      </c>
      <c r="H1750" s="67" t="s">
        <v>2008</v>
      </c>
      <c r="I1750" s="26" t="s">
        <v>63</v>
      </c>
      <c r="J1750" s="66" t="s">
        <v>724</v>
      </c>
      <c r="K1750" s="69">
        <v>50394</v>
      </c>
      <c r="L1750" s="69"/>
      <c r="M1750" s="69" t="s">
        <v>666</v>
      </c>
      <c r="N1750" s="69" t="s">
        <v>28</v>
      </c>
      <c r="O1750" s="71">
        <v>0</v>
      </c>
      <c r="P1750" s="74">
        <v>394.31</v>
      </c>
    </row>
    <row r="1751" spans="1:16" ht="14.25" customHeight="1">
      <c r="A1751" s="64" t="s">
        <v>122</v>
      </c>
      <c r="B1751" s="163" t="s">
        <v>1342</v>
      </c>
      <c r="C1751" s="174" t="s">
        <v>647</v>
      </c>
      <c r="D1751" s="68">
        <v>45730</v>
      </c>
      <c r="E1751" s="66">
        <f t="shared" si="18"/>
        <v>3</v>
      </c>
      <c r="F1751" s="66">
        <f t="shared" si="19"/>
        <v>2025</v>
      </c>
      <c r="G1751" s="67">
        <f t="shared" si="20"/>
        <v>45717</v>
      </c>
      <c r="H1751" s="67" t="s">
        <v>2008</v>
      </c>
      <c r="I1751" s="26" t="s">
        <v>63</v>
      </c>
      <c r="J1751" s="66" t="s">
        <v>1350</v>
      </c>
      <c r="K1751" s="69">
        <v>390588</v>
      </c>
      <c r="L1751" s="69"/>
      <c r="M1751" s="69" t="s">
        <v>666</v>
      </c>
      <c r="N1751" s="69" t="s">
        <v>28</v>
      </c>
      <c r="O1751" s="71">
        <v>0</v>
      </c>
      <c r="P1751" s="74">
        <v>157.22</v>
      </c>
    </row>
    <row r="1752" spans="1:16" ht="14.25" customHeight="1">
      <c r="A1752" s="64" t="s">
        <v>122</v>
      </c>
      <c r="B1752" s="163" t="s">
        <v>1342</v>
      </c>
      <c r="C1752" s="174" t="s">
        <v>647</v>
      </c>
      <c r="D1752" s="68">
        <v>45730</v>
      </c>
      <c r="E1752" s="66">
        <f t="shared" si="18"/>
        <v>3</v>
      </c>
      <c r="F1752" s="66">
        <f t="shared" si="19"/>
        <v>2025</v>
      </c>
      <c r="G1752" s="67">
        <f t="shared" si="20"/>
        <v>45717</v>
      </c>
      <c r="H1752" s="67" t="s">
        <v>2008</v>
      </c>
      <c r="I1752" s="26" t="s">
        <v>63</v>
      </c>
      <c r="J1752" s="66" t="s">
        <v>1350</v>
      </c>
      <c r="K1752" s="69">
        <v>3905887</v>
      </c>
      <c r="L1752" s="69"/>
      <c r="M1752" s="69" t="s">
        <v>666</v>
      </c>
      <c r="N1752" s="69" t="s">
        <v>28</v>
      </c>
      <c r="O1752" s="71">
        <v>0</v>
      </c>
      <c r="P1752" s="74">
        <v>138.94999999999999</v>
      </c>
    </row>
    <row r="1753" spans="1:16" ht="14.25" customHeight="1">
      <c r="A1753" s="64" t="s">
        <v>122</v>
      </c>
      <c r="B1753" s="163" t="s">
        <v>1342</v>
      </c>
      <c r="C1753" s="174" t="s">
        <v>647</v>
      </c>
      <c r="D1753" s="68">
        <v>45730</v>
      </c>
      <c r="E1753" s="66">
        <f t="shared" si="18"/>
        <v>3</v>
      </c>
      <c r="F1753" s="66">
        <f t="shared" si="19"/>
        <v>2025</v>
      </c>
      <c r="G1753" s="67">
        <f t="shared" si="20"/>
        <v>45717</v>
      </c>
      <c r="H1753" s="67" t="s">
        <v>2009</v>
      </c>
      <c r="I1753" s="26" t="s">
        <v>102</v>
      </c>
      <c r="J1753" s="66" t="s">
        <v>167</v>
      </c>
      <c r="K1753" s="69"/>
      <c r="L1753" s="69"/>
      <c r="M1753" s="69" t="s">
        <v>666</v>
      </c>
      <c r="N1753" s="69" t="s">
        <v>28</v>
      </c>
      <c r="O1753" s="71">
        <v>0</v>
      </c>
      <c r="P1753" s="74">
        <v>171.7</v>
      </c>
    </row>
    <row r="1754" spans="1:16" ht="14.25" customHeight="1">
      <c r="A1754" s="64" t="s">
        <v>122</v>
      </c>
      <c r="B1754" s="163" t="s">
        <v>1342</v>
      </c>
      <c r="C1754" s="174" t="s">
        <v>647</v>
      </c>
      <c r="D1754" s="68">
        <v>45730</v>
      </c>
      <c r="E1754" s="66">
        <f t="shared" si="18"/>
        <v>3</v>
      </c>
      <c r="F1754" s="66">
        <f t="shared" si="19"/>
        <v>2025</v>
      </c>
      <c r="G1754" s="67">
        <f t="shared" si="20"/>
        <v>45717</v>
      </c>
      <c r="H1754" s="67" t="s">
        <v>2009</v>
      </c>
      <c r="I1754" s="26" t="s">
        <v>102</v>
      </c>
      <c r="J1754" s="66" t="s">
        <v>129</v>
      </c>
      <c r="K1754" s="69"/>
      <c r="L1754" s="69"/>
      <c r="M1754" s="69" t="s">
        <v>666</v>
      </c>
      <c r="N1754" s="69" t="s">
        <v>28</v>
      </c>
      <c r="O1754" s="71">
        <v>0</v>
      </c>
      <c r="P1754" s="74">
        <v>9</v>
      </c>
    </row>
    <row r="1755" spans="1:16" ht="14.25" customHeight="1">
      <c r="A1755" s="64" t="s">
        <v>122</v>
      </c>
      <c r="B1755" s="163" t="s">
        <v>1342</v>
      </c>
      <c r="C1755" s="174" t="s">
        <v>647</v>
      </c>
      <c r="D1755" s="68">
        <v>45733</v>
      </c>
      <c r="E1755" s="66">
        <f t="shared" si="18"/>
        <v>3</v>
      </c>
      <c r="F1755" s="66">
        <f t="shared" si="19"/>
        <v>2025</v>
      </c>
      <c r="G1755" s="67">
        <f t="shared" si="20"/>
        <v>45717</v>
      </c>
      <c r="H1755" s="67" t="s">
        <v>2006</v>
      </c>
      <c r="I1755" s="26" t="s">
        <v>165</v>
      </c>
      <c r="J1755" s="66" t="s">
        <v>139</v>
      </c>
      <c r="K1755" s="69"/>
      <c r="L1755" s="69"/>
      <c r="M1755" s="69" t="s">
        <v>664</v>
      </c>
      <c r="N1755" s="69" t="s">
        <v>604</v>
      </c>
      <c r="O1755" s="71">
        <v>0.46</v>
      </c>
      <c r="P1755" s="74">
        <v>0</v>
      </c>
    </row>
    <row r="1756" spans="1:16" ht="14.25" customHeight="1">
      <c r="A1756" s="64" t="s">
        <v>122</v>
      </c>
      <c r="B1756" s="163" t="s">
        <v>1342</v>
      </c>
      <c r="C1756" s="174" t="s">
        <v>647</v>
      </c>
      <c r="D1756" s="68">
        <v>45733</v>
      </c>
      <c r="E1756" s="66">
        <f t="shared" si="18"/>
        <v>3</v>
      </c>
      <c r="F1756" s="66">
        <f t="shared" si="19"/>
        <v>2025</v>
      </c>
      <c r="G1756" s="67">
        <f t="shared" si="20"/>
        <v>45717</v>
      </c>
      <c r="H1756" s="67" t="s">
        <v>29</v>
      </c>
      <c r="I1756" s="26" t="s">
        <v>281</v>
      </c>
      <c r="J1756" s="66" t="s">
        <v>1388</v>
      </c>
      <c r="K1756" s="69"/>
      <c r="L1756" s="69"/>
      <c r="M1756" s="69" t="s">
        <v>666</v>
      </c>
      <c r="N1756" s="69" t="s">
        <v>28</v>
      </c>
      <c r="O1756" s="71">
        <v>0</v>
      </c>
      <c r="P1756" s="74">
        <v>241.51</v>
      </c>
    </row>
    <row r="1757" spans="1:16" ht="14.25" customHeight="1">
      <c r="A1757" s="64" t="s">
        <v>122</v>
      </c>
      <c r="B1757" s="163" t="s">
        <v>1342</v>
      </c>
      <c r="C1757" s="174" t="s">
        <v>647</v>
      </c>
      <c r="D1757" s="68">
        <v>45733</v>
      </c>
      <c r="E1757" s="66">
        <f t="shared" si="18"/>
        <v>3</v>
      </c>
      <c r="F1757" s="66">
        <f t="shared" si="19"/>
        <v>2025</v>
      </c>
      <c r="G1757" s="67">
        <f t="shared" si="20"/>
        <v>45717</v>
      </c>
      <c r="H1757" s="67" t="s">
        <v>2008</v>
      </c>
      <c r="I1757" s="26" t="s">
        <v>63</v>
      </c>
      <c r="J1757" s="66" t="s">
        <v>1389</v>
      </c>
      <c r="K1757" s="69"/>
      <c r="L1757" s="69"/>
      <c r="M1757" s="69" t="s">
        <v>666</v>
      </c>
      <c r="N1757" s="69" t="s">
        <v>28</v>
      </c>
      <c r="O1757" s="71">
        <v>0</v>
      </c>
      <c r="P1757" s="74">
        <v>340</v>
      </c>
    </row>
    <row r="1758" spans="1:16" ht="14.25" customHeight="1">
      <c r="A1758" s="64" t="s">
        <v>122</v>
      </c>
      <c r="B1758" s="163" t="s">
        <v>1342</v>
      </c>
      <c r="C1758" s="174" t="s">
        <v>647</v>
      </c>
      <c r="D1758" s="68">
        <v>45733</v>
      </c>
      <c r="E1758" s="66">
        <f t="shared" si="18"/>
        <v>3</v>
      </c>
      <c r="F1758" s="66">
        <f t="shared" si="19"/>
        <v>2025</v>
      </c>
      <c r="G1758" s="67">
        <f t="shared" si="20"/>
        <v>45717</v>
      </c>
      <c r="H1758" s="67" t="s">
        <v>29</v>
      </c>
      <c r="I1758" s="26" t="s">
        <v>783</v>
      </c>
      <c r="J1758" s="66" t="s">
        <v>1390</v>
      </c>
      <c r="K1758" s="69"/>
      <c r="L1758" s="69"/>
      <c r="M1758" s="69" t="s">
        <v>666</v>
      </c>
      <c r="N1758" s="69" t="s">
        <v>28</v>
      </c>
      <c r="O1758" s="71">
        <v>0</v>
      </c>
      <c r="P1758" s="74">
        <v>659.3</v>
      </c>
    </row>
    <row r="1759" spans="1:16" ht="14.25" customHeight="1">
      <c r="A1759" s="64" t="s">
        <v>122</v>
      </c>
      <c r="B1759" s="163" t="s">
        <v>1342</v>
      </c>
      <c r="C1759" s="174" t="s">
        <v>647</v>
      </c>
      <c r="D1759" s="68">
        <v>45733</v>
      </c>
      <c r="E1759" s="66">
        <f t="shared" si="18"/>
        <v>3</v>
      </c>
      <c r="F1759" s="66">
        <f t="shared" si="19"/>
        <v>2025</v>
      </c>
      <c r="G1759" s="67">
        <f t="shared" si="20"/>
        <v>45717</v>
      </c>
      <c r="H1759" s="67" t="s">
        <v>2008</v>
      </c>
      <c r="I1759" s="26" t="s">
        <v>63</v>
      </c>
      <c r="J1759" s="66" t="s">
        <v>1391</v>
      </c>
      <c r="K1759" s="69"/>
      <c r="L1759" s="69"/>
      <c r="M1759" s="69" t="s">
        <v>666</v>
      </c>
      <c r="N1759" s="69" t="s">
        <v>28</v>
      </c>
      <c r="O1759" s="71">
        <v>0</v>
      </c>
      <c r="P1759" s="74">
        <v>195.48</v>
      </c>
    </row>
    <row r="1760" spans="1:16" ht="14.25" customHeight="1">
      <c r="A1760" s="64" t="s">
        <v>122</v>
      </c>
      <c r="B1760" s="163" t="s">
        <v>1342</v>
      </c>
      <c r="C1760" s="174" t="s">
        <v>647</v>
      </c>
      <c r="D1760" s="68">
        <v>45734</v>
      </c>
      <c r="E1760" s="66">
        <f t="shared" si="18"/>
        <v>3</v>
      </c>
      <c r="F1760" s="66">
        <f t="shared" si="19"/>
        <v>2025</v>
      </c>
      <c r="G1760" s="67">
        <f t="shared" si="20"/>
        <v>45717</v>
      </c>
      <c r="H1760" s="67" t="s">
        <v>2006</v>
      </c>
      <c r="I1760" s="26" t="s">
        <v>165</v>
      </c>
      <c r="J1760" s="66" t="s">
        <v>139</v>
      </c>
      <c r="K1760" s="69"/>
      <c r="L1760" s="69"/>
      <c r="M1760" s="69" t="s">
        <v>664</v>
      </c>
      <c r="N1760" s="69" t="s">
        <v>604</v>
      </c>
      <c r="O1760" s="71">
        <v>0.28000000000000003</v>
      </c>
      <c r="P1760" s="74">
        <v>0</v>
      </c>
    </row>
    <row r="1761" spans="1:16" ht="14.25" customHeight="1">
      <c r="A1761" s="64" t="s">
        <v>122</v>
      </c>
      <c r="B1761" s="163" t="s">
        <v>1342</v>
      </c>
      <c r="C1761" s="174" t="s">
        <v>647</v>
      </c>
      <c r="D1761" s="68">
        <v>45734</v>
      </c>
      <c r="E1761" s="66">
        <f t="shared" si="18"/>
        <v>3</v>
      </c>
      <c r="F1761" s="66">
        <f t="shared" si="19"/>
        <v>2025</v>
      </c>
      <c r="G1761" s="67">
        <f t="shared" si="20"/>
        <v>45717</v>
      </c>
      <c r="H1761" s="67" t="s">
        <v>29</v>
      </c>
      <c r="I1761" s="26" t="s">
        <v>783</v>
      </c>
      <c r="J1761" s="66" t="s">
        <v>1392</v>
      </c>
      <c r="K1761" s="69"/>
      <c r="L1761" s="69"/>
      <c r="M1761" s="69" t="s">
        <v>666</v>
      </c>
      <c r="N1761" s="69" t="s">
        <v>28</v>
      </c>
      <c r="O1761" s="71">
        <v>0</v>
      </c>
      <c r="P1761" s="74">
        <v>804.7</v>
      </c>
    </row>
    <row r="1762" spans="1:16" ht="14.25" customHeight="1">
      <c r="A1762" s="64" t="s">
        <v>122</v>
      </c>
      <c r="B1762" s="163" t="s">
        <v>1342</v>
      </c>
      <c r="C1762" s="174" t="s">
        <v>647</v>
      </c>
      <c r="D1762" s="68">
        <v>45735</v>
      </c>
      <c r="E1762" s="66">
        <f t="shared" si="18"/>
        <v>3</v>
      </c>
      <c r="F1762" s="66">
        <f t="shared" si="19"/>
        <v>2025</v>
      </c>
      <c r="G1762" s="67">
        <f t="shared" si="20"/>
        <v>45717</v>
      </c>
      <c r="H1762" s="67" t="s">
        <v>2008</v>
      </c>
      <c r="I1762" s="26" t="s">
        <v>475</v>
      </c>
      <c r="J1762" s="66" t="s">
        <v>1393</v>
      </c>
      <c r="K1762" s="69"/>
      <c r="L1762" s="69"/>
      <c r="M1762" s="69" t="s">
        <v>666</v>
      </c>
      <c r="N1762" s="69" t="s">
        <v>28</v>
      </c>
      <c r="O1762" s="71">
        <v>0</v>
      </c>
      <c r="P1762" s="74">
        <v>4580</v>
      </c>
    </row>
    <row r="1763" spans="1:16" ht="14.25" customHeight="1">
      <c r="A1763" s="64" t="s">
        <v>122</v>
      </c>
      <c r="B1763" s="163" t="s">
        <v>1342</v>
      </c>
      <c r="C1763" s="174" t="s">
        <v>647</v>
      </c>
      <c r="D1763" s="68">
        <v>45735</v>
      </c>
      <c r="E1763" s="66">
        <f t="shared" si="18"/>
        <v>3</v>
      </c>
      <c r="F1763" s="66">
        <f t="shared" si="19"/>
        <v>2025</v>
      </c>
      <c r="G1763" s="67">
        <f t="shared" si="20"/>
        <v>45717</v>
      </c>
      <c r="H1763" s="67" t="s">
        <v>2006</v>
      </c>
      <c r="I1763" s="26" t="s">
        <v>165</v>
      </c>
      <c r="J1763" s="66" t="s">
        <v>139</v>
      </c>
      <c r="K1763" s="69"/>
      <c r="L1763" s="69"/>
      <c r="M1763" s="69" t="s">
        <v>664</v>
      </c>
      <c r="N1763" s="69" t="s">
        <v>604</v>
      </c>
      <c r="O1763" s="71">
        <v>0.02</v>
      </c>
      <c r="P1763" s="74">
        <v>0</v>
      </c>
    </row>
    <row r="1764" spans="1:16" ht="14.25" customHeight="1">
      <c r="A1764" s="64" t="s">
        <v>122</v>
      </c>
      <c r="B1764" s="163" t="s">
        <v>1342</v>
      </c>
      <c r="C1764" s="174" t="s">
        <v>647</v>
      </c>
      <c r="D1764" s="68">
        <v>45735</v>
      </c>
      <c r="E1764" s="66">
        <f t="shared" si="18"/>
        <v>3</v>
      </c>
      <c r="F1764" s="66">
        <f t="shared" si="19"/>
        <v>2025</v>
      </c>
      <c r="G1764" s="67">
        <f t="shared" si="20"/>
        <v>45717</v>
      </c>
      <c r="H1764" s="67" t="s">
        <v>2006</v>
      </c>
      <c r="I1764" s="26" t="s">
        <v>165</v>
      </c>
      <c r="J1764" s="66" t="s">
        <v>139</v>
      </c>
      <c r="K1764" s="69"/>
      <c r="L1764" s="69"/>
      <c r="M1764" s="69" t="s">
        <v>664</v>
      </c>
      <c r="N1764" s="69" t="s">
        <v>604</v>
      </c>
      <c r="O1764" s="71">
        <v>0.43</v>
      </c>
      <c r="P1764" s="74">
        <v>0</v>
      </c>
    </row>
    <row r="1765" spans="1:16" ht="14.25" customHeight="1">
      <c r="A1765" s="64" t="s">
        <v>122</v>
      </c>
      <c r="B1765" s="163" t="s">
        <v>1342</v>
      </c>
      <c r="C1765" s="174" t="s">
        <v>647</v>
      </c>
      <c r="D1765" s="68">
        <v>45735</v>
      </c>
      <c r="E1765" s="66">
        <f t="shared" si="18"/>
        <v>3</v>
      </c>
      <c r="F1765" s="66">
        <f t="shared" si="19"/>
        <v>2025</v>
      </c>
      <c r="G1765" s="67">
        <f t="shared" si="20"/>
        <v>45717</v>
      </c>
      <c r="H1765" s="67" t="s">
        <v>2006</v>
      </c>
      <c r="I1765" s="26" t="s">
        <v>165</v>
      </c>
      <c r="J1765" s="66" t="s">
        <v>139</v>
      </c>
      <c r="K1765" s="69"/>
      <c r="L1765" s="69"/>
      <c r="M1765" s="69" t="s">
        <v>664</v>
      </c>
      <c r="N1765" s="69" t="s">
        <v>604</v>
      </c>
      <c r="O1765" s="71">
        <v>1.26</v>
      </c>
      <c r="P1765" s="74">
        <v>0</v>
      </c>
    </row>
    <row r="1766" spans="1:16" ht="14.25" customHeight="1">
      <c r="A1766" s="64" t="s">
        <v>122</v>
      </c>
      <c r="B1766" s="163" t="s">
        <v>1342</v>
      </c>
      <c r="C1766" s="174" t="s">
        <v>647</v>
      </c>
      <c r="D1766" s="68">
        <v>45735</v>
      </c>
      <c r="E1766" s="66">
        <f t="shared" si="18"/>
        <v>3</v>
      </c>
      <c r="F1766" s="66">
        <f t="shared" si="19"/>
        <v>2025</v>
      </c>
      <c r="G1766" s="67">
        <f t="shared" si="20"/>
        <v>45717</v>
      </c>
      <c r="H1766" s="67" t="s">
        <v>2009</v>
      </c>
      <c r="I1766" s="26" t="s">
        <v>102</v>
      </c>
      <c r="J1766" s="66" t="s">
        <v>129</v>
      </c>
      <c r="K1766" s="69"/>
      <c r="L1766" s="69"/>
      <c r="M1766" s="69" t="s">
        <v>666</v>
      </c>
      <c r="N1766" s="69" t="s">
        <v>28</v>
      </c>
      <c r="O1766" s="71">
        <v>0</v>
      </c>
      <c r="P1766" s="74">
        <v>2.73</v>
      </c>
    </row>
    <row r="1767" spans="1:16" ht="14.25" customHeight="1">
      <c r="A1767" s="64" t="s">
        <v>122</v>
      </c>
      <c r="B1767" s="163" t="s">
        <v>1342</v>
      </c>
      <c r="C1767" s="174" t="s">
        <v>647</v>
      </c>
      <c r="D1767" s="68">
        <v>45735</v>
      </c>
      <c r="E1767" s="66">
        <f t="shared" si="18"/>
        <v>3</v>
      </c>
      <c r="F1767" s="66">
        <f t="shared" si="19"/>
        <v>2025</v>
      </c>
      <c r="G1767" s="67">
        <f t="shared" si="20"/>
        <v>45717</v>
      </c>
      <c r="H1767" s="67" t="s">
        <v>29</v>
      </c>
      <c r="I1767" s="26" t="s">
        <v>40</v>
      </c>
      <c r="J1767" s="66" t="s">
        <v>135</v>
      </c>
      <c r="K1767" s="69"/>
      <c r="L1767" s="69"/>
      <c r="M1767" s="69" t="s">
        <v>666</v>
      </c>
      <c r="N1767" s="69" t="s">
        <v>28</v>
      </c>
      <c r="O1767" s="71">
        <v>0</v>
      </c>
      <c r="P1767" s="74">
        <v>8261.5300000000007</v>
      </c>
    </row>
    <row r="1768" spans="1:16" ht="14.25" customHeight="1">
      <c r="A1768" s="64" t="s">
        <v>122</v>
      </c>
      <c r="B1768" s="163" t="s">
        <v>1342</v>
      </c>
      <c r="C1768" s="174" t="s">
        <v>647</v>
      </c>
      <c r="D1768" s="68">
        <v>45735</v>
      </c>
      <c r="E1768" s="66">
        <f t="shared" si="18"/>
        <v>3</v>
      </c>
      <c r="F1768" s="66">
        <f t="shared" si="19"/>
        <v>2025</v>
      </c>
      <c r="G1768" s="67">
        <f t="shared" si="20"/>
        <v>45717</v>
      </c>
      <c r="H1768" s="67" t="s">
        <v>29</v>
      </c>
      <c r="I1768" s="26" t="s">
        <v>44</v>
      </c>
      <c r="J1768" s="66" t="s">
        <v>135</v>
      </c>
      <c r="K1768" s="69"/>
      <c r="L1768" s="69"/>
      <c r="M1768" s="69" t="s">
        <v>666</v>
      </c>
      <c r="N1768" s="69" t="s">
        <v>28</v>
      </c>
      <c r="O1768" s="71">
        <v>0</v>
      </c>
      <c r="P1768" s="74">
        <v>184.05</v>
      </c>
    </row>
    <row r="1769" spans="1:16" ht="14.25" customHeight="1">
      <c r="A1769" s="64" t="s">
        <v>122</v>
      </c>
      <c r="B1769" s="163" t="s">
        <v>1342</v>
      </c>
      <c r="C1769" s="174" t="s">
        <v>647</v>
      </c>
      <c r="D1769" s="68">
        <v>45735</v>
      </c>
      <c r="E1769" s="66">
        <f t="shared" si="18"/>
        <v>3</v>
      </c>
      <c r="F1769" s="66">
        <f t="shared" si="19"/>
        <v>2025</v>
      </c>
      <c r="G1769" s="67">
        <f t="shared" si="20"/>
        <v>45717</v>
      </c>
      <c r="H1769" s="67" t="s">
        <v>29</v>
      </c>
      <c r="I1769" s="26" t="s">
        <v>37</v>
      </c>
      <c r="J1769" s="66" t="s">
        <v>135</v>
      </c>
      <c r="K1769" s="69"/>
      <c r="L1769" s="69"/>
      <c r="M1769" s="69" t="s">
        <v>666</v>
      </c>
      <c r="N1769" s="69" t="s">
        <v>28</v>
      </c>
      <c r="O1769" s="71">
        <v>0</v>
      </c>
      <c r="P1769" s="74">
        <v>4244.0200000000004</v>
      </c>
    </row>
    <row r="1770" spans="1:16" ht="14.25" customHeight="1">
      <c r="A1770" s="64" t="s">
        <v>122</v>
      </c>
      <c r="B1770" s="163" t="s">
        <v>1342</v>
      </c>
      <c r="C1770" s="174" t="s">
        <v>647</v>
      </c>
      <c r="D1770" s="68">
        <v>45736</v>
      </c>
      <c r="E1770" s="66">
        <f t="shared" si="18"/>
        <v>3</v>
      </c>
      <c r="F1770" s="66">
        <f t="shared" si="19"/>
        <v>2025</v>
      </c>
      <c r="G1770" s="67">
        <f t="shared" si="20"/>
        <v>45717</v>
      </c>
      <c r="H1770" s="67" t="s">
        <v>2006</v>
      </c>
      <c r="I1770" s="26" t="s">
        <v>165</v>
      </c>
      <c r="J1770" s="66" t="s">
        <v>139</v>
      </c>
      <c r="K1770" s="69"/>
      <c r="L1770" s="69"/>
      <c r="M1770" s="69" t="s">
        <v>664</v>
      </c>
      <c r="N1770" s="69" t="s">
        <v>604</v>
      </c>
      <c r="O1770" s="71">
        <v>0.62</v>
      </c>
      <c r="P1770" s="74">
        <v>0</v>
      </c>
    </row>
    <row r="1771" spans="1:16" ht="14.25" customHeight="1">
      <c r="A1771" s="64" t="s">
        <v>122</v>
      </c>
      <c r="B1771" s="163" t="s">
        <v>1342</v>
      </c>
      <c r="C1771" s="174" t="s">
        <v>647</v>
      </c>
      <c r="D1771" s="68">
        <v>45736</v>
      </c>
      <c r="E1771" s="66">
        <f t="shared" si="18"/>
        <v>3</v>
      </c>
      <c r="F1771" s="66">
        <f t="shared" si="19"/>
        <v>2025</v>
      </c>
      <c r="G1771" s="67">
        <f t="shared" si="20"/>
        <v>45717</v>
      </c>
      <c r="H1771" s="67" t="s">
        <v>2008</v>
      </c>
      <c r="I1771" s="26" t="s">
        <v>1362</v>
      </c>
      <c r="J1771" s="66" t="s">
        <v>471</v>
      </c>
      <c r="K1771" s="69"/>
      <c r="L1771" s="69"/>
      <c r="M1771" s="69" t="s">
        <v>666</v>
      </c>
      <c r="N1771" s="69" t="s">
        <v>28</v>
      </c>
      <c r="O1771" s="71">
        <v>0</v>
      </c>
      <c r="P1771" s="74">
        <v>3420</v>
      </c>
    </row>
    <row r="1772" spans="1:16" ht="14.25" customHeight="1">
      <c r="A1772" s="64" t="s">
        <v>122</v>
      </c>
      <c r="B1772" s="163" t="s">
        <v>1342</v>
      </c>
      <c r="C1772" s="174" t="s">
        <v>647</v>
      </c>
      <c r="D1772" s="68">
        <v>45736</v>
      </c>
      <c r="E1772" s="66">
        <f t="shared" si="18"/>
        <v>3</v>
      </c>
      <c r="F1772" s="66">
        <f t="shared" si="19"/>
        <v>2025</v>
      </c>
      <c r="G1772" s="67">
        <f t="shared" si="20"/>
        <v>45717</v>
      </c>
      <c r="H1772" s="67" t="s">
        <v>2008</v>
      </c>
      <c r="I1772" s="26" t="s">
        <v>147</v>
      </c>
      <c r="J1772" s="66" t="s">
        <v>1394</v>
      </c>
      <c r="K1772" s="69"/>
      <c r="L1772" s="69"/>
      <c r="M1772" s="69" t="s">
        <v>666</v>
      </c>
      <c r="N1772" s="69" t="s">
        <v>28</v>
      </c>
      <c r="O1772" s="71">
        <v>0</v>
      </c>
      <c r="P1772" s="74">
        <v>166.15</v>
      </c>
    </row>
    <row r="1773" spans="1:16" ht="14.25" customHeight="1">
      <c r="A1773" s="64" t="s">
        <v>122</v>
      </c>
      <c r="B1773" s="163" t="s">
        <v>1342</v>
      </c>
      <c r="C1773" s="174" t="s">
        <v>647</v>
      </c>
      <c r="D1773" s="68">
        <v>45736</v>
      </c>
      <c r="E1773" s="66">
        <f t="shared" si="18"/>
        <v>3</v>
      </c>
      <c r="F1773" s="66">
        <f t="shared" si="19"/>
        <v>2025</v>
      </c>
      <c r="G1773" s="67">
        <f t="shared" si="20"/>
        <v>45717</v>
      </c>
      <c r="H1773" s="67" t="s">
        <v>2008</v>
      </c>
      <c r="I1773" s="26" t="s">
        <v>63</v>
      </c>
      <c r="J1773" s="66" t="s">
        <v>1395</v>
      </c>
      <c r="K1773" s="69"/>
      <c r="L1773" s="69"/>
      <c r="M1773" s="69" t="s">
        <v>666</v>
      </c>
      <c r="N1773" s="69" t="s">
        <v>28</v>
      </c>
      <c r="O1773" s="71">
        <v>0</v>
      </c>
      <c r="P1773" s="74">
        <v>1068.6199999999999</v>
      </c>
    </row>
    <row r="1774" spans="1:16" ht="14.25" customHeight="1">
      <c r="A1774" s="64" t="s">
        <v>122</v>
      </c>
      <c r="B1774" s="163" t="s">
        <v>1342</v>
      </c>
      <c r="C1774" s="174" t="s">
        <v>647</v>
      </c>
      <c r="D1774" s="68">
        <v>45736</v>
      </c>
      <c r="E1774" s="66">
        <f t="shared" si="18"/>
        <v>3</v>
      </c>
      <c r="F1774" s="66">
        <f t="shared" si="19"/>
        <v>2025</v>
      </c>
      <c r="G1774" s="67">
        <f t="shared" si="20"/>
        <v>45717</v>
      </c>
      <c r="H1774" s="67" t="s">
        <v>2008</v>
      </c>
      <c r="I1774" s="26" t="s">
        <v>63</v>
      </c>
      <c r="J1774" s="66" t="s">
        <v>765</v>
      </c>
      <c r="K1774" s="69"/>
      <c r="L1774" s="69"/>
      <c r="M1774" s="69" t="s">
        <v>666</v>
      </c>
      <c r="N1774" s="69" t="s">
        <v>28</v>
      </c>
      <c r="O1774" s="71">
        <v>0</v>
      </c>
      <c r="P1774" s="74">
        <v>8697.6299999999992</v>
      </c>
    </row>
    <row r="1775" spans="1:16" ht="14.25" customHeight="1">
      <c r="A1775" s="64" t="s">
        <v>122</v>
      </c>
      <c r="B1775" s="163" t="s">
        <v>1342</v>
      </c>
      <c r="C1775" s="174" t="s">
        <v>647</v>
      </c>
      <c r="D1775" s="68">
        <v>45736</v>
      </c>
      <c r="E1775" s="66">
        <f t="shared" si="18"/>
        <v>3</v>
      </c>
      <c r="F1775" s="66">
        <f t="shared" si="19"/>
        <v>2025</v>
      </c>
      <c r="G1775" s="67">
        <f t="shared" si="20"/>
        <v>45717</v>
      </c>
      <c r="H1775" s="67" t="s">
        <v>2008</v>
      </c>
      <c r="I1775" s="26" t="s">
        <v>475</v>
      </c>
      <c r="J1775" s="66" t="s">
        <v>765</v>
      </c>
      <c r="K1775" s="69"/>
      <c r="L1775" s="69"/>
      <c r="M1775" s="69" t="s">
        <v>666</v>
      </c>
      <c r="N1775" s="69" t="s">
        <v>28</v>
      </c>
      <c r="O1775" s="71">
        <v>0</v>
      </c>
      <c r="P1775" s="74">
        <v>1066.3599999999999</v>
      </c>
    </row>
    <row r="1776" spans="1:16" ht="14.25" customHeight="1">
      <c r="A1776" s="64" t="s">
        <v>122</v>
      </c>
      <c r="B1776" s="163" t="s">
        <v>1342</v>
      </c>
      <c r="C1776" s="174" t="s">
        <v>647</v>
      </c>
      <c r="D1776" s="68">
        <v>45736</v>
      </c>
      <c r="E1776" s="66">
        <f t="shared" si="18"/>
        <v>3</v>
      </c>
      <c r="F1776" s="66">
        <f t="shared" si="19"/>
        <v>2025</v>
      </c>
      <c r="G1776" s="67">
        <f t="shared" si="20"/>
        <v>45717</v>
      </c>
      <c r="H1776" s="67" t="s">
        <v>2008</v>
      </c>
      <c r="I1776" s="26" t="s">
        <v>362</v>
      </c>
      <c r="J1776" s="66" t="s">
        <v>765</v>
      </c>
      <c r="K1776" s="69"/>
      <c r="L1776" s="69"/>
      <c r="M1776" s="69" t="s">
        <v>666</v>
      </c>
      <c r="N1776" s="69" t="s">
        <v>28</v>
      </c>
      <c r="O1776" s="71">
        <v>0</v>
      </c>
      <c r="P1776" s="74">
        <v>365.04</v>
      </c>
    </row>
    <row r="1777" spans="1:16" ht="14.25" customHeight="1">
      <c r="A1777" s="64" t="s">
        <v>122</v>
      </c>
      <c r="B1777" s="163" t="s">
        <v>1342</v>
      </c>
      <c r="C1777" s="174" t="s">
        <v>647</v>
      </c>
      <c r="D1777" s="68">
        <v>45736</v>
      </c>
      <c r="E1777" s="66">
        <f t="shared" si="18"/>
        <v>3</v>
      </c>
      <c r="F1777" s="66">
        <f t="shared" si="19"/>
        <v>2025</v>
      </c>
      <c r="G1777" s="67">
        <f t="shared" si="20"/>
        <v>45717</v>
      </c>
      <c r="H1777" s="67" t="s">
        <v>29</v>
      </c>
      <c r="I1777" s="26" t="s">
        <v>33</v>
      </c>
      <c r="J1777" s="66" t="s">
        <v>166</v>
      </c>
      <c r="K1777" s="69"/>
      <c r="L1777" s="69"/>
      <c r="M1777" s="69" t="s">
        <v>666</v>
      </c>
      <c r="N1777" s="69" t="s">
        <v>28</v>
      </c>
      <c r="O1777" s="71">
        <v>0</v>
      </c>
      <c r="P1777" s="74">
        <v>490</v>
      </c>
    </row>
    <row r="1778" spans="1:16" ht="14.25" customHeight="1">
      <c r="A1778" s="64" t="s">
        <v>122</v>
      </c>
      <c r="B1778" s="163" t="s">
        <v>1342</v>
      </c>
      <c r="C1778" s="174" t="s">
        <v>647</v>
      </c>
      <c r="D1778" s="68">
        <v>45736</v>
      </c>
      <c r="E1778" s="66">
        <f t="shared" si="18"/>
        <v>3</v>
      </c>
      <c r="F1778" s="66">
        <f t="shared" si="19"/>
        <v>2025</v>
      </c>
      <c r="G1778" s="67">
        <f t="shared" si="20"/>
        <v>45717</v>
      </c>
      <c r="H1778" s="67" t="s">
        <v>2008</v>
      </c>
      <c r="I1778" s="26" t="s">
        <v>63</v>
      </c>
      <c r="J1778" s="66" t="s">
        <v>765</v>
      </c>
      <c r="K1778" s="69"/>
      <c r="L1778" s="69"/>
      <c r="M1778" s="69" t="s">
        <v>666</v>
      </c>
      <c r="N1778" s="69" t="s">
        <v>28</v>
      </c>
      <c r="O1778" s="71">
        <v>0</v>
      </c>
      <c r="P1778" s="74">
        <v>291</v>
      </c>
    </row>
    <row r="1779" spans="1:16" ht="14.25" customHeight="1">
      <c r="A1779" s="64" t="s">
        <v>122</v>
      </c>
      <c r="B1779" s="163" t="s">
        <v>1342</v>
      </c>
      <c r="C1779" s="174" t="s">
        <v>647</v>
      </c>
      <c r="D1779" s="68">
        <v>45737</v>
      </c>
      <c r="E1779" s="66">
        <f t="shared" si="18"/>
        <v>3</v>
      </c>
      <c r="F1779" s="66">
        <f t="shared" si="19"/>
        <v>2025</v>
      </c>
      <c r="G1779" s="67">
        <f t="shared" si="20"/>
        <v>45717</v>
      </c>
      <c r="H1779" s="67" t="s">
        <v>2008</v>
      </c>
      <c r="I1779" s="26" t="s">
        <v>475</v>
      </c>
      <c r="J1779" s="66" t="s">
        <v>765</v>
      </c>
      <c r="K1779" s="69"/>
      <c r="L1779" s="69"/>
      <c r="M1779" s="69" t="s">
        <v>666</v>
      </c>
      <c r="N1779" s="69" t="s">
        <v>28</v>
      </c>
      <c r="O1779" s="71">
        <v>0</v>
      </c>
      <c r="P1779" s="74">
        <v>2823.33</v>
      </c>
    </row>
    <row r="1780" spans="1:16" ht="14.25" customHeight="1">
      <c r="A1780" s="64" t="s">
        <v>122</v>
      </c>
      <c r="B1780" s="163" t="s">
        <v>1342</v>
      </c>
      <c r="C1780" s="174" t="s">
        <v>647</v>
      </c>
      <c r="D1780" s="68">
        <v>45737</v>
      </c>
      <c r="E1780" s="66">
        <f t="shared" si="18"/>
        <v>3</v>
      </c>
      <c r="F1780" s="66">
        <f t="shared" si="19"/>
        <v>2025</v>
      </c>
      <c r="G1780" s="67">
        <f t="shared" si="20"/>
        <v>45717</v>
      </c>
      <c r="H1780" s="67" t="s">
        <v>2006</v>
      </c>
      <c r="I1780" s="26" t="s">
        <v>165</v>
      </c>
      <c r="J1780" s="66" t="s">
        <v>139</v>
      </c>
      <c r="K1780" s="69"/>
      <c r="L1780" s="69"/>
      <c r="M1780" s="69" t="s">
        <v>664</v>
      </c>
      <c r="N1780" s="69" t="s">
        <v>604</v>
      </c>
      <c r="O1780" s="71">
        <v>1.39</v>
      </c>
      <c r="P1780" s="74">
        <v>0</v>
      </c>
    </row>
    <row r="1781" spans="1:16" ht="14.25" customHeight="1">
      <c r="A1781" s="64" t="s">
        <v>122</v>
      </c>
      <c r="B1781" s="163" t="s">
        <v>1342</v>
      </c>
      <c r="C1781" s="174" t="s">
        <v>647</v>
      </c>
      <c r="D1781" s="68">
        <v>45737</v>
      </c>
      <c r="E1781" s="66">
        <f t="shared" si="18"/>
        <v>3</v>
      </c>
      <c r="F1781" s="66">
        <f t="shared" si="19"/>
        <v>2025</v>
      </c>
      <c r="G1781" s="67">
        <f t="shared" si="20"/>
        <v>45717</v>
      </c>
      <c r="H1781" s="67" t="s">
        <v>2009</v>
      </c>
      <c r="I1781" s="26" t="s">
        <v>102</v>
      </c>
      <c r="J1781" s="66" t="s">
        <v>129</v>
      </c>
      <c r="K1781" s="69"/>
      <c r="L1781" s="69"/>
      <c r="M1781" s="69" t="s">
        <v>666</v>
      </c>
      <c r="N1781" s="69" t="s">
        <v>28</v>
      </c>
      <c r="O1781" s="71">
        <v>0</v>
      </c>
      <c r="P1781" s="74">
        <v>9</v>
      </c>
    </row>
    <row r="1782" spans="1:16" ht="14.25" customHeight="1">
      <c r="A1782" s="64" t="s">
        <v>122</v>
      </c>
      <c r="B1782" s="163" t="s">
        <v>1342</v>
      </c>
      <c r="C1782" s="174" t="s">
        <v>647</v>
      </c>
      <c r="D1782" s="68">
        <v>45737</v>
      </c>
      <c r="E1782" s="66">
        <f t="shared" si="18"/>
        <v>3</v>
      </c>
      <c r="F1782" s="66">
        <f t="shared" si="19"/>
        <v>2025</v>
      </c>
      <c r="G1782" s="67">
        <f t="shared" si="20"/>
        <v>45717</v>
      </c>
      <c r="H1782" s="67" t="s">
        <v>2008</v>
      </c>
      <c r="I1782" s="26" t="s">
        <v>63</v>
      </c>
      <c r="J1782" s="66" t="s">
        <v>765</v>
      </c>
      <c r="K1782" s="69"/>
      <c r="L1782" s="69"/>
      <c r="M1782" s="69" t="s">
        <v>666</v>
      </c>
      <c r="N1782" s="69" t="s">
        <v>28</v>
      </c>
      <c r="O1782" s="71">
        <v>0</v>
      </c>
      <c r="P1782" s="74">
        <v>15087.24</v>
      </c>
    </row>
    <row r="1783" spans="1:16" ht="14.25" customHeight="1">
      <c r="A1783" s="64" t="s">
        <v>122</v>
      </c>
      <c r="B1783" s="163" t="s">
        <v>1342</v>
      </c>
      <c r="C1783" s="174" t="s">
        <v>647</v>
      </c>
      <c r="D1783" s="68">
        <v>45737</v>
      </c>
      <c r="E1783" s="66">
        <f t="shared" si="18"/>
        <v>3</v>
      </c>
      <c r="F1783" s="66">
        <f t="shared" si="19"/>
        <v>2025</v>
      </c>
      <c r="G1783" s="67">
        <f t="shared" si="20"/>
        <v>45717</v>
      </c>
      <c r="H1783" s="67" t="s">
        <v>2008</v>
      </c>
      <c r="I1783" s="26" t="s">
        <v>475</v>
      </c>
      <c r="J1783" s="66" t="s">
        <v>765</v>
      </c>
      <c r="K1783" s="69"/>
      <c r="L1783" s="69"/>
      <c r="M1783" s="69" t="s">
        <v>666</v>
      </c>
      <c r="N1783" s="69" t="s">
        <v>28</v>
      </c>
      <c r="O1783" s="71">
        <v>0</v>
      </c>
      <c r="P1783" s="74">
        <v>3094.11</v>
      </c>
    </row>
    <row r="1784" spans="1:16" ht="14.25" customHeight="1">
      <c r="A1784" s="64" t="s">
        <v>122</v>
      </c>
      <c r="B1784" s="163" t="s">
        <v>1342</v>
      </c>
      <c r="C1784" s="174" t="s">
        <v>647</v>
      </c>
      <c r="D1784" s="68">
        <v>45737</v>
      </c>
      <c r="E1784" s="66">
        <f t="shared" si="18"/>
        <v>3</v>
      </c>
      <c r="F1784" s="66">
        <f t="shared" si="19"/>
        <v>2025</v>
      </c>
      <c r="G1784" s="67">
        <f t="shared" si="20"/>
        <v>45717</v>
      </c>
      <c r="H1784" s="67" t="s">
        <v>2008</v>
      </c>
      <c r="I1784" s="26" t="s">
        <v>475</v>
      </c>
      <c r="J1784" s="66" t="s">
        <v>765</v>
      </c>
      <c r="K1784" s="69"/>
      <c r="L1784" s="69"/>
      <c r="M1784" s="69" t="s">
        <v>666</v>
      </c>
      <c r="N1784" s="69" t="s">
        <v>28</v>
      </c>
      <c r="O1784" s="71">
        <v>0</v>
      </c>
      <c r="P1784" s="74">
        <v>5672.67</v>
      </c>
    </row>
    <row r="1785" spans="1:16" ht="14.25" customHeight="1">
      <c r="A1785" s="64" t="s">
        <v>122</v>
      </c>
      <c r="B1785" s="163" t="s">
        <v>1342</v>
      </c>
      <c r="C1785" s="174" t="s">
        <v>647</v>
      </c>
      <c r="D1785" s="68">
        <v>45740</v>
      </c>
      <c r="E1785" s="66">
        <f t="shared" si="18"/>
        <v>3</v>
      </c>
      <c r="F1785" s="66">
        <f t="shared" si="19"/>
        <v>2025</v>
      </c>
      <c r="G1785" s="67">
        <f t="shared" si="20"/>
        <v>45717</v>
      </c>
      <c r="H1785" s="67" t="s">
        <v>2009</v>
      </c>
      <c r="I1785" s="26" t="s">
        <v>102</v>
      </c>
      <c r="J1785" s="66" t="s">
        <v>129</v>
      </c>
      <c r="K1785" s="69"/>
      <c r="L1785" s="69"/>
      <c r="M1785" s="69" t="s">
        <v>666</v>
      </c>
      <c r="N1785" s="69" t="s">
        <v>28</v>
      </c>
      <c r="O1785" s="71">
        <v>0</v>
      </c>
      <c r="P1785" s="74">
        <v>4.07</v>
      </c>
    </row>
    <row r="1786" spans="1:16" ht="14.25" customHeight="1">
      <c r="A1786" s="64" t="s">
        <v>122</v>
      </c>
      <c r="B1786" s="163" t="s">
        <v>1342</v>
      </c>
      <c r="C1786" s="174" t="s">
        <v>647</v>
      </c>
      <c r="D1786" s="68">
        <v>45740</v>
      </c>
      <c r="E1786" s="66">
        <f t="shared" si="18"/>
        <v>3</v>
      </c>
      <c r="F1786" s="66">
        <f t="shared" si="19"/>
        <v>2025</v>
      </c>
      <c r="G1786" s="67">
        <f t="shared" si="20"/>
        <v>45717</v>
      </c>
      <c r="H1786" s="67" t="s">
        <v>2009</v>
      </c>
      <c r="I1786" s="26" t="s">
        <v>102</v>
      </c>
      <c r="J1786" s="66" t="s">
        <v>129</v>
      </c>
      <c r="K1786" s="69"/>
      <c r="L1786" s="69"/>
      <c r="M1786" s="69" t="s">
        <v>666</v>
      </c>
      <c r="N1786" s="69" t="s">
        <v>28</v>
      </c>
      <c r="O1786" s="71">
        <v>0</v>
      </c>
      <c r="P1786" s="74">
        <v>5.1100000000000003</v>
      </c>
    </row>
    <row r="1787" spans="1:16" ht="14.25" customHeight="1">
      <c r="A1787" s="64" t="s">
        <v>122</v>
      </c>
      <c r="B1787" s="163" t="s">
        <v>1342</v>
      </c>
      <c r="C1787" s="174" t="s">
        <v>647</v>
      </c>
      <c r="D1787" s="68">
        <v>45740</v>
      </c>
      <c r="E1787" s="66">
        <f t="shared" ref="E1787:E2041" si="21">MONTH(D1787)</f>
        <v>3</v>
      </c>
      <c r="F1787" s="66">
        <f t="shared" ref="F1787:F2041" si="22">YEAR(D1787)</f>
        <v>2025</v>
      </c>
      <c r="G1787" s="67">
        <f t="shared" ref="G1787:G2041" si="23">(E1787&amp;"/"&amp;F1787)*1</f>
        <v>45717</v>
      </c>
      <c r="H1787" s="67" t="s">
        <v>2009</v>
      </c>
      <c r="I1787" s="26" t="s">
        <v>102</v>
      </c>
      <c r="J1787" s="66" t="s">
        <v>129</v>
      </c>
      <c r="K1787" s="69"/>
      <c r="L1787" s="69"/>
      <c r="M1787" s="69" t="s">
        <v>666</v>
      </c>
      <c r="N1787" s="69" t="s">
        <v>28</v>
      </c>
      <c r="O1787" s="71">
        <v>0</v>
      </c>
      <c r="P1787" s="74">
        <v>9</v>
      </c>
    </row>
    <row r="1788" spans="1:16" ht="14.25" customHeight="1">
      <c r="A1788" s="64" t="s">
        <v>122</v>
      </c>
      <c r="B1788" s="163" t="s">
        <v>1342</v>
      </c>
      <c r="C1788" s="174" t="s">
        <v>647</v>
      </c>
      <c r="D1788" s="68">
        <v>45740</v>
      </c>
      <c r="E1788" s="66">
        <f t="shared" si="21"/>
        <v>3</v>
      </c>
      <c r="F1788" s="66">
        <f t="shared" si="22"/>
        <v>2025</v>
      </c>
      <c r="G1788" s="67">
        <f t="shared" si="23"/>
        <v>45717</v>
      </c>
      <c r="H1788" s="67" t="s">
        <v>2009</v>
      </c>
      <c r="I1788" s="26" t="s">
        <v>102</v>
      </c>
      <c r="J1788" s="66" t="s">
        <v>129</v>
      </c>
      <c r="K1788" s="69"/>
      <c r="L1788" s="69"/>
      <c r="M1788" s="69" t="s">
        <v>666</v>
      </c>
      <c r="N1788" s="69" t="s">
        <v>28</v>
      </c>
      <c r="O1788" s="71">
        <v>0</v>
      </c>
      <c r="P1788" s="74">
        <v>9</v>
      </c>
    </row>
    <row r="1789" spans="1:16" ht="14.25" customHeight="1">
      <c r="A1789" s="64" t="s">
        <v>122</v>
      </c>
      <c r="B1789" s="163" t="s">
        <v>1342</v>
      </c>
      <c r="C1789" s="174" t="s">
        <v>647</v>
      </c>
      <c r="D1789" s="68">
        <v>45741</v>
      </c>
      <c r="E1789" s="66">
        <f t="shared" si="21"/>
        <v>3</v>
      </c>
      <c r="F1789" s="66">
        <f t="shared" si="22"/>
        <v>2025</v>
      </c>
      <c r="G1789" s="67">
        <f t="shared" si="23"/>
        <v>45717</v>
      </c>
      <c r="H1789" s="67" t="s">
        <v>2006</v>
      </c>
      <c r="I1789" s="26" t="s">
        <v>165</v>
      </c>
      <c r="J1789" s="66" t="s">
        <v>139</v>
      </c>
      <c r="K1789" s="69"/>
      <c r="L1789" s="69"/>
      <c r="M1789" s="69" t="s">
        <v>664</v>
      </c>
      <c r="N1789" s="69" t="s">
        <v>604</v>
      </c>
      <c r="O1789" s="71">
        <v>0.6</v>
      </c>
      <c r="P1789" s="74">
        <v>0</v>
      </c>
    </row>
    <row r="1790" spans="1:16" ht="14.25" customHeight="1">
      <c r="A1790" s="64" t="s">
        <v>122</v>
      </c>
      <c r="B1790" s="163" t="s">
        <v>1342</v>
      </c>
      <c r="C1790" s="174" t="s">
        <v>647</v>
      </c>
      <c r="D1790" s="68">
        <v>45741</v>
      </c>
      <c r="E1790" s="66">
        <f t="shared" si="21"/>
        <v>3</v>
      </c>
      <c r="F1790" s="66">
        <f t="shared" si="22"/>
        <v>2025</v>
      </c>
      <c r="G1790" s="67">
        <f t="shared" si="23"/>
        <v>45717</v>
      </c>
      <c r="H1790" s="67" t="s">
        <v>29</v>
      </c>
      <c r="I1790" s="26" t="s">
        <v>281</v>
      </c>
      <c r="J1790" s="66" t="s">
        <v>1396</v>
      </c>
      <c r="K1790" s="69"/>
      <c r="L1790" s="69"/>
      <c r="M1790" s="69" t="s">
        <v>666</v>
      </c>
      <c r="N1790" s="69" t="s">
        <v>28</v>
      </c>
      <c r="O1790" s="71">
        <v>0</v>
      </c>
      <c r="P1790" s="74">
        <v>392.08</v>
      </c>
    </row>
    <row r="1791" spans="1:16" ht="14.25" customHeight="1">
      <c r="A1791" s="64" t="s">
        <v>122</v>
      </c>
      <c r="B1791" s="163" t="s">
        <v>1342</v>
      </c>
      <c r="C1791" s="174" t="s">
        <v>647</v>
      </c>
      <c r="D1791" s="68">
        <v>45741</v>
      </c>
      <c r="E1791" s="66">
        <f t="shared" si="21"/>
        <v>3</v>
      </c>
      <c r="F1791" s="66">
        <f t="shared" si="22"/>
        <v>2025</v>
      </c>
      <c r="G1791" s="67">
        <f t="shared" si="23"/>
        <v>45717</v>
      </c>
      <c r="H1791" s="67" t="s">
        <v>29</v>
      </c>
      <c r="I1791" s="26" t="s">
        <v>281</v>
      </c>
      <c r="J1791" s="66" t="s">
        <v>1397</v>
      </c>
      <c r="K1791" s="69"/>
      <c r="L1791" s="69"/>
      <c r="M1791" s="69" t="s">
        <v>666</v>
      </c>
      <c r="N1791" s="69" t="s">
        <v>28</v>
      </c>
      <c r="O1791" s="71">
        <v>0</v>
      </c>
      <c r="P1791" s="74">
        <v>1778.58</v>
      </c>
    </row>
    <row r="1792" spans="1:16" ht="14.25" customHeight="1">
      <c r="A1792" s="64" t="s">
        <v>122</v>
      </c>
      <c r="B1792" s="163" t="s">
        <v>1342</v>
      </c>
      <c r="C1792" s="174" t="s">
        <v>647</v>
      </c>
      <c r="D1792" s="68">
        <v>45741</v>
      </c>
      <c r="E1792" s="66">
        <f t="shared" si="21"/>
        <v>3</v>
      </c>
      <c r="F1792" s="66">
        <f t="shared" si="22"/>
        <v>2025</v>
      </c>
      <c r="G1792" s="67">
        <f t="shared" si="23"/>
        <v>45717</v>
      </c>
      <c r="H1792" s="67" t="s">
        <v>2009</v>
      </c>
      <c r="I1792" s="26" t="s">
        <v>102</v>
      </c>
      <c r="J1792" s="66" t="s">
        <v>129</v>
      </c>
      <c r="K1792" s="69"/>
      <c r="L1792" s="69"/>
      <c r="M1792" s="69" t="s">
        <v>666</v>
      </c>
      <c r="N1792" s="69" t="s">
        <v>28</v>
      </c>
      <c r="O1792" s="71">
        <v>0</v>
      </c>
      <c r="P1792" s="74">
        <v>9</v>
      </c>
    </row>
    <row r="1793" spans="1:16" ht="14.25" customHeight="1">
      <c r="A1793" s="64" t="s">
        <v>122</v>
      </c>
      <c r="B1793" s="163" t="s">
        <v>1342</v>
      </c>
      <c r="C1793" s="174" t="s">
        <v>647</v>
      </c>
      <c r="D1793" s="68">
        <v>45741</v>
      </c>
      <c r="E1793" s="66">
        <f t="shared" si="21"/>
        <v>3</v>
      </c>
      <c r="F1793" s="66">
        <f t="shared" si="22"/>
        <v>2025</v>
      </c>
      <c r="G1793" s="67">
        <f t="shared" si="23"/>
        <v>45717</v>
      </c>
      <c r="H1793" s="67" t="s">
        <v>2009</v>
      </c>
      <c r="I1793" s="26" t="s">
        <v>102</v>
      </c>
      <c r="J1793" s="66" t="s">
        <v>129</v>
      </c>
      <c r="K1793" s="69"/>
      <c r="L1793" s="69"/>
      <c r="M1793" s="69" t="s">
        <v>666</v>
      </c>
      <c r="N1793" s="69" t="s">
        <v>28</v>
      </c>
      <c r="O1793" s="71">
        <v>0</v>
      </c>
      <c r="P1793" s="74">
        <v>9</v>
      </c>
    </row>
    <row r="1794" spans="1:16" ht="14.25" customHeight="1">
      <c r="A1794" s="64" t="s">
        <v>122</v>
      </c>
      <c r="B1794" s="163" t="s">
        <v>1342</v>
      </c>
      <c r="C1794" s="174" t="s">
        <v>647</v>
      </c>
      <c r="D1794" s="68">
        <v>45741</v>
      </c>
      <c r="E1794" s="66">
        <f t="shared" si="21"/>
        <v>3</v>
      </c>
      <c r="F1794" s="66">
        <f t="shared" si="22"/>
        <v>2025</v>
      </c>
      <c r="G1794" s="67">
        <f t="shared" si="23"/>
        <v>45717</v>
      </c>
      <c r="H1794" s="67" t="s">
        <v>2009</v>
      </c>
      <c r="I1794" s="26" t="s">
        <v>102</v>
      </c>
      <c r="J1794" s="66" t="s">
        <v>129</v>
      </c>
      <c r="K1794" s="69"/>
      <c r="L1794" s="69"/>
      <c r="M1794" s="69" t="s">
        <v>666</v>
      </c>
      <c r="N1794" s="69" t="s">
        <v>28</v>
      </c>
      <c r="O1794" s="71">
        <v>0</v>
      </c>
      <c r="P1794" s="74">
        <v>9</v>
      </c>
    </row>
    <row r="1795" spans="1:16" ht="14.25" customHeight="1">
      <c r="A1795" s="64" t="s">
        <v>122</v>
      </c>
      <c r="B1795" s="163" t="s">
        <v>1342</v>
      </c>
      <c r="C1795" s="174" t="s">
        <v>647</v>
      </c>
      <c r="D1795" s="68">
        <v>45741</v>
      </c>
      <c r="E1795" s="66">
        <f t="shared" si="21"/>
        <v>3</v>
      </c>
      <c r="F1795" s="66">
        <f t="shared" si="22"/>
        <v>2025</v>
      </c>
      <c r="G1795" s="67">
        <f t="shared" si="23"/>
        <v>45717</v>
      </c>
      <c r="H1795" s="67" t="s">
        <v>2009</v>
      </c>
      <c r="I1795" s="26" t="s">
        <v>102</v>
      </c>
      <c r="J1795" s="66" t="s">
        <v>129</v>
      </c>
      <c r="K1795" s="69"/>
      <c r="L1795" s="69"/>
      <c r="M1795" s="69" t="s">
        <v>666</v>
      </c>
      <c r="N1795" s="69" t="s">
        <v>28</v>
      </c>
      <c r="O1795" s="71">
        <v>0</v>
      </c>
      <c r="P1795" s="74">
        <v>9</v>
      </c>
    </row>
    <row r="1796" spans="1:16" ht="14.25" customHeight="1">
      <c r="A1796" s="64" t="s">
        <v>122</v>
      </c>
      <c r="B1796" s="163" t="s">
        <v>1342</v>
      </c>
      <c r="C1796" s="174" t="s">
        <v>647</v>
      </c>
      <c r="D1796" s="68">
        <v>45741</v>
      </c>
      <c r="E1796" s="66">
        <f t="shared" si="21"/>
        <v>3</v>
      </c>
      <c r="F1796" s="66">
        <f t="shared" si="22"/>
        <v>2025</v>
      </c>
      <c r="G1796" s="67">
        <f t="shared" si="23"/>
        <v>45717</v>
      </c>
      <c r="H1796" s="67" t="s">
        <v>2010</v>
      </c>
      <c r="I1796" s="26" t="s">
        <v>54</v>
      </c>
      <c r="J1796" s="66" t="s">
        <v>135</v>
      </c>
      <c r="K1796" s="69"/>
      <c r="L1796" s="69"/>
      <c r="M1796" s="69" t="s">
        <v>666</v>
      </c>
      <c r="N1796" s="69" t="s">
        <v>28</v>
      </c>
      <c r="O1796" s="71">
        <v>0</v>
      </c>
      <c r="P1796" s="74">
        <v>1320</v>
      </c>
    </row>
    <row r="1797" spans="1:16" ht="14.25" customHeight="1">
      <c r="A1797" s="64" t="s">
        <v>122</v>
      </c>
      <c r="B1797" s="163" t="s">
        <v>1342</v>
      </c>
      <c r="C1797" s="174" t="s">
        <v>647</v>
      </c>
      <c r="D1797" s="68">
        <v>45741</v>
      </c>
      <c r="E1797" s="66">
        <f t="shared" si="21"/>
        <v>3</v>
      </c>
      <c r="F1797" s="66">
        <f t="shared" si="22"/>
        <v>2025</v>
      </c>
      <c r="G1797" s="67">
        <f t="shared" si="23"/>
        <v>45717</v>
      </c>
      <c r="H1797" s="67" t="s">
        <v>2010</v>
      </c>
      <c r="I1797" s="26" t="s">
        <v>55</v>
      </c>
      <c r="J1797" s="66" t="s">
        <v>690</v>
      </c>
      <c r="K1797" s="69"/>
      <c r="L1797" s="69"/>
      <c r="M1797" s="69" t="s">
        <v>666</v>
      </c>
      <c r="N1797" s="69" t="s">
        <v>28</v>
      </c>
      <c r="O1797" s="71">
        <v>0</v>
      </c>
      <c r="P1797" s="74">
        <v>3055.09</v>
      </c>
    </row>
    <row r="1798" spans="1:16" ht="14.25" customHeight="1">
      <c r="A1798" s="64" t="s">
        <v>122</v>
      </c>
      <c r="B1798" s="163" t="s">
        <v>1342</v>
      </c>
      <c r="C1798" s="174" t="s">
        <v>647</v>
      </c>
      <c r="D1798" s="68">
        <v>45742</v>
      </c>
      <c r="E1798" s="66">
        <f t="shared" si="21"/>
        <v>3</v>
      </c>
      <c r="F1798" s="66">
        <f t="shared" si="22"/>
        <v>2025</v>
      </c>
      <c r="G1798" s="67">
        <f t="shared" si="23"/>
        <v>45717</v>
      </c>
      <c r="H1798" s="67" t="s">
        <v>2006</v>
      </c>
      <c r="I1798" s="26" t="s">
        <v>165</v>
      </c>
      <c r="J1798" s="66" t="s">
        <v>139</v>
      </c>
      <c r="K1798" s="69"/>
      <c r="L1798" s="69"/>
      <c r="M1798" s="69" t="s">
        <v>664</v>
      </c>
      <c r="N1798" s="69" t="s">
        <v>604</v>
      </c>
      <c r="O1798" s="71">
        <v>0.01</v>
      </c>
      <c r="P1798" s="74">
        <v>0</v>
      </c>
    </row>
    <row r="1799" spans="1:16" ht="14.25" customHeight="1">
      <c r="A1799" s="64" t="s">
        <v>122</v>
      </c>
      <c r="B1799" s="163" t="s">
        <v>1342</v>
      </c>
      <c r="C1799" s="174" t="s">
        <v>647</v>
      </c>
      <c r="D1799" s="68">
        <v>45742</v>
      </c>
      <c r="E1799" s="66">
        <f t="shared" si="21"/>
        <v>3</v>
      </c>
      <c r="F1799" s="66">
        <f t="shared" si="22"/>
        <v>2025</v>
      </c>
      <c r="G1799" s="67">
        <f t="shared" si="23"/>
        <v>45717</v>
      </c>
      <c r="H1799" s="67" t="s">
        <v>2008</v>
      </c>
      <c r="I1799" s="26" t="s">
        <v>475</v>
      </c>
      <c r="J1799" s="66" t="s">
        <v>1398</v>
      </c>
      <c r="K1799" s="69"/>
      <c r="L1799" s="69"/>
      <c r="M1799" s="69" t="s">
        <v>666</v>
      </c>
      <c r="N1799" s="69" t="s">
        <v>28</v>
      </c>
      <c r="O1799" s="71">
        <v>0</v>
      </c>
      <c r="P1799" s="74">
        <v>75.739999999999995</v>
      </c>
    </row>
    <row r="1800" spans="1:16" ht="14.25" customHeight="1">
      <c r="A1800" s="64" t="s">
        <v>122</v>
      </c>
      <c r="B1800" s="163" t="s">
        <v>1342</v>
      </c>
      <c r="C1800" s="174" t="s">
        <v>647</v>
      </c>
      <c r="D1800" s="68">
        <v>45742</v>
      </c>
      <c r="E1800" s="66">
        <f t="shared" si="21"/>
        <v>3</v>
      </c>
      <c r="F1800" s="66">
        <f t="shared" si="22"/>
        <v>2025</v>
      </c>
      <c r="G1800" s="67">
        <f t="shared" si="23"/>
        <v>45717</v>
      </c>
      <c r="H1800" s="67" t="s">
        <v>2008</v>
      </c>
      <c r="I1800" s="26" t="s">
        <v>475</v>
      </c>
      <c r="J1800" s="66" t="s">
        <v>1398</v>
      </c>
      <c r="K1800" s="69"/>
      <c r="L1800" s="69"/>
      <c r="M1800" s="69" t="s">
        <v>666</v>
      </c>
      <c r="N1800" s="69" t="s">
        <v>28</v>
      </c>
      <c r="O1800" s="71">
        <v>0</v>
      </c>
      <c r="P1800" s="74">
        <v>59.34</v>
      </c>
    </row>
    <row r="1801" spans="1:16" ht="14.25" customHeight="1">
      <c r="A1801" s="64" t="s">
        <v>122</v>
      </c>
      <c r="B1801" s="163" t="s">
        <v>1342</v>
      </c>
      <c r="C1801" s="174" t="s">
        <v>647</v>
      </c>
      <c r="D1801" s="68">
        <v>45743</v>
      </c>
      <c r="E1801" s="66">
        <f t="shared" si="21"/>
        <v>3</v>
      </c>
      <c r="F1801" s="66">
        <f t="shared" si="22"/>
        <v>2025</v>
      </c>
      <c r="G1801" s="67">
        <f t="shared" si="23"/>
        <v>45717</v>
      </c>
      <c r="H1801" s="67" t="s">
        <v>2008</v>
      </c>
      <c r="I1801" s="26" t="s">
        <v>475</v>
      </c>
      <c r="J1801" s="66" t="s">
        <v>1399</v>
      </c>
      <c r="K1801" s="69"/>
      <c r="L1801" s="69"/>
      <c r="M1801" s="69" t="s">
        <v>666</v>
      </c>
      <c r="N1801" s="69" t="s">
        <v>28</v>
      </c>
      <c r="O1801" s="71">
        <v>0</v>
      </c>
      <c r="P1801" s="74">
        <v>2000</v>
      </c>
    </row>
    <row r="1802" spans="1:16" ht="14.25" customHeight="1">
      <c r="A1802" s="64" t="s">
        <v>122</v>
      </c>
      <c r="B1802" s="163" t="s">
        <v>1342</v>
      </c>
      <c r="C1802" s="174" t="s">
        <v>647</v>
      </c>
      <c r="D1802" s="68">
        <v>45743</v>
      </c>
      <c r="E1802" s="66">
        <f t="shared" si="21"/>
        <v>3</v>
      </c>
      <c r="F1802" s="66">
        <f t="shared" si="22"/>
        <v>2025</v>
      </c>
      <c r="G1802" s="67">
        <f t="shared" si="23"/>
        <v>45717</v>
      </c>
      <c r="H1802" s="67" t="s">
        <v>2006</v>
      </c>
      <c r="I1802" s="26" t="s">
        <v>165</v>
      </c>
      <c r="J1802" s="66" t="s">
        <v>139</v>
      </c>
      <c r="K1802" s="69"/>
      <c r="L1802" s="69"/>
      <c r="M1802" s="69" t="s">
        <v>664</v>
      </c>
      <c r="N1802" s="69" t="s">
        <v>604</v>
      </c>
      <c r="O1802" s="71">
        <v>0.68</v>
      </c>
      <c r="P1802" s="74">
        <v>0</v>
      </c>
    </row>
    <row r="1803" spans="1:16" ht="14.25" customHeight="1">
      <c r="A1803" s="64" t="s">
        <v>122</v>
      </c>
      <c r="B1803" s="163" t="s">
        <v>1342</v>
      </c>
      <c r="C1803" s="174" t="s">
        <v>647</v>
      </c>
      <c r="D1803" s="68">
        <v>45743</v>
      </c>
      <c r="E1803" s="66">
        <f t="shared" si="21"/>
        <v>3</v>
      </c>
      <c r="F1803" s="66">
        <f t="shared" si="22"/>
        <v>2025</v>
      </c>
      <c r="G1803" s="67">
        <f t="shared" si="23"/>
        <v>45717</v>
      </c>
      <c r="H1803" s="67" t="s">
        <v>2008</v>
      </c>
      <c r="I1803" s="26" t="s">
        <v>1362</v>
      </c>
      <c r="J1803" s="66" t="s">
        <v>360</v>
      </c>
      <c r="K1803" s="69"/>
      <c r="L1803" s="69"/>
      <c r="M1803" s="69" t="s">
        <v>666</v>
      </c>
      <c r="N1803" s="69" t="s">
        <v>28</v>
      </c>
      <c r="O1803" s="71">
        <v>0</v>
      </c>
      <c r="P1803" s="74">
        <v>1980</v>
      </c>
    </row>
    <row r="1804" spans="1:16" ht="14.25" customHeight="1">
      <c r="A1804" s="64" t="s">
        <v>122</v>
      </c>
      <c r="B1804" s="163" t="s">
        <v>1342</v>
      </c>
      <c r="C1804" s="174" t="s">
        <v>647</v>
      </c>
      <c r="D1804" s="68">
        <v>45743</v>
      </c>
      <c r="E1804" s="66">
        <f t="shared" si="21"/>
        <v>3</v>
      </c>
      <c r="F1804" s="66">
        <f t="shared" si="22"/>
        <v>2025</v>
      </c>
      <c r="G1804" s="67">
        <f t="shared" si="23"/>
        <v>45717</v>
      </c>
      <c r="H1804" s="67" t="s">
        <v>2008</v>
      </c>
      <c r="I1804" s="26" t="s">
        <v>63</v>
      </c>
      <c r="J1804" s="66" t="s">
        <v>1400</v>
      </c>
      <c r="K1804" s="69"/>
      <c r="L1804" s="69"/>
      <c r="M1804" s="69" t="s">
        <v>666</v>
      </c>
      <c r="N1804" s="69" t="s">
        <v>28</v>
      </c>
      <c r="O1804" s="71">
        <v>0</v>
      </c>
      <c r="P1804" s="74">
        <v>340</v>
      </c>
    </row>
    <row r="1805" spans="1:16" ht="14.25" customHeight="1">
      <c r="A1805" s="64" t="s">
        <v>122</v>
      </c>
      <c r="B1805" s="163" t="s">
        <v>1342</v>
      </c>
      <c r="C1805" s="174" t="s">
        <v>647</v>
      </c>
      <c r="D1805" s="68">
        <v>45743</v>
      </c>
      <c r="E1805" s="66">
        <f t="shared" si="21"/>
        <v>3</v>
      </c>
      <c r="F1805" s="66">
        <f t="shared" si="22"/>
        <v>2025</v>
      </c>
      <c r="G1805" s="67">
        <f t="shared" si="23"/>
        <v>45717</v>
      </c>
      <c r="H1805" s="67" t="s">
        <v>2008</v>
      </c>
      <c r="I1805" s="26" t="s">
        <v>63</v>
      </c>
      <c r="J1805" s="66" t="s">
        <v>1401</v>
      </c>
      <c r="K1805" s="69"/>
      <c r="L1805" s="69"/>
      <c r="M1805" s="69" t="s">
        <v>666</v>
      </c>
      <c r="N1805" s="69" t="s">
        <v>28</v>
      </c>
      <c r="O1805" s="71">
        <v>0</v>
      </c>
      <c r="P1805" s="74">
        <v>1020</v>
      </c>
    </row>
    <row r="1806" spans="1:16" ht="14.25" customHeight="1">
      <c r="A1806" s="64" t="s">
        <v>122</v>
      </c>
      <c r="B1806" s="163" t="s">
        <v>1342</v>
      </c>
      <c r="C1806" s="174" t="s">
        <v>647</v>
      </c>
      <c r="D1806" s="68">
        <v>45744</v>
      </c>
      <c r="E1806" s="66">
        <f t="shared" si="21"/>
        <v>3</v>
      </c>
      <c r="F1806" s="66">
        <f t="shared" si="22"/>
        <v>2025</v>
      </c>
      <c r="G1806" s="67">
        <f t="shared" si="23"/>
        <v>45717</v>
      </c>
      <c r="H1806" s="67" t="s">
        <v>29</v>
      </c>
      <c r="I1806" s="26" t="s">
        <v>43</v>
      </c>
      <c r="J1806" s="66" t="s">
        <v>1402</v>
      </c>
      <c r="K1806" s="69"/>
      <c r="L1806" s="69"/>
      <c r="M1806" s="69" t="s">
        <v>666</v>
      </c>
      <c r="N1806" s="69" t="s">
        <v>28</v>
      </c>
      <c r="O1806" s="71">
        <v>0</v>
      </c>
      <c r="P1806" s="74">
        <v>1633.54</v>
      </c>
    </row>
    <row r="1807" spans="1:16" ht="14.25" customHeight="1">
      <c r="A1807" s="64" t="s">
        <v>122</v>
      </c>
      <c r="B1807" s="163" t="s">
        <v>1342</v>
      </c>
      <c r="C1807" s="174" t="s">
        <v>647</v>
      </c>
      <c r="D1807" s="68">
        <v>45744</v>
      </c>
      <c r="E1807" s="66">
        <f t="shared" si="21"/>
        <v>3</v>
      </c>
      <c r="F1807" s="66">
        <f t="shared" si="22"/>
        <v>2025</v>
      </c>
      <c r="G1807" s="67">
        <f t="shared" si="23"/>
        <v>45717</v>
      </c>
      <c r="H1807" s="67" t="s">
        <v>2006</v>
      </c>
      <c r="I1807" s="26" t="s">
        <v>165</v>
      </c>
      <c r="J1807" s="66" t="s">
        <v>139</v>
      </c>
      <c r="K1807" s="69"/>
      <c r="L1807" s="69"/>
      <c r="M1807" s="69" t="s">
        <v>664</v>
      </c>
      <c r="N1807" s="69" t="s">
        <v>604</v>
      </c>
      <c r="O1807" s="71">
        <v>7.23</v>
      </c>
      <c r="P1807" s="74">
        <v>0</v>
      </c>
    </row>
    <row r="1808" spans="1:16" ht="14.25" customHeight="1">
      <c r="A1808" s="64" t="s">
        <v>122</v>
      </c>
      <c r="B1808" s="163" t="s">
        <v>1342</v>
      </c>
      <c r="C1808" s="174" t="s">
        <v>647</v>
      </c>
      <c r="D1808" s="68">
        <v>45744</v>
      </c>
      <c r="E1808" s="66">
        <f t="shared" si="21"/>
        <v>3</v>
      </c>
      <c r="F1808" s="66">
        <f t="shared" si="22"/>
        <v>2025</v>
      </c>
      <c r="G1808" s="67">
        <f t="shared" si="23"/>
        <v>45717</v>
      </c>
      <c r="H1808" s="67" t="s">
        <v>2008</v>
      </c>
      <c r="I1808" s="26" t="s">
        <v>63</v>
      </c>
      <c r="J1808" s="66" t="s">
        <v>1403</v>
      </c>
      <c r="K1808" s="69"/>
      <c r="L1808" s="69"/>
      <c r="M1808" s="69" t="s">
        <v>666</v>
      </c>
      <c r="N1808" s="69" t="s">
        <v>28</v>
      </c>
      <c r="O1808" s="71">
        <v>0</v>
      </c>
      <c r="P1808" s="74">
        <v>1658.44</v>
      </c>
    </row>
    <row r="1809" spans="1:16" ht="14.25" customHeight="1">
      <c r="A1809" s="64" t="s">
        <v>122</v>
      </c>
      <c r="B1809" s="163" t="s">
        <v>1342</v>
      </c>
      <c r="C1809" s="174" t="s">
        <v>647</v>
      </c>
      <c r="D1809" s="68">
        <v>45744</v>
      </c>
      <c r="E1809" s="66">
        <f t="shared" si="21"/>
        <v>3</v>
      </c>
      <c r="F1809" s="66">
        <f t="shared" si="22"/>
        <v>2025</v>
      </c>
      <c r="G1809" s="67">
        <f t="shared" si="23"/>
        <v>45717</v>
      </c>
      <c r="H1809" s="67" t="s">
        <v>2008</v>
      </c>
      <c r="I1809" s="26" t="s">
        <v>63</v>
      </c>
      <c r="J1809" s="66" t="s">
        <v>724</v>
      </c>
      <c r="K1809" s="69">
        <v>50621</v>
      </c>
      <c r="L1809" s="69"/>
      <c r="M1809" s="69" t="s">
        <v>666</v>
      </c>
      <c r="N1809" s="69" t="s">
        <v>28</v>
      </c>
      <c r="O1809" s="71">
        <v>0</v>
      </c>
      <c r="P1809" s="74">
        <v>149.94</v>
      </c>
    </row>
    <row r="1810" spans="1:16" ht="14.25" customHeight="1">
      <c r="A1810" s="64" t="s">
        <v>122</v>
      </c>
      <c r="B1810" s="163" t="s">
        <v>1342</v>
      </c>
      <c r="C1810" s="174" t="s">
        <v>647</v>
      </c>
      <c r="D1810" s="68">
        <v>45744</v>
      </c>
      <c r="E1810" s="66">
        <f t="shared" si="21"/>
        <v>3</v>
      </c>
      <c r="F1810" s="66">
        <f t="shared" si="22"/>
        <v>2025</v>
      </c>
      <c r="G1810" s="67">
        <f t="shared" si="23"/>
        <v>45717</v>
      </c>
      <c r="H1810" s="67" t="s">
        <v>2008</v>
      </c>
      <c r="I1810" s="26" t="s">
        <v>63</v>
      </c>
      <c r="J1810" s="66" t="s">
        <v>724</v>
      </c>
      <c r="K1810" s="69">
        <v>50620</v>
      </c>
      <c r="L1810" s="69"/>
      <c r="M1810" s="69" t="s">
        <v>666</v>
      </c>
      <c r="N1810" s="69" t="s">
        <v>28</v>
      </c>
      <c r="O1810" s="71">
        <v>0</v>
      </c>
      <c r="P1810" s="74">
        <v>106.22</v>
      </c>
    </row>
    <row r="1811" spans="1:16" ht="14.25" customHeight="1">
      <c r="A1811" s="64" t="s">
        <v>122</v>
      </c>
      <c r="B1811" s="163" t="s">
        <v>1342</v>
      </c>
      <c r="C1811" s="174" t="s">
        <v>647</v>
      </c>
      <c r="D1811" s="68">
        <v>45744</v>
      </c>
      <c r="E1811" s="66">
        <f t="shared" si="21"/>
        <v>3</v>
      </c>
      <c r="F1811" s="66">
        <f t="shared" si="22"/>
        <v>2025</v>
      </c>
      <c r="G1811" s="67">
        <f t="shared" si="23"/>
        <v>45717</v>
      </c>
      <c r="H1811" s="67" t="s">
        <v>29</v>
      </c>
      <c r="I1811" s="26" t="s">
        <v>43</v>
      </c>
      <c r="J1811" s="66" t="s">
        <v>255</v>
      </c>
      <c r="K1811" s="69"/>
      <c r="L1811" s="69"/>
      <c r="M1811" s="69" t="s">
        <v>666</v>
      </c>
      <c r="N1811" s="69" t="s">
        <v>28</v>
      </c>
      <c r="O1811" s="71">
        <v>0</v>
      </c>
      <c r="P1811" s="74">
        <v>3193.7</v>
      </c>
    </row>
    <row r="1812" spans="1:16" ht="14.25" customHeight="1">
      <c r="A1812" s="64" t="s">
        <v>122</v>
      </c>
      <c r="B1812" s="163" t="s">
        <v>1342</v>
      </c>
      <c r="C1812" s="174" t="s">
        <v>647</v>
      </c>
      <c r="D1812" s="68">
        <v>45744</v>
      </c>
      <c r="E1812" s="66">
        <f t="shared" si="21"/>
        <v>3</v>
      </c>
      <c r="F1812" s="66">
        <f t="shared" si="22"/>
        <v>2025</v>
      </c>
      <c r="G1812" s="67">
        <f t="shared" si="23"/>
        <v>45717</v>
      </c>
      <c r="H1812" s="67" t="s">
        <v>29</v>
      </c>
      <c r="I1812" s="26" t="s">
        <v>43</v>
      </c>
      <c r="J1812" s="66" t="s">
        <v>256</v>
      </c>
      <c r="K1812" s="69"/>
      <c r="L1812" s="69"/>
      <c r="M1812" s="69" t="s">
        <v>666</v>
      </c>
      <c r="N1812" s="69" t="s">
        <v>28</v>
      </c>
      <c r="O1812" s="71">
        <v>0</v>
      </c>
      <c r="P1812" s="74">
        <v>2389.8200000000002</v>
      </c>
    </row>
    <row r="1813" spans="1:16" ht="14.25" customHeight="1">
      <c r="A1813" s="64" t="s">
        <v>122</v>
      </c>
      <c r="B1813" s="163" t="s">
        <v>1342</v>
      </c>
      <c r="C1813" s="174" t="s">
        <v>647</v>
      </c>
      <c r="D1813" s="68">
        <v>45744</v>
      </c>
      <c r="E1813" s="66">
        <f t="shared" si="21"/>
        <v>3</v>
      </c>
      <c r="F1813" s="66">
        <f t="shared" si="22"/>
        <v>2025</v>
      </c>
      <c r="G1813" s="67">
        <f t="shared" si="23"/>
        <v>45717</v>
      </c>
      <c r="H1813" s="67" t="s">
        <v>29</v>
      </c>
      <c r="I1813" s="26" t="s">
        <v>43</v>
      </c>
      <c r="J1813" s="66" t="s">
        <v>257</v>
      </c>
      <c r="K1813" s="69"/>
      <c r="L1813" s="69"/>
      <c r="M1813" s="69" t="s">
        <v>666</v>
      </c>
      <c r="N1813" s="69" t="s">
        <v>28</v>
      </c>
      <c r="O1813" s="71">
        <v>0</v>
      </c>
      <c r="P1813" s="74">
        <v>1529.7</v>
      </c>
    </row>
    <row r="1814" spans="1:16" ht="14.25" customHeight="1">
      <c r="A1814" s="64" t="s">
        <v>122</v>
      </c>
      <c r="B1814" s="163" t="s">
        <v>1342</v>
      </c>
      <c r="C1814" s="174" t="s">
        <v>647</v>
      </c>
      <c r="D1814" s="68">
        <v>45744</v>
      </c>
      <c r="E1814" s="66">
        <f t="shared" si="21"/>
        <v>3</v>
      </c>
      <c r="F1814" s="66">
        <f t="shared" si="22"/>
        <v>2025</v>
      </c>
      <c r="G1814" s="67">
        <f t="shared" si="23"/>
        <v>45717</v>
      </c>
      <c r="H1814" s="67" t="s">
        <v>29</v>
      </c>
      <c r="I1814" s="26" t="s">
        <v>43</v>
      </c>
      <c r="J1814" s="66" t="s">
        <v>1351</v>
      </c>
      <c r="K1814" s="69"/>
      <c r="L1814" s="69"/>
      <c r="M1814" s="69" t="s">
        <v>666</v>
      </c>
      <c r="N1814" s="69" t="s">
        <v>28</v>
      </c>
      <c r="O1814" s="71">
        <v>0</v>
      </c>
      <c r="P1814" s="74">
        <v>4964.79</v>
      </c>
    </row>
    <row r="1815" spans="1:16" ht="14.25" customHeight="1">
      <c r="A1815" s="64" t="s">
        <v>122</v>
      </c>
      <c r="B1815" s="163" t="s">
        <v>1342</v>
      </c>
      <c r="C1815" s="174" t="s">
        <v>647</v>
      </c>
      <c r="D1815" s="68">
        <v>45744</v>
      </c>
      <c r="E1815" s="66">
        <f t="shared" si="21"/>
        <v>3</v>
      </c>
      <c r="F1815" s="66">
        <f t="shared" si="22"/>
        <v>2025</v>
      </c>
      <c r="G1815" s="67">
        <f t="shared" si="23"/>
        <v>45717</v>
      </c>
      <c r="H1815" s="67" t="s">
        <v>29</v>
      </c>
      <c r="I1815" s="26" t="s">
        <v>43</v>
      </c>
      <c r="J1815" s="66" t="s">
        <v>1353</v>
      </c>
      <c r="K1815" s="69"/>
      <c r="L1815" s="69"/>
      <c r="M1815" s="69" t="s">
        <v>666</v>
      </c>
      <c r="N1815" s="69" t="s">
        <v>28</v>
      </c>
      <c r="O1815" s="71">
        <v>0</v>
      </c>
      <c r="P1815" s="74">
        <v>1819.21</v>
      </c>
    </row>
    <row r="1816" spans="1:16" ht="14.25" customHeight="1">
      <c r="A1816" s="64" t="s">
        <v>122</v>
      </c>
      <c r="B1816" s="163" t="s">
        <v>1342</v>
      </c>
      <c r="C1816" s="174" t="s">
        <v>647</v>
      </c>
      <c r="D1816" s="68">
        <v>45744</v>
      </c>
      <c r="E1816" s="66">
        <f t="shared" si="21"/>
        <v>3</v>
      </c>
      <c r="F1816" s="66">
        <f t="shared" si="22"/>
        <v>2025</v>
      </c>
      <c r="G1816" s="67">
        <f t="shared" si="23"/>
        <v>45717</v>
      </c>
      <c r="H1816" s="67" t="s">
        <v>29</v>
      </c>
      <c r="I1816" s="26" t="s">
        <v>43</v>
      </c>
      <c r="J1816" s="66" t="s">
        <v>259</v>
      </c>
      <c r="K1816" s="69"/>
      <c r="L1816" s="69"/>
      <c r="M1816" s="69" t="s">
        <v>666</v>
      </c>
      <c r="N1816" s="69" t="s">
        <v>28</v>
      </c>
      <c r="O1816" s="71">
        <v>0</v>
      </c>
      <c r="P1816" s="74">
        <v>3486.98</v>
      </c>
    </row>
    <row r="1817" spans="1:16" ht="14.25" customHeight="1">
      <c r="A1817" s="64" t="s">
        <v>122</v>
      </c>
      <c r="B1817" s="163" t="s">
        <v>1342</v>
      </c>
      <c r="C1817" s="174" t="s">
        <v>647</v>
      </c>
      <c r="D1817" s="68">
        <v>45744</v>
      </c>
      <c r="E1817" s="66">
        <f t="shared" si="21"/>
        <v>3</v>
      </c>
      <c r="F1817" s="66">
        <f t="shared" si="22"/>
        <v>2025</v>
      </c>
      <c r="G1817" s="67">
        <f t="shared" si="23"/>
        <v>45717</v>
      </c>
      <c r="H1817" s="67" t="s">
        <v>29</v>
      </c>
      <c r="I1817" s="26" t="s">
        <v>43</v>
      </c>
      <c r="J1817" s="66" t="s">
        <v>260</v>
      </c>
      <c r="K1817" s="69"/>
      <c r="L1817" s="69"/>
      <c r="M1817" s="69" t="s">
        <v>666</v>
      </c>
      <c r="N1817" s="69" t="s">
        <v>28</v>
      </c>
      <c r="O1817" s="71">
        <v>0</v>
      </c>
      <c r="P1817" s="74">
        <v>3447.62</v>
      </c>
    </row>
    <row r="1818" spans="1:16" ht="14.25" customHeight="1">
      <c r="A1818" s="64" t="s">
        <v>122</v>
      </c>
      <c r="B1818" s="163" t="s">
        <v>1342</v>
      </c>
      <c r="C1818" s="174" t="s">
        <v>647</v>
      </c>
      <c r="D1818" s="68">
        <v>45744</v>
      </c>
      <c r="E1818" s="66">
        <f t="shared" si="21"/>
        <v>3</v>
      </c>
      <c r="F1818" s="66">
        <f t="shared" si="22"/>
        <v>2025</v>
      </c>
      <c r="G1818" s="67">
        <f t="shared" si="23"/>
        <v>45717</v>
      </c>
      <c r="H1818" s="67" t="s">
        <v>29</v>
      </c>
      <c r="I1818" s="26" t="s">
        <v>43</v>
      </c>
      <c r="J1818" s="66" t="s">
        <v>1354</v>
      </c>
      <c r="K1818" s="69"/>
      <c r="L1818" s="69"/>
      <c r="M1818" s="69" t="s">
        <v>666</v>
      </c>
      <c r="N1818" s="69" t="s">
        <v>28</v>
      </c>
      <c r="O1818" s="71">
        <v>0</v>
      </c>
      <c r="P1818" s="74">
        <v>3267.39</v>
      </c>
    </row>
    <row r="1819" spans="1:16" ht="14.25" customHeight="1">
      <c r="A1819" s="64" t="s">
        <v>122</v>
      </c>
      <c r="B1819" s="163" t="s">
        <v>1342</v>
      </c>
      <c r="C1819" s="174" t="s">
        <v>647</v>
      </c>
      <c r="D1819" s="68">
        <v>45744</v>
      </c>
      <c r="E1819" s="66">
        <f t="shared" si="21"/>
        <v>3</v>
      </c>
      <c r="F1819" s="66">
        <f t="shared" si="22"/>
        <v>2025</v>
      </c>
      <c r="G1819" s="67">
        <f t="shared" si="23"/>
        <v>45717</v>
      </c>
      <c r="H1819" s="67" t="s">
        <v>29</v>
      </c>
      <c r="I1819" s="26" t="s">
        <v>43</v>
      </c>
      <c r="J1819" s="66" t="s">
        <v>261</v>
      </c>
      <c r="K1819" s="69"/>
      <c r="L1819" s="69"/>
      <c r="M1819" s="69" t="s">
        <v>666</v>
      </c>
      <c r="N1819" s="69" t="s">
        <v>28</v>
      </c>
      <c r="O1819" s="71">
        <v>0</v>
      </c>
      <c r="P1819" s="74">
        <v>1820.36</v>
      </c>
    </row>
    <row r="1820" spans="1:16" ht="14.25" customHeight="1">
      <c r="A1820" s="64" t="s">
        <v>122</v>
      </c>
      <c r="B1820" s="163" t="s">
        <v>1342</v>
      </c>
      <c r="C1820" s="174" t="s">
        <v>647</v>
      </c>
      <c r="D1820" s="68">
        <v>45744</v>
      </c>
      <c r="E1820" s="66">
        <f t="shared" si="21"/>
        <v>3</v>
      </c>
      <c r="F1820" s="66">
        <f t="shared" si="22"/>
        <v>2025</v>
      </c>
      <c r="G1820" s="67">
        <f t="shared" si="23"/>
        <v>45717</v>
      </c>
      <c r="H1820" s="67" t="s">
        <v>29</v>
      </c>
      <c r="I1820" s="26" t="s">
        <v>43</v>
      </c>
      <c r="J1820" s="66" t="s">
        <v>262</v>
      </c>
      <c r="K1820" s="69"/>
      <c r="L1820" s="69"/>
      <c r="M1820" s="69" t="s">
        <v>666</v>
      </c>
      <c r="N1820" s="69" t="s">
        <v>28</v>
      </c>
      <c r="O1820" s="71">
        <v>0</v>
      </c>
      <c r="P1820" s="74">
        <v>2978.6</v>
      </c>
    </row>
    <row r="1821" spans="1:16" ht="14.25" customHeight="1">
      <c r="A1821" s="64" t="s">
        <v>122</v>
      </c>
      <c r="B1821" s="163" t="s">
        <v>1342</v>
      </c>
      <c r="C1821" s="174" t="s">
        <v>647</v>
      </c>
      <c r="D1821" s="68">
        <v>45744</v>
      </c>
      <c r="E1821" s="66">
        <f t="shared" si="21"/>
        <v>3</v>
      </c>
      <c r="F1821" s="66">
        <f t="shared" si="22"/>
        <v>2025</v>
      </c>
      <c r="G1821" s="67">
        <f t="shared" si="23"/>
        <v>45717</v>
      </c>
      <c r="H1821" s="67" t="s">
        <v>29</v>
      </c>
      <c r="I1821" s="26" t="s">
        <v>43</v>
      </c>
      <c r="J1821" s="66" t="s">
        <v>263</v>
      </c>
      <c r="K1821" s="69"/>
      <c r="L1821" s="69"/>
      <c r="M1821" s="69" t="s">
        <v>666</v>
      </c>
      <c r="N1821" s="69" t="s">
        <v>28</v>
      </c>
      <c r="O1821" s="71">
        <v>0</v>
      </c>
      <c r="P1821" s="74">
        <v>1638.03</v>
      </c>
    </row>
    <row r="1822" spans="1:16" ht="14.25" customHeight="1">
      <c r="A1822" s="64" t="s">
        <v>122</v>
      </c>
      <c r="B1822" s="163" t="s">
        <v>1342</v>
      </c>
      <c r="C1822" s="174" t="s">
        <v>647</v>
      </c>
      <c r="D1822" s="68">
        <v>45744</v>
      </c>
      <c r="E1822" s="66">
        <f t="shared" si="21"/>
        <v>3</v>
      </c>
      <c r="F1822" s="66">
        <f t="shared" si="22"/>
        <v>2025</v>
      </c>
      <c r="G1822" s="67">
        <f t="shared" si="23"/>
        <v>45717</v>
      </c>
      <c r="H1822" s="67" t="s">
        <v>29</v>
      </c>
      <c r="I1822" s="26" t="s">
        <v>43</v>
      </c>
      <c r="J1822" s="66" t="s">
        <v>264</v>
      </c>
      <c r="K1822" s="69"/>
      <c r="L1822" s="69"/>
      <c r="M1822" s="69" t="s">
        <v>666</v>
      </c>
      <c r="N1822" s="69" t="s">
        <v>28</v>
      </c>
      <c r="O1822" s="71">
        <v>0</v>
      </c>
      <c r="P1822" s="74">
        <v>1623.73</v>
      </c>
    </row>
    <row r="1823" spans="1:16" ht="14.25" customHeight="1">
      <c r="A1823" s="64" t="s">
        <v>122</v>
      </c>
      <c r="B1823" s="163" t="s">
        <v>1342</v>
      </c>
      <c r="C1823" s="174" t="s">
        <v>647</v>
      </c>
      <c r="D1823" s="68">
        <v>45744</v>
      </c>
      <c r="E1823" s="66">
        <f t="shared" si="21"/>
        <v>3</v>
      </c>
      <c r="F1823" s="66">
        <f t="shared" si="22"/>
        <v>2025</v>
      </c>
      <c r="G1823" s="67">
        <f t="shared" si="23"/>
        <v>45717</v>
      </c>
      <c r="H1823" s="67" t="s">
        <v>29</v>
      </c>
      <c r="I1823" s="26" t="s">
        <v>43</v>
      </c>
      <c r="J1823" s="66" t="s">
        <v>265</v>
      </c>
      <c r="K1823" s="69"/>
      <c r="L1823" s="69"/>
      <c r="M1823" s="69" t="s">
        <v>666</v>
      </c>
      <c r="N1823" s="69" t="s">
        <v>28</v>
      </c>
      <c r="O1823" s="71">
        <v>0</v>
      </c>
      <c r="P1823" s="74">
        <v>2411.52</v>
      </c>
    </row>
    <row r="1824" spans="1:16" ht="14.25" customHeight="1">
      <c r="A1824" s="64" t="s">
        <v>122</v>
      </c>
      <c r="B1824" s="163" t="s">
        <v>1342</v>
      </c>
      <c r="C1824" s="174" t="s">
        <v>647</v>
      </c>
      <c r="D1824" s="68">
        <v>45744</v>
      </c>
      <c r="E1824" s="66">
        <f t="shared" si="21"/>
        <v>3</v>
      </c>
      <c r="F1824" s="66">
        <f t="shared" si="22"/>
        <v>2025</v>
      </c>
      <c r="G1824" s="67">
        <f t="shared" si="23"/>
        <v>45717</v>
      </c>
      <c r="H1824" s="67" t="s">
        <v>29</v>
      </c>
      <c r="I1824" s="26" t="s">
        <v>43</v>
      </c>
      <c r="J1824" s="66" t="s">
        <v>266</v>
      </c>
      <c r="K1824" s="69"/>
      <c r="L1824" s="69"/>
      <c r="M1824" s="69" t="s">
        <v>666</v>
      </c>
      <c r="N1824" s="69" t="s">
        <v>28</v>
      </c>
      <c r="O1824" s="71">
        <v>0</v>
      </c>
      <c r="P1824" s="74">
        <v>3267.39</v>
      </c>
    </row>
    <row r="1825" spans="1:16" ht="14.25" customHeight="1">
      <c r="A1825" s="64" t="s">
        <v>122</v>
      </c>
      <c r="B1825" s="163" t="s">
        <v>1342</v>
      </c>
      <c r="C1825" s="174" t="s">
        <v>647</v>
      </c>
      <c r="D1825" s="68">
        <v>45744</v>
      </c>
      <c r="E1825" s="66">
        <f t="shared" si="21"/>
        <v>3</v>
      </c>
      <c r="F1825" s="66">
        <f t="shared" si="22"/>
        <v>2025</v>
      </c>
      <c r="G1825" s="67">
        <f t="shared" si="23"/>
        <v>45717</v>
      </c>
      <c r="H1825" s="67" t="s">
        <v>29</v>
      </c>
      <c r="I1825" s="26" t="s">
        <v>43</v>
      </c>
      <c r="J1825" s="66" t="s">
        <v>267</v>
      </c>
      <c r="K1825" s="69"/>
      <c r="L1825" s="69"/>
      <c r="M1825" s="69" t="s">
        <v>666</v>
      </c>
      <c r="N1825" s="69" t="s">
        <v>28</v>
      </c>
      <c r="O1825" s="71">
        <v>0</v>
      </c>
      <c r="P1825" s="74">
        <v>1618.39</v>
      </c>
    </row>
    <row r="1826" spans="1:16" ht="14.25" customHeight="1">
      <c r="A1826" s="64" t="s">
        <v>122</v>
      </c>
      <c r="B1826" s="163" t="s">
        <v>1342</v>
      </c>
      <c r="C1826" s="174" t="s">
        <v>647</v>
      </c>
      <c r="D1826" s="68">
        <v>45744</v>
      </c>
      <c r="E1826" s="66">
        <f t="shared" si="21"/>
        <v>3</v>
      </c>
      <c r="F1826" s="66">
        <f t="shared" si="22"/>
        <v>2025</v>
      </c>
      <c r="G1826" s="67">
        <f t="shared" si="23"/>
        <v>45717</v>
      </c>
      <c r="H1826" s="67" t="s">
        <v>29</v>
      </c>
      <c r="I1826" s="26" t="s">
        <v>43</v>
      </c>
      <c r="J1826" s="66" t="s">
        <v>268</v>
      </c>
      <c r="K1826" s="69"/>
      <c r="L1826" s="69"/>
      <c r="M1826" s="69" t="s">
        <v>666</v>
      </c>
      <c r="N1826" s="69" t="s">
        <v>28</v>
      </c>
      <c r="O1826" s="71">
        <v>0</v>
      </c>
      <c r="P1826" s="74">
        <v>1839.17</v>
      </c>
    </row>
    <row r="1827" spans="1:16" ht="14.25" customHeight="1">
      <c r="A1827" s="64" t="s">
        <v>122</v>
      </c>
      <c r="B1827" s="163" t="s">
        <v>1342</v>
      </c>
      <c r="C1827" s="174" t="s">
        <v>647</v>
      </c>
      <c r="D1827" s="68">
        <v>45744</v>
      </c>
      <c r="E1827" s="66">
        <f t="shared" si="21"/>
        <v>3</v>
      </c>
      <c r="F1827" s="66">
        <f t="shared" si="22"/>
        <v>2025</v>
      </c>
      <c r="G1827" s="67">
        <f t="shared" si="23"/>
        <v>45717</v>
      </c>
      <c r="H1827" s="67" t="s">
        <v>29</v>
      </c>
      <c r="I1827" s="26" t="s">
        <v>43</v>
      </c>
      <c r="J1827" s="66" t="s">
        <v>269</v>
      </c>
      <c r="K1827" s="69"/>
      <c r="L1827" s="69"/>
      <c r="M1827" s="69" t="s">
        <v>666</v>
      </c>
      <c r="N1827" s="69" t="s">
        <v>28</v>
      </c>
      <c r="O1827" s="71">
        <v>0</v>
      </c>
      <c r="P1827" s="74">
        <v>2387.4899999999998</v>
      </c>
    </row>
    <row r="1828" spans="1:16" ht="14.25" customHeight="1">
      <c r="A1828" s="64" t="s">
        <v>122</v>
      </c>
      <c r="B1828" s="163" t="s">
        <v>1342</v>
      </c>
      <c r="C1828" s="174" t="s">
        <v>647</v>
      </c>
      <c r="D1828" s="68">
        <v>45744</v>
      </c>
      <c r="E1828" s="66">
        <f t="shared" si="21"/>
        <v>3</v>
      </c>
      <c r="F1828" s="66">
        <f t="shared" si="22"/>
        <v>2025</v>
      </c>
      <c r="G1828" s="67">
        <f t="shared" si="23"/>
        <v>45717</v>
      </c>
      <c r="H1828" s="67" t="s">
        <v>29</v>
      </c>
      <c r="I1828" s="26" t="s">
        <v>43</v>
      </c>
      <c r="J1828" s="66" t="s">
        <v>270</v>
      </c>
      <c r="K1828" s="69"/>
      <c r="L1828" s="69"/>
      <c r="M1828" s="69" t="s">
        <v>666</v>
      </c>
      <c r="N1828" s="69" t="s">
        <v>28</v>
      </c>
      <c r="O1828" s="71">
        <v>0</v>
      </c>
      <c r="P1828" s="74">
        <v>2095.59</v>
      </c>
    </row>
    <row r="1829" spans="1:16" ht="14.25" customHeight="1">
      <c r="A1829" s="64" t="s">
        <v>122</v>
      </c>
      <c r="B1829" s="163" t="s">
        <v>1342</v>
      </c>
      <c r="C1829" s="174" t="s">
        <v>647</v>
      </c>
      <c r="D1829" s="68">
        <v>45744</v>
      </c>
      <c r="E1829" s="66">
        <f t="shared" si="21"/>
        <v>3</v>
      </c>
      <c r="F1829" s="66">
        <f t="shared" si="22"/>
        <v>2025</v>
      </c>
      <c r="G1829" s="67">
        <f t="shared" si="23"/>
        <v>45717</v>
      </c>
      <c r="H1829" s="67" t="s">
        <v>2006</v>
      </c>
      <c r="I1829" s="26" t="s">
        <v>142</v>
      </c>
      <c r="J1829" s="66" t="s">
        <v>135</v>
      </c>
      <c r="K1829" s="69"/>
      <c r="L1829" s="69"/>
      <c r="M1829" s="69" t="s">
        <v>664</v>
      </c>
      <c r="N1829" s="69" t="s">
        <v>28</v>
      </c>
      <c r="O1829" s="71">
        <v>0</v>
      </c>
      <c r="P1829" s="74">
        <v>359.2</v>
      </c>
    </row>
    <row r="1830" spans="1:16" ht="14.25" customHeight="1">
      <c r="A1830" s="64" t="s">
        <v>122</v>
      </c>
      <c r="B1830" s="163" t="s">
        <v>1342</v>
      </c>
      <c r="C1830" s="174" t="s">
        <v>647</v>
      </c>
      <c r="D1830" s="68">
        <v>45747</v>
      </c>
      <c r="E1830" s="66">
        <f t="shared" si="21"/>
        <v>3</v>
      </c>
      <c r="F1830" s="66">
        <f t="shared" si="22"/>
        <v>2025</v>
      </c>
      <c r="G1830" s="67">
        <f t="shared" si="23"/>
        <v>45717</v>
      </c>
      <c r="H1830" s="67" t="s">
        <v>2008</v>
      </c>
      <c r="I1830" s="26" t="s">
        <v>63</v>
      </c>
      <c r="J1830" s="66" t="s">
        <v>1404</v>
      </c>
      <c r="K1830" s="69"/>
      <c r="L1830" s="69"/>
      <c r="M1830" s="69" t="s">
        <v>666</v>
      </c>
      <c r="N1830" s="69" t="s">
        <v>28</v>
      </c>
      <c r="O1830" s="71">
        <v>0</v>
      </c>
      <c r="P1830" s="74">
        <v>2064.9499999999998</v>
      </c>
    </row>
    <row r="1831" spans="1:16" ht="14.25" customHeight="1">
      <c r="A1831" s="64" t="s">
        <v>122</v>
      </c>
      <c r="B1831" s="163" t="s">
        <v>1342</v>
      </c>
      <c r="C1831" s="174" t="s">
        <v>647</v>
      </c>
      <c r="D1831" s="68">
        <v>45747</v>
      </c>
      <c r="E1831" s="66">
        <f t="shared" si="21"/>
        <v>3</v>
      </c>
      <c r="F1831" s="66">
        <f t="shared" si="22"/>
        <v>2025</v>
      </c>
      <c r="G1831" s="67">
        <f t="shared" si="23"/>
        <v>45717</v>
      </c>
      <c r="H1831" s="67" t="s">
        <v>2008</v>
      </c>
      <c r="I1831" s="26" t="s">
        <v>475</v>
      </c>
      <c r="J1831" s="66" t="s">
        <v>1348</v>
      </c>
      <c r="K1831" s="69"/>
      <c r="L1831" s="69"/>
      <c r="M1831" s="69" t="s">
        <v>666</v>
      </c>
      <c r="N1831" s="69" t="s">
        <v>28</v>
      </c>
      <c r="O1831" s="71">
        <v>0</v>
      </c>
      <c r="P1831" s="74">
        <v>1040.6099999999999</v>
      </c>
    </row>
    <row r="1832" spans="1:16" ht="14.25" customHeight="1">
      <c r="A1832" s="64" t="s">
        <v>122</v>
      </c>
      <c r="B1832" s="163" t="s">
        <v>1342</v>
      </c>
      <c r="C1832" s="174" t="s">
        <v>647</v>
      </c>
      <c r="D1832" s="68">
        <v>45747</v>
      </c>
      <c r="E1832" s="66">
        <f t="shared" si="21"/>
        <v>3</v>
      </c>
      <c r="F1832" s="66">
        <f t="shared" si="22"/>
        <v>2025</v>
      </c>
      <c r="G1832" s="67">
        <f t="shared" si="23"/>
        <v>45717</v>
      </c>
      <c r="H1832" s="67" t="s">
        <v>2008</v>
      </c>
      <c r="I1832" s="26" t="s">
        <v>63</v>
      </c>
      <c r="J1832" s="66" t="s">
        <v>832</v>
      </c>
      <c r="K1832" s="69"/>
      <c r="L1832" s="69"/>
      <c r="M1832" s="69" t="s">
        <v>666</v>
      </c>
      <c r="N1832" s="69" t="s">
        <v>28</v>
      </c>
      <c r="O1832" s="71">
        <v>0</v>
      </c>
      <c r="P1832" s="74">
        <v>637.70000000000005</v>
      </c>
    </row>
    <row r="1833" spans="1:16" ht="14.25" customHeight="1">
      <c r="A1833" s="64" t="s">
        <v>122</v>
      </c>
      <c r="B1833" s="163" t="s">
        <v>1342</v>
      </c>
      <c r="C1833" s="174" t="s">
        <v>647</v>
      </c>
      <c r="D1833" s="68">
        <v>45747</v>
      </c>
      <c r="E1833" s="66">
        <f t="shared" si="21"/>
        <v>3</v>
      </c>
      <c r="F1833" s="66">
        <f t="shared" si="22"/>
        <v>2025</v>
      </c>
      <c r="G1833" s="67">
        <f t="shared" si="23"/>
        <v>45717</v>
      </c>
      <c r="H1833" s="67" t="s">
        <v>2008</v>
      </c>
      <c r="I1833" s="26" t="s">
        <v>475</v>
      </c>
      <c r="J1833" s="66" t="s">
        <v>1405</v>
      </c>
      <c r="K1833" s="69"/>
      <c r="L1833" s="69"/>
      <c r="M1833" s="69" t="s">
        <v>666</v>
      </c>
      <c r="N1833" s="69" t="s">
        <v>28</v>
      </c>
      <c r="O1833" s="71">
        <v>0</v>
      </c>
      <c r="P1833" s="74">
        <v>597.08000000000004</v>
      </c>
    </row>
    <row r="1834" spans="1:16" ht="14.25" customHeight="1">
      <c r="A1834" s="64" t="s">
        <v>122</v>
      </c>
      <c r="B1834" s="163" t="s">
        <v>1342</v>
      </c>
      <c r="C1834" s="174" t="s">
        <v>647</v>
      </c>
      <c r="D1834" s="68">
        <v>45747</v>
      </c>
      <c r="E1834" s="66">
        <f t="shared" si="21"/>
        <v>3</v>
      </c>
      <c r="F1834" s="66">
        <f t="shared" si="22"/>
        <v>2025</v>
      </c>
      <c r="G1834" s="67">
        <f t="shared" si="23"/>
        <v>45717</v>
      </c>
      <c r="H1834" s="67" t="s">
        <v>2008</v>
      </c>
      <c r="I1834" s="26" t="s">
        <v>475</v>
      </c>
      <c r="J1834" s="66" t="s">
        <v>1406</v>
      </c>
      <c r="K1834" s="69"/>
      <c r="L1834" s="69"/>
      <c r="M1834" s="69" t="s">
        <v>666</v>
      </c>
      <c r="N1834" s="69" t="s">
        <v>28</v>
      </c>
      <c r="O1834" s="71">
        <v>0</v>
      </c>
      <c r="P1834" s="74">
        <v>576.75</v>
      </c>
    </row>
    <row r="1835" spans="1:16" ht="14.25" customHeight="1">
      <c r="A1835" s="64" t="s">
        <v>122</v>
      </c>
      <c r="B1835" s="163" t="s">
        <v>1342</v>
      </c>
      <c r="C1835" s="174" t="s">
        <v>647</v>
      </c>
      <c r="D1835" s="68">
        <v>45747</v>
      </c>
      <c r="E1835" s="66">
        <f t="shared" si="21"/>
        <v>3</v>
      </c>
      <c r="F1835" s="66">
        <f t="shared" si="22"/>
        <v>2025</v>
      </c>
      <c r="G1835" s="67">
        <f t="shared" si="23"/>
        <v>45717</v>
      </c>
      <c r="H1835" s="67" t="s">
        <v>2008</v>
      </c>
      <c r="I1835" s="26" t="s">
        <v>475</v>
      </c>
      <c r="J1835" s="66" t="s">
        <v>1407</v>
      </c>
      <c r="K1835" s="69"/>
      <c r="L1835" s="69"/>
      <c r="M1835" s="69" t="s">
        <v>666</v>
      </c>
      <c r="N1835" s="69" t="s">
        <v>28</v>
      </c>
      <c r="O1835" s="71">
        <v>0</v>
      </c>
      <c r="P1835" s="74">
        <v>534.29999999999995</v>
      </c>
    </row>
    <row r="1836" spans="1:16" ht="14.25" customHeight="1">
      <c r="A1836" s="64" t="s">
        <v>122</v>
      </c>
      <c r="B1836" s="163" t="s">
        <v>1342</v>
      </c>
      <c r="C1836" s="174" t="s">
        <v>647</v>
      </c>
      <c r="D1836" s="68">
        <v>45747</v>
      </c>
      <c r="E1836" s="66">
        <f t="shared" si="21"/>
        <v>3</v>
      </c>
      <c r="F1836" s="66">
        <f t="shared" si="22"/>
        <v>2025</v>
      </c>
      <c r="G1836" s="67">
        <f t="shared" si="23"/>
        <v>45717</v>
      </c>
      <c r="H1836" s="67" t="s">
        <v>2008</v>
      </c>
      <c r="I1836" s="26" t="s">
        <v>475</v>
      </c>
      <c r="J1836" s="66" t="s">
        <v>152</v>
      </c>
      <c r="K1836" s="69"/>
      <c r="L1836" s="69"/>
      <c r="M1836" s="69" t="s">
        <v>666</v>
      </c>
      <c r="N1836" s="69" t="s">
        <v>28</v>
      </c>
      <c r="O1836" s="71">
        <v>0</v>
      </c>
      <c r="P1836" s="74">
        <v>514.6</v>
      </c>
    </row>
    <row r="1837" spans="1:16" ht="14.25" customHeight="1">
      <c r="A1837" s="64" t="s">
        <v>122</v>
      </c>
      <c r="B1837" s="163" t="s">
        <v>1342</v>
      </c>
      <c r="C1837" s="174" t="s">
        <v>647</v>
      </c>
      <c r="D1837" s="68">
        <v>45747</v>
      </c>
      <c r="E1837" s="66">
        <f t="shared" si="21"/>
        <v>3</v>
      </c>
      <c r="F1837" s="66">
        <f t="shared" si="22"/>
        <v>2025</v>
      </c>
      <c r="G1837" s="67">
        <f t="shared" si="23"/>
        <v>45717</v>
      </c>
      <c r="H1837" s="67" t="s">
        <v>2006</v>
      </c>
      <c r="I1837" s="26" t="s">
        <v>165</v>
      </c>
      <c r="J1837" s="66" t="s">
        <v>139</v>
      </c>
      <c r="K1837" s="69"/>
      <c r="L1837" s="69"/>
      <c r="M1837" s="69" t="s">
        <v>664</v>
      </c>
      <c r="N1837" s="69" t="s">
        <v>604</v>
      </c>
      <c r="O1837" s="71">
        <v>3.51</v>
      </c>
      <c r="P1837" s="74">
        <v>0</v>
      </c>
    </row>
    <row r="1838" spans="1:16" ht="14.25" customHeight="1">
      <c r="A1838" s="64" t="s">
        <v>122</v>
      </c>
      <c r="B1838" s="163" t="s">
        <v>1342</v>
      </c>
      <c r="C1838" s="174" t="s">
        <v>647</v>
      </c>
      <c r="D1838" s="68">
        <v>45747</v>
      </c>
      <c r="E1838" s="66">
        <f t="shared" si="21"/>
        <v>3</v>
      </c>
      <c r="F1838" s="66">
        <f t="shared" si="22"/>
        <v>2025</v>
      </c>
      <c r="G1838" s="67">
        <f t="shared" si="23"/>
        <v>45717</v>
      </c>
      <c r="H1838" s="67" t="s">
        <v>2008</v>
      </c>
      <c r="I1838" s="26" t="s">
        <v>475</v>
      </c>
      <c r="J1838" s="66" t="s">
        <v>1408</v>
      </c>
      <c r="K1838" s="69"/>
      <c r="L1838" s="69"/>
      <c r="M1838" s="69" t="s">
        <v>666</v>
      </c>
      <c r="N1838" s="69" t="s">
        <v>28</v>
      </c>
      <c r="O1838" s="71">
        <v>0</v>
      </c>
      <c r="P1838" s="74">
        <v>446.88</v>
      </c>
    </row>
    <row r="1839" spans="1:16" ht="14.25" customHeight="1">
      <c r="A1839" s="64" t="s">
        <v>122</v>
      </c>
      <c r="B1839" s="163" t="s">
        <v>1342</v>
      </c>
      <c r="C1839" s="174" t="s">
        <v>647</v>
      </c>
      <c r="D1839" s="68">
        <v>45747</v>
      </c>
      <c r="E1839" s="66">
        <f t="shared" si="21"/>
        <v>3</v>
      </c>
      <c r="F1839" s="66">
        <f t="shared" si="22"/>
        <v>2025</v>
      </c>
      <c r="G1839" s="67">
        <f t="shared" si="23"/>
        <v>45717</v>
      </c>
      <c r="H1839" s="67" t="s">
        <v>2008</v>
      </c>
      <c r="I1839" s="26" t="s">
        <v>475</v>
      </c>
      <c r="J1839" s="66" t="s">
        <v>1409</v>
      </c>
      <c r="K1839" s="69"/>
      <c r="L1839" s="69"/>
      <c r="M1839" s="69" t="s">
        <v>666</v>
      </c>
      <c r="N1839" s="69" t="s">
        <v>28</v>
      </c>
      <c r="O1839" s="71">
        <v>0</v>
      </c>
      <c r="P1839" s="74">
        <v>319.14</v>
      </c>
    </row>
    <row r="1840" spans="1:16" ht="14.25" customHeight="1">
      <c r="A1840" s="64" t="s">
        <v>122</v>
      </c>
      <c r="B1840" s="163" t="s">
        <v>1342</v>
      </c>
      <c r="C1840" s="174" t="s">
        <v>647</v>
      </c>
      <c r="D1840" s="68">
        <v>45747</v>
      </c>
      <c r="E1840" s="66">
        <f t="shared" si="21"/>
        <v>3</v>
      </c>
      <c r="F1840" s="66">
        <f t="shared" si="22"/>
        <v>2025</v>
      </c>
      <c r="G1840" s="67">
        <f t="shared" si="23"/>
        <v>45717</v>
      </c>
      <c r="H1840" s="67" t="s">
        <v>2008</v>
      </c>
      <c r="I1840" s="26" t="s">
        <v>475</v>
      </c>
      <c r="J1840" s="66" t="s">
        <v>1407</v>
      </c>
      <c r="K1840" s="69"/>
      <c r="L1840" s="69"/>
      <c r="M1840" s="69" t="s">
        <v>666</v>
      </c>
      <c r="N1840" s="69" t="s">
        <v>28</v>
      </c>
      <c r="O1840" s="71">
        <v>0</v>
      </c>
      <c r="P1840" s="74">
        <v>284.2</v>
      </c>
    </row>
    <row r="1841" spans="1:16" ht="14.25" customHeight="1">
      <c r="A1841" s="64" t="s">
        <v>122</v>
      </c>
      <c r="B1841" s="163" t="s">
        <v>1342</v>
      </c>
      <c r="C1841" s="174" t="s">
        <v>647</v>
      </c>
      <c r="D1841" s="68">
        <v>45747</v>
      </c>
      <c r="E1841" s="66">
        <f t="shared" si="21"/>
        <v>3</v>
      </c>
      <c r="F1841" s="66">
        <f t="shared" si="22"/>
        <v>2025</v>
      </c>
      <c r="G1841" s="67">
        <f t="shared" si="23"/>
        <v>45717</v>
      </c>
      <c r="H1841" s="67" t="s">
        <v>2008</v>
      </c>
      <c r="I1841" s="26" t="s">
        <v>475</v>
      </c>
      <c r="J1841" s="66" t="s">
        <v>1410</v>
      </c>
      <c r="K1841" s="69"/>
      <c r="L1841" s="69"/>
      <c r="M1841" s="69" t="s">
        <v>666</v>
      </c>
      <c r="N1841" s="69" t="s">
        <v>28</v>
      </c>
      <c r="O1841" s="71">
        <v>0</v>
      </c>
      <c r="P1841" s="74">
        <v>252.3</v>
      </c>
    </row>
    <row r="1842" spans="1:16" ht="14.25" customHeight="1">
      <c r="A1842" s="64" t="s">
        <v>122</v>
      </c>
      <c r="B1842" s="163" t="s">
        <v>1342</v>
      </c>
      <c r="C1842" s="174" t="s">
        <v>647</v>
      </c>
      <c r="D1842" s="68">
        <v>45747</v>
      </c>
      <c r="E1842" s="66">
        <f t="shared" si="21"/>
        <v>3</v>
      </c>
      <c r="F1842" s="66">
        <f t="shared" si="22"/>
        <v>2025</v>
      </c>
      <c r="G1842" s="67">
        <f t="shared" si="23"/>
        <v>45717</v>
      </c>
      <c r="H1842" s="67" t="s">
        <v>2008</v>
      </c>
      <c r="I1842" s="26" t="s">
        <v>475</v>
      </c>
      <c r="J1842" s="66" t="s">
        <v>1411</v>
      </c>
      <c r="K1842" s="69"/>
      <c r="L1842" s="69"/>
      <c r="M1842" s="69" t="s">
        <v>666</v>
      </c>
      <c r="N1842" s="69" t="s">
        <v>28</v>
      </c>
      <c r="O1842" s="71">
        <v>0</v>
      </c>
      <c r="P1842" s="74">
        <v>243.96</v>
      </c>
    </row>
    <row r="1843" spans="1:16" ht="14.25" customHeight="1">
      <c r="A1843" s="64" t="s">
        <v>122</v>
      </c>
      <c r="B1843" s="163" t="s">
        <v>1342</v>
      </c>
      <c r="C1843" s="174" t="s">
        <v>647</v>
      </c>
      <c r="D1843" s="68">
        <v>45747</v>
      </c>
      <c r="E1843" s="66">
        <f t="shared" si="21"/>
        <v>3</v>
      </c>
      <c r="F1843" s="66">
        <f t="shared" si="22"/>
        <v>2025</v>
      </c>
      <c r="G1843" s="67">
        <f t="shared" si="23"/>
        <v>45717</v>
      </c>
      <c r="H1843" s="67" t="s">
        <v>2008</v>
      </c>
      <c r="I1843" s="26" t="s">
        <v>475</v>
      </c>
      <c r="J1843" s="66" t="s">
        <v>1412</v>
      </c>
      <c r="K1843" s="69"/>
      <c r="L1843" s="69"/>
      <c r="M1843" s="69" t="s">
        <v>666</v>
      </c>
      <c r="N1843" s="69" t="s">
        <v>28</v>
      </c>
      <c r="O1843" s="71">
        <v>0</v>
      </c>
      <c r="P1843" s="74">
        <v>242.4</v>
      </c>
    </row>
    <row r="1844" spans="1:16" ht="14.25" customHeight="1">
      <c r="A1844" s="64" t="s">
        <v>122</v>
      </c>
      <c r="B1844" s="163" t="s">
        <v>1342</v>
      </c>
      <c r="C1844" s="174" t="s">
        <v>647</v>
      </c>
      <c r="D1844" s="68">
        <v>45747</v>
      </c>
      <c r="E1844" s="66">
        <f t="shared" si="21"/>
        <v>3</v>
      </c>
      <c r="F1844" s="66">
        <f t="shared" si="22"/>
        <v>2025</v>
      </c>
      <c r="G1844" s="67">
        <f t="shared" si="23"/>
        <v>45717</v>
      </c>
      <c r="H1844" s="67" t="s">
        <v>2008</v>
      </c>
      <c r="I1844" s="26" t="s">
        <v>475</v>
      </c>
      <c r="J1844" s="66" t="s">
        <v>1413</v>
      </c>
      <c r="K1844" s="69"/>
      <c r="L1844" s="69"/>
      <c r="M1844" s="69" t="s">
        <v>666</v>
      </c>
      <c r="N1844" s="69" t="s">
        <v>28</v>
      </c>
      <c r="O1844" s="71">
        <v>0</v>
      </c>
      <c r="P1844" s="74">
        <v>239.78</v>
      </c>
    </row>
    <row r="1845" spans="1:16" ht="14.25" customHeight="1">
      <c r="A1845" s="64" t="s">
        <v>122</v>
      </c>
      <c r="B1845" s="163" t="s">
        <v>1342</v>
      </c>
      <c r="C1845" s="174" t="s">
        <v>647</v>
      </c>
      <c r="D1845" s="68">
        <v>45747</v>
      </c>
      <c r="E1845" s="66">
        <f t="shared" si="21"/>
        <v>3</v>
      </c>
      <c r="F1845" s="66">
        <f t="shared" si="22"/>
        <v>2025</v>
      </c>
      <c r="G1845" s="67">
        <f t="shared" si="23"/>
        <v>45717</v>
      </c>
      <c r="H1845" s="67" t="s">
        <v>2008</v>
      </c>
      <c r="I1845" s="26" t="s">
        <v>475</v>
      </c>
      <c r="J1845" s="66" t="s">
        <v>152</v>
      </c>
      <c r="K1845" s="69"/>
      <c r="L1845" s="69"/>
      <c r="M1845" s="69" t="s">
        <v>666</v>
      </c>
      <c r="N1845" s="69" t="s">
        <v>28</v>
      </c>
      <c r="O1845" s="71">
        <v>0</v>
      </c>
      <c r="P1845" s="74">
        <v>239.7</v>
      </c>
    </row>
    <row r="1846" spans="1:16" ht="14.25" customHeight="1">
      <c r="A1846" s="64" t="s">
        <v>122</v>
      </c>
      <c r="B1846" s="163" t="s">
        <v>1342</v>
      </c>
      <c r="C1846" s="174" t="s">
        <v>647</v>
      </c>
      <c r="D1846" s="68">
        <v>45747</v>
      </c>
      <c r="E1846" s="66">
        <f t="shared" si="21"/>
        <v>3</v>
      </c>
      <c r="F1846" s="66">
        <f t="shared" si="22"/>
        <v>2025</v>
      </c>
      <c r="G1846" s="67">
        <f t="shared" si="23"/>
        <v>45717</v>
      </c>
      <c r="H1846" s="67" t="s">
        <v>2008</v>
      </c>
      <c r="I1846" s="26" t="s">
        <v>475</v>
      </c>
      <c r="J1846" s="66" t="s">
        <v>1414</v>
      </c>
      <c r="K1846" s="69"/>
      <c r="L1846" s="69"/>
      <c r="M1846" s="69" t="s">
        <v>666</v>
      </c>
      <c r="N1846" s="69" t="s">
        <v>28</v>
      </c>
      <c r="O1846" s="71">
        <v>0</v>
      </c>
      <c r="P1846" s="74">
        <v>234</v>
      </c>
    </row>
    <row r="1847" spans="1:16" ht="14.25" customHeight="1">
      <c r="A1847" s="64" t="s">
        <v>122</v>
      </c>
      <c r="B1847" s="163" t="s">
        <v>1342</v>
      </c>
      <c r="C1847" s="174" t="s">
        <v>647</v>
      </c>
      <c r="D1847" s="68">
        <v>45747</v>
      </c>
      <c r="E1847" s="66">
        <f t="shared" si="21"/>
        <v>3</v>
      </c>
      <c r="F1847" s="66">
        <f t="shared" si="22"/>
        <v>2025</v>
      </c>
      <c r="G1847" s="67">
        <f t="shared" si="23"/>
        <v>45717</v>
      </c>
      <c r="H1847" s="67" t="s">
        <v>2008</v>
      </c>
      <c r="I1847" s="26" t="s">
        <v>475</v>
      </c>
      <c r="J1847" s="66" t="s">
        <v>152</v>
      </c>
      <c r="K1847" s="69"/>
      <c r="L1847" s="69"/>
      <c r="M1847" s="69" t="s">
        <v>666</v>
      </c>
      <c r="N1847" s="69" t="s">
        <v>28</v>
      </c>
      <c r="O1847" s="71">
        <v>0</v>
      </c>
      <c r="P1847" s="74">
        <v>224.66</v>
      </c>
    </row>
    <row r="1848" spans="1:16" ht="14.25" customHeight="1">
      <c r="A1848" s="64" t="s">
        <v>122</v>
      </c>
      <c r="B1848" s="163" t="s">
        <v>1342</v>
      </c>
      <c r="C1848" s="174" t="s">
        <v>647</v>
      </c>
      <c r="D1848" s="68">
        <v>45747</v>
      </c>
      <c r="E1848" s="66">
        <f t="shared" si="21"/>
        <v>3</v>
      </c>
      <c r="F1848" s="66">
        <f t="shared" si="22"/>
        <v>2025</v>
      </c>
      <c r="G1848" s="67">
        <f t="shared" si="23"/>
        <v>45717</v>
      </c>
      <c r="H1848" s="67" t="s">
        <v>2008</v>
      </c>
      <c r="I1848" s="26" t="s">
        <v>475</v>
      </c>
      <c r="J1848" s="66" t="s">
        <v>1415</v>
      </c>
      <c r="K1848" s="69"/>
      <c r="L1848" s="69"/>
      <c r="M1848" s="69" t="s">
        <v>666</v>
      </c>
      <c r="N1848" s="69" t="s">
        <v>28</v>
      </c>
      <c r="O1848" s="71">
        <v>0</v>
      </c>
      <c r="P1848" s="74">
        <v>223.47</v>
      </c>
    </row>
    <row r="1849" spans="1:16" ht="14.25" customHeight="1">
      <c r="A1849" s="64" t="s">
        <v>122</v>
      </c>
      <c r="B1849" s="163" t="s">
        <v>1342</v>
      </c>
      <c r="C1849" s="174" t="s">
        <v>647</v>
      </c>
      <c r="D1849" s="68">
        <v>45747</v>
      </c>
      <c r="E1849" s="66">
        <f t="shared" si="21"/>
        <v>3</v>
      </c>
      <c r="F1849" s="66">
        <f t="shared" si="22"/>
        <v>2025</v>
      </c>
      <c r="G1849" s="67">
        <f t="shared" si="23"/>
        <v>45717</v>
      </c>
      <c r="H1849" s="67" t="s">
        <v>2008</v>
      </c>
      <c r="I1849" s="26" t="s">
        <v>475</v>
      </c>
      <c r="J1849" s="66" t="s">
        <v>1416</v>
      </c>
      <c r="K1849" s="69"/>
      <c r="L1849" s="69"/>
      <c r="M1849" s="69" t="s">
        <v>666</v>
      </c>
      <c r="N1849" s="69" t="s">
        <v>28</v>
      </c>
      <c r="O1849" s="71">
        <v>0</v>
      </c>
      <c r="P1849" s="74">
        <v>216.41</v>
      </c>
    </row>
    <row r="1850" spans="1:16" ht="14.25" customHeight="1">
      <c r="A1850" s="64" t="s">
        <v>122</v>
      </c>
      <c r="B1850" s="163" t="s">
        <v>1342</v>
      </c>
      <c r="C1850" s="174" t="s">
        <v>647</v>
      </c>
      <c r="D1850" s="68">
        <v>45747</v>
      </c>
      <c r="E1850" s="66">
        <f t="shared" si="21"/>
        <v>3</v>
      </c>
      <c r="F1850" s="66">
        <f t="shared" si="22"/>
        <v>2025</v>
      </c>
      <c r="G1850" s="67">
        <f t="shared" si="23"/>
        <v>45717</v>
      </c>
      <c r="H1850" s="67" t="s">
        <v>2008</v>
      </c>
      <c r="I1850" s="26" t="s">
        <v>475</v>
      </c>
      <c r="J1850" s="66" t="s">
        <v>1417</v>
      </c>
      <c r="K1850" s="69"/>
      <c r="L1850" s="69"/>
      <c r="M1850" s="69" t="s">
        <v>666</v>
      </c>
      <c r="N1850" s="69" t="s">
        <v>28</v>
      </c>
      <c r="O1850" s="71">
        <v>0</v>
      </c>
      <c r="P1850" s="74">
        <v>189</v>
      </c>
    </row>
    <row r="1851" spans="1:16" ht="14.25" customHeight="1">
      <c r="A1851" s="64" t="s">
        <v>122</v>
      </c>
      <c r="B1851" s="163" t="s">
        <v>1342</v>
      </c>
      <c r="C1851" s="174" t="s">
        <v>647</v>
      </c>
      <c r="D1851" s="68">
        <v>45747</v>
      </c>
      <c r="E1851" s="66">
        <f t="shared" si="21"/>
        <v>3</v>
      </c>
      <c r="F1851" s="66">
        <f t="shared" si="22"/>
        <v>2025</v>
      </c>
      <c r="G1851" s="67">
        <f t="shared" si="23"/>
        <v>45717</v>
      </c>
      <c r="H1851" s="67" t="s">
        <v>2008</v>
      </c>
      <c r="I1851" s="26" t="s">
        <v>475</v>
      </c>
      <c r="J1851" s="66" t="s">
        <v>152</v>
      </c>
      <c r="K1851" s="69"/>
      <c r="L1851" s="69"/>
      <c r="M1851" s="69" t="s">
        <v>666</v>
      </c>
      <c r="N1851" s="69" t="s">
        <v>28</v>
      </c>
      <c r="O1851" s="71">
        <v>0</v>
      </c>
      <c r="P1851" s="74">
        <v>179.98</v>
      </c>
    </row>
    <row r="1852" spans="1:16" ht="14.25" customHeight="1">
      <c r="A1852" s="64" t="s">
        <v>122</v>
      </c>
      <c r="B1852" s="163" t="s">
        <v>1342</v>
      </c>
      <c r="C1852" s="174" t="s">
        <v>647</v>
      </c>
      <c r="D1852" s="68">
        <v>45747</v>
      </c>
      <c r="E1852" s="66">
        <f t="shared" si="21"/>
        <v>3</v>
      </c>
      <c r="F1852" s="66">
        <f t="shared" si="22"/>
        <v>2025</v>
      </c>
      <c r="G1852" s="67">
        <f t="shared" si="23"/>
        <v>45717</v>
      </c>
      <c r="H1852" s="67" t="s">
        <v>2008</v>
      </c>
      <c r="I1852" s="26" t="s">
        <v>475</v>
      </c>
      <c r="J1852" s="66" t="s">
        <v>1418</v>
      </c>
      <c r="K1852" s="69"/>
      <c r="L1852" s="69"/>
      <c r="M1852" s="69" t="s">
        <v>666</v>
      </c>
      <c r="N1852" s="69" t="s">
        <v>28</v>
      </c>
      <c r="O1852" s="71">
        <v>0</v>
      </c>
      <c r="P1852" s="74">
        <v>179.9</v>
      </c>
    </row>
    <row r="1853" spans="1:16" ht="14.25" customHeight="1">
      <c r="A1853" s="64" t="s">
        <v>122</v>
      </c>
      <c r="B1853" s="163" t="s">
        <v>1342</v>
      </c>
      <c r="C1853" s="174" t="s">
        <v>647</v>
      </c>
      <c r="D1853" s="68">
        <v>45747</v>
      </c>
      <c r="E1853" s="66">
        <f t="shared" si="21"/>
        <v>3</v>
      </c>
      <c r="F1853" s="66">
        <f t="shared" si="22"/>
        <v>2025</v>
      </c>
      <c r="G1853" s="67">
        <f t="shared" si="23"/>
        <v>45717</v>
      </c>
      <c r="H1853" s="67" t="s">
        <v>2008</v>
      </c>
      <c r="I1853" s="26" t="s">
        <v>475</v>
      </c>
      <c r="J1853" s="66" t="s">
        <v>1419</v>
      </c>
      <c r="K1853" s="69"/>
      <c r="L1853" s="69"/>
      <c r="M1853" s="69" t="s">
        <v>666</v>
      </c>
      <c r="N1853" s="69" t="s">
        <v>28</v>
      </c>
      <c r="O1853" s="71">
        <v>0</v>
      </c>
      <c r="P1853" s="74">
        <v>179</v>
      </c>
    </row>
    <row r="1854" spans="1:16" ht="14.25" customHeight="1">
      <c r="A1854" s="64" t="s">
        <v>122</v>
      </c>
      <c r="B1854" s="163" t="s">
        <v>1342</v>
      </c>
      <c r="C1854" s="174" t="s">
        <v>647</v>
      </c>
      <c r="D1854" s="68">
        <v>45747</v>
      </c>
      <c r="E1854" s="66">
        <f t="shared" si="21"/>
        <v>3</v>
      </c>
      <c r="F1854" s="66">
        <f t="shared" si="22"/>
        <v>2025</v>
      </c>
      <c r="G1854" s="67">
        <f t="shared" si="23"/>
        <v>45717</v>
      </c>
      <c r="H1854" s="67" t="s">
        <v>2008</v>
      </c>
      <c r="I1854" s="26" t="s">
        <v>475</v>
      </c>
      <c r="J1854" s="66" t="s">
        <v>152</v>
      </c>
      <c r="K1854" s="69"/>
      <c r="L1854" s="69"/>
      <c r="M1854" s="69" t="s">
        <v>666</v>
      </c>
      <c r="N1854" s="69" t="s">
        <v>28</v>
      </c>
      <c r="O1854" s="71">
        <v>0</v>
      </c>
      <c r="P1854" s="74">
        <v>166.1</v>
      </c>
    </row>
    <row r="1855" spans="1:16" ht="14.25" customHeight="1">
      <c r="A1855" s="64" t="s">
        <v>122</v>
      </c>
      <c r="B1855" s="163" t="s">
        <v>1342</v>
      </c>
      <c r="C1855" s="174" t="s">
        <v>647</v>
      </c>
      <c r="D1855" s="68">
        <v>45747</v>
      </c>
      <c r="E1855" s="66">
        <f t="shared" si="21"/>
        <v>3</v>
      </c>
      <c r="F1855" s="66">
        <f t="shared" si="22"/>
        <v>2025</v>
      </c>
      <c r="G1855" s="67">
        <f t="shared" si="23"/>
        <v>45717</v>
      </c>
      <c r="H1855" s="67" t="s">
        <v>2008</v>
      </c>
      <c r="I1855" s="26" t="s">
        <v>475</v>
      </c>
      <c r="J1855" s="66" t="s">
        <v>1420</v>
      </c>
      <c r="K1855" s="69"/>
      <c r="L1855" s="69"/>
      <c r="M1855" s="69" t="s">
        <v>666</v>
      </c>
      <c r="N1855" s="69" t="s">
        <v>28</v>
      </c>
      <c r="O1855" s="71">
        <v>0</v>
      </c>
      <c r="P1855" s="74">
        <v>144.52000000000001</v>
      </c>
    </row>
    <row r="1856" spans="1:16" ht="14.25" customHeight="1">
      <c r="A1856" s="64" t="s">
        <v>122</v>
      </c>
      <c r="B1856" s="163" t="s">
        <v>1342</v>
      </c>
      <c r="C1856" s="174" t="s">
        <v>647</v>
      </c>
      <c r="D1856" s="68">
        <v>45747</v>
      </c>
      <c r="E1856" s="66">
        <f t="shared" si="21"/>
        <v>3</v>
      </c>
      <c r="F1856" s="66">
        <f t="shared" si="22"/>
        <v>2025</v>
      </c>
      <c r="G1856" s="67">
        <f t="shared" si="23"/>
        <v>45717</v>
      </c>
      <c r="H1856" s="67" t="s">
        <v>2008</v>
      </c>
      <c r="I1856" s="26" t="s">
        <v>475</v>
      </c>
      <c r="J1856" s="66" t="s">
        <v>1421</v>
      </c>
      <c r="K1856" s="69"/>
      <c r="L1856" s="69"/>
      <c r="M1856" s="69" t="s">
        <v>666</v>
      </c>
      <c r="N1856" s="69" t="s">
        <v>28</v>
      </c>
      <c r="O1856" s="71">
        <v>0</v>
      </c>
      <c r="P1856" s="74">
        <v>142.69999999999999</v>
      </c>
    </row>
    <row r="1857" spans="1:16" ht="14.25" customHeight="1">
      <c r="A1857" s="64" t="s">
        <v>122</v>
      </c>
      <c r="B1857" s="163" t="s">
        <v>1342</v>
      </c>
      <c r="C1857" s="174" t="s">
        <v>647</v>
      </c>
      <c r="D1857" s="68">
        <v>45747</v>
      </c>
      <c r="E1857" s="66">
        <f t="shared" si="21"/>
        <v>3</v>
      </c>
      <c r="F1857" s="66">
        <f t="shared" si="22"/>
        <v>2025</v>
      </c>
      <c r="G1857" s="67">
        <f t="shared" si="23"/>
        <v>45717</v>
      </c>
      <c r="H1857" s="67" t="s">
        <v>2008</v>
      </c>
      <c r="I1857" s="26" t="s">
        <v>475</v>
      </c>
      <c r="J1857" s="66" t="s">
        <v>1422</v>
      </c>
      <c r="K1857" s="69"/>
      <c r="L1857" s="69"/>
      <c r="M1857" s="69" t="s">
        <v>666</v>
      </c>
      <c r="N1857" s="69" t="s">
        <v>28</v>
      </c>
      <c r="O1857" s="71">
        <v>0</v>
      </c>
      <c r="P1857" s="74">
        <v>134.88</v>
      </c>
    </row>
    <row r="1858" spans="1:16" ht="14.25" customHeight="1">
      <c r="A1858" s="64" t="s">
        <v>122</v>
      </c>
      <c r="B1858" s="163" t="s">
        <v>1342</v>
      </c>
      <c r="C1858" s="174" t="s">
        <v>647</v>
      </c>
      <c r="D1858" s="68">
        <v>45747</v>
      </c>
      <c r="E1858" s="66">
        <f t="shared" si="21"/>
        <v>3</v>
      </c>
      <c r="F1858" s="66">
        <f t="shared" si="22"/>
        <v>2025</v>
      </c>
      <c r="G1858" s="67">
        <f t="shared" si="23"/>
        <v>45717</v>
      </c>
      <c r="H1858" s="67" t="s">
        <v>2008</v>
      </c>
      <c r="I1858" s="26" t="s">
        <v>475</v>
      </c>
      <c r="J1858" s="66" t="s">
        <v>1423</v>
      </c>
      <c r="K1858" s="69"/>
      <c r="L1858" s="69"/>
      <c r="M1858" s="69" t="s">
        <v>666</v>
      </c>
      <c r="N1858" s="69" t="s">
        <v>28</v>
      </c>
      <c r="O1858" s="71">
        <v>0</v>
      </c>
      <c r="P1858" s="74">
        <v>127.9</v>
      </c>
    </row>
    <row r="1859" spans="1:16" ht="14.25" customHeight="1">
      <c r="A1859" s="64" t="s">
        <v>122</v>
      </c>
      <c r="B1859" s="163" t="s">
        <v>1342</v>
      </c>
      <c r="C1859" s="174" t="s">
        <v>647</v>
      </c>
      <c r="D1859" s="68">
        <v>45747</v>
      </c>
      <c r="E1859" s="66">
        <f t="shared" si="21"/>
        <v>3</v>
      </c>
      <c r="F1859" s="66">
        <f t="shared" si="22"/>
        <v>2025</v>
      </c>
      <c r="G1859" s="67">
        <f t="shared" si="23"/>
        <v>45717</v>
      </c>
      <c r="H1859" s="67" t="s">
        <v>2008</v>
      </c>
      <c r="I1859" s="26" t="s">
        <v>475</v>
      </c>
      <c r="J1859" s="66" t="s">
        <v>1424</v>
      </c>
      <c r="K1859" s="69"/>
      <c r="L1859" s="69"/>
      <c r="M1859" s="69" t="s">
        <v>666</v>
      </c>
      <c r="N1859" s="69" t="s">
        <v>28</v>
      </c>
      <c r="O1859" s="71">
        <v>0</v>
      </c>
      <c r="P1859" s="74">
        <v>119.6</v>
      </c>
    </row>
    <row r="1860" spans="1:16" ht="14.25" customHeight="1">
      <c r="A1860" s="64" t="s">
        <v>122</v>
      </c>
      <c r="B1860" s="163" t="s">
        <v>1342</v>
      </c>
      <c r="C1860" s="174" t="s">
        <v>647</v>
      </c>
      <c r="D1860" s="68">
        <v>45747</v>
      </c>
      <c r="E1860" s="66">
        <f t="shared" si="21"/>
        <v>3</v>
      </c>
      <c r="F1860" s="66">
        <f t="shared" si="22"/>
        <v>2025</v>
      </c>
      <c r="G1860" s="67">
        <f t="shared" si="23"/>
        <v>45717</v>
      </c>
      <c r="H1860" s="67" t="s">
        <v>2008</v>
      </c>
      <c r="I1860" s="26" t="s">
        <v>475</v>
      </c>
      <c r="J1860" s="66" t="s">
        <v>152</v>
      </c>
      <c r="K1860" s="69"/>
      <c r="L1860" s="69"/>
      <c r="M1860" s="69" t="s">
        <v>666</v>
      </c>
      <c r="N1860" s="69" t="s">
        <v>28</v>
      </c>
      <c r="O1860" s="71">
        <v>0</v>
      </c>
      <c r="P1860" s="74">
        <v>115.98</v>
      </c>
    </row>
    <row r="1861" spans="1:16" ht="14.25" customHeight="1">
      <c r="A1861" s="64" t="s">
        <v>122</v>
      </c>
      <c r="B1861" s="163" t="s">
        <v>1342</v>
      </c>
      <c r="C1861" s="174" t="s">
        <v>647</v>
      </c>
      <c r="D1861" s="68">
        <v>45747</v>
      </c>
      <c r="E1861" s="66">
        <f t="shared" si="21"/>
        <v>3</v>
      </c>
      <c r="F1861" s="66">
        <f t="shared" si="22"/>
        <v>2025</v>
      </c>
      <c r="G1861" s="67">
        <f t="shared" si="23"/>
        <v>45717</v>
      </c>
      <c r="H1861" s="67" t="s">
        <v>2008</v>
      </c>
      <c r="I1861" s="26" t="s">
        <v>475</v>
      </c>
      <c r="J1861" s="66" t="s">
        <v>1425</v>
      </c>
      <c r="K1861" s="69"/>
      <c r="L1861" s="69"/>
      <c r="M1861" s="69" t="s">
        <v>666</v>
      </c>
      <c r="N1861" s="69" t="s">
        <v>28</v>
      </c>
      <c r="O1861" s="71">
        <v>0</v>
      </c>
      <c r="P1861" s="74">
        <v>114.15</v>
      </c>
    </row>
    <row r="1862" spans="1:16" ht="14.25" customHeight="1">
      <c r="A1862" s="64" t="s">
        <v>122</v>
      </c>
      <c r="B1862" s="163" t="s">
        <v>1342</v>
      </c>
      <c r="C1862" s="174" t="s">
        <v>647</v>
      </c>
      <c r="D1862" s="68">
        <v>45747</v>
      </c>
      <c r="E1862" s="66">
        <f t="shared" si="21"/>
        <v>3</v>
      </c>
      <c r="F1862" s="66">
        <f t="shared" si="22"/>
        <v>2025</v>
      </c>
      <c r="G1862" s="67">
        <f t="shared" si="23"/>
        <v>45717</v>
      </c>
      <c r="H1862" s="67" t="s">
        <v>2008</v>
      </c>
      <c r="I1862" s="26" t="s">
        <v>475</v>
      </c>
      <c r="J1862" s="66" t="s">
        <v>152</v>
      </c>
      <c r="K1862" s="69"/>
      <c r="L1862" s="69"/>
      <c r="M1862" s="69" t="s">
        <v>666</v>
      </c>
      <c r="N1862" s="69" t="s">
        <v>28</v>
      </c>
      <c r="O1862" s="71">
        <v>0</v>
      </c>
      <c r="P1862" s="74">
        <v>113.69</v>
      </c>
    </row>
    <row r="1863" spans="1:16" ht="14.25" customHeight="1">
      <c r="A1863" s="64" t="s">
        <v>122</v>
      </c>
      <c r="B1863" s="163" t="s">
        <v>1342</v>
      </c>
      <c r="C1863" s="174" t="s">
        <v>647</v>
      </c>
      <c r="D1863" s="68">
        <v>45747</v>
      </c>
      <c r="E1863" s="66">
        <f t="shared" si="21"/>
        <v>3</v>
      </c>
      <c r="F1863" s="66">
        <f t="shared" si="22"/>
        <v>2025</v>
      </c>
      <c r="G1863" s="67">
        <f t="shared" si="23"/>
        <v>45717</v>
      </c>
      <c r="H1863" s="67" t="s">
        <v>2008</v>
      </c>
      <c r="I1863" s="26" t="s">
        <v>475</v>
      </c>
      <c r="J1863" s="66" t="s">
        <v>1426</v>
      </c>
      <c r="K1863" s="69"/>
      <c r="L1863" s="69"/>
      <c r="M1863" s="69" t="s">
        <v>666</v>
      </c>
      <c r="N1863" s="69" t="s">
        <v>28</v>
      </c>
      <c r="O1863" s="71">
        <v>0</v>
      </c>
      <c r="P1863" s="74">
        <v>110.1</v>
      </c>
    </row>
    <row r="1864" spans="1:16" ht="14.25" customHeight="1">
      <c r="A1864" s="64" t="s">
        <v>122</v>
      </c>
      <c r="B1864" s="163" t="s">
        <v>1342</v>
      </c>
      <c r="C1864" s="174" t="s">
        <v>647</v>
      </c>
      <c r="D1864" s="68">
        <v>45747</v>
      </c>
      <c r="E1864" s="66">
        <f t="shared" si="21"/>
        <v>3</v>
      </c>
      <c r="F1864" s="66">
        <f t="shared" si="22"/>
        <v>2025</v>
      </c>
      <c r="G1864" s="67">
        <f t="shared" si="23"/>
        <v>45717</v>
      </c>
      <c r="H1864" s="67" t="s">
        <v>2008</v>
      </c>
      <c r="I1864" s="26" t="s">
        <v>475</v>
      </c>
      <c r="J1864" s="66" t="s">
        <v>1427</v>
      </c>
      <c r="K1864" s="69"/>
      <c r="L1864" s="69"/>
      <c r="M1864" s="69" t="s">
        <v>666</v>
      </c>
      <c r="N1864" s="69" t="s">
        <v>28</v>
      </c>
      <c r="O1864" s="71">
        <v>0</v>
      </c>
      <c r="P1864" s="74">
        <v>101.9</v>
      </c>
    </row>
    <row r="1865" spans="1:16" ht="14.25" customHeight="1">
      <c r="A1865" s="64" t="s">
        <v>122</v>
      </c>
      <c r="B1865" s="163" t="s">
        <v>1342</v>
      </c>
      <c r="C1865" s="174" t="s">
        <v>647</v>
      </c>
      <c r="D1865" s="68">
        <v>45747</v>
      </c>
      <c r="E1865" s="66">
        <f t="shared" si="21"/>
        <v>3</v>
      </c>
      <c r="F1865" s="66">
        <f t="shared" si="22"/>
        <v>2025</v>
      </c>
      <c r="G1865" s="67">
        <f t="shared" si="23"/>
        <v>45717</v>
      </c>
      <c r="H1865" s="67" t="s">
        <v>2008</v>
      </c>
      <c r="I1865" s="26" t="s">
        <v>147</v>
      </c>
      <c r="J1865" s="66" t="s">
        <v>1428</v>
      </c>
      <c r="K1865" s="69"/>
      <c r="L1865" s="69"/>
      <c r="M1865" s="69" t="s">
        <v>666</v>
      </c>
      <c r="N1865" s="69" t="s">
        <v>28</v>
      </c>
      <c r="O1865" s="71">
        <v>0</v>
      </c>
      <c r="P1865" s="74">
        <v>94</v>
      </c>
    </row>
    <row r="1866" spans="1:16" ht="14.25" customHeight="1">
      <c r="A1866" s="64" t="s">
        <v>122</v>
      </c>
      <c r="B1866" s="163" t="s">
        <v>1342</v>
      </c>
      <c r="C1866" s="174" t="s">
        <v>647</v>
      </c>
      <c r="D1866" s="68">
        <v>45747</v>
      </c>
      <c r="E1866" s="66">
        <f t="shared" si="21"/>
        <v>3</v>
      </c>
      <c r="F1866" s="66">
        <f t="shared" si="22"/>
        <v>2025</v>
      </c>
      <c r="G1866" s="67">
        <f t="shared" si="23"/>
        <v>45717</v>
      </c>
      <c r="H1866" s="67" t="s">
        <v>2008</v>
      </c>
      <c r="I1866" s="26" t="s">
        <v>475</v>
      </c>
      <c r="J1866" s="66" t="s">
        <v>1429</v>
      </c>
      <c r="K1866" s="69"/>
      <c r="L1866" s="69"/>
      <c r="M1866" s="69" t="s">
        <v>666</v>
      </c>
      <c r="N1866" s="69" t="s">
        <v>28</v>
      </c>
      <c r="O1866" s="71">
        <v>0</v>
      </c>
      <c r="P1866" s="74">
        <v>88.29</v>
      </c>
    </row>
    <row r="1867" spans="1:16" ht="14.25" customHeight="1">
      <c r="A1867" s="64" t="s">
        <v>122</v>
      </c>
      <c r="B1867" s="163" t="s">
        <v>1342</v>
      </c>
      <c r="C1867" s="174" t="s">
        <v>647</v>
      </c>
      <c r="D1867" s="68">
        <v>45747</v>
      </c>
      <c r="E1867" s="66">
        <f t="shared" si="21"/>
        <v>3</v>
      </c>
      <c r="F1867" s="66">
        <f t="shared" si="22"/>
        <v>2025</v>
      </c>
      <c r="G1867" s="67">
        <f t="shared" si="23"/>
        <v>45717</v>
      </c>
      <c r="H1867" s="67" t="s">
        <v>2008</v>
      </c>
      <c r="I1867" s="26" t="s">
        <v>475</v>
      </c>
      <c r="J1867" s="66" t="s">
        <v>1430</v>
      </c>
      <c r="K1867" s="69"/>
      <c r="L1867" s="69"/>
      <c r="M1867" s="69" t="s">
        <v>666</v>
      </c>
      <c r="N1867" s="69" t="s">
        <v>28</v>
      </c>
      <c r="O1867" s="71">
        <v>0</v>
      </c>
      <c r="P1867" s="74">
        <v>86.52</v>
      </c>
    </row>
    <row r="1868" spans="1:16" ht="14.25" customHeight="1">
      <c r="A1868" s="64" t="s">
        <v>122</v>
      </c>
      <c r="B1868" s="163" t="s">
        <v>1342</v>
      </c>
      <c r="C1868" s="174" t="s">
        <v>647</v>
      </c>
      <c r="D1868" s="68">
        <v>45747</v>
      </c>
      <c r="E1868" s="66">
        <f t="shared" si="21"/>
        <v>3</v>
      </c>
      <c r="F1868" s="66">
        <f t="shared" si="22"/>
        <v>2025</v>
      </c>
      <c r="G1868" s="67">
        <f t="shared" si="23"/>
        <v>45717</v>
      </c>
      <c r="H1868" s="67" t="s">
        <v>2008</v>
      </c>
      <c r="I1868" s="26" t="s">
        <v>475</v>
      </c>
      <c r="J1868" s="66" t="s">
        <v>1431</v>
      </c>
      <c r="K1868" s="69"/>
      <c r="L1868" s="69"/>
      <c r="M1868" s="69" t="s">
        <v>666</v>
      </c>
      <c r="N1868" s="69" t="s">
        <v>28</v>
      </c>
      <c r="O1868" s="71">
        <v>0</v>
      </c>
      <c r="P1868" s="74">
        <v>83.96</v>
      </c>
    </row>
    <row r="1869" spans="1:16" ht="14.25" customHeight="1">
      <c r="A1869" s="64" t="s">
        <v>122</v>
      </c>
      <c r="B1869" s="163" t="s">
        <v>1342</v>
      </c>
      <c r="C1869" s="174" t="s">
        <v>647</v>
      </c>
      <c r="D1869" s="68">
        <v>45747</v>
      </c>
      <c r="E1869" s="66">
        <f t="shared" si="21"/>
        <v>3</v>
      </c>
      <c r="F1869" s="66">
        <f t="shared" si="22"/>
        <v>2025</v>
      </c>
      <c r="G1869" s="67">
        <f t="shared" si="23"/>
        <v>45717</v>
      </c>
      <c r="H1869" s="67" t="s">
        <v>2008</v>
      </c>
      <c r="I1869" s="26" t="s">
        <v>475</v>
      </c>
      <c r="J1869" s="66" t="s">
        <v>1432</v>
      </c>
      <c r="K1869" s="69"/>
      <c r="L1869" s="69"/>
      <c r="M1869" s="69" t="s">
        <v>666</v>
      </c>
      <c r="N1869" s="69" t="s">
        <v>28</v>
      </c>
      <c r="O1869" s="71">
        <v>0</v>
      </c>
      <c r="P1869" s="74">
        <v>83.42</v>
      </c>
    </row>
    <row r="1870" spans="1:16" ht="14.25" customHeight="1">
      <c r="A1870" s="64" t="s">
        <v>122</v>
      </c>
      <c r="B1870" s="163" t="s">
        <v>1342</v>
      </c>
      <c r="C1870" s="174" t="s">
        <v>647</v>
      </c>
      <c r="D1870" s="68">
        <v>45747</v>
      </c>
      <c r="E1870" s="66">
        <f t="shared" si="21"/>
        <v>3</v>
      </c>
      <c r="F1870" s="66">
        <f t="shared" si="22"/>
        <v>2025</v>
      </c>
      <c r="G1870" s="67">
        <f t="shared" si="23"/>
        <v>45717</v>
      </c>
      <c r="H1870" s="67" t="s">
        <v>2008</v>
      </c>
      <c r="I1870" s="26" t="s">
        <v>475</v>
      </c>
      <c r="J1870" s="66" t="s">
        <v>1433</v>
      </c>
      <c r="K1870" s="69"/>
      <c r="L1870" s="69"/>
      <c r="M1870" s="69" t="s">
        <v>666</v>
      </c>
      <c r="N1870" s="69" t="s">
        <v>28</v>
      </c>
      <c r="O1870" s="71">
        <v>0</v>
      </c>
      <c r="P1870" s="74">
        <v>80.8</v>
      </c>
    </row>
    <row r="1871" spans="1:16" ht="14.25" customHeight="1">
      <c r="A1871" s="64" t="s">
        <v>122</v>
      </c>
      <c r="B1871" s="163" t="s">
        <v>1342</v>
      </c>
      <c r="C1871" s="174" t="s">
        <v>647</v>
      </c>
      <c r="D1871" s="68">
        <v>45747</v>
      </c>
      <c r="E1871" s="66">
        <f t="shared" si="21"/>
        <v>3</v>
      </c>
      <c r="F1871" s="66">
        <f t="shared" si="22"/>
        <v>2025</v>
      </c>
      <c r="G1871" s="67">
        <f t="shared" si="23"/>
        <v>45717</v>
      </c>
      <c r="H1871" s="67" t="s">
        <v>2008</v>
      </c>
      <c r="I1871" s="26" t="s">
        <v>475</v>
      </c>
      <c r="J1871" s="66" t="s">
        <v>1434</v>
      </c>
      <c r="K1871" s="69"/>
      <c r="L1871" s="69"/>
      <c r="M1871" s="69" t="s">
        <v>666</v>
      </c>
      <c r="N1871" s="69" t="s">
        <v>28</v>
      </c>
      <c r="O1871" s="71">
        <v>0</v>
      </c>
      <c r="P1871" s="74">
        <v>73.69</v>
      </c>
    </row>
    <row r="1872" spans="1:16" ht="14.25" customHeight="1">
      <c r="A1872" s="64" t="s">
        <v>122</v>
      </c>
      <c r="B1872" s="163" t="s">
        <v>1342</v>
      </c>
      <c r="C1872" s="174" t="s">
        <v>647</v>
      </c>
      <c r="D1872" s="68">
        <v>45747</v>
      </c>
      <c r="E1872" s="66">
        <f t="shared" si="21"/>
        <v>3</v>
      </c>
      <c r="F1872" s="66">
        <f t="shared" si="22"/>
        <v>2025</v>
      </c>
      <c r="G1872" s="67">
        <f t="shared" si="23"/>
        <v>45717</v>
      </c>
      <c r="H1872" s="67" t="s">
        <v>2008</v>
      </c>
      <c r="I1872" s="26" t="s">
        <v>475</v>
      </c>
      <c r="J1872" s="66" t="s">
        <v>152</v>
      </c>
      <c r="K1872" s="69"/>
      <c r="L1872" s="69"/>
      <c r="M1872" s="69" t="s">
        <v>666</v>
      </c>
      <c r="N1872" s="69" t="s">
        <v>28</v>
      </c>
      <c r="O1872" s="71">
        <v>0</v>
      </c>
      <c r="P1872" s="74">
        <v>72.98</v>
      </c>
    </row>
    <row r="1873" spans="1:16" ht="14.25" customHeight="1">
      <c r="A1873" s="64" t="s">
        <v>122</v>
      </c>
      <c r="B1873" s="163" t="s">
        <v>1342</v>
      </c>
      <c r="C1873" s="174" t="s">
        <v>647</v>
      </c>
      <c r="D1873" s="68">
        <v>45747</v>
      </c>
      <c r="E1873" s="66">
        <f t="shared" si="21"/>
        <v>3</v>
      </c>
      <c r="F1873" s="66">
        <f t="shared" si="22"/>
        <v>2025</v>
      </c>
      <c r="G1873" s="67">
        <f t="shared" si="23"/>
        <v>45717</v>
      </c>
      <c r="H1873" s="67" t="s">
        <v>2008</v>
      </c>
      <c r="I1873" s="26" t="s">
        <v>475</v>
      </c>
      <c r="J1873" s="66" t="s">
        <v>1435</v>
      </c>
      <c r="K1873" s="69"/>
      <c r="L1873" s="69"/>
      <c r="M1873" s="69" t="s">
        <v>666</v>
      </c>
      <c r="N1873" s="69" t="s">
        <v>28</v>
      </c>
      <c r="O1873" s="71">
        <v>0</v>
      </c>
      <c r="P1873" s="74">
        <v>67.3</v>
      </c>
    </row>
    <row r="1874" spans="1:16" ht="14.25" customHeight="1">
      <c r="A1874" s="64" t="s">
        <v>122</v>
      </c>
      <c r="B1874" s="163" t="s">
        <v>1342</v>
      </c>
      <c r="C1874" s="174" t="s">
        <v>647</v>
      </c>
      <c r="D1874" s="68">
        <v>45747</v>
      </c>
      <c r="E1874" s="66">
        <f t="shared" si="21"/>
        <v>3</v>
      </c>
      <c r="F1874" s="66">
        <f t="shared" si="22"/>
        <v>2025</v>
      </c>
      <c r="G1874" s="67">
        <f t="shared" si="23"/>
        <v>45717</v>
      </c>
      <c r="H1874" s="67" t="s">
        <v>2009</v>
      </c>
      <c r="I1874" s="26" t="s">
        <v>102</v>
      </c>
      <c r="J1874" s="66" t="s">
        <v>129</v>
      </c>
      <c r="K1874" s="69"/>
      <c r="L1874" s="69"/>
      <c r="M1874" s="69" t="s">
        <v>666</v>
      </c>
      <c r="N1874" s="69" t="s">
        <v>28</v>
      </c>
      <c r="O1874" s="71">
        <v>0</v>
      </c>
      <c r="P1874" s="74">
        <v>9</v>
      </c>
    </row>
    <row r="1875" spans="1:16" ht="14.25" customHeight="1">
      <c r="A1875" s="64" t="s">
        <v>122</v>
      </c>
      <c r="B1875" s="163" t="s">
        <v>1342</v>
      </c>
      <c r="C1875" s="174" t="s">
        <v>647</v>
      </c>
      <c r="D1875" s="68">
        <v>45747</v>
      </c>
      <c r="E1875" s="66">
        <f t="shared" si="21"/>
        <v>3</v>
      </c>
      <c r="F1875" s="66">
        <f t="shared" si="22"/>
        <v>2025</v>
      </c>
      <c r="G1875" s="67">
        <f t="shared" si="23"/>
        <v>45717</v>
      </c>
      <c r="H1875" s="67" t="s">
        <v>2008</v>
      </c>
      <c r="I1875" s="26" t="s">
        <v>63</v>
      </c>
      <c r="J1875" s="66" t="s">
        <v>1436</v>
      </c>
      <c r="K1875" s="69"/>
      <c r="L1875" s="69"/>
      <c r="M1875" s="69" t="s">
        <v>666</v>
      </c>
      <c r="N1875" s="69" t="s">
        <v>28</v>
      </c>
      <c r="O1875" s="71">
        <v>0</v>
      </c>
      <c r="P1875" s="74">
        <v>6901.93</v>
      </c>
    </row>
    <row r="1876" spans="1:16" ht="14.25" customHeight="1">
      <c r="A1876" s="64" t="s">
        <v>122</v>
      </c>
      <c r="B1876" s="163" t="s">
        <v>1342</v>
      </c>
      <c r="C1876" s="174" t="s">
        <v>647</v>
      </c>
      <c r="D1876" s="68">
        <v>45747</v>
      </c>
      <c r="E1876" s="66">
        <f t="shared" si="21"/>
        <v>3</v>
      </c>
      <c r="F1876" s="66">
        <f t="shared" si="22"/>
        <v>2025</v>
      </c>
      <c r="G1876" s="67">
        <f t="shared" si="23"/>
        <v>45717</v>
      </c>
      <c r="H1876" s="67" t="s">
        <v>2008</v>
      </c>
      <c r="I1876" s="26" t="s">
        <v>475</v>
      </c>
      <c r="J1876" s="66" t="s">
        <v>1437</v>
      </c>
      <c r="K1876" s="69"/>
      <c r="L1876" s="69"/>
      <c r="M1876" s="69" t="s">
        <v>666</v>
      </c>
      <c r="N1876" s="69" t="s">
        <v>28</v>
      </c>
      <c r="O1876" s="71">
        <v>0</v>
      </c>
      <c r="P1876" s="74">
        <v>57.98</v>
      </c>
    </row>
    <row r="1877" spans="1:16" ht="14.25" customHeight="1">
      <c r="A1877" s="64" t="s">
        <v>122</v>
      </c>
      <c r="B1877" s="163" t="s">
        <v>1342</v>
      </c>
      <c r="C1877" s="174" t="s">
        <v>647</v>
      </c>
      <c r="D1877" s="68">
        <v>45747</v>
      </c>
      <c r="E1877" s="66">
        <f t="shared" si="21"/>
        <v>3</v>
      </c>
      <c r="F1877" s="66">
        <f t="shared" si="22"/>
        <v>2025</v>
      </c>
      <c r="G1877" s="67">
        <f t="shared" si="23"/>
        <v>45717</v>
      </c>
      <c r="H1877" s="67" t="s">
        <v>2008</v>
      </c>
      <c r="I1877" s="26" t="s">
        <v>475</v>
      </c>
      <c r="J1877" s="66" t="s">
        <v>152</v>
      </c>
      <c r="K1877" s="69"/>
      <c r="L1877" s="69"/>
      <c r="M1877" s="69" t="s">
        <v>666</v>
      </c>
      <c r="N1877" s="69" t="s">
        <v>28</v>
      </c>
      <c r="O1877" s="71">
        <v>0</v>
      </c>
      <c r="P1877" s="74">
        <v>50.98</v>
      </c>
    </row>
    <row r="1878" spans="1:16" ht="14.25" customHeight="1">
      <c r="A1878" s="64" t="s">
        <v>122</v>
      </c>
      <c r="B1878" s="163" t="s">
        <v>1342</v>
      </c>
      <c r="C1878" s="174" t="s">
        <v>647</v>
      </c>
      <c r="D1878" s="68">
        <v>45748</v>
      </c>
      <c r="E1878" s="66">
        <f t="shared" si="21"/>
        <v>4</v>
      </c>
      <c r="F1878" s="66">
        <f t="shared" si="22"/>
        <v>2025</v>
      </c>
      <c r="G1878" s="67">
        <f t="shared" si="23"/>
        <v>45748</v>
      </c>
      <c r="H1878" s="67" t="s">
        <v>2007</v>
      </c>
      <c r="I1878" s="26" t="s">
        <v>667</v>
      </c>
      <c r="J1878" s="66" t="s">
        <v>125</v>
      </c>
      <c r="K1878" s="69"/>
      <c r="L1878" s="69"/>
      <c r="M1878" s="69" t="s">
        <v>666</v>
      </c>
      <c r="N1878" s="69" t="s">
        <v>604</v>
      </c>
      <c r="O1878" s="71">
        <v>200</v>
      </c>
      <c r="P1878" s="74">
        <v>0</v>
      </c>
    </row>
    <row r="1879" spans="1:16" ht="14.25" customHeight="1">
      <c r="A1879" s="64" t="s">
        <v>122</v>
      </c>
      <c r="B1879" s="163" t="s">
        <v>1342</v>
      </c>
      <c r="C1879" s="174" t="s">
        <v>647</v>
      </c>
      <c r="D1879" s="68">
        <v>45748</v>
      </c>
      <c r="E1879" s="66">
        <f t="shared" si="21"/>
        <v>4</v>
      </c>
      <c r="F1879" s="66">
        <f t="shared" si="22"/>
        <v>2025</v>
      </c>
      <c r="G1879" s="67">
        <f t="shared" si="23"/>
        <v>45748</v>
      </c>
      <c r="H1879" s="67" t="s">
        <v>2006</v>
      </c>
      <c r="I1879" s="26" t="s">
        <v>165</v>
      </c>
      <c r="J1879" s="66" t="s">
        <v>139</v>
      </c>
      <c r="K1879" s="69"/>
      <c r="L1879" s="69"/>
      <c r="M1879" s="69" t="s">
        <v>664</v>
      </c>
      <c r="N1879" s="69" t="s">
        <v>604</v>
      </c>
      <c r="O1879" s="71">
        <v>0.08</v>
      </c>
      <c r="P1879" s="74">
        <v>0</v>
      </c>
    </row>
    <row r="1880" spans="1:16" ht="14.25" customHeight="1">
      <c r="A1880" s="64" t="s">
        <v>122</v>
      </c>
      <c r="B1880" s="163" t="s">
        <v>1342</v>
      </c>
      <c r="C1880" s="174" t="s">
        <v>647</v>
      </c>
      <c r="D1880" s="68">
        <v>45748</v>
      </c>
      <c r="E1880" s="66">
        <f t="shared" si="21"/>
        <v>4</v>
      </c>
      <c r="F1880" s="66">
        <f t="shared" si="22"/>
        <v>2025</v>
      </c>
      <c r="G1880" s="67">
        <f t="shared" si="23"/>
        <v>45748</v>
      </c>
      <c r="H1880" s="67" t="s">
        <v>2008</v>
      </c>
      <c r="I1880" s="26" t="s">
        <v>63</v>
      </c>
      <c r="J1880" s="66" t="s">
        <v>724</v>
      </c>
      <c r="K1880" s="69"/>
      <c r="L1880" s="69"/>
      <c r="M1880" s="69" t="s">
        <v>666</v>
      </c>
      <c r="N1880" s="69" t="s">
        <v>28</v>
      </c>
      <c r="O1880" s="71">
        <v>0</v>
      </c>
      <c r="P1880" s="74">
        <v>553.29</v>
      </c>
    </row>
    <row r="1881" spans="1:16" ht="14.25" customHeight="1">
      <c r="A1881" s="64" t="s">
        <v>122</v>
      </c>
      <c r="B1881" s="163" t="s">
        <v>1342</v>
      </c>
      <c r="C1881" s="174" t="s">
        <v>647</v>
      </c>
      <c r="D1881" s="68">
        <v>45748</v>
      </c>
      <c r="E1881" s="66">
        <f t="shared" si="21"/>
        <v>4</v>
      </c>
      <c r="F1881" s="66">
        <f t="shared" si="22"/>
        <v>2025</v>
      </c>
      <c r="G1881" s="67">
        <f t="shared" si="23"/>
        <v>45748</v>
      </c>
      <c r="H1881" s="67" t="s">
        <v>2009</v>
      </c>
      <c r="I1881" s="26" t="s">
        <v>102</v>
      </c>
      <c r="J1881" s="66" t="s">
        <v>129</v>
      </c>
      <c r="K1881" s="69"/>
      <c r="L1881" s="69"/>
      <c r="M1881" s="69" t="s">
        <v>666</v>
      </c>
      <c r="N1881" s="69" t="s">
        <v>28</v>
      </c>
      <c r="O1881" s="71">
        <v>0</v>
      </c>
      <c r="P1881" s="74">
        <v>9</v>
      </c>
    </row>
    <row r="1882" spans="1:16" ht="14.25" customHeight="1">
      <c r="A1882" s="64" t="s">
        <v>122</v>
      </c>
      <c r="B1882" s="163" t="s">
        <v>1342</v>
      </c>
      <c r="C1882" s="174" t="s">
        <v>647</v>
      </c>
      <c r="D1882" s="68">
        <v>45749</v>
      </c>
      <c r="E1882" s="66">
        <f t="shared" si="21"/>
        <v>4</v>
      </c>
      <c r="F1882" s="66">
        <f t="shared" si="22"/>
        <v>2025</v>
      </c>
      <c r="G1882" s="67">
        <f t="shared" si="23"/>
        <v>45748</v>
      </c>
      <c r="H1882" s="67" t="s">
        <v>2006</v>
      </c>
      <c r="I1882" s="26" t="s">
        <v>165</v>
      </c>
      <c r="J1882" s="66" t="s">
        <v>139</v>
      </c>
      <c r="K1882" s="69"/>
      <c r="L1882" s="69"/>
      <c r="M1882" s="69" t="s">
        <v>664</v>
      </c>
      <c r="N1882" s="69" t="s">
        <v>604</v>
      </c>
      <c r="O1882" s="71">
        <v>5.7</v>
      </c>
      <c r="P1882" s="74">
        <v>0</v>
      </c>
    </row>
    <row r="1883" spans="1:16" ht="14.25" customHeight="1">
      <c r="A1883" s="64" t="s">
        <v>122</v>
      </c>
      <c r="B1883" s="163" t="s">
        <v>1342</v>
      </c>
      <c r="C1883" s="174" t="s">
        <v>647</v>
      </c>
      <c r="D1883" s="68">
        <v>45749</v>
      </c>
      <c r="E1883" s="66">
        <f t="shared" si="21"/>
        <v>4</v>
      </c>
      <c r="F1883" s="66">
        <f t="shared" si="22"/>
        <v>2025</v>
      </c>
      <c r="G1883" s="67">
        <f t="shared" si="23"/>
        <v>45748</v>
      </c>
      <c r="H1883" s="67" t="s">
        <v>2009</v>
      </c>
      <c r="I1883" s="26" t="s">
        <v>102</v>
      </c>
      <c r="J1883" s="66" t="s">
        <v>129</v>
      </c>
      <c r="K1883" s="69"/>
      <c r="L1883" s="69"/>
      <c r="M1883" s="69" t="s">
        <v>666</v>
      </c>
      <c r="N1883" s="69" t="s">
        <v>28</v>
      </c>
      <c r="O1883" s="71">
        <v>0</v>
      </c>
      <c r="P1883" s="74">
        <v>1.65</v>
      </c>
    </row>
    <row r="1884" spans="1:16" ht="14.25" customHeight="1">
      <c r="A1884" s="64" t="s">
        <v>122</v>
      </c>
      <c r="B1884" s="163" t="s">
        <v>1342</v>
      </c>
      <c r="C1884" s="174" t="s">
        <v>647</v>
      </c>
      <c r="D1884" s="68">
        <v>45749</v>
      </c>
      <c r="E1884" s="66">
        <f t="shared" si="21"/>
        <v>4</v>
      </c>
      <c r="F1884" s="66">
        <f t="shared" si="22"/>
        <v>2025</v>
      </c>
      <c r="G1884" s="67">
        <f t="shared" si="23"/>
        <v>45748</v>
      </c>
      <c r="H1884" s="67" t="s">
        <v>2009</v>
      </c>
      <c r="I1884" s="26" t="s">
        <v>102</v>
      </c>
      <c r="J1884" s="66" t="s">
        <v>129</v>
      </c>
      <c r="K1884" s="69"/>
      <c r="L1884" s="69"/>
      <c r="M1884" s="69" t="s">
        <v>666</v>
      </c>
      <c r="N1884" s="69" t="s">
        <v>28</v>
      </c>
      <c r="O1884" s="71">
        <v>0</v>
      </c>
      <c r="P1884" s="74">
        <v>8.92</v>
      </c>
    </row>
    <row r="1885" spans="1:16" ht="14.25" customHeight="1">
      <c r="A1885" s="64" t="s">
        <v>122</v>
      </c>
      <c r="B1885" s="163" t="s">
        <v>1342</v>
      </c>
      <c r="C1885" s="174" t="s">
        <v>647</v>
      </c>
      <c r="D1885" s="68">
        <v>45749</v>
      </c>
      <c r="E1885" s="66">
        <f t="shared" si="21"/>
        <v>4</v>
      </c>
      <c r="F1885" s="66">
        <f t="shared" si="22"/>
        <v>2025</v>
      </c>
      <c r="G1885" s="67">
        <f t="shared" si="23"/>
        <v>45748</v>
      </c>
      <c r="H1885" s="67" t="s">
        <v>2009</v>
      </c>
      <c r="I1885" s="26" t="s">
        <v>102</v>
      </c>
      <c r="J1885" s="66" t="s">
        <v>129</v>
      </c>
      <c r="K1885" s="69"/>
      <c r="L1885" s="69"/>
      <c r="M1885" s="69" t="s">
        <v>666</v>
      </c>
      <c r="N1885" s="69" t="s">
        <v>28</v>
      </c>
      <c r="O1885" s="71">
        <v>0</v>
      </c>
      <c r="P1885" s="74">
        <v>9</v>
      </c>
    </row>
    <row r="1886" spans="1:16" ht="14.25" customHeight="1">
      <c r="A1886" s="64" t="s">
        <v>122</v>
      </c>
      <c r="B1886" s="163" t="s">
        <v>1342</v>
      </c>
      <c r="C1886" s="174" t="s">
        <v>647</v>
      </c>
      <c r="D1886" s="68">
        <v>45749</v>
      </c>
      <c r="E1886" s="66">
        <f t="shared" si="21"/>
        <v>4</v>
      </c>
      <c r="F1886" s="66">
        <f t="shared" si="22"/>
        <v>2025</v>
      </c>
      <c r="G1886" s="67">
        <f t="shared" si="23"/>
        <v>45748</v>
      </c>
      <c r="H1886" s="67" t="s">
        <v>29</v>
      </c>
      <c r="I1886" s="26" t="s">
        <v>161</v>
      </c>
      <c r="J1886" s="66" t="s">
        <v>135</v>
      </c>
      <c r="K1886" s="69"/>
      <c r="L1886" s="69"/>
      <c r="M1886" s="69" t="s">
        <v>664</v>
      </c>
      <c r="N1886" s="69" t="s">
        <v>28</v>
      </c>
      <c r="O1886" s="71">
        <v>0</v>
      </c>
      <c r="P1886" s="74">
        <v>12157.93</v>
      </c>
    </row>
    <row r="1887" spans="1:16" ht="14.25" customHeight="1">
      <c r="A1887" s="64" t="s">
        <v>122</v>
      </c>
      <c r="B1887" s="163" t="s">
        <v>1342</v>
      </c>
      <c r="C1887" s="174" t="s">
        <v>647</v>
      </c>
      <c r="D1887" s="68">
        <v>45749</v>
      </c>
      <c r="E1887" s="66">
        <f t="shared" si="21"/>
        <v>4</v>
      </c>
      <c r="F1887" s="66">
        <f t="shared" si="22"/>
        <v>2025</v>
      </c>
      <c r="G1887" s="67">
        <f t="shared" si="23"/>
        <v>45748</v>
      </c>
      <c r="H1887" s="67" t="s">
        <v>29</v>
      </c>
      <c r="I1887" s="26" t="s">
        <v>161</v>
      </c>
      <c r="J1887" s="66" t="s">
        <v>135</v>
      </c>
      <c r="K1887" s="69"/>
      <c r="L1887" s="69"/>
      <c r="M1887" s="69" t="s">
        <v>664</v>
      </c>
      <c r="N1887" s="69" t="s">
        <v>28</v>
      </c>
      <c r="O1887" s="71">
        <v>0</v>
      </c>
      <c r="P1887" s="74">
        <v>12157.93</v>
      </c>
    </row>
    <row r="1888" spans="1:16" ht="14.25" customHeight="1">
      <c r="A1888" s="64" t="s">
        <v>122</v>
      </c>
      <c r="B1888" s="163" t="s">
        <v>1342</v>
      </c>
      <c r="C1888" s="174" t="s">
        <v>647</v>
      </c>
      <c r="D1888" s="68">
        <v>45751</v>
      </c>
      <c r="E1888" s="66">
        <f t="shared" si="21"/>
        <v>4</v>
      </c>
      <c r="F1888" s="66">
        <f t="shared" si="22"/>
        <v>2025</v>
      </c>
      <c r="G1888" s="67">
        <f t="shared" si="23"/>
        <v>45748</v>
      </c>
      <c r="H1888" s="67" t="s">
        <v>2007</v>
      </c>
      <c r="I1888" s="26" t="s">
        <v>1344</v>
      </c>
      <c r="J1888" s="66" t="s">
        <v>158</v>
      </c>
      <c r="K1888" s="69"/>
      <c r="L1888" s="69"/>
      <c r="M1888" s="69" t="s">
        <v>666</v>
      </c>
      <c r="N1888" s="69" t="s">
        <v>604</v>
      </c>
      <c r="O1888" s="71">
        <v>198896</v>
      </c>
      <c r="P1888" s="74">
        <v>0</v>
      </c>
    </row>
    <row r="1889" spans="1:16" ht="14.25" customHeight="1">
      <c r="A1889" s="64" t="s">
        <v>122</v>
      </c>
      <c r="B1889" s="163" t="s">
        <v>1342</v>
      </c>
      <c r="C1889" s="174" t="s">
        <v>647</v>
      </c>
      <c r="D1889" s="68">
        <v>45755</v>
      </c>
      <c r="E1889" s="66">
        <f t="shared" si="21"/>
        <v>4</v>
      </c>
      <c r="F1889" s="66">
        <f t="shared" si="22"/>
        <v>2025</v>
      </c>
      <c r="G1889" s="67">
        <f t="shared" si="23"/>
        <v>45748</v>
      </c>
      <c r="H1889" s="67" t="s">
        <v>2006</v>
      </c>
      <c r="I1889" s="26" t="s">
        <v>175</v>
      </c>
      <c r="J1889" s="66" t="s">
        <v>1438</v>
      </c>
      <c r="K1889" s="69"/>
      <c r="L1889" s="69"/>
      <c r="M1889" s="69" t="s">
        <v>664</v>
      </c>
      <c r="N1889" s="69" t="s">
        <v>604</v>
      </c>
      <c r="O1889" s="71">
        <v>72.98</v>
      </c>
      <c r="P1889" s="74">
        <v>0</v>
      </c>
    </row>
    <row r="1890" spans="1:16" ht="14.25" customHeight="1">
      <c r="A1890" s="64" t="s">
        <v>122</v>
      </c>
      <c r="B1890" s="163" t="s">
        <v>1342</v>
      </c>
      <c r="C1890" s="174" t="s">
        <v>647</v>
      </c>
      <c r="D1890" s="68">
        <v>45755</v>
      </c>
      <c r="E1890" s="66">
        <f t="shared" si="21"/>
        <v>4</v>
      </c>
      <c r="F1890" s="66">
        <f t="shared" si="22"/>
        <v>2025</v>
      </c>
      <c r="G1890" s="67">
        <f t="shared" si="23"/>
        <v>45748</v>
      </c>
      <c r="H1890" s="67" t="s">
        <v>2006</v>
      </c>
      <c r="I1890" s="26" t="s">
        <v>175</v>
      </c>
      <c r="J1890" s="66" t="s">
        <v>1438</v>
      </c>
      <c r="K1890" s="69"/>
      <c r="L1890" s="69"/>
      <c r="M1890" s="69" t="s">
        <v>664</v>
      </c>
      <c r="N1890" s="69" t="s">
        <v>604</v>
      </c>
      <c r="O1890" s="71">
        <v>514.6</v>
      </c>
      <c r="P1890" s="74">
        <v>0</v>
      </c>
    </row>
    <row r="1891" spans="1:16" ht="14.25" customHeight="1">
      <c r="A1891" s="64" t="s">
        <v>122</v>
      </c>
      <c r="B1891" s="163" t="s">
        <v>1342</v>
      </c>
      <c r="C1891" s="174" t="s">
        <v>647</v>
      </c>
      <c r="D1891" s="68">
        <v>45755</v>
      </c>
      <c r="E1891" s="66">
        <f t="shared" si="21"/>
        <v>4</v>
      </c>
      <c r="F1891" s="66">
        <f t="shared" si="22"/>
        <v>2025</v>
      </c>
      <c r="G1891" s="67">
        <f t="shared" si="23"/>
        <v>45748</v>
      </c>
      <c r="H1891" s="67" t="s">
        <v>2006</v>
      </c>
      <c r="I1891" s="26" t="s">
        <v>175</v>
      </c>
      <c r="J1891" s="66" t="s">
        <v>1438</v>
      </c>
      <c r="K1891" s="69"/>
      <c r="L1891" s="69"/>
      <c r="M1891" s="69" t="s">
        <v>664</v>
      </c>
      <c r="N1891" s="69" t="s">
        <v>604</v>
      </c>
      <c r="O1891" s="71">
        <v>50.98</v>
      </c>
      <c r="P1891" s="74">
        <v>0</v>
      </c>
    </row>
    <row r="1892" spans="1:16" ht="14.25" customHeight="1">
      <c r="A1892" s="64" t="s">
        <v>122</v>
      </c>
      <c r="B1892" s="163" t="s">
        <v>1342</v>
      </c>
      <c r="C1892" s="174" t="s">
        <v>647</v>
      </c>
      <c r="D1892" s="68">
        <v>45755</v>
      </c>
      <c r="E1892" s="66">
        <f t="shared" si="21"/>
        <v>4</v>
      </c>
      <c r="F1892" s="66">
        <f t="shared" si="22"/>
        <v>2025</v>
      </c>
      <c r="G1892" s="67">
        <f t="shared" si="23"/>
        <v>45748</v>
      </c>
      <c r="H1892" s="67" t="s">
        <v>2008</v>
      </c>
      <c r="I1892" s="26" t="s">
        <v>475</v>
      </c>
      <c r="J1892" s="66" t="s">
        <v>152</v>
      </c>
      <c r="K1892" s="69"/>
      <c r="L1892" s="69"/>
      <c r="M1892" s="69" t="s">
        <v>666</v>
      </c>
      <c r="N1892" s="69" t="s">
        <v>28</v>
      </c>
      <c r="O1892" s="71">
        <v>0</v>
      </c>
      <c r="P1892" s="74">
        <v>271.83999999999997</v>
      </c>
    </row>
    <row r="1893" spans="1:16" ht="14.25" customHeight="1">
      <c r="A1893" s="64" t="s">
        <v>122</v>
      </c>
      <c r="B1893" s="163" t="s">
        <v>1342</v>
      </c>
      <c r="C1893" s="174" t="s">
        <v>647</v>
      </c>
      <c r="D1893" s="68">
        <v>45755</v>
      </c>
      <c r="E1893" s="66">
        <f t="shared" si="21"/>
        <v>4</v>
      </c>
      <c r="F1893" s="66">
        <f t="shared" si="22"/>
        <v>2025</v>
      </c>
      <c r="G1893" s="67">
        <f t="shared" si="23"/>
        <v>45748</v>
      </c>
      <c r="H1893" s="67" t="s">
        <v>2008</v>
      </c>
      <c r="I1893" s="26" t="s">
        <v>475</v>
      </c>
      <c r="J1893" s="66" t="s">
        <v>152</v>
      </c>
      <c r="K1893" s="69"/>
      <c r="L1893" s="69"/>
      <c r="M1893" s="69" t="s">
        <v>666</v>
      </c>
      <c r="N1893" s="69" t="s">
        <v>28</v>
      </c>
      <c r="O1893" s="71">
        <v>0</v>
      </c>
      <c r="P1893" s="74">
        <v>37.42</v>
      </c>
    </row>
    <row r="1894" spans="1:16" ht="14.25" customHeight="1">
      <c r="A1894" s="64" t="s">
        <v>122</v>
      </c>
      <c r="B1894" s="163" t="s">
        <v>1342</v>
      </c>
      <c r="C1894" s="174" t="s">
        <v>647</v>
      </c>
      <c r="D1894" s="68">
        <v>45756</v>
      </c>
      <c r="E1894" s="66">
        <f t="shared" si="21"/>
        <v>4</v>
      </c>
      <c r="F1894" s="66">
        <f t="shared" si="22"/>
        <v>2025</v>
      </c>
      <c r="G1894" s="67">
        <f t="shared" si="23"/>
        <v>45748</v>
      </c>
      <c r="H1894" s="67" t="s">
        <v>2006</v>
      </c>
      <c r="I1894" s="26" t="s">
        <v>165</v>
      </c>
      <c r="J1894" s="66" t="s">
        <v>139</v>
      </c>
      <c r="K1894" s="69"/>
      <c r="L1894" s="69"/>
      <c r="M1894" s="69" t="s">
        <v>664</v>
      </c>
      <c r="N1894" s="69" t="s">
        <v>604</v>
      </c>
      <c r="O1894" s="71">
        <v>0.82</v>
      </c>
      <c r="P1894" s="74">
        <v>0</v>
      </c>
    </row>
    <row r="1895" spans="1:16" ht="14.25" customHeight="1">
      <c r="A1895" s="64" t="s">
        <v>122</v>
      </c>
      <c r="B1895" s="163" t="s">
        <v>1342</v>
      </c>
      <c r="C1895" s="174" t="s">
        <v>647</v>
      </c>
      <c r="D1895" s="68">
        <v>45756</v>
      </c>
      <c r="E1895" s="66">
        <f t="shared" si="21"/>
        <v>4</v>
      </c>
      <c r="F1895" s="66">
        <f t="shared" si="22"/>
        <v>2025</v>
      </c>
      <c r="G1895" s="67">
        <f t="shared" si="23"/>
        <v>45748</v>
      </c>
      <c r="H1895" s="67" t="s">
        <v>2008</v>
      </c>
      <c r="I1895" s="26" t="s">
        <v>1362</v>
      </c>
      <c r="J1895" s="66" t="s">
        <v>471</v>
      </c>
      <c r="K1895" s="69"/>
      <c r="L1895" s="69"/>
      <c r="M1895" s="69" t="s">
        <v>666</v>
      </c>
      <c r="N1895" s="69" t="s">
        <v>28</v>
      </c>
      <c r="O1895" s="71">
        <v>0</v>
      </c>
      <c r="P1895" s="74">
        <v>1800</v>
      </c>
    </row>
    <row r="1896" spans="1:16" ht="14.25" customHeight="1">
      <c r="A1896" s="64" t="s">
        <v>122</v>
      </c>
      <c r="B1896" s="163" t="s">
        <v>1342</v>
      </c>
      <c r="C1896" s="174" t="s">
        <v>647</v>
      </c>
      <c r="D1896" s="68">
        <v>45756</v>
      </c>
      <c r="E1896" s="66">
        <f t="shared" si="21"/>
        <v>4</v>
      </c>
      <c r="F1896" s="66">
        <f t="shared" si="22"/>
        <v>2025</v>
      </c>
      <c r="G1896" s="67">
        <f t="shared" si="23"/>
        <v>45748</v>
      </c>
      <c r="H1896" s="67" t="s">
        <v>2008</v>
      </c>
      <c r="I1896" s="26" t="s">
        <v>63</v>
      </c>
      <c r="J1896" s="66" t="s">
        <v>1439</v>
      </c>
      <c r="K1896" s="69"/>
      <c r="L1896" s="69"/>
      <c r="M1896" s="69" t="s">
        <v>666</v>
      </c>
      <c r="N1896" s="69" t="s">
        <v>28</v>
      </c>
      <c r="O1896" s="71">
        <v>0</v>
      </c>
      <c r="P1896" s="74">
        <v>230</v>
      </c>
    </row>
    <row r="1897" spans="1:16" ht="14.25" customHeight="1">
      <c r="A1897" s="64" t="s">
        <v>122</v>
      </c>
      <c r="B1897" s="163" t="s">
        <v>1342</v>
      </c>
      <c r="C1897" s="174" t="s">
        <v>647</v>
      </c>
      <c r="D1897" s="68">
        <v>45757</v>
      </c>
      <c r="E1897" s="66">
        <f t="shared" si="21"/>
        <v>4</v>
      </c>
      <c r="F1897" s="66">
        <f t="shared" si="22"/>
        <v>2025</v>
      </c>
      <c r="G1897" s="67">
        <f t="shared" si="23"/>
        <v>45748</v>
      </c>
      <c r="H1897" s="67" t="s">
        <v>2006</v>
      </c>
      <c r="I1897" s="26" t="s">
        <v>165</v>
      </c>
      <c r="J1897" s="66" t="s">
        <v>139</v>
      </c>
      <c r="K1897" s="69"/>
      <c r="L1897" s="69"/>
      <c r="M1897" s="69" t="s">
        <v>664</v>
      </c>
      <c r="N1897" s="69" t="s">
        <v>604</v>
      </c>
      <c r="O1897" s="71">
        <v>14.22</v>
      </c>
      <c r="P1897" s="74">
        <v>0</v>
      </c>
    </row>
    <row r="1898" spans="1:16" ht="14.25" customHeight="1">
      <c r="A1898" s="64" t="s">
        <v>122</v>
      </c>
      <c r="B1898" s="163" t="s">
        <v>1342</v>
      </c>
      <c r="C1898" s="174" t="s">
        <v>647</v>
      </c>
      <c r="D1898" s="68">
        <v>45757</v>
      </c>
      <c r="E1898" s="66">
        <f t="shared" si="21"/>
        <v>4</v>
      </c>
      <c r="F1898" s="66">
        <f t="shared" si="22"/>
        <v>2025</v>
      </c>
      <c r="G1898" s="67">
        <f t="shared" si="23"/>
        <v>45748</v>
      </c>
      <c r="H1898" s="67" t="s">
        <v>2008</v>
      </c>
      <c r="I1898" s="26" t="s">
        <v>1362</v>
      </c>
      <c r="J1898" s="66" t="s">
        <v>471</v>
      </c>
      <c r="K1898" s="69"/>
      <c r="L1898" s="69"/>
      <c r="M1898" s="69" t="s">
        <v>666</v>
      </c>
      <c r="N1898" s="69" t="s">
        <v>28</v>
      </c>
      <c r="O1898" s="71">
        <v>0</v>
      </c>
      <c r="P1898" s="74">
        <v>31730</v>
      </c>
    </row>
    <row r="1899" spans="1:16" ht="14.25" customHeight="1">
      <c r="A1899" s="64" t="s">
        <v>122</v>
      </c>
      <c r="B1899" s="163" t="s">
        <v>1342</v>
      </c>
      <c r="C1899" s="174" t="s">
        <v>647</v>
      </c>
      <c r="D1899" s="68">
        <v>45757</v>
      </c>
      <c r="E1899" s="66">
        <f t="shared" si="21"/>
        <v>4</v>
      </c>
      <c r="F1899" s="66">
        <f t="shared" si="22"/>
        <v>2025</v>
      </c>
      <c r="G1899" s="67">
        <f t="shared" si="23"/>
        <v>45748</v>
      </c>
      <c r="H1899" s="67" t="s">
        <v>2008</v>
      </c>
      <c r="I1899" s="26" t="s">
        <v>147</v>
      </c>
      <c r="J1899" s="66" t="s">
        <v>1440</v>
      </c>
      <c r="K1899" s="69"/>
      <c r="L1899" s="69"/>
      <c r="M1899" s="69" t="s">
        <v>666</v>
      </c>
      <c r="N1899" s="69" t="s">
        <v>28</v>
      </c>
      <c r="O1899" s="71">
        <v>0</v>
      </c>
      <c r="P1899" s="74">
        <v>212</v>
      </c>
    </row>
    <row r="1900" spans="1:16" ht="14.25" customHeight="1">
      <c r="A1900" s="64" t="s">
        <v>122</v>
      </c>
      <c r="B1900" s="163" t="s">
        <v>1342</v>
      </c>
      <c r="C1900" s="174" t="s">
        <v>647</v>
      </c>
      <c r="D1900" s="68">
        <v>45757</v>
      </c>
      <c r="E1900" s="66">
        <f t="shared" si="21"/>
        <v>4</v>
      </c>
      <c r="F1900" s="66">
        <f t="shared" si="22"/>
        <v>2025</v>
      </c>
      <c r="G1900" s="67">
        <f t="shared" si="23"/>
        <v>45748</v>
      </c>
      <c r="H1900" s="67" t="s">
        <v>2008</v>
      </c>
      <c r="I1900" s="26" t="s">
        <v>475</v>
      </c>
      <c r="J1900" s="66" t="s">
        <v>724</v>
      </c>
      <c r="K1900" s="69">
        <v>50706</v>
      </c>
      <c r="L1900" s="69"/>
      <c r="M1900" s="69" t="s">
        <v>666</v>
      </c>
      <c r="N1900" s="69" t="s">
        <v>28</v>
      </c>
      <c r="O1900" s="71">
        <v>0</v>
      </c>
      <c r="P1900" s="74">
        <v>242.38</v>
      </c>
    </row>
    <row r="1901" spans="1:16" ht="14.25" customHeight="1">
      <c r="A1901" s="64" t="s">
        <v>122</v>
      </c>
      <c r="B1901" s="163" t="s">
        <v>1342</v>
      </c>
      <c r="C1901" s="174" t="s">
        <v>647</v>
      </c>
      <c r="D1901" s="68">
        <v>45757</v>
      </c>
      <c r="E1901" s="66">
        <f t="shared" si="21"/>
        <v>4</v>
      </c>
      <c r="F1901" s="66">
        <f t="shared" si="22"/>
        <v>2025</v>
      </c>
      <c r="G1901" s="67">
        <f t="shared" si="23"/>
        <v>45748</v>
      </c>
      <c r="H1901" s="67" t="s">
        <v>2008</v>
      </c>
      <c r="I1901" s="26" t="s">
        <v>63</v>
      </c>
      <c r="J1901" s="66" t="s">
        <v>724</v>
      </c>
      <c r="K1901" s="69">
        <v>50708</v>
      </c>
      <c r="L1901" s="69"/>
      <c r="M1901" s="69" t="s">
        <v>666</v>
      </c>
      <c r="N1901" s="69" t="s">
        <v>28</v>
      </c>
      <c r="O1901" s="71">
        <v>0</v>
      </c>
      <c r="P1901" s="74">
        <v>251.71</v>
      </c>
    </row>
    <row r="1902" spans="1:16" ht="14.25" customHeight="1">
      <c r="A1902" s="64" t="s">
        <v>122</v>
      </c>
      <c r="B1902" s="163" t="s">
        <v>1342</v>
      </c>
      <c r="C1902" s="174" t="s">
        <v>647</v>
      </c>
      <c r="D1902" s="68">
        <v>45758</v>
      </c>
      <c r="E1902" s="66">
        <f t="shared" si="21"/>
        <v>4</v>
      </c>
      <c r="F1902" s="66">
        <f t="shared" si="22"/>
        <v>2025</v>
      </c>
      <c r="G1902" s="67">
        <f t="shared" si="23"/>
        <v>45748</v>
      </c>
      <c r="H1902" s="67" t="s">
        <v>2009</v>
      </c>
      <c r="I1902" s="26" t="s">
        <v>102</v>
      </c>
      <c r="J1902" s="66" t="s">
        <v>129</v>
      </c>
      <c r="K1902" s="69"/>
      <c r="L1902" s="69"/>
      <c r="M1902" s="69" t="s">
        <v>666</v>
      </c>
      <c r="N1902" s="69" t="s">
        <v>28</v>
      </c>
      <c r="O1902" s="71">
        <v>0</v>
      </c>
      <c r="P1902" s="74">
        <v>3.22</v>
      </c>
    </row>
    <row r="1903" spans="1:16" ht="14.25" customHeight="1">
      <c r="A1903" s="64" t="s">
        <v>122</v>
      </c>
      <c r="B1903" s="163" t="s">
        <v>1342</v>
      </c>
      <c r="C1903" s="174" t="s">
        <v>647</v>
      </c>
      <c r="D1903" s="68">
        <v>45761</v>
      </c>
      <c r="E1903" s="66">
        <f t="shared" si="21"/>
        <v>4</v>
      </c>
      <c r="F1903" s="66">
        <f t="shared" si="22"/>
        <v>2025</v>
      </c>
      <c r="G1903" s="67">
        <f t="shared" si="23"/>
        <v>45748</v>
      </c>
      <c r="H1903" s="67" t="s">
        <v>2006</v>
      </c>
      <c r="I1903" s="26" t="s">
        <v>165</v>
      </c>
      <c r="J1903" s="66" t="s">
        <v>139</v>
      </c>
      <c r="K1903" s="69"/>
      <c r="L1903" s="69"/>
      <c r="M1903" s="69" t="s">
        <v>664</v>
      </c>
      <c r="N1903" s="69" t="s">
        <v>604</v>
      </c>
      <c r="O1903" s="71">
        <v>0.89</v>
      </c>
      <c r="P1903" s="74">
        <v>0</v>
      </c>
    </row>
    <row r="1904" spans="1:16" ht="14.25" customHeight="1">
      <c r="A1904" s="64" t="s">
        <v>122</v>
      </c>
      <c r="B1904" s="163" t="s">
        <v>1342</v>
      </c>
      <c r="C1904" s="174" t="s">
        <v>647</v>
      </c>
      <c r="D1904" s="68">
        <v>45761</v>
      </c>
      <c r="E1904" s="66">
        <f t="shared" si="21"/>
        <v>4</v>
      </c>
      <c r="F1904" s="66">
        <f t="shared" si="22"/>
        <v>2025</v>
      </c>
      <c r="G1904" s="67">
        <f t="shared" si="23"/>
        <v>45748</v>
      </c>
      <c r="H1904" s="67" t="s">
        <v>2008</v>
      </c>
      <c r="I1904" s="26" t="s">
        <v>475</v>
      </c>
      <c r="J1904" s="66" t="s">
        <v>1441</v>
      </c>
      <c r="K1904" s="69"/>
      <c r="L1904" s="69"/>
      <c r="M1904" s="69" t="s">
        <v>666</v>
      </c>
      <c r="N1904" s="69" t="s">
        <v>28</v>
      </c>
      <c r="O1904" s="71">
        <v>0</v>
      </c>
      <c r="P1904" s="74">
        <v>149.99</v>
      </c>
    </row>
    <row r="1905" spans="1:16" ht="14.25" customHeight="1">
      <c r="A1905" s="64" t="s">
        <v>122</v>
      </c>
      <c r="B1905" s="163" t="s">
        <v>1342</v>
      </c>
      <c r="C1905" s="174" t="s">
        <v>647</v>
      </c>
      <c r="D1905" s="68">
        <v>45761</v>
      </c>
      <c r="E1905" s="66">
        <f t="shared" si="21"/>
        <v>4</v>
      </c>
      <c r="F1905" s="66">
        <f t="shared" si="22"/>
        <v>2025</v>
      </c>
      <c r="G1905" s="67">
        <f t="shared" si="23"/>
        <v>45748</v>
      </c>
      <c r="H1905" s="67" t="s">
        <v>2008</v>
      </c>
      <c r="I1905" s="26" t="s">
        <v>475</v>
      </c>
      <c r="J1905" s="66" t="s">
        <v>152</v>
      </c>
      <c r="K1905" s="69"/>
      <c r="L1905" s="69"/>
      <c r="M1905" s="69" t="s">
        <v>666</v>
      </c>
      <c r="N1905" s="69" t="s">
        <v>28</v>
      </c>
      <c r="O1905" s="71">
        <v>0</v>
      </c>
      <c r="P1905" s="74">
        <v>514.70000000000005</v>
      </c>
    </row>
    <row r="1906" spans="1:16" ht="14.25" customHeight="1">
      <c r="A1906" s="64" t="s">
        <v>122</v>
      </c>
      <c r="B1906" s="163" t="s">
        <v>1342</v>
      </c>
      <c r="C1906" s="174" t="s">
        <v>647</v>
      </c>
      <c r="D1906" s="68">
        <v>45761</v>
      </c>
      <c r="E1906" s="66">
        <f t="shared" si="21"/>
        <v>4</v>
      </c>
      <c r="F1906" s="66">
        <f t="shared" si="22"/>
        <v>2025</v>
      </c>
      <c r="G1906" s="67">
        <f t="shared" si="23"/>
        <v>45748</v>
      </c>
      <c r="H1906" s="67" t="s">
        <v>2008</v>
      </c>
      <c r="I1906" s="26" t="s">
        <v>362</v>
      </c>
      <c r="J1906" s="66" t="s">
        <v>329</v>
      </c>
      <c r="K1906" s="69"/>
      <c r="L1906" s="69"/>
      <c r="M1906" s="69" t="s">
        <v>666</v>
      </c>
      <c r="N1906" s="69" t="s">
        <v>28</v>
      </c>
      <c r="O1906" s="71">
        <v>0</v>
      </c>
      <c r="P1906" s="74">
        <v>315.33999999999997</v>
      </c>
    </row>
    <row r="1907" spans="1:16" ht="14.25" customHeight="1">
      <c r="A1907" s="64" t="s">
        <v>122</v>
      </c>
      <c r="B1907" s="163" t="s">
        <v>1342</v>
      </c>
      <c r="C1907" s="174" t="s">
        <v>647</v>
      </c>
      <c r="D1907" s="68">
        <v>45761</v>
      </c>
      <c r="E1907" s="66">
        <f t="shared" si="21"/>
        <v>4</v>
      </c>
      <c r="F1907" s="66">
        <f t="shared" si="22"/>
        <v>2025</v>
      </c>
      <c r="G1907" s="67">
        <f t="shared" si="23"/>
        <v>45748</v>
      </c>
      <c r="H1907" s="67" t="s">
        <v>2008</v>
      </c>
      <c r="I1907" s="26" t="s">
        <v>475</v>
      </c>
      <c r="J1907" s="66" t="s">
        <v>1350</v>
      </c>
      <c r="K1907" s="69">
        <v>392173</v>
      </c>
      <c r="L1907" s="69"/>
      <c r="M1907" s="69" t="s">
        <v>666</v>
      </c>
      <c r="N1907" s="69" t="s">
        <v>28</v>
      </c>
      <c r="O1907" s="71">
        <v>0</v>
      </c>
      <c r="P1907" s="74">
        <v>119</v>
      </c>
    </row>
    <row r="1908" spans="1:16" ht="14.25" customHeight="1">
      <c r="A1908" s="64" t="s">
        <v>122</v>
      </c>
      <c r="B1908" s="163" t="s">
        <v>1342</v>
      </c>
      <c r="C1908" s="174" t="s">
        <v>647</v>
      </c>
      <c r="D1908" s="68">
        <v>45761</v>
      </c>
      <c r="E1908" s="66">
        <f t="shared" si="21"/>
        <v>4</v>
      </c>
      <c r="F1908" s="66">
        <f t="shared" si="22"/>
        <v>2025</v>
      </c>
      <c r="G1908" s="67">
        <f t="shared" si="23"/>
        <v>45748</v>
      </c>
      <c r="H1908" s="67" t="s">
        <v>2008</v>
      </c>
      <c r="I1908" s="26" t="s">
        <v>475</v>
      </c>
      <c r="J1908" s="66" t="s">
        <v>1350</v>
      </c>
      <c r="K1908" s="69">
        <v>392420</v>
      </c>
      <c r="L1908" s="69"/>
      <c r="M1908" s="69" t="s">
        <v>666</v>
      </c>
      <c r="N1908" s="69" t="s">
        <v>28</v>
      </c>
      <c r="O1908" s="71">
        <v>0</v>
      </c>
      <c r="P1908" s="74">
        <v>433.56</v>
      </c>
    </row>
    <row r="1909" spans="1:16" ht="14.25" customHeight="1">
      <c r="A1909" s="64" t="s">
        <v>122</v>
      </c>
      <c r="B1909" s="163" t="s">
        <v>1342</v>
      </c>
      <c r="C1909" s="174" t="s">
        <v>647</v>
      </c>
      <c r="D1909" s="68">
        <v>45761</v>
      </c>
      <c r="E1909" s="66">
        <f t="shared" si="21"/>
        <v>4</v>
      </c>
      <c r="F1909" s="66">
        <f t="shared" si="22"/>
        <v>2025</v>
      </c>
      <c r="G1909" s="67">
        <f t="shared" si="23"/>
        <v>45748</v>
      </c>
      <c r="H1909" s="67" t="s">
        <v>2008</v>
      </c>
      <c r="I1909" s="26" t="s">
        <v>475</v>
      </c>
      <c r="J1909" s="66" t="s">
        <v>1350</v>
      </c>
      <c r="K1909" s="69">
        <v>392421</v>
      </c>
      <c r="L1909" s="69"/>
      <c r="M1909" s="69" t="s">
        <v>666</v>
      </c>
      <c r="N1909" s="69" t="s">
        <v>28</v>
      </c>
      <c r="O1909" s="71">
        <v>0</v>
      </c>
      <c r="P1909" s="74">
        <v>329.62</v>
      </c>
    </row>
    <row r="1910" spans="1:16" ht="14.25" customHeight="1">
      <c r="A1910" s="64" t="s">
        <v>122</v>
      </c>
      <c r="B1910" s="163" t="s">
        <v>1342</v>
      </c>
      <c r="C1910" s="174" t="s">
        <v>647</v>
      </c>
      <c r="D1910" s="68">
        <v>45762</v>
      </c>
      <c r="E1910" s="66">
        <f t="shared" si="21"/>
        <v>4</v>
      </c>
      <c r="F1910" s="66">
        <f t="shared" si="22"/>
        <v>2025</v>
      </c>
      <c r="G1910" s="67">
        <f t="shared" si="23"/>
        <v>45748</v>
      </c>
      <c r="H1910" s="67" t="s">
        <v>2006</v>
      </c>
      <c r="I1910" s="26" t="s">
        <v>165</v>
      </c>
      <c r="J1910" s="66" t="s">
        <v>139</v>
      </c>
      <c r="K1910" s="69"/>
      <c r="L1910" s="69"/>
      <c r="M1910" s="69" t="s">
        <v>664</v>
      </c>
      <c r="N1910" s="69" t="s">
        <v>604</v>
      </c>
      <c r="O1910" s="71">
        <v>0.03</v>
      </c>
      <c r="P1910" s="74">
        <v>0</v>
      </c>
    </row>
    <row r="1911" spans="1:16" ht="14.25" customHeight="1">
      <c r="A1911" s="64" t="s">
        <v>122</v>
      </c>
      <c r="B1911" s="163" t="s">
        <v>1342</v>
      </c>
      <c r="C1911" s="174" t="s">
        <v>647</v>
      </c>
      <c r="D1911" s="68">
        <v>45762</v>
      </c>
      <c r="E1911" s="66">
        <f t="shared" si="21"/>
        <v>4</v>
      </c>
      <c r="F1911" s="66">
        <f t="shared" si="22"/>
        <v>2025</v>
      </c>
      <c r="G1911" s="67">
        <f t="shared" si="23"/>
        <v>45748</v>
      </c>
      <c r="H1911" s="67" t="s">
        <v>2006</v>
      </c>
      <c r="I1911" s="26" t="s">
        <v>165</v>
      </c>
      <c r="J1911" s="66" t="s">
        <v>139</v>
      </c>
      <c r="K1911" s="69"/>
      <c r="L1911" s="69"/>
      <c r="M1911" s="69" t="s">
        <v>664</v>
      </c>
      <c r="N1911" s="69" t="s">
        <v>604</v>
      </c>
      <c r="O1911" s="71">
        <v>0.6</v>
      </c>
      <c r="P1911" s="74">
        <v>0</v>
      </c>
    </row>
    <row r="1912" spans="1:16" ht="14.25" customHeight="1">
      <c r="A1912" s="64" t="s">
        <v>122</v>
      </c>
      <c r="B1912" s="163" t="s">
        <v>1342</v>
      </c>
      <c r="C1912" s="174" t="s">
        <v>647</v>
      </c>
      <c r="D1912" s="68">
        <v>45762</v>
      </c>
      <c r="E1912" s="66">
        <f t="shared" si="21"/>
        <v>4</v>
      </c>
      <c r="F1912" s="66">
        <f t="shared" si="22"/>
        <v>2025</v>
      </c>
      <c r="G1912" s="67">
        <f t="shared" si="23"/>
        <v>45748</v>
      </c>
      <c r="H1912" s="67" t="s">
        <v>2009</v>
      </c>
      <c r="I1912" s="26" t="s">
        <v>102</v>
      </c>
      <c r="J1912" s="66" t="s">
        <v>167</v>
      </c>
      <c r="K1912" s="69"/>
      <c r="L1912" s="69"/>
      <c r="M1912" s="69" t="s">
        <v>666</v>
      </c>
      <c r="N1912" s="69" t="s">
        <v>28</v>
      </c>
      <c r="O1912" s="71">
        <v>0</v>
      </c>
      <c r="P1912" s="74">
        <v>171.7</v>
      </c>
    </row>
    <row r="1913" spans="1:16" ht="14.25" customHeight="1">
      <c r="A1913" s="64" t="s">
        <v>122</v>
      </c>
      <c r="B1913" s="163" t="s">
        <v>1342</v>
      </c>
      <c r="C1913" s="174" t="s">
        <v>647</v>
      </c>
      <c r="D1913" s="68">
        <v>45762</v>
      </c>
      <c r="E1913" s="66">
        <f t="shared" si="21"/>
        <v>4</v>
      </c>
      <c r="F1913" s="66">
        <f t="shared" si="22"/>
        <v>2025</v>
      </c>
      <c r="G1913" s="67">
        <f t="shared" si="23"/>
        <v>45748</v>
      </c>
      <c r="H1913" s="67" t="s">
        <v>29</v>
      </c>
      <c r="I1913" s="26" t="s">
        <v>40</v>
      </c>
      <c r="J1913" s="66" t="s">
        <v>732</v>
      </c>
      <c r="K1913" s="69"/>
      <c r="L1913" s="69"/>
      <c r="M1913" s="69" t="s">
        <v>666</v>
      </c>
      <c r="N1913" s="69" t="s">
        <v>28</v>
      </c>
      <c r="O1913" s="71">
        <v>0</v>
      </c>
      <c r="P1913" s="74">
        <v>6467.85</v>
      </c>
    </row>
    <row r="1914" spans="1:16" ht="14.25" customHeight="1">
      <c r="A1914" s="64" t="s">
        <v>122</v>
      </c>
      <c r="B1914" s="163" t="s">
        <v>1342</v>
      </c>
      <c r="C1914" s="174" t="s">
        <v>647</v>
      </c>
      <c r="D1914" s="68">
        <v>45762</v>
      </c>
      <c r="E1914" s="66">
        <f t="shared" si="21"/>
        <v>4</v>
      </c>
      <c r="F1914" s="66">
        <f t="shared" si="22"/>
        <v>2025</v>
      </c>
      <c r="G1914" s="67">
        <f t="shared" si="23"/>
        <v>45748</v>
      </c>
      <c r="H1914" s="67" t="s">
        <v>29</v>
      </c>
      <c r="I1914" s="26" t="s">
        <v>37</v>
      </c>
      <c r="J1914" s="66" t="s">
        <v>734</v>
      </c>
      <c r="K1914" s="69"/>
      <c r="L1914" s="69"/>
      <c r="M1914" s="69" t="s">
        <v>666</v>
      </c>
      <c r="N1914" s="69" t="s">
        <v>28</v>
      </c>
      <c r="O1914" s="71">
        <v>0</v>
      </c>
      <c r="P1914" s="74">
        <v>4291.9799999999996</v>
      </c>
    </row>
    <row r="1915" spans="1:16" ht="14.25" customHeight="1">
      <c r="A1915" s="64" t="s">
        <v>122</v>
      </c>
      <c r="B1915" s="163" t="s">
        <v>1342</v>
      </c>
      <c r="C1915" s="174" t="s">
        <v>647</v>
      </c>
      <c r="D1915" s="68">
        <v>45762</v>
      </c>
      <c r="E1915" s="66">
        <f t="shared" si="21"/>
        <v>4</v>
      </c>
      <c r="F1915" s="66">
        <f t="shared" si="22"/>
        <v>2025</v>
      </c>
      <c r="G1915" s="67">
        <f t="shared" si="23"/>
        <v>45748</v>
      </c>
      <c r="H1915" s="67" t="s">
        <v>29</v>
      </c>
      <c r="I1915" s="26" t="s">
        <v>44</v>
      </c>
      <c r="J1915" s="66" t="s">
        <v>733</v>
      </c>
      <c r="K1915" s="69"/>
      <c r="L1915" s="69"/>
      <c r="M1915" s="69" t="s">
        <v>666</v>
      </c>
      <c r="N1915" s="69" t="s">
        <v>28</v>
      </c>
      <c r="O1915" s="71">
        <v>0</v>
      </c>
      <c r="P1915" s="74">
        <v>184.05</v>
      </c>
    </row>
    <row r="1916" spans="1:16" ht="14.25" customHeight="1">
      <c r="A1916" s="64" t="s">
        <v>122</v>
      </c>
      <c r="B1916" s="163" t="s">
        <v>1342</v>
      </c>
      <c r="C1916" s="174" t="s">
        <v>647</v>
      </c>
      <c r="D1916" s="68">
        <v>45762</v>
      </c>
      <c r="E1916" s="66">
        <f t="shared" si="21"/>
        <v>4</v>
      </c>
      <c r="F1916" s="66">
        <f t="shared" si="22"/>
        <v>2025</v>
      </c>
      <c r="G1916" s="67">
        <f t="shared" si="23"/>
        <v>45748</v>
      </c>
      <c r="H1916" s="67" t="s">
        <v>2008</v>
      </c>
      <c r="I1916" s="26" t="s">
        <v>63</v>
      </c>
      <c r="J1916" s="66" t="s">
        <v>1442</v>
      </c>
      <c r="K1916" s="69"/>
      <c r="L1916" s="69"/>
      <c r="M1916" s="69" t="s">
        <v>666</v>
      </c>
      <c r="N1916" s="69" t="s">
        <v>28</v>
      </c>
      <c r="O1916" s="71">
        <v>0</v>
      </c>
      <c r="P1916" s="74">
        <v>257.04000000000002</v>
      </c>
    </row>
    <row r="1917" spans="1:16" ht="14.25" customHeight="1">
      <c r="A1917" s="64" t="s">
        <v>122</v>
      </c>
      <c r="B1917" s="163" t="s">
        <v>1342</v>
      </c>
      <c r="C1917" s="174" t="s">
        <v>647</v>
      </c>
      <c r="D1917" s="68">
        <v>45763</v>
      </c>
      <c r="E1917" s="66">
        <f t="shared" si="21"/>
        <v>4</v>
      </c>
      <c r="F1917" s="66">
        <f t="shared" si="22"/>
        <v>2025</v>
      </c>
      <c r="G1917" s="67">
        <f t="shared" si="23"/>
        <v>45748</v>
      </c>
      <c r="H1917" s="67" t="s">
        <v>2006</v>
      </c>
      <c r="I1917" s="26" t="s">
        <v>175</v>
      </c>
      <c r="J1917" s="66" t="s">
        <v>1443</v>
      </c>
      <c r="K1917" s="69"/>
      <c r="L1917" s="69"/>
      <c r="M1917" s="69" t="s">
        <v>664</v>
      </c>
      <c r="N1917" s="69" t="s">
        <v>604</v>
      </c>
      <c r="O1917" s="71">
        <v>394.8</v>
      </c>
      <c r="P1917" s="74">
        <v>0</v>
      </c>
    </row>
    <row r="1918" spans="1:16" ht="14.25" customHeight="1">
      <c r="A1918" s="64" t="s">
        <v>122</v>
      </c>
      <c r="B1918" s="163" t="s">
        <v>1342</v>
      </c>
      <c r="C1918" s="174" t="s">
        <v>647</v>
      </c>
      <c r="D1918" s="68">
        <v>45763</v>
      </c>
      <c r="E1918" s="66">
        <f t="shared" si="21"/>
        <v>4</v>
      </c>
      <c r="F1918" s="66">
        <f t="shared" si="22"/>
        <v>2025</v>
      </c>
      <c r="G1918" s="67">
        <f t="shared" si="23"/>
        <v>45748</v>
      </c>
      <c r="H1918" s="67" t="s">
        <v>2006</v>
      </c>
      <c r="I1918" s="26" t="s">
        <v>175</v>
      </c>
      <c r="J1918" s="66" t="s">
        <v>1443</v>
      </c>
      <c r="K1918" s="69"/>
      <c r="L1918" s="69"/>
      <c r="M1918" s="69" t="s">
        <v>664</v>
      </c>
      <c r="N1918" s="69" t="s">
        <v>604</v>
      </c>
      <c r="O1918" s="71">
        <v>88</v>
      </c>
      <c r="P1918" s="74">
        <v>0</v>
      </c>
    </row>
    <row r="1919" spans="1:16" ht="14.25" customHeight="1">
      <c r="A1919" s="64" t="s">
        <v>122</v>
      </c>
      <c r="B1919" s="163" t="s">
        <v>1342</v>
      </c>
      <c r="C1919" s="174" t="s">
        <v>647</v>
      </c>
      <c r="D1919" s="68">
        <v>45763</v>
      </c>
      <c r="E1919" s="66">
        <f t="shared" si="21"/>
        <v>4</v>
      </c>
      <c r="F1919" s="66">
        <f t="shared" si="22"/>
        <v>2025</v>
      </c>
      <c r="G1919" s="67">
        <f t="shared" si="23"/>
        <v>45748</v>
      </c>
      <c r="H1919" s="67" t="s">
        <v>2006</v>
      </c>
      <c r="I1919" s="26" t="s">
        <v>175</v>
      </c>
      <c r="J1919" s="66" t="s">
        <v>1443</v>
      </c>
      <c r="K1919" s="69"/>
      <c r="L1919" s="69"/>
      <c r="M1919" s="69" t="s">
        <v>664</v>
      </c>
      <c r="N1919" s="69" t="s">
        <v>604</v>
      </c>
      <c r="O1919" s="71">
        <v>29.02</v>
      </c>
      <c r="P1919" s="74">
        <v>0</v>
      </c>
    </row>
    <row r="1920" spans="1:16" ht="14.25" customHeight="1">
      <c r="A1920" s="64" t="s">
        <v>122</v>
      </c>
      <c r="B1920" s="163" t="s">
        <v>1342</v>
      </c>
      <c r="C1920" s="174" t="s">
        <v>647</v>
      </c>
      <c r="D1920" s="68">
        <v>45763</v>
      </c>
      <c r="E1920" s="66">
        <f t="shared" si="21"/>
        <v>4</v>
      </c>
      <c r="F1920" s="66">
        <f t="shared" si="22"/>
        <v>2025</v>
      </c>
      <c r="G1920" s="67">
        <f t="shared" si="23"/>
        <v>45748</v>
      </c>
      <c r="H1920" s="67" t="s">
        <v>2006</v>
      </c>
      <c r="I1920" s="26" t="s">
        <v>175</v>
      </c>
      <c r="J1920" s="66" t="s">
        <v>1443</v>
      </c>
      <c r="K1920" s="69"/>
      <c r="L1920" s="69"/>
      <c r="M1920" s="69" t="s">
        <v>664</v>
      </c>
      <c r="N1920" s="69" t="s">
        <v>604</v>
      </c>
      <c r="O1920" s="71">
        <v>193.99</v>
      </c>
      <c r="P1920" s="74">
        <v>0</v>
      </c>
    </row>
    <row r="1921" spans="1:16" ht="14.25" customHeight="1">
      <c r="A1921" s="64" t="s">
        <v>122</v>
      </c>
      <c r="B1921" s="163" t="s">
        <v>1342</v>
      </c>
      <c r="C1921" s="174" t="s">
        <v>647</v>
      </c>
      <c r="D1921" s="68">
        <v>45763</v>
      </c>
      <c r="E1921" s="66">
        <f t="shared" si="21"/>
        <v>4</v>
      </c>
      <c r="F1921" s="66">
        <f t="shared" si="22"/>
        <v>2025</v>
      </c>
      <c r="G1921" s="67">
        <f t="shared" si="23"/>
        <v>45748</v>
      </c>
      <c r="H1921" s="67" t="s">
        <v>2006</v>
      </c>
      <c r="I1921" s="26" t="s">
        <v>175</v>
      </c>
      <c r="J1921" s="66" t="s">
        <v>1443</v>
      </c>
      <c r="K1921" s="69"/>
      <c r="L1921" s="69"/>
      <c r="M1921" s="69" t="s">
        <v>664</v>
      </c>
      <c r="N1921" s="69" t="s">
        <v>604</v>
      </c>
      <c r="O1921" s="71">
        <v>398.84</v>
      </c>
      <c r="P1921" s="74">
        <v>0</v>
      </c>
    </row>
    <row r="1922" spans="1:16" ht="14.25" customHeight="1">
      <c r="A1922" s="64" t="s">
        <v>122</v>
      </c>
      <c r="B1922" s="163" t="s">
        <v>1342</v>
      </c>
      <c r="C1922" s="174" t="s">
        <v>647</v>
      </c>
      <c r="D1922" s="68">
        <v>45764</v>
      </c>
      <c r="E1922" s="66">
        <f t="shared" si="21"/>
        <v>4</v>
      </c>
      <c r="F1922" s="66">
        <f t="shared" si="22"/>
        <v>2025</v>
      </c>
      <c r="G1922" s="67">
        <f t="shared" si="23"/>
        <v>45748</v>
      </c>
      <c r="H1922" s="67" t="s">
        <v>2009</v>
      </c>
      <c r="I1922" s="26" t="s">
        <v>102</v>
      </c>
      <c r="J1922" s="66" t="s">
        <v>129</v>
      </c>
      <c r="K1922" s="69"/>
      <c r="L1922" s="69"/>
      <c r="M1922" s="69" t="s">
        <v>666</v>
      </c>
      <c r="N1922" s="69" t="s">
        <v>28</v>
      </c>
      <c r="O1922" s="71">
        <v>0</v>
      </c>
      <c r="P1922" s="74">
        <v>3.59</v>
      </c>
    </row>
    <row r="1923" spans="1:16" ht="14.25" customHeight="1">
      <c r="A1923" s="64" t="s">
        <v>122</v>
      </c>
      <c r="B1923" s="163" t="s">
        <v>1342</v>
      </c>
      <c r="C1923" s="174" t="s">
        <v>647</v>
      </c>
      <c r="D1923" s="68">
        <v>45769</v>
      </c>
      <c r="E1923" s="66">
        <f t="shared" si="21"/>
        <v>4</v>
      </c>
      <c r="F1923" s="66">
        <f t="shared" si="22"/>
        <v>2025</v>
      </c>
      <c r="G1923" s="67">
        <f t="shared" si="23"/>
        <v>45748</v>
      </c>
      <c r="H1923" s="67" t="s">
        <v>2006</v>
      </c>
      <c r="I1923" s="26" t="s">
        <v>165</v>
      </c>
      <c r="J1923" s="66" t="s">
        <v>139</v>
      </c>
      <c r="K1923" s="69"/>
      <c r="L1923" s="69"/>
      <c r="M1923" s="69" t="s">
        <v>664</v>
      </c>
      <c r="N1923" s="69" t="s">
        <v>604</v>
      </c>
      <c r="O1923" s="71">
        <v>0.01</v>
      </c>
      <c r="P1923" s="74">
        <v>0</v>
      </c>
    </row>
    <row r="1924" spans="1:16" ht="14.25" customHeight="1">
      <c r="A1924" s="64" t="s">
        <v>122</v>
      </c>
      <c r="B1924" s="163" t="s">
        <v>1342</v>
      </c>
      <c r="C1924" s="174" t="s">
        <v>647</v>
      </c>
      <c r="D1924" s="68">
        <v>45769</v>
      </c>
      <c r="E1924" s="66">
        <f t="shared" si="21"/>
        <v>4</v>
      </c>
      <c r="F1924" s="66">
        <f t="shared" si="22"/>
        <v>2025</v>
      </c>
      <c r="G1924" s="67">
        <f t="shared" si="23"/>
        <v>45748</v>
      </c>
      <c r="H1924" s="67" t="s">
        <v>2008</v>
      </c>
      <c r="I1924" s="26" t="s">
        <v>63</v>
      </c>
      <c r="J1924" s="66" t="s">
        <v>1444</v>
      </c>
      <c r="K1924" s="69"/>
      <c r="L1924" s="69"/>
      <c r="M1924" s="69" t="s">
        <v>666</v>
      </c>
      <c r="N1924" s="69" t="s">
        <v>28</v>
      </c>
      <c r="O1924" s="71">
        <v>0</v>
      </c>
      <c r="P1924" s="74">
        <v>110.92</v>
      </c>
    </row>
    <row r="1925" spans="1:16" ht="14.25" customHeight="1">
      <c r="A1925" s="64" t="s">
        <v>122</v>
      </c>
      <c r="B1925" s="163" t="s">
        <v>1342</v>
      </c>
      <c r="C1925" s="174" t="s">
        <v>647</v>
      </c>
      <c r="D1925" s="68">
        <v>45770</v>
      </c>
      <c r="E1925" s="66">
        <f t="shared" si="21"/>
        <v>4</v>
      </c>
      <c r="F1925" s="66">
        <f t="shared" si="22"/>
        <v>2025</v>
      </c>
      <c r="G1925" s="67">
        <f t="shared" si="23"/>
        <v>45748</v>
      </c>
      <c r="H1925" s="67" t="s">
        <v>2006</v>
      </c>
      <c r="I1925" s="26" t="s">
        <v>165</v>
      </c>
      <c r="J1925" s="66" t="s">
        <v>139</v>
      </c>
      <c r="K1925" s="69"/>
      <c r="L1925" s="69"/>
      <c r="M1925" s="69" t="s">
        <v>664</v>
      </c>
      <c r="N1925" s="69" t="s">
        <v>604</v>
      </c>
      <c r="O1925" s="71">
        <v>7.5</v>
      </c>
      <c r="P1925" s="74">
        <v>0</v>
      </c>
    </row>
    <row r="1926" spans="1:16" ht="14.25" customHeight="1">
      <c r="A1926" s="64" t="s">
        <v>122</v>
      </c>
      <c r="B1926" s="163" t="s">
        <v>1342</v>
      </c>
      <c r="C1926" s="174" t="s">
        <v>647</v>
      </c>
      <c r="D1926" s="68">
        <v>45770</v>
      </c>
      <c r="E1926" s="66">
        <f t="shared" si="21"/>
        <v>4</v>
      </c>
      <c r="F1926" s="66">
        <f t="shared" si="22"/>
        <v>2025</v>
      </c>
      <c r="G1926" s="67">
        <f t="shared" si="23"/>
        <v>45748</v>
      </c>
      <c r="H1926" s="67" t="s">
        <v>29</v>
      </c>
      <c r="I1926" s="26" t="s">
        <v>33</v>
      </c>
      <c r="J1926" s="66" t="s">
        <v>166</v>
      </c>
      <c r="K1926" s="69"/>
      <c r="L1926" s="69"/>
      <c r="M1926" s="69" t="s">
        <v>666</v>
      </c>
      <c r="N1926" s="69" t="s">
        <v>28</v>
      </c>
      <c r="O1926" s="71">
        <v>0</v>
      </c>
      <c r="P1926" s="74">
        <v>584.08000000000004</v>
      </c>
    </row>
    <row r="1927" spans="1:16" ht="14.25" customHeight="1">
      <c r="A1927" s="64" t="s">
        <v>122</v>
      </c>
      <c r="B1927" s="163" t="s">
        <v>1342</v>
      </c>
      <c r="C1927" s="174" t="s">
        <v>647</v>
      </c>
      <c r="D1927" s="68">
        <v>45770</v>
      </c>
      <c r="E1927" s="66">
        <f t="shared" si="21"/>
        <v>4</v>
      </c>
      <c r="F1927" s="66">
        <f t="shared" si="22"/>
        <v>2025</v>
      </c>
      <c r="G1927" s="67">
        <f t="shared" si="23"/>
        <v>45748</v>
      </c>
      <c r="H1927" s="67" t="s">
        <v>2008</v>
      </c>
      <c r="I1927" s="26" t="s">
        <v>475</v>
      </c>
      <c r="J1927" s="66" t="s">
        <v>1445</v>
      </c>
      <c r="K1927" s="69"/>
      <c r="L1927" s="69"/>
      <c r="M1927" s="69" t="s">
        <v>666</v>
      </c>
      <c r="N1927" s="69" t="s">
        <v>28</v>
      </c>
      <c r="O1927" s="71">
        <v>0</v>
      </c>
      <c r="P1927" s="74">
        <v>809.65</v>
      </c>
    </row>
    <row r="1928" spans="1:16" ht="14.25" customHeight="1">
      <c r="A1928" s="64" t="s">
        <v>122</v>
      </c>
      <c r="B1928" s="163" t="s">
        <v>1342</v>
      </c>
      <c r="C1928" s="174" t="s">
        <v>647</v>
      </c>
      <c r="D1928" s="68">
        <v>45770</v>
      </c>
      <c r="E1928" s="66">
        <f t="shared" si="21"/>
        <v>4</v>
      </c>
      <c r="F1928" s="66">
        <f t="shared" si="22"/>
        <v>2025</v>
      </c>
      <c r="G1928" s="67">
        <f t="shared" si="23"/>
        <v>45748</v>
      </c>
      <c r="H1928" s="67" t="s">
        <v>2008</v>
      </c>
      <c r="I1928" s="26" t="s">
        <v>475</v>
      </c>
      <c r="J1928" s="66" t="s">
        <v>1446</v>
      </c>
      <c r="K1928" s="69"/>
      <c r="L1928" s="69"/>
      <c r="M1928" s="69" t="s">
        <v>666</v>
      </c>
      <c r="N1928" s="69" t="s">
        <v>28</v>
      </c>
      <c r="O1928" s="71">
        <v>0</v>
      </c>
      <c r="P1928" s="74">
        <v>699.98</v>
      </c>
    </row>
    <row r="1929" spans="1:16" ht="14.25" customHeight="1">
      <c r="A1929" s="64" t="s">
        <v>122</v>
      </c>
      <c r="B1929" s="163" t="s">
        <v>1342</v>
      </c>
      <c r="C1929" s="174" t="s">
        <v>647</v>
      </c>
      <c r="D1929" s="68">
        <v>45770</v>
      </c>
      <c r="E1929" s="66">
        <f t="shared" si="21"/>
        <v>4</v>
      </c>
      <c r="F1929" s="66">
        <f t="shared" si="22"/>
        <v>2025</v>
      </c>
      <c r="G1929" s="67">
        <f t="shared" si="23"/>
        <v>45748</v>
      </c>
      <c r="H1929" s="67" t="s">
        <v>2008</v>
      </c>
      <c r="I1929" s="26" t="s">
        <v>475</v>
      </c>
      <c r="J1929" s="66" t="s">
        <v>1350</v>
      </c>
      <c r="K1929" s="69">
        <v>392676</v>
      </c>
      <c r="L1929" s="69"/>
      <c r="M1929" s="69" t="s">
        <v>666</v>
      </c>
      <c r="N1929" s="69" t="s">
        <v>28</v>
      </c>
      <c r="O1929" s="71">
        <v>0</v>
      </c>
      <c r="P1929" s="74">
        <v>2117.65</v>
      </c>
    </row>
    <row r="1930" spans="1:16" ht="14.25" customHeight="1">
      <c r="A1930" s="64" t="s">
        <v>122</v>
      </c>
      <c r="B1930" s="163" t="s">
        <v>1342</v>
      </c>
      <c r="C1930" s="174" t="s">
        <v>647</v>
      </c>
      <c r="D1930" s="68">
        <v>45770</v>
      </c>
      <c r="E1930" s="66">
        <f t="shared" si="21"/>
        <v>4</v>
      </c>
      <c r="F1930" s="66">
        <f t="shared" si="22"/>
        <v>2025</v>
      </c>
      <c r="G1930" s="67">
        <f t="shared" si="23"/>
        <v>45748</v>
      </c>
      <c r="H1930" s="67" t="s">
        <v>2008</v>
      </c>
      <c r="I1930" s="26" t="s">
        <v>475</v>
      </c>
      <c r="J1930" s="66" t="s">
        <v>1447</v>
      </c>
      <c r="K1930" s="69"/>
      <c r="L1930" s="69"/>
      <c r="M1930" s="69" t="s">
        <v>666</v>
      </c>
      <c r="N1930" s="69" t="s">
        <v>28</v>
      </c>
      <c r="O1930" s="71">
        <v>0</v>
      </c>
      <c r="P1930" s="74">
        <v>91.74</v>
      </c>
    </row>
    <row r="1931" spans="1:16" ht="14.25" customHeight="1">
      <c r="A1931" s="64" t="s">
        <v>122</v>
      </c>
      <c r="B1931" s="163" t="s">
        <v>1342</v>
      </c>
      <c r="C1931" s="174" t="s">
        <v>647</v>
      </c>
      <c r="D1931" s="68">
        <v>45770</v>
      </c>
      <c r="E1931" s="66">
        <f t="shared" si="21"/>
        <v>4</v>
      </c>
      <c r="F1931" s="66">
        <f t="shared" si="22"/>
        <v>2025</v>
      </c>
      <c r="G1931" s="67">
        <f t="shared" si="23"/>
        <v>45748</v>
      </c>
      <c r="H1931" s="67" t="s">
        <v>2008</v>
      </c>
      <c r="I1931" s="26" t="s">
        <v>147</v>
      </c>
      <c r="J1931" s="66" t="s">
        <v>1448</v>
      </c>
      <c r="K1931" s="69"/>
      <c r="L1931" s="69"/>
      <c r="M1931" s="69" t="s">
        <v>666</v>
      </c>
      <c r="N1931" s="69" t="s">
        <v>28</v>
      </c>
      <c r="O1931" s="71">
        <v>0</v>
      </c>
      <c r="P1931" s="74">
        <v>153.9</v>
      </c>
    </row>
    <row r="1932" spans="1:16" ht="14.25" customHeight="1">
      <c r="A1932" s="64" t="s">
        <v>122</v>
      </c>
      <c r="B1932" s="163" t="s">
        <v>1342</v>
      </c>
      <c r="C1932" s="174" t="s">
        <v>647</v>
      </c>
      <c r="D1932" s="68">
        <v>45770</v>
      </c>
      <c r="E1932" s="66">
        <f t="shared" si="21"/>
        <v>4</v>
      </c>
      <c r="F1932" s="66">
        <f t="shared" si="22"/>
        <v>2025</v>
      </c>
      <c r="G1932" s="67">
        <f t="shared" si="23"/>
        <v>45748</v>
      </c>
      <c r="H1932" s="67" t="s">
        <v>29</v>
      </c>
      <c r="I1932" s="26" t="s">
        <v>281</v>
      </c>
      <c r="J1932" s="66" t="s">
        <v>1449</v>
      </c>
      <c r="K1932" s="69"/>
      <c r="L1932" s="69"/>
      <c r="M1932" s="69" t="s">
        <v>666</v>
      </c>
      <c r="N1932" s="69" t="s">
        <v>28</v>
      </c>
      <c r="O1932" s="71">
        <v>0</v>
      </c>
      <c r="P1932" s="74">
        <v>153.69</v>
      </c>
    </row>
    <row r="1933" spans="1:16" ht="14.25" customHeight="1">
      <c r="A1933" s="64" t="s">
        <v>122</v>
      </c>
      <c r="B1933" s="163" t="s">
        <v>1342</v>
      </c>
      <c r="C1933" s="174" t="s">
        <v>647</v>
      </c>
      <c r="D1933" s="68">
        <v>45770</v>
      </c>
      <c r="E1933" s="66">
        <f t="shared" si="21"/>
        <v>4</v>
      </c>
      <c r="F1933" s="66">
        <f t="shared" si="22"/>
        <v>2025</v>
      </c>
      <c r="G1933" s="67">
        <f t="shared" si="23"/>
        <v>45748</v>
      </c>
      <c r="H1933" s="67" t="s">
        <v>2008</v>
      </c>
      <c r="I1933" s="26" t="s">
        <v>475</v>
      </c>
      <c r="J1933" s="66" t="s">
        <v>1450</v>
      </c>
      <c r="K1933" s="69"/>
      <c r="L1933" s="69"/>
      <c r="M1933" s="69" t="s">
        <v>666</v>
      </c>
      <c r="N1933" s="69" t="s">
        <v>28</v>
      </c>
      <c r="O1933" s="71">
        <v>0</v>
      </c>
      <c r="P1933" s="74">
        <v>3662.78</v>
      </c>
    </row>
    <row r="1934" spans="1:16" ht="14.25" customHeight="1">
      <c r="A1934" s="64" t="s">
        <v>122</v>
      </c>
      <c r="B1934" s="163" t="s">
        <v>1342</v>
      </c>
      <c r="C1934" s="174" t="s">
        <v>647</v>
      </c>
      <c r="D1934" s="68">
        <v>45770</v>
      </c>
      <c r="E1934" s="66">
        <f t="shared" si="21"/>
        <v>4</v>
      </c>
      <c r="F1934" s="66">
        <f t="shared" si="22"/>
        <v>2025</v>
      </c>
      <c r="G1934" s="67">
        <f t="shared" si="23"/>
        <v>45748</v>
      </c>
      <c r="H1934" s="67" t="s">
        <v>2008</v>
      </c>
      <c r="I1934" s="26" t="s">
        <v>63</v>
      </c>
      <c r="J1934" s="66" t="s">
        <v>765</v>
      </c>
      <c r="K1934" s="69"/>
      <c r="L1934" s="69"/>
      <c r="M1934" s="69" t="s">
        <v>666</v>
      </c>
      <c r="N1934" s="69" t="s">
        <v>28</v>
      </c>
      <c r="O1934" s="71">
        <v>0</v>
      </c>
      <c r="P1934" s="74">
        <v>183.68</v>
      </c>
    </row>
    <row r="1935" spans="1:16" ht="14.25" customHeight="1">
      <c r="A1935" s="64" t="s">
        <v>122</v>
      </c>
      <c r="B1935" s="163" t="s">
        <v>1342</v>
      </c>
      <c r="C1935" s="174" t="s">
        <v>647</v>
      </c>
      <c r="D1935" s="68">
        <v>45770</v>
      </c>
      <c r="E1935" s="66">
        <f t="shared" si="21"/>
        <v>4</v>
      </c>
      <c r="F1935" s="66">
        <f t="shared" si="22"/>
        <v>2025</v>
      </c>
      <c r="G1935" s="67">
        <f t="shared" si="23"/>
        <v>45748</v>
      </c>
      <c r="H1935" s="67" t="s">
        <v>2008</v>
      </c>
      <c r="I1935" s="26" t="s">
        <v>63</v>
      </c>
      <c r="J1935" s="66" t="s">
        <v>765</v>
      </c>
      <c r="K1935" s="69"/>
      <c r="L1935" s="69"/>
      <c r="M1935" s="69" t="s">
        <v>666</v>
      </c>
      <c r="N1935" s="69" t="s">
        <v>28</v>
      </c>
      <c r="O1935" s="71">
        <v>0</v>
      </c>
      <c r="P1935" s="74">
        <v>1055.1400000000001</v>
      </c>
    </row>
    <row r="1936" spans="1:16" ht="14.25" customHeight="1">
      <c r="A1936" s="64" t="s">
        <v>122</v>
      </c>
      <c r="B1936" s="163" t="s">
        <v>1342</v>
      </c>
      <c r="C1936" s="174" t="s">
        <v>647</v>
      </c>
      <c r="D1936" s="68">
        <v>45770</v>
      </c>
      <c r="E1936" s="66">
        <f t="shared" si="21"/>
        <v>4</v>
      </c>
      <c r="F1936" s="66">
        <f t="shared" si="22"/>
        <v>2025</v>
      </c>
      <c r="G1936" s="67">
        <f t="shared" si="23"/>
        <v>45748</v>
      </c>
      <c r="H1936" s="67" t="s">
        <v>2008</v>
      </c>
      <c r="I1936" s="26" t="s">
        <v>63</v>
      </c>
      <c r="J1936" s="66" t="s">
        <v>765</v>
      </c>
      <c r="K1936" s="69"/>
      <c r="L1936" s="69"/>
      <c r="M1936" s="69" t="s">
        <v>666</v>
      </c>
      <c r="N1936" s="69" t="s">
        <v>28</v>
      </c>
      <c r="O1936" s="71">
        <v>0</v>
      </c>
      <c r="P1936" s="74">
        <v>9856.9599999999991</v>
      </c>
    </row>
    <row r="1937" spans="1:16" ht="14.25" customHeight="1">
      <c r="A1937" s="64" t="s">
        <v>122</v>
      </c>
      <c r="B1937" s="163" t="s">
        <v>1342</v>
      </c>
      <c r="C1937" s="174" t="s">
        <v>647</v>
      </c>
      <c r="D1937" s="68">
        <v>45770</v>
      </c>
      <c r="E1937" s="66">
        <f t="shared" si="21"/>
        <v>4</v>
      </c>
      <c r="F1937" s="66">
        <f t="shared" si="22"/>
        <v>2025</v>
      </c>
      <c r="G1937" s="67">
        <f t="shared" si="23"/>
        <v>45748</v>
      </c>
      <c r="H1937" s="67" t="s">
        <v>2008</v>
      </c>
      <c r="I1937" s="26" t="s">
        <v>63</v>
      </c>
      <c r="J1937" s="66" t="s">
        <v>765</v>
      </c>
      <c r="K1937" s="69"/>
      <c r="L1937" s="69"/>
      <c r="M1937" s="69" t="s">
        <v>666</v>
      </c>
      <c r="N1937" s="69" t="s">
        <v>28</v>
      </c>
      <c r="O1937" s="71">
        <v>0</v>
      </c>
      <c r="P1937" s="74">
        <v>1631.51</v>
      </c>
    </row>
    <row r="1938" spans="1:16" ht="14.25" customHeight="1">
      <c r="A1938" s="64" t="s">
        <v>122</v>
      </c>
      <c r="B1938" s="163" t="s">
        <v>1342</v>
      </c>
      <c r="C1938" s="174" t="s">
        <v>647</v>
      </c>
      <c r="D1938" s="68">
        <v>45770</v>
      </c>
      <c r="E1938" s="66">
        <f t="shared" si="21"/>
        <v>4</v>
      </c>
      <c r="F1938" s="66">
        <f t="shared" si="22"/>
        <v>2025</v>
      </c>
      <c r="G1938" s="67">
        <f t="shared" si="23"/>
        <v>45748</v>
      </c>
      <c r="H1938" s="67" t="s">
        <v>2008</v>
      </c>
      <c r="I1938" s="26" t="s">
        <v>63</v>
      </c>
      <c r="J1938" s="66" t="s">
        <v>765</v>
      </c>
      <c r="K1938" s="69"/>
      <c r="L1938" s="69"/>
      <c r="M1938" s="69" t="s">
        <v>666</v>
      </c>
      <c r="N1938" s="69" t="s">
        <v>28</v>
      </c>
      <c r="O1938" s="71">
        <v>0</v>
      </c>
      <c r="P1938" s="74">
        <v>16967</v>
      </c>
    </row>
    <row r="1939" spans="1:16" ht="14.25" customHeight="1">
      <c r="A1939" s="64" t="s">
        <v>122</v>
      </c>
      <c r="B1939" s="163" t="s">
        <v>1342</v>
      </c>
      <c r="C1939" s="174" t="s">
        <v>647</v>
      </c>
      <c r="D1939" s="68">
        <v>45770</v>
      </c>
      <c r="E1939" s="66">
        <f t="shared" si="21"/>
        <v>4</v>
      </c>
      <c r="F1939" s="66">
        <f t="shared" si="22"/>
        <v>2025</v>
      </c>
      <c r="G1939" s="67">
        <f t="shared" si="23"/>
        <v>45748</v>
      </c>
      <c r="H1939" s="67" t="s">
        <v>2008</v>
      </c>
      <c r="I1939" s="26" t="s">
        <v>63</v>
      </c>
      <c r="J1939" s="66" t="s">
        <v>765</v>
      </c>
      <c r="K1939" s="69"/>
      <c r="L1939" s="69"/>
      <c r="M1939" s="69" t="s">
        <v>666</v>
      </c>
      <c r="N1939" s="69" t="s">
        <v>28</v>
      </c>
      <c r="O1939" s="71">
        <v>0</v>
      </c>
      <c r="P1939" s="74">
        <v>6542.14</v>
      </c>
    </row>
    <row r="1940" spans="1:16" ht="14.25" customHeight="1">
      <c r="A1940" s="64" t="s">
        <v>122</v>
      </c>
      <c r="B1940" s="163" t="s">
        <v>1342</v>
      </c>
      <c r="C1940" s="174" t="s">
        <v>647</v>
      </c>
      <c r="D1940" s="68">
        <v>45770</v>
      </c>
      <c r="E1940" s="66">
        <f t="shared" si="21"/>
        <v>4</v>
      </c>
      <c r="F1940" s="66">
        <f t="shared" si="22"/>
        <v>2025</v>
      </c>
      <c r="G1940" s="67">
        <f t="shared" si="23"/>
        <v>45748</v>
      </c>
      <c r="H1940" s="67" t="s">
        <v>2008</v>
      </c>
      <c r="I1940" s="26" t="s">
        <v>63</v>
      </c>
      <c r="J1940" s="66" t="s">
        <v>765</v>
      </c>
      <c r="K1940" s="69"/>
      <c r="L1940" s="69"/>
      <c r="M1940" s="69" t="s">
        <v>666</v>
      </c>
      <c r="N1940" s="69" t="s">
        <v>28</v>
      </c>
      <c r="O1940" s="71">
        <v>0</v>
      </c>
      <c r="P1940" s="74">
        <v>3221.98</v>
      </c>
    </row>
    <row r="1941" spans="1:16" ht="14.25" customHeight="1">
      <c r="A1941" s="64" t="s">
        <v>122</v>
      </c>
      <c r="B1941" s="163" t="s">
        <v>1342</v>
      </c>
      <c r="C1941" s="174" t="s">
        <v>647</v>
      </c>
      <c r="D1941" s="68">
        <v>45770</v>
      </c>
      <c r="E1941" s="66">
        <f t="shared" si="21"/>
        <v>4</v>
      </c>
      <c r="F1941" s="66">
        <f t="shared" si="22"/>
        <v>2025</v>
      </c>
      <c r="G1941" s="67">
        <f t="shared" si="23"/>
        <v>45748</v>
      </c>
      <c r="H1941" s="67" t="s">
        <v>2008</v>
      </c>
      <c r="I1941" s="26" t="s">
        <v>63</v>
      </c>
      <c r="J1941" s="66" t="s">
        <v>765</v>
      </c>
      <c r="K1941" s="69"/>
      <c r="L1941" s="69"/>
      <c r="M1941" s="69" t="s">
        <v>666</v>
      </c>
      <c r="N1941" s="69" t="s">
        <v>28</v>
      </c>
      <c r="O1941" s="71">
        <v>0</v>
      </c>
      <c r="P1941" s="74">
        <v>4616.5</v>
      </c>
    </row>
    <row r="1942" spans="1:16" ht="14.25" customHeight="1">
      <c r="A1942" s="64" t="s">
        <v>122</v>
      </c>
      <c r="B1942" s="163" t="s">
        <v>1342</v>
      </c>
      <c r="C1942" s="174" t="s">
        <v>647</v>
      </c>
      <c r="D1942" s="68">
        <v>45771</v>
      </c>
      <c r="E1942" s="66">
        <f t="shared" si="21"/>
        <v>4</v>
      </c>
      <c r="F1942" s="66">
        <f t="shared" si="22"/>
        <v>2025</v>
      </c>
      <c r="G1942" s="67">
        <f t="shared" si="23"/>
        <v>45748</v>
      </c>
      <c r="H1942" s="67" t="s">
        <v>2006</v>
      </c>
      <c r="I1942" s="26" t="s">
        <v>165</v>
      </c>
      <c r="J1942" s="66" t="s">
        <v>139</v>
      </c>
      <c r="K1942" s="69"/>
      <c r="L1942" s="69"/>
      <c r="M1942" s="69" t="s">
        <v>664</v>
      </c>
      <c r="N1942" s="69" t="s">
        <v>604</v>
      </c>
      <c r="O1942" s="71">
        <v>0.15</v>
      </c>
      <c r="P1942" s="74">
        <v>0</v>
      </c>
    </row>
    <row r="1943" spans="1:16" ht="14.25" customHeight="1">
      <c r="A1943" s="64" t="s">
        <v>122</v>
      </c>
      <c r="B1943" s="163" t="s">
        <v>1342</v>
      </c>
      <c r="C1943" s="174" t="s">
        <v>647</v>
      </c>
      <c r="D1943" s="68">
        <v>45771</v>
      </c>
      <c r="E1943" s="66">
        <f t="shared" si="21"/>
        <v>4</v>
      </c>
      <c r="F1943" s="66">
        <f t="shared" si="22"/>
        <v>2025</v>
      </c>
      <c r="G1943" s="67">
        <f t="shared" si="23"/>
        <v>45748</v>
      </c>
      <c r="H1943" s="67" t="s">
        <v>2009</v>
      </c>
      <c r="I1943" s="26" t="s">
        <v>102</v>
      </c>
      <c r="J1943" s="66" t="s">
        <v>129</v>
      </c>
      <c r="K1943" s="69"/>
      <c r="L1943" s="69"/>
      <c r="M1943" s="69" t="s">
        <v>666</v>
      </c>
      <c r="N1943" s="69" t="s">
        <v>28</v>
      </c>
      <c r="O1943" s="71">
        <v>0</v>
      </c>
      <c r="P1943" s="74">
        <v>1.65</v>
      </c>
    </row>
    <row r="1944" spans="1:16" ht="14.25" customHeight="1">
      <c r="A1944" s="64" t="s">
        <v>122</v>
      </c>
      <c r="B1944" s="163" t="s">
        <v>1342</v>
      </c>
      <c r="C1944" s="174" t="s">
        <v>647</v>
      </c>
      <c r="D1944" s="68">
        <v>45771</v>
      </c>
      <c r="E1944" s="66">
        <f t="shared" si="21"/>
        <v>4</v>
      </c>
      <c r="F1944" s="66">
        <f t="shared" si="22"/>
        <v>2025</v>
      </c>
      <c r="G1944" s="67">
        <f t="shared" si="23"/>
        <v>45748</v>
      </c>
      <c r="H1944" s="67" t="s">
        <v>2008</v>
      </c>
      <c r="I1944" s="26" t="s">
        <v>63</v>
      </c>
      <c r="J1944" s="66" t="s">
        <v>1451</v>
      </c>
      <c r="K1944" s="69"/>
      <c r="L1944" s="69"/>
      <c r="M1944" s="69" t="s">
        <v>666</v>
      </c>
      <c r="N1944" s="69" t="s">
        <v>28</v>
      </c>
      <c r="O1944" s="71">
        <v>0</v>
      </c>
      <c r="P1944" s="74">
        <v>196.64</v>
      </c>
    </row>
    <row r="1945" spans="1:16" ht="14.25" customHeight="1">
      <c r="A1945" s="64" t="s">
        <v>122</v>
      </c>
      <c r="B1945" s="163" t="s">
        <v>1342</v>
      </c>
      <c r="C1945" s="174" t="s">
        <v>647</v>
      </c>
      <c r="D1945" s="68">
        <v>45771</v>
      </c>
      <c r="E1945" s="66">
        <f t="shared" si="21"/>
        <v>4</v>
      </c>
      <c r="F1945" s="66">
        <f t="shared" si="22"/>
        <v>2025</v>
      </c>
      <c r="G1945" s="67">
        <f t="shared" si="23"/>
        <v>45748</v>
      </c>
      <c r="H1945" s="67" t="s">
        <v>2008</v>
      </c>
      <c r="I1945" s="26" t="s">
        <v>63</v>
      </c>
      <c r="J1945" s="66" t="s">
        <v>1451</v>
      </c>
      <c r="K1945" s="69"/>
      <c r="L1945" s="69"/>
      <c r="M1945" s="69" t="s">
        <v>666</v>
      </c>
      <c r="N1945" s="69" t="s">
        <v>28</v>
      </c>
      <c r="O1945" s="71">
        <v>0</v>
      </c>
      <c r="P1945" s="74">
        <v>691.89</v>
      </c>
    </row>
    <row r="1946" spans="1:16" ht="14.25" customHeight="1">
      <c r="A1946" s="64" t="s">
        <v>122</v>
      </c>
      <c r="B1946" s="163" t="s">
        <v>1342</v>
      </c>
      <c r="C1946" s="174" t="s">
        <v>647</v>
      </c>
      <c r="D1946" s="68">
        <v>45772</v>
      </c>
      <c r="E1946" s="66">
        <f t="shared" si="21"/>
        <v>4</v>
      </c>
      <c r="F1946" s="66">
        <f t="shared" si="22"/>
        <v>2025</v>
      </c>
      <c r="G1946" s="67">
        <f t="shared" si="23"/>
        <v>45748</v>
      </c>
      <c r="H1946" s="67" t="s">
        <v>2006</v>
      </c>
      <c r="I1946" s="26" t="s">
        <v>165</v>
      </c>
      <c r="J1946" s="66" t="s">
        <v>139</v>
      </c>
      <c r="K1946" s="69"/>
      <c r="L1946" s="69"/>
      <c r="M1946" s="69" t="s">
        <v>664</v>
      </c>
      <c r="N1946" s="69" t="s">
        <v>604</v>
      </c>
      <c r="O1946" s="71">
        <v>0.01</v>
      </c>
      <c r="P1946" s="74">
        <v>0</v>
      </c>
    </row>
    <row r="1947" spans="1:16" ht="14.25" customHeight="1">
      <c r="A1947" s="64" t="s">
        <v>122</v>
      </c>
      <c r="B1947" s="163" t="s">
        <v>1342</v>
      </c>
      <c r="C1947" s="174" t="s">
        <v>647</v>
      </c>
      <c r="D1947" s="68">
        <v>45772</v>
      </c>
      <c r="E1947" s="66">
        <f t="shared" si="21"/>
        <v>4</v>
      </c>
      <c r="F1947" s="66">
        <f t="shared" si="22"/>
        <v>2025</v>
      </c>
      <c r="G1947" s="67">
        <f t="shared" si="23"/>
        <v>45748</v>
      </c>
      <c r="H1947" s="67" t="s">
        <v>2009</v>
      </c>
      <c r="I1947" s="26" t="s">
        <v>102</v>
      </c>
      <c r="J1947" s="66" t="s">
        <v>129</v>
      </c>
      <c r="K1947" s="69"/>
      <c r="L1947" s="69"/>
      <c r="M1947" s="69" t="s">
        <v>666</v>
      </c>
      <c r="N1947" s="69" t="s">
        <v>28</v>
      </c>
      <c r="O1947" s="71">
        <v>0</v>
      </c>
      <c r="P1947" s="74">
        <v>2.57</v>
      </c>
    </row>
    <row r="1948" spans="1:16" ht="14.25" customHeight="1">
      <c r="A1948" s="64" t="s">
        <v>122</v>
      </c>
      <c r="B1948" s="163" t="s">
        <v>1342</v>
      </c>
      <c r="C1948" s="174" t="s">
        <v>647</v>
      </c>
      <c r="D1948" s="68">
        <v>45772</v>
      </c>
      <c r="E1948" s="66">
        <f t="shared" si="21"/>
        <v>4</v>
      </c>
      <c r="F1948" s="66">
        <f t="shared" si="22"/>
        <v>2025</v>
      </c>
      <c r="G1948" s="67">
        <f t="shared" si="23"/>
        <v>45748</v>
      </c>
      <c r="H1948" s="67" t="s">
        <v>2009</v>
      </c>
      <c r="I1948" s="26" t="s">
        <v>102</v>
      </c>
      <c r="J1948" s="66" t="s">
        <v>129</v>
      </c>
      <c r="K1948" s="69"/>
      <c r="L1948" s="69"/>
      <c r="M1948" s="69" t="s">
        <v>666</v>
      </c>
      <c r="N1948" s="69" t="s">
        <v>28</v>
      </c>
      <c r="O1948" s="71">
        <v>0</v>
      </c>
      <c r="P1948" s="74">
        <v>9</v>
      </c>
    </row>
    <row r="1949" spans="1:16" ht="14.25" customHeight="1">
      <c r="A1949" s="64" t="s">
        <v>122</v>
      </c>
      <c r="B1949" s="163" t="s">
        <v>1342</v>
      </c>
      <c r="C1949" s="174" t="s">
        <v>647</v>
      </c>
      <c r="D1949" s="68">
        <v>45772</v>
      </c>
      <c r="E1949" s="66">
        <f t="shared" si="21"/>
        <v>4</v>
      </c>
      <c r="F1949" s="66">
        <f t="shared" si="22"/>
        <v>2025</v>
      </c>
      <c r="G1949" s="67">
        <f t="shared" si="23"/>
        <v>45748</v>
      </c>
      <c r="H1949" s="67" t="s">
        <v>2009</v>
      </c>
      <c r="I1949" s="26" t="s">
        <v>102</v>
      </c>
      <c r="J1949" s="66" t="s">
        <v>129</v>
      </c>
      <c r="K1949" s="69"/>
      <c r="L1949" s="69"/>
      <c r="M1949" s="69" t="s">
        <v>666</v>
      </c>
      <c r="N1949" s="69" t="s">
        <v>28</v>
      </c>
      <c r="O1949" s="71">
        <v>0</v>
      </c>
      <c r="P1949" s="74">
        <v>9</v>
      </c>
    </row>
    <row r="1950" spans="1:16" ht="14.25" customHeight="1">
      <c r="A1950" s="64" t="s">
        <v>122</v>
      </c>
      <c r="B1950" s="163" t="s">
        <v>1342</v>
      </c>
      <c r="C1950" s="174" t="s">
        <v>647</v>
      </c>
      <c r="D1950" s="68">
        <v>45772</v>
      </c>
      <c r="E1950" s="66">
        <f t="shared" si="21"/>
        <v>4</v>
      </c>
      <c r="F1950" s="66">
        <f t="shared" si="22"/>
        <v>2025</v>
      </c>
      <c r="G1950" s="67">
        <f t="shared" si="23"/>
        <v>45748</v>
      </c>
      <c r="H1950" s="67" t="s">
        <v>2009</v>
      </c>
      <c r="I1950" s="26" t="s">
        <v>102</v>
      </c>
      <c r="J1950" s="66" t="s">
        <v>129</v>
      </c>
      <c r="K1950" s="69"/>
      <c r="L1950" s="69"/>
      <c r="M1950" s="69" t="s">
        <v>666</v>
      </c>
      <c r="N1950" s="69" t="s">
        <v>28</v>
      </c>
      <c r="O1950" s="71">
        <v>0</v>
      </c>
      <c r="P1950" s="74">
        <v>9</v>
      </c>
    </row>
    <row r="1951" spans="1:16" ht="14.25" customHeight="1">
      <c r="A1951" s="64" t="s">
        <v>122</v>
      </c>
      <c r="B1951" s="163" t="s">
        <v>1342</v>
      </c>
      <c r="C1951" s="174" t="s">
        <v>647</v>
      </c>
      <c r="D1951" s="68">
        <v>45772</v>
      </c>
      <c r="E1951" s="66">
        <f t="shared" si="21"/>
        <v>4</v>
      </c>
      <c r="F1951" s="66">
        <f t="shared" si="22"/>
        <v>2025</v>
      </c>
      <c r="G1951" s="67">
        <f t="shared" si="23"/>
        <v>45748</v>
      </c>
      <c r="H1951" s="67" t="s">
        <v>2009</v>
      </c>
      <c r="I1951" s="26" t="s">
        <v>102</v>
      </c>
      <c r="J1951" s="66" t="s">
        <v>129</v>
      </c>
      <c r="K1951" s="69"/>
      <c r="L1951" s="69"/>
      <c r="M1951" s="69" t="s">
        <v>666</v>
      </c>
      <c r="N1951" s="69" t="s">
        <v>28</v>
      </c>
      <c r="O1951" s="71">
        <v>0</v>
      </c>
      <c r="P1951" s="74">
        <v>9</v>
      </c>
    </row>
    <row r="1952" spans="1:16" ht="14.25" customHeight="1">
      <c r="A1952" s="64" t="s">
        <v>122</v>
      </c>
      <c r="B1952" s="163" t="s">
        <v>1342</v>
      </c>
      <c r="C1952" s="174" t="s">
        <v>647</v>
      </c>
      <c r="D1952" s="68">
        <v>45772</v>
      </c>
      <c r="E1952" s="66">
        <f t="shared" si="21"/>
        <v>4</v>
      </c>
      <c r="F1952" s="66">
        <f t="shared" si="22"/>
        <v>2025</v>
      </c>
      <c r="G1952" s="67">
        <f t="shared" si="23"/>
        <v>45748</v>
      </c>
      <c r="H1952" s="67" t="s">
        <v>2009</v>
      </c>
      <c r="I1952" s="26" t="s">
        <v>102</v>
      </c>
      <c r="J1952" s="66" t="s">
        <v>129</v>
      </c>
      <c r="K1952" s="69"/>
      <c r="L1952" s="69"/>
      <c r="M1952" s="69" t="s">
        <v>666</v>
      </c>
      <c r="N1952" s="69" t="s">
        <v>28</v>
      </c>
      <c r="O1952" s="71">
        <v>0</v>
      </c>
      <c r="P1952" s="74">
        <v>9</v>
      </c>
    </row>
    <row r="1953" spans="1:16" ht="14.25" customHeight="1">
      <c r="A1953" s="64" t="s">
        <v>122</v>
      </c>
      <c r="B1953" s="163" t="s">
        <v>1342</v>
      </c>
      <c r="C1953" s="174" t="s">
        <v>647</v>
      </c>
      <c r="D1953" s="68">
        <v>45772</v>
      </c>
      <c r="E1953" s="66">
        <f t="shared" si="21"/>
        <v>4</v>
      </c>
      <c r="F1953" s="66">
        <f t="shared" si="22"/>
        <v>2025</v>
      </c>
      <c r="G1953" s="67">
        <f t="shared" si="23"/>
        <v>45748</v>
      </c>
      <c r="H1953" s="67" t="s">
        <v>2009</v>
      </c>
      <c r="I1953" s="26" t="s">
        <v>102</v>
      </c>
      <c r="J1953" s="66" t="s">
        <v>129</v>
      </c>
      <c r="K1953" s="69"/>
      <c r="L1953" s="69"/>
      <c r="M1953" s="69" t="s">
        <v>666</v>
      </c>
      <c r="N1953" s="69" t="s">
        <v>28</v>
      </c>
      <c r="O1953" s="71">
        <v>0</v>
      </c>
      <c r="P1953" s="74">
        <v>9</v>
      </c>
    </row>
    <row r="1954" spans="1:16" ht="14.25" customHeight="1">
      <c r="A1954" s="64" t="s">
        <v>122</v>
      </c>
      <c r="B1954" s="163" t="s">
        <v>1342</v>
      </c>
      <c r="C1954" s="174" t="s">
        <v>647</v>
      </c>
      <c r="D1954" s="68">
        <v>45772</v>
      </c>
      <c r="E1954" s="66">
        <f t="shared" si="21"/>
        <v>4</v>
      </c>
      <c r="F1954" s="66">
        <f t="shared" si="22"/>
        <v>2025</v>
      </c>
      <c r="G1954" s="67">
        <f t="shared" si="23"/>
        <v>45748</v>
      </c>
      <c r="H1954" s="67" t="s">
        <v>2009</v>
      </c>
      <c r="I1954" s="26" t="s">
        <v>102</v>
      </c>
      <c r="J1954" s="66" t="s">
        <v>129</v>
      </c>
      <c r="K1954" s="69"/>
      <c r="L1954" s="69"/>
      <c r="M1954" s="69" t="s">
        <v>666</v>
      </c>
      <c r="N1954" s="69" t="s">
        <v>28</v>
      </c>
      <c r="O1954" s="71">
        <v>0</v>
      </c>
      <c r="P1954" s="74">
        <v>9</v>
      </c>
    </row>
    <row r="1955" spans="1:16" ht="14.25" customHeight="1">
      <c r="A1955" s="64" t="s">
        <v>122</v>
      </c>
      <c r="B1955" s="163" t="s">
        <v>1342</v>
      </c>
      <c r="C1955" s="174" t="s">
        <v>647</v>
      </c>
      <c r="D1955" s="68">
        <v>45772</v>
      </c>
      <c r="E1955" s="66">
        <f t="shared" si="21"/>
        <v>4</v>
      </c>
      <c r="F1955" s="66">
        <f t="shared" si="22"/>
        <v>2025</v>
      </c>
      <c r="G1955" s="67">
        <f t="shared" si="23"/>
        <v>45748</v>
      </c>
      <c r="H1955" s="67" t="s">
        <v>2009</v>
      </c>
      <c r="I1955" s="26" t="s">
        <v>102</v>
      </c>
      <c r="J1955" s="66" t="s">
        <v>129</v>
      </c>
      <c r="K1955" s="69"/>
      <c r="L1955" s="69"/>
      <c r="M1955" s="69" t="s">
        <v>666</v>
      </c>
      <c r="N1955" s="69" t="s">
        <v>28</v>
      </c>
      <c r="O1955" s="71">
        <v>0</v>
      </c>
      <c r="P1955" s="74">
        <v>9</v>
      </c>
    </row>
    <row r="1956" spans="1:16" ht="14.25" customHeight="1">
      <c r="A1956" s="64" t="s">
        <v>122</v>
      </c>
      <c r="B1956" s="163" t="s">
        <v>1342</v>
      </c>
      <c r="C1956" s="174" t="s">
        <v>647</v>
      </c>
      <c r="D1956" s="68">
        <v>45775</v>
      </c>
      <c r="E1956" s="66">
        <f t="shared" si="21"/>
        <v>4</v>
      </c>
      <c r="F1956" s="66">
        <f t="shared" si="22"/>
        <v>2025</v>
      </c>
      <c r="G1956" s="67">
        <f t="shared" si="23"/>
        <v>45748</v>
      </c>
      <c r="H1956" s="67" t="s">
        <v>2006</v>
      </c>
      <c r="I1956" s="26" t="s">
        <v>165</v>
      </c>
      <c r="J1956" s="66" t="s">
        <v>139</v>
      </c>
      <c r="K1956" s="69"/>
      <c r="L1956" s="69"/>
      <c r="M1956" s="69" t="s">
        <v>664</v>
      </c>
      <c r="N1956" s="69" t="s">
        <v>604</v>
      </c>
      <c r="O1956" s="71">
        <v>1.77</v>
      </c>
      <c r="P1956" s="74">
        <v>0</v>
      </c>
    </row>
    <row r="1957" spans="1:16" ht="14.25" customHeight="1">
      <c r="A1957" s="64" t="s">
        <v>122</v>
      </c>
      <c r="B1957" s="163" t="s">
        <v>1342</v>
      </c>
      <c r="C1957" s="174" t="s">
        <v>647</v>
      </c>
      <c r="D1957" s="68">
        <v>45775</v>
      </c>
      <c r="E1957" s="66">
        <f t="shared" si="21"/>
        <v>4</v>
      </c>
      <c r="F1957" s="66">
        <f t="shared" si="22"/>
        <v>2025</v>
      </c>
      <c r="G1957" s="67">
        <f t="shared" si="23"/>
        <v>45748</v>
      </c>
      <c r="H1957" s="67" t="s">
        <v>2008</v>
      </c>
      <c r="I1957" s="26" t="s">
        <v>1362</v>
      </c>
      <c r="J1957" s="66" t="s">
        <v>471</v>
      </c>
      <c r="K1957" s="69"/>
      <c r="L1957" s="69"/>
      <c r="M1957" s="69" t="s">
        <v>666</v>
      </c>
      <c r="N1957" s="69" t="s">
        <v>28</v>
      </c>
      <c r="O1957" s="71">
        <v>0</v>
      </c>
      <c r="P1957" s="74">
        <v>2850</v>
      </c>
    </row>
    <row r="1958" spans="1:16" ht="14.25" customHeight="1">
      <c r="A1958" s="64" t="s">
        <v>122</v>
      </c>
      <c r="B1958" s="163" t="s">
        <v>1342</v>
      </c>
      <c r="C1958" s="174" t="s">
        <v>647</v>
      </c>
      <c r="D1958" s="68">
        <v>45775</v>
      </c>
      <c r="E1958" s="66">
        <f t="shared" si="21"/>
        <v>4</v>
      </c>
      <c r="F1958" s="66">
        <f t="shared" si="22"/>
        <v>2025</v>
      </c>
      <c r="G1958" s="67">
        <f t="shared" si="23"/>
        <v>45748</v>
      </c>
      <c r="H1958" s="67" t="s">
        <v>29</v>
      </c>
      <c r="I1958" s="26" t="s">
        <v>281</v>
      </c>
      <c r="J1958" s="66" t="s">
        <v>962</v>
      </c>
      <c r="K1958" s="69"/>
      <c r="L1958" s="69"/>
      <c r="M1958" s="69" t="s">
        <v>666</v>
      </c>
      <c r="N1958" s="69" t="s">
        <v>28</v>
      </c>
      <c r="O1958" s="71">
        <v>0</v>
      </c>
      <c r="P1958" s="74">
        <v>1778.58</v>
      </c>
    </row>
    <row r="1959" spans="1:16" ht="14.25" customHeight="1">
      <c r="A1959" s="64" t="s">
        <v>122</v>
      </c>
      <c r="B1959" s="163" t="s">
        <v>1342</v>
      </c>
      <c r="C1959" s="174" t="s">
        <v>647</v>
      </c>
      <c r="D1959" s="68">
        <v>45775</v>
      </c>
      <c r="E1959" s="66">
        <f t="shared" si="21"/>
        <v>4</v>
      </c>
      <c r="F1959" s="66">
        <f t="shared" si="22"/>
        <v>2025</v>
      </c>
      <c r="G1959" s="67">
        <f t="shared" si="23"/>
        <v>45748</v>
      </c>
      <c r="H1959" s="67" t="s">
        <v>29</v>
      </c>
      <c r="I1959" s="26" t="s">
        <v>281</v>
      </c>
      <c r="J1959" s="66" t="s">
        <v>353</v>
      </c>
      <c r="K1959" s="69"/>
      <c r="L1959" s="69"/>
      <c r="M1959" s="69" t="s">
        <v>666</v>
      </c>
      <c r="N1959" s="69" t="s">
        <v>28</v>
      </c>
      <c r="O1959" s="71">
        <v>0</v>
      </c>
      <c r="P1959" s="74">
        <v>392.08</v>
      </c>
    </row>
    <row r="1960" spans="1:16" ht="14.25" customHeight="1">
      <c r="A1960" s="64" t="s">
        <v>122</v>
      </c>
      <c r="B1960" s="163" t="s">
        <v>1342</v>
      </c>
      <c r="C1960" s="174" t="s">
        <v>647</v>
      </c>
      <c r="D1960" s="68">
        <v>45775</v>
      </c>
      <c r="E1960" s="66">
        <f t="shared" si="21"/>
        <v>4</v>
      </c>
      <c r="F1960" s="66">
        <f t="shared" si="22"/>
        <v>2025</v>
      </c>
      <c r="G1960" s="67">
        <f t="shared" si="23"/>
        <v>45748</v>
      </c>
      <c r="H1960" s="67" t="s">
        <v>2008</v>
      </c>
      <c r="I1960" s="26" t="s">
        <v>475</v>
      </c>
      <c r="J1960" s="66" t="s">
        <v>152</v>
      </c>
      <c r="K1960" s="69"/>
      <c r="L1960" s="69"/>
      <c r="M1960" s="69" t="s">
        <v>666</v>
      </c>
      <c r="N1960" s="69" t="s">
        <v>28</v>
      </c>
      <c r="O1960" s="71">
        <v>0</v>
      </c>
      <c r="P1960" s="74">
        <v>79.88</v>
      </c>
    </row>
    <row r="1961" spans="1:16" ht="14.25" customHeight="1">
      <c r="A1961" s="64" t="s">
        <v>122</v>
      </c>
      <c r="B1961" s="163" t="s">
        <v>1342</v>
      </c>
      <c r="C1961" s="174" t="s">
        <v>647</v>
      </c>
      <c r="D1961" s="68">
        <v>45775</v>
      </c>
      <c r="E1961" s="66">
        <f t="shared" si="21"/>
        <v>4</v>
      </c>
      <c r="F1961" s="66">
        <f t="shared" si="22"/>
        <v>2025</v>
      </c>
      <c r="G1961" s="67">
        <f t="shared" si="23"/>
        <v>45748</v>
      </c>
      <c r="H1961" s="67" t="s">
        <v>2008</v>
      </c>
      <c r="I1961" s="26" t="s">
        <v>475</v>
      </c>
      <c r="J1961" s="66" t="s">
        <v>152</v>
      </c>
      <c r="K1961" s="69"/>
      <c r="L1961" s="69"/>
      <c r="M1961" s="69" t="s">
        <v>666</v>
      </c>
      <c r="N1961" s="69" t="s">
        <v>28</v>
      </c>
      <c r="O1961" s="71">
        <v>0</v>
      </c>
      <c r="P1961" s="74">
        <v>41.37</v>
      </c>
    </row>
    <row r="1962" spans="1:16" ht="14.25" customHeight="1">
      <c r="A1962" s="64" t="s">
        <v>122</v>
      </c>
      <c r="B1962" s="163" t="s">
        <v>1342</v>
      </c>
      <c r="C1962" s="174" t="s">
        <v>647</v>
      </c>
      <c r="D1962" s="68">
        <v>45775</v>
      </c>
      <c r="E1962" s="66">
        <f t="shared" si="21"/>
        <v>4</v>
      </c>
      <c r="F1962" s="66">
        <f t="shared" si="22"/>
        <v>2025</v>
      </c>
      <c r="G1962" s="67">
        <f t="shared" si="23"/>
        <v>45748</v>
      </c>
      <c r="H1962" s="67" t="s">
        <v>2008</v>
      </c>
      <c r="I1962" s="26" t="s">
        <v>475</v>
      </c>
      <c r="J1962" s="66" t="s">
        <v>152</v>
      </c>
      <c r="K1962" s="69"/>
      <c r="L1962" s="69"/>
      <c r="M1962" s="69" t="s">
        <v>666</v>
      </c>
      <c r="N1962" s="69" t="s">
        <v>28</v>
      </c>
      <c r="O1962" s="71">
        <v>0</v>
      </c>
      <c r="P1962" s="74">
        <v>101.6</v>
      </c>
    </row>
    <row r="1963" spans="1:16" ht="14.25" customHeight="1">
      <c r="A1963" s="64" t="s">
        <v>122</v>
      </c>
      <c r="B1963" s="163" t="s">
        <v>1342</v>
      </c>
      <c r="C1963" s="174" t="s">
        <v>647</v>
      </c>
      <c r="D1963" s="68">
        <v>45775</v>
      </c>
      <c r="E1963" s="66">
        <f t="shared" si="21"/>
        <v>4</v>
      </c>
      <c r="F1963" s="66">
        <f t="shared" si="22"/>
        <v>2025</v>
      </c>
      <c r="G1963" s="67">
        <f t="shared" si="23"/>
        <v>45748</v>
      </c>
      <c r="H1963" s="67" t="s">
        <v>2008</v>
      </c>
      <c r="I1963" s="26" t="s">
        <v>475</v>
      </c>
      <c r="J1963" s="66" t="s">
        <v>152</v>
      </c>
      <c r="K1963" s="69"/>
      <c r="L1963" s="69"/>
      <c r="M1963" s="69" t="s">
        <v>666</v>
      </c>
      <c r="N1963" s="69" t="s">
        <v>28</v>
      </c>
      <c r="O1963" s="71">
        <v>0</v>
      </c>
      <c r="P1963" s="74">
        <v>97.8</v>
      </c>
    </row>
    <row r="1964" spans="1:16" ht="14.25" customHeight="1">
      <c r="A1964" s="64" t="s">
        <v>122</v>
      </c>
      <c r="B1964" s="163" t="s">
        <v>1342</v>
      </c>
      <c r="C1964" s="174" t="s">
        <v>647</v>
      </c>
      <c r="D1964" s="68">
        <v>45775</v>
      </c>
      <c r="E1964" s="66">
        <f t="shared" si="21"/>
        <v>4</v>
      </c>
      <c r="F1964" s="66">
        <f t="shared" si="22"/>
        <v>2025</v>
      </c>
      <c r="G1964" s="67">
        <f t="shared" si="23"/>
        <v>45748</v>
      </c>
      <c r="H1964" s="67" t="s">
        <v>2008</v>
      </c>
      <c r="I1964" s="26" t="s">
        <v>475</v>
      </c>
      <c r="J1964" s="66" t="s">
        <v>152</v>
      </c>
      <c r="K1964" s="69"/>
      <c r="L1964" s="69"/>
      <c r="M1964" s="69" t="s">
        <v>666</v>
      </c>
      <c r="N1964" s="69" t="s">
        <v>28</v>
      </c>
      <c r="O1964" s="71">
        <v>0</v>
      </c>
      <c r="P1964" s="74">
        <v>299.7</v>
      </c>
    </row>
    <row r="1965" spans="1:16" ht="14.25" customHeight="1">
      <c r="A1965" s="64" t="s">
        <v>122</v>
      </c>
      <c r="B1965" s="163" t="s">
        <v>1342</v>
      </c>
      <c r="C1965" s="174" t="s">
        <v>647</v>
      </c>
      <c r="D1965" s="68">
        <v>45775</v>
      </c>
      <c r="E1965" s="66">
        <f t="shared" si="21"/>
        <v>4</v>
      </c>
      <c r="F1965" s="66">
        <f t="shared" si="22"/>
        <v>2025</v>
      </c>
      <c r="G1965" s="67">
        <f t="shared" si="23"/>
        <v>45748</v>
      </c>
      <c r="H1965" s="67" t="s">
        <v>2008</v>
      </c>
      <c r="I1965" s="26" t="s">
        <v>475</v>
      </c>
      <c r="J1965" s="66" t="s">
        <v>1452</v>
      </c>
      <c r="K1965" s="69"/>
      <c r="L1965" s="69"/>
      <c r="M1965" s="69" t="s">
        <v>666</v>
      </c>
      <c r="N1965" s="69" t="s">
        <v>28</v>
      </c>
      <c r="O1965" s="71">
        <v>0</v>
      </c>
      <c r="P1965" s="74">
        <v>41.37</v>
      </c>
    </row>
    <row r="1966" spans="1:16" ht="14.25" customHeight="1">
      <c r="A1966" s="64" t="s">
        <v>122</v>
      </c>
      <c r="B1966" s="163" t="s">
        <v>1342</v>
      </c>
      <c r="C1966" s="174" t="s">
        <v>647</v>
      </c>
      <c r="D1966" s="68">
        <v>45775</v>
      </c>
      <c r="E1966" s="66">
        <f t="shared" si="21"/>
        <v>4</v>
      </c>
      <c r="F1966" s="66">
        <f t="shared" si="22"/>
        <v>2025</v>
      </c>
      <c r="G1966" s="67">
        <f t="shared" si="23"/>
        <v>45748</v>
      </c>
      <c r="H1966" s="67" t="s">
        <v>2008</v>
      </c>
      <c r="I1966" s="26" t="s">
        <v>475</v>
      </c>
      <c r="J1966" s="66" t="s">
        <v>1453</v>
      </c>
      <c r="K1966" s="69"/>
      <c r="L1966" s="69"/>
      <c r="M1966" s="69" t="s">
        <v>666</v>
      </c>
      <c r="N1966" s="69" t="s">
        <v>28</v>
      </c>
      <c r="O1966" s="71">
        <v>0</v>
      </c>
      <c r="P1966" s="74">
        <v>1476.74</v>
      </c>
    </row>
    <row r="1967" spans="1:16" ht="14.25" customHeight="1">
      <c r="A1967" s="64" t="s">
        <v>122</v>
      </c>
      <c r="B1967" s="163" t="s">
        <v>1342</v>
      </c>
      <c r="C1967" s="174" t="s">
        <v>647</v>
      </c>
      <c r="D1967" s="68">
        <v>45775</v>
      </c>
      <c r="E1967" s="66">
        <f t="shared" si="21"/>
        <v>4</v>
      </c>
      <c r="F1967" s="66">
        <f t="shared" si="22"/>
        <v>2025</v>
      </c>
      <c r="G1967" s="67">
        <f t="shared" si="23"/>
        <v>45748</v>
      </c>
      <c r="H1967" s="67" t="s">
        <v>2008</v>
      </c>
      <c r="I1967" s="26" t="s">
        <v>475</v>
      </c>
      <c r="J1967" s="66" t="s">
        <v>1453</v>
      </c>
      <c r="K1967" s="69"/>
      <c r="L1967" s="69"/>
      <c r="M1967" s="69" t="s">
        <v>666</v>
      </c>
      <c r="N1967" s="69" t="s">
        <v>28</v>
      </c>
      <c r="O1967" s="71">
        <v>0</v>
      </c>
      <c r="P1967" s="74">
        <v>189.42</v>
      </c>
    </row>
    <row r="1968" spans="1:16" ht="14.25" customHeight="1">
      <c r="A1968" s="64" t="s">
        <v>122</v>
      </c>
      <c r="B1968" s="163" t="s">
        <v>1342</v>
      </c>
      <c r="C1968" s="174" t="s">
        <v>647</v>
      </c>
      <c r="D1968" s="68">
        <v>45775</v>
      </c>
      <c r="E1968" s="66">
        <f t="shared" si="21"/>
        <v>4</v>
      </c>
      <c r="F1968" s="66">
        <f t="shared" si="22"/>
        <v>2025</v>
      </c>
      <c r="G1968" s="67">
        <f t="shared" si="23"/>
        <v>45748</v>
      </c>
      <c r="H1968" s="67" t="s">
        <v>2008</v>
      </c>
      <c r="I1968" s="26" t="s">
        <v>475</v>
      </c>
      <c r="J1968" s="66" t="s">
        <v>1453</v>
      </c>
      <c r="K1968" s="69"/>
      <c r="L1968" s="69"/>
      <c r="M1968" s="69" t="s">
        <v>666</v>
      </c>
      <c r="N1968" s="69" t="s">
        <v>28</v>
      </c>
      <c r="O1968" s="71">
        <v>0</v>
      </c>
      <c r="P1968" s="74">
        <v>91.44</v>
      </c>
    </row>
    <row r="1969" spans="1:16" ht="14.25" customHeight="1">
      <c r="A1969" s="64" t="s">
        <v>122</v>
      </c>
      <c r="B1969" s="163" t="s">
        <v>1342</v>
      </c>
      <c r="C1969" s="174" t="s">
        <v>647</v>
      </c>
      <c r="D1969" s="68">
        <v>45775</v>
      </c>
      <c r="E1969" s="66">
        <f t="shared" si="21"/>
        <v>4</v>
      </c>
      <c r="F1969" s="66">
        <f t="shared" si="22"/>
        <v>2025</v>
      </c>
      <c r="G1969" s="67">
        <f t="shared" si="23"/>
        <v>45748</v>
      </c>
      <c r="H1969" s="67" t="s">
        <v>2008</v>
      </c>
      <c r="I1969" s="26" t="s">
        <v>475</v>
      </c>
      <c r="J1969" s="66" t="s">
        <v>1453</v>
      </c>
      <c r="K1969" s="69"/>
      <c r="L1969" s="69"/>
      <c r="M1969" s="69" t="s">
        <v>666</v>
      </c>
      <c r="N1969" s="69" t="s">
        <v>28</v>
      </c>
      <c r="O1969" s="71">
        <v>0</v>
      </c>
      <c r="P1969" s="74">
        <v>61.09</v>
      </c>
    </row>
    <row r="1970" spans="1:16" ht="14.25" customHeight="1">
      <c r="A1970" s="64" t="s">
        <v>122</v>
      </c>
      <c r="B1970" s="163" t="s">
        <v>1342</v>
      </c>
      <c r="C1970" s="174" t="s">
        <v>647</v>
      </c>
      <c r="D1970" s="68">
        <v>45775</v>
      </c>
      <c r="E1970" s="66">
        <f t="shared" si="21"/>
        <v>4</v>
      </c>
      <c r="F1970" s="66">
        <f t="shared" si="22"/>
        <v>2025</v>
      </c>
      <c r="G1970" s="67">
        <f t="shared" si="23"/>
        <v>45748</v>
      </c>
      <c r="H1970" s="67" t="s">
        <v>2008</v>
      </c>
      <c r="I1970" s="26" t="s">
        <v>475</v>
      </c>
      <c r="J1970" s="66" t="s">
        <v>1453</v>
      </c>
      <c r="K1970" s="69"/>
      <c r="L1970" s="69"/>
      <c r="M1970" s="69" t="s">
        <v>666</v>
      </c>
      <c r="N1970" s="69" t="s">
        <v>28</v>
      </c>
      <c r="O1970" s="71">
        <v>0</v>
      </c>
      <c r="P1970" s="74">
        <v>225.98</v>
      </c>
    </row>
    <row r="1971" spans="1:16" ht="14.25" customHeight="1">
      <c r="A1971" s="64" t="s">
        <v>122</v>
      </c>
      <c r="B1971" s="163" t="s">
        <v>1342</v>
      </c>
      <c r="C1971" s="174" t="s">
        <v>647</v>
      </c>
      <c r="D1971" s="68">
        <v>45775</v>
      </c>
      <c r="E1971" s="66">
        <f t="shared" si="21"/>
        <v>4</v>
      </c>
      <c r="F1971" s="66">
        <f t="shared" si="22"/>
        <v>2025</v>
      </c>
      <c r="G1971" s="67">
        <f t="shared" si="23"/>
        <v>45748</v>
      </c>
      <c r="H1971" s="67" t="s">
        <v>2008</v>
      </c>
      <c r="I1971" s="26" t="s">
        <v>475</v>
      </c>
      <c r="J1971" s="66" t="s">
        <v>1453</v>
      </c>
      <c r="K1971" s="69"/>
      <c r="L1971" s="69"/>
      <c r="M1971" s="69" t="s">
        <v>666</v>
      </c>
      <c r="N1971" s="69" t="s">
        <v>28</v>
      </c>
      <c r="O1971" s="71">
        <v>0</v>
      </c>
      <c r="P1971" s="74">
        <v>39.880000000000003</v>
      </c>
    </row>
    <row r="1972" spans="1:16" ht="14.25" customHeight="1">
      <c r="A1972" s="64" t="s">
        <v>122</v>
      </c>
      <c r="B1972" s="163" t="s">
        <v>1342</v>
      </c>
      <c r="C1972" s="174" t="s">
        <v>647</v>
      </c>
      <c r="D1972" s="68">
        <v>45775</v>
      </c>
      <c r="E1972" s="66">
        <f t="shared" si="21"/>
        <v>4</v>
      </c>
      <c r="F1972" s="66">
        <f t="shared" si="22"/>
        <v>2025</v>
      </c>
      <c r="G1972" s="67">
        <f t="shared" si="23"/>
        <v>45748</v>
      </c>
      <c r="H1972" s="67" t="s">
        <v>2009</v>
      </c>
      <c r="I1972" s="26" t="s">
        <v>102</v>
      </c>
      <c r="J1972" s="66" t="s">
        <v>129</v>
      </c>
      <c r="K1972" s="69"/>
      <c r="L1972" s="69"/>
      <c r="M1972" s="69" t="s">
        <v>666</v>
      </c>
      <c r="N1972" s="69" t="s">
        <v>28</v>
      </c>
      <c r="O1972" s="71">
        <v>0</v>
      </c>
      <c r="P1972" s="74">
        <v>2.75</v>
      </c>
    </row>
    <row r="1973" spans="1:16" ht="14.25" customHeight="1">
      <c r="A1973" s="64" t="s">
        <v>122</v>
      </c>
      <c r="B1973" s="163" t="s">
        <v>1342</v>
      </c>
      <c r="C1973" s="174" t="s">
        <v>647</v>
      </c>
      <c r="D1973" s="68">
        <v>45775</v>
      </c>
      <c r="E1973" s="66">
        <f t="shared" si="21"/>
        <v>4</v>
      </c>
      <c r="F1973" s="66">
        <f t="shared" si="22"/>
        <v>2025</v>
      </c>
      <c r="G1973" s="67">
        <f t="shared" si="23"/>
        <v>45748</v>
      </c>
      <c r="H1973" s="67" t="s">
        <v>2009</v>
      </c>
      <c r="I1973" s="26" t="s">
        <v>102</v>
      </c>
      <c r="J1973" s="66" t="s">
        <v>129</v>
      </c>
      <c r="K1973" s="69"/>
      <c r="L1973" s="69"/>
      <c r="M1973" s="69" t="s">
        <v>666</v>
      </c>
      <c r="N1973" s="69" t="s">
        <v>28</v>
      </c>
      <c r="O1973" s="71">
        <v>0</v>
      </c>
      <c r="P1973" s="74">
        <v>9</v>
      </c>
    </row>
    <row r="1974" spans="1:16" ht="14.25" customHeight="1">
      <c r="A1974" s="64" t="s">
        <v>122</v>
      </c>
      <c r="B1974" s="163" t="s">
        <v>1342</v>
      </c>
      <c r="C1974" s="174" t="s">
        <v>647</v>
      </c>
      <c r="D1974" s="68">
        <v>45776</v>
      </c>
      <c r="E1974" s="66">
        <f t="shared" si="21"/>
        <v>4</v>
      </c>
      <c r="F1974" s="66">
        <f t="shared" si="22"/>
        <v>2025</v>
      </c>
      <c r="G1974" s="67">
        <f t="shared" si="23"/>
        <v>45748</v>
      </c>
      <c r="H1974" s="67" t="s">
        <v>2006</v>
      </c>
      <c r="I1974" s="26" t="s">
        <v>165</v>
      </c>
      <c r="J1974" s="66" t="s">
        <v>139</v>
      </c>
      <c r="K1974" s="69"/>
      <c r="L1974" s="69"/>
      <c r="M1974" s="69" t="s">
        <v>664</v>
      </c>
      <c r="N1974" s="69" t="s">
        <v>604</v>
      </c>
      <c r="O1974" s="71">
        <v>1.17</v>
      </c>
      <c r="P1974" s="74">
        <v>0</v>
      </c>
    </row>
    <row r="1975" spans="1:16" ht="14.25" customHeight="1">
      <c r="A1975" s="64" t="s">
        <v>122</v>
      </c>
      <c r="B1975" s="163" t="s">
        <v>1342</v>
      </c>
      <c r="C1975" s="174" t="s">
        <v>647</v>
      </c>
      <c r="D1975" s="68">
        <v>45776</v>
      </c>
      <c r="E1975" s="66">
        <f t="shared" si="21"/>
        <v>4</v>
      </c>
      <c r="F1975" s="66">
        <f t="shared" si="22"/>
        <v>2025</v>
      </c>
      <c r="G1975" s="67">
        <f t="shared" si="23"/>
        <v>45748</v>
      </c>
      <c r="H1975" s="67" t="s">
        <v>2008</v>
      </c>
      <c r="I1975" s="26" t="s">
        <v>475</v>
      </c>
      <c r="J1975" s="66" t="s">
        <v>1454</v>
      </c>
      <c r="K1975" s="69"/>
      <c r="L1975" s="69"/>
      <c r="M1975" s="69" t="s">
        <v>666</v>
      </c>
      <c r="N1975" s="69" t="s">
        <v>28</v>
      </c>
      <c r="O1975" s="71">
        <v>0</v>
      </c>
      <c r="P1975" s="74">
        <v>1060.2</v>
      </c>
    </row>
    <row r="1976" spans="1:16" ht="14.25" customHeight="1">
      <c r="A1976" s="64" t="s">
        <v>122</v>
      </c>
      <c r="B1976" s="163" t="s">
        <v>1342</v>
      </c>
      <c r="C1976" s="174" t="s">
        <v>647</v>
      </c>
      <c r="D1976" s="68">
        <v>45776</v>
      </c>
      <c r="E1976" s="66">
        <f t="shared" si="21"/>
        <v>4</v>
      </c>
      <c r="F1976" s="66">
        <f t="shared" si="22"/>
        <v>2025</v>
      </c>
      <c r="G1976" s="67">
        <f t="shared" si="23"/>
        <v>45748</v>
      </c>
      <c r="H1976" s="67" t="s">
        <v>2008</v>
      </c>
      <c r="I1976" s="26" t="s">
        <v>475</v>
      </c>
      <c r="J1976" s="66" t="s">
        <v>1455</v>
      </c>
      <c r="K1976" s="69"/>
      <c r="L1976" s="69"/>
      <c r="M1976" s="69" t="s">
        <v>666</v>
      </c>
      <c r="N1976" s="69" t="s">
        <v>28</v>
      </c>
      <c r="O1976" s="71">
        <v>0</v>
      </c>
      <c r="P1976" s="74">
        <v>202.36</v>
      </c>
    </row>
    <row r="1977" spans="1:16" ht="14.25" customHeight="1">
      <c r="A1977" s="64" t="s">
        <v>122</v>
      </c>
      <c r="B1977" s="163" t="s">
        <v>1342</v>
      </c>
      <c r="C1977" s="174" t="s">
        <v>647</v>
      </c>
      <c r="D1977" s="68">
        <v>45776</v>
      </c>
      <c r="E1977" s="66">
        <f t="shared" si="21"/>
        <v>4</v>
      </c>
      <c r="F1977" s="66">
        <f t="shared" si="22"/>
        <v>2025</v>
      </c>
      <c r="G1977" s="67">
        <f t="shared" si="23"/>
        <v>45748</v>
      </c>
      <c r="H1977" s="67" t="s">
        <v>2008</v>
      </c>
      <c r="I1977" s="26" t="s">
        <v>475</v>
      </c>
      <c r="J1977" s="66" t="s">
        <v>1456</v>
      </c>
      <c r="K1977" s="69"/>
      <c r="L1977" s="69"/>
      <c r="M1977" s="69" t="s">
        <v>666</v>
      </c>
      <c r="N1977" s="69" t="s">
        <v>28</v>
      </c>
      <c r="O1977" s="71">
        <v>0</v>
      </c>
      <c r="P1977" s="74">
        <v>829.49</v>
      </c>
    </row>
    <row r="1978" spans="1:16" ht="14.25" customHeight="1">
      <c r="A1978" s="64" t="s">
        <v>122</v>
      </c>
      <c r="B1978" s="163" t="s">
        <v>1342</v>
      </c>
      <c r="C1978" s="174" t="s">
        <v>647</v>
      </c>
      <c r="D1978" s="68">
        <v>45776</v>
      </c>
      <c r="E1978" s="66">
        <f t="shared" si="21"/>
        <v>4</v>
      </c>
      <c r="F1978" s="66">
        <f t="shared" si="22"/>
        <v>2025</v>
      </c>
      <c r="G1978" s="67">
        <f t="shared" si="23"/>
        <v>45748</v>
      </c>
      <c r="H1978" s="67" t="s">
        <v>2008</v>
      </c>
      <c r="I1978" s="26" t="s">
        <v>475</v>
      </c>
      <c r="J1978" s="66" t="s">
        <v>1457</v>
      </c>
      <c r="K1978" s="69"/>
      <c r="L1978" s="69"/>
      <c r="M1978" s="69" t="s">
        <v>666</v>
      </c>
      <c r="N1978" s="69" t="s">
        <v>28</v>
      </c>
      <c r="O1978" s="71">
        <v>0</v>
      </c>
      <c r="P1978" s="74">
        <v>275.63</v>
      </c>
    </row>
    <row r="1979" spans="1:16" ht="14.25" customHeight="1">
      <c r="A1979" s="64" t="s">
        <v>122</v>
      </c>
      <c r="B1979" s="163" t="s">
        <v>1342</v>
      </c>
      <c r="C1979" s="174" t="s">
        <v>647</v>
      </c>
      <c r="D1979" s="68">
        <v>45776</v>
      </c>
      <c r="E1979" s="66">
        <f t="shared" si="21"/>
        <v>4</v>
      </c>
      <c r="F1979" s="66">
        <f t="shared" si="22"/>
        <v>2025</v>
      </c>
      <c r="G1979" s="67">
        <f t="shared" si="23"/>
        <v>45748</v>
      </c>
      <c r="H1979" s="67" t="s">
        <v>2008</v>
      </c>
      <c r="I1979" s="26" t="s">
        <v>63</v>
      </c>
      <c r="J1979" s="66" t="s">
        <v>1458</v>
      </c>
      <c r="K1979" s="69"/>
      <c r="L1979" s="69"/>
      <c r="M1979" s="69" t="s">
        <v>666</v>
      </c>
      <c r="N1979" s="69" t="s">
        <v>28</v>
      </c>
      <c r="O1979" s="71">
        <v>0</v>
      </c>
      <c r="P1979" s="74">
        <v>122.85</v>
      </c>
    </row>
    <row r="1980" spans="1:16" ht="14.25" customHeight="1">
      <c r="A1980" s="64" t="s">
        <v>122</v>
      </c>
      <c r="B1980" s="163" t="s">
        <v>1342</v>
      </c>
      <c r="C1980" s="174" t="s">
        <v>647</v>
      </c>
      <c r="D1980" s="68">
        <v>45776</v>
      </c>
      <c r="E1980" s="66">
        <f t="shared" si="21"/>
        <v>4</v>
      </c>
      <c r="F1980" s="66">
        <f t="shared" si="22"/>
        <v>2025</v>
      </c>
      <c r="G1980" s="67">
        <f t="shared" si="23"/>
        <v>45748</v>
      </c>
      <c r="H1980" s="67" t="s">
        <v>2008</v>
      </c>
      <c r="I1980" s="26" t="s">
        <v>63</v>
      </c>
      <c r="J1980" s="66" t="s">
        <v>887</v>
      </c>
      <c r="K1980" s="69"/>
      <c r="L1980" s="69"/>
      <c r="M1980" s="69" t="s">
        <v>666</v>
      </c>
      <c r="N1980" s="69" t="s">
        <v>28</v>
      </c>
      <c r="O1980" s="71">
        <v>0</v>
      </c>
      <c r="P1980" s="74">
        <v>2080.19</v>
      </c>
    </row>
    <row r="1981" spans="1:16" ht="14.25" customHeight="1">
      <c r="A1981" s="64" t="s">
        <v>122</v>
      </c>
      <c r="B1981" s="163" t="s">
        <v>1342</v>
      </c>
      <c r="C1981" s="174" t="s">
        <v>647</v>
      </c>
      <c r="D1981" s="68">
        <v>45777</v>
      </c>
      <c r="E1981" s="66">
        <f t="shared" si="21"/>
        <v>4</v>
      </c>
      <c r="F1981" s="66">
        <f t="shared" si="22"/>
        <v>2025</v>
      </c>
      <c r="G1981" s="67">
        <f t="shared" si="23"/>
        <v>45748</v>
      </c>
      <c r="H1981" s="67" t="s">
        <v>2006</v>
      </c>
      <c r="I1981" s="26" t="s">
        <v>165</v>
      </c>
      <c r="J1981" s="66" t="s">
        <v>139</v>
      </c>
      <c r="K1981" s="69"/>
      <c r="L1981" s="69"/>
      <c r="M1981" s="69" t="s">
        <v>664</v>
      </c>
      <c r="N1981" s="69" t="s">
        <v>604</v>
      </c>
      <c r="O1981" s="71">
        <v>17.2</v>
      </c>
      <c r="P1981" s="74">
        <v>0</v>
      </c>
    </row>
    <row r="1982" spans="1:16" ht="14.25" customHeight="1">
      <c r="A1982" s="64" t="s">
        <v>122</v>
      </c>
      <c r="B1982" s="163" t="s">
        <v>1342</v>
      </c>
      <c r="C1982" s="174" t="s">
        <v>647</v>
      </c>
      <c r="D1982" s="68">
        <v>45777</v>
      </c>
      <c r="E1982" s="66">
        <f t="shared" si="21"/>
        <v>4</v>
      </c>
      <c r="F1982" s="66">
        <f t="shared" si="22"/>
        <v>2025</v>
      </c>
      <c r="G1982" s="67">
        <f t="shared" si="23"/>
        <v>45748</v>
      </c>
      <c r="H1982" s="67" t="s">
        <v>29</v>
      </c>
      <c r="I1982" s="26" t="s">
        <v>43</v>
      </c>
      <c r="J1982" s="66" t="s">
        <v>255</v>
      </c>
      <c r="K1982" s="69"/>
      <c r="L1982" s="69"/>
      <c r="M1982" s="69" t="s">
        <v>666</v>
      </c>
      <c r="N1982" s="69" t="s">
        <v>28</v>
      </c>
      <c r="O1982" s="71">
        <v>0</v>
      </c>
      <c r="P1982" s="74">
        <v>3193.7</v>
      </c>
    </row>
    <row r="1983" spans="1:16" ht="14.25" customHeight="1">
      <c r="A1983" s="64" t="s">
        <v>122</v>
      </c>
      <c r="B1983" s="163" t="s">
        <v>1342</v>
      </c>
      <c r="C1983" s="174" t="s">
        <v>647</v>
      </c>
      <c r="D1983" s="68">
        <v>45777</v>
      </c>
      <c r="E1983" s="66">
        <f t="shared" si="21"/>
        <v>4</v>
      </c>
      <c r="F1983" s="66">
        <f t="shared" si="22"/>
        <v>2025</v>
      </c>
      <c r="G1983" s="67">
        <f t="shared" si="23"/>
        <v>45748</v>
      </c>
      <c r="H1983" s="67" t="s">
        <v>29</v>
      </c>
      <c r="I1983" s="26" t="s">
        <v>43</v>
      </c>
      <c r="J1983" s="66" t="s">
        <v>256</v>
      </c>
      <c r="K1983" s="69"/>
      <c r="L1983" s="69"/>
      <c r="M1983" s="69" t="s">
        <v>666</v>
      </c>
      <c r="N1983" s="69" t="s">
        <v>28</v>
      </c>
      <c r="O1983" s="71">
        <v>0</v>
      </c>
      <c r="P1983" s="74">
        <v>3207.54</v>
      </c>
    </row>
    <row r="1984" spans="1:16" ht="14.25" customHeight="1">
      <c r="A1984" s="64" t="s">
        <v>122</v>
      </c>
      <c r="B1984" s="163" t="s">
        <v>1342</v>
      </c>
      <c r="C1984" s="174" t="s">
        <v>647</v>
      </c>
      <c r="D1984" s="68">
        <v>45777</v>
      </c>
      <c r="E1984" s="66">
        <f t="shared" si="21"/>
        <v>4</v>
      </c>
      <c r="F1984" s="66">
        <f t="shared" si="22"/>
        <v>2025</v>
      </c>
      <c r="G1984" s="67">
        <f t="shared" si="23"/>
        <v>45748</v>
      </c>
      <c r="H1984" s="67" t="s">
        <v>29</v>
      </c>
      <c r="I1984" s="26" t="s">
        <v>43</v>
      </c>
      <c r="J1984" s="66" t="s">
        <v>257</v>
      </c>
      <c r="K1984" s="69"/>
      <c r="L1984" s="69"/>
      <c r="M1984" s="69" t="s">
        <v>666</v>
      </c>
      <c r="N1984" s="69" t="s">
        <v>28</v>
      </c>
      <c r="O1984" s="71">
        <v>0</v>
      </c>
      <c r="P1984" s="74">
        <v>1529.7</v>
      </c>
    </row>
    <row r="1985" spans="1:16" ht="14.25" customHeight="1">
      <c r="A1985" s="64" t="s">
        <v>122</v>
      </c>
      <c r="B1985" s="163" t="s">
        <v>1342</v>
      </c>
      <c r="C1985" s="174" t="s">
        <v>647</v>
      </c>
      <c r="D1985" s="68">
        <v>45777</v>
      </c>
      <c r="E1985" s="66">
        <f t="shared" si="21"/>
        <v>4</v>
      </c>
      <c r="F1985" s="66">
        <f t="shared" si="22"/>
        <v>2025</v>
      </c>
      <c r="G1985" s="67">
        <f t="shared" si="23"/>
        <v>45748</v>
      </c>
      <c r="H1985" s="67" t="s">
        <v>29</v>
      </c>
      <c r="I1985" s="26" t="s">
        <v>43</v>
      </c>
      <c r="J1985" s="66" t="s">
        <v>1351</v>
      </c>
      <c r="K1985" s="69"/>
      <c r="L1985" s="69"/>
      <c r="M1985" s="69" t="s">
        <v>666</v>
      </c>
      <c r="N1985" s="69" t="s">
        <v>28</v>
      </c>
      <c r="O1985" s="71">
        <v>0</v>
      </c>
      <c r="P1985" s="74">
        <v>4964.79</v>
      </c>
    </row>
    <row r="1986" spans="1:16" ht="14.25" customHeight="1">
      <c r="A1986" s="64" t="s">
        <v>122</v>
      </c>
      <c r="B1986" s="163" t="s">
        <v>1342</v>
      </c>
      <c r="C1986" s="174" t="s">
        <v>647</v>
      </c>
      <c r="D1986" s="68">
        <v>45777</v>
      </c>
      <c r="E1986" s="66">
        <f t="shared" si="21"/>
        <v>4</v>
      </c>
      <c r="F1986" s="66">
        <f t="shared" si="22"/>
        <v>2025</v>
      </c>
      <c r="G1986" s="67">
        <f t="shared" si="23"/>
        <v>45748</v>
      </c>
      <c r="H1986" s="67" t="s">
        <v>29</v>
      </c>
      <c r="I1986" s="26" t="s">
        <v>43</v>
      </c>
      <c r="J1986" s="66" t="s">
        <v>1353</v>
      </c>
      <c r="K1986" s="69"/>
      <c r="L1986" s="69"/>
      <c r="M1986" s="69" t="s">
        <v>666</v>
      </c>
      <c r="N1986" s="69" t="s">
        <v>28</v>
      </c>
      <c r="O1986" s="71">
        <v>0</v>
      </c>
      <c r="P1986" s="74">
        <v>1819.21</v>
      </c>
    </row>
    <row r="1987" spans="1:16" ht="14.25" customHeight="1">
      <c r="A1987" s="64" t="s">
        <v>122</v>
      </c>
      <c r="B1987" s="163" t="s">
        <v>1342</v>
      </c>
      <c r="C1987" s="174" t="s">
        <v>647</v>
      </c>
      <c r="D1987" s="68">
        <v>45777</v>
      </c>
      <c r="E1987" s="66">
        <f t="shared" si="21"/>
        <v>4</v>
      </c>
      <c r="F1987" s="66">
        <f t="shared" si="22"/>
        <v>2025</v>
      </c>
      <c r="G1987" s="67">
        <f t="shared" si="23"/>
        <v>45748</v>
      </c>
      <c r="H1987" s="67" t="s">
        <v>29</v>
      </c>
      <c r="I1987" s="26" t="s">
        <v>43</v>
      </c>
      <c r="J1987" s="66" t="s">
        <v>259</v>
      </c>
      <c r="K1987" s="69"/>
      <c r="L1987" s="69"/>
      <c r="M1987" s="69" t="s">
        <v>666</v>
      </c>
      <c r="N1987" s="69" t="s">
        <v>28</v>
      </c>
      <c r="O1987" s="71">
        <v>0</v>
      </c>
      <c r="P1987" s="74">
        <v>3486.98</v>
      </c>
    </row>
    <row r="1988" spans="1:16" ht="14.25" customHeight="1">
      <c r="A1988" s="64" t="s">
        <v>122</v>
      </c>
      <c r="B1988" s="163" t="s">
        <v>1342</v>
      </c>
      <c r="C1988" s="174" t="s">
        <v>647</v>
      </c>
      <c r="D1988" s="68">
        <v>45777</v>
      </c>
      <c r="E1988" s="66">
        <f t="shared" si="21"/>
        <v>4</v>
      </c>
      <c r="F1988" s="66">
        <f t="shared" si="22"/>
        <v>2025</v>
      </c>
      <c r="G1988" s="67">
        <f t="shared" si="23"/>
        <v>45748</v>
      </c>
      <c r="H1988" s="67" t="s">
        <v>29</v>
      </c>
      <c r="I1988" s="26" t="s">
        <v>43</v>
      </c>
      <c r="J1988" s="66" t="s">
        <v>260</v>
      </c>
      <c r="K1988" s="69"/>
      <c r="L1988" s="69"/>
      <c r="M1988" s="69" t="s">
        <v>666</v>
      </c>
      <c r="N1988" s="69" t="s">
        <v>28</v>
      </c>
      <c r="O1988" s="71">
        <v>0</v>
      </c>
      <c r="P1988" s="74">
        <v>3447.62</v>
      </c>
    </row>
    <row r="1989" spans="1:16" ht="14.25" customHeight="1">
      <c r="A1989" s="64" t="s">
        <v>122</v>
      </c>
      <c r="B1989" s="163" t="s">
        <v>1342</v>
      </c>
      <c r="C1989" s="174" t="s">
        <v>647</v>
      </c>
      <c r="D1989" s="68">
        <v>45777</v>
      </c>
      <c r="E1989" s="66">
        <f t="shared" si="21"/>
        <v>4</v>
      </c>
      <c r="F1989" s="66">
        <f t="shared" si="22"/>
        <v>2025</v>
      </c>
      <c r="G1989" s="67">
        <f t="shared" si="23"/>
        <v>45748</v>
      </c>
      <c r="H1989" s="67" t="s">
        <v>29</v>
      </c>
      <c r="I1989" s="26" t="s">
        <v>43</v>
      </c>
      <c r="J1989" s="66" t="s">
        <v>1354</v>
      </c>
      <c r="K1989" s="69"/>
      <c r="L1989" s="69"/>
      <c r="M1989" s="69" t="s">
        <v>666</v>
      </c>
      <c r="N1989" s="69" t="s">
        <v>28</v>
      </c>
      <c r="O1989" s="71">
        <v>0</v>
      </c>
      <c r="P1989" s="74">
        <v>3267.39</v>
      </c>
    </row>
    <row r="1990" spans="1:16" ht="14.25" customHeight="1">
      <c r="A1990" s="64" t="s">
        <v>122</v>
      </c>
      <c r="B1990" s="163" t="s">
        <v>1342</v>
      </c>
      <c r="C1990" s="174" t="s">
        <v>647</v>
      </c>
      <c r="D1990" s="68">
        <v>45777</v>
      </c>
      <c r="E1990" s="66">
        <f t="shared" si="21"/>
        <v>4</v>
      </c>
      <c r="F1990" s="66">
        <f t="shared" si="22"/>
        <v>2025</v>
      </c>
      <c r="G1990" s="67">
        <f t="shared" si="23"/>
        <v>45748</v>
      </c>
      <c r="H1990" s="67" t="s">
        <v>29</v>
      </c>
      <c r="I1990" s="26" t="s">
        <v>43</v>
      </c>
      <c r="J1990" s="66" t="s">
        <v>261</v>
      </c>
      <c r="K1990" s="69"/>
      <c r="L1990" s="69"/>
      <c r="M1990" s="69" t="s">
        <v>666</v>
      </c>
      <c r="N1990" s="69" t="s">
        <v>28</v>
      </c>
      <c r="O1990" s="71">
        <v>0</v>
      </c>
      <c r="P1990" s="74">
        <v>1820.36</v>
      </c>
    </row>
    <row r="1991" spans="1:16" ht="14.25" customHeight="1">
      <c r="A1991" s="64" t="s">
        <v>122</v>
      </c>
      <c r="B1991" s="163" t="s">
        <v>1342</v>
      </c>
      <c r="C1991" s="174" t="s">
        <v>647</v>
      </c>
      <c r="D1991" s="68">
        <v>45777</v>
      </c>
      <c r="E1991" s="66">
        <f t="shared" si="21"/>
        <v>4</v>
      </c>
      <c r="F1991" s="66">
        <f t="shared" si="22"/>
        <v>2025</v>
      </c>
      <c r="G1991" s="67">
        <f t="shared" si="23"/>
        <v>45748</v>
      </c>
      <c r="H1991" s="67" t="s">
        <v>29</v>
      </c>
      <c r="I1991" s="26" t="s">
        <v>43</v>
      </c>
      <c r="J1991" s="66" t="s">
        <v>262</v>
      </c>
      <c r="K1991" s="69"/>
      <c r="L1991" s="69"/>
      <c r="M1991" s="69" t="s">
        <v>666</v>
      </c>
      <c r="N1991" s="69" t="s">
        <v>28</v>
      </c>
      <c r="O1991" s="71">
        <v>0</v>
      </c>
      <c r="P1991" s="74">
        <v>2978.6</v>
      </c>
    </row>
    <row r="1992" spans="1:16" ht="14.25" customHeight="1">
      <c r="A1992" s="64" t="s">
        <v>122</v>
      </c>
      <c r="B1992" s="163" t="s">
        <v>1342</v>
      </c>
      <c r="C1992" s="174" t="s">
        <v>647</v>
      </c>
      <c r="D1992" s="68">
        <v>45777</v>
      </c>
      <c r="E1992" s="66">
        <f t="shared" si="21"/>
        <v>4</v>
      </c>
      <c r="F1992" s="66">
        <f t="shared" si="22"/>
        <v>2025</v>
      </c>
      <c r="G1992" s="67">
        <f t="shared" si="23"/>
        <v>45748</v>
      </c>
      <c r="H1992" s="67" t="s">
        <v>29</v>
      </c>
      <c r="I1992" s="26" t="s">
        <v>43</v>
      </c>
      <c r="J1992" s="66" t="s">
        <v>263</v>
      </c>
      <c r="K1992" s="69"/>
      <c r="L1992" s="69"/>
      <c r="M1992" s="69" t="s">
        <v>666</v>
      </c>
      <c r="N1992" s="69" t="s">
        <v>28</v>
      </c>
      <c r="O1992" s="71">
        <v>0</v>
      </c>
      <c r="P1992" s="74">
        <v>1638.03</v>
      </c>
    </row>
    <row r="1993" spans="1:16" ht="14.25" customHeight="1">
      <c r="A1993" s="64" t="s">
        <v>122</v>
      </c>
      <c r="B1993" s="163" t="s">
        <v>1342</v>
      </c>
      <c r="C1993" s="174" t="s">
        <v>647</v>
      </c>
      <c r="D1993" s="68">
        <v>45777</v>
      </c>
      <c r="E1993" s="66">
        <f t="shared" si="21"/>
        <v>4</v>
      </c>
      <c r="F1993" s="66">
        <f t="shared" si="22"/>
        <v>2025</v>
      </c>
      <c r="G1993" s="67">
        <f t="shared" si="23"/>
        <v>45748</v>
      </c>
      <c r="H1993" s="67" t="s">
        <v>29</v>
      </c>
      <c r="I1993" s="26" t="s">
        <v>43</v>
      </c>
      <c r="J1993" s="66" t="s">
        <v>264</v>
      </c>
      <c r="K1993" s="69"/>
      <c r="L1993" s="69"/>
      <c r="M1993" s="69" t="s">
        <v>666</v>
      </c>
      <c r="N1993" s="69" t="s">
        <v>28</v>
      </c>
      <c r="O1993" s="71">
        <v>0</v>
      </c>
      <c r="P1993" s="74">
        <v>1623.73</v>
      </c>
    </row>
    <row r="1994" spans="1:16" ht="14.25" customHeight="1">
      <c r="A1994" s="64" t="s">
        <v>122</v>
      </c>
      <c r="B1994" s="163" t="s">
        <v>1342</v>
      </c>
      <c r="C1994" s="174" t="s">
        <v>647</v>
      </c>
      <c r="D1994" s="68">
        <v>45777</v>
      </c>
      <c r="E1994" s="66">
        <f t="shared" si="21"/>
        <v>4</v>
      </c>
      <c r="F1994" s="66">
        <f t="shared" si="22"/>
        <v>2025</v>
      </c>
      <c r="G1994" s="67">
        <f t="shared" si="23"/>
        <v>45748</v>
      </c>
      <c r="H1994" s="67" t="s">
        <v>29</v>
      </c>
      <c r="I1994" s="26" t="s">
        <v>43</v>
      </c>
      <c r="J1994" s="66" t="s">
        <v>265</v>
      </c>
      <c r="K1994" s="69"/>
      <c r="L1994" s="69"/>
      <c r="M1994" s="69" t="s">
        <v>666</v>
      </c>
      <c r="N1994" s="69" t="s">
        <v>28</v>
      </c>
      <c r="O1994" s="71">
        <v>0</v>
      </c>
      <c r="P1994" s="74">
        <v>2411.52</v>
      </c>
    </row>
    <row r="1995" spans="1:16" ht="14.25" customHeight="1">
      <c r="A1995" s="64" t="s">
        <v>122</v>
      </c>
      <c r="B1995" s="163" t="s">
        <v>1342</v>
      </c>
      <c r="C1995" s="174" t="s">
        <v>647</v>
      </c>
      <c r="D1995" s="68">
        <v>45777</v>
      </c>
      <c r="E1995" s="66">
        <f t="shared" si="21"/>
        <v>4</v>
      </c>
      <c r="F1995" s="66">
        <f t="shared" si="22"/>
        <v>2025</v>
      </c>
      <c r="G1995" s="67">
        <f t="shared" si="23"/>
        <v>45748</v>
      </c>
      <c r="H1995" s="67" t="s">
        <v>29</v>
      </c>
      <c r="I1995" s="26" t="s">
        <v>43</v>
      </c>
      <c r="J1995" s="66" t="s">
        <v>266</v>
      </c>
      <c r="K1995" s="69"/>
      <c r="L1995" s="69"/>
      <c r="M1995" s="69" t="s">
        <v>666</v>
      </c>
      <c r="N1995" s="69" t="s">
        <v>28</v>
      </c>
      <c r="O1995" s="71">
        <v>0</v>
      </c>
      <c r="P1995" s="74">
        <v>3267.39</v>
      </c>
    </row>
    <row r="1996" spans="1:16" ht="14.25" customHeight="1">
      <c r="A1996" s="64" t="s">
        <v>122</v>
      </c>
      <c r="B1996" s="163" t="s">
        <v>1342</v>
      </c>
      <c r="C1996" s="174" t="s">
        <v>647</v>
      </c>
      <c r="D1996" s="68">
        <v>45777</v>
      </c>
      <c r="E1996" s="66">
        <f t="shared" si="21"/>
        <v>4</v>
      </c>
      <c r="F1996" s="66">
        <f t="shared" si="22"/>
        <v>2025</v>
      </c>
      <c r="G1996" s="67">
        <f t="shared" si="23"/>
        <v>45748</v>
      </c>
      <c r="H1996" s="67" t="s">
        <v>29</v>
      </c>
      <c r="I1996" s="26" t="s">
        <v>43</v>
      </c>
      <c r="J1996" s="66" t="s">
        <v>267</v>
      </c>
      <c r="K1996" s="69"/>
      <c r="L1996" s="69"/>
      <c r="M1996" s="69" t="s">
        <v>666</v>
      </c>
      <c r="N1996" s="69" t="s">
        <v>28</v>
      </c>
      <c r="O1996" s="71">
        <v>0</v>
      </c>
      <c r="P1996" s="74">
        <v>1618.39</v>
      </c>
    </row>
    <row r="1997" spans="1:16" ht="14.25" customHeight="1">
      <c r="A1997" s="64" t="s">
        <v>122</v>
      </c>
      <c r="B1997" s="163" t="s">
        <v>1342</v>
      </c>
      <c r="C1997" s="174" t="s">
        <v>647</v>
      </c>
      <c r="D1997" s="68">
        <v>45777</v>
      </c>
      <c r="E1997" s="66">
        <f t="shared" si="21"/>
        <v>4</v>
      </c>
      <c r="F1997" s="66">
        <f t="shared" si="22"/>
        <v>2025</v>
      </c>
      <c r="G1997" s="67">
        <f t="shared" si="23"/>
        <v>45748</v>
      </c>
      <c r="H1997" s="67" t="s">
        <v>29</v>
      </c>
      <c r="I1997" s="26" t="s">
        <v>43</v>
      </c>
      <c r="J1997" s="66" t="s">
        <v>268</v>
      </c>
      <c r="K1997" s="69"/>
      <c r="L1997" s="69"/>
      <c r="M1997" s="69" t="s">
        <v>666</v>
      </c>
      <c r="N1997" s="69" t="s">
        <v>28</v>
      </c>
      <c r="O1997" s="71">
        <v>0</v>
      </c>
      <c r="P1997" s="74">
        <v>1839.17</v>
      </c>
    </row>
    <row r="1998" spans="1:16" ht="14.25" customHeight="1">
      <c r="A1998" s="64" t="s">
        <v>122</v>
      </c>
      <c r="B1998" s="163" t="s">
        <v>1342</v>
      </c>
      <c r="C1998" s="174" t="s">
        <v>647</v>
      </c>
      <c r="D1998" s="68">
        <v>45777</v>
      </c>
      <c r="E1998" s="66">
        <f t="shared" si="21"/>
        <v>4</v>
      </c>
      <c r="F1998" s="66">
        <f t="shared" si="22"/>
        <v>2025</v>
      </c>
      <c r="G1998" s="67">
        <f t="shared" si="23"/>
        <v>45748</v>
      </c>
      <c r="H1998" s="67" t="s">
        <v>29</v>
      </c>
      <c r="I1998" s="26" t="s">
        <v>43</v>
      </c>
      <c r="J1998" s="66" t="s">
        <v>269</v>
      </c>
      <c r="K1998" s="69"/>
      <c r="L1998" s="69"/>
      <c r="M1998" s="69" t="s">
        <v>666</v>
      </c>
      <c r="N1998" s="69" t="s">
        <v>28</v>
      </c>
      <c r="O1998" s="71">
        <v>0</v>
      </c>
      <c r="P1998" s="74">
        <v>3596.5</v>
      </c>
    </row>
    <row r="1999" spans="1:16" ht="14.25" customHeight="1">
      <c r="A1999" s="64" t="s">
        <v>122</v>
      </c>
      <c r="B1999" s="163" t="s">
        <v>1342</v>
      </c>
      <c r="C1999" s="174" t="s">
        <v>647</v>
      </c>
      <c r="D1999" s="68">
        <v>45777</v>
      </c>
      <c r="E1999" s="66">
        <f t="shared" si="21"/>
        <v>4</v>
      </c>
      <c r="F1999" s="66">
        <f t="shared" si="22"/>
        <v>2025</v>
      </c>
      <c r="G1999" s="67">
        <f t="shared" si="23"/>
        <v>45748</v>
      </c>
      <c r="H1999" s="67" t="s">
        <v>29</v>
      </c>
      <c r="I1999" s="26" t="s">
        <v>43</v>
      </c>
      <c r="J1999" s="66" t="s">
        <v>270</v>
      </c>
      <c r="K1999" s="69"/>
      <c r="L1999" s="69"/>
      <c r="M1999" s="69" t="s">
        <v>666</v>
      </c>
      <c r="N1999" s="69" t="s">
        <v>28</v>
      </c>
      <c r="O1999" s="71">
        <v>0</v>
      </c>
      <c r="P1999" s="74">
        <v>2095.59</v>
      </c>
    </row>
    <row r="2000" spans="1:16" ht="14.25" customHeight="1">
      <c r="A2000" s="64" t="s">
        <v>122</v>
      </c>
      <c r="B2000" s="163" t="s">
        <v>1342</v>
      </c>
      <c r="C2000" s="174" t="s">
        <v>647</v>
      </c>
      <c r="D2000" s="68">
        <v>45777</v>
      </c>
      <c r="E2000" s="66">
        <f t="shared" si="21"/>
        <v>4</v>
      </c>
      <c r="F2000" s="66">
        <f t="shared" si="22"/>
        <v>2025</v>
      </c>
      <c r="G2000" s="67">
        <f t="shared" si="23"/>
        <v>45748</v>
      </c>
      <c r="H2000" s="67" t="s">
        <v>2010</v>
      </c>
      <c r="I2000" s="26" t="s">
        <v>54</v>
      </c>
      <c r="J2000" s="66" t="s">
        <v>135</v>
      </c>
      <c r="K2000" s="69"/>
      <c r="L2000" s="69"/>
      <c r="M2000" s="69" t="s">
        <v>666</v>
      </c>
      <c r="N2000" s="69" t="s">
        <v>28</v>
      </c>
      <c r="O2000" s="71">
        <v>0</v>
      </c>
      <c r="P2000" s="74">
        <v>1320</v>
      </c>
    </row>
    <row r="2001" spans="1:16" ht="14.25" customHeight="1">
      <c r="A2001" s="64" t="s">
        <v>122</v>
      </c>
      <c r="B2001" s="163" t="s">
        <v>1342</v>
      </c>
      <c r="C2001" s="174" t="s">
        <v>647</v>
      </c>
      <c r="D2001" s="68">
        <v>45777</v>
      </c>
      <c r="E2001" s="66">
        <f t="shared" si="21"/>
        <v>4</v>
      </c>
      <c r="F2001" s="66">
        <f t="shared" si="22"/>
        <v>2025</v>
      </c>
      <c r="G2001" s="67">
        <f t="shared" si="23"/>
        <v>45748</v>
      </c>
      <c r="H2001" s="67" t="s">
        <v>2008</v>
      </c>
      <c r="I2001" s="26" t="s">
        <v>475</v>
      </c>
      <c r="J2001" s="66" t="s">
        <v>1459</v>
      </c>
      <c r="K2001" s="69"/>
      <c r="L2001" s="69"/>
      <c r="M2001" s="69" t="s">
        <v>666</v>
      </c>
      <c r="N2001" s="69" t="s">
        <v>28</v>
      </c>
      <c r="O2001" s="71">
        <v>0</v>
      </c>
      <c r="P2001" s="74">
        <v>7638.46</v>
      </c>
    </row>
    <row r="2002" spans="1:16" ht="14.25" customHeight="1">
      <c r="A2002" s="64" t="s">
        <v>122</v>
      </c>
      <c r="B2002" s="163" t="s">
        <v>1342</v>
      </c>
      <c r="C2002" s="174" t="s">
        <v>647</v>
      </c>
      <c r="D2002" s="68">
        <v>45777</v>
      </c>
      <c r="E2002" s="66">
        <f t="shared" si="21"/>
        <v>4</v>
      </c>
      <c r="F2002" s="66">
        <f t="shared" si="22"/>
        <v>2025</v>
      </c>
      <c r="G2002" s="67">
        <f t="shared" si="23"/>
        <v>45748</v>
      </c>
      <c r="H2002" s="67" t="s">
        <v>2010</v>
      </c>
      <c r="I2002" s="26" t="s">
        <v>55</v>
      </c>
      <c r="J2002" s="66" t="s">
        <v>690</v>
      </c>
      <c r="K2002" s="69"/>
      <c r="L2002" s="69"/>
      <c r="M2002" s="69" t="s">
        <v>666</v>
      </c>
      <c r="N2002" s="69" t="s">
        <v>28</v>
      </c>
      <c r="O2002" s="71">
        <v>0</v>
      </c>
      <c r="P2002" s="74">
        <v>2303.64</v>
      </c>
    </row>
    <row r="2003" spans="1:16" ht="14.25" customHeight="1">
      <c r="A2003" s="64" t="s">
        <v>122</v>
      </c>
      <c r="B2003" s="163" t="s">
        <v>1342</v>
      </c>
      <c r="C2003" s="174" t="s">
        <v>647</v>
      </c>
      <c r="D2003" s="68">
        <v>45777</v>
      </c>
      <c r="E2003" s="66">
        <f t="shared" si="21"/>
        <v>4</v>
      </c>
      <c r="F2003" s="66">
        <f t="shared" si="22"/>
        <v>2025</v>
      </c>
      <c r="G2003" s="67">
        <f t="shared" si="23"/>
        <v>45748</v>
      </c>
      <c r="H2003" s="67" t="s">
        <v>29</v>
      </c>
      <c r="I2003" s="26" t="s">
        <v>43</v>
      </c>
      <c r="J2003" s="66" t="s">
        <v>1460</v>
      </c>
      <c r="K2003" s="69"/>
      <c r="L2003" s="69"/>
      <c r="M2003" s="69" t="s">
        <v>666</v>
      </c>
      <c r="N2003" s="69" t="s">
        <v>28</v>
      </c>
      <c r="O2003" s="71">
        <v>0</v>
      </c>
      <c r="P2003" s="74">
        <v>1633.54</v>
      </c>
    </row>
    <row r="2004" spans="1:16" ht="14.25" customHeight="1">
      <c r="A2004" s="64" t="s">
        <v>122</v>
      </c>
      <c r="B2004" s="163" t="s">
        <v>1342</v>
      </c>
      <c r="C2004" s="174" t="s">
        <v>647</v>
      </c>
      <c r="D2004" s="68">
        <v>45779</v>
      </c>
      <c r="E2004" s="66">
        <f t="shared" si="21"/>
        <v>5</v>
      </c>
      <c r="F2004" s="66">
        <f t="shared" si="22"/>
        <v>2025</v>
      </c>
      <c r="G2004" s="67">
        <f t="shared" si="23"/>
        <v>45778</v>
      </c>
      <c r="H2004" s="67" t="s">
        <v>2007</v>
      </c>
      <c r="I2004" s="26" t="s">
        <v>667</v>
      </c>
      <c r="J2004" s="66" t="s">
        <v>1379</v>
      </c>
      <c r="K2004" s="69"/>
      <c r="L2004" s="69"/>
      <c r="M2004" s="69" t="s">
        <v>666</v>
      </c>
      <c r="N2004" s="69" t="s">
        <v>604</v>
      </c>
      <c r="O2004" s="71">
        <v>200</v>
      </c>
      <c r="P2004" s="74">
        <v>0</v>
      </c>
    </row>
    <row r="2005" spans="1:16" ht="14.25" customHeight="1">
      <c r="A2005" s="64" t="s">
        <v>122</v>
      </c>
      <c r="B2005" s="163" t="s">
        <v>1342</v>
      </c>
      <c r="C2005" s="174" t="s">
        <v>647</v>
      </c>
      <c r="D2005" s="68">
        <v>45779</v>
      </c>
      <c r="E2005" s="66">
        <f t="shared" si="21"/>
        <v>5</v>
      </c>
      <c r="F2005" s="66">
        <f t="shared" si="22"/>
        <v>2025</v>
      </c>
      <c r="G2005" s="67">
        <f t="shared" si="23"/>
        <v>45778</v>
      </c>
      <c r="H2005" s="67" t="s">
        <v>2009</v>
      </c>
      <c r="I2005" s="26" t="s">
        <v>102</v>
      </c>
      <c r="J2005" s="66" t="s">
        <v>129</v>
      </c>
      <c r="K2005" s="69"/>
      <c r="L2005" s="69"/>
      <c r="M2005" s="69" t="s">
        <v>666</v>
      </c>
      <c r="N2005" s="69" t="s">
        <v>28</v>
      </c>
      <c r="O2005" s="71">
        <v>0</v>
      </c>
      <c r="P2005" s="74">
        <v>1.71</v>
      </c>
    </row>
    <row r="2006" spans="1:16" ht="14.25" customHeight="1">
      <c r="A2006" s="64" t="s">
        <v>122</v>
      </c>
      <c r="B2006" s="163" t="s">
        <v>1342</v>
      </c>
      <c r="C2006" s="174" t="s">
        <v>647</v>
      </c>
      <c r="D2006" s="68">
        <v>45779</v>
      </c>
      <c r="E2006" s="66">
        <f t="shared" si="21"/>
        <v>5</v>
      </c>
      <c r="F2006" s="66">
        <f t="shared" si="22"/>
        <v>2025</v>
      </c>
      <c r="G2006" s="67">
        <f t="shared" si="23"/>
        <v>45778</v>
      </c>
      <c r="H2006" s="67" t="s">
        <v>2009</v>
      </c>
      <c r="I2006" s="26" t="s">
        <v>102</v>
      </c>
      <c r="J2006" s="66" t="s">
        <v>129</v>
      </c>
      <c r="K2006" s="69"/>
      <c r="L2006" s="69"/>
      <c r="M2006" s="69" t="s">
        <v>666</v>
      </c>
      <c r="N2006" s="69" t="s">
        <v>28</v>
      </c>
      <c r="O2006" s="71">
        <v>0</v>
      </c>
      <c r="P2006" s="74">
        <v>9</v>
      </c>
    </row>
    <row r="2007" spans="1:16" ht="14.25" customHeight="1">
      <c r="A2007" s="64" t="s">
        <v>122</v>
      </c>
      <c r="B2007" s="163" t="s">
        <v>1342</v>
      </c>
      <c r="C2007" s="174" t="s">
        <v>647</v>
      </c>
      <c r="D2007" s="68">
        <v>45782</v>
      </c>
      <c r="E2007" s="66">
        <f t="shared" si="21"/>
        <v>5</v>
      </c>
      <c r="F2007" s="66">
        <f t="shared" si="22"/>
        <v>2025</v>
      </c>
      <c r="G2007" s="67">
        <f t="shared" si="23"/>
        <v>45778</v>
      </c>
      <c r="H2007" s="67" t="s">
        <v>2006</v>
      </c>
      <c r="I2007" s="26" t="s">
        <v>165</v>
      </c>
      <c r="J2007" s="66" t="s">
        <v>139</v>
      </c>
      <c r="K2007" s="69"/>
      <c r="L2007" s="69"/>
      <c r="M2007" s="69" t="s">
        <v>664</v>
      </c>
      <c r="N2007" s="69" t="s">
        <v>604</v>
      </c>
      <c r="O2007" s="71">
        <v>7.0000000000000007E-2</v>
      </c>
      <c r="P2007" s="74">
        <v>0</v>
      </c>
    </row>
    <row r="2008" spans="1:16" ht="14.25" customHeight="1">
      <c r="A2008" s="64" t="s">
        <v>122</v>
      </c>
      <c r="B2008" s="163" t="s">
        <v>1342</v>
      </c>
      <c r="C2008" s="174" t="s">
        <v>647</v>
      </c>
      <c r="D2008" s="68">
        <v>45782</v>
      </c>
      <c r="E2008" s="66">
        <f t="shared" si="21"/>
        <v>5</v>
      </c>
      <c r="F2008" s="66">
        <f t="shared" si="22"/>
        <v>2025</v>
      </c>
      <c r="G2008" s="67">
        <f t="shared" si="23"/>
        <v>45778</v>
      </c>
      <c r="H2008" s="67" t="s">
        <v>2009</v>
      </c>
      <c r="I2008" s="26" t="s">
        <v>102</v>
      </c>
      <c r="J2008" s="66" t="s">
        <v>129</v>
      </c>
      <c r="K2008" s="69"/>
      <c r="L2008" s="69"/>
      <c r="M2008" s="69" t="s">
        <v>666</v>
      </c>
      <c r="N2008" s="69" t="s">
        <v>28</v>
      </c>
      <c r="O2008" s="71">
        <v>0</v>
      </c>
      <c r="P2008" s="74">
        <v>9</v>
      </c>
    </row>
    <row r="2009" spans="1:16" ht="14.25" customHeight="1">
      <c r="A2009" s="64" t="s">
        <v>122</v>
      </c>
      <c r="B2009" s="163" t="s">
        <v>1342</v>
      </c>
      <c r="C2009" s="174" t="s">
        <v>647</v>
      </c>
      <c r="D2009" s="68">
        <v>45782</v>
      </c>
      <c r="E2009" s="66">
        <f t="shared" si="21"/>
        <v>5</v>
      </c>
      <c r="F2009" s="66">
        <f t="shared" si="22"/>
        <v>2025</v>
      </c>
      <c r="G2009" s="67">
        <f t="shared" si="23"/>
        <v>45778</v>
      </c>
      <c r="H2009" s="67" t="s">
        <v>29</v>
      </c>
      <c r="I2009" s="26" t="s">
        <v>33</v>
      </c>
      <c r="J2009" s="66" t="s">
        <v>347</v>
      </c>
      <c r="K2009" s="69"/>
      <c r="L2009" s="69"/>
      <c r="M2009" s="69" t="s">
        <v>666</v>
      </c>
      <c r="N2009" s="69" t="s">
        <v>28</v>
      </c>
      <c r="O2009" s="71">
        <v>0</v>
      </c>
      <c r="P2009" s="74">
        <v>177.15</v>
      </c>
    </row>
    <row r="2010" spans="1:16" ht="14.25" customHeight="1">
      <c r="A2010" s="64" t="s">
        <v>122</v>
      </c>
      <c r="B2010" s="163" t="s">
        <v>1342</v>
      </c>
      <c r="C2010" s="174" t="s">
        <v>647</v>
      </c>
      <c r="D2010" s="68">
        <v>45783</v>
      </c>
      <c r="E2010" s="66">
        <f t="shared" si="21"/>
        <v>5</v>
      </c>
      <c r="F2010" s="66">
        <f t="shared" si="22"/>
        <v>2025</v>
      </c>
      <c r="G2010" s="67">
        <f t="shared" si="23"/>
        <v>45778</v>
      </c>
      <c r="H2010" s="67" t="s">
        <v>2006</v>
      </c>
      <c r="I2010" s="26" t="s">
        <v>165</v>
      </c>
      <c r="J2010" s="66" t="s">
        <v>139</v>
      </c>
      <c r="K2010" s="69"/>
      <c r="L2010" s="69"/>
      <c r="M2010" s="69" t="s">
        <v>664</v>
      </c>
      <c r="N2010" s="69" t="s">
        <v>604</v>
      </c>
      <c r="O2010" s="71">
        <v>1.02</v>
      </c>
      <c r="P2010" s="74">
        <v>0</v>
      </c>
    </row>
    <row r="2011" spans="1:16" ht="14.25" customHeight="1">
      <c r="A2011" s="64" t="s">
        <v>122</v>
      </c>
      <c r="B2011" s="163" t="s">
        <v>1342</v>
      </c>
      <c r="C2011" s="174" t="s">
        <v>647</v>
      </c>
      <c r="D2011" s="68">
        <v>45783</v>
      </c>
      <c r="E2011" s="66">
        <f t="shared" si="21"/>
        <v>5</v>
      </c>
      <c r="F2011" s="66">
        <f t="shared" si="22"/>
        <v>2025</v>
      </c>
      <c r="G2011" s="67">
        <f t="shared" si="23"/>
        <v>45778</v>
      </c>
      <c r="H2011" s="67" t="s">
        <v>2008</v>
      </c>
      <c r="I2011" s="26" t="s">
        <v>475</v>
      </c>
      <c r="J2011" s="66" t="s">
        <v>152</v>
      </c>
      <c r="K2011" s="69"/>
      <c r="L2011" s="69"/>
      <c r="M2011" s="69" t="s">
        <v>666</v>
      </c>
      <c r="N2011" s="69" t="s">
        <v>28</v>
      </c>
      <c r="O2011" s="71">
        <v>0</v>
      </c>
      <c r="P2011" s="74">
        <v>562.91999999999996</v>
      </c>
    </row>
    <row r="2012" spans="1:16" ht="14.25" customHeight="1">
      <c r="A2012" s="64" t="s">
        <v>122</v>
      </c>
      <c r="B2012" s="163" t="s">
        <v>1342</v>
      </c>
      <c r="C2012" s="174" t="s">
        <v>647</v>
      </c>
      <c r="D2012" s="68">
        <v>45783</v>
      </c>
      <c r="E2012" s="66">
        <f t="shared" si="21"/>
        <v>5</v>
      </c>
      <c r="F2012" s="66">
        <f t="shared" si="22"/>
        <v>2025</v>
      </c>
      <c r="G2012" s="67">
        <f t="shared" si="23"/>
        <v>45778</v>
      </c>
      <c r="H2012" s="67" t="s">
        <v>2008</v>
      </c>
      <c r="I2012" s="26" t="s">
        <v>475</v>
      </c>
      <c r="J2012" s="66" t="s">
        <v>152</v>
      </c>
      <c r="K2012" s="69"/>
      <c r="L2012" s="69"/>
      <c r="M2012" s="69" t="s">
        <v>666</v>
      </c>
      <c r="N2012" s="69" t="s">
        <v>28</v>
      </c>
      <c r="O2012" s="71">
        <v>0</v>
      </c>
      <c r="P2012" s="74">
        <v>2071.48</v>
      </c>
    </row>
    <row r="2013" spans="1:16" ht="14.25" customHeight="1">
      <c r="A2013" s="64" t="s">
        <v>122</v>
      </c>
      <c r="B2013" s="163" t="s">
        <v>1342</v>
      </c>
      <c r="C2013" s="174" t="s">
        <v>647</v>
      </c>
      <c r="D2013" s="68">
        <v>45785</v>
      </c>
      <c r="E2013" s="66">
        <f t="shared" si="21"/>
        <v>5</v>
      </c>
      <c r="F2013" s="66">
        <f t="shared" si="22"/>
        <v>2025</v>
      </c>
      <c r="G2013" s="67">
        <f t="shared" si="23"/>
        <v>45778</v>
      </c>
      <c r="H2013" s="67" t="s">
        <v>2006</v>
      </c>
      <c r="I2013" s="26" t="s">
        <v>165</v>
      </c>
      <c r="J2013" s="66" t="s">
        <v>139</v>
      </c>
      <c r="K2013" s="69"/>
      <c r="L2013" s="69"/>
      <c r="M2013" s="69" t="s">
        <v>664</v>
      </c>
      <c r="N2013" s="69" t="s">
        <v>604</v>
      </c>
      <c r="O2013" s="71">
        <v>0.55000000000000004</v>
      </c>
      <c r="P2013" s="74">
        <v>0</v>
      </c>
    </row>
    <row r="2014" spans="1:16" ht="14.25" customHeight="1">
      <c r="A2014" s="64" t="s">
        <v>122</v>
      </c>
      <c r="B2014" s="163" t="s">
        <v>1342</v>
      </c>
      <c r="C2014" s="174" t="s">
        <v>647</v>
      </c>
      <c r="D2014" s="68">
        <v>45785</v>
      </c>
      <c r="E2014" s="66">
        <f t="shared" si="21"/>
        <v>5</v>
      </c>
      <c r="F2014" s="66">
        <f t="shared" si="22"/>
        <v>2025</v>
      </c>
      <c r="G2014" s="67">
        <f t="shared" si="23"/>
        <v>45778</v>
      </c>
      <c r="H2014" s="67" t="s">
        <v>2008</v>
      </c>
      <c r="I2014" s="26" t="s">
        <v>147</v>
      </c>
      <c r="J2014" s="66" t="s">
        <v>330</v>
      </c>
      <c r="K2014" s="69"/>
      <c r="L2014" s="69"/>
      <c r="M2014" s="69" t="s">
        <v>666</v>
      </c>
      <c r="N2014" s="69" t="s">
        <v>28</v>
      </c>
      <c r="O2014" s="71">
        <v>0</v>
      </c>
      <c r="P2014" s="74">
        <v>173.84</v>
      </c>
    </row>
    <row r="2015" spans="1:16" ht="14.25" customHeight="1">
      <c r="A2015" s="64" t="s">
        <v>122</v>
      </c>
      <c r="B2015" s="163" t="s">
        <v>1342</v>
      </c>
      <c r="C2015" s="174" t="s">
        <v>647</v>
      </c>
      <c r="D2015" s="68">
        <v>45785</v>
      </c>
      <c r="E2015" s="66">
        <f t="shared" si="21"/>
        <v>5</v>
      </c>
      <c r="F2015" s="66">
        <f t="shared" si="22"/>
        <v>2025</v>
      </c>
      <c r="G2015" s="67">
        <f t="shared" si="23"/>
        <v>45778</v>
      </c>
      <c r="H2015" s="67" t="s">
        <v>2008</v>
      </c>
      <c r="I2015" s="26" t="s">
        <v>63</v>
      </c>
      <c r="J2015" s="66" t="s">
        <v>1461</v>
      </c>
      <c r="K2015" s="69"/>
      <c r="L2015" s="69"/>
      <c r="M2015" s="69" t="s">
        <v>666</v>
      </c>
      <c r="N2015" s="69" t="s">
        <v>28</v>
      </c>
      <c r="O2015" s="71">
        <v>0</v>
      </c>
      <c r="P2015" s="74">
        <v>1000.48</v>
      </c>
    </row>
    <row r="2016" spans="1:16" ht="14.25" customHeight="1">
      <c r="A2016" s="64" t="s">
        <v>122</v>
      </c>
      <c r="B2016" s="163" t="s">
        <v>1342</v>
      </c>
      <c r="C2016" s="174" t="s">
        <v>647</v>
      </c>
      <c r="D2016" s="68">
        <v>45785</v>
      </c>
      <c r="E2016" s="66">
        <f t="shared" si="21"/>
        <v>5</v>
      </c>
      <c r="F2016" s="66">
        <f t="shared" si="22"/>
        <v>2025</v>
      </c>
      <c r="G2016" s="67">
        <f t="shared" si="23"/>
        <v>45778</v>
      </c>
      <c r="H2016" s="67" t="s">
        <v>2008</v>
      </c>
      <c r="I2016" s="26" t="s">
        <v>147</v>
      </c>
      <c r="J2016" s="66" t="s">
        <v>1462</v>
      </c>
      <c r="K2016" s="69"/>
      <c r="L2016" s="69"/>
      <c r="M2016" s="69" t="s">
        <v>666</v>
      </c>
      <c r="N2016" s="69" t="s">
        <v>28</v>
      </c>
      <c r="O2016" s="71">
        <v>0</v>
      </c>
      <c r="P2016" s="74">
        <v>113</v>
      </c>
    </row>
    <row r="2017" spans="1:16" ht="14.25" customHeight="1">
      <c r="A2017" s="64" t="s">
        <v>122</v>
      </c>
      <c r="B2017" s="163" t="s">
        <v>1342</v>
      </c>
      <c r="C2017" s="174" t="s">
        <v>647</v>
      </c>
      <c r="D2017" s="68">
        <v>45789</v>
      </c>
      <c r="E2017" s="66">
        <f t="shared" si="21"/>
        <v>5</v>
      </c>
      <c r="F2017" s="66">
        <f t="shared" si="22"/>
        <v>2025</v>
      </c>
      <c r="G2017" s="67">
        <f t="shared" si="23"/>
        <v>45778</v>
      </c>
      <c r="H2017" s="67" t="s">
        <v>2006</v>
      </c>
      <c r="I2017" s="26" t="s">
        <v>165</v>
      </c>
      <c r="J2017" s="66" t="s">
        <v>1463</v>
      </c>
      <c r="K2017" s="69"/>
      <c r="L2017" s="69"/>
      <c r="M2017" s="69" t="s">
        <v>664</v>
      </c>
      <c r="N2017" s="69" t="s">
        <v>604</v>
      </c>
      <c r="O2017" s="71">
        <v>16.89</v>
      </c>
      <c r="P2017" s="74">
        <v>0</v>
      </c>
    </row>
    <row r="2018" spans="1:16" ht="14.25" customHeight="1">
      <c r="A2018" s="64" t="s">
        <v>122</v>
      </c>
      <c r="B2018" s="163" t="s">
        <v>1342</v>
      </c>
      <c r="C2018" s="174" t="s">
        <v>647</v>
      </c>
      <c r="D2018" s="68">
        <v>45789</v>
      </c>
      <c r="E2018" s="66">
        <f t="shared" si="21"/>
        <v>5</v>
      </c>
      <c r="F2018" s="66">
        <f t="shared" si="22"/>
        <v>2025</v>
      </c>
      <c r="G2018" s="67">
        <f t="shared" si="23"/>
        <v>45778</v>
      </c>
      <c r="H2018" s="67" t="s">
        <v>2008</v>
      </c>
      <c r="I2018" s="26" t="s">
        <v>1362</v>
      </c>
      <c r="J2018" s="66" t="s">
        <v>1464</v>
      </c>
      <c r="K2018" s="69"/>
      <c r="L2018" s="69"/>
      <c r="M2018" s="69" t="s">
        <v>666</v>
      </c>
      <c r="N2018" s="69" t="s">
        <v>28</v>
      </c>
      <c r="O2018" s="71">
        <v>0</v>
      </c>
      <c r="P2018" s="74">
        <v>34770</v>
      </c>
    </row>
    <row r="2019" spans="1:16" ht="14.25" customHeight="1">
      <c r="A2019" s="64" t="s">
        <v>122</v>
      </c>
      <c r="B2019" s="163" t="s">
        <v>1342</v>
      </c>
      <c r="C2019" s="174" t="s">
        <v>647</v>
      </c>
      <c r="D2019" s="68">
        <v>45789</v>
      </c>
      <c r="E2019" s="66">
        <f t="shared" si="21"/>
        <v>5</v>
      </c>
      <c r="F2019" s="66">
        <f t="shared" si="22"/>
        <v>2025</v>
      </c>
      <c r="G2019" s="67">
        <f t="shared" si="23"/>
        <v>45778</v>
      </c>
      <c r="H2019" s="67" t="s">
        <v>2008</v>
      </c>
      <c r="I2019" s="26" t="s">
        <v>63</v>
      </c>
      <c r="J2019" s="66" t="s">
        <v>1465</v>
      </c>
      <c r="K2019" s="69"/>
      <c r="L2019" s="69"/>
      <c r="M2019" s="69" t="s">
        <v>666</v>
      </c>
      <c r="N2019" s="69" t="s">
        <v>28</v>
      </c>
      <c r="O2019" s="71">
        <v>0</v>
      </c>
      <c r="P2019" s="74">
        <v>414.26</v>
      </c>
    </row>
    <row r="2020" spans="1:16" ht="14.25" customHeight="1">
      <c r="A2020" s="64" t="s">
        <v>122</v>
      </c>
      <c r="B2020" s="163" t="s">
        <v>1342</v>
      </c>
      <c r="C2020" s="174" t="s">
        <v>647</v>
      </c>
      <c r="D2020" s="68">
        <v>45789</v>
      </c>
      <c r="E2020" s="66">
        <f t="shared" si="21"/>
        <v>5</v>
      </c>
      <c r="F2020" s="66">
        <f t="shared" si="22"/>
        <v>2025</v>
      </c>
      <c r="G2020" s="67">
        <f t="shared" si="23"/>
        <v>45778</v>
      </c>
      <c r="H2020" s="67" t="s">
        <v>2008</v>
      </c>
      <c r="I2020" s="26" t="s">
        <v>63</v>
      </c>
      <c r="J2020" s="66" t="s">
        <v>1466</v>
      </c>
      <c r="K2020" s="69"/>
      <c r="L2020" s="69"/>
      <c r="M2020" s="69" t="s">
        <v>666</v>
      </c>
      <c r="N2020" s="69" t="s">
        <v>28</v>
      </c>
      <c r="O2020" s="71">
        <v>0</v>
      </c>
      <c r="P2020" s="74">
        <v>504</v>
      </c>
    </row>
    <row r="2021" spans="1:16" ht="14.25" customHeight="1">
      <c r="A2021" s="64" t="s">
        <v>122</v>
      </c>
      <c r="B2021" s="163" t="s">
        <v>1342</v>
      </c>
      <c r="C2021" s="174" t="s">
        <v>647</v>
      </c>
      <c r="D2021" s="68">
        <v>45789</v>
      </c>
      <c r="E2021" s="66">
        <f t="shared" si="21"/>
        <v>5</v>
      </c>
      <c r="F2021" s="66">
        <f t="shared" si="22"/>
        <v>2025</v>
      </c>
      <c r="G2021" s="67">
        <f t="shared" si="23"/>
        <v>45778</v>
      </c>
      <c r="H2021" s="67" t="s">
        <v>2008</v>
      </c>
      <c r="I2021" s="26" t="s">
        <v>475</v>
      </c>
      <c r="J2021" s="66" t="s">
        <v>1467</v>
      </c>
      <c r="K2021" s="69"/>
      <c r="L2021" s="69"/>
      <c r="M2021" s="69" t="s">
        <v>666</v>
      </c>
      <c r="N2021" s="69" t="s">
        <v>28</v>
      </c>
      <c r="O2021" s="71">
        <v>0</v>
      </c>
      <c r="P2021" s="74">
        <v>283.04000000000002</v>
      </c>
    </row>
    <row r="2022" spans="1:16" ht="14.25" customHeight="1">
      <c r="A2022" s="64" t="s">
        <v>122</v>
      </c>
      <c r="B2022" s="163" t="s">
        <v>1342</v>
      </c>
      <c r="C2022" s="174" t="s">
        <v>647</v>
      </c>
      <c r="D2022" s="68">
        <v>45789</v>
      </c>
      <c r="E2022" s="66">
        <f t="shared" si="21"/>
        <v>5</v>
      </c>
      <c r="F2022" s="66">
        <f t="shared" si="22"/>
        <v>2025</v>
      </c>
      <c r="G2022" s="67">
        <f t="shared" si="23"/>
        <v>45778</v>
      </c>
      <c r="H2022" s="67" t="s">
        <v>2009</v>
      </c>
      <c r="I2022" s="26" t="s">
        <v>102</v>
      </c>
      <c r="J2022" s="66" t="s">
        <v>129</v>
      </c>
      <c r="K2022" s="69"/>
      <c r="L2022" s="69"/>
      <c r="M2022" s="69" t="s">
        <v>666</v>
      </c>
      <c r="N2022" s="69" t="s">
        <v>28</v>
      </c>
      <c r="O2022" s="71">
        <v>0</v>
      </c>
      <c r="P2022" s="74">
        <v>1.75</v>
      </c>
    </row>
    <row r="2023" spans="1:16" ht="14.25" customHeight="1">
      <c r="A2023" s="64" t="s">
        <v>122</v>
      </c>
      <c r="B2023" s="163" t="s">
        <v>1342</v>
      </c>
      <c r="C2023" s="174" t="s">
        <v>647</v>
      </c>
      <c r="D2023" s="68">
        <v>45790</v>
      </c>
      <c r="E2023" s="66">
        <f t="shared" si="21"/>
        <v>5</v>
      </c>
      <c r="F2023" s="66">
        <f t="shared" si="22"/>
        <v>2025</v>
      </c>
      <c r="G2023" s="67">
        <f t="shared" si="23"/>
        <v>45778</v>
      </c>
      <c r="H2023" s="67" t="s">
        <v>2006</v>
      </c>
      <c r="I2023" s="26" t="s">
        <v>165</v>
      </c>
      <c r="J2023" s="66" t="s">
        <v>139</v>
      </c>
      <c r="K2023" s="69"/>
      <c r="L2023" s="69"/>
      <c r="M2023" s="69" t="s">
        <v>664</v>
      </c>
      <c r="N2023" s="69" t="s">
        <v>604</v>
      </c>
      <c r="O2023" s="71">
        <v>0.06</v>
      </c>
      <c r="P2023" s="74">
        <v>0</v>
      </c>
    </row>
    <row r="2024" spans="1:16" ht="14.25" customHeight="1">
      <c r="A2024" s="64" t="s">
        <v>122</v>
      </c>
      <c r="B2024" s="163" t="s">
        <v>1342</v>
      </c>
      <c r="C2024" s="174" t="s">
        <v>647</v>
      </c>
      <c r="D2024" s="68">
        <v>45790</v>
      </c>
      <c r="E2024" s="66">
        <f t="shared" si="21"/>
        <v>5</v>
      </c>
      <c r="F2024" s="66">
        <f t="shared" si="22"/>
        <v>2025</v>
      </c>
      <c r="G2024" s="67">
        <f t="shared" si="23"/>
        <v>45778</v>
      </c>
      <c r="H2024" s="67" t="s">
        <v>2008</v>
      </c>
      <c r="I2024" s="26" t="s">
        <v>63</v>
      </c>
      <c r="J2024" s="66" t="s">
        <v>1468</v>
      </c>
      <c r="K2024" s="69"/>
      <c r="L2024" s="69"/>
      <c r="M2024" s="69" t="s">
        <v>666</v>
      </c>
      <c r="N2024" s="69" t="s">
        <v>28</v>
      </c>
      <c r="O2024" s="71">
        <v>0</v>
      </c>
      <c r="P2024" s="74">
        <v>130.94</v>
      </c>
    </row>
    <row r="2025" spans="1:16" ht="14.25" customHeight="1">
      <c r="A2025" s="64" t="s">
        <v>122</v>
      </c>
      <c r="B2025" s="163" t="s">
        <v>1342</v>
      </c>
      <c r="C2025" s="174" t="s">
        <v>647</v>
      </c>
      <c r="D2025" s="68">
        <v>45791</v>
      </c>
      <c r="E2025" s="66">
        <f t="shared" si="21"/>
        <v>5</v>
      </c>
      <c r="F2025" s="66">
        <f t="shared" si="22"/>
        <v>2025</v>
      </c>
      <c r="G2025" s="67">
        <f t="shared" si="23"/>
        <v>45778</v>
      </c>
      <c r="H2025" s="67" t="s">
        <v>2006</v>
      </c>
      <c r="I2025" s="26" t="s">
        <v>165</v>
      </c>
      <c r="J2025" s="66" t="s">
        <v>139</v>
      </c>
      <c r="K2025" s="69"/>
      <c r="L2025" s="69"/>
      <c r="M2025" s="69" t="s">
        <v>664</v>
      </c>
      <c r="N2025" s="69" t="s">
        <v>604</v>
      </c>
      <c r="O2025" s="71">
        <v>6.22</v>
      </c>
      <c r="P2025" s="74">
        <v>0</v>
      </c>
    </row>
    <row r="2026" spans="1:16" ht="14.25" customHeight="1">
      <c r="A2026" s="64" t="s">
        <v>122</v>
      </c>
      <c r="B2026" s="163" t="s">
        <v>1342</v>
      </c>
      <c r="C2026" s="174" t="s">
        <v>647</v>
      </c>
      <c r="D2026" s="68">
        <v>45791</v>
      </c>
      <c r="E2026" s="66">
        <f t="shared" si="21"/>
        <v>5</v>
      </c>
      <c r="F2026" s="66">
        <f t="shared" si="22"/>
        <v>2025</v>
      </c>
      <c r="G2026" s="67">
        <f t="shared" si="23"/>
        <v>45778</v>
      </c>
      <c r="H2026" s="67" t="s">
        <v>29</v>
      </c>
      <c r="I2026" s="26" t="s">
        <v>161</v>
      </c>
      <c r="J2026" s="66" t="s">
        <v>135</v>
      </c>
      <c r="K2026" s="69"/>
      <c r="L2026" s="69"/>
      <c r="M2026" s="69" t="s">
        <v>664</v>
      </c>
      <c r="N2026" s="69" t="s">
        <v>28</v>
      </c>
      <c r="O2026" s="71">
        <v>0</v>
      </c>
      <c r="P2026" s="74">
        <v>12157.93</v>
      </c>
    </row>
    <row r="2027" spans="1:16" ht="14.25" customHeight="1">
      <c r="A2027" s="64" t="s">
        <v>122</v>
      </c>
      <c r="B2027" s="163" t="s">
        <v>1342</v>
      </c>
      <c r="C2027" s="174" t="s">
        <v>647</v>
      </c>
      <c r="D2027" s="68">
        <v>45792</v>
      </c>
      <c r="E2027" s="66">
        <f t="shared" si="21"/>
        <v>5</v>
      </c>
      <c r="F2027" s="66">
        <f t="shared" si="22"/>
        <v>2025</v>
      </c>
      <c r="G2027" s="67">
        <f t="shared" si="23"/>
        <v>45778</v>
      </c>
      <c r="H2027" s="67" t="s">
        <v>2006</v>
      </c>
      <c r="I2027" s="26" t="s">
        <v>165</v>
      </c>
      <c r="J2027" s="66" t="s">
        <v>139</v>
      </c>
      <c r="K2027" s="69"/>
      <c r="L2027" s="69"/>
      <c r="M2027" s="69" t="s">
        <v>664</v>
      </c>
      <c r="N2027" s="69" t="s">
        <v>604</v>
      </c>
      <c r="O2027" s="71">
        <v>0.46</v>
      </c>
      <c r="P2027" s="74">
        <v>0</v>
      </c>
    </row>
    <row r="2028" spans="1:16" ht="14.25" customHeight="1">
      <c r="A2028" s="64" t="s">
        <v>122</v>
      </c>
      <c r="B2028" s="163" t="s">
        <v>1342</v>
      </c>
      <c r="C2028" s="174" t="s">
        <v>647</v>
      </c>
      <c r="D2028" s="68">
        <v>45792</v>
      </c>
      <c r="E2028" s="66">
        <f t="shared" si="21"/>
        <v>5</v>
      </c>
      <c r="F2028" s="66">
        <f t="shared" si="22"/>
        <v>2025</v>
      </c>
      <c r="G2028" s="67">
        <f t="shared" si="23"/>
        <v>45778</v>
      </c>
      <c r="H2028" s="67" t="s">
        <v>29</v>
      </c>
      <c r="I2028" s="26" t="s">
        <v>33</v>
      </c>
      <c r="J2028" s="66" t="s">
        <v>166</v>
      </c>
      <c r="K2028" s="69"/>
      <c r="L2028" s="69"/>
      <c r="M2028" s="69" t="s">
        <v>666</v>
      </c>
      <c r="N2028" s="69" t="s">
        <v>28</v>
      </c>
      <c r="O2028" s="71">
        <v>0</v>
      </c>
      <c r="P2028" s="74">
        <v>584.08000000000004</v>
      </c>
    </row>
    <row r="2029" spans="1:16" ht="14.25" customHeight="1">
      <c r="A2029" s="64" t="s">
        <v>122</v>
      </c>
      <c r="B2029" s="163" t="s">
        <v>1342</v>
      </c>
      <c r="C2029" s="174" t="s">
        <v>647</v>
      </c>
      <c r="D2029" s="68">
        <v>45792</v>
      </c>
      <c r="E2029" s="66">
        <f t="shared" si="21"/>
        <v>5</v>
      </c>
      <c r="F2029" s="66">
        <f t="shared" si="22"/>
        <v>2025</v>
      </c>
      <c r="G2029" s="67">
        <f t="shared" si="23"/>
        <v>45778</v>
      </c>
      <c r="H2029" s="67" t="s">
        <v>2009</v>
      </c>
      <c r="I2029" s="26" t="s">
        <v>102</v>
      </c>
      <c r="J2029" s="66" t="s">
        <v>167</v>
      </c>
      <c r="K2029" s="69"/>
      <c r="L2029" s="69"/>
      <c r="M2029" s="69" t="s">
        <v>666</v>
      </c>
      <c r="N2029" s="69" t="s">
        <v>28</v>
      </c>
      <c r="O2029" s="71">
        <v>0</v>
      </c>
      <c r="P2029" s="74">
        <v>171.7</v>
      </c>
    </row>
    <row r="2030" spans="1:16" ht="14.25" customHeight="1">
      <c r="A2030" s="64" t="s">
        <v>122</v>
      </c>
      <c r="B2030" s="163" t="s">
        <v>1342</v>
      </c>
      <c r="C2030" s="174" t="s">
        <v>647</v>
      </c>
      <c r="D2030" s="68">
        <v>45792</v>
      </c>
      <c r="E2030" s="66">
        <f t="shared" si="21"/>
        <v>5</v>
      </c>
      <c r="F2030" s="66">
        <f t="shared" si="22"/>
        <v>2025</v>
      </c>
      <c r="G2030" s="67">
        <f t="shared" si="23"/>
        <v>45778</v>
      </c>
      <c r="H2030" s="67" t="s">
        <v>2009</v>
      </c>
      <c r="I2030" s="26" t="s">
        <v>102</v>
      </c>
      <c r="J2030" s="66" t="s">
        <v>129</v>
      </c>
      <c r="K2030" s="69"/>
      <c r="L2030" s="69"/>
      <c r="M2030" s="69" t="s">
        <v>666</v>
      </c>
      <c r="N2030" s="69" t="s">
        <v>28</v>
      </c>
      <c r="O2030" s="71">
        <v>0</v>
      </c>
      <c r="P2030" s="74">
        <v>1.89</v>
      </c>
    </row>
    <row r="2031" spans="1:16" ht="14.25" customHeight="1">
      <c r="A2031" s="64" t="s">
        <v>122</v>
      </c>
      <c r="B2031" s="163" t="s">
        <v>1342</v>
      </c>
      <c r="C2031" s="174" t="s">
        <v>647</v>
      </c>
      <c r="D2031" s="68">
        <v>45792</v>
      </c>
      <c r="E2031" s="66">
        <f t="shared" si="21"/>
        <v>5</v>
      </c>
      <c r="F2031" s="66">
        <f t="shared" si="22"/>
        <v>2025</v>
      </c>
      <c r="G2031" s="67">
        <f t="shared" si="23"/>
        <v>45778</v>
      </c>
      <c r="H2031" s="67" t="s">
        <v>2008</v>
      </c>
      <c r="I2031" s="26" t="s">
        <v>63</v>
      </c>
      <c r="J2031" s="66" t="s">
        <v>1469</v>
      </c>
      <c r="K2031" s="69"/>
      <c r="L2031" s="69"/>
      <c r="M2031" s="69" t="s">
        <v>666</v>
      </c>
      <c r="N2031" s="69" t="s">
        <v>28</v>
      </c>
      <c r="O2031" s="71">
        <v>0</v>
      </c>
      <c r="P2031" s="74">
        <v>105.3</v>
      </c>
    </row>
    <row r="2032" spans="1:16" ht="14.25" customHeight="1">
      <c r="A2032" s="64" t="s">
        <v>122</v>
      </c>
      <c r="B2032" s="163" t="s">
        <v>1342</v>
      </c>
      <c r="C2032" s="174" t="s">
        <v>647</v>
      </c>
      <c r="D2032" s="68">
        <v>45793</v>
      </c>
      <c r="E2032" s="66">
        <f t="shared" si="21"/>
        <v>5</v>
      </c>
      <c r="F2032" s="66">
        <f t="shared" si="22"/>
        <v>2025</v>
      </c>
      <c r="G2032" s="67">
        <f t="shared" si="23"/>
        <v>45778</v>
      </c>
      <c r="H2032" s="67" t="s">
        <v>2006</v>
      </c>
      <c r="I2032" s="26" t="s">
        <v>165</v>
      </c>
      <c r="J2032" s="66" t="s">
        <v>1360</v>
      </c>
      <c r="K2032" s="69"/>
      <c r="L2032" s="69"/>
      <c r="M2032" s="69" t="s">
        <v>664</v>
      </c>
      <c r="N2032" s="69" t="s">
        <v>604</v>
      </c>
      <c r="O2032" s="71">
        <v>43466.5</v>
      </c>
      <c r="P2032" s="74">
        <v>0</v>
      </c>
    </row>
    <row r="2033" spans="1:16" ht="14.25" customHeight="1">
      <c r="A2033" s="64" t="s">
        <v>122</v>
      </c>
      <c r="B2033" s="163" t="s">
        <v>1342</v>
      </c>
      <c r="C2033" s="174" t="s">
        <v>647</v>
      </c>
      <c r="D2033" s="68">
        <v>45793</v>
      </c>
      <c r="E2033" s="66">
        <f t="shared" si="21"/>
        <v>5</v>
      </c>
      <c r="F2033" s="66">
        <f t="shared" si="22"/>
        <v>2025</v>
      </c>
      <c r="G2033" s="67">
        <f t="shared" si="23"/>
        <v>45778</v>
      </c>
      <c r="H2033" s="67" t="s">
        <v>2006</v>
      </c>
      <c r="I2033" s="26" t="s">
        <v>165</v>
      </c>
      <c r="J2033" s="66" t="s">
        <v>139</v>
      </c>
      <c r="K2033" s="69"/>
      <c r="L2033" s="69"/>
      <c r="M2033" s="69" t="s">
        <v>664</v>
      </c>
      <c r="N2033" s="69" t="s">
        <v>604</v>
      </c>
      <c r="O2033" s="71">
        <v>0.03</v>
      </c>
      <c r="P2033" s="74">
        <v>0</v>
      </c>
    </row>
    <row r="2034" spans="1:16" ht="14.25" customHeight="1">
      <c r="A2034" s="64" t="s">
        <v>122</v>
      </c>
      <c r="B2034" s="163" t="s">
        <v>1342</v>
      </c>
      <c r="C2034" s="174" t="s">
        <v>647</v>
      </c>
      <c r="D2034" s="68">
        <v>45793</v>
      </c>
      <c r="E2034" s="66">
        <f t="shared" si="21"/>
        <v>5</v>
      </c>
      <c r="F2034" s="66">
        <f t="shared" si="22"/>
        <v>2025</v>
      </c>
      <c r="G2034" s="67">
        <f t="shared" si="23"/>
        <v>45778</v>
      </c>
      <c r="H2034" s="67" t="s">
        <v>2006</v>
      </c>
      <c r="I2034" s="26" t="s">
        <v>165</v>
      </c>
      <c r="J2034" s="66" t="s">
        <v>139</v>
      </c>
      <c r="K2034" s="69"/>
      <c r="L2034" s="69"/>
      <c r="M2034" s="69" t="s">
        <v>664</v>
      </c>
      <c r="N2034" s="69" t="s">
        <v>604</v>
      </c>
      <c r="O2034" s="71">
        <v>0.17</v>
      </c>
      <c r="P2034" s="74">
        <v>0</v>
      </c>
    </row>
    <row r="2035" spans="1:16" ht="14.25" customHeight="1">
      <c r="A2035" s="64" t="s">
        <v>122</v>
      </c>
      <c r="B2035" s="163" t="s">
        <v>1342</v>
      </c>
      <c r="C2035" s="174" t="s">
        <v>647</v>
      </c>
      <c r="D2035" s="68">
        <v>45793</v>
      </c>
      <c r="E2035" s="66">
        <f t="shared" si="21"/>
        <v>5</v>
      </c>
      <c r="F2035" s="66">
        <f t="shared" si="22"/>
        <v>2025</v>
      </c>
      <c r="G2035" s="67">
        <f t="shared" si="23"/>
        <v>45778</v>
      </c>
      <c r="H2035" s="67" t="s">
        <v>2006</v>
      </c>
      <c r="I2035" s="26" t="s">
        <v>165</v>
      </c>
      <c r="J2035" s="66" t="s">
        <v>139</v>
      </c>
      <c r="K2035" s="69"/>
      <c r="L2035" s="69"/>
      <c r="M2035" s="69" t="s">
        <v>664</v>
      </c>
      <c r="N2035" s="69" t="s">
        <v>604</v>
      </c>
      <c r="O2035" s="71">
        <v>4.3899999999999997</v>
      </c>
      <c r="P2035" s="74">
        <v>0</v>
      </c>
    </row>
    <row r="2036" spans="1:16" ht="14.25" customHeight="1">
      <c r="A2036" s="64" t="s">
        <v>122</v>
      </c>
      <c r="B2036" s="163" t="s">
        <v>1342</v>
      </c>
      <c r="C2036" s="174" t="s">
        <v>647</v>
      </c>
      <c r="D2036" s="68">
        <v>45793</v>
      </c>
      <c r="E2036" s="66">
        <f t="shared" si="21"/>
        <v>5</v>
      </c>
      <c r="F2036" s="66">
        <f t="shared" si="22"/>
        <v>2025</v>
      </c>
      <c r="G2036" s="67">
        <f t="shared" si="23"/>
        <v>45778</v>
      </c>
      <c r="H2036" s="67" t="s">
        <v>2006</v>
      </c>
      <c r="I2036" s="26" t="s">
        <v>165</v>
      </c>
      <c r="J2036" s="66" t="s">
        <v>139</v>
      </c>
      <c r="K2036" s="69"/>
      <c r="L2036" s="69"/>
      <c r="M2036" s="69" t="s">
        <v>664</v>
      </c>
      <c r="N2036" s="69" t="s">
        <v>604</v>
      </c>
      <c r="O2036" s="71">
        <v>0.43</v>
      </c>
      <c r="P2036" s="74">
        <v>0</v>
      </c>
    </row>
    <row r="2037" spans="1:16" ht="14.25" customHeight="1">
      <c r="A2037" s="64" t="s">
        <v>122</v>
      </c>
      <c r="B2037" s="163" t="s">
        <v>1342</v>
      </c>
      <c r="C2037" s="174" t="s">
        <v>647</v>
      </c>
      <c r="D2037" s="68">
        <v>45793</v>
      </c>
      <c r="E2037" s="66">
        <f t="shared" si="21"/>
        <v>5</v>
      </c>
      <c r="F2037" s="66">
        <f t="shared" si="22"/>
        <v>2025</v>
      </c>
      <c r="G2037" s="67">
        <f t="shared" si="23"/>
        <v>45778</v>
      </c>
      <c r="H2037" s="67" t="s">
        <v>2008</v>
      </c>
      <c r="I2037" s="26" t="s">
        <v>475</v>
      </c>
      <c r="J2037" s="66" t="s">
        <v>1453</v>
      </c>
      <c r="K2037" s="69"/>
      <c r="L2037" s="69"/>
      <c r="M2037" s="69" t="s">
        <v>666</v>
      </c>
      <c r="N2037" s="69" t="s">
        <v>28</v>
      </c>
      <c r="O2037" s="71">
        <v>0</v>
      </c>
      <c r="P2037" s="74">
        <v>166.29</v>
      </c>
    </row>
    <row r="2038" spans="1:16" ht="14.25" customHeight="1">
      <c r="A2038" s="64" t="s">
        <v>122</v>
      </c>
      <c r="B2038" s="163" t="s">
        <v>1342</v>
      </c>
      <c r="C2038" s="174" t="s">
        <v>647</v>
      </c>
      <c r="D2038" s="68">
        <v>45793</v>
      </c>
      <c r="E2038" s="66">
        <f t="shared" si="21"/>
        <v>5</v>
      </c>
      <c r="F2038" s="66">
        <f t="shared" si="22"/>
        <v>2025</v>
      </c>
      <c r="G2038" s="67">
        <f t="shared" si="23"/>
        <v>45778</v>
      </c>
      <c r="H2038" s="67" t="s">
        <v>2008</v>
      </c>
      <c r="I2038" s="26" t="s">
        <v>362</v>
      </c>
      <c r="J2038" s="66" t="s">
        <v>329</v>
      </c>
      <c r="K2038" s="69"/>
      <c r="L2038" s="69"/>
      <c r="M2038" s="69" t="s">
        <v>666</v>
      </c>
      <c r="N2038" s="69" t="s">
        <v>28</v>
      </c>
      <c r="O2038" s="71">
        <v>0</v>
      </c>
      <c r="P2038" s="74">
        <v>399.71</v>
      </c>
    </row>
    <row r="2039" spans="1:16" ht="14.25" customHeight="1">
      <c r="A2039" s="64" t="s">
        <v>122</v>
      </c>
      <c r="B2039" s="163" t="s">
        <v>1342</v>
      </c>
      <c r="C2039" s="174" t="s">
        <v>647</v>
      </c>
      <c r="D2039" s="68">
        <v>45793</v>
      </c>
      <c r="E2039" s="66">
        <f t="shared" si="21"/>
        <v>5</v>
      </c>
      <c r="F2039" s="66">
        <f t="shared" si="22"/>
        <v>2025</v>
      </c>
      <c r="G2039" s="67">
        <f t="shared" si="23"/>
        <v>45778</v>
      </c>
      <c r="H2039" s="67" t="s">
        <v>2008</v>
      </c>
      <c r="I2039" s="26" t="s">
        <v>475</v>
      </c>
      <c r="J2039" s="66" t="s">
        <v>1453</v>
      </c>
      <c r="K2039" s="69"/>
      <c r="L2039" s="69"/>
      <c r="M2039" s="69" t="s">
        <v>666</v>
      </c>
      <c r="N2039" s="69" t="s">
        <v>28</v>
      </c>
      <c r="O2039" s="71">
        <v>0</v>
      </c>
      <c r="P2039" s="74">
        <v>290.8</v>
      </c>
    </row>
    <row r="2040" spans="1:16" ht="14.25" customHeight="1">
      <c r="A2040" s="64" t="s">
        <v>122</v>
      </c>
      <c r="B2040" s="163" t="s">
        <v>1342</v>
      </c>
      <c r="C2040" s="174" t="s">
        <v>647</v>
      </c>
      <c r="D2040" s="68">
        <v>45793</v>
      </c>
      <c r="E2040" s="66">
        <f t="shared" si="21"/>
        <v>5</v>
      </c>
      <c r="F2040" s="66">
        <f t="shared" si="22"/>
        <v>2025</v>
      </c>
      <c r="G2040" s="67">
        <f t="shared" si="23"/>
        <v>45778</v>
      </c>
      <c r="H2040" s="67" t="s">
        <v>2008</v>
      </c>
      <c r="I2040" s="26" t="s">
        <v>63</v>
      </c>
      <c r="J2040" s="66" t="s">
        <v>724</v>
      </c>
      <c r="K2040" s="69">
        <v>51233</v>
      </c>
      <c r="L2040" s="69"/>
      <c r="M2040" s="69" t="s">
        <v>666</v>
      </c>
      <c r="N2040" s="69" t="s">
        <v>28</v>
      </c>
      <c r="O2040" s="71">
        <v>0</v>
      </c>
      <c r="P2040" s="74">
        <v>676.79</v>
      </c>
    </row>
    <row r="2041" spans="1:16" ht="14.25" customHeight="1">
      <c r="A2041" s="64" t="s">
        <v>122</v>
      </c>
      <c r="B2041" s="163" t="s">
        <v>1342</v>
      </c>
      <c r="C2041" s="174" t="s">
        <v>647</v>
      </c>
      <c r="D2041" s="68">
        <v>45793</v>
      </c>
      <c r="E2041" s="66">
        <f t="shared" si="21"/>
        <v>5</v>
      </c>
      <c r="F2041" s="66">
        <f t="shared" si="22"/>
        <v>2025</v>
      </c>
      <c r="G2041" s="67">
        <f t="shared" si="23"/>
        <v>45778</v>
      </c>
      <c r="H2041" s="67" t="s">
        <v>2008</v>
      </c>
      <c r="I2041" s="26" t="s">
        <v>475</v>
      </c>
      <c r="J2041" s="66" t="s">
        <v>724</v>
      </c>
      <c r="K2041" s="69">
        <v>51234</v>
      </c>
      <c r="L2041" s="69"/>
      <c r="M2041" s="69" t="s">
        <v>666</v>
      </c>
      <c r="N2041" s="69" t="s">
        <v>28</v>
      </c>
      <c r="O2041" s="71">
        <v>0</v>
      </c>
      <c r="P2041" s="74">
        <v>315.76</v>
      </c>
    </row>
    <row r="2042" spans="1:16" ht="14.25" customHeight="1">
      <c r="A2042" s="64" t="s">
        <v>122</v>
      </c>
      <c r="B2042" s="163" t="s">
        <v>1342</v>
      </c>
      <c r="C2042" s="174" t="s">
        <v>647</v>
      </c>
      <c r="D2042" s="68">
        <v>45793</v>
      </c>
      <c r="E2042" s="66">
        <f t="shared" ref="E2042:E2296" si="24">MONTH(D2042)</f>
        <v>5</v>
      </c>
      <c r="F2042" s="66">
        <f t="shared" ref="F2042:F2296" si="25">YEAR(D2042)</f>
        <v>2025</v>
      </c>
      <c r="G2042" s="67">
        <f t="shared" ref="G2042:G2296" si="26">(E2042&amp;"/"&amp;F2042)*1</f>
        <v>45778</v>
      </c>
      <c r="H2042" s="67" t="s">
        <v>2008</v>
      </c>
      <c r="I2042" s="26" t="s">
        <v>475</v>
      </c>
      <c r="J2042" s="66" t="s">
        <v>1350</v>
      </c>
      <c r="K2042" s="69">
        <v>396734</v>
      </c>
      <c r="L2042" s="69"/>
      <c r="M2042" s="69" t="s">
        <v>666</v>
      </c>
      <c r="N2042" s="69" t="s">
        <v>28</v>
      </c>
      <c r="O2042" s="71">
        <v>0</v>
      </c>
      <c r="P2042" s="74">
        <v>970.06</v>
      </c>
    </row>
    <row r="2043" spans="1:16" ht="14.25" customHeight="1">
      <c r="A2043" s="64" t="s">
        <v>122</v>
      </c>
      <c r="B2043" s="163" t="s">
        <v>1342</v>
      </c>
      <c r="C2043" s="174" t="s">
        <v>647</v>
      </c>
      <c r="D2043" s="68">
        <v>45793</v>
      </c>
      <c r="E2043" s="66">
        <f t="shared" si="24"/>
        <v>5</v>
      </c>
      <c r="F2043" s="66">
        <f t="shared" si="25"/>
        <v>2025</v>
      </c>
      <c r="G2043" s="67">
        <f t="shared" si="26"/>
        <v>45778</v>
      </c>
      <c r="H2043" s="67" t="s">
        <v>29</v>
      </c>
      <c r="I2043" s="26" t="s">
        <v>37</v>
      </c>
      <c r="J2043" s="66" t="s">
        <v>734</v>
      </c>
      <c r="K2043" s="69"/>
      <c r="L2043" s="69"/>
      <c r="M2043" s="69" t="s">
        <v>666</v>
      </c>
      <c r="N2043" s="69" t="s">
        <v>28</v>
      </c>
      <c r="O2043" s="71">
        <v>0</v>
      </c>
      <c r="P2043" s="74">
        <v>4528.1000000000004</v>
      </c>
    </row>
    <row r="2044" spans="1:16" ht="14.25" customHeight="1">
      <c r="A2044" s="64" t="s">
        <v>122</v>
      </c>
      <c r="B2044" s="163" t="s">
        <v>1342</v>
      </c>
      <c r="C2044" s="174" t="s">
        <v>647</v>
      </c>
      <c r="D2044" s="68">
        <v>45793</v>
      </c>
      <c r="E2044" s="66">
        <f t="shared" si="24"/>
        <v>5</v>
      </c>
      <c r="F2044" s="66">
        <f t="shared" si="25"/>
        <v>2025</v>
      </c>
      <c r="G2044" s="67">
        <f t="shared" si="26"/>
        <v>45778</v>
      </c>
      <c r="H2044" s="67" t="s">
        <v>2008</v>
      </c>
      <c r="I2044" s="26" t="s">
        <v>63</v>
      </c>
      <c r="J2044" s="66" t="s">
        <v>1470</v>
      </c>
      <c r="K2044" s="69"/>
      <c r="L2044" s="69"/>
      <c r="M2044" s="69" t="s">
        <v>666</v>
      </c>
      <c r="N2044" s="69" t="s">
        <v>28</v>
      </c>
      <c r="O2044" s="71">
        <v>0</v>
      </c>
      <c r="P2044" s="74">
        <v>340</v>
      </c>
    </row>
    <row r="2045" spans="1:16" ht="14.25" customHeight="1">
      <c r="A2045" s="64" t="s">
        <v>122</v>
      </c>
      <c r="B2045" s="163" t="s">
        <v>1342</v>
      </c>
      <c r="C2045" s="174" t="s">
        <v>647</v>
      </c>
      <c r="D2045" s="68">
        <v>45793</v>
      </c>
      <c r="E2045" s="66">
        <f t="shared" si="24"/>
        <v>5</v>
      </c>
      <c r="F2045" s="66">
        <f t="shared" si="25"/>
        <v>2025</v>
      </c>
      <c r="G2045" s="67">
        <f t="shared" si="26"/>
        <v>45778</v>
      </c>
      <c r="H2045" s="67" t="s">
        <v>2008</v>
      </c>
      <c r="I2045" s="26" t="s">
        <v>63</v>
      </c>
      <c r="J2045" s="66" t="s">
        <v>765</v>
      </c>
      <c r="K2045" s="69"/>
      <c r="L2045" s="69"/>
      <c r="M2045" s="69" t="s">
        <v>666</v>
      </c>
      <c r="N2045" s="69" t="s">
        <v>28</v>
      </c>
      <c r="O2045" s="71">
        <v>0</v>
      </c>
      <c r="P2045" s="74">
        <v>10888.29</v>
      </c>
    </row>
    <row r="2046" spans="1:16" ht="14.25" customHeight="1">
      <c r="A2046" s="64" t="s">
        <v>122</v>
      </c>
      <c r="B2046" s="163" t="s">
        <v>1342</v>
      </c>
      <c r="C2046" s="174" t="s">
        <v>647</v>
      </c>
      <c r="D2046" s="68">
        <v>45793</v>
      </c>
      <c r="E2046" s="66">
        <f t="shared" si="24"/>
        <v>5</v>
      </c>
      <c r="F2046" s="66">
        <f t="shared" si="25"/>
        <v>2025</v>
      </c>
      <c r="G2046" s="67">
        <f t="shared" si="26"/>
        <v>45778</v>
      </c>
      <c r="H2046" s="67" t="s">
        <v>2008</v>
      </c>
      <c r="I2046" s="26" t="s">
        <v>475</v>
      </c>
      <c r="J2046" s="66" t="s">
        <v>765</v>
      </c>
      <c r="K2046" s="69"/>
      <c r="L2046" s="69"/>
      <c r="M2046" s="69" t="s">
        <v>666</v>
      </c>
      <c r="N2046" s="69" t="s">
        <v>28</v>
      </c>
      <c r="O2046" s="71">
        <v>0</v>
      </c>
      <c r="P2046" s="74">
        <v>5110.5200000000004</v>
      </c>
    </row>
    <row r="2047" spans="1:16" ht="14.25" customHeight="1">
      <c r="A2047" s="64" t="s">
        <v>122</v>
      </c>
      <c r="B2047" s="163" t="s">
        <v>1342</v>
      </c>
      <c r="C2047" s="174" t="s">
        <v>647</v>
      </c>
      <c r="D2047" s="68">
        <v>45793</v>
      </c>
      <c r="E2047" s="66">
        <f t="shared" si="24"/>
        <v>5</v>
      </c>
      <c r="F2047" s="66">
        <f t="shared" si="25"/>
        <v>2025</v>
      </c>
      <c r="G2047" s="67">
        <f t="shared" si="26"/>
        <v>45778</v>
      </c>
      <c r="H2047" s="67" t="s">
        <v>2008</v>
      </c>
      <c r="I2047" s="26" t="s">
        <v>475</v>
      </c>
      <c r="J2047" s="66" t="s">
        <v>765</v>
      </c>
      <c r="K2047" s="69"/>
      <c r="L2047" s="69"/>
      <c r="M2047" s="69" t="s">
        <v>666</v>
      </c>
      <c r="N2047" s="69" t="s">
        <v>28</v>
      </c>
      <c r="O2047" s="71">
        <v>0</v>
      </c>
      <c r="P2047" s="74">
        <v>5841.4</v>
      </c>
    </row>
    <row r="2048" spans="1:16" ht="14.25" customHeight="1">
      <c r="A2048" s="64" t="s">
        <v>122</v>
      </c>
      <c r="B2048" s="163" t="s">
        <v>1342</v>
      </c>
      <c r="C2048" s="174" t="s">
        <v>647</v>
      </c>
      <c r="D2048" s="68">
        <v>45793</v>
      </c>
      <c r="E2048" s="66">
        <f t="shared" si="24"/>
        <v>5</v>
      </c>
      <c r="F2048" s="66">
        <f t="shared" si="25"/>
        <v>2025</v>
      </c>
      <c r="G2048" s="67">
        <f t="shared" si="26"/>
        <v>45778</v>
      </c>
      <c r="H2048" s="67" t="s">
        <v>2008</v>
      </c>
      <c r="I2048" s="26" t="s">
        <v>63</v>
      </c>
      <c r="J2048" s="66" t="s">
        <v>765</v>
      </c>
      <c r="K2048" s="69"/>
      <c r="L2048" s="69"/>
      <c r="M2048" s="69" t="s">
        <v>666</v>
      </c>
      <c r="N2048" s="69" t="s">
        <v>28</v>
      </c>
      <c r="O2048" s="71">
        <v>0</v>
      </c>
      <c r="P2048" s="74">
        <v>16537.810000000001</v>
      </c>
    </row>
    <row r="2049" spans="1:16" ht="14.25" customHeight="1">
      <c r="A2049" s="64" t="s">
        <v>122</v>
      </c>
      <c r="B2049" s="163" t="s">
        <v>1342</v>
      </c>
      <c r="C2049" s="174" t="s">
        <v>647</v>
      </c>
      <c r="D2049" s="68">
        <v>45793</v>
      </c>
      <c r="E2049" s="66">
        <f t="shared" si="24"/>
        <v>5</v>
      </c>
      <c r="F2049" s="66">
        <f t="shared" si="25"/>
        <v>2025</v>
      </c>
      <c r="G2049" s="67">
        <f t="shared" si="26"/>
        <v>45778</v>
      </c>
      <c r="H2049" s="67" t="s">
        <v>2008</v>
      </c>
      <c r="I2049" s="26" t="s">
        <v>475</v>
      </c>
      <c r="J2049" s="66" t="s">
        <v>765</v>
      </c>
      <c r="K2049" s="69"/>
      <c r="L2049" s="69"/>
      <c r="M2049" s="69" t="s">
        <v>666</v>
      </c>
      <c r="N2049" s="69" t="s">
        <v>28</v>
      </c>
      <c r="O2049" s="71">
        <v>0</v>
      </c>
      <c r="P2049" s="74">
        <v>6952.34</v>
      </c>
    </row>
    <row r="2050" spans="1:16" ht="14.25" customHeight="1">
      <c r="A2050" s="64" t="s">
        <v>122</v>
      </c>
      <c r="B2050" s="163" t="s">
        <v>1342</v>
      </c>
      <c r="C2050" s="174" t="s">
        <v>647</v>
      </c>
      <c r="D2050" s="68">
        <v>45796</v>
      </c>
      <c r="E2050" s="66">
        <f t="shared" si="24"/>
        <v>5</v>
      </c>
      <c r="F2050" s="66">
        <f t="shared" si="25"/>
        <v>2025</v>
      </c>
      <c r="G2050" s="67">
        <f t="shared" si="26"/>
        <v>45778</v>
      </c>
      <c r="H2050" s="67" t="s">
        <v>2006</v>
      </c>
      <c r="I2050" s="26" t="s">
        <v>165</v>
      </c>
      <c r="J2050" s="66" t="s">
        <v>1360</v>
      </c>
      <c r="K2050" s="69"/>
      <c r="L2050" s="69"/>
      <c r="M2050" s="69" t="s">
        <v>664</v>
      </c>
      <c r="N2050" s="69" t="s">
        <v>604</v>
      </c>
      <c r="O2050" s="71">
        <v>8176.23</v>
      </c>
      <c r="P2050" s="74">
        <v>0</v>
      </c>
    </row>
    <row r="2051" spans="1:16" ht="14.25" customHeight="1">
      <c r="A2051" s="64" t="s">
        <v>122</v>
      </c>
      <c r="B2051" s="163" t="s">
        <v>1342</v>
      </c>
      <c r="C2051" s="174" t="s">
        <v>647</v>
      </c>
      <c r="D2051" s="68">
        <v>45796</v>
      </c>
      <c r="E2051" s="66">
        <f t="shared" si="24"/>
        <v>5</v>
      </c>
      <c r="F2051" s="66">
        <f t="shared" si="25"/>
        <v>2025</v>
      </c>
      <c r="G2051" s="67">
        <f t="shared" si="26"/>
        <v>45778</v>
      </c>
      <c r="H2051" s="67" t="s">
        <v>2009</v>
      </c>
      <c r="I2051" s="26" t="s">
        <v>102</v>
      </c>
      <c r="J2051" s="66" t="s">
        <v>129</v>
      </c>
      <c r="K2051" s="69"/>
      <c r="L2051" s="69"/>
      <c r="M2051" s="69" t="s">
        <v>666</v>
      </c>
      <c r="N2051" s="69" t="s">
        <v>28</v>
      </c>
      <c r="O2051" s="71">
        <v>0</v>
      </c>
      <c r="P2051" s="74">
        <v>1.75</v>
      </c>
    </row>
    <row r="2052" spans="1:16" ht="14.25" customHeight="1">
      <c r="A2052" s="64" t="s">
        <v>122</v>
      </c>
      <c r="B2052" s="163" t="s">
        <v>1342</v>
      </c>
      <c r="C2052" s="174" t="s">
        <v>647</v>
      </c>
      <c r="D2052" s="68">
        <v>45796</v>
      </c>
      <c r="E2052" s="66">
        <f t="shared" si="24"/>
        <v>5</v>
      </c>
      <c r="F2052" s="66">
        <f t="shared" si="25"/>
        <v>2025</v>
      </c>
      <c r="G2052" s="67">
        <f t="shared" si="26"/>
        <v>45778</v>
      </c>
      <c r="H2052" s="67" t="s">
        <v>29</v>
      </c>
      <c r="I2052" s="26" t="s">
        <v>40</v>
      </c>
      <c r="J2052" s="66" t="s">
        <v>732</v>
      </c>
      <c r="K2052" s="69"/>
      <c r="L2052" s="69"/>
      <c r="M2052" s="69" t="s">
        <v>666</v>
      </c>
      <c r="N2052" s="69" t="s">
        <v>28</v>
      </c>
      <c r="O2052" s="71">
        <v>0</v>
      </c>
      <c r="P2052" s="74">
        <v>7185.89</v>
      </c>
    </row>
    <row r="2053" spans="1:16" ht="14.25" customHeight="1">
      <c r="A2053" s="64" t="s">
        <v>122</v>
      </c>
      <c r="B2053" s="163" t="s">
        <v>1342</v>
      </c>
      <c r="C2053" s="174" t="s">
        <v>647</v>
      </c>
      <c r="D2053" s="68">
        <v>45796</v>
      </c>
      <c r="E2053" s="66">
        <f t="shared" si="24"/>
        <v>5</v>
      </c>
      <c r="F2053" s="66">
        <f t="shared" si="25"/>
        <v>2025</v>
      </c>
      <c r="G2053" s="67">
        <f t="shared" si="26"/>
        <v>45778</v>
      </c>
      <c r="H2053" s="67" t="s">
        <v>29</v>
      </c>
      <c r="I2053" s="26" t="s">
        <v>44</v>
      </c>
      <c r="J2053" s="66" t="s">
        <v>733</v>
      </c>
      <c r="K2053" s="69"/>
      <c r="L2053" s="69"/>
      <c r="M2053" s="69" t="s">
        <v>666</v>
      </c>
      <c r="N2053" s="69" t="s">
        <v>28</v>
      </c>
      <c r="O2053" s="71">
        <v>0</v>
      </c>
      <c r="P2053" s="74">
        <v>184.05</v>
      </c>
    </row>
    <row r="2054" spans="1:16" ht="14.25" customHeight="1">
      <c r="A2054" s="64" t="s">
        <v>122</v>
      </c>
      <c r="B2054" s="163" t="s">
        <v>1342</v>
      </c>
      <c r="C2054" s="174" t="s">
        <v>647</v>
      </c>
      <c r="D2054" s="68">
        <v>45796</v>
      </c>
      <c r="E2054" s="66">
        <f t="shared" si="24"/>
        <v>5</v>
      </c>
      <c r="F2054" s="66">
        <f t="shared" si="25"/>
        <v>2025</v>
      </c>
      <c r="G2054" s="67">
        <f t="shared" si="26"/>
        <v>45778</v>
      </c>
      <c r="H2054" s="67" t="s">
        <v>2008</v>
      </c>
      <c r="I2054" s="26" t="s">
        <v>63</v>
      </c>
      <c r="J2054" s="66" t="s">
        <v>1471</v>
      </c>
      <c r="K2054" s="69"/>
      <c r="L2054" s="69"/>
      <c r="M2054" s="69" t="s">
        <v>666</v>
      </c>
      <c r="N2054" s="69" t="s">
        <v>28</v>
      </c>
      <c r="O2054" s="71">
        <v>0</v>
      </c>
      <c r="P2054" s="74">
        <v>621.66999999999996</v>
      </c>
    </row>
    <row r="2055" spans="1:16" ht="14.25" customHeight="1">
      <c r="A2055" s="64" t="s">
        <v>122</v>
      </c>
      <c r="B2055" s="163" t="s">
        <v>1342</v>
      </c>
      <c r="C2055" s="174" t="s">
        <v>647</v>
      </c>
      <c r="D2055" s="68">
        <v>45796</v>
      </c>
      <c r="E2055" s="66">
        <f t="shared" si="24"/>
        <v>5</v>
      </c>
      <c r="F2055" s="66">
        <f t="shared" si="25"/>
        <v>2025</v>
      </c>
      <c r="G2055" s="67">
        <f t="shared" si="26"/>
        <v>45778</v>
      </c>
      <c r="H2055" s="67" t="s">
        <v>2008</v>
      </c>
      <c r="I2055" s="26" t="s">
        <v>475</v>
      </c>
      <c r="J2055" s="66" t="s">
        <v>1472</v>
      </c>
      <c r="K2055" s="69"/>
      <c r="L2055" s="69"/>
      <c r="M2055" s="69" t="s">
        <v>666</v>
      </c>
      <c r="N2055" s="69" t="s">
        <v>28</v>
      </c>
      <c r="O2055" s="71">
        <v>0</v>
      </c>
      <c r="P2055" s="74">
        <v>182.87</v>
      </c>
    </row>
    <row r="2056" spans="1:16" ht="14.25" customHeight="1">
      <c r="A2056" s="64" t="s">
        <v>122</v>
      </c>
      <c r="B2056" s="163" t="s">
        <v>1342</v>
      </c>
      <c r="C2056" s="174" t="s">
        <v>647</v>
      </c>
      <c r="D2056" s="68">
        <v>45797</v>
      </c>
      <c r="E2056" s="66">
        <f t="shared" si="24"/>
        <v>5</v>
      </c>
      <c r="F2056" s="66">
        <f t="shared" si="25"/>
        <v>2025</v>
      </c>
      <c r="G2056" s="67">
        <f t="shared" si="26"/>
        <v>45778</v>
      </c>
      <c r="H2056" s="67" t="s">
        <v>2006</v>
      </c>
      <c r="I2056" s="26" t="s">
        <v>165</v>
      </c>
      <c r="J2056" s="66" t="s">
        <v>1360</v>
      </c>
      <c r="K2056" s="69"/>
      <c r="L2056" s="69"/>
      <c r="M2056" s="69" t="s">
        <v>664</v>
      </c>
      <c r="N2056" s="69" t="s">
        <v>604</v>
      </c>
      <c r="O2056" s="71">
        <v>1759</v>
      </c>
      <c r="P2056" s="74">
        <v>0</v>
      </c>
    </row>
    <row r="2057" spans="1:16" ht="14.25" customHeight="1">
      <c r="A2057" s="64" t="s">
        <v>122</v>
      </c>
      <c r="B2057" s="163" t="s">
        <v>1342</v>
      </c>
      <c r="C2057" s="174" t="s">
        <v>647</v>
      </c>
      <c r="D2057" s="68">
        <v>45797</v>
      </c>
      <c r="E2057" s="66">
        <f t="shared" si="24"/>
        <v>5</v>
      </c>
      <c r="F2057" s="66">
        <f t="shared" si="25"/>
        <v>2025</v>
      </c>
      <c r="G2057" s="67">
        <f t="shared" si="26"/>
        <v>45778</v>
      </c>
      <c r="H2057" s="67" t="s">
        <v>2008</v>
      </c>
      <c r="I2057" s="26" t="s">
        <v>1362</v>
      </c>
      <c r="J2057" s="66" t="s">
        <v>342</v>
      </c>
      <c r="K2057" s="69"/>
      <c r="L2057" s="69"/>
      <c r="M2057" s="69" t="s">
        <v>666</v>
      </c>
      <c r="N2057" s="69" t="s">
        <v>28</v>
      </c>
      <c r="O2057" s="71">
        <v>0</v>
      </c>
      <c r="P2057" s="74">
        <v>1710</v>
      </c>
    </row>
    <row r="2058" spans="1:16" ht="14.25" customHeight="1">
      <c r="A2058" s="64" t="s">
        <v>122</v>
      </c>
      <c r="B2058" s="163" t="s">
        <v>1342</v>
      </c>
      <c r="C2058" s="174" t="s">
        <v>647</v>
      </c>
      <c r="D2058" s="68">
        <v>45797</v>
      </c>
      <c r="E2058" s="66">
        <f t="shared" si="24"/>
        <v>5</v>
      </c>
      <c r="F2058" s="66">
        <f t="shared" si="25"/>
        <v>2025</v>
      </c>
      <c r="G2058" s="67">
        <f t="shared" si="26"/>
        <v>45778</v>
      </c>
      <c r="H2058" s="67" t="s">
        <v>2009</v>
      </c>
      <c r="I2058" s="26" t="s">
        <v>102</v>
      </c>
      <c r="J2058" s="66" t="s">
        <v>129</v>
      </c>
      <c r="K2058" s="69"/>
      <c r="L2058" s="69"/>
      <c r="M2058" s="69" t="s">
        <v>666</v>
      </c>
      <c r="N2058" s="69" t="s">
        <v>28</v>
      </c>
      <c r="O2058" s="71">
        <v>0</v>
      </c>
      <c r="P2058" s="74">
        <v>9.8000000000000007</v>
      </c>
    </row>
    <row r="2059" spans="1:16" ht="14.25" customHeight="1">
      <c r="A2059" s="64" t="s">
        <v>122</v>
      </c>
      <c r="B2059" s="163" t="s">
        <v>1342</v>
      </c>
      <c r="C2059" s="174" t="s">
        <v>647</v>
      </c>
      <c r="D2059" s="68">
        <v>45797</v>
      </c>
      <c r="E2059" s="66">
        <f t="shared" si="24"/>
        <v>5</v>
      </c>
      <c r="F2059" s="66">
        <f t="shared" si="25"/>
        <v>2025</v>
      </c>
      <c r="G2059" s="67">
        <f t="shared" si="26"/>
        <v>45778</v>
      </c>
      <c r="H2059" s="67" t="s">
        <v>2009</v>
      </c>
      <c r="I2059" s="26" t="s">
        <v>102</v>
      </c>
      <c r="J2059" s="66" t="s">
        <v>129</v>
      </c>
      <c r="K2059" s="69"/>
      <c r="L2059" s="69"/>
      <c r="M2059" s="69" t="s">
        <v>666</v>
      </c>
      <c r="N2059" s="69" t="s">
        <v>28</v>
      </c>
      <c r="O2059" s="71">
        <v>0</v>
      </c>
      <c r="P2059" s="74">
        <v>9.8000000000000007</v>
      </c>
    </row>
    <row r="2060" spans="1:16" ht="14.25" customHeight="1">
      <c r="A2060" s="64" t="s">
        <v>122</v>
      </c>
      <c r="B2060" s="163" t="s">
        <v>1342</v>
      </c>
      <c r="C2060" s="174" t="s">
        <v>647</v>
      </c>
      <c r="D2060" s="68">
        <v>45797</v>
      </c>
      <c r="E2060" s="66">
        <f t="shared" si="24"/>
        <v>5</v>
      </c>
      <c r="F2060" s="66">
        <f t="shared" si="25"/>
        <v>2025</v>
      </c>
      <c r="G2060" s="67">
        <f t="shared" si="26"/>
        <v>45778</v>
      </c>
      <c r="H2060" s="67" t="s">
        <v>2009</v>
      </c>
      <c r="I2060" s="26" t="s">
        <v>102</v>
      </c>
      <c r="J2060" s="66" t="s">
        <v>129</v>
      </c>
      <c r="K2060" s="69"/>
      <c r="L2060" s="69"/>
      <c r="M2060" s="69" t="s">
        <v>666</v>
      </c>
      <c r="N2060" s="69" t="s">
        <v>28</v>
      </c>
      <c r="O2060" s="71">
        <v>0</v>
      </c>
      <c r="P2060" s="74">
        <v>9.8000000000000007</v>
      </c>
    </row>
    <row r="2061" spans="1:16" ht="14.25" customHeight="1">
      <c r="A2061" s="64" t="s">
        <v>122</v>
      </c>
      <c r="B2061" s="163" t="s">
        <v>1342</v>
      </c>
      <c r="C2061" s="174" t="s">
        <v>647</v>
      </c>
      <c r="D2061" s="68">
        <v>45797</v>
      </c>
      <c r="E2061" s="66">
        <f t="shared" si="24"/>
        <v>5</v>
      </c>
      <c r="F2061" s="66">
        <f t="shared" si="25"/>
        <v>2025</v>
      </c>
      <c r="G2061" s="67">
        <f t="shared" si="26"/>
        <v>45778</v>
      </c>
      <c r="H2061" s="67" t="s">
        <v>2009</v>
      </c>
      <c r="I2061" s="26" t="s">
        <v>102</v>
      </c>
      <c r="J2061" s="66" t="s">
        <v>129</v>
      </c>
      <c r="K2061" s="69"/>
      <c r="L2061" s="69"/>
      <c r="M2061" s="69" t="s">
        <v>666</v>
      </c>
      <c r="N2061" s="69" t="s">
        <v>28</v>
      </c>
      <c r="O2061" s="71">
        <v>0</v>
      </c>
      <c r="P2061" s="74">
        <v>9.8000000000000007</v>
      </c>
    </row>
    <row r="2062" spans="1:16" ht="14.25" customHeight="1">
      <c r="A2062" s="64" t="s">
        <v>122</v>
      </c>
      <c r="B2062" s="163" t="s">
        <v>1342</v>
      </c>
      <c r="C2062" s="174" t="s">
        <v>647</v>
      </c>
      <c r="D2062" s="68">
        <v>45797</v>
      </c>
      <c r="E2062" s="66">
        <f t="shared" si="24"/>
        <v>5</v>
      </c>
      <c r="F2062" s="66">
        <f t="shared" si="25"/>
        <v>2025</v>
      </c>
      <c r="G2062" s="67">
        <f t="shared" si="26"/>
        <v>45778</v>
      </c>
      <c r="H2062" s="67" t="s">
        <v>2009</v>
      </c>
      <c r="I2062" s="26" t="s">
        <v>102</v>
      </c>
      <c r="J2062" s="66" t="s">
        <v>129</v>
      </c>
      <c r="K2062" s="69"/>
      <c r="L2062" s="69"/>
      <c r="M2062" s="69" t="s">
        <v>666</v>
      </c>
      <c r="N2062" s="69" t="s">
        <v>28</v>
      </c>
      <c r="O2062" s="71">
        <v>0</v>
      </c>
      <c r="P2062" s="74">
        <v>9.8000000000000007</v>
      </c>
    </row>
    <row r="2063" spans="1:16" ht="14.25" customHeight="1">
      <c r="A2063" s="64" t="s">
        <v>122</v>
      </c>
      <c r="B2063" s="163" t="s">
        <v>1342</v>
      </c>
      <c r="C2063" s="174" t="s">
        <v>647</v>
      </c>
      <c r="D2063" s="68">
        <v>45798</v>
      </c>
      <c r="E2063" s="66">
        <f t="shared" si="24"/>
        <v>5</v>
      </c>
      <c r="F2063" s="66">
        <f t="shared" si="25"/>
        <v>2025</v>
      </c>
      <c r="G2063" s="67">
        <f t="shared" si="26"/>
        <v>45778</v>
      </c>
      <c r="H2063" s="67" t="s">
        <v>2006</v>
      </c>
      <c r="I2063" s="26" t="s">
        <v>165</v>
      </c>
      <c r="J2063" s="66" t="s">
        <v>1360</v>
      </c>
      <c r="K2063" s="69"/>
      <c r="L2063" s="69"/>
      <c r="M2063" s="69" t="s">
        <v>664</v>
      </c>
      <c r="N2063" s="69" t="s">
        <v>604</v>
      </c>
      <c r="O2063" s="71">
        <v>4433.5200000000004</v>
      </c>
      <c r="P2063" s="74">
        <v>0</v>
      </c>
    </row>
    <row r="2064" spans="1:16" ht="14.25" customHeight="1">
      <c r="A2064" s="64" t="s">
        <v>122</v>
      </c>
      <c r="B2064" s="163" t="s">
        <v>1342</v>
      </c>
      <c r="C2064" s="174" t="s">
        <v>647</v>
      </c>
      <c r="D2064" s="68">
        <v>45798</v>
      </c>
      <c r="E2064" s="66">
        <f t="shared" si="24"/>
        <v>5</v>
      </c>
      <c r="F2064" s="66">
        <f t="shared" si="25"/>
        <v>2025</v>
      </c>
      <c r="G2064" s="67">
        <f t="shared" si="26"/>
        <v>45778</v>
      </c>
      <c r="H2064" s="67" t="s">
        <v>2008</v>
      </c>
      <c r="I2064" s="26" t="s">
        <v>475</v>
      </c>
      <c r="J2064" s="66" t="s">
        <v>1473</v>
      </c>
      <c r="K2064" s="69"/>
      <c r="L2064" s="69"/>
      <c r="M2064" s="69" t="s">
        <v>666</v>
      </c>
      <c r="N2064" s="69" t="s">
        <v>28</v>
      </c>
      <c r="O2064" s="71">
        <v>0</v>
      </c>
      <c r="P2064" s="74">
        <v>166.29</v>
      </c>
    </row>
    <row r="2065" spans="1:16" ht="14.25" customHeight="1">
      <c r="A2065" s="64" t="s">
        <v>122</v>
      </c>
      <c r="B2065" s="163" t="s">
        <v>1342</v>
      </c>
      <c r="C2065" s="174" t="s">
        <v>647</v>
      </c>
      <c r="D2065" s="68">
        <v>45798</v>
      </c>
      <c r="E2065" s="66">
        <f t="shared" si="24"/>
        <v>5</v>
      </c>
      <c r="F2065" s="66">
        <f t="shared" si="25"/>
        <v>2025</v>
      </c>
      <c r="G2065" s="67">
        <f t="shared" si="26"/>
        <v>45778</v>
      </c>
      <c r="H2065" s="67" t="s">
        <v>2008</v>
      </c>
      <c r="I2065" s="26" t="s">
        <v>475</v>
      </c>
      <c r="J2065" s="66" t="s">
        <v>483</v>
      </c>
      <c r="K2065" s="69"/>
      <c r="L2065" s="69"/>
      <c r="M2065" s="69" t="s">
        <v>666</v>
      </c>
      <c r="N2065" s="69" t="s">
        <v>28</v>
      </c>
      <c r="O2065" s="71">
        <v>0</v>
      </c>
      <c r="P2065" s="74">
        <v>188.86</v>
      </c>
    </row>
    <row r="2066" spans="1:16" ht="14.25" customHeight="1">
      <c r="A2066" s="64" t="s">
        <v>122</v>
      </c>
      <c r="B2066" s="163" t="s">
        <v>1342</v>
      </c>
      <c r="C2066" s="174" t="s">
        <v>647</v>
      </c>
      <c r="D2066" s="68">
        <v>45798</v>
      </c>
      <c r="E2066" s="66">
        <f t="shared" si="24"/>
        <v>5</v>
      </c>
      <c r="F2066" s="66">
        <f t="shared" si="25"/>
        <v>2025</v>
      </c>
      <c r="G2066" s="67">
        <f t="shared" si="26"/>
        <v>45778</v>
      </c>
      <c r="H2066" s="67" t="s">
        <v>2008</v>
      </c>
      <c r="I2066" s="26" t="s">
        <v>475</v>
      </c>
      <c r="J2066" s="66" t="s">
        <v>483</v>
      </c>
      <c r="K2066" s="69"/>
      <c r="L2066" s="69"/>
      <c r="M2066" s="69" t="s">
        <v>666</v>
      </c>
      <c r="N2066" s="69" t="s">
        <v>28</v>
      </c>
      <c r="O2066" s="71">
        <v>0</v>
      </c>
      <c r="P2066" s="74">
        <v>309.89999999999998</v>
      </c>
    </row>
    <row r="2067" spans="1:16" ht="14.25" customHeight="1">
      <c r="A2067" s="64" t="s">
        <v>122</v>
      </c>
      <c r="B2067" s="163" t="s">
        <v>1342</v>
      </c>
      <c r="C2067" s="174" t="s">
        <v>647</v>
      </c>
      <c r="D2067" s="68">
        <v>45798</v>
      </c>
      <c r="E2067" s="66">
        <f t="shared" si="24"/>
        <v>5</v>
      </c>
      <c r="F2067" s="66">
        <f t="shared" si="25"/>
        <v>2025</v>
      </c>
      <c r="G2067" s="67">
        <f t="shared" si="26"/>
        <v>45778</v>
      </c>
      <c r="H2067" s="67" t="s">
        <v>2008</v>
      </c>
      <c r="I2067" s="26" t="s">
        <v>475</v>
      </c>
      <c r="J2067" s="66" t="s">
        <v>483</v>
      </c>
      <c r="K2067" s="69"/>
      <c r="L2067" s="69"/>
      <c r="M2067" s="69" t="s">
        <v>666</v>
      </c>
      <c r="N2067" s="69" t="s">
        <v>28</v>
      </c>
      <c r="O2067" s="71">
        <v>0</v>
      </c>
      <c r="P2067" s="74">
        <v>359.17</v>
      </c>
    </row>
    <row r="2068" spans="1:16" ht="14.25" customHeight="1">
      <c r="A2068" s="64" t="s">
        <v>122</v>
      </c>
      <c r="B2068" s="163" t="s">
        <v>1342</v>
      </c>
      <c r="C2068" s="174" t="s">
        <v>647</v>
      </c>
      <c r="D2068" s="68">
        <v>45798</v>
      </c>
      <c r="E2068" s="66">
        <f t="shared" si="24"/>
        <v>5</v>
      </c>
      <c r="F2068" s="66">
        <f t="shared" si="25"/>
        <v>2025</v>
      </c>
      <c r="G2068" s="67">
        <f t="shared" si="26"/>
        <v>45778</v>
      </c>
      <c r="H2068" s="67" t="s">
        <v>2008</v>
      </c>
      <c r="I2068" s="26" t="s">
        <v>475</v>
      </c>
      <c r="J2068" s="66" t="s">
        <v>1473</v>
      </c>
      <c r="K2068" s="69"/>
      <c r="L2068" s="69"/>
      <c r="M2068" s="69" t="s">
        <v>666</v>
      </c>
      <c r="N2068" s="69" t="s">
        <v>28</v>
      </c>
      <c r="O2068" s="71">
        <v>0</v>
      </c>
      <c r="P2068" s="74">
        <v>93.65</v>
      </c>
    </row>
    <row r="2069" spans="1:16" ht="14.25" customHeight="1">
      <c r="A2069" s="64" t="s">
        <v>122</v>
      </c>
      <c r="B2069" s="163" t="s">
        <v>1342</v>
      </c>
      <c r="C2069" s="174" t="s">
        <v>647</v>
      </c>
      <c r="D2069" s="68">
        <v>45798</v>
      </c>
      <c r="E2069" s="66">
        <f t="shared" si="24"/>
        <v>5</v>
      </c>
      <c r="F2069" s="66">
        <f t="shared" si="25"/>
        <v>2025</v>
      </c>
      <c r="G2069" s="67">
        <f t="shared" si="26"/>
        <v>45778</v>
      </c>
      <c r="H2069" s="67" t="s">
        <v>2008</v>
      </c>
      <c r="I2069" s="26" t="s">
        <v>475</v>
      </c>
      <c r="J2069" s="66" t="s">
        <v>253</v>
      </c>
      <c r="K2069" s="69"/>
      <c r="L2069" s="69"/>
      <c r="M2069" s="69" t="s">
        <v>666</v>
      </c>
      <c r="N2069" s="69" t="s">
        <v>28</v>
      </c>
      <c r="O2069" s="71">
        <v>0</v>
      </c>
      <c r="P2069" s="74">
        <v>1318.43</v>
      </c>
    </row>
    <row r="2070" spans="1:16" ht="14.25" customHeight="1">
      <c r="A2070" s="64" t="s">
        <v>122</v>
      </c>
      <c r="B2070" s="163" t="s">
        <v>1342</v>
      </c>
      <c r="C2070" s="174" t="s">
        <v>647</v>
      </c>
      <c r="D2070" s="68">
        <v>45798</v>
      </c>
      <c r="E2070" s="66">
        <f t="shared" si="24"/>
        <v>5</v>
      </c>
      <c r="F2070" s="66">
        <f t="shared" si="25"/>
        <v>2025</v>
      </c>
      <c r="G2070" s="67">
        <f t="shared" si="26"/>
        <v>45778</v>
      </c>
      <c r="H2070" s="67" t="s">
        <v>2008</v>
      </c>
      <c r="I2070" s="26" t="s">
        <v>475</v>
      </c>
      <c r="J2070" s="66" t="s">
        <v>253</v>
      </c>
      <c r="K2070" s="69"/>
      <c r="L2070" s="69"/>
      <c r="M2070" s="69" t="s">
        <v>666</v>
      </c>
      <c r="N2070" s="69" t="s">
        <v>28</v>
      </c>
      <c r="O2070" s="71">
        <v>0</v>
      </c>
      <c r="P2070" s="74">
        <v>332.86</v>
      </c>
    </row>
    <row r="2071" spans="1:16" ht="14.25" customHeight="1">
      <c r="A2071" s="64" t="s">
        <v>122</v>
      </c>
      <c r="B2071" s="163" t="s">
        <v>1342</v>
      </c>
      <c r="C2071" s="174" t="s">
        <v>647</v>
      </c>
      <c r="D2071" s="68">
        <v>45798</v>
      </c>
      <c r="E2071" s="66">
        <f t="shared" si="24"/>
        <v>5</v>
      </c>
      <c r="F2071" s="66">
        <f t="shared" si="25"/>
        <v>2025</v>
      </c>
      <c r="G2071" s="67">
        <f t="shared" si="26"/>
        <v>45778</v>
      </c>
      <c r="H2071" s="67" t="s">
        <v>2008</v>
      </c>
      <c r="I2071" s="26" t="s">
        <v>475</v>
      </c>
      <c r="J2071" s="66" t="s">
        <v>253</v>
      </c>
      <c r="K2071" s="69"/>
      <c r="L2071" s="69"/>
      <c r="M2071" s="69" t="s">
        <v>666</v>
      </c>
      <c r="N2071" s="69" t="s">
        <v>28</v>
      </c>
      <c r="O2071" s="71">
        <v>0</v>
      </c>
      <c r="P2071" s="74">
        <v>288.02999999999997</v>
      </c>
    </row>
    <row r="2072" spans="1:16" ht="14.25" customHeight="1">
      <c r="A2072" s="64" t="s">
        <v>122</v>
      </c>
      <c r="B2072" s="163" t="s">
        <v>1342</v>
      </c>
      <c r="C2072" s="174" t="s">
        <v>647</v>
      </c>
      <c r="D2072" s="68">
        <v>45798</v>
      </c>
      <c r="E2072" s="66">
        <f t="shared" si="24"/>
        <v>5</v>
      </c>
      <c r="F2072" s="66">
        <f t="shared" si="25"/>
        <v>2025</v>
      </c>
      <c r="G2072" s="67">
        <f t="shared" si="26"/>
        <v>45778</v>
      </c>
      <c r="H2072" s="67" t="s">
        <v>2008</v>
      </c>
      <c r="I2072" s="26" t="s">
        <v>475</v>
      </c>
      <c r="J2072" s="66" t="s">
        <v>253</v>
      </c>
      <c r="K2072" s="69"/>
      <c r="L2072" s="69"/>
      <c r="M2072" s="69" t="s">
        <v>666</v>
      </c>
      <c r="N2072" s="69" t="s">
        <v>28</v>
      </c>
      <c r="O2072" s="71">
        <v>0</v>
      </c>
      <c r="P2072" s="74">
        <v>39.33</v>
      </c>
    </row>
    <row r="2073" spans="1:16" ht="14.25" customHeight="1">
      <c r="A2073" s="64" t="s">
        <v>122</v>
      </c>
      <c r="B2073" s="163" t="s">
        <v>1342</v>
      </c>
      <c r="C2073" s="174" t="s">
        <v>647</v>
      </c>
      <c r="D2073" s="68">
        <v>45798</v>
      </c>
      <c r="E2073" s="66">
        <f t="shared" si="24"/>
        <v>5</v>
      </c>
      <c r="F2073" s="66">
        <f t="shared" si="25"/>
        <v>2025</v>
      </c>
      <c r="G2073" s="67">
        <f t="shared" si="26"/>
        <v>45778</v>
      </c>
      <c r="H2073" s="67" t="s">
        <v>2008</v>
      </c>
      <c r="I2073" s="26" t="s">
        <v>475</v>
      </c>
      <c r="J2073" s="66" t="s">
        <v>253</v>
      </c>
      <c r="K2073" s="69"/>
      <c r="L2073" s="69"/>
      <c r="M2073" s="69" t="s">
        <v>666</v>
      </c>
      <c r="N2073" s="69" t="s">
        <v>28</v>
      </c>
      <c r="O2073" s="71">
        <v>0</v>
      </c>
      <c r="P2073" s="74">
        <v>88.81</v>
      </c>
    </row>
    <row r="2074" spans="1:16" ht="14.25" customHeight="1">
      <c r="A2074" s="64" t="s">
        <v>122</v>
      </c>
      <c r="B2074" s="163" t="s">
        <v>1342</v>
      </c>
      <c r="C2074" s="174" t="s">
        <v>647</v>
      </c>
      <c r="D2074" s="68">
        <v>45798</v>
      </c>
      <c r="E2074" s="66">
        <f t="shared" si="24"/>
        <v>5</v>
      </c>
      <c r="F2074" s="66">
        <f t="shared" si="25"/>
        <v>2025</v>
      </c>
      <c r="G2074" s="67">
        <f t="shared" si="26"/>
        <v>45778</v>
      </c>
      <c r="H2074" s="67" t="s">
        <v>2009</v>
      </c>
      <c r="I2074" s="26" t="s">
        <v>102</v>
      </c>
      <c r="J2074" s="66" t="s">
        <v>129</v>
      </c>
      <c r="K2074" s="69"/>
      <c r="L2074" s="69"/>
      <c r="M2074" s="69" t="s">
        <v>666</v>
      </c>
      <c r="N2074" s="69" t="s">
        <v>28</v>
      </c>
      <c r="O2074" s="71">
        <v>0</v>
      </c>
      <c r="P2074" s="74">
        <v>2.65</v>
      </c>
    </row>
    <row r="2075" spans="1:16" ht="14.25" customHeight="1">
      <c r="A2075" s="64" t="s">
        <v>122</v>
      </c>
      <c r="B2075" s="163" t="s">
        <v>1342</v>
      </c>
      <c r="C2075" s="174" t="s">
        <v>647</v>
      </c>
      <c r="D2075" s="68">
        <v>45798</v>
      </c>
      <c r="E2075" s="66">
        <f t="shared" si="24"/>
        <v>5</v>
      </c>
      <c r="F2075" s="66">
        <f t="shared" si="25"/>
        <v>2025</v>
      </c>
      <c r="G2075" s="67">
        <f t="shared" si="26"/>
        <v>45778</v>
      </c>
      <c r="H2075" s="67" t="s">
        <v>2009</v>
      </c>
      <c r="I2075" s="26" t="s">
        <v>102</v>
      </c>
      <c r="J2075" s="66" t="s">
        <v>129</v>
      </c>
      <c r="K2075" s="69"/>
      <c r="L2075" s="69"/>
      <c r="M2075" s="69" t="s">
        <v>666</v>
      </c>
      <c r="N2075" s="69" t="s">
        <v>28</v>
      </c>
      <c r="O2075" s="71">
        <v>0</v>
      </c>
      <c r="P2075" s="74">
        <v>9.01</v>
      </c>
    </row>
    <row r="2076" spans="1:16" ht="14.25" customHeight="1">
      <c r="A2076" s="64" t="s">
        <v>122</v>
      </c>
      <c r="B2076" s="163" t="s">
        <v>1342</v>
      </c>
      <c r="C2076" s="174" t="s">
        <v>647</v>
      </c>
      <c r="D2076" s="68">
        <v>45798</v>
      </c>
      <c r="E2076" s="66">
        <f t="shared" si="24"/>
        <v>5</v>
      </c>
      <c r="F2076" s="66">
        <f t="shared" si="25"/>
        <v>2025</v>
      </c>
      <c r="G2076" s="67">
        <f t="shared" si="26"/>
        <v>45778</v>
      </c>
      <c r="H2076" s="67" t="s">
        <v>2008</v>
      </c>
      <c r="I2076" s="26" t="s">
        <v>63</v>
      </c>
      <c r="J2076" s="66" t="s">
        <v>1474</v>
      </c>
      <c r="K2076" s="69"/>
      <c r="L2076" s="69"/>
      <c r="M2076" s="69" t="s">
        <v>666</v>
      </c>
      <c r="N2076" s="69" t="s">
        <v>28</v>
      </c>
      <c r="O2076" s="71">
        <v>0</v>
      </c>
      <c r="P2076" s="74">
        <v>487.75</v>
      </c>
    </row>
    <row r="2077" spans="1:16" ht="14.25" customHeight="1">
      <c r="A2077" s="64" t="s">
        <v>122</v>
      </c>
      <c r="B2077" s="163" t="s">
        <v>1342</v>
      </c>
      <c r="C2077" s="174" t="s">
        <v>647</v>
      </c>
      <c r="D2077" s="68">
        <v>45798</v>
      </c>
      <c r="E2077" s="66">
        <f t="shared" si="24"/>
        <v>5</v>
      </c>
      <c r="F2077" s="66">
        <f t="shared" si="25"/>
        <v>2025</v>
      </c>
      <c r="G2077" s="67">
        <f t="shared" si="26"/>
        <v>45778</v>
      </c>
      <c r="H2077" s="67" t="s">
        <v>2008</v>
      </c>
      <c r="I2077" s="26" t="s">
        <v>475</v>
      </c>
      <c r="J2077" s="66" t="s">
        <v>1475</v>
      </c>
      <c r="K2077" s="69"/>
      <c r="L2077" s="69"/>
      <c r="M2077" s="69" t="s">
        <v>666</v>
      </c>
      <c r="N2077" s="69" t="s">
        <v>28</v>
      </c>
      <c r="O2077" s="71">
        <v>0</v>
      </c>
      <c r="P2077" s="74">
        <v>627.48</v>
      </c>
    </row>
    <row r="2078" spans="1:16" ht="14.25" customHeight="1">
      <c r="A2078" s="64" t="s">
        <v>122</v>
      </c>
      <c r="B2078" s="163" t="s">
        <v>1342</v>
      </c>
      <c r="C2078" s="174" t="s">
        <v>647</v>
      </c>
      <c r="D2078" s="68">
        <v>45798</v>
      </c>
      <c r="E2078" s="66">
        <f t="shared" si="24"/>
        <v>5</v>
      </c>
      <c r="F2078" s="66">
        <f t="shared" si="25"/>
        <v>2025</v>
      </c>
      <c r="G2078" s="67">
        <f t="shared" si="26"/>
        <v>45778</v>
      </c>
      <c r="H2078" s="67" t="s">
        <v>2008</v>
      </c>
      <c r="I2078" s="26" t="s">
        <v>475</v>
      </c>
      <c r="J2078" s="66" t="s">
        <v>1476</v>
      </c>
      <c r="K2078" s="69"/>
      <c r="L2078" s="69"/>
      <c r="M2078" s="69" t="s">
        <v>666</v>
      </c>
      <c r="N2078" s="69" t="s">
        <v>28</v>
      </c>
      <c r="O2078" s="71">
        <v>0</v>
      </c>
      <c r="P2078" s="74">
        <v>121.3</v>
      </c>
    </row>
    <row r="2079" spans="1:16" ht="14.25" customHeight="1">
      <c r="A2079" s="64" t="s">
        <v>122</v>
      </c>
      <c r="B2079" s="163" t="s">
        <v>1342</v>
      </c>
      <c r="C2079" s="174" t="s">
        <v>647</v>
      </c>
      <c r="D2079" s="68">
        <v>45799</v>
      </c>
      <c r="E2079" s="66">
        <f t="shared" si="24"/>
        <v>5</v>
      </c>
      <c r="F2079" s="66">
        <f t="shared" si="25"/>
        <v>2025</v>
      </c>
      <c r="G2079" s="67">
        <f t="shared" si="26"/>
        <v>45778</v>
      </c>
      <c r="H2079" s="67" t="s">
        <v>2006</v>
      </c>
      <c r="I2079" s="26" t="s">
        <v>165</v>
      </c>
      <c r="J2079" s="66" t="s">
        <v>1360</v>
      </c>
      <c r="K2079" s="69"/>
      <c r="L2079" s="69"/>
      <c r="M2079" s="69" t="s">
        <v>664</v>
      </c>
      <c r="N2079" s="69" t="s">
        <v>604</v>
      </c>
      <c r="O2079" s="71">
        <v>7043.22</v>
      </c>
      <c r="P2079" s="74">
        <v>0</v>
      </c>
    </row>
    <row r="2080" spans="1:16" ht="14.25" customHeight="1">
      <c r="A2080" s="64" t="s">
        <v>122</v>
      </c>
      <c r="B2080" s="163" t="s">
        <v>1342</v>
      </c>
      <c r="C2080" s="174" t="s">
        <v>647</v>
      </c>
      <c r="D2080" s="68">
        <v>45799</v>
      </c>
      <c r="E2080" s="66">
        <f t="shared" si="24"/>
        <v>5</v>
      </c>
      <c r="F2080" s="66">
        <f t="shared" si="25"/>
        <v>2025</v>
      </c>
      <c r="G2080" s="67">
        <f t="shared" si="26"/>
        <v>45778</v>
      </c>
      <c r="H2080" s="67" t="s">
        <v>2008</v>
      </c>
      <c r="I2080" s="26" t="s">
        <v>63</v>
      </c>
      <c r="J2080" s="66" t="s">
        <v>1477</v>
      </c>
      <c r="K2080" s="69"/>
      <c r="L2080" s="69"/>
      <c r="M2080" s="69" t="s">
        <v>666</v>
      </c>
      <c r="N2080" s="69" t="s">
        <v>28</v>
      </c>
      <c r="O2080" s="71">
        <v>0</v>
      </c>
      <c r="P2080" s="74">
        <v>1090.31</v>
      </c>
    </row>
    <row r="2081" spans="1:16" ht="14.25" customHeight="1">
      <c r="A2081" s="64" t="s">
        <v>122</v>
      </c>
      <c r="B2081" s="163" t="s">
        <v>1342</v>
      </c>
      <c r="C2081" s="174" t="s">
        <v>647</v>
      </c>
      <c r="D2081" s="68">
        <v>45799</v>
      </c>
      <c r="E2081" s="66">
        <f t="shared" si="24"/>
        <v>5</v>
      </c>
      <c r="F2081" s="66">
        <f t="shared" si="25"/>
        <v>2025</v>
      </c>
      <c r="G2081" s="67">
        <f t="shared" si="26"/>
        <v>45778</v>
      </c>
      <c r="H2081" s="67" t="s">
        <v>2010</v>
      </c>
      <c r="I2081" s="26" t="s">
        <v>709</v>
      </c>
      <c r="J2081" s="66" t="s">
        <v>945</v>
      </c>
      <c r="K2081" s="69"/>
      <c r="L2081" s="69"/>
      <c r="M2081" s="69" t="s">
        <v>666</v>
      </c>
      <c r="N2081" s="69" t="s">
        <v>28</v>
      </c>
      <c r="O2081" s="71">
        <v>0</v>
      </c>
      <c r="P2081" s="74">
        <v>1994.52</v>
      </c>
    </row>
    <row r="2082" spans="1:16" ht="14.25" customHeight="1">
      <c r="A2082" s="64" t="s">
        <v>122</v>
      </c>
      <c r="B2082" s="163" t="s">
        <v>1342</v>
      </c>
      <c r="C2082" s="174" t="s">
        <v>647</v>
      </c>
      <c r="D2082" s="68">
        <v>45799</v>
      </c>
      <c r="E2082" s="66">
        <f t="shared" si="24"/>
        <v>5</v>
      </c>
      <c r="F2082" s="66">
        <f t="shared" si="25"/>
        <v>2025</v>
      </c>
      <c r="G2082" s="67">
        <f t="shared" si="26"/>
        <v>45778</v>
      </c>
      <c r="H2082" s="67" t="s">
        <v>2010</v>
      </c>
      <c r="I2082" s="26" t="s">
        <v>55</v>
      </c>
      <c r="J2082" s="66" t="s">
        <v>690</v>
      </c>
      <c r="K2082" s="69"/>
      <c r="L2082" s="69"/>
      <c r="M2082" s="69" t="s">
        <v>666</v>
      </c>
      <c r="N2082" s="69" t="s">
        <v>28</v>
      </c>
      <c r="O2082" s="71">
        <v>0</v>
      </c>
      <c r="P2082" s="74">
        <v>3891.84</v>
      </c>
    </row>
    <row r="2083" spans="1:16" ht="14.25" customHeight="1">
      <c r="A2083" s="64" t="s">
        <v>122</v>
      </c>
      <c r="B2083" s="163" t="s">
        <v>1342</v>
      </c>
      <c r="C2083" s="174" t="s">
        <v>647</v>
      </c>
      <c r="D2083" s="68">
        <v>45799</v>
      </c>
      <c r="E2083" s="66">
        <f t="shared" si="24"/>
        <v>5</v>
      </c>
      <c r="F2083" s="66">
        <f t="shared" si="25"/>
        <v>2025</v>
      </c>
      <c r="G2083" s="67">
        <f t="shared" si="26"/>
        <v>45778</v>
      </c>
      <c r="H2083" s="67" t="s">
        <v>2008</v>
      </c>
      <c r="I2083" s="26" t="s">
        <v>63</v>
      </c>
      <c r="J2083" s="66" t="s">
        <v>1478</v>
      </c>
      <c r="K2083" s="69"/>
      <c r="L2083" s="69"/>
      <c r="M2083" s="69" t="s">
        <v>666</v>
      </c>
      <c r="N2083" s="69" t="s">
        <v>28</v>
      </c>
      <c r="O2083" s="71">
        <v>0</v>
      </c>
      <c r="P2083" s="74">
        <v>66.55</v>
      </c>
    </row>
    <row r="2084" spans="1:16" ht="14.25" customHeight="1">
      <c r="A2084" s="64" t="s">
        <v>122</v>
      </c>
      <c r="B2084" s="163" t="s">
        <v>1342</v>
      </c>
      <c r="C2084" s="174" t="s">
        <v>647</v>
      </c>
      <c r="D2084" s="68">
        <v>45800</v>
      </c>
      <c r="E2084" s="66">
        <f t="shared" si="24"/>
        <v>5</v>
      </c>
      <c r="F2084" s="66">
        <f t="shared" si="25"/>
        <v>2025</v>
      </c>
      <c r="G2084" s="67">
        <f t="shared" si="26"/>
        <v>45778</v>
      </c>
      <c r="H2084" s="67" t="s">
        <v>2006</v>
      </c>
      <c r="I2084" s="26" t="s">
        <v>165</v>
      </c>
      <c r="J2084" s="66" t="s">
        <v>1360</v>
      </c>
      <c r="K2084" s="69"/>
      <c r="L2084" s="69"/>
      <c r="M2084" s="69" t="s">
        <v>664</v>
      </c>
      <c r="N2084" s="69" t="s">
        <v>604</v>
      </c>
      <c r="O2084" s="71">
        <v>164.22</v>
      </c>
      <c r="P2084" s="74">
        <v>0</v>
      </c>
    </row>
    <row r="2085" spans="1:16" ht="14.25" customHeight="1">
      <c r="A2085" s="64" t="s">
        <v>122</v>
      </c>
      <c r="B2085" s="163" t="s">
        <v>1342</v>
      </c>
      <c r="C2085" s="174" t="s">
        <v>647</v>
      </c>
      <c r="D2085" s="68">
        <v>45800</v>
      </c>
      <c r="E2085" s="66">
        <f t="shared" si="24"/>
        <v>5</v>
      </c>
      <c r="F2085" s="66">
        <f t="shared" si="25"/>
        <v>2025</v>
      </c>
      <c r="G2085" s="67">
        <f t="shared" si="26"/>
        <v>45778</v>
      </c>
      <c r="H2085" s="67" t="s">
        <v>29</v>
      </c>
      <c r="I2085" s="26" t="s">
        <v>281</v>
      </c>
      <c r="J2085" s="66" t="s">
        <v>1479</v>
      </c>
      <c r="K2085" s="69"/>
      <c r="L2085" s="69"/>
      <c r="M2085" s="69" t="s">
        <v>666</v>
      </c>
      <c r="N2085" s="69" t="s">
        <v>28</v>
      </c>
      <c r="O2085" s="71">
        <v>0</v>
      </c>
      <c r="P2085" s="74">
        <v>146.31</v>
      </c>
    </row>
    <row r="2086" spans="1:16" ht="14.25" customHeight="1">
      <c r="A2086" s="64" t="s">
        <v>122</v>
      </c>
      <c r="B2086" s="163" t="s">
        <v>1342</v>
      </c>
      <c r="C2086" s="174" t="s">
        <v>647</v>
      </c>
      <c r="D2086" s="68">
        <v>45800</v>
      </c>
      <c r="E2086" s="66">
        <f t="shared" si="24"/>
        <v>5</v>
      </c>
      <c r="F2086" s="66">
        <f t="shared" si="25"/>
        <v>2025</v>
      </c>
      <c r="G2086" s="67">
        <f t="shared" si="26"/>
        <v>45778</v>
      </c>
      <c r="H2086" s="67" t="s">
        <v>2009</v>
      </c>
      <c r="I2086" s="26" t="s">
        <v>102</v>
      </c>
      <c r="J2086" s="66" t="s">
        <v>129</v>
      </c>
      <c r="K2086" s="69"/>
      <c r="L2086" s="69"/>
      <c r="M2086" s="69" t="s">
        <v>666</v>
      </c>
      <c r="N2086" s="69" t="s">
        <v>28</v>
      </c>
      <c r="O2086" s="71">
        <v>0</v>
      </c>
      <c r="P2086" s="74">
        <v>1.75</v>
      </c>
    </row>
    <row r="2087" spans="1:16" ht="14.25" customHeight="1">
      <c r="A2087" s="64" t="s">
        <v>122</v>
      </c>
      <c r="B2087" s="163" t="s">
        <v>1342</v>
      </c>
      <c r="C2087" s="174" t="s">
        <v>647</v>
      </c>
      <c r="D2087" s="68">
        <v>45800</v>
      </c>
      <c r="E2087" s="66">
        <f t="shared" si="24"/>
        <v>5</v>
      </c>
      <c r="F2087" s="66">
        <f t="shared" si="25"/>
        <v>2025</v>
      </c>
      <c r="G2087" s="67">
        <f t="shared" si="26"/>
        <v>45778</v>
      </c>
      <c r="H2087" s="67" t="s">
        <v>2009</v>
      </c>
      <c r="I2087" s="26" t="s">
        <v>102</v>
      </c>
      <c r="J2087" s="66" t="s">
        <v>129</v>
      </c>
      <c r="K2087" s="69"/>
      <c r="L2087" s="69"/>
      <c r="M2087" s="69" t="s">
        <v>666</v>
      </c>
      <c r="N2087" s="69" t="s">
        <v>28</v>
      </c>
      <c r="O2087" s="71">
        <v>0</v>
      </c>
      <c r="P2087" s="74">
        <v>7.07</v>
      </c>
    </row>
    <row r="2088" spans="1:16" ht="14.25" customHeight="1">
      <c r="A2088" s="64" t="s">
        <v>122</v>
      </c>
      <c r="B2088" s="163" t="s">
        <v>1342</v>
      </c>
      <c r="C2088" s="174" t="s">
        <v>647</v>
      </c>
      <c r="D2088" s="68">
        <v>45800</v>
      </c>
      <c r="E2088" s="66">
        <f t="shared" si="24"/>
        <v>5</v>
      </c>
      <c r="F2088" s="66">
        <f t="shared" si="25"/>
        <v>2025</v>
      </c>
      <c r="G2088" s="67">
        <f t="shared" si="26"/>
        <v>45778</v>
      </c>
      <c r="H2088" s="67" t="s">
        <v>2009</v>
      </c>
      <c r="I2088" s="26" t="s">
        <v>102</v>
      </c>
      <c r="J2088" s="66" t="s">
        <v>129</v>
      </c>
      <c r="K2088" s="69"/>
      <c r="L2088" s="69"/>
      <c r="M2088" s="69" t="s">
        <v>666</v>
      </c>
      <c r="N2088" s="69" t="s">
        <v>28</v>
      </c>
      <c r="O2088" s="71">
        <v>0</v>
      </c>
      <c r="P2088" s="74">
        <v>9.09</v>
      </c>
    </row>
    <row r="2089" spans="1:16" ht="14.25" customHeight="1">
      <c r="A2089" s="64" t="s">
        <v>122</v>
      </c>
      <c r="B2089" s="163" t="s">
        <v>1342</v>
      </c>
      <c r="C2089" s="174" t="s">
        <v>647</v>
      </c>
      <c r="D2089" s="68">
        <v>45803</v>
      </c>
      <c r="E2089" s="66">
        <f t="shared" si="24"/>
        <v>5</v>
      </c>
      <c r="F2089" s="66">
        <f t="shared" si="25"/>
        <v>2025</v>
      </c>
      <c r="G2089" s="67">
        <f t="shared" si="26"/>
        <v>45778</v>
      </c>
      <c r="H2089" s="67" t="s">
        <v>2006</v>
      </c>
      <c r="I2089" s="26" t="s">
        <v>165</v>
      </c>
      <c r="J2089" s="66" t="s">
        <v>1360</v>
      </c>
      <c r="K2089" s="69"/>
      <c r="L2089" s="69"/>
      <c r="M2089" s="69" t="s">
        <v>664</v>
      </c>
      <c r="N2089" s="69" t="s">
        <v>604</v>
      </c>
      <c r="O2089" s="71">
        <v>4140.6000000000004</v>
      </c>
      <c r="P2089" s="74">
        <v>0</v>
      </c>
    </row>
    <row r="2090" spans="1:16" ht="14.25" customHeight="1">
      <c r="A2090" s="64" t="s">
        <v>122</v>
      </c>
      <c r="B2090" s="163" t="s">
        <v>1342</v>
      </c>
      <c r="C2090" s="174" t="s">
        <v>647</v>
      </c>
      <c r="D2090" s="68">
        <v>45803</v>
      </c>
      <c r="E2090" s="66">
        <f t="shared" si="24"/>
        <v>5</v>
      </c>
      <c r="F2090" s="66">
        <f t="shared" si="25"/>
        <v>2025</v>
      </c>
      <c r="G2090" s="67">
        <f t="shared" si="26"/>
        <v>45778</v>
      </c>
      <c r="H2090" s="67" t="s">
        <v>2008</v>
      </c>
      <c r="I2090" s="26" t="s">
        <v>362</v>
      </c>
      <c r="J2090" s="66" t="s">
        <v>451</v>
      </c>
      <c r="K2090" s="69"/>
      <c r="L2090" s="69"/>
      <c r="M2090" s="69" t="s">
        <v>666</v>
      </c>
      <c r="N2090" s="69" t="s">
        <v>28</v>
      </c>
      <c r="O2090" s="71">
        <v>0</v>
      </c>
      <c r="P2090" s="74">
        <v>500.73</v>
      </c>
    </row>
    <row r="2091" spans="1:16" ht="14.25" customHeight="1">
      <c r="A2091" s="64" t="s">
        <v>122</v>
      </c>
      <c r="B2091" s="163" t="s">
        <v>1342</v>
      </c>
      <c r="C2091" s="174" t="s">
        <v>647</v>
      </c>
      <c r="D2091" s="68">
        <v>45803</v>
      </c>
      <c r="E2091" s="66">
        <f t="shared" si="24"/>
        <v>5</v>
      </c>
      <c r="F2091" s="66">
        <f t="shared" si="25"/>
        <v>2025</v>
      </c>
      <c r="G2091" s="67">
        <f t="shared" si="26"/>
        <v>45778</v>
      </c>
      <c r="H2091" s="67" t="s">
        <v>2008</v>
      </c>
      <c r="I2091" s="26" t="s">
        <v>475</v>
      </c>
      <c r="J2091" s="66" t="s">
        <v>1350</v>
      </c>
      <c r="K2091" s="69">
        <v>39399</v>
      </c>
      <c r="L2091" s="69"/>
      <c r="M2091" s="69" t="s">
        <v>666</v>
      </c>
      <c r="N2091" s="69" t="s">
        <v>28</v>
      </c>
      <c r="O2091" s="71">
        <v>0</v>
      </c>
      <c r="P2091" s="74">
        <v>640.09</v>
      </c>
    </row>
    <row r="2092" spans="1:16" ht="14.25" customHeight="1">
      <c r="A2092" s="64" t="s">
        <v>122</v>
      </c>
      <c r="B2092" s="163" t="s">
        <v>1342</v>
      </c>
      <c r="C2092" s="174" t="s">
        <v>647</v>
      </c>
      <c r="D2092" s="68">
        <v>45803</v>
      </c>
      <c r="E2092" s="66">
        <f t="shared" si="24"/>
        <v>5</v>
      </c>
      <c r="F2092" s="66">
        <f t="shared" si="25"/>
        <v>2025</v>
      </c>
      <c r="G2092" s="67">
        <f t="shared" si="26"/>
        <v>45778</v>
      </c>
      <c r="H2092" s="67" t="s">
        <v>2008</v>
      </c>
      <c r="I2092" s="26" t="s">
        <v>1362</v>
      </c>
      <c r="J2092" s="66" t="s">
        <v>471</v>
      </c>
      <c r="K2092" s="69"/>
      <c r="L2092" s="69"/>
      <c r="M2092" s="69" t="s">
        <v>666</v>
      </c>
      <c r="N2092" s="69" t="s">
        <v>28</v>
      </c>
      <c r="O2092" s="71">
        <v>0</v>
      </c>
      <c r="P2092" s="74">
        <v>570</v>
      </c>
    </row>
    <row r="2093" spans="1:16" ht="14.25" customHeight="1">
      <c r="A2093" s="64" t="s">
        <v>122</v>
      </c>
      <c r="B2093" s="163" t="s">
        <v>1342</v>
      </c>
      <c r="C2093" s="174" t="s">
        <v>647</v>
      </c>
      <c r="D2093" s="68">
        <v>45803</v>
      </c>
      <c r="E2093" s="66">
        <f t="shared" si="24"/>
        <v>5</v>
      </c>
      <c r="F2093" s="66">
        <f t="shared" si="25"/>
        <v>2025</v>
      </c>
      <c r="G2093" s="67">
        <f t="shared" si="26"/>
        <v>45778</v>
      </c>
      <c r="H2093" s="67" t="s">
        <v>2009</v>
      </c>
      <c r="I2093" s="26" t="s">
        <v>102</v>
      </c>
      <c r="J2093" s="66" t="s">
        <v>129</v>
      </c>
      <c r="K2093" s="69"/>
      <c r="L2093" s="69"/>
      <c r="M2093" s="69" t="s">
        <v>666</v>
      </c>
      <c r="N2093" s="69" t="s">
        <v>28</v>
      </c>
      <c r="O2093" s="71">
        <v>0</v>
      </c>
      <c r="P2093" s="74">
        <v>1.75</v>
      </c>
    </row>
    <row r="2094" spans="1:16" ht="14.25" customHeight="1">
      <c r="A2094" s="64" t="s">
        <v>122</v>
      </c>
      <c r="B2094" s="163" t="s">
        <v>1342</v>
      </c>
      <c r="C2094" s="174" t="s">
        <v>647</v>
      </c>
      <c r="D2094" s="68">
        <v>45803</v>
      </c>
      <c r="E2094" s="66">
        <f t="shared" si="24"/>
        <v>5</v>
      </c>
      <c r="F2094" s="66">
        <f t="shared" si="25"/>
        <v>2025</v>
      </c>
      <c r="G2094" s="67">
        <f t="shared" si="26"/>
        <v>45778</v>
      </c>
      <c r="H2094" s="67" t="s">
        <v>2010</v>
      </c>
      <c r="I2094" s="26" t="s">
        <v>54</v>
      </c>
      <c r="J2094" s="66" t="s">
        <v>713</v>
      </c>
      <c r="K2094" s="69"/>
      <c r="L2094" s="69"/>
      <c r="M2094" s="69" t="s">
        <v>666</v>
      </c>
      <c r="N2094" s="69" t="s">
        <v>28</v>
      </c>
      <c r="O2094" s="71">
        <v>0</v>
      </c>
      <c r="P2094" s="74">
        <v>1320</v>
      </c>
    </row>
    <row r="2095" spans="1:16" ht="14.25" customHeight="1">
      <c r="A2095" s="64" t="s">
        <v>122</v>
      </c>
      <c r="B2095" s="163" t="s">
        <v>1342</v>
      </c>
      <c r="C2095" s="174" t="s">
        <v>647</v>
      </c>
      <c r="D2095" s="68">
        <v>45803</v>
      </c>
      <c r="E2095" s="66">
        <f t="shared" si="24"/>
        <v>5</v>
      </c>
      <c r="F2095" s="66">
        <f t="shared" si="25"/>
        <v>2025</v>
      </c>
      <c r="G2095" s="67">
        <f t="shared" si="26"/>
        <v>45778</v>
      </c>
      <c r="H2095" s="67" t="s">
        <v>2008</v>
      </c>
      <c r="I2095" s="26" t="s">
        <v>63</v>
      </c>
      <c r="J2095" s="66" t="s">
        <v>1480</v>
      </c>
      <c r="K2095" s="69"/>
      <c r="L2095" s="69"/>
      <c r="M2095" s="69" t="s">
        <v>666</v>
      </c>
      <c r="N2095" s="69" t="s">
        <v>28</v>
      </c>
      <c r="O2095" s="71">
        <v>0</v>
      </c>
      <c r="P2095" s="74">
        <v>137.91999999999999</v>
      </c>
    </row>
    <row r="2096" spans="1:16" ht="14.25" customHeight="1">
      <c r="A2096" s="64" t="s">
        <v>122</v>
      </c>
      <c r="B2096" s="163" t="s">
        <v>1342</v>
      </c>
      <c r="C2096" s="174" t="s">
        <v>647</v>
      </c>
      <c r="D2096" s="68">
        <v>45803</v>
      </c>
      <c r="E2096" s="66">
        <f t="shared" si="24"/>
        <v>5</v>
      </c>
      <c r="F2096" s="66">
        <f t="shared" si="25"/>
        <v>2025</v>
      </c>
      <c r="G2096" s="67">
        <f t="shared" si="26"/>
        <v>45778</v>
      </c>
      <c r="H2096" s="67" t="s">
        <v>2008</v>
      </c>
      <c r="I2096" s="26" t="s">
        <v>475</v>
      </c>
      <c r="J2096" s="66" t="s">
        <v>1481</v>
      </c>
      <c r="K2096" s="69"/>
      <c r="L2096" s="69"/>
      <c r="M2096" s="69" t="s">
        <v>666</v>
      </c>
      <c r="N2096" s="69" t="s">
        <v>28</v>
      </c>
      <c r="O2096" s="71">
        <v>0</v>
      </c>
      <c r="P2096" s="74">
        <v>970.11</v>
      </c>
    </row>
    <row r="2097" spans="1:16" ht="14.25" customHeight="1">
      <c r="A2097" s="64" t="s">
        <v>122</v>
      </c>
      <c r="B2097" s="163" t="s">
        <v>1342</v>
      </c>
      <c r="C2097" s="174" t="s">
        <v>647</v>
      </c>
      <c r="D2097" s="68">
        <v>45805</v>
      </c>
      <c r="E2097" s="66">
        <f t="shared" si="24"/>
        <v>5</v>
      </c>
      <c r="F2097" s="66">
        <f t="shared" si="25"/>
        <v>2025</v>
      </c>
      <c r="G2097" s="67">
        <f t="shared" si="26"/>
        <v>45778</v>
      </c>
      <c r="H2097" s="67" t="s">
        <v>2006</v>
      </c>
      <c r="I2097" s="26" t="s">
        <v>165</v>
      </c>
      <c r="J2097" s="66" t="s">
        <v>1360</v>
      </c>
      <c r="K2097" s="69"/>
      <c r="L2097" s="69"/>
      <c r="M2097" s="69" t="s">
        <v>664</v>
      </c>
      <c r="N2097" s="69" t="s">
        <v>604</v>
      </c>
      <c r="O2097" s="71">
        <v>2399.6999999999998</v>
      </c>
      <c r="P2097" s="74">
        <v>0</v>
      </c>
    </row>
    <row r="2098" spans="1:16" ht="14.25" customHeight="1">
      <c r="A2098" s="64" t="s">
        <v>122</v>
      </c>
      <c r="B2098" s="163" t="s">
        <v>1342</v>
      </c>
      <c r="C2098" s="174" t="s">
        <v>647</v>
      </c>
      <c r="D2098" s="68">
        <v>45805</v>
      </c>
      <c r="E2098" s="66">
        <f t="shared" si="24"/>
        <v>5</v>
      </c>
      <c r="F2098" s="66">
        <f t="shared" si="25"/>
        <v>2025</v>
      </c>
      <c r="G2098" s="67">
        <f t="shared" si="26"/>
        <v>45778</v>
      </c>
      <c r="H2098" s="67" t="s">
        <v>2008</v>
      </c>
      <c r="I2098" s="26" t="s">
        <v>475</v>
      </c>
      <c r="J2098" s="66" t="s">
        <v>253</v>
      </c>
      <c r="K2098" s="69"/>
      <c r="L2098" s="69"/>
      <c r="M2098" s="69" t="s">
        <v>666</v>
      </c>
      <c r="N2098" s="69" t="s">
        <v>28</v>
      </c>
      <c r="O2098" s="71">
        <v>0</v>
      </c>
      <c r="P2098" s="74">
        <v>38.99</v>
      </c>
    </row>
    <row r="2099" spans="1:16" ht="14.25" customHeight="1">
      <c r="A2099" s="64" t="s">
        <v>122</v>
      </c>
      <c r="B2099" s="163" t="s">
        <v>1342</v>
      </c>
      <c r="C2099" s="174" t="s">
        <v>647</v>
      </c>
      <c r="D2099" s="68">
        <v>45805</v>
      </c>
      <c r="E2099" s="66">
        <f t="shared" si="24"/>
        <v>5</v>
      </c>
      <c r="F2099" s="66">
        <f t="shared" si="25"/>
        <v>2025</v>
      </c>
      <c r="G2099" s="67">
        <f t="shared" si="26"/>
        <v>45778</v>
      </c>
      <c r="H2099" s="67" t="s">
        <v>2008</v>
      </c>
      <c r="I2099" s="26" t="s">
        <v>475</v>
      </c>
      <c r="J2099" s="66" t="s">
        <v>152</v>
      </c>
      <c r="K2099" s="69"/>
      <c r="L2099" s="69"/>
      <c r="M2099" s="69" t="s">
        <v>666</v>
      </c>
      <c r="N2099" s="69" t="s">
        <v>28</v>
      </c>
      <c r="O2099" s="71">
        <v>0</v>
      </c>
      <c r="P2099" s="74">
        <v>80.62</v>
      </c>
    </row>
    <row r="2100" spans="1:16" ht="14.25" customHeight="1">
      <c r="A2100" s="64" t="s">
        <v>122</v>
      </c>
      <c r="B2100" s="163" t="s">
        <v>1342</v>
      </c>
      <c r="C2100" s="174" t="s">
        <v>647</v>
      </c>
      <c r="D2100" s="68">
        <v>45805</v>
      </c>
      <c r="E2100" s="66">
        <f t="shared" si="24"/>
        <v>5</v>
      </c>
      <c r="F2100" s="66">
        <f t="shared" si="25"/>
        <v>2025</v>
      </c>
      <c r="G2100" s="67">
        <f t="shared" si="26"/>
        <v>45778</v>
      </c>
      <c r="H2100" s="67" t="s">
        <v>29</v>
      </c>
      <c r="I2100" s="26" t="s">
        <v>281</v>
      </c>
      <c r="J2100" s="66" t="s">
        <v>353</v>
      </c>
      <c r="K2100" s="69"/>
      <c r="L2100" s="69"/>
      <c r="M2100" s="69" t="s">
        <v>666</v>
      </c>
      <c r="N2100" s="69" t="s">
        <v>28</v>
      </c>
      <c r="O2100" s="71">
        <v>0</v>
      </c>
      <c r="P2100" s="74">
        <v>392.08</v>
      </c>
    </row>
    <row r="2101" spans="1:16" ht="14.25" customHeight="1">
      <c r="A2101" s="64" t="s">
        <v>122</v>
      </c>
      <c r="B2101" s="163" t="s">
        <v>1342</v>
      </c>
      <c r="C2101" s="174" t="s">
        <v>647</v>
      </c>
      <c r="D2101" s="68">
        <v>45805</v>
      </c>
      <c r="E2101" s="66">
        <f t="shared" si="24"/>
        <v>5</v>
      </c>
      <c r="F2101" s="66">
        <f t="shared" si="25"/>
        <v>2025</v>
      </c>
      <c r="G2101" s="67">
        <f t="shared" si="26"/>
        <v>45778</v>
      </c>
      <c r="H2101" s="67" t="s">
        <v>29</v>
      </c>
      <c r="I2101" s="26" t="s">
        <v>281</v>
      </c>
      <c r="J2101" s="66" t="s">
        <v>353</v>
      </c>
      <c r="K2101" s="69"/>
      <c r="L2101" s="69"/>
      <c r="M2101" s="69" t="s">
        <v>666</v>
      </c>
      <c r="N2101" s="69" t="s">
        <v>28</v>
      </c>
      <c r="O2101" s="71">
        <v>0</v>
      </c>
      <c r="P2101" s="74">
        <v>1876.22</v>
      </c>
    </row>
    <row r="2102" spans="1:16" ht="14.25" customHeight="1">
      <c r="A2102" s="64" t="s">
        <v>122</v>
      </c>
      <c r="B2102" s="163" t="s">
        <v>1342</v>
      </c>
      <c r="C2102" s="174" t="s">
        <v>647</v>
      </c>
      <c r="D2102" s="68">
        <v>45805</v>
      </c>
      <c r="E2102" s="66">
        <f t="shared" si="24"/>
        <v>5</v>
      </c>
      <c r="F2102" s="66">
        <f t="shared" si="25"/>
        <v>2025</v>
      </c>
      <c r="G2102" s="67">
        <f t="shared" si="26"/>
        <v>45778</v>
      </c>
      <c r="H2102" s="67" t="s">
        <v>2009</v>
      </c>
      <c r="I2102" s="26" t="s">
        <v>102</v>
      </c>
      <c r="J2102" s="66" t="s">
        <v>129</v>
      </c>
      <c r="K2102" s="69"/>
      <c r="L2102" s="69"/>
      <c r="M2102" s="69" t="s">
        <v>666</v>
      </c>
      <c r="N2102" s="69" t="s">
        <v>28</v>
      </c>
      <c r="O2102" s="71">
        <v>0</v>
      </c>
      <c r="P2102" s="74">
        <v>1.99</v>
      </c>
    </row>
    <row r="2103" spans="1:16" ht="14.25" customHeight="1">
      <c r="A2103" s="64" t="s">
        <v>122</v>
      </c>
      <c r="B2103" s="163" t="s">
        <v>1342</v>
      </c>
      <c r="C2103" s="174" t="s">
        <v>647</v>
      </c>
      <c r="D2103" s="68">
        <v>45805</v>
      </c>
      <c r="E2103" s="66">
        <f t="shared" si="24"/>
        <v>5</v>
      </c>
      <c r="F2103" s="66">
        <f t="shared" si="25"/>
        <v>2025</v>
      </c>
      <c r="G2103" s="67">
        <f t="shared" si="26"/>
        <v>45778</v>
      </c>
      <c r="H2103" s="67" t="s">
        <v>2009</v>
      </c>
      <c r="I2103" s="26" t="s">
        <v>102</v>
      </c>
      <c r="J2103" s="66" t="s">
        <v>129</v>
      </c>
      <c r="K2103" s="69"/>
      <c r="L2103" s="69"/>
      <c r="M2103" s="69" t="s">
        <v>666</v>
      </c>
      <c r="N2103" s="69" t="s">
        <v>28</v>
      </c>
      <c r="O2103" s="71">
        <v>0</v>
      </c>
      <c r="P2103" s="74">
        <v>9.8000000000000007</v>
      </c>
    </row>
    <row r="2104" spans="1:16" ht="14.25" customHeight="1">
      <c r="A2104" s="64" t="s">
        <v>122</v>
      </c>
      <c r="B2104" s="163" t="s">
        <v>1342</v>
      </c>
      <c r="C2104" s="174" t="s">
        <v>647</v>
      </c>
      <c r="D2104" s="68">
        <v>45806</v>
      </c>
      <c r="E2104" s="66">
        <f t="shared" si="24"/>
        <v>5</v>
      </c>
      <c r="F2104" s="66">
        <f t="shared" si="25"/>
        <v>2025</v>
      </c>
      <c r="G2104" s="67">
        <f t="shared" si="26"/>
        <v>45778</v>
      </c>
      <c r="H2104" s="67" t="s">
        <v>2006</v>
      </c>
      <c r="I2104" s="26" t="s">
        <v>165</v>
      </c>
      <c r="J2104" s="66" t="s">
        <v>1360</v>
      </c>
      <c r="K2104" s="69"/>
      <c r="L2104" s="69"/>
      <c r="M2104" s="69" t="s">
        <v>664</v>
      </c>
      <c r="N2104" s="69" t="s">
        <v>604</v>
      </c>
      <c r="O2104" s="71">
        <v>4589.8900000000003</v>
      </c>
      <c r="P2104" s="74">
        <v>0</v>
      </c>
    </row>
    <row r="2105" spans="1:16" ht="14.25" customHeight="1">
      <c r="A2105" s="64" t="s">
        <v>122</v>
      </c>
      <c r="B2105" s="163" t="s">
        <v>1342</v>
      </c>
      <c r="C2105" s="174" t="s">
        <v>647</v>
      </c>
      <c r="D2105" s="68">
        <v>45806</v>
      </c>
      <c r="E2105" s="66">
        <f t="shared" si="24"/>
        <v>5</v>
      </c>
      <c r="F2105" s="66">
        <f t="shared" si="25"/>
        <v>2025</v>
      </c>
      <c r="G2105" s="67">
        <f t="shared" si="26"/>
        <v>45778</v>
      </c>
      <c r="H2105" s="67" t="s">
        <v>2008</v>
      </c>
      <c r="I2105" s="26" t="s">
        <v>475</v>
      </c>
      <c r="J2105" s="66" t="s">
        <v>253</v>
      </c>
      <c r="K2105" s="69"/>
      <c r="L2105" s="69"/>
      <c r="M2105" s="69" t="s">
        <v>666</v>
      </c>
      <c r="N2105" s="69" t="s">
        <v>28</v>
      </c>
      <c r="O2105" s="71">
        <v>0</v>
      </c>
      <c r="P2105" s="74">
        <v>90.11</v>
      </c>
    </row>
    <row r="2106" spans="1:16" ht="14.25" customHeight="1">
      <c r="A2106" s="64" t="s">
        <v>122</v>
      </c>
      <c r="B2106" s="163" t="s">
        <v>1342</v>
      </c>
      <c r="C2106" s="174" t="s">
        <v>647</v>
      </c>
      <c r="D2106" s="68">
        <v>45806</v>
      </c>
      <c r="E2106" s="66">
        <f t="shared" si="24"/>
        <v>5</v>
      </c>
      <c r="F2106" s="66">
        <f t="shared" si="25"/>
        <v>2025</v>
      </c>
      <c r="G2106" s="67">
        <f t="shared" si="26"/>
        <v>45778</v>
      </c>
      <c r="H2106" s="67" t="s">
        <v>2008</v>
      </c>
      <c r="I2106" s="26" t="s">
        <v>475</v>
      </c>
      <c r="J2106" s="66" t="s">
        <v>1482</v>
      </c>
      <c r="K2106" s="69"/>
      <c r="L2106" s="69"/>
      <c r="M2106" s="69" t="s">
        <v>666</v>
      </c>
      <c r="N2106" s="69" t="s">
        <v>28</v>
      </c>
      <c r="O2106" s="71">
        <v>0</v>
      </c>
      <c r="P2106" s="74">
        <v>591.66</v>
      </c>
    </row>
    <row r="2107" spans="1:16" ht="14.25" customHeight="1">
      <c r="A2107" s="64" t="s">
        <v>122</v>
      </c>
      <c r="B2107" s="163" t="s">
        <v>1342</v>
      </c>
      <c r="C2107" s="174" t="s">
        <v>647</v>
      </c>
      <c r="D2107" s="68">
        <v>45806</v>
      </c>
      <c r="E2107" s="66">
        <f t="shared" si="24"/>
        <v>5</v>
      </c>
      <c r="F2107" s="66">
        <f t="shared" si="25"/>
        <v>2025</v>
      </c>
      <c r="G2107" s="67">
        <f t="shared" si="26"/>
        <v>45778</v>
      </c>
      <c r="H2107" s="67" t="s">
        <v>2008</v>
      </c>
      <c r="I2107" s="26" t="s">
        <v>63</v>
      </c>
      <c r="J2107" s="66" t="s">
        <v>724</v>
      </c>
      <c r="K2107" s="69">
        <v>51419</v>
      </c>
      <c r="L2107" s="69"/>
      <c r="M2107" s="69" t="s">
        <v>666</v>
      </c>
      <c r="N2107" s="69" t="s">
        <v>28</v>
      </c>
      <c r="O2107" s="71">
        <v>0</v>
      </c>
      <c r="P2107" s="74">
        <v>955.35</v>
      </c>
    </row>
    <row r="2108" spans="1:16" ht="14.25" customHeight="1">
      <c r="A2108" s="64" t="s">
        <v>122</v>
      </c>
      <c r="B2108" s="163" t="s">
        <v>1342</v>
      </c>
      <c r="C2108" s="174" t="s">
        <v>647</v>
      </c>
      <c r="D2108" s="68">
        <v>45806</v>
      </c>
      <c r="E2108" s="66">
        <f t="shared" si="24"/>
        <v>5</v>
      </c>
      <c r="F2108" s="66">
        <f t="shared" si="25"/>
        <v>2025</v>
      </c>
      <c r="G2108" s="67">
        <f t="shared" si="26"/>
        <v>45778</v>
      </c>
      <c r="H2108" s="67" t="s">
        <v>2008</v>
      </c>
      <c r="I2108" s="26" t="s">
        <v>63</v>
      </c>
      <c r="J2108" s="66" t="s">
        <v>1483</v>
      </c>
      <c r="K2108" s="69"/>
      <c r="L2108" s="69"/>
      <c r="M2108" s="69" t="s">
        <v>666</v>
      </c>
      <c r="N2108" s="69" t="s">
        <v>28</v>
      </c>
      <c r="O2108" s="71">
        <v>0</v>
      </c>
      <c r="P2108" s="74">
        <v>340</v>
      </c>
    </row>
    <row r="2109" spans="1:16" ht="14.25" customHeight="1">
      <c r="A2109" s="64" t="s">
        <v>122</v>
      </c>
      <c r="B2109" s="163" t="s">
        <v>1342</v>
      </c>
      <c r="C2109" s="174" t="s">
        <v>647</v>
      </c>
      <c r="D2109" s="68">
        <v>45806</v>
      </c>
      <c r="E2109" s="66">
        <f t="shared" si="24"/>
        <v>5</v>
      </c>
      <c r="F2109" s="66">
        <f t="shared" si="25"/>
        <v>2025</v>
      </c>
      <c r="G2109" s="67">
        <f t="shared" si="26"/>
        <v>45778</v>
      </c>
      <c r="H2109" s="67" t="s">
        <v>2008</v>
      </c>
      <c r="I2109" s="26" t="s">
        <v>475</v>
      </c>
      <c r="J2109" s="66" t="s">
        <v>152</v>
      </c>
      <c r="K2109" s="69"/>
      <c r="L2109" s="69"/>
      <c r="M2109" s="69" t="s">
        <v>666</v>
      </c>
      <c r="N2109" s="69" t="s">
        <v>28</v>
      </c>
      <c r="O2109" s="71">
        <v>0</v>
      </c>
      <c r="P2109" s="74">
        <v>46.01</v>
      </c>
    </row>
    <row r="2110" spans="1:16" ht="14.25" customHeight="1">
      <c r="A2110" s="64" t="s">
        <v>122</v>
      </c>
      <c r="B2110" s="163" t="s">
        <v>1342</v>
      </c>
      <c r="C2110" s="174" t="s">
        <v>647</v>
      </c>
      <c r="D2110" s="68">
        <v>45806</v>
      </c>
      <c r="E2110" s="66">
        <f t="shared" si="24"/>
        <v>5</v>
      </c>
      <c r="F2110" s="66">
        <f t="shared" si="25"/>
        <v>2025</v>
      </c>
      <c r="G2110" s="67">
        <f t="shared" si="26"/>
        <v>45778</v>
      </c>
      <c r="H2110" s="67" t="s">
        <v>2008</v>
      </c>
      <c r="I2110" s="26" t="s">
        <v>475</v>
      </c>
      <c r="J2110" s="66" t="s">
        <v>152</v>
      </c>
      <c r="K2110" s="69"/>
      <c r="L2110" s="69"/>
      <c r="M2110" s="69" t="s">
        <v>666</v>
      </c>
      <c r="N2110" s="69" t="s">
        <v>28</v>
      </c>
      <c r="O2110" s="71">
        <v>0</v>
      </c>
      <c r="P2110" s="74">
        <v>43.53</v>
      </c>
    </row>
    <row r="2111" spans="1:16" ht="14.25" customHeight="1">
      <c r="A2111" s="64" t="s">
        <v>122</v>
      </c>
      <c r="B2111" s="163" t="s">
        <v>1342</v>
      </c>
      <c r="C2111" s="174" t="s">
        <v>647</v>
      </c>
      <c r="D2111" s="68">
        <v>45806</v>
      </c>
      <c r="E2111" s="66">
        <f t="shared" si="24"/>
        <v>5</v>
      </c>
      <c r="F2111" s="66">
        <f t="shared" si="25"/>
        <v>2025</v>
      </c>
      <c r="G2111" s="67">
        <f t="shared" si="26"/>
        <v>45778</v>
      </c>
      <c r="H2111" s="67" t="s">
        <v>2008</v>
      </c>
      <c r="I2111" s="26" t="s">
        <v>475</v>
      </c>
      <c r="J2111" s="66" t="s">
        <v>152</v>
      </c>
      <c r="K2111" s="69"/>
      <c r="L2111" s="69"/>
      <c r="M2111" s="69" t="s">
        <v>666</v>
      </c>
      <c r="N2111" s="69" t="s">
        <v>28</v>
      </c>
      <c r="O2111" s="71">
        <v>0</v>
      </c>
      <c r="P2111" s="74">
        <v>131.80000000000001</v>
      </c>
    </row>
    <row r="2112" spans="1:16" ht="14.25" customHeight="1">
      <c r="A2112" s="64" t="s">
        <v>122</v>
      </c>
      <c r="B2112" s="163" t="s">
        <v>1342</v>
      </c>
      <c r="C2112" s="174" t="s">
        <v>647</v>
      </c>
      <c r="D2112" s="68">
        <v>45806</v>
      </c>
      <c r="E2112" s="66">
        <f t="shared" si="24"/>
        <v>5</v>
      </c>
      <c r="F2112" s="66">
        <f t="shared" si="25"/>
        <v>2025</v>
      </c>
      <c r="G2112" s="67">
        <f t="shared" si="26"/>
        <v>45778</v>
      </c>
      <c r="H2112" s="67" t="s">
        <v>2008</v>
      </c>
      <c r="I2112" s="26" t="s">
        <v>475</v>
      </c>
      <c r="J2112" s="66" t="s">
        <v>152</v>
      </c>
      <c r="K2112" s="69"/>
      <c r="L2112" s="69"/>
      <c r="M2112" s="69" t="s">
        <v>666</v>
      </c>
      <c r="N2112" s="69" t="s">
        <v>28</v>
      </c>
      <c r="O2112" s="71">
        <v>0</v>
      </c>
      <c r="P2112" s="74">
        <v>383.22</v>
      </c>
    </row>
    <row r="2113" spans="1:16" ht="14.25" customHeight="1">
      <c r="A2113" s="64" t="s">
        <v>122</v>
      </c>
      <c r="B2113" s="163" t="s">
        <v>1342</v>
      </c>
      <c r="C2113" s="174" t="s">
        <v>647</v>
      </c>
      <c r="D2113" s="68">
        <v>45806</v>
      </c>
      <c r="E2113" s="66">
        <f t="shared" si="24"/>
        <v>5</v>
      </c>
      <c r="F2113" s="66">
        <f t="shared" si="25"/>
        <v>2025</v>
      </c>
      <c r="G2113" s="67">
        <f t="shared" si="26"/>
        <v>45778</v>
      </c>
      <c r="H2113" s="67" t="s">
        <v>2008</v>
      </c>
      <c r="I2113" s="26" t="s">
        <v>475</v>
      </c>
      <c r="J2113" s="66" t="s">
        <v>152</v>
      </c>
      <c r="K2113" s="69"/>
      <c r="L2113" s="69"/>
      <c r="M2113" s="69" t="s">
        <v>666</v>
      </c>
      <c r="N2113" s="69" t="s">
        <v>28</v>
      </c>
      <c r="O2113" s="71">
        <v>0</v>
      </c>
      <c r="P2113" s="74">
        <v>59.67</v>
      </c>
    </row>
    <row r="2114" spans="1:16" ht="14.25" customHeight="1">
      <c r="A2114" s="64" t="s">
        <v>122</v>
      </c>
      <c r="B2114" s="163" t="s">
        <v>1342</v>
      </c>
      <c r="C2114" s="174" t="s">
        <v>647</v>
      </c>
      <c r="D2114" s="68">
        <v>45806</v>
      </c>
      <c r="E2114" s="66">
        <f t="shared" si="24"/>
        <v>5</v>
      </c>
      <c r="F2114" s="66">
        <f t="shared" si="25"/>
        <v>2025</v>
      </c>
      <c r="G2114" s="67">
        <f t="shared" si="26"/>
        <v>45778</v>
      </c>
      <c r="H2114" s="67" t="s">
        <v>2008</v>
      </c>
      <c r="I2114" s="26" t="s">
        <v>475</v>
      </c>
      <c r="J2114" s="66" t="s">
        <v>1484</v>
      </c>
      <c r="K2114" s="69"/>
      <c r="L2114" s="69"/>
      <c r="M2114" s="69" t="s">
        <v>666</v>
      </c>
      <c r="N2114" s="69" t="s">
        <v>28</v>
      </c>
      <c r="O2114" s="71">
        <v>0</v>
      </c>
      <c r="P2114" s="74">
        <v>315</v>
      </c>
    </row>
    <row r="2115" spans="1:16" ht="14.25" customHeight="1">
      <c r="A2115" s="64" t="s">
        <v>122</v>
      </c>
      <c r="B2115" s="163" t="s">
        <v>1342</v>
      </c>
      <c r="C2115" s="174" t="s">
        <v>647</v>
      </c>
      <c r="D2115" s="68">
        <v>45806</v>
      </c>
      <c r="E2115" s="66">
        <f t="shared" si="24"/>
        <v>5</v>
      </c>
      <c r="F2115" s="66">
        <f t="shared" si="25"/>
        <v>2025</v>
      </c>
      <c r="G2115" s="67">
        <f t="shared" si="26"/>
        <v>45778</v>
      </c>
      <c r="H2115" s="67" t="s">
        <v>29</v>
      </c>
      <c r="I2115" s="26" t="s">
        <v>43</v>
      </c>
      <c r="J2115" s="66" t="s">
        <v>1485</v>
      </c>
      <c r="K2115" s="69"/>
      <c r="L2115" s="69"/>
      <c r="M2115" s="69" t="s">
        <v>666</v>
      </c>
      <c r="N2115" s="69" t="s">
        <v>28</v>
      </c>
      <c r="O2115" s="71">
        <v>0</v>
      </c>
      <c r="P2115" s="74">
        <v>1633.54</v>
      </c>
    </row>
    <row r="2116" spans="1:16" ht="14.25" customHeight="1">
      <c r="A2116" s="64" t="s">
        <v>122</v>
      </c>
      <c r="B2116" s="163" t="s">
        <v>1342</v>
      </c>
      <c r="C2116" s="174" t="s">
        <v>647</v>
      </c>
      <c r="D2116" s="68">
        <v>45806</v>
      </c>
      <c r="E2116" s="66">
        <f t="shared" si="24"/>
        <v>5</v>
      </c>
      <c r="F2116" s="66">
        <f t="shared" si="25"/>
        <v>2025</v>
      </c>
      <c r="G2116" s="67">
        <f t="shared" si="26"/>
        <v>45778</v>
      </c>
      <c r="H2116" s="67" t="s">
        <v>2006</v>
      </c>
      <c r="I2116" s="26" t="s">
        <v>165</v>
      </c>
      <c r="J2116" s="66" t="s">
        <v>1360</v>
      </c>
      <c r="K2116" s="69"/>
      <c r="L2116" s="69"/>
      <c r="M2116" s="69" t="s">
        <v>664</v>
      </c>
      <c r="N2116" s="69" t="s">
        <v>604</v>
      </c>
      <c r="O2116" s="71">
        <v>4589.8900000000003</v>
      </c>
      <c r="P2116" s="74">
        <v>0</v>
      </c>
    </row>
    <row r="2117" spans="1:16" ht="14.25" customHeight="1">
      <c r="A2117" s="64" t="s">
        <v>122</v>
      </c>
      <c r="B2117" s="163" t="s">
        <v>1342</v>
      </c>
      <c r="C2117" s="174" t="s">
        <v>647</v>
      </c>
      <c r="D2117" s="68">
        <v>45807</v>
      </c>
      <c r="E2117" s="66">
        <f t="shared" si="24"/>
        <v>5</v>
      </c>
      <c r="F2117" s="66">
        <f t="shared" si="25"/>
        <v>2025</v>
      </c>
      <c r="G2117" s="67">
        <f t="shared" si="26"/>
        <v>45778</v>
      </c>
      <c r="H2117" s="67" t="s">
        <v>2006</v>
      </c>
      <c r="I2117" s="26" t="s">
        <v>165</v>
      </c>
      <c r="J2117" s="66" t="s">
        <v>1357</v>
      </c>
      <c r="K2117" s="69"/>
      <c r="L2117" s="69"/>
      <c r="M2117" s="69" t="s">
        <v>664</v>
      </c>
      <c r="N2117" s="69" t="s">
        <v>604</v>
      </c>
      <c r="O2117" s="71">
        <v>50682.02</v>
      </c>
      <c r="P2117" s="74">
        <v>0</v>
      </c>
    </row>
    <row r="2118" spans="1:16" ht="14.25" customHeight="1">
      <c r="A2118" s="64" t="s">
        <v>122</v>
      </c>
      <c r="B2118" s="163" t="s">
        <v>1342</v>
      </c>
      <c r="C2118" s="174" t="s">
        <v>647</v>
      </c>
      <c r="D2118" s="68">
        <v>45807</v>
      </c>
      <c r="E2118" s="66">
        <f t="shared" si="24"/>
        <v>5</v>
      </c>
      <c r="F2118" s="66">
        <f t="shared" si="25"/>
        <v>2025</v>
      </c>
      <c r="G2118" s="67">
        <f t="shared" si="26"/>
        <v>45778</v>
      </c>
      <c r="H2118" s="67" t="s">
        <v>2008</v>
      </c>
      <c r="I2118" s="26" t="s">
        <v>475</v>
      </c>
      <c r="J2118" s="66" t="s">
        <v>1486</v>
      </c>
      <c r="K2118" s="69"/>
      <c r="L2118" s="69"/>
      <c r="M2118" s="69" t="s">
        <v>666</v>
      </c>
      <c r="N2118" s="69" t="s">
        <v>28</v>
      </c>
      <c r="O2118" s="71">
        <v>0</v>
      </c>
      <c r="P2118" s="74">
        <v>104.4</v>
      </c>
    </row>
    <row r="2119" spans="1:16" ht="14.25" customHeight="1">
      <c r="A2119" s="64" t="s">
        <v>122</v>
      </c>
      <c r="B2119" s="163" t="s">
        <v>1342</v>
      </c>
      <c r="C2119" s="174" t="s">
        <v>647</v>
      </c>
      <c r="D2119" s="68">
        <v>45807</v>
      </c>
      <c r="E2119" s="66">
        <f t="shared" si="24"/>
        <v>5</v>
      </c>
      <c r="F2119" s="66">
        <f t="shared" si="25"/>
        <v>2025</v>
      </c>
      <c r="G2119" s="67">
        <f t="shared" si="26"/>
        <v>45778</v>
      </c>
      <c r="H2119" s="67" t="s">
        <v>2008</v>
      </c>
      <c r="I2119" s="26" t="s">
        <v>475</v>
      </c>
      <c r="J2119" s="66" t="s">
        <v>1486</v>
      </c>
      <c r="K2119" s="69"/>
      <c r="L2119" s="69"/>
      <c r="M2119" s="69" t="s">
        <v>666</v>
      </c>
      <c r="N2119" s="69" t="s">
        <v>28</v>
      </c>
      <c r="O2119" s="71">
        <v>0</v>
      </c>
      <c r="P2119" s="74">
        <v>515.97</v>
      </c>
    </row>
    <row r="2120" spans="1:16" ht="14.25" customHeight="1">
      <c r="A2120" s="64" t="s">
        <v>122</v>
      </c>
      <c r="B2120" s="163" t="s">
        <v>1342</v>
      </c>
      <c r="C2120" s="174" t="s">
        <v>647</v>
      </c>
      <c r="D2120" s="68">
        <v>45807</v>
      </c>
      <c r="E2120" s="66">
        <f t="shared" si="24"/>
        <v>5</v>
      </c>
      <c r="F2120" s="66">
        <f t="shared" si="25"/>
        <v>2025</v>
      </c>
      <c r="G2120" s="67">
        <f t="shared" si="26"/>
        <v>45778</v>
      </c>
      <c r="H2120" s="67" t="s">
        <v>2008</v>
      </c>
      <c r="I2120" s="26" t="s">
        <v>475</v>
      </c>
      <c r="J2120" s="66" t="s">
        <v>1398</v>
      </c>
      <c r="K2120" s="69"/>
      <c r="L2120" s="69"/>
      <c r="M2120" s="69" t="s">
        <v>666</v>
      </c>
      <c r="N2120" s="69" t="s">
        <v>28</v>
      </c>
      <c r="O2120" s="71">
        <v>0</v>
      </c>
      <c r="P2120" s="74">
        <v>675.83</v>
      </c>
    </row>
    <row r="2121" spans="1:16" ht="14.25" customHeight="1">
      <c r="A2121" s="64" t="s">
        <v>122</v>
      </c>
      <c r="B2121" s="163" t="s">
        <v>1342</v>
      </c>
      <c r="C2121" s="174" t="s">
        <v>647</v>
      </c>
      <c r="D2121" s="68">
        <v>45807</v>
      </c>
      <c r="E2121" s="66">
        <f t="shared" si="24"/>
        <v>5</v>
      </c>
      <c r="F2121" s="66">
        <f t="shared" si="25"/>
        <v>2025</v>
      </c>
      <c r="G2121" s="67">
        <f t="shared" si="26"/>
        <v>45778</v>
      </c>
      <c r="H2121" s="67" t="s">
        <v>2008</v>
      </c>
      <c r="I2121" s="26" t="s">
        <v>475</v>
      </c>
      <c r="J2121" s="66" t="s">
        <v>1487</v>
      </c>
      <c r="K2121" s="69"/>
      <c r="L2121" s="69"/>
      <c r="M2121" s="69" t="s">
        <v>666</v>
      </c>
      <c r="N2121" s="69" t="s">
        <v>28</v>
      </c>
      <c r="O2121" s="71">
        <v>0</v>
      </c>
      <c r="P2121" s="74">
        <v>199.5</v>
      </c>
    </row>
    <row r="2122" spans="1:16" ht="14.25" customHeight="1">
      <c r="A2122" s="64" t="s">
        <v>122</v>
      </c>
      <c r="B2122" s="163" t="s">
        <v>1342</v>
      </c>
      <c r="C2122" s="174" t="s">
        <v>647</v>
      </c>
      <c r="D2122" s="68">
        <v>45807</v>
      </c>
      <c r="E2122" s="66">
        <f t="shared" si="24"/>
        <v>5</v>
      </c>
      <c r="F2122" s="66">
        <f t="shared" si="25"/>
        <v>2025</v>
      </c>
      <c r="G2122" s="67">
        <f t="shared" si="26"/>
        <v>45778</v>
      </c>
      <c r="H2122" s="67" t="s">
        <v>2008</v>
      </c>
      <c r="I2122" s="26" t="s">
        <v>475</v>
      </c>
      <c r="J2122" s="66" t="s">
        <v>1398</v>
      </c>
      <c r="K2122" s="69"/>
      <c r="L2122" s="69"/>
      <c r="M2122" s="69" t="s">
        <v>666</v>
      </c>
      <c r="N2122" s="69" t="s">
        <v>28</v>
      </c>
      <c r="O2122" s="71">
        <v>0</v>
      </c>
      <c r="P2122" s="74">
        <v>719.56</v>
      </c>
    </row>
    <row r="2123" spans="1:16" ht="14.25" customHeight="1">
      <c r="A2123" s="64" t="s">
        <v>122</v>
      </c>
      <c r="B2123" s="163" t="s">
        <v>1342</v>
      </c>
      <c r="C2123" s="174" t="s">
        <v>647</v>
      </c>
      <c r="D2123" s="68">
        <v>45807</v>
      </c>
      <c r="E2123" s="66">
        <f t="shared" si="24"/>
        <v>5</v>
      </c>
      <c r="F2123" s="66">
        <f t="shared" si="25"/>
        <v>2025</v>
      </c>
      <c r="G2123" s="67">
        <f t="shared" si="26"/>
        <v>45778</v>
      </c>
      <c r="H2123" s="67" t="s">
        <v>2008</v>
      </c>
      <c r="I2123" s="26" t="s">
        <v>475</v>
      </c>
      <c r="J2123" s="66" t="s">
        <v>1488</v>
      </c>
      <c r="K2123" s="69"/>
      <c r="L2123" s="69"/>
      <c r="M2123" s="69" t="s">
        <v>666</v>
      </c>
      <c r="N2123" s="69" t="s">
        <v>28</v>
      </c>
      <c r="O2123" s="71">
        <v>0</v>
      </c>
      <c r="P2123" s="74">
        <v>222</v>
      </c>
    </row>
    <row r="2124" spans="1:16" ht="14.25" customHeight="1">
      <c r="A2124" s="64" t="s">
        <v>122</v>
      </c>
      <c r="B2124" s="163" t="s">
        <v>1342</v>
      </c>
      <c r="C2124" s="174" t="s">
        <v>647</v>
      </c>
      <c r="D2124" s="68">
        <v>45807</v>
      </c>
      <c r="E2124" s="66">
        <f t="shared" si="24"/>
        <v>5</v>
      </c>
      <c r="F2124" s="66">
        <f t="shared" si="25"/>
        <v>2025</v>
      </c>
      <c r="G2124" s="67">
        <f t="shared" si="26"/>
        <v>45778</v>
      </c>
      <c r="H2124" s="67" t="s">
        <v>2008</v>
      </c>
      <c r="I2124" s="26" t="s">
        <v>475</v>
      </c>
      <c r="J2124" s="66" t="s">
        <v>1398</v>
      </c>
      <c r="K2124" s="69"/>
      <c r="L2124" s="69"/>
      <c r="M2124" s="69" t="s">
        <v>666</v>
      </c>
      <c r="N2124" s="69" t="s">
        <v>28</v>
      </c>
      <c r="O2124" s="71">
        <v>0</v>
      </c>
      <c r="P2124" s="74">
        <v>169.87</v>
      </c>
    </row>
    <row r="2125" spans="1:16" ht="14.25" customHeight="1">
      <c r="A2125" s="64" t="s">
        <v>122</v>
      </c>
      <c r="B2125" s="163" t="s">
        <v>1342</v>
      </c>
      <c r="C2125" s="174" t="s">
        <v>647</v>
      </c>
      <c r="D2125" s="68">
        <v>45807</v>
      </c>
      <c r="E2125" s="66">
        <f t="shared" si="24"/>
        <v>5</v>
      </c>
      <c r="F2125" s="66">
        <f t="shared" si="25"/>
        <v>2025</v>
      </c>
      <c r="G2125" s="67">
        <f t="shared" si="26"/>
        <v>45778</v>
      </c>
      <c r="H2125" s="67" t="s">
        <v>2008</v>
      </c>
      <c r="I2125" s="26" t="s">
        <v>475</v>
      </c>
      <c r="J2125" s="66" t="s">
        <v>1489</v>
      </c>
      <c r="K2125" s="69"/>
      <c r="L2125" s="69"/>
      <c r="M2125" s="69" t="s">
        <v>666</v>
      </c>
      <c r="N2125" s="69" t="s">
        <v>28</v>
      </c>
      <c r="O2125" s="71">
        <v>0</v>
      </c>
      <c r="P2125" s="74">
        <v>99.4</v>
      </c>
    </row>
    <row r="2126" spans="1:16" ht="14.25" customHeight="1">
      <c r="A2126" s="64" t="s">
        <v>122</v>
      </c>
      <c r="B2126" s="163" t="s">
        <v>1342</v>
      </c>
      <c r="C2126" s="174" t="s">
        <v>647</v>
      </c>
      <c r="D2126" s="68">
        <v>45807</v>
      </c>
      <c r="E2126" s="66">
        <f t="shared" si="24"/>
        <v>5</v>
      </c>
      <c r="F2126" s="66">
        <f t="shared" si="25"/>
        <v>2025</v>
      </c>
      <c r="G2126" s="67">
        <f t="shared" si="26"/>
        <v>45778</v>
      </c>
      <c r="H2126" s="67" t="s">
        <v>29</v>
      </c>
      <c r="I2126" s="26" t="s">
        <v>43</v>
      </c>
      <c r="J2126" s="66" t="s">
        <v>255</v>
      </c>
      <c r="K2126" s="69"/>
      <c r="L2126" s="69"/>
      <c r="M2126" s="69" t="s">
        <v>666</v>
      </c>
      <c r="N2126" s="69" t="s">
        <v>28</v>
      </c>
      <c r="O2126" s="71">
        <v>0</v>
      </c>
      <c r="P2126" s="74">
        <v>3212.26</v>
      </c>
    </row>
    <row r="2127" spans="1:16" ht="14.25" customHeight="1">
      <c r="A2127" s="64" t="s">
        <v>122</v>
      </c>
      <c r="B2127" s="163" t="s">
        <v>1342</v>
      </c>
      <c r="C2127" s="174" t="s">
        <v>647</v>
      </c>
      <c r="D2127" s="68">
        <v>45807</v>
      </c>
      <c r="E2127" s="66">
        <f t="shared" si="24"/>
        <v>5</v>
      </c>
      <c r="F2127" s="66">
        <f t="shared" si="25"/>
        <v>2025</v>
      </c>
      <c r="G2127" s="67">
        <f t="shared" si="26"/>
        <v>45778</v>
      </c>
      <c r="H2127" s="67" t="s">
        <v>29</v>
      </c>
      <c r="I2127" s="26" t="s">
        <v>43</v>
      </c>
      <c r="J2127" s="66" t="s">
        <v>256</v>
      </c>
      <c r="K2127" s="69"/>
      <c r="L2127" s="69"/>
      <c r="M2127" s="69" t="s">
        <v>666</v>
      </c>
      <c r="N2127" s="69" t="s">
        <v>28</v>
      </c>
      <c r="O2127" s="71">
        <v>0</v>
      </c>
      <c r="P2127" s="74">
        <v>3226.62</v>
      </c>
    </row>
    <row r="2128" spans="1:16" ht="14.25" customHeight="1">
      <c r="A2128" s="64" t="s">
        <v>122</v>
      </c>
      <c r="B2128" s="163" t="s">
        <v>1342</v>
      </c>
      <c r="C2128" s="174" t="s">
        <v>647</v>
      </c>
      <c r="D2128" s="68">
        <v>45807</v>
      </c>
      <c r="E2128" s="66">
        <f t="shared" si="24"/>
        <v>5</v>
      </c>
      <c r="F2128" s="66">
        <f t="shared" si="25"/>
        <v>2025</v>
      </c>
      <c r="G2128" s="67">
        <f t="shared" si="26"/>
        <v>45778</v>
      </c>
      <c r="H2128" s="67" t="s">
        <v>29</v>
      </c>
      <c r="I2128" s="26" t="s">
        <v>43</v>
      </c>
      <c r="J2128" s="66" t="s">
        <v>257</v>
      </c>
      <c r="K2128" s="69"/>
      <c r="L2128" s="69"/>
      <c r="M2128" s="69" t="s">
        <v>666</v>
      </c>
      <c r="N2128" s="69" t="s">
        <v>28</v>
      </c>
      <c r="O2128" s="71">
        <v>0</v>
      </c>
      <c r="P2128" s="74">
        <v>1529.7</v>
      </c>
    </row>
    <row r="2129" spans="1:16" ht="14.25" customHeight="1">
      <c r="A2129" s="64" t="s">
        <v>122</v>
      </c>
      <c r="B2129" s="163" t="s">
        <v>1342</v>
      </c>
      <c r="C2129" s="174" t="s">
        <v>647</v>
      </c>
      <c r="D2129" s="68">
        <v>45807</v>
      </c>
      <c r="E2129" s="66">
        <f t="shared" si="24"/>
        <v>5</v>
      </c>
      <c r="F2129" s="66">
        <f t="shared" si="25"/>
        <v>2025</v>
      </c>
      <c r="G2129" s="67">
        <f t="shared" si="26"/>
        <v>45778</v>
      </c>
      <c r="H2129" s="67" t="s">
        <v>29</v>
      </c>
      <c r="I2129" s="26" t="s">
        <v>43</v>
      </c>
      <c r="J2129" s="66" t="s">
        <v>1351</v>
      </c>
      <c r="K2129" s="69"/>
      <c r="L2129" s="69"/>
      <c r="M2129" s="69" t="s">
        <v>666</v>
      </c>
      <c r="N2129" s="69" t="s">
        <v>28</v>
      </c>
      <c r="O2129" s="71">
        <v>0</v>
      </c>
      <c r="P2129" s="74">
        <v>4977.42</v>
      </c>
    </row>
    <row r="2130" spans="1:16" ht="14.25" customHeight="1">
      <c r="A2130" s="64" t="s">
        <v>122</v>
      </c>
      <c r="B2130" s="163" t="s">
        <v>1342</v>
      </c>
      <c r="C2130" s="174" t="s">
        <v>647</v>
      </c>
      <c r="D2130" s="68">
        <v>45807</v>
      </c>
      <c r="E2130" s="66">
        <f t="shared" si="24"/>
        <v>5</v>
      </c>
      <c r="F2130" s="66">
        <f t="shared" si="25"/>
        <v>2025</v>
      </c>
      <c r="G2130" s="67">
        <f t="shared" si="26"/>
        <v>45778</v>
      </c>
      <c r="H2130" s="67" t="s">
        <v>29</v>
      </c>
      <c r="I2130" s="26" t="s">
        <v>43</v>
      </c>
      <c r="J2130" s="66" t="s">
        <v>1353</v>
      </c>
      <c r="K2130" s="69"/>
      <c r="L2130" s="69"/>
      <c r="M2130" s="69" t="s">
        <v>666</v>
      </c>
      <c r="N2130" s="69" t="s">
        <v>28</v>
      </c>
      <c r="O2130" s="71">
        <v>0</v>
      </c>
      <c r="P2130" s="74">
        <v>1819.21</v>
      </c>
    </row>
    <row r="2131" spans="1:16" ht="14.25" customHeight="1">
      <c r="A2131" s="64" t="s">
        <v>122</v>
      </c>
      <c r="B2131" s="163" t="s">
        <v>1342</v>
      </c>
      <c r="C2131" s="174" t="s">
        <v>647</v>
      </c>
      <c r="D2131" s="68">
        <v>45807</v>
      </c>
      <c r="E2131" s="66">
        <f t="shared" si="24"/>
        <v>5</v>
      </c>
      <c r="F2131" s="66">
        <f t="shared" si="25"/>
        <v>2025</v>
      </c>
      <c r="G2131" s="67">
        <f t="shared" si="26"/>
        <v>45778</v>
      </c>
      <c r="H2131" s="67" t="s">
        <v>29</v>
      </c>
      <c r="I2131" s="26" t="s">
        <v>43</v>
      </c>
      <c r="J2131" s="66" t="s">
        <v>259</v>
      </c>
      <c r="K2131" s="69"/>
      <c r="L2131" s="69"/>
      <c r="M2131" s="69" t="s">
        <v>666</v>
      </c>
      <c r="N2131" s="69" t="s">
        <v>28</v>
      </c>
      <c r="O2131" s="71">
        <v>0</v>
      </c>
      <c r="P2131" s="74">
        <v>3506.06</v>
      </c>
    </row>
    <row r="2132" spans="1:16" ht="14.25" customHeight="1">
      <c r="A2132" s="64" t="s">
        <v>122</v>
      </c>
      <c r="B2132" s="163" t="s">
        <v>1342</v>
      </c>
      <c r="C2132" s="174" t="s">
        <v>647</v>
      </c>
      <c r="D2132" s="68">
        <v>45807</v>
      </c>
      <c r="E2132" s="66">
        <f t="shared" si="24"/>
        <v>5</v>
      </c>
      <c r="F2132" s="66">
        <f t="shared" si="25"/>
        <v>2025</v>
      </c>
      <c r="G2132" s="67">
        <f t="shared" si="26"/>
        <v>45778</v>
      </c>
      <c r="H2132" s="67" t="s">
        <v>29</v>
      </c>
      <c r="I2132" s="26" t="s">
        <v>43</v>
      </c>
      <c r="J2132" s="66" t="s">
        <v>260</v>
      </c>
      <c r="K2132" s="69"/>
      <c r="L2132" s="69"/>
      <c r="M2132" s="69" t="s">
        <v>666</v>
      </c>
      <c r="N2132" s="69" t="s">
        <v>28</v>
      </c>
      <c r="O2132" s="71">
        <v>0</v>
      </c>
      <c r="P2132" s="74">
        <v>3466.7</v>
      </c>
    </row>
    <row r="2133" spans="1:16" ht="14.25" customHeight="1">
      <c r="A2133" s="64" t="s">
        <v>122</v>
      </c>
      <c r="B2133" s="163" t="s">
        <v>1342</v>
      </c>
      <c r="C2133" s="174" t="s">
        <v>647</v>
      </c>
      <c r="D2133" s="68">
        <v>45807</v>
      </c>
      <c r="E2133" s="66">
        <f t="shared" si="24"/>
        <v>5</v>
      </c>
      <c r="F2133" s="66">
        <f t="shared" si="25"/>
        <v>2025</v>
      </c>
      <c r="G2133" s="67">
        <f t="shared" si="26"/>
        <v>45778</v>
      </c>
      <c r="H2133" s="67" t="s">
        <v>29</v>
      </c>
      <c r="I2133" s="26" t="s">
        <v>43</v>
      </c>
      <c r="J2133" s="66" t="s">
        <v>1354</v>
      </c>
      <c r="K2133" s="69"/>
      <c r="L2133" s="69"/>
      <c r="M2133" s="69" t="s">
        <v>666</v>
      </c>
      <c r="N2133" s="69" t="s">
        <v>28</v>
      </c>
      <c r="O2133" s="71">
        <v>0</v>
      </c>
      <c r="P2133" s="74">
        <v>3286.47</v>
      </c>
    </row>
    <row r="2134" spans="1:16" ht="14.25" customHeight="1">
      <c r="A2134" s="64" t="s">
        <v>122</v>
      </c>
      <c r="B2134" s="163" t="s">
        <v>1342</v>
      </c>
      <c r="C2134" s="174" t="s">
        <v>647</v>
      </c>
      <c r="D2134" s="68">
        <v>45807</v>
      </c>
      <c r="E2134" s="66">
        <f t="shared" si="24"/>
        <v>5</v>
      </c>
      <c r="F2134" s="66">
        <f t="shared" si="25"/>
        <v>2025</v>
      </c>
      <c r="G2134" s="67">
        <f t="shared" si="26"/>
        <v>45778</v>
      </c>
      <c r="H2134" s="67" t="s">
        <v>29</v>
      </c>
      <c r="I2134" s="26" t="s">
        <v>43</v>
      </c>
      <c r="J2134" s="66" t="s">
        <v>261</v>
      </c>
      <c r="K2134" s="69"/>
      <c r="L2134" s="69"/>
      <c r="M2134" s="69" t="s">
        <v>666</v>
      </c>
      <c r="N2134" s="69" t="s">
        <v>28</v>
      </c>
      <c r="O2134" s="71">
        <v>0</v>
      </c>
      <c r="P2134" s="74">
        <v>1831.25</v>
      </c>
    </row>
    <row r="2135" spans="1:16" ht="14.25" customHeight="1">
      <c r="A2135" s="64" t="s">
        <v>122</v>
      </c>
      <c r="B2135" s="163" t="s">
        <v>1342</v>
      </c>
      <c r="C2135" s="174" t="s">
        <v>647</v>
      </c>
      <c r="D2135" s="68">
        <v>45807</v>
      </c>
      <c r="E2135" s="66">
        <f t="shared" si="24"/>
        <v>5</v>
      </c>
      <c r="F2135" s="66">
        <f t="shared" si="25"/>
        <v>2025</v>
      </c>
      <c r="G2135" s="67">
        <f t="shared" si="26"/>
        <v>45778</v>
      </c>
      <c r="H2135" s="67" t="s">
        <v>29</v>
      </c>
      <c r="I2135" s="26" t="s">
        <v>43</v>
      </c>
      <c r="J2135" s="66" t="s">
        <v>262</v>
      </c>
      <c r="K2135" s="69"/>
      <c r="L2135" s="69"/>
      <c r="M2135" s="69" t="s">
        <v>666</v>
      </c>
      <c r="N2135" s="69" t="s">
        <v>28</v>
      </c>
      <c r="O2135" s="71">
        <v>0</v>
      </c>
      <c r="P2135" s="74">
        <v>2978.6</v>
      </c>
    </row>
    <row r="2136" spans="1:16" ht="14.25" customHeight="1">
      <c r="A2136" s="64" t="s">
        <v>122</v>
      </c>
      <c r="B2136" s="163" t="s">
        <v>1342</v>
      </c>
      <c r="C2136" s="174" t="s">
        <v>647</v>
      </c>
      <c r="D2136" s="68">
        <v>45807</v>
      </c>
      <c r="E2136" s="66">
        <f t="shared" si="24"/>
        <v>5</v>
      </c>
      <c r="F2136" s="66">
        <f t="shared" si="25"/>
        <v>2025</v>
      </c>
      <c r="G2136" s="67">
        <f t="shared" si="26"/>
        <v>45778</v>
      </c>
      <c r="H2136" s="67" t="s">
        <v>29</v>
      </c>
      <c r="I2136" s="26" t="s">
        <v>43</v>
      </c>
      <c r="J2136" s="66" t="s">
        <v>263</v>
      </c>
      <c r="K2136" s="69"/>
      <c r="L2136" s="69"/>
      <c r="M2136" s="69" t="s">
        <v>666</v>
      </c>
      <c r="N2136" s="69" t="s">
        <v>28</v>
      </c>
      <c r="O2136" s="71">
        <v>0</v>
      </c>
      <c r="P2136" s="74">
        <v>1638.03</v>
      </c>
    </row>
    <row r="2137" spans="1:16" ht="14.25" customHeight="1">
      <c r="A2137" s="64" t="s">
        <v>122</v>
      </c>
      <c r="B2137" s="163" t="s">
        <v>1342</v>
      </c>
      <c r="C2137" s="174" t="s">
        <v>647</v>
      </c>
      <c r="D2137" s="68">
        <v>45807</v>
      </c>
      <c r="E2137" s="66">
        <f t="shared" si="24"/>
        <v>5</v>
      </c>
      <c r="F2137" s="66">
        <f t="shared" si="25"/>
        <v>2025</v>
      </c>
      <c r="G2137" s="67">
        <f t="shared" si="26"/>
        <v>45778</v>
      </c>
      <c r="H2137" s="67" t="s">
        <v>29</v>
      </c>
      <c r="I2137" s="26" t="s">
        <v>43</v>
      </c>
      <c r="J2137" s="66" t="s">
        <v>264</v>
      </c>
      <c r="K2137" s="69"/>
      <c r="L2137" s="69"/>
      <c r="M2137" s="69" t="s">
        <v>666</v>
      </c>
      <c r="N2137" s="69" t="s">
        <v>28</v>
      </c>
      <c r="O2137" s="71">
        <v>0</v>
      </c>
      <c r="P2137" s="74">
        <v>1633.27</v>
      </c>
    </row>
    <row r="2138" spans="1:16" ht="14.25" customHeight="1">
      <c r="A2138" s="64" t="s">
        <v>122</v>
      </c>
      <c r="B2138" s="163" t="s">
        <v>1342</v>
      </c>
      <c r="C2138" s="174" t="s">
        <v>647</v>
      </c>
      <c r="D2138" s="68">
        <v>45807</v>
      </c>
      <c r="E2138" s="66">
        <f t="shared" si="24"/>
        <v>5</v>
      </c>
      <c r="F2138" s="66">
        <f t="shared" si="25"/>
        <v>2025</v>
      </c>
      <c r="G2138" s="67">
        <f t="shared" si="26"/>
        <v>45778</v>
      </c>
      <c r="H2138" s="67" t="s">
        <v>29</v>
      </c>
      <c r="I2138" s="26" t="s">
        <v>43</v>
      </c>
      <c r="J2138" s="66" t="s">
        <v>265</v>
      </c>
      <c r="K2138" s="69"/>
      <c r="L2138" s="69"/>
      <c r="M2138" s="69" t="s">
        <v>666</v>
      </c>
      <c r="N2138" s="69" t="s">
        <v>28</v>
      </c>
      <c r="O2138" s="71">
        <v>0</v>
      </c>
      <c r="P2138" s="74">
        <v>2411.52</v>
      </c>
    </row>
    <row r="2139" spans="1:16" ht="14.25" customHeight="1">
      <c r="A2139" s="64" t="s">
        <v>122</v>
      </c>
      <c r="B2139" s="163" t="s">
        <v>1342</v>
      </c>
      <c r="C2139" s="174" t="s">
        <v>647</v>
      </c>
      <c r="D2139" s="68">
        <v>45807</v>
      </c>
      <c r="E2139" s="66">
        <f t="shared" si="24"/>
        <v>5</v>
      </c>
      <c r="F2139" s="66">
        <f t="shared" si="25"/>
        <v>2025</v>
      </c>
      <c r="G2139" s="67">
        <f t="shared" si="26"/>
        <v>45778</v>
      </c>
      <c r="H2139" s="67" t="s">
        <v>29</v>
      </c>
      <c r="I2139" s="26" t="s">
        <v>43</v>
      </c>
      <c r="J2139" s="66" t="s">
        <v>266</v>
      </c>
      <c r="K2139" s="69"/>
      <c r="L2139" s="69"/>
      <c r="M2139" s="69" t="s">
        <v>666</v>
      </c>
      <c r="N2139" s="69" t="s">
        <v>28</v>
      </c>
      <c r="O2139" s="71">
        <v>0</v>
      </c>
      <c r="P2139" s="74">
        <v>3286.47</v>
      </c>
    </row>
    <row r="2140" spans="1:16" ht="14.25" customHeight="1">
      <c r="A2140" s="64" t="s">
        <v>122</v>
      </c>
      <c r="B2140" s="163" t="s">
        <v>1342</v>
      </c>
      <c r="C2140" s="174" t="s">
        <v>647</v>
      </c>
      <c r="D2140" s="68">
        <v>45807</v>
      </c>
      <c r="E2140" s="66">
        <f t="shared" si="24"/>
        <v>5</v>
      </c>
      <c r="F2140" s="66">
        <f t="shared" si="25"/>
        <v>2025</v>
      </c>
      <c r="G2140" s="67">
        <f t="shared" si="26"/>
        <v>45778</v>
      </c>
      <c r="H2140" s="67" t="s">
        <v>29</v>
      </c>
      <c r="I2140" s="26" t="s">
        <v>43</v>
      </c>
      <c r="J2140" s="66" t="s">
        <v>267</v>
      </c>
      <c r="K2140" s="69"/>
      <c r="L2140" s="69"/>
      <c r="M2140" s="69" t="s">
        <v>666</v>
      </c>
      <c r="N2140" s="69" t="s">
        <v>28</v>
      </c>
      <c r="O2140" s="71">
        <v>0</v>
      </c>
      <c r="P2140" s="74">
        <v>1618.39</v>
      </c>
    </row>
    <row r="2141" spans="1:16" ht="14.25" customHeight="1">
      <c r="A2141" s="64" t="s">
        <v>122</v>
      </c>
      <c r="B2141" s="163" t="s">
        <v>1342</v>
      </c>
      <c r="C2141" s="174" t="s">
        <v>647</v>
      </c>
      <c r="D2141" s="68">
        <v>45807</v>
      </c>
      <c r="E2141" s="66">
        <f t="shared" si="24"/>
        <v>5</v>
      </c>
      <c r="F2141" s="66">
        <f t="shared" si="25"/>
        <v>2025</v>
      </c>
      <c r="G2141" s="67">
        <f t="shared" si="26"/>
        <v>45778</v>
      </c>
      <c r="H2141" s="67" t="s">
        <v>29</v>
      </c>
      <c r="I2141" s="26" t="s">
        <v>43</v>
      </c>
      <c r="J2141" s="66" t="s">
        <v>268</v>
      </c>
      <c r="K2141" s="69"/>
      <c r="L2141" s="69"/>
      <c r="M2141" s="69" t="s">
        <v>666</v>
      </c>
      <c r="N2141" s="69" t="s">
        <v>28</v>
      </c>
      <c r="O2141" s="71">
        <v>0</v>
      </c>
      <c r="P2141" s="74">
        <v>1839.17</v>
      </c>
    </row>
    <row r="2142" spans="1:16" ht="14.25" customHeight="1">
      <c r="A2142" s="64" t="s">
        <v>122</v>
      </c>
      <c r="B2142" s="163" t="s">
        <v>1342</v>
      </c>
      <c r="C2142" s="174" t="s">
        <v>647</v>
      </c>
      <c r="D2142" s="68">
        <v>45807</v>
      </c>
      <c r="E2142" s="66">
        <f t="shared" si="24"/>
        <v>5</v>
      </c>
      <c r="F2142" s="66">
        <f t="shared" si="25"/>
        <v>2025</v>
      </c>
      <c r="G2142" s="67">
        <f t="shared" si="26"/>
        <v>45778</v>
      </c>
      <c r="H2142" s="67" t="s">
        <v>29</v>
      </c>
      <c r="I2142" s="26" t="s">
        <v>43</v>
      </c>
      <c r="J2142" s="66" t="s">
        <v>269</v>
      </c>
      <c r="K2142" s="69"/>
      <c r="L2142" s="69"/>
      <c r="M2142" s="69" t="s">
        <v>666</v>
      </c>
      <c r="N2142" s="69" t="s">
        <v>28</v>
      </c>
      <c r="O2142" s="71">
        <v>0</v>
      </c>
      <c r="P2142" s="74">
        <v>3618.76</v>
      </c>
    </row>
    <row r="2143" spans="1:16" ht="14.25" customHeight="1">
      <c r="A2143" s="64" t="s">
        <v>122</v>
      </c>
      <c r="B2143" s="163" t="s">
        <v>1342</v>
      </c>
      <c r="C2143" s="174" t="s">
        <v>647</v>
      </c>
      <c r="D2143" s="68">
        <v>45807</v>
      </c>
      <c r="E2143" s="66">
        <f t="shared" si="24"/>
        <v>5</v>
      </c>
      <c r="F2143" s="66">
        <f t="shared" si="25"/>
        <v>2025</v>
      </c>
      <c r="G2143" s="67">
        <f t="shared" si="26"/>
        <v>45778</v>
      </c>
      <c r="H2143" s="67" t="s">
        <v>29</v>
      </c>
      <c r="I2143" s="26" t="s">
        <v>43</v>
      </c>
      <c r="J2143" s="66" t="s">
        <v>270</v>
      </c>
      <c r="K2143" s="69"/>
      <c r="L2143" s="69"/>
      <c r="M2143" s="69" t="s">
        <v>666</v>
      </c>
      <c r="N2143" s="69" t="s">
        <v>28</v>
      </c>
      <c r="O2143" s="71">
        <v>0</v>
      </c>
      <c r="P2143" s="74">
        <v>2095.59</v>
      </c>
    </row>
    <row r="2144" spans="1:16" ht="14.25" customHeight="1">
      <c r="A2144" s="64" t="s">
        <v>122</v>
      </c>
      <c r="B2144" s="163" t="s">
        <v>1342</v>
      </c>
      <c r="C2144" s="174" t="s">
        <v>647</v>
      </c>
      <c r="D2144" s="68">
        <v>45810</v>
      </c>
      <c r="E2144" s="66">
        <f t="shared" si="24"/>
        <v>6</v>
      </c>
      <c r="F2144" s="66">
        <f t="shared" si="25"/>
        <v>2025</v>
      </c>
      <c r="G2144" s="67">
        <f t="shared" si="26"/>
        <v>45809</v>
      </c>
      <c r="H2144" s="67" t="s">
        <v>2007</v>
      </c>
      <c r="I2144" s="26" t="s">
        <v>667</v>
      </c>
      <c r="J2144" s="66" t="s">
        <v>1379</v>
      </c>
      <c r="K2144" s="69"/>
      <c r="L2144" s="69"/>
      <c r="M2144" s="69" t="s">
        <v>666</v>
      </c>
      <c r="N2144" s="69" t="s">
        <v>604</v>
      </c>
      <c r="O2144" s="71">
        <v>200</v>
      </c>
      <c r="P2144" s="74">
        <v>0</v>
      </c>
    </row>
    <row r="2145" spans="1:16" ht="14.25" customHeight="1">
      <c r="A2145" s="64" t="s">
        <v>122</v>
      </c>
      <c r="B2145" s="163" t="s">
        <v>1342</v>
      </c>
      <c r="C2145" s="174" t="s">
        <v>647</v>
      </c>
      <c r="D2145" s="68">
        <v>45810</v>
      </c>
      <c r="E2145" s="66">
        <f t="shared" si="24"/>
        <v>6</v>
      </c>
      <c r="F2145" s="66">
        <f t="shared" si="25"/>
        <v>2025</v>
      </c>
      <c r="G2145" s="67">
        <f t="shared" si="26"/>
        <v>45809</v>
      </c>
      <c r="H2145" s="67" t="s">
        <v>2006</v>
      </c>
      <c r="I2145" s="26" t="s">
        <v>165</v>
      </c>
      <c r="J2145" s="66" t="s">
        <v>1360</v>
      </c>
      <c r="K2145" s="69"/>
      <c r="L2145" s="69"/>
      <c r="M2145" s="69" t="s">
        <v>664</v>
      </c>
      <c r="N2145" s="69" t="s">
        <v>604</v>
      </c>
      <c r="O2145" s="71">
        <v>100</v>
      </c>
      <c r="P2145" s="74">
        <v>0</v>
      </c>
    </row>
    <row r="2146" spans="1:16" ht="14.25" customHeight="1">
      <c r="A2146" s="64" t="s">
        <v>122</v>
      </c>
      <c r="B2146" s="163" t="s">
        <v>1342</v>
      </c>
      <c r="C2146" s="174" t="s">
        <v>647</v>
      </c>
      <c r="D2146" s="68">
        <v>45810</v>
      </c>
      <c r="E2146" s="66">
        <f t="shared" si="24"/>
        <v>6</v>
      </c>
      <c r="F2146" s="66">
        <f t="shared" si="25"/>
        <v>2025</v>
      </c>
      <c r="G2146" s="67">
        <f t="shared" si="26"/>
        <v>45809</v>
      </c>
      <c r="H2146" s="67" t="s">
        <v>2009</v>
      </c>
      <c r="I2146" s="26" t="s">
        <v>102</v>
      </c>
      <c r="J2146" s="66" t="s">
        <v>129</v>
      </c>
      <c r="K2146" s="69"/>
      <c r="L2146" s="69"/>
      <c r="M2146" s="69" t="s">
        <v>666</v>
      </c>
      <c r="N2146" s="69" t="s">
        <v>28</v>
      </c>
      <c r="O2146" s="71">
        <v>0</v>
      </c>
      <c r="P2146" s="74">
        <v>4.5599999999999996</v>
      </c>
    </row>
    <row r="2147" spans="1:16" ht="14.25" customHeight="1">
      <c r="A2147" s="64" t="s">
        <v>122</v>
      </c>
      <c r="B2147" s="163" t="s">
        <v>1342</v>
      </c>
      <c r="C2147" s="174" t="s">
        <v>647</v>
      </c>
      <c r="D2147" s="68">
        <v>45810</v>
      </c>
      <c r="E2147" s="66">
        <f t="shared" si="24"/>
        <v>6</v>
      </c>
      <c r="F2147" s="66">
        <f t="shared" si="25"/>
        <v>2025</v>
      </c>
      <c r="G2147" s="67">
        <f t="shared" si="26"/>
        <v>45809</v>
      </c>
      <c r="H2147" s="67" t="s">
        <v>2009</v>
      </c>
      <c r="I2147" s="26" t="s">
        <v>102</v>
      </c>
      <c r="J2147" s="66" t="s">
        <v>129</v>
      </c>
      <c r="K2147" s="69"/>
      <c r="L2147" s="69"/>
      <c r="M2147" s="69" t="s">
        <v>666</v>
      </c>
      <c r="N2147" s="69" t="s">
        <v>28</v>
      </c>
      <c r="O2147" s="71">
        <v>0</v>
      </c>
      <c r="P2147" s="74">
        <v>9.8000000000000007</v>
      </c>
    </row>
    <row r="2148" spans="1:16" ht="14.25" customHeight="1">
      <c r="A2148" s="64" t="s">
        <v>122</v>
      </c>
      <c r="B2148" s="163" t="s">
        <v>1342</v>
      </c>
      <c r="C2148" s="174" t="s">
        <v>647</v>
      </c>
      <c r="D2148" s="68">
        <v>45810</v>
      </c>
      <c r="E2148" s="66">
        <f t="shared" si="24"/>
        <v>6</v>
      </c>
      <c r="F2148" s="66">
        <f t="shared" si="25"/>
        <v>2025</v>
      </c>
      <c r="G2148" s="67">
        <f t="shared" si="26"/>
        <v>45809</v>
      </c>
      <c r="H2148" s="67" t="s">
        <v>2008</v>
      </c>
      <c r="I2148" s="26" t="s">
        <v>63</v>
      </c>
      <c r="J2148" s="66" t="s">
        <v>1490</v>
      </c>
      <c r="K2148" s="69"/>
      <c r="L2148" s="69"/>
      <c r="M2148" s="69" t="s">
        <v>666</v>
      </c>
      <c r="N2148" s="69" t="s">
        <v>28</v>
      </c>
      <c r="O2148" s="71">
        <v>0</v>
      </c>
      <c r="P2148" s="74">
        <v>260.20999999999998</v>
      </c>
    </row>
    <row r="2149" spans="1:16" ht="14.25" customHeight="1">
      <c r="A2149" s="64" t="s">
        <v>122</v>
      </c>
      <c r="B2149" s="163" t="s">
        <v>1342</v>
      </c>
      <c r="C2149" s="174" t="s">
        <v>647</v>
      </c>
      <c r="D2149" s="68">
        <v>45812</v>
      </c>
      <c r="E2149" s="66">
        <f t="shared" si="24"/>
        <v>6</v>
      </c>
      <c r="F2149" s="66">
        <f t="shared" si="25"/>
        <v>2025</v>
      </c>
      <c r="G2149" s="67">
        <f t="shared" si="26"/>
        <v>45809</v>
      </c>
      <c r="H2149" s="67" t="s">
        <v>2009</v>
      </c>
      <c r="I2149" s="26" t="s">
        <v>102</v>
      </c>
      <c r="J2149" s="66" t="s">
        <v>129</v>
      </c>
      <c r="K2149" s="69"/>
      <c r="L2149" s="69"/>
      <c r="M2149" s="69" t="s">
        <v>666</v>
      </c>
      <c r="N2149" s="69" t="s">
        <v>28</v>
      </c>
      <c r="O2149" s="71">
        <v>0</v>
      </c>
      <c r="P2149" s="74">
        <v>3.77</v>
      </c>
    </row>
    <row r="2150" spans="1:16" ht="14.25" customHeight="1">
      <c r="A2150" s="64" t="s">
        <v>122</v>
      </c>
      <c r="B2150" s="163" t="s">
        <v>1342</v>
      </c>
      <c r="C2150" s="174" t="s">
        <v>647</v>
      </c>
      <c r="D2150" s="68">
        <v>45813</v>
      </c>
      <c r="E2150" s="66">
        <f t="shared" si="24"/>
        <v>6</v>
      </c>
      <c r="F2150" s="66">
        <f t="shared" si="25"/>
        <v>2025</v>
      </c>
      <c r="G2150" s="67">
        <f t="shared" si="26"/>
        <v>45809</v>
      </c>
      <c r="H2150" s="67" t="s">
        <v>2006</v>
      </c>
      <c r="I2150" s="26" t="s">
        <v>165</v>
      </c>
      <c r="J2150" s="66" t="s">
        <v>1360</v>
      </c>
      <c r="K2150" s="69"/>
      <c r="L2150" s="69"/>
      <c r="M2150" s="69" t="s">
        <v>664</v>
      </c>
      <c r="N2150" s="69" t="s">
        <v>604</v>
      </c>
      <c r="O2150" s="71">
        <v>1017.91</v>
      </c>
      <c r="P2150" s="74">
        <v>0</v>
      </c>
    </row>
    <row r="2151" spans="1:16" ht="14.25" customHeight="1">
      <c r="A2151" s="64" t="s">
        <v>122</v>
      </c>
      <c r="B2151" s="163" t="s">
        <v>1342</v>
      </c>
      <c r="C2151" s="174" t="s">
        <v>647</v>
      </c>
      <c r="D2151" s="68">
        <v>45813</v>
      </c>
      <c r="E2151" s="66">
        <f t="shared" si="24"/>
        <v>6</v>
      </c>
      <c r="F2151" s="66">
        <f t="shared" si="25"/>
        <v>2025</v>
      </c>
      <c r="G2151" s="67">
        <f t="shared" si="26"/>
        <v>45809</v>
      </c>
      <c r="H2151" s="67" t="s">
        <v>2008</v>
      </c>
      <c r="I2151" s="26" t="s">
        <v>1362</v>
      </c>
      <c r="J2151" s="66" t="s">
        <v>471</v>
      </c>
      <c r="K2151" s="69"/>
      <c r="L2151" s="69"/>
      <c r="M2151" s="69" t="s">
        <v>666</v>
      </c>
      <c r="N2151" s="69" t="s">
        <v>28</v>
      </c>
      <c r="O2151" s="71">
        <v>0</v>
      </c>
      <c r="P2151" s="74">
        <v>950</v>
      </c>
    </row>
    <row r="2152" spans="1:16" ht="14.25" customHeight="1">
      <c r="A2152" s="64" t="s">
        <v>122</v>
      </c>
      <c r="B2152" s="163" t="s">
        <v>1342</v>
      </c>
      <c r="C2152" s="174" t="s">
        <v>647</v>
      </c>
      <c r="D2152" s="68">
        <v>45813</v>
      </c>
      <c r="E2152" s="66">
        <f t="shared" si="24"/>
        <v>6</v>
      </c>
      <c r="F2152" s="66">
        <f t="shared" si="25"/>
        <v>2025</v>
      </c>
      <c r="G2152" s="67">
        <f t="shared" si="26"/>
        <v>45809</v>
      </c>
      <c r="H2152" s="67" t="s">
        <v>2008</v>
      </c>
      <c r="I2152" s="26" t="s">
        <v>63</v>
      </c>
      <c r="J2152" s="66" t="s">
        <v>1491</v>
      </c>
      <c r="K2152" s="69"/>
      <c r="L2152" s="69"/>
      <c r="M2152" s="69" t="s">
        <v>666</v>
      </c>
      <c r="N2152" s="69" t="s">
        <v>28</v>
      </c>
      <c r="O2152" s="71">
        <v>0</v>
      </c>
      <c r="P2152" s="74">
        <v>89.57</v>
      </c>
    </row>
    <row r="2153" spans="1:16" ht="14.25" customHeight="1">
      <c r="A2153" s="64" t="s">
        <v>122</v>
      </c>
      <c r="B2153" s="163" t="s">
        <v>1342</v>
      </c>
      <c r="C2153" s="174" t="s">
        <v>647</v>
      </c>
      <c r="D2153" s="68">
        <v>45814</v>
      </c>
      <c r="E2153" s="66">
        <f t="shared" si="24"/>
        <v>6</v>
      </c>
      <c r="F2153" s="66">
        <f t="shared" si="25"/>
        <v>2025</v>
      </c>
      <c r="G2153" s="67">
        <f t="shared" si="26"/>
        <v>45809</v>
      </c>
      <c r="H2153" s="67" t="s">
        <v>2006</v>
      </c>
      <c r="I2153" s="26" t="s">
        <v>165</v>
      </c>
      <c r="J2153" s="66" t="s">
        <v>1360</v>
      </c>
      <c r="K2153" s="69"/>
      <c r="L2153" s="69"/>
      <c r="M2153" s="69" t="s">
        <v>664</v>
      </c>
      <c r="N2153" s="69" t="s">
        <v>604</v>
      </c>
      <c r="O2153" s="71">
        <v>7669.28</v>
      </c>
      <c r="P2153" s="74">
        <v>0</v>
      </c>
    </row>
    <row r="2154" spans="1:16" ht="14.25" customHeight="1">
      <c r="A2154" s="64" t="s">
        <v>122</v>
      </c>
      <c r="B2154" s="163" t="s">
        <v>1342</v>
      </c>
      <c r="C2154" s="174" t="s">
        <v>647</v>
      </c>
      <c r="D2154" s="68">
        <v>45814</v>
      </c>
      <c r="E2154" s="66">
        <f t="shared" si="24"/>
        <v>6</v>
      </c>
      <c r="F2154" s="66">
        <f t="shared" si="25"/>
        <v>2025</v>
      </c>
      <c r="G2154" s="67">
        <f t="shared" si="26"/>
        <v>45809</v>
      </c>
      <c r="H2154" s="67" t="s">
        <v>2008</v>
      </c>
      <c r="I2154" s="26" t="s">
        <v>63</v>
      </c>
      <c r="J2154" s="66" t="s">
        <v>1492</v>
      </c>
      <c r="K2154" s="69"/>
      <c r="L2154" s="69"/>
      <c r="M2154" s="69" t="s">
        <v>666</v>
      </c>
      <c r="N2154" s="69" t="s">
        <v>28</v>
      </c>
      <c r="O2154" s="71">
        <v>0</v>
      </c>
      <c r="P2154" s="74">
        <v>7669.28</v>
      </c>
    </row>
    <row r="2155" spans="1:16" ht="14.25" customHeight="1">
      <c r="A2155" s="64" t="s">
        <v>122</v>
      </c>
      <c r="B2155" s="163" t="s">
        <v>1342</v>
      </c>
      <c r="C2155" s="174" t="s">
        <v>647</v>
      </c>
      <c r="D2155" s="68">
        <v>45817</v>
      </c>
      <c r="E2155" s="66">
        <f t="shared" si="24"/>
        <v>6</v>
      </c>
      <c r="F2155" s="66">
        <f t="shared" si="25"/>
        <v>2025</v>
      </c>
      <c r="G2155" s="67">
        <f t="shared" si="26"/>
        <v>45809</v>
      </c>
      <c r="H2155" s="67" t="s">
        <v>2006</v>
      </c>
      <c r="I2155" s="26" t="s">
        <v>165</v>
      </c>
      <c r="J2155" s="66" t="s">
        <v>1360</v>
      </c>
      <c r="K2155" s="69"/>
      <c r="L2155" s="69"/>
      <c r="M2155" s="69" t="s">
        <v>664</v>
      </c>
      <c r="N2155" s="69" t="s">
        <v>604</v>
      </c>
      <c r="O2155" s="71">
        <v>334.16</v>
      </c>
      <c r="P2155" s="74">
        <v>0</v>
      </c>
    </row>
    <row r="2156" spans="1:16" ht="14.25" customHeight="1">
      <c r="A2156" s="64" t="s">
        <v>122</v>
      </c>
      <c r="B2156" s="163" t="s">
        <v>1342</v>
      </c>
      <c r="C2156" s="174" t="s">
        <v>647</v>
      </c>
      <c r="D2156" s="68">
        <v>45817</v>
      </c>
      <c r="E2156" s="66">
        <f t="shared" si="24"/>
        <v>6</v>
      </c>
      <c r="F2156" s="66">
        <f t="shared" si="25"/>
        <v>2025</v>
      </c>
      <c r="G2156" s="67">
        <f t="shared" si="26"/>
        <v>45809</v>
      </c>
      <c r="H2156" s="67" t="s">
        <v>2009</v>
      </c>
      <c r="I2156" s="26" t="s">
        <v>102</v>
      </c>
      <c r="J2156" s="66" t="s">
        <v>129</v>
      </c>
      <c r="K2156" s="69"/>
      <c r="L2156" s="69"/>
      <c r="M2156" s="69" t="s">
        <v>666</v>
      </c>
      <c r="N2156" s="69" t="s">
        <v>28</v>
      </c>
      <c r="O2156" s="71">
        <v>0</v>
      </c>
      <c r="P2156" s="74">
        <v>1.75</v>
      </c>
    </row>
    <row r="2157" spans="1:16" ht="14.25" customHeight="1">
      <c r="A2157" s="64" t="s">
        <v>122</v>
      </c>
      <c r="B2157" s="163" t="s">
        <v>1342</v>
      </c>
      <c r="C2157" s="174" t="s">
        <v>647</v>
      </c>
      <c r="D2157" s="68">
        <v>45817</v>
      </c>
      <c r="E2157" s="66">
        <f t="shared" si="24"/>
        <v>6</v>
      </c>
      <c r="F2157" s="66">
        <f t="shared" si="25"/>
        <v>2025</v>
      </c>
      <c r="G2157" s="67">
        <f t="shared" si="26"/>
        <v>45809</v>
      </c>
      <c r="H2157" s="67" t="s">
        <v>2008</v>
      </c>
      <c r="I2157" s="26" t="s">
        <v>63</v>
      </c>
      <c r="J2157" s="66" t="s">
        <v>1493</v>
      </c>
      <c r="K2157" s="69"/>
      <c r="L2157" s="69"/>
      <c r="M2157" s="69" t="s">
        <v>666</v>
      </c>
      <c r="N2157" s="69" t="s">
        <v>28</v>
      </c>
      <c r="O2157" s="71">
        <v>0</v>
      </c>
      <c r="P2157" s="74">
        <v>332.41</v>
      </c>
    </row>
    <row r="2158" spans="1:16" ht="14.25" customHeight="1">
      <c r="A2158" s="64" t="s">
        <v>122</v>
      </c>
      <c r="B2158" s="163" t="s">
        <v>1342</v>
      </c>
      <c r="C2158" s="174" t="s">
        <v>647</v>
      </c>
      <c r="D2158" s="68">
        <v>45818</v>
      </c>
      <c r="E2158" s="66">
        <f t="shared" si="24"/>
        <v>6</v>
      </c>
      <c r="F2158" s="66">
        <f t="shared" si="25"/>
        <v>2025</v>
      </c>
      <c r="G2158" s="67">
        <f t="shared" si="26"/>
        <v>45809</v>
      </c>
      <c r="H2158" s="67" t="s">
        <v>2006</v>
      </c>
      <c r="I2158" s="26" t="s">
        <v>165</v>
      </c>
      <c r="J2158" s="66" t="s">
        <v>1360</v>
      </c>
      <c r="K2158" s="69"/>
      <c r="L2158" s="69"/>
      <c r="M2158" s="69" t="s">
        <v>664</v>
      </c>
      <c r="N2158" s="69" t="s">
        <v>604</v>
      </c>
      <c r="O2158" s="71">
        <v>1843.1</v>
      </c>
      <c r="P2158" s="74">
        <v>0</v>
      </c>
    </row>
    <row r="2159" spans="1:16" ht="14.25" customHeight="1">
      <c r="A2159" s="64" t="s">
        <v>122</v>
      </c>
      <c r="B2159" s="163" t="s">
        <v>1342</v>
      </c>
      <c r="C2159" s="174" t="s">
        <v>647</v>
      </c>
      <c r="D2159" s="68">
        <v>45818</v>
      </c>
      <c r="E2159" s="66">
        <f t="shared" si="24"/>
        <v>6</v>
      </c>
      <c r="F2159" s="66">
        <f t="shared" si="25"/>
        <v>2025</v>
      </c>
      <c r="G2159" s="67">
        <f t="shared" si="26"/>
        <v>45809</v>
      </c>
      <c r="H2159" s="67" t="s">
        <v>2008</v>
      </c>
      <c r="I2159" s="26" t="s">
        <v>475</v>
      </c>
      <c r="J2159" s="66" t="s">
        <v>152</v>
      </c>
      <c r="K2159" s="69"/>
      <c r="L2159" s="69"/>
      <c r="M2159" s="69" t="s">
        <v>666</v>
      </c>
      <c r="N2159" s="69" t="s">
        <v>28</v>
      </c>
      <c r="O2159" s="71">
        <v>0</v>
      </c>
      <c r="P2159" s="74">
        <v>139.87</v>
      </c>
    </row>
    <row r="2160" spans="1:16" ht="14.25" customHeight="1">
      <c r="A2160" s="64" t="s">
        <v>122</v>
      </c>
      <c r="B2160" s="163" t="s">
        <v>1342</v>
      </c>
      <c r="C2160" s="174" t="s">
        <v>647</v>
      </c>
      <c r="D2160" s="68">
        <v>45818</v>
      </c>
      <c r="E2160" s="66">
        <f t="shared" si="24"/>
        <v>6</v>
      </c>
      <c r="F2160" s="66">
        <f t="shared" si="25"/>
        <v>2025</v>
      </c>
      <c r="G2160" s="67">
        <f t="shared" si="26"/>
        <v>45809</v>
      </c>
      <c r="H2160" s="67" t="s">
        <v>2008</v>
      </c>
      <c r="I2160" s="26" t="s">
        <v>475</v>
      </c>
      <c r="J2160" s="66" t="s">
        <v>152</v>
      </c>
      <c r="K2160" s="69"/>
      <c r="L2160" s="69"/>
      <c r="M2160" s="69" t="s">
        <v>666</v>
      </c>
      <c r="N2160" s="69" t="s">
        <v>28</v>
      </c>
      <c r="O2160" s="71">
        <v>0</v>
      </c>
      <c r="P2160" s="74">
        <v>211.6</v>
      </c>
    </row>
    <row r="2161" spans="1:16" ht="14.25" customHeight="1">
      <c r="A2161" s="64" t="s">
        <v>122</v>
      </c>
      <c r="B2161" s="163" t="s">
        <v>1342</v>
      </c>
      <c r="C2161" s="174" t="s">
        <v>647</v>
      </c>
      <c r="D2161" s="68">
        <v>45818</v>
      </c>
      <c r="E2161" s="66">
        <f t="shared" si="24"/>
        <v>6</v>
      </c>
      <c r="F2161" s="66">
        <f t="shared" si="25"/>
        <v>2025</v>
      </c>
      <c r="G2161" s="67">
        <f t="shared" si="26"/>
        <v>45809</v>
      </c>
      <c r="H2161" s="67" t="s">
        <v>2008</v>
      </c>
      <c r="I2161" s="26" t="s">
        <v>475</v>
      </c>
      <c r="J2161" s="66" t="s">
        <v>152</v>
      </c>
      <c r="K2161" s="69"/>
      <c r="L2161" s="69"/>
      <c r="M2161" s="69" t="s">
        <v>666</v>
      </c>
      <c r="N2161" s="69" t="s">
        <v>28</v>
      </c>
      <c r="O2161" s="71">
        <v>0</v>
      </c>
      <c r="P2161" s="74">
        <v>796.58</v>
      </c>
    </row>
    <row r="2162" spans="1:16" ht="14.25" customHeight="1">
      <c r="A2162" s="64" t="s">
        <v>122</v>
      </c>
      <c r="B2162" s="163" t="s">
        <v>1342</v>
      </c>
      <c r="C2162" s="174" t="s">
        <v>647</v>
      </c>
      <c r="D2162" s="68">
        <v>45818</v>
      </c>
      <c r="E2162" s="66">
        <f t="shared" si="24"/>
        <v>6</v>
      </c>
      <c r="F2162" s="66">
        <f t="shared" si="25"/>
        <v>2025</v>
      </c>
      <c r="G2162" s="67">
        <f t="shared" si="26"/>
        <v>45809</v>
      </c>
      <c r="H2162" s="67" t="s">
        <v>2008</v>
      </c>
      <c r="I2162" s="26" t="s">
        <v>475</v>
      </c>
      <c r="J2162" s="66" t="s">
        <v>152</v>
      </c>
      <c r="K2162" s="69"/>
      <c r="L2162" s="69"/>
      <c r="M2162" s="69" t="s">
        <v>666</v>
      </c>
      <c r="N2162" s="69" t="s">
        <v>28</v>
      </c>
      <c r="O2162" s="71">
        <v>0</v>
      </c>
      <c r="P2162" s="74">
        <v>143.86000000000001</v>
      </c>
    </row>
    <row r="2163" spans="1:16" ht="14.25" customHeight="1">
      <c r="A2163" s="64" t="s">
        <v>122</v>
      </c>
      <c r="B2163" s="163" t="s">
        <v>1342</v>
      </c>
      <c r="C2163" s="174" t="s">
        <v>647</v>
      </c>
      <c r="D2163" s="68">
        <v>45818</v>
      </c>
      <c r="E2163" s="66">
        <f t="shared" si="24"/>
        <v>6</v>
      </c>
      <c r="F2163" s="66">
        <f t="shared" si="25"/>
        <v>2025</v>
      </c>
      <c r="G2163" s="67">
        <f t="shared" si="26"/>
        <v>45809</v>
      </c>
      <c r="H2163" s="67" t="s">
        <v>2008</v>
      </c>
      <c r="I2163" s="26" t="s">
        <v>475</v>
      </c>
      <c r="J2163" s="66" t="s">
        <v>152</v>
      </c>
      <c r="K2163" s="69"/>
      <c r="L2163" s="69"/>
      <c r="M2163" s="69" t="s">
        <v>666</v>
      </c>
      <c r="N2163" s="69" t="s">
        <v>28</v>
      </c>
      <c r="O2163" s="71">
        <v>0</v>
      </c>
      <c r="P2163" s="74">
        <v>172.69</v>
      </c>
    </row>
    <row r="2164" spans="1:16" ht="14.25" customHeight="1">
      <c r="A2164" s="64" t="s">
        <v>122</v>
      </c>
      <c r="B2164" s="163" t="s">
        <v>1342</v>
      </c>
      <c r="C2164" s="174" t="s">
        <v>647</v>
      </c>
      <c r="D2164" s="68">
        <v>45818</v>
      </c>
      <c r="E2164" s="66">
        <f t="shared" si="24"/>
        <v>6</v>
      </c>
      <c r="F2164" s="66">
        <f t="shared" si="25"/>
        <v>2025</v>
      </c>
      <c r="G2164" s="67">
        <f t="shared" si="26"/>
        <v>45809</v>
      </c>
      <c r="H2164" s="67" t="s">
        <v>2008</v>
      </c>
      <c r="I2164" s="26" t="s">
        <v>475</v>
      </c>
      <c r="J2164" s="66" t="s">
        <v>152</v>
      </c>
      <c r="K2164" s="69"/>
      <c r="L2164" s="69"/>
      <c r="M2164" s="69" t="s">
        <v>666</v>
      </c>
      <c r="N2164" s="69" t="s">
        <v>28</v>
      </c>
      <c r="O2164" s="71">
        <v>0</v>
      </c>
      <c r="P2164" s="74">
        <v>378.5</v>
      </c>
    </row>
    <row r="2165" spans="1:16" ht="14.25" customHeight="1">
      <c r="A2165" s="64" t="s">
        <v>122</v>
      </c>
      <c r="B2165" s="163" t="s">
        <v>1342</v>
      </c>
      <c r="C2165" s="174" t="s">
        <v>647</v>
      </c>
      <c r="D2165" s="68">
        <v>45819</v>
      </c>
      <c r="E2165" s="66">
        <f t="shared" si="24"/>
        <v>6</v>
      </c>
      <c r="F2165" s="66">
        <f t="shared" si="25"/>
        <v>2025</v>
      </c>
      <c r="G2165" s="67">
        <f t="shared" si="26"/>
        <v>45809</v>
      </c>
      <c r="H2165" s="67" t="s">
        <v>2006</v>
      </c>
      <c r="I2165" s="26" t="s">
        <v>165</v>
      </c>
      <c r="J2165" s="66" t="s">
        <v>1360</v>
      </c>
      <c r="K2165" s="69"/>
      <c r="L2165" s="69"/>
      <c r="M2165" s="69" t="s">
        <v>664</v>
      </c>
      <c r="N2165" s="69" t="s">
        <v>604</v>
      </c>
      <c r="O2165" s="71">
        <v>100</v>
      </c>
      <c r="P2165" s="74">
        <v>0</v>
      </c>
    </row>
    <row r="2166" spans="1:16" ht="14.25" customHeight="1">
      <c r="A2166" s="64" t="s">
        <v>122</v>
      </c>
      <c r="B2166" s="163" t="s">
        <v>1342</v>
      </c>
      <c r="C2166" s="174" t="s">
        <v>647</v>
      </c>
      <c r="D2166" s="68">
        <v>45819</v>
      </c>
      <c r="E2166" s="66">
        <f t="shared" si="24"/>
        <v>6</v>
      </c>
      <c r="F2166" s="66">
        <f t="shared" si="25"/>
        <v>2025</v>
      </c>
      <c r="G2166" s="67">
        <f t="shared" si="26"/>
        <v>45809</v>
      </c>
      <c r="H2166" s="67" t="s">
        <v>2009</v>
      </c>
      <c r="I2166" s="26" t="s">
        <v>102</v>
      </c>
      <c r="J2166" s="66" t="s">
        <v>129</v>
      </c>
      <c r="K2166" s="69"/>
      <c r="L2166" s="69"/>
      <c r="M2166" s="69" t="s">
        <v>666</v>
      </c>
      <c r="N2166" s="69" t="s">
        <v>28</v>
      </c>
      <c r="O2166" s="71">
        <v>0</v>
      </c>
      <c r="P2166" s="74">
        <v>4.8099999999999996</v>
      </c>
    </row>
    <row r="2167" spans="1:16" ht="14.25" customHeight="1">
      <c r="A2167" s="64" t="s">
        <v>122</v>
      </c>
      <c r="B2167" s="163" t="s">
        <v>1342</v>
      </c>
      <c r="C2167" s="174" t="s">
        <v>647</v>
      </c>
      <c r="D2167" s="68">
        <v>45820</v>
      </c>
      <c r="E2167" s="66">
        <f t="shared" si="24"/>
        <v>6</v>
      </c>
      <c r="F2167" s="66">
        <f t="shared" si="25"/>
        <v>2025</v>
      </c>
      <c r="G2167" s="67">
        <f t="shared" si="26"/>
        <v>45809</v>
      </c>
      <c r="H2167" s="67" t="s">
        <v>2006</v>
      </c>
      <c r="I2167" s="26" t="s">
        <v>165</v>
      </c>
      <c r="J2167" s="66" t="s">
        <v>1360</v>
      </c>
      <c r="K2167" s="69"/>
      <c r="L2167" s="69"/>
      <c r="M2167" s="69" t="s">
        <v>664</v>
      </c>
      <c r="N2167" s="69" t="s">
        <v>604</v>
      </c>
      <c r="O2167" s="71">
        <v>3920.65</v>
      </c>
      <c r="P2167" s="74">
        <v>0</v>
      </c>
    </row>
    <row r="2168" spans="1:16" ht="14.25" customHeight="1">
      <c r="A2168" s="64" t="s">
        <v>122</v>
      </c>
      <c r="B2168" s="163" t="s">
        <v>1342</v>
      </c>
      <c r="C2168" s="174" t="s">
        <v>647</v>
      </c>
      <c r="D2168" s="68">
        <v>45820</v>
      </c>
      <c r="E2168" s="66">
        <f t="shared" si="24"/>
        <v>6</v>
      </c>
      <c r="F2168" s="66">
        <f t="shared" si="25"/>
        <v>2025</v>
      </c>
      <c r="G2168" s="67">
        <f t="shared" si="26"/>
        <v>45809</v>
      </c>
      <c r="H2168" s="67" t="s">
        <v>2008</v>
      </c>
      <c r="I2168" s="26" t="s">
        <v>63</v>
      </c>
      <c r="J2168" s="66" t="s">
        <v>724</v>
      </c>
      <c r="K2168" s="69"/>
      <c r="L2168" s="69"/>
      <c r="M2168" s="69" t="s">
        <v>666</v>
      </c>
      <c r="N2168" s="69" t="s">
        <v>28</v>
      </c>
      <c r="O2168" s="71">
        <v>0</v>
      </c>
      <c r="P2168" s="74">
        <v>588.08000000000004</v>
      </c>
    </row>
    <row r="2169" spans="1:16" ht="14.25" customHeight="1">
      <c r="A2169" s="64" t="s">
        <v>122</v>
      </c>
      <c r="B2169" s="163" t="s">
        <v>1342</v>
      </c>
      <c r="C2169" s="174" t="s">
        <v>647</v>
      </c>
      <c r="D2169" s="68">
        <v>45820</v>
      </c>
      <c r="E2169" s="66">
        <f t="shared" si="24"/>
        <v>6</v>
      </c>
      <c r="F2169" s="66">
        <f t="shared" si="25"/>
        <v>2025</v>
      </c>
      <c r="G2169" s="67">
        <f t="shared" si="26"/>
        <v>45809</v>
      </c>
      <c r="H2169" s="67" t="s">
        <v>2008</v>
      </c>
      <c r="I2169" s="26" t="s">
        <v>475</v>
      </c>
      <c r="J2169" s="66" t="s">
        <v>1494</v>
      </c>
      <c r="K2169" s="69"/>
      <c r="L2169" s="69"/>
      <c r="M2169" s="69" t="s">
        <v>666</v>
      </c>
      <c r="N2169" s="69" t="s">
        <v>28</v>
      </c>
      <c r="O2169" s="71">
        <v>0</v>
      </c>
      <c r="P2169" s="74">
        <v>644.48</v>
      </c>
    </row>
    <row r="2170" spans="1:16" ht="14.25" customHeight="1">
      <c r="A2170" s="64" t="s">
        <v>122</v>
      </c>
      <c r="B2170" s="163" t="s">
        <v>1342</v>
      </c>
      <c r="C2170" s="174" t="s">
        <v>647</v>
      </c>
      <c r="D2170" s="68">
        <v>45820</v>
      </c>
      <c r="E2170" s="66">
        <f t="shared" si="24"/>
        <v>6</v>
      </c>
      <c r="F2170" s="66">
        <f t="shared" si="25"/>
        <v>2025</v>
      </c>
      <c r="G2170" s="67">
        <f t="shared" si="26"/>
        <v>45809</v>
      </c>
      <c r="H2170" s="67" t="s">
        <v>2008</v>
      </c>
      <c r="I2170" s="26" t="s">
        <v>475</v>
      </c>
      <c r="J2170" s="66" t="s">
        <v>1495</v>
      </c>
      <c r="K2170" s="69"/>
      <c r="L2170" s="69"/>
      <c r="M2170" s="69" t="s">
        <v>666</v>
      </c>
      <c r="N2170" s="69" t="s">
        <v>28</v>
      </c>
      <c r="O2170" s="71">
        <v>0</v>
      </c>
      <c r="P2170" s="74">
        <v>852.17</v>
      </c>
    </row>
    <row r="2171" spans="1:16" ht="14.25" customHeight="1">
      <c r="A2171" s="64" t="s">
        <v>122</v>
      </c>
      <c r="B2171" s="163" t="s">
        <v>1342</v>
      </c>
      <c r="C2171" s="174" t="s">
        <v>647</v>
      </c>
      <c r="D2171" s="68">
        <v>45820</v>
      </c>
      <c r="E2171" s="66">
        <f t="shared" si="24"/>
        <v>6</v>
      </c>
      <c r="F2171" s="66">
        <f t="shared" si="25"/>
        <v>2025</v>
      </c>
      <c r="G2171" s="67">
        <f t="shared" si="26"/>
        <v>45809</v>
      </c>
      <c r="H2171" s="67" t="s">
        <v>2008</v>
      </c>
      <c r="I2171" s="26" t="s">
        <v>475</v>
      </c>
      <c r="J2171" s="66" t="s">
        <v>1496</v>
      </c>
      <c r="K2171" s="69"/>
      <c r="L2171" s="69"/>
      <c r="M2171" s="69" t="s">
        <v>666</v>
      </c>
      <c r="N2171" s="69" t="s">
        <v>28</v>
      </c>
      <c r="O2171" s="71">
        <v>0</v>
      </c>
      <c r="P2171" s="74">
        <v>684.78</v>
      </c>
    </row>
    <row r="2172" spans="1:16" ht="14.25" customHeight="1">
      <c r="A2172" s="64" t="s">
        <v>122</v>
      </c>
      <c r="B2172" s="163" t="s">
        <v>1342</v>
      </c>
      <c r="C2172" s="174" t="s">
        <v>647</v>
      </c>
      <c r="D2172" s="68">
        <v>45820</v>
      </c>
      <c r="E2172" s="66">
        <f t="shared" si="24"/>
        <v>6</v>
      </c>
      <c r="F2172" s="66">
        <f t="shared" si="25"/>
        <v>2025</v>
      </c>
      <c r="G2172" s="67">
        <f t="shared" si="26"/>
        <v>45809</v>
      </c>
      <c r="H2172" s="67" t="s">
        <v>2008</v>
      </c>
      <c r="I2172" s="26" t="s">
        <v>63</v>
      </c>
      <c r="J2172" s="66" t="s">
        <v>1497</v>
      </c>
      <c r="K2172" s="69"/>
      <c r="L2172" s="69"/>
      <c r="M2172" s="69" t="s">
        <v>666</v>
      </c>
      <c r="N2172" s="69" t="s">
        <v>28</v>
      </c>
      <c r="O2172" s="71">
        <v>0</v>
      </c>
      <c r="P2172" s="74">
        <v>906.33</v>
      </c>
    </row>
    <row r="2173" spans="1:16" ht="14.25" customHeight="1">
      <c r="A2173" s="64" t="s">
        <v>122</v>
      </c>
      <c r="B2173" s="163" t="s">
        <v>1342</v>
      </c>
      <c r="C2173" s="174" t="s">
        <v>647</v>
      </c>
      <c r="D2173" s="68">
        <v>45820</v>
      </c>
      <c r="E2173" s="66">
        <f t="shared" si="24"/>
        <v>6</v>
      </c>
      <c r="F2173" s="66">
        <f t="shared" si="25"/>
        <v>2025</v>
      </c>
      <c r="G2173" s="67">
        <f t="shared" si="26"/>
        <v>45809</v>
      </c>
      <c r="H2173" s="67" t="s">
        <v>2010</v>
      </c>
      <c r="I2173" s="26" t="s">
        <v>56</v>
      </c>
      <c r="J2173" s="66" t="s">
        <v>1498</v>
      </c>
      <c r="K2173" s="69"/>
      <c r="L2173" s="69"/>
      <c r="M2173" s="69" t="s">
        <v>666</v>
      </c>
      <c r="N2173" s="69" t="s">
        <v>28</v>
      </c>
      <c r="O2173" s="71">
        <v>0</v>
      </c>
      <c r="P2173" s="74">
        <v>340</v>
      </c>
    </row>
    <row r="2174" spans="1:16" ht="14.25" customHeight="1">
      <c r="A2174" s="64" t="s">
        <v>122</v>
      </c>
      <c r="B2174" s="163" t="s">
        <v>1342</v>
      </c>
      <c r="C2174" s="174" t="s">
        <v>647</v>
      </c>
      <c r="D2174" s="68">
        <v>45821</v>
      </c>
      <c r="E2174" s="66">
        <f t="shared" si="24"/>
        <v>6</v>
      </c>
      <c r="F2174" s="66">
        <f t="shared" si="25"/>
        <v>2025</v>
      </c>
      <c r="G2174" s="67">
        <f t="shared" si="26"/>
        <v>45809</v>
      </c>
      <c r="H2174" s="67" t="s">
        <v>2006</v>
      </c>
      <c r="I2174" s="26" t="s">
        <v>165</v>
      </c>
      <c r="J2174" s="66" t="s">
        <v>1360</v>
      </c>
      <c r="K2174" s="69"/>
      <c r="L2174" s="69"/>
      <c r="M2174" s="69" t="s">
        <v>664</v>
      </c>
      <c r="N2174" s="69" t="s">
        <v>604</v>
      </c>
      <c r="O2174" s="71">
        <v>284.64999999999998</v>
      </c>
      <c r="P2174" s="74">
        <v>0</v>
      </c>
    </row>
    <row r="2175" spans="1:16" ht="14.25" customHeight="1">
      <c r="A2175" s="64" t="s">
        <v>122</v>
      </c>
      <c r="B2175" s="163" t="s">
        <v>1342</v>
      </c>
      <c r="C2175" s="174" t="s">
        <v>647</v>
      </c>
      <c r="D2175" s="68">
        <v>45821</v>
      </c>
      <c r="E2175" s="66">
        <f t="shared" si="24"/>
        <v>6</v>
      </c>
      <c r="F2175" s="66">
        <f t="shared" si="25"/>
        <v>2025</v>
      </c>
      <c r="G2175" s="67">
        <f t="shared" si="26"/>
        <v>45809</v>
      </c>
      <c r="H2175" s="67" t="s">
        <v>2009</v>
      </c>
      <c r="I2175" s="26" t="s">
        <v>102</v>
      </c>
      <c r="J2175" s="66" t="s">
        <v>167</v>
      </c>
      <c r="K2175" s="69"/>
      <c r="L2175" s="69"/>
      <c r="M2175" s="69" t="s">
        <v>666</v>
      </c>
      <c r="N2175" s="69" t="s">
        <v>28</v>
      </c>
      <c r="O2175" s="71">
        <v>0</v>
      </c>
      <c r="P2175" s="74">
        <v>177.05</v>
      </c>
    </row>
    <row r="2176" spans="1:16" ht="14.25" customHeight="1">
      <c r="A2176" s="64" t="s">
        <v>122</v>
      </c>
      <c r="B2176" s="163" t="s">
        <v>1342</v>
      </c>
      <c r="C2176" s="174" t="s">
        <v>647</v>
      </c>
      <c r="D2176" s="68">
        <v>45821</v>
      </c>
      <c r="E2176" s="66">
        <f t="shared" si="24"/>
        <v>6</v>
      </c>
      <c r="F2176" s="66">
        <f t="shared" si="25"/>
        <v>2025</v>
      </c>
      <c r="G2176" s="67">
        <f t="shared" si="26"/>
        <v>45809</v>
      </c>
      <c r="H2176" s="67" t="s">
        <v>2008</v>
      </c>
      <c r="I2176" s="26" t="s">
        <v>475</v>
      </c>
      <c r="J2176" s="66" t="s">
        <v>1499</v>
      </c>
      <c r="K2176" s="69"/>
      <c r="L2176" s="69"/>
      <c r="M2176" s="69" t="s">
        <v>666</v>
      </c>
      <c r="N2176" s="69" t="s">
        <v>28</v>
      </c>
      <c r="O2176" s="71">
        <v>0</v>
      </c>
      <c r="P2176" s="74">
        <v>107.6</v>
      </c>
    </row>
    <row r="2177" spans="1:16" ht="14.25" customHeight="1">
      <c r="A2177" s="64" t="s">
        <v>122</v>
      </c>
      <c r="B2177" s="163" t="s">
        <v>1342</v>
      </c>
      <c r="C2177" s="174" t="s">
        <v>647</v>
      </c>
      <c r="D2177" s="68">
        <v>45824</v>
      </c>
      <c r="E2177" s="66">
        <f t="shared" si="24"/>
        <v>6</v>
      </c>
      <c r="F2177" s="66">
        <f t="shared" si="25"/>
        <v>2025</v>
      </c>
      <c r="G2177" s="67">
        <f t="shared" si="26"/>
        <v>45809</v>
      </c>
      <c r="H2177" s="67" t="s">
        <v>2006</v>
      </c>
      <c r="I2177" s="26" t="s">
        <v>165</v>
      </c>
      <c r="J2177" s="66" t="s">
        <v>1360</v>
      </c>
      <c r="K2177" s="69"/>
      <c r="L2177" s="69"/>
      <c r="M2177" s="69" t="s">
        <v>664</v>
      </c>
      <c r="N2177" s="69" t="s">
        <v>604</v>
      </c>
      <c r="O2177" s="71">
        <v>36651.96</v>
      </c>
      <c r="P2177" s="74">
        <v>0</v>
      </c>
    </row>
    <row r="2178" spans="1:16" ht="14.25" customHeight="1">
      <c r="A2178" s="64" t="s">
        <v>122</v>
      </c>
      <c r="B2178" s="163" t="s">
        <v>1342</v>
      </c>
      <c r="C2178" s="174" t="s">
        <v>647</v>
      </c>
      <c r="D2178" s="68">
        <v>45824</v>
      </c>
      <c r="E2178" s="66">
        <f t="shared" si="24"/>
        <v>6</v>
      </c>
      <c r="F2178" s="66">
        <f t="shared" si="25"/>
        <v>2025</v>
      </c>
      <c r="G2178" s="67">
        <f t="shared" si="26"/>
        <v>45809</v>
      </c>
      <c r="H2178" s="67" t="s">
        <v>29</v>
      </c>
      <c r="I2178" s="26" t="s">
        <v>281</v>
      </c>
      <c r="J2178" s="66" t="s">
        <v>360</v>
      </c>
      <c r="K2178" s="69"/>
      <c r="L2178" s="69"/>
      <c r="M2178" s="69" t="s">
        <v>666</v>
      </c>
      <c r="N2178" s="69" t="s">
        <v>28</v>
      </c>
      <c r="O2178" s="71">
        <v>0</v>
      </c>
      <c r="P2178" s="74">
        <v>34920</v>
      </c>
    </row>
    <row r="2179" spans="1:16" ht="14.25" customHeight="1">
      <c r="A2179" s="64" t="s">
        <v>122</v>
      </c>
      <c r="B2179" s="163" t="s">
        <v>1342</v>
      </c>
      <c r="C2179" s="174" t="s">
        <v>647</v>
      </c>
      <c r="D2179" s="68">
        <v>45824</v>
      </c>
      <c r="E2179" s="66">
        <f t="shared" si="24"/>
        <v>6</v>
      </c>
      <c r="F2179" s="66">
        <f t="shared" si="25"/>
        <v>2025</v>
      </c>
      <c r="G2179" s="67">
        <f t="shared" si="26"/>
        <v>45809</v>
      </c>
      <c r="H2179" s="67" t="s">
        <v>2008</v>
      </c>
      <c r="I2179" s="26" t="s">
        <v>475</v>
      </c>
      <c r="J2179" s="66" t="s">
        <v>1473</v>
      </c>
      <c r="K2179" s="69"/>
      <c r="L2179" s="69"/>
      <c r="M2179" s="69" t="s">
        <v>666</v>
      </c>
      <c r="N2179" s="69" t="s">
        <v>28</v>
      </c>
      <c r="O2179" s="71">
        <v>0</v>
      </c>
      <c r="P2179" s="74">
        <v>96.86</v>
      </c>
    </row>
    <row r="2180" spans="1:16" ht="14.25" customHeight="1">
      <c r="A2180" s="64" t="s">
        <v>122</v>
      </c>
      <c r="B2180" s="163" t="s">
        <v>1342</v>
      </c>
      <c r="C2180" s="174" t="s">
        <v>647</v>
      </c>
      <c r="D2180" s="68">
        <v>45824</v>
      </c>
      <c r="E2180" s="66">
        <f t="shared" si="24"/>
        <v>6</v>
      </c>
      <c r="F2180" s="66">
        <f t="shared" si="25"/>
        <v>2025</v>
      </c>
      <c r="G2180" s="67">
        <f t="shared" si="26"/>
        <v>45809</v>
      </c>
      <c r="H2180" s="67" t="s">
        <v>2008</v>
      </c>
      <c r="I2180" s="26" t="s">
        <v>475</v>
      </c>
      <c r="J2180" s="66" t="s">
        <v>152</v>
      </c>
      <c r="K2180" s="69"/>
      <c r="L2180" s="69"/>
      <c r="M2180" s="69" t="s">
        <v>666</v>
      </c>
      <c r="N2180" s="69" t="s">
        <v>28</v>
      </c>
      <c r="O2180" s="71">
        <v>0</v>
      </c>
      <c r="P2180" s="74">
        <v>455.46</v>
      </c>
    </row>
    <row r="2181" spans="1:16" ht="14.25" customHeight="1">
      <c r="A2181" s="64" t="s">
        <v>122</v>
      </c>
      <c r="B2181" s="163" t="s">
        <v>1342</v>
      </c>
      <c r="C2181" s="174" t="s">
        <v>647</v>
      </c>
      <c r="D2181" s="68">
        <v>45824</v>
      </c>
      <c r="E2181" s="66">
        <f t="shared" si="24"/>
        <v>6</v>
      </c>
      <c r="F2181" s="66">
        <f t="shared" si="25"/>
        <v>2025</v>
      </c>
      <c r="G2181" s="67">
        <f t="shared" si="26"/>
        <v>45809</v>
      </c>
      <c r="H2181" s="67" t="s">
        <v>2008</v>
      </c>
      <c r="I2181" s="26" t="s">
        <v>475</v>
      </c>
      <c r="J2181" s="66" t="s">
        <v>152</v>
      </c>
      <c r="K2181" s="69"/>
      <c r="L2181" s="69"/>
      <c r="M2181" s="69" t="s">
        <v>666</v>
      </c>
      <c r="N2181" s="69" t="s">
        <v>28</v>
      </c>
      <c r="O2181" s="71">
        <v>0</v>
      </c>
      <c r="P2181" s="74">
        <v>119</v>
      </c>
    </row>
    <row r="2182" spans="1:16" ht="14.25" customHeight="1">
      <c r="A2182" s="64" t="s">
        <v>122</v>
      </c>
      <c r="B2182" s="163" t="s">
        <v>1342</v>
      </c>
      <c r="C2182" s="174" t="s">
        <v>647</v>
      </c>
      <c r="D2182" s="68">
        <v>45824</v>
      </c>
      <c r="E2182" s="66">
        <f t="shared" si="24"/>
        <v>6</v>
      </c>
      <c r="F2182" s="66">
        <f t="shared" si="25"/>
        <v>2025</v>
      </c>
      <c r="G2182" s="67">
        <f t="shared" si="26"/>
        <v>45809</v>
      </c>
      <c r="H2182" s="67" t="s">
        <v>29</v>
      </c>
      <c r="I2182" s="26" t="s">
        <v>33</v>
      </c>
      <c r="J2182" s="66" t="s">
        <v>166</v>
      </c>
      <c r="K2182" s="69"/>
      <c r="L2182" s="69"/>
      <c r="M2182" s="69" t="s">
        <v>666</v>
      </c>
      <c r="N2182" s="69" t="s">
        <v>28</v>
      </c>
      <c r="O2182" s="71">
        <v>0</v>
      </c>
      <c r="P2182" s="74">
        <v>584.08000000000004</v>
      </c>
    </row>
    <row r="2183" spans="1:16" ht="14.25" customHeight="1">
      <c r="A2183" s="64" t="s">
        <v>122</v>
      </c>
      <c r="B2183" s="163" t="s">
        <v>1342</v>
      </c>
      <c r="C2183" s="174" t="s">
        <v>647</v>
      </c>
      <c r="D2183" s="68">
        <v>45824</v>
      </c>
      <c r="E2183" s="66">
        <f t="shared" si="24"/>
        <v>6</v>
      </c>
      <c r="F2183" s="66">
        <f t="shared" si="25"/>
        <v>2025</v>
      </c>
      <c r="G2183" s="67">
        <f t="shared" si="26"/>
        <v>45809</v>
      </c>
      <c r="H2183" s="67" t="s">
        <v>2008</v>
      </c>
      <c r="I2183" s="26" t="s">
        <v>475</v>
      </c>
      <c r="J2183" s="66" t="s">
        <v>152</v>
      </c>
      <c r="K2183" s="69"/>
      <c r="L2183" s="69"/>
      <c r="M2183" s="69" t="s">
        <v>666</v>
      </c>
      <c r="N2183" s="69" t="s">
        <v>28</v>
      </c>
      <c r="O2183" s="71">
        <v>0</v>
      </c>
      <c r="P2183" s="74">
        <v>264.89999999999998</v>
      </c>
    </row>
    <row r="2184" spans="1:16" ht="14.25" customHeight="1">
      <c r="A2184" s="64" t="s">
        <v>122</v>
      </c>
      <c r="B2184" s="163" t="s">
        <v>1342</v>
      </c>
      <c r="C2184" s="174" t="s">
        <v>647</v>
      </c>
      <c r="D2184" s="68">
        <v>45824</v>
      </c>
      <c r="E2184" s="66">
        <f t="shared" si="24"/>
        <v>6</v>
      </c>
      <c r="F2184" s="66">
        <f t="shared" si="25"/>
        <v>2025</v>
      </c>
      <c r="G2184" s="67">
        <f t="shared" si="26"/>
        <v>45809</v>
      </c>
      <c r="H2184" s="67" t="s">
        <v>2008</v>
      </c>
      <c r="I2184" s="26" t="s">
        <v>63</v>
      </c>
      <c r="J2184" s="66" t="s">
        <v>1500</v>
      </c>
      <c r="K2184" s="69"/>
      <c r="L2184" s="69"/>
      <c r="M2184" s="69" t="s">
        <v>666</v>
      </c>
      <c r="N2184" s="69" t="s">
        <v>28</v>
      </c>
      <c r="O2184" s="71">
        <v>0</v>
      </c>
      <c r="P2184" s="74">
        <v>211.66</v>
      </c>
    </row>
    <row r="2185" spans="1:16" ht="14.25" customHeight="1">
      <c r="A2185" s="64" t="s">
        <v>122</v>
      </c>
      <c r="B2185" s="163" t="s">
        <v>1342</v>
      </c>
      <c r="C2185" s="174" t="s">
        <v>647</v>
      </c>
      <c r="D2185" s="68">
        <v>45825</v>
      </c>
      <c r="E2185" s="66">
        <f t="shared" si="24"/>
        <v>6</v>
      </c>
      <c r="F2185" s="66">
        <f t="shared" si="25"/>
        <v>2025</v>
      </c>
      <c r="G2185" s="67">
        <f t="shared" si="26"/>
        <v>45809</v>
      </c>
      <c r="H2185" s="67" t="s">
        <v>2006</v>
      </c>
      <c r="I2185" s="26" t="s">
        <v>165</v>
      </c>
      <c r="J2185" s="66" t="s">
        <v>1360</v>
      </c>
      <c r="K2185" s="69"/>
      <c r="L2185" s="69"/>
      <c r="M2185" s="69" t="s">
        <v>664</v>
      </c>
      <c r="N2185" s="69" t="s">
        <v>604</v>
      </c>
      <c r="O2185" s="71">
        <v>100</v>
      </c>
      <c r="P2185" s="74">
        <v>0</v>
      </c>
    </row>
    <row r="2186" spans="1:16" ht="14.25" customHeight="1">
      <c r="A2186" s="64" t="s">
        <v>122</v>
      </c>
      <c r="B2186" s="163" t="s">
        <v>1342</v>
      </c>
      <c r="C2186" s="174" t="s">
        <v>647</v>
      </c>
      <c r="D2186" s="68">
        <v>45825</v>
      </c>
      <c r="E2186" s="66">
        <f t="shared" si="24"/>
        <v>6</v>
      </c>
      <c r="F2186" s="66">
        <f t="shared" si="25"/>
        <v>2025</v>
      </c>
      <c r="G2186" s="67">
        <f t="shared" si="26"/>
        <v>45809</v>
      </c>
      <c r="H2186" s="67" t="s">
        <v>2009</v>
      </c>
      <c r="I2186" s="26" t="s">
        <v>102</v>
      </c>
      <c r="J2186" s="66" t="s">
        <v>129</v>
      </c>
      <c r="K2186" s="69"/>
      <c r="L2186" s="69"/>
      <c r="M2186" s="69" t="s">
        <v>666</v>
      </c>
      <c r="N2186" s="69" t="s">
        <v>28</v>
      </c>
      <c r="O2186" s="71">
        <v>0</v>
      </c>
      <c r="P2186" s="74">
        <v>1.75</v>
      </c>
    </row>
    <row r="2187" spans="1:16" ht="14.25" customHeight="1">
      <c r="A2187" s="64" t="s">
        <v>122</v>
      </c>
      <c r="B2187" s="163" t="s">
        <v>1342</v>
      </c>
      <c r="C2187" s="174" t="s">
        <v>647</v>
      </c>
      <c r="D2187" s="68">
        <v>45826</v>
      </c>
      <c r="E2187" s="66">
        <f t="shared" si="24"/>
        <v>6</v>
      </c>
      <c r="F2187" s="66">
        <f t="shared" si="25"/>
        <v>2025</v>
      </c>
      <c r="G2187" s="67">
        <f t="shared" si="26"/>
        <v>45809</v>
      </c>
      <c r="H2187" s="67" t="s">
        <v>2006</v>
      </c>
      <c r="I2187" s="26" t="s">
        <v>165</v>
      </c>
      <c r="J2187" s="66" t="s">
        <v>1360</v>
      </c>
      <c r="K2187" s="69"/>
      <c r="L2187" s="69"/>
      <c r="M2187" s="69" t="s">
        <v>664</v>
      </c>
      <c r="N2187" s="69" t="s">
        <v>604</v>
      </c>
      <c r="O2187" s="71">
        <v>5205.99</v>
      </c>
      <c r="P2187" s="74">
        <v>0</v>
      </c>
    </row>
    <row r="2188" spans="1:16" ht="14.25" customHeight="1">
      <c r="A2188" s="64" t="s">
        <v>122</v>
      </c>
      <c r="B2188" s="163" t="s">
        <v>1342</v>
      </c>
      <c r="C2188" s="174" t="s">
        <v>647</v>
      </c>
      <c r="D2188" s="68">
        <v>45826</v>
      </c>
      <c r="E2188" s="66">
        <f t="shared" si="24"/>
        <v>6</v>
      </c>
      <c r="F2188" s="66">
        <f t="shared" si="25"/>
        <v>2025</v>
      </c>
      <c r="G2188" s="67">
        <f t="shared" si="26"/>
        <v>45809</v>
      </c>
      <c r="H2188" s="67" t="s">
        <v>2008</v>
      </c>
      <c r="I2188" s="26" t="s">
        <v>475</v>
      </c>
      <c r="J2188" s="66" t="s">
        <v>152</v>
      </c>
      <c r="K2188" s="69"/>
      <c r="L2188" s="69"/>
      <c r="M2188" s="69" t="s">
        <v>666</v>
      </c>
      <c r="N2188" s="69" t="s">
        <v>28</v>
      </c>
      <c r="O2188" s="71">
        <v>0</v>
      </c>
      <c r="P2188" s="74">
        <v>47.17</v>
      </c>
    </row>
    <row r="2189" spans="1:16" ht="14.25" customHeight="1">
      <c r="A2189" s="64" t="s">
        <v>122</v>
      </c>
      <c r="B2189" s="163" t="s">
        <v>1342</v>
      </c>
      <c r="C2189" s="174" t="s">
        <v>647</v>
      </c>
      <c r="D2189" s="68">
        <v>45826</v>
      </c>
      <c r="E2189" s="66">
        <f t="shared" si="24"/>
        <v>6</v>
      </c>
      <c r="F2189" s="66">
        <f t="shared" si="25"/>
        <v>2025</v>
      </c>
      <c r="G2189" s="67">
        <f t="shared" si="26"/>
        <v>45809</v>
      </c>
      <c r="H2189" s="67" t="s">
        <v>2008</v>
      </c>
      <c r="I2189" s="26" t="s">
        <v>475</v>
      </c>
      <c r="J2189" s="66" t="s">
        <v>483</v>
      </c>
      <c r="K2189" s="69"/>
      <c r="L2189" s="69"/>
      <c r="M2189" s="69" t="s">
        <v>666</v>
      </c>
      <c r="N2189" s="69" t="s">
        <v>28</v>
      </c>
      <c r="O2189" s="71">
        <v>0</v>
      </c>
      <c r="P2189" s="74">
        <v>709.7</v>
      </c>
    </row>
    <row r="2190" spans="1:16" ht="14.25" customHeight="1">
      <c r="A2190" s="64" t="s">
        <v>122</v>
      </c>
      <c r="B2190" s="163" t="s">
        <v>1342</v>
      </c>
      <c r="C2190" s="174" t="s">
        <v>647</v>
      </c>
      <c r="D2190" s="68">
        <v>45826</v>
      </c>
      <c r="E2190" s="66">
        <f t="shared" si="24"/>
        <v>6</v>
      </c>
      <c r="F2190" s="66">
        <f t="shared" si="25"/>
        <v>2025</v>
      </c>
      <c r="G2190" s="67">
        <f t="shared" si="26"/>
        <v>45809</v>
      </c>
      <c r="H2190" s="67" t="s">
        <v>2008</v>
      </c>
      <c r="I2190" s="26" t="s">
        <v>475</v>
      </c>
      <c r="J2190" s="66" t="s">
        <v>152</v>
      </c>
      <c r="K2190" s="69"/>
      <c r="L2190" s="69"/>
      <c r="M2190" s="69" t="s">
        <v>666</v>
      </c>
      <c r="N2190" s="69" t="s">
        <v>28</v>
      </c>
      <c r="O2190" s="71">
        <v>0</v>
      </c>
      <c r="P2190" s="74">
        <v>51.49</v>
      </c>
    </row>
    <row r="2191" spans="1:16" ht="14.25" customHeight="1">
      <c r="A2191" s="64" t="s">
        <v>122</v>
      </c>
      <c r="B2191" s="163" t="s">
        <v>1342</v>
      </c>
      <c r="C2191" s="174" t="s">
        <v>647</v>
      </c>
      <c r="D2191" s="68">
        <v>45826</v>
      </c>
      <c r="E2191" s="66">
        <f t="shared" si="24"/>
        <v>6</v>
      </c>
      <c r="F2191" s="66">
        <f t="shared" si="25"/>
        <v>2025</v>
      </c>
      <c r="G2191" s="67">
        <f t="shared" si="26"/>
        <v>45809</v>
      </c>
      <c r="H2191" s="67" t="s">
        <v>2008</v>
      </c>
      <c r="I2191" s="26" t="s">
        <v>475</v>
      </c>
      <c r="J2191" s="66" t="s">
        <v>1473</v>
      </c>
      <c r="K2191" s="69"/>
      <c r="L2191" s="69"/>
      <c r="M2191" s="69" t="s">
        <v>666</v>
      </c>
      <c r="N2191" s="69" t="s">
        <v>28</v>
      </c>
      <c r="O2191" s="71">
        <v>0</v>
      </c>
      <c r="P2191" s="74">
        <v>1039.4000000000001</v>
      </c>
    </row>
    <row r="2192" spans="1:16" ht="14.25" customHeight="1">
      <c r="A2192" s="64" t="s">
        <v>122</v>
      </c>
      <c r="B2192" s="163" t="s">
        <v>1342</v>
      </c>
      <c r="C2192" s="174" t="s">
        <v>647</v>
      </c>
      <c r="D2192" s="68">
        <v>45826</v>
      </c>
      <c r="E2192" s="66">
        <f t="shared" si="24"/>
        <v>6</v>
      </c>
      <c r="F2192" s="66">
        <f t="shared" si="25"/>
        <v>2025</v>
      </c>
      <c r="G2192" s="67">
        <f t="shared" si="26"/>
        <v>45809</v>
      </c>
      <c r="H2192" s="67" t="s">
        <v>2008</v>
      </c>
      <c r="I2192" s="26" t="s">
        <v>475</v>
      </c>
      <c r="J2192" s="66" t="s">
        <v>1501</v>
      </c>
      <c r="K2192" s="69"/>
      <c r="L2192" s="69"/>
      <c r="M2192" s="69" t="s">
        <v>666</v>
      </c>
      <c r="N2192" s="69" t="s">
        <v>28</v>
      </c>
      <c r="O2192" s="71">
        <v>0</v>
      </c>
      <c r="P2192" s="74">
        <v>535.83000000000004</v>
      </c>
    </row>
    <row r="2193" spans="1:16" ht="14.25" customHeight="1">
      <c r="A2193" s="64" t="s">
        <v>122</v>
      </c>
      <c r="B2193" s="163" t="s">
        <v>1342</v>
      </c>
      <c r="C2193" s="174" t="s">
        <v>647</v>
      </c>
      <c r="D2193" s="68">
        <v>45826</v>
      </c>
      <c r="E2193" s="66">
        <f t="shared" si="24"/>
        <v>6</v>
      </c>
      <c r="F2193" s="66">
        <f t="shared" si="25"/>
        <v>2025</v>
      </c>
      <c r="G2193" s="67">
        <f t="shared" si="26"/>
        <v>45809</v>
      </c>
      <c r="H2193" s="67" t="s">
        <v>2008</v>
      </c>
      <c r="I2193" s="26" t="s">
        <v>362</v>
      </c>
      <c r="J2193" s="66" t="s">
        <v>213</v>
      </c>
      <c r="K2193" s="69"/>
      <c r="L2193" s="69"/>
      <c r="M2193" s="69" t="s">
        <v>666</v>
      </c>
      <c r="N2193" s="69" t="s">
        <v>28</v>
      </c>
      <c r="O2193" s="71">
        <v>0</v>
      </c>
      <c r="P2193" s="74">
        <v>508.36</v>
      </c>
    </row>
    <row r="2194" spans="1:16" ht="14.25" customHeight="1">
      <c r="A2194" s="64" t="s">
        <v>122</v>
      </c>
      <c r="B2194" s="163" t="s">
        <v>1342</v>
      </c>
      <c r="C2194" s="174" t="s">
        <v>647</v>
      </c>
      <c r="D2194" s="68">
        <v>45826</v>
      </c>
      <c r="E2194" s="66">
        <f t="shared" si="24"/>
        <v>6</v>
      </c>
      <c r="F2194" s="66">
        <f t="shared" si="25"/>
        <v>2025</v>
      </c>
      <c r="G2194" s="67">
        <f t="shared" si="26"/>
        <v>45809</v>
      </c>
      <c r="H2194" s="67" t="s">
        <v>2008</v>
      </c>
      <c r="I2194" s="26" t="s">
        <v>475</v>
      </c>
      <c r="J2194" s="66" t="s">
        <v>1473</v>
      </c>
      <c r="K2194" s="69"/>
      <c r="L2194" s="69"/>
      <c r="M2194" s="69" t="s">
        <v>666</v>
      </c>
      <c r="N2194" s="69" t="s">
        <v>28</v>
      </c>
      <c r="O2194" s="71">
        <v>0</v>
      </c>
      <c r="P2194" s="74">
        <v>411.6</v>
      </c>
    </row>
    <row r="2195" spans="1:16" ht="14.25" customHeight="1">
      <c r="A2195" s="64" t="s">
        <v>122</v>
      </c>
      <c r="B2195" s="163" t="s">
        <v>1342</v>
      </c>
      <c r="C2195" s="174" t="s">
        <v>647</v>
      </c>
      <c r="D2195" s="68">
        <v>45826</v>
      </c>
      <c r="E2195" s="66">
        <f t="shared" si="24"/>
        <v>6</v>
      </c>
      <c r="F2195" s="66">
        <f t="shared" si="25"/>
        <v>2025</v>
      </c>
      <c r="G2195" s="67">
        <f t="shared" si="26"/>
        <v>45809</v>
      </c>
      <c r="H2195" s="67" t="s">
        <v>2008</v>
      </c>
      <c r="I2195" s="26" t="s">
        <v>475</v>
      </c>
      <c r="J2195" s="66" t="s">
        <v>1473</v>
      </c>
      <c r="K2195" s="69"/>
      <c r="L2195" s="69"/>
      <c r="M2195" s="69" t="s">
        <v>666</v>
      </c>
      <c r="N2195" s="69" t="s">
        <v>28</v>
      </c>
      <c r="O2195" s="71">
        <v>0</v>
      </c>
      <c r="P2195" s="74">
        <v>302.60000000000002</v>
      </c>
    </row>
    <row r="2196" spans="1:16" ht="14.25" customHeight="1">
      <c r="A2196" s="64" t="s">
        <v>122</v>
      </c>
      <c r="B2196" s="163" t="s">
        <v>1342</v>
      </c>
      <c r="C2196" s="174" t="s">
        <v>647</v>
      </c>
      <c r="D2196" s="68">
        <v>45826</v>
      </c>
      <c r="E2196" s="66">
        <f t="shared" si="24"/>
        <v>6</v>
      </c>
      <c r="F2196" s="66">
        <f t="shared" si="25"/>
        <v>2025</v>
      </c>
      <c r="G2196" s="67">
        <f t="shared" si="26"/>
        <v>45809</v>
      </c>
      <c r="H2196" s="67" t="s">
        <v>2009</v>
      </c>
      <c r="I2196" s="26" t="s">
        <v>102</v>
      </c>
      <c r="J2196" s="66" t="s">
        <v>129</v>
      </c>
      <c r="K2196" s="69"/>
      <c r="L2196" s="69"/>
      <c r="M2196" s="69" t="s">
        <v>666</v>
      </c>
      <c r="N2196" s="69" t="s">
        <v>28</v>
      </c>
      <c r="O2196" s="71">
        <v>0</v>
      </c>
      <c r="P2196" s="74">
        <v>3.06</v>
      </c>
    </row>
    <row r="2197" spans="1:16" ht="14.25" customHeight="1">
      <c r="A2197" s="64" t="s">
        <v>122</v>
      </c>
      <c r="B2197" s="163" t="s">
        <v>1342</v>
      </c>
      <c r="C2197" s="174" t="s">
        <v>647</v>
      </c>
      <c r="D2197" s="68">
        <v>45826</v>
      </c>
      <c r="E2197" s="66">
        <f t="shared" si="24"/>
        <v>6</v>
      </c>
      <c r="F2197" s="66">
        <f t="shared" si="25"/>
        <v>2025</v>
      </c>
      <c r="G2197" s="67">
        <f t="shared" si="26"/>
        <v>45809</v>
      </c>
      <c r="H2197" s="67" t="s">
        <v>2008</v>
      </c>
      <c r="I2197" s="26" t="s">
        <v>63</v>
      </c>
      <c r="J2197" s="66" t="s">
        <v>135</v>
      </c>
      <c r="K2197" s="69"/>
      <c r="L2197" s="69"/>
      <c r="M2197" s="69" t="s">
        <v>666</v>
      </c>
      <c r="N2197" s="69" t="s">
        <v>28</v>
      </c>
      <c r="O2197" s="71">
        <v>0</v>
      </c>
      <c r="P2197" s="74">
        <v>340</v>
      </c>
    </row>
    <row r="2198" spans="1:16" ht="14.25" customHeight="1">
      <c r="A2198" s="64" t="s">
        <v>122</v>
      </c>
      <c r="B2198" s="163" t="s">
        <v>1342</v>
      </c>
      <c r="C2198" s="174" t="s">
        <v>647</v>
      </c>
      <c r="D2198" s="68">
        <v>45826</v>
      </c>
      <c r="E2198" s="66">
        <f t="shared" si="24"/>
        <v>6</v>
      </c>
      <c r="F2198" s="66">
        <f t="shared" si="25"/>
        <v>2025</v>
      </c>
      <c r="G2198" s="67">
        <f t="shared" si="26"/>
        <v>45809</v>
      </c>
      <c r="H2198" s="67" t="s">
        <v>2008</v>
      </c>
      <c r="I2198" s="26" t="s">
        <v>63</v>
      </c>
      <c r="J2198" s="66" t="s">
        <v>765</v>
      </c>
      <c r="K2198" s="69"/>
      <c r="L2198" s="69"/>
      <c r="M2198" s="69" t="s">
        <v>666</v>
      </c>
      <c r="N2198" s="69" t="s">
        <v>28</v>
      </c>
      <c r="O2198" s="71">
        <v>0</v>
      </c>
      <c r="P2198" s="74">
        <v>1355.03</v>
      </c>
    </row>
    <row r="2199" spans="1:16" ht="14.25" customHeight="1">
      <c r="A2199" s="64" t="s">
        <v>122</v>
      </c>
      <c r="B2199" s="163" t="s">
        <v>1342</v>
      </c>
      <c r="C2199" s="174" t="s">
        <v>647</v>
      </c>
      <c r="D2199" s="68">
        <v>45831</v>
      </c>
      <c r="E2199" s="66">
        <f t="shared" si="24"/>
        <v>6</v>
      </c>
      <c r="F2199" s="66">
        <f t="shared" si="25"/>
        <v>2025</v>
      </c>
      <c r="G2199" s="67">
        <f t="shared" si="26"/>
        <v>45809</v>
      </c>
      <c r="H2199" s="67" t="s">
        <v>2006</v>
      </c>
      <c r="I2199" s="26" t="s">
        <v>165</v>
      </c>
      <c r="J2199" s="66" t="s">
        <v>1360</v>
      </c>
      <c r="K2199" s="69"/>
      <c r="L2199" s="69"/>
      <c r="M2199" s="69" t="s">
        <v>664</v>
      </c>
      <c r="N2199" s="69" t="s">
        <v>604</v>
      </c>
      <c r="O2199" s="71">
        <v>14388.45</v>
      </c>
      <c r="P2199" s="74">
        <v>0</v>
      </c>
    </row>
    <row r="2200" spans="1:16" ht="14.25" customHeight="1">
      <c r="A2200" s="64" t="s">
        <v>122</v>
      </c>
      <c r="B2200" s="163" t="s">
        <v>1342</v>
      </c>
      <c r="C2200" s="174" t="s">
        <v>647</v>
      </c>
      <c r="D2200" s="68">
        <v>45831</v>
      </c>
      <c r="E2200" s="66">
        <f t="shared" si="24"/>
        <v>6</v>
      </c>
      <c r="F2200" s="66">
        <f t="shared" si="25"/>
        <v>2025</v>
      </c>
      <c r="G2200" s="67">
        <f t="shared" si="26"/>
        <v>45809</v>
      </c>
      <c r="H2200" s="67" t="s">
        <v>2008</v>
      </c>
      <c r="I2200" s="26" t="s">
        <v>475</v>
      </c>
      <c r="J2200" s="66" t="s">
        <v>152</v>
      </c>
      <c r="K2200" s="69"/>
      <c r="L2200" s="69"/>
      <c r="M2200" s="69" t="s">
        <v>666</v>
      </c>
      <c r="N2200" s="69" t="s">
        <v>28</v>
      </c>
      <c r="O2200" s="71">
        <v>0</v>
      </c>
      <c r="P2200" s="74">
        <v>292.54000000000002</v>
      </c>
    </row>
    <row r="2201" spans="1:16" ht="14.25" customHeight="1">
      <c r="A2201" s="64" t="s">
        <v>122</v>
      </c>
      <c r="B2201" s="163" t="s">
        <v>1342</v>
      </c>
      <c r="C2201" s="174" t="s">
        <v>647</v>
      </c>
      <c r="D2201" s="68">
        <v>45831</v>
      </c>
      <c r="E2201" s="66">
        <f t="shared" si="24"/>
        <v>6</v>
      </c>
      <c r="F2201" s="66">
        <f t="shared" si="25"/>
        <v>2025</v>
      </c>
      <c r="G2201" s="67">
        <f t="shared" si="26"/>
        <v>45809</v>
      </c>
      <c r="H2201" s="67" t="s">
        <v>2008</v>
      </c>
      <c r="I2201" s="26" t="s">
        <v>475</v>
      </c>
      <c r="J2201" s="66" t="s">
        <v>152</v>
      </c>
      <c r="K2201" s="69"/>
      <c r="L2201" s="69"/>
      <c r="M2201" s="69" t="s">
        <v>666</v>
      </c>
      <c r="N2201" s="69" t="s">
        <v>28</v>
      </c>
      <c r="O2201" s="71">
        <v>0</v>
      </c>
      <c r="P2201" s="74">
        <v>377.6</v>
      </c>
    </row>
    <row r="2202" spans="1:16" ht="14.25" customHeight="1">
      <c r="A2202" s="64" t="s">
        <v>122</v>
      </c>
      <c r="B2202" s="163" t="s">
        <v>1342</v>
      </c>
      <c r="C2202" s="174" t="s">
        <v>647</v>
      </c>
      <c r="D2202" s="68">
        <v>45831</v>
      </c>
      <c r="E2202" s="66">
        <f t="shared" si="24"/>
        <v>6</v>
      </c>
      <c r="F2202" s="66">
        <f t="shared" si="25"/>
        <v>2025</v>
      </c>
      <c r="G2202" s="67">
        <f t="shared" si="26"/>
        <v>45809</v>
      </c>
      <c r="H2202" s="67" t="s">
        <v>2008</v>
      </c>
      <c r="I2202" s="26" t="s">
        <v>475</v>
      </c>
      <c r="J2202" s="66" t="s">
        <v>152</v>
      </c>
      <c r="K2202" s="69"/>
      <c r="L2202" s="69"/>
      <c r="M2202" s="69" t="s">
        <v>666</v>
      </c>
      <c r="N2202" s="69" t="s">
        <v>28</v>
      </c>
      <c r="O2202" s="71">
        <v>0</v>
      </c>
      <c r="P2202" s="74">
        <v>351.18</v>
      </c>
    </row>
    <row r="2203" spans="1:16" ht="14.25" customHeight="1">
      <c r="A2203" s="64" t="s">
        <v>122</v>
      </c>
      <c r="B2203" s="163" t="s">
        <v>1342</v>
      </c>
      <c r="C2203" s="174" t="s">
        <v>647</v>
      </c>
      <c r="D2203" s="68">
        <v>45831</v>
      </c>
      <c r="E2203" s="66">
        <f t="shared" si="24"/>
        <v>6</v>
      </c>
      <c r="F2203" s="66">
        <f t="shared" si="25"/>
        <v>2025</v>
      </c>
      <c r="G2203" s="67">
        <f t="shared" si="26"/>
        <v>45809</v>
      </c>
      <c r="H2203" s="67" t="s">
        <v>2008</v>
      </c>
      <c r="I2203" s="26" t="s">
        <v>475</v>
      </c>
      <c r="J2203" s="66" t="s">
        <v>152</v>
      </c>
      <c r="K2203" s="69"/>
      <c r="L2203" s="69"/>
      <c r="M2203" s="69" t="s">
        <v>666</v>
      </c>
      <c r="N2203" s="69" t="s">
        <v>28</v>
      </c>
      <c r="O2203" s="71">
        <v>0</v>
      </c>
      <c r="P2203" s="74">
        <v>68.84</v>
      </c>
    </row>
    <row r="2204" spans="1:16" ht="14.25" customHeight="1">
      <c r="A2204" s="64" t="s">
        <v>122</v>
      </c>
      <c r="B2204" s="163" t="s">
        <v>1342</v>
      </c>
      <c r="C2204" s="174" t="s">
        <v>647</v>
      </c>
      <c r="D2204" s="68">
        <v>45831</v>
      </c>
      <c r="E2204" s="66">
        <f t="shared" si="24"/>
        <v>6</v>
      </c>
      <c r="F2204" s="66">
        <f t="shared" si="25"/>
        <v>2025</v>
      </c>
      <c r="G2204" s="67">
        <f t="shared" si="26"/>
        <v>45809</v>
      </c>
      <c r="H2204" s="67" t="s">
        <v>2008</v>
      </c>
      <c r="I2204" s="26" t="s">
        <v>475</v>
      </c>
      <c r="J2204" s="66" t="s">
        <v>152</v>
      </c>
      <c r="K2204" s="69"/>
      <c r="L2204" s="69"/>
      <c r="M2204" s="69" t="s">
        <v>666</v>
      </c>
      <c r="N2204" s="69" t="s">
        <v>28</v>
      </c>
      <c r="O2204" s="71">
        <v>0</v>
      </c>
      <c r="P2204" s="74">
        <v>178.25</v>
      </c>
    </row>
    <row r="2205" spans="1:16" ht="14.25" customHeight="1">
      <c r="A2205" s="64" t="s">
        <v>122</v>
      </c>
      <c r="B2205" s="163" t="s">
        <v>1342</v>
      </c>
      <c r="C2205" s="174" t="s">
        <v>647</v>
      </c>
      <c r="D2205" s="68">
        <v>45831</v>
      </c>
      <c r="E2205" s="66">
        <f t="shared" si="24"/>
        <v>6</v>
      </c>
      <c r="F2205" s="66">
        <f t="shared" si="25"/>
        <v>2025</v>
      </c>
      <c r="G2205" s="67">
        <f t="shared" si="26"/>
        <v>45809</v>
      </c>
      <c r="H2205" s="67" t="s">
        <v>2008</v>
      </c>
      <c r="I2205" s="26" t="s">
        <v>475</v>
      </c>
      <c r="J2205" s="66" t="s">
        <v>152</v>
      </c>
      <c r="K2205" s="69"/>
      <c r="L2205" s="69"/>
      <c r="M2205" s="69" t="s">
        <v>666</v>
      </c>
      <c r="N2205" s="69" t="s">
        <v>28</v>
      </c>
      <c r="O2205" s="71">
        <v>0</v>
      </c>
      <c r="P2205" s="74">
        <v>677.82</v>
      </c>
    </row>
    <row r="2206" spans="1:16" ht="14.25" customHeight="1">
      <c r="A2206" s="64" t="s">
        <v>122</v>
      </c>
      <c r="B2206" s="163" t="s">
        <v>1342</v>
      </c>
      <c r="C2206" s="174" t="s">
        <v>647</v>
      </c>
      <c r="D2206" s="68">
        <v>45831</v>
      </c>
      <c r="E2206" s="66">
        <f t="shared" si="24"/>
        <v>6</v>
      </c>
      <c r="F2206" s="66">
        <f t="shared" si="25"/>
        <v>2025</v>
      </c>
      <c r="G2206" s="67">
        <f t="shared" si="26"/>
        <v>45809</v>
      </c>
      <c r="H2206" s="67" t="s">
        <v>2008</v>
      </c>
      <c r="I2206" s="26" t="s">
        <v>475</v>
      </c>
      <c r="J2206" s="66" t="s">
        <v>152</v>
      </c>
      <c r="K2206" s="69"/>
      <c r="L2206" s="69"/>
      <c r="M2206" s="69" t="s">
        <v>666</v>
      </c>
      <c r="N2206" s="69" t="s">
        <v>28</v>
      </c>
      <c r="O2206" s="71">
        <v>0</v>
      </c>
      <c r="P2206" s="74">
        <v>372.18</v>
      </c>
    </row>
    <row r="2207" spans="1:16" ht="14.25" customHeight="1">
      <c r="A2207" s="64" t="s">
        <v>122</v>
      </c>
      <c r="B2207" s="163" t="s">
        <v>1342</v>
      </c>
      <c r="C2207" s="174" t="s">
        <v>647</v>
      </c>
      <c r="D2207" s="68">
        <v>45831</v>
      </c>
      <c r="E2207" s="66">
        <f t="shared" si="24"/>
        <v>6</v>
      </c>
      <c r="F2207" s="66">
        <f t="shared" si="25"/>
        <v>2025</v>
      </c>
      <c r="G2207" s="67">
        <f t="shared" si="26"/>
        <v>45809</v>
      </c>
      <c r="H2207" s="67" t="s">
        <v>2008</v>
      </c>
      <c r="I2207" s="26" t="s">
        <v>475</v>
      </c>
      <c r="J2207" s="66" t="s">
        <v>152</v>
      </c>
      <c r="K2207" s="69"/>
      <c r="L2207" s="69"/>
      <c r="M2207" s="69" t="s">
        <v>666</v>
      </c>
      <c r="N2207" s="69" t="s">
        <v>28</v>
      </c>
      <c r="O2207" s="71">
        <v>0</v>
      </c>
      <c r="P2207" s="74">
        <v>243.94</v>
      </c>
    </row>
    <row r="2208" spans="1:16" ht="14.25" customHeight="1">
      <c r="A2208" s="64" t="s">
        <v>122</v>
      </c>
      <c r="B2208" s="163" t="s">
        <v>1342</v>
      </c>
      <c r="C2208" s="174" t="s">
        <v>647</v>
      </c>
      <c r="D2208" s="68">
        <v>45831</v>
      </c>
      <c r="E2208" s="66">
        <f t="shared" si="24"/>
        <v>6</v>
      </c>
      <c r="F2208" s="66">
        <f t="shared" si="25"/>
        <v>2025</v>
      </c>
      <c r="G2208" s="67">
        <f t="shared" si="26"/>
        <v>45809</v>
      </c>
      <c r="H2208" s="67" t="s">
        <v>2008</v>
      </c>
      <c r="I2208" s="26" t="s">
        <v>475</v>
      </c>
      <c r="J2208" s="66" t="s">
        <v>152</v>
      </c>
      <c r="K2208" s="69"/>
      <c r="L2208" s="69"/>
      <c r="M2208" s="69" t="s">
        <v>666</v>
      </c>
      <c r="N2208" s="69" t="s">
        <v>28</v>
      </c>
      <c r="O2208" s="71">
        <v>0</v>
      </c>
      <c r="P2208" s="74">
        <v>209.7</v>
      </c>
    </row>
    <row r="2209" spans="1:16" ht="14.25" customHeight="1">
      <c r="A2209" s="64" t="s">
        <v>122</v>
      </c>
      <c r="B2209" s="163" t="s">
        <v>1342</v>
      </c>
      <c r="C2209" s="174" t="s">
        <v>647</v>
      </c>
      <c r="D2209" s="68">
        <v>45831</v>
      </c>
      <c r="E2209" s="66">
        <f t="shared" si="24"/>
        <v>6</v>
      </c>
      <c r="F2209" s="66">
        <f t="shared" si="25"/>
        <v>2025</v>
      </c>
      <c r="G2209" s="67">
        <f t="shared" si="26"/>
        <v>45809</v>
      </c>
      <c r="H2209" s="67" t="s">
        <v>2009</v>
      </c>
      <c r="I2209" s="26" t="s">
        <v>102</v>
      </c>
      <c r="J2209" s="66" t="s">
        <v>129</v>
      </c>
      <c r="K2209" s="69"/>
      <c r="L2209" s="69"/>
      <c r="M2209" s="69" t="s">
        <v>666</v>
      </c>
      <c r="N2209" s="69" t="s">
        <v>28</v>
      </c>
      <c r="O2209" s="71">
        <v>0</v>
      </c>
      <c r="P2209" s="74">
        <v>9.8000000000000007</v>
      </c>
    </row>
    <row r="2210" spans="1:16" ht="14.25" customHeight="1">
      <c r="A2210" s="64" t="s">
        <v>122</v>
      </c>
      <c r="B2210" s="163" t="s">
        <v>1342</v>
      </c>
      <c r="C2210" s="174" t="s">
        <v>647</v>
      </c>
      <c r="D2210" s="68">
        <v>45831</v>
      </c>
      <c r="E2210" s="66">
        <f t="shared" si="24"/>
        <v>6</v>
      </c>
      <c r="F2210" s="66">
        <f t="shared" si="25"/>
        <v>2025</v>
      </c>
      <c r="G2210" s="67">
        <f t="shared" si="26"/>
        <v>45809</v>
      </c>
      <c r="H2210" s="67" t="s">
        <v>29</v>
      </c>
      <c r="I2210" s="26" t="s">
        <v>40</v>
      </c>
      <c r="J2210" s="66" t="s">
        <v>135</v>
      </c>
      <c r="K2210" s="69"/>
      <c r="L2210" s="69"/>
      <c r="M2210" s="69" t="s">
        <v>666</v>
      </c>
      <c r="N2210" s="69" t="s">
        <v>28</v>
      </c>
      <c r="O2210" s="71">
        <v>0</v>
      </c>
      <c r="P2210" s="74">
        <v>7027.12</v>
      </c>
    </row>
    <row r="2211" spans="1:16" ht="14.25" customHeight="1">
      <c r="A2211" s="64" t="s">
        <v>122</v>
      </c>
      <c r="B2211" s="163" t="s">
        <v>1342</v>
      </c>
      <c r="C2211" s="174" t="s">
        <v>647</v>
      </c>
      <c r="D2211" s="68">
        <v>45831</v>
      </c>
      <c r="E2211" s="66">
        <f t="shared" si="24"/>
        <v>6</v>
      </c>
      <c r="F2211" s="66">
        <f t="shared" si="25"/>
        <v>2025</v>
      </c>
      <c r="G2211" s="67">
        <f t="shared" si="26"/>
        <v>45809</v>
      </c>
      <c r="H2211" s="67" t="s">
        <v>29</v>
      </c>
      <c r="I2211" s="26" t="s">
        <v>37</v>
      </c>
      <c r="J2211" s="66" t="s">
        <v>135</v>
      </c>
      <c r="K2211" s="69"/>
      <c r="L2211" s="69"/>
      <c r="M2211" s="69" t="s">
        <v>666</v>
      </c>
      <c r="N2211" s="69" t="s">
        <v>28</v>
      </c>
      <c r="O2211" s="71">
        <v>0</v>
      </c>
      <c r="P2211" s="74">
        <v>4528.1000000000004</v>
      </c>
    </row>
    <row r="2212" spans="1:16" ht="14.25" customHeight="1">
      <c r="A2212" s="64" t="s">
        <v>122</v>
      </c>
      <c r="B2212" s="163" t="s">
        <v>1342</v>
      </c>
      <c r="C2212" s="174" t="s">
        <v>647</v>
      </c>
      <c r="D2212" s="68">
        <v>45831</v>
      </c>
      <c r="E2212" s="66">
        <f t="shared" si="24"/>
        <v>6</v>
      </c>
      <c r="F2212" s="66">
        <f t="shared" si="25"/>
        <v>2025</v>
      </c>
      <c r="G2212" s="67">
        <f t="shared" si="26"/>
        <v>45809</v>
      </c>
      <c r="H2212" s="67" t="s">
        <v>2008</v>
      </c>
      <c r="I2212" s="26" t="s">
        <v>63</v>
      </c>
      <c r="J2212" s="66" t="s">
        <v>1502</v>
      </c>
      <c r="K2212" s="69"/>
      <c r="L2212" s="69"/>
      <c r="M2212" s="69" t="s">
        <v>666</v>
      </c>
      <c r="N2212" s="69" t="s">
        <v>28</v>
      </c>
      <c r="O2212" s="71">
        <v>0</v>
      </c>
      <c r="P2212" s="74">
        <v>51.38</v>
      </c>
    </row>
    <row r="2213" spans="1:16" ht="14.25" customHeight="1">
      <c r="A2213" s="64" t="s">
        <v>122</v>
      </c>
      <c r="B2213" s="163" t="s">
        <v>1342</v>
      </c>
      <c r="C2213" s="174" t="s">
        <v>647</v>
      </c>
      <c r="D2213" s="68">
        <v>45832</v>
      </c>
      <c r="E2213" s="66">
        <f t="shared" si="24"/>
        <v>6</v>
      </c>
      <c r="F2213" s="66">
        <f t="shared" si="25"/>
        <v>2025</v>
      </c>
      <c r="G2213" s="67">
        <f t="shared" si="26"/>
        <v>45809</v>
      </c>
      <c r="H2213" s="67" t="s">
        <v>2006</v>
      </c>
      <c r="I2213" s="26" t="s">
        <v>165</v>
      </c>
      <c r="J2213" s="66" t="s">
        <v>1360</v>
      </c>
      <c r="K2213" s="69"/>
      <c r="L2213" s="69"/>
      <c r="M2213" s="69" t="s">
        <v>664</v>
      </c>
      <c r="N2213" s="69" t="s">
        <v>604</v>
      </c>
      <c r="O2213" s="71">
        <v>2011.79</v>
      </c>
      <c r="P2213" s="74">
        <v>0</v>
      </c>
    </row>
    <row r="2214" spans="1:16" ht="14.25" customHeight="1">
      <c r="A2214" s="64" t="s">
        <v>122</v>
      </c>
      <c r="B2214" s="163" t="s">
        <v>1342</v>
      </c>
      <c r="C2214" s="174" t="s">
        <v>647</v>
      </c>
      <c r="D2214" s="68">
        <v>45832</v>
      </c>
      <c r="E2214" s="66">
        <f t="shared" si="24"/>
        <v>6</v>
      </c>
      <c r="F2214" s="66">
        <f t="shared" si="25"/>
        <v>2025</v>
      </c>
      <c r="G2214" s="67">
        <f t="shared" si="26"/>
        <v>45809</v>
      </c>
      <c r="H2214" s="67" t="s">
        <v>2008</v>
      </c>
      <c r="I2214" s="26" t="s">
        <v>475</v>
      </c>
      <c r="J2214" s="66" t="s">
        <v>152</v>
      </c>
      <c r="K2214" s="69"/>
      <c r="L2214" s="69"/>
      <c r="M2214" s="69" t="s">
        <v>666</v>
      </c>
      <c r="N2214" s="69" t="s">
        <v>28</v>
      </c>
      <c r="O2214" s="71">
        <v>0</v>
      </c>
      <c r="P2214" s="74">
        <v>131.4</v>
      </c>
    </row>
    <row r="2215" spans="1:16" ht="14.25" customHeight="1">
      <c r="A2215" s="64" t="s">
        <v>122</v>
      </c>
      <c r="B2215" s="163" t="s">
        <v>1342</v>
      </c>
      <c r="C2215" s="174" t="s">
        <v>647</v>
      </c>
      <c r="D2215" s="68">
        <v>45832</v>
      </c>
      <c r="E2215" s="66">
        <f t="shared" si="24"/>
        <v>6</v>
      </c>
      <c r="F2215" s="66">
        <f t="shared" si="25"/>
        <v>2025</v>
      </c>
      <c r="G2215" s="67">
        <f t="shared" si="26"/>
        <v>45809</v>
      </c>
      <c r="H2215" s="67" t="s">
        <v>2008</v>
      </c>
      <c r="I2215" s="26" t="s">
        <v>475</v>
      </c>
      <c r="J2215" s="66" t="s">
        <v>152</v>
      </c>
      <c r="K2215" s="69"/>
      <c r="L2215" s="69"/>
      <c r="M2215" s="69" t="s">
        <v>666</v>
      </c>
      <c r="N2215" s="69" t="s">
        <v>28</v>
      </c>
      <c r="O2215" s="71">
        <v>0</v>
      </c>
      <c r="P2215" s="74">
        <v>314.74</v>
      </c>
    </row>
    <row r="2216" spans="1:16" ht="14.25" customHeight="1">
      <c r="A2216" s="64" t="s">
        <v>122</v>
      </c>
      <c r="B2216" s="163" t="s">
        <v>1342</v>
      </c>
      <c r="C2216" s="174" t="s">
        <v>647</v>
      </c>
      <c r="D2216" s="68">
        <v>45832</v>
      </c>
      <c r="E2216" s="66">
        <f t="shared" si="24"/>
        <v>6</v>
      </c>
      <c r="F2216" s="66">
        <f t="shared" si="25"/>
        <v>2025</v>
      </c>
      <c r="G2216" s="67">
        <f t="shared" si="26"/>
        <v>45809</v>
      </c>
      <c r="H2216" s="67" t="s">
        <v>2008</v>
      </c>
      <c r="I2216" s="26" t="s">
        <v>475</v>
      </c>
      <c r="J2216" s="66" t="s">
        <v>152</v>
      </c>
      <c r="K2216" s="69"/>
      <c r="L2216" s="69"/>
      <c r="M2216" s="69" t="s">
        <v>666</v>
      </c>
      <c r="N2216" s="69" t="s">
        <v>28</v>
      </c>
      <c r="O2216" s="71">
        <v>0</v>
      </c>
      <c r="P2216" s="74">
        <v>323.5</v>
      </c>
    </row>
    <row r="2217" spans="1:16" ht="14.25" customHeight="1">
      <c r="A2217" s="64" t="s">
        <v>122</v>
      </c>
      <c r="B2217" s="163" t="s">
        <v>1342</v>
      </c>
      <c r="C2217" s="174" t="s">
        <v>647</v>
      </c>
      <c r="D2217" s="68">
        <v>45832</v>
      </c>
      <c r="E2217" s="66">
        <f t="shared" si="24"/>
        <v>6</v>
      </c>
      <c r="F2217" s="66">
        <f t="shared" si="25"/>
        <v>2025</v>
      </c>
      <c r="G2217" s="67">
        <f t="shared" si="26"/>
        <v>45809</v>
      </c>
      <c r="H2217" s="67" t="s">
        <v>2008</v>
      </c>
      <c r="I2217" s="26" t="s">
        <v>475</v>
      </c>
      <c r="J2217" s="66" t="s">
        <v>152</v>
      </c>
      <c r="K2217" s="69"/>
      <c r="L2217" s="69"/>
      <c r="M2217" s="69" t="s">
        <v>666</v>
      </c>
      <c r="N2217" s="69" t="s">
        <v>28</v>
      </c>
      <c r="O2217" s="71">
        <v>0</v>
      </c>
      <c r="P2217" s="74">
        <v>195.92</v>
      </c>
    </row>
    <row r="2218" spans="1:16" ht="14.25" customHeight="1">
      <c r="A2218" s="64" t="s">
        <v>122</v>
      </c>
      <c r="B2218" s="163" t="s">
        <v>1342</v>
      </c>
      <c r="C2218" s="174" t="s">
        <v>647</v>
      </c>
      <c r="D2218" s="68">
        <v>45832</v>
      </c>
      <c r="E2218" s="66">
        <f t="shared" si="24"/>
        <v>6</v>
      </c>
      <c r="F2218" s="66">
        <f t="shared" si="25"/>
        <v>2025</v>
      </c>
      <c r="G2218" s="67">
        <f t="shared" si="26"/>
        <v>45809</v>
      </c>
      <c r="H2218" s="67" t="s">
        <v>2008</v>
      </c>
      <c r="I2218" s="26" t="s">
        <v>475</v>
      </c>
      <c r="J2218" s="66" t="s">
        <v>152</v>
      </c>
      <c r="K2218" s="69"/>
      <c r="L2218" s="69"/>
      <c r="M2218" s="69" t="s">
        <v>666</v>
      </c>
      <c r="N2218" s="69" t="s">
        <v>28</v>
      </c>
      <c r="O2218" s="71">
        <v>0</v>
      </c>
      <c r="P2218" s="74">
        <v>459.6</v>
      </c>
    </row>
    <row r="2219" spans="1:16" ht="14.25" customHeight="1">
      <c r="A2219" s="64" t="s">
        <v>122</v>
      </c>
      <c r="B2219" s="163" t="s">
        <v>1342</v>
      </c>
      <c r="C2219" s="174" t="s">
        <v>647</v>
      </c>
      <c r="D2219" s="68">
        <v>45832</v>
      </c>
      <c r="E2219" s="66">
        <f t="shared" si="24"/>
        <v>6</v>
      </c>
      <c r="F2219" s="66">
        <f t="shared" si="25"/>
        <v>2025</v>
      </c>
      <c r="G2219" s="67">
        <f t="shared" si="26"/>
        <v>45809</v>
      </c>
      <c r="H2219" s="67" t="s">
        <v>2008</v>
      </c>
      <c r="I2219" s="26" t="s">
        <v>475</v>
      </c>
      <c r="J2219" s="66" t="s">
        <v>152</v>
      </c>
      <c r="K2219" s="69"/>
      <c r="L2219" s="69"/>
      <c r="M2219" s="69" t="s">
        <v>666</v>
      </c>
      <c r="N2219" s="69" t="s">
        <v>28</v>
      </c>
      <c r="O2219" s="71">
        <v>0</v>
      </c>
      <c r="P2219" s="74">
        <v>106.5</v>
      </c>
    </row>
    <row r="2220" spans="1:16" ht="14.25" customHeight="1">
      <c r="A2220" s="64" t="s">
        <v>122</v>
      </c>
      <c r="B2220" s="163" t="s">
        <v>1342</v>
      </c>
      <c r="C2220" s="174" t="s">
        <v>647</v>
      </c>
      <c r="D2220" s="68">
        <v>45832</v>
      </c>
      <c r="E2220" s="66">
        <f t="shared" si="24"/>
        <v>6</v>
      </c>
      <c r="F2220" s="66">
        <f t="shared" si="25"/>
        <v>2025</v>
      </c>
      <c r="G2220" s="67">
        <f t="shared" si="26"/>
        <v>45809</v>
      </c>
      <c r="H2220" s="67" t="s">
        <v>2008</v>
      </c>
      <c r="I2220" s="26" t="s">
        <v>63</v>
      </c>
      <c r="J2220" s="66" t="s">
        <v>1503</v>
      </c>
      <c r="K2220" s="69"/>
      <c r="L2220" s="69"/>
      <c r="M2220" s="69" t="s">
        <v>666</v>
      </c>
      <c r="N2220" s="69" t="s">
        <v>28</v>
      </c>
      <c r="O2220" s="71">
        <v>0</v>
      </c>
      <c r="P2220" s="74">
        <v>480.13</v>
      </c>
    </row>
    <row r="2221" spans="1:16" ht="14.25" customHeight="1">
      <c r="A2221" s="64" t="s">
        <v>122</v>
      </c>
      <c r="B2221" s="163" t="s">
        <v>1342</v>
      </c>
      <c r="C2221" s="174" t="s">
        <v>647</v>
      </c>
      <c r="D2221" s="68">
        <v>45833</v>
      </c>
      <c r="E2221" s="66">
        <f t="shared" si="24"/>
        <v>6</v>
      </c>
      <c r="F2221" s="66">
        <f t="shared" si="25"/>
        <v>2025</v>
      </c>
      <c r="G2221" s="67">
        <f t="shared" si="26"/>
        <v>45809</v>
      </c>
      <c r="H2221" s="67" t="s">
        <v>2006</v>
      </c>
      <c r="I2221" s="26" t="s">
        <v>165</v>
      </c>
      <c r="J2221" s="66" t="s">
        <v>1360</v>
      </c>
      <c r="K2221" s="69"/>
      <c r="L2221" s="69"/>
      <c r="M2221" s="69" t="s">
        <v>664</v>
      </c>
      <c r="N2221" s="69" t="s">
        <v>604</v>
      </c>
      <c r="O2221" s="71">
        <v>46837.16</v>
      </c>
      <c r="P2221" s="74">
        <v>0</v>
      </c>
    </row>
    <row r="2222" spans="1:16" ht="14.25" customHeight="1">
      <c r="A2222" s="64" t="s">
        <v>122</v>
      </c>
      <c r="B2222" s="163" t="s">
        <v>1342</v>
      </c>
      <c r="C2222" s="174" t="s">
        <v>647</v>
      </c>
      <c r="D2222" s="68">
        <v>45833</v>
      </c>
      <c r="E2222" s="66">
        <f t="shared" si="24"/>
        <v>6</v>
      </c>
      <c r="F2222" s="66">
        <f t="shared" si="25"/>
        <v>2025</v>
      </c>
      <c r="G2222" s="67">
        <f t="shared" si="26"/>
        <v>45809</v>
      </c>
      <c r="H2222" s="67" t="s">
        <v>2008</v>
      </c>
      <c r="I2222" s="26" t="s">
        <v>475</v>
      </c>
      <c r="J2222" s="66" t="s">
        <v>1504</v>
      </c>
      <c r="K2222" s="69"/>
      <c r="L2222" s="69"/>
      <c r="M2222" s="69" t="s">
        <v>666</v>
      </c>
      <c r="N2222" s="69" t="s">
        <v>28</v>
      </c>
      <c r="O2222" s="71">
        <v>0</v>
      </c>
      <c r="P2222" s="74">
        <v>798.93</v>
      </c>
    </row>
    <row r="2223" spans="1:16" ht="14.25" customHeight="1">
      <c r="A2223" s="64" t="s">
        <v>122</v>
      </c>
      <c r="B2223" s="163" t="s">
        <v>1342</v>
      </c>
      <c r="C2223" s="174" t="s">
        <v>647</v>
      </c>
      <c r="D2223" s="68">
        <v>45833</v>
      </c>
      <c r="E2223" s="66">
        <f t="shared" si="24"/>
        <v>6</v>
      </c>
      <c r="F2223" s="66">
        <f t="shared" si="25"/>
        <v>2025</v>
      </c>
      <c r="G2223" s="67">
        <f t="shared" si="26"/>
        <v>45809</v>
      </c>
      <c r="H2223" s="67" t="s">
        <v>29</v>
      </c>
      <c r="I2223" s="26" t="s">
        <v>281</v>
      </c>
      <c r="J2223" s="66" t="s">
        <v>962</v>
      </c>
      <c r="K2223" s="69"/>
      <c r="L2223" s="69"/>
      <c r="M2223" s="69" t="s">
        <v>666</v>
      </c>
      <c r="N2223" s="69" t="s">
        <v>28</v>
      </c>
      <c r="O2223" s="71">
        <v>0</v>
      </c>
      <c r="P2223" s="74">
        <v>1406.44</v>
      </c>
    </row>
    <row r="2224" spans="1:16" ht="14.25" customHeight="1">
      <c r="A2224" s="64" t="s">
        <v>122</v>
      </c>
      <c r="B2224" s="163" t="s">
        <v>1342</v>
      </c>
      <c r="C2224" s="174" t="s">
        <v>647</v>
      </c>
      <c r="D2224" s="68">
        <v>45833</v>
      </c>
      <c r="E2224" s="66">
        <f t="shared" si="24"/>
        <v>6</v>
      </c>
      <c r="F2224" s="66">
        <f t="shared" si="25"/>
        <v>2025</v>
      </c>
      <c r="G2224" s="67">
        <f t="shared" si="26"/>
        <v>45809</v>
      </c>
      <c r="H2224" s="67" t="s">
        <v>29</v>
      </c>
      <c r="I2224" s="26" t="s">
        <v>281</v>
      </c>
      <c r="J2224" s="66" t="s">
        <v>353</v>
      </c>
      <c r="K2224" s="69"/>
      <c r="L2224" s="69"/>
      <c r="M2224" s="69" t="s">
        <v>666</v>
      </c>
      <c r="N2224" s="69" t="s">
        <v>28</v>
      </c>
      <c r="O2224" s="71">
        <v>0</v>
      </c>
      <c r="P2224" s="74">
        <v>392.08</v>
      </c>
    </row>
    <row r="2225" spans="1:16" ht="14.25" customHeight="1">
      <c r="A2225" s="64" t="s">
        <v>122</v>
      </c>
      <c r="B2225" s="163" t="s">
        <v>1342</v>
      </c>
      <c r="C2225" s="174" t="s">
        <v>647</v>
      </c>
      <c r="D2225" s="68">
        <v>45833</v>
      </c>
      <c r="E2225" s="66">
        <f t="shared" si="24"/>
        <v>6</v>
      </c>
      <c r="F2225" s="66">
        <f t="shared" si="25"/>
        <v>2025</v>
      </c>
      <c r="G2225" s="67">
        <f t="shared" si="26"/>
        <v>45809</v>
      </c>
      <c r="H2225" s="67" t="s">
        <v>29</v>
      </c>
      <c r="I2225" s="26" t="s">
        <v>281</v>
      </c>
      <c r="J2225" s="66" t="s">
        <v>353</v>
      </c>
      <c r="K2225" s="69"/>
      <c r="L2225" s="69"/>
      <c r="M2225" s="69" t="s">
        <v>666</v>
      </c>
      <c r="N2225" s="69" t="s">
        <v>28</v>
      </c>
      <c r="O2225" s="71">
        <v>0</v>
      </c>
      <c r="P2225" s="74">
        <v>392.08</v>
      </c>
    </row>
    <row r="2226" spans="1:16" ht="14.25" customHeight="1">
      <c r="A2226" s="64" t="s">
        <v>122</v>
      </c>
      <c r="B2226" s="163" t="s">
        <v>1342</v>
      </c>
      <c r="C2226" s="174" t="s">
        <v>647</v>
      </c>
      <c r="D2226" s="68">
        <v>45833</v>
      </c>
      <c r="E2226" s="66">
        <f t="shared" si="24"/>
        <v>6</v>
      </c>
      <c r="F2226" s="66">
        <f t="shared" si="25"/>
        <v>2025</v>
      </c>
      <c r="G2226" s="67">
        <f t="shared" si="26"/>
        <v>45809</v>
      </c>
      <c r="H2226" s="67" t="s">
        <v>2009</v>
      </c>
      <c r="I2226" s="26" t="s">
        <v>102</v>
      </c>
      <c r="J2226" s="66" t="s">
        <v>129</v>
      </c>
      <c r="K2226" s="69"/>
      <c r="L2226" s="69"/>
      <c r="M2226" s="69" t="s">
        <v>666</v>
      </c>
      <c r="N2226" s="69" t="s">
        <v>28</v>
      </c>
      <c r="O2226" s="71">
        <v>0</v>
      </c>
      <c r="P2226" s="74">
        <v>1.75</v>
      </c>
    </row>
    <row r="2227" spans="1:16" ht="14.25" customHeight="1">
      <c r="A2227" s="64" t="s">
        <v>122</v>
      </c>
      <c r="B2227" s="163" t="s">
        <v>1342</v>
      </c>
      <c r="C2227" s="174" t="s">
        <v>647</v>
      </c>
      <c r="D2227" s="68">
        <v>45833</v>
      </c>
      <c r="E2227" s="66">
        <f t="shared" si="24"/>
        <v>6</v>
      </c>
      <c r="F2227" s="66">
        <f t="shared" si="25"/>
        <v>2025</v>
      </c>
      <c r="G2227" s="67">
        <f t="shared" si="26"/>
        <v>45809</v>
      </c>
      <c r="H2227" s="67" t="s">
        <v>2008</v>
      </c>
      <c r="I2227" s="26" t="s">
        <v>63</v>
      </c>
      <c r="J2227" s="66" t="s">
        <v>765</v>
      </c>
      <c r="K2227" s="69"/>
      <c r="L2227" s="69"/>
      <c r="M2227" s="69" t="s">
        <v>666</v>
      </c>
      <c r="N2227" s="69" t="s">
        <v>28</v>
      </c>
      <c r="O2227" s="71">
        <v>0</v>
      </c>
      <c r="P2227" s="74">
        <v>9031.85</v>
      </c>
    </row>
    <row r="2228" spans="1:16" ht="14.25" customHeight="1">
      <c r="A2228" s="64" t="s">
        <v>122</v>
      </c>
      <c r="B2228" s="163" t="s">
        <v>1342</v>
      </c>
      <c r="C2228" s="174" t="s">
        <v>647</v>
      </c>
      <c r="D2228" s="68">
        <v>45833</v>
      </c>
      <c r="E2228" s="66">
        <f t="shared" si="24"/>
        <v>6</v>
      </c>
      <c r="F2228" s="66">
        <f t="shared" si="25"/>
        <v>2025</v>
      </c>
      <c r="G2228" s="67">
        <f t="shared" si="26"/>
        <v>45809</v>
      </c>
      <c r="H2228" s="67" t="s">
        <v>2008</v>
      </c>
      <c r="I2228" s="26" t="s">
        <v>63</v>
      </c>
      <c r="J2228" s="66" t="s">
        <v>765</v>
      </c>
      <c r="K2228" s="69"/>
      <c r="L2228" s="69"/>
      <c r="M2228" s="69" t="s">
        <v>666</v>
      </c>
      <c r="N2228" s="69" t="s">
        <v>28</v>
      </c>
      <c r="O2228" s="71">
        <v>0</v>
      </c>
      <c r="P2228" s="74">
        <v>17419.79</v>
      </c>
    </row>
    <row r="2229" spans="1:16" ht="14.25" customHeight="1">
      <c r="A2229" s="64" t="s">
        <v>122</v>
      </c>
      <c r="B2229" s="163" t="s">
        <v>1342</v>
      </c>
      <c r="C2229" s="174" t="s">
        <v>647</v>
      </c>
      <c r="D2229" s="68">
        <v>45833</v>
      </c>
      <c r="E2229" s="66">
        <f t="shared" si="24"/>
        <v>6</v>
      </c>
      <c r="F2229" s="66">
        <f t="shared" si="25"/>
        <v>2025</v>
      </c>
      <c r="G2229" s="67">
        <f t="shared" si="26"/>
        <v>45809</v>
      </c>
      <c r="H2229" s="67" t="s">
        <v>2008</v>
      </c>
      <c r="I2229" s="26" t="s">
        <v>475</v>
      </c>
      <c r="J2229" s="66" t="s">
        <v>765</v>
      </c>
      <c r="K2229" s="69"/>
      <c r="L2229" s="69"/>
      <c r="M2229" s="69" t="s">
        <v>666</v>
      </c>
      <c r="N2229" s="69" t="s">
        <v>28</v>
      </c>
      <c r="O2229" s="71">
        <v>0</v>
      </c>
      <c r="P2229" s="74">
        <v>6389.59</v>
      </c>
    </row>
    <row r="2230" spans="1:16" ht="14.25" customHeight="1">
      <c r="A2230" s="64" t="s">
        <v>122</v>
      </c>
      <c r="B2230" s="163" t="s">
        <v>1342</v>
      </c>
      <c r="C2230" s="174" t="s">
        <v>647</v>
      </c>
      <c r="D2230" s="68">
        <v>45833</v>
      </c>
      <c r="E2230" s="66">
        <f t="shared" si="24"/>
        <v>6</v>
      </c>
      <c r="F2230" s="66">
        <f t="shared" si="25"/>
        <v>2025</v>
      </c>
      <c r="G2230" s="67">
        <f t="shared" si="26"/>
        <v>45809</v>
      </c>
      <c r="H2230" s="67" t="s">
        <v>2008</v>
      </c>
      <c r="I2230" s="26" t="s">
        <v>475</v>
      </c>
      <c r="J2230" s="66" t="s">
        <v>765</v>
      </c>
      <c r="K2230" s="69"/>
      <c r="L2230" s="69"/>
      <c r="M2230" s="69" t="s">
        <v>666</v>
      </c>
      <c r="N2230" s="69" t="s">
        <v>28</v>
      </c>
      <c r="O2230" s="71">
        <v>0</v>
      </c>
      <c r="P2230" s="74">
        <v>4302.97</v>
      </c>
    </row>
    <row r="2231" spans="1:16" ht="14.25" customHeight="1">
      <c r="A2231" s="64" t="s">
        <v>122</v>
      </c>
      <c r="B2231" s="163" t="s">
        <v>1342</v>
      </c>
      <c r="C2231" s="174" t="s">
        <v>647</v>
      </c>
      <c r="D2231" s="68">
        <v>45833</v>
      </c>
      <c r="E2231" s="66">
        <f t="shared" si="24"/>
        <v>6</v>
      </c>
      <c r="F2231" s="66">
        <f t="shared" si="25"/>
        <v>2025</v>
      </c>
      <c r="G2231" s="67">
        <f t="shared" si="26"/>
        <v>45809</v>
      </c>
      <c r="H2231" s="67" t="s">
        <v>2008</v>
      </c>
      <c r="I2231" s="26" t="s">
        <v>475</v>
      </c>
      <c r="J2231" s="66" t="s">
        <v>765</v>
      </c>
      <c r="K2231" s="69"/>
      <c r="L2231" s="69"/>
      <c r="M2231" s="69" t="s">
        <v>666</v>
      </c>
      <c r="N2231" s="69" t="s">
        <v>28</v>
      </c>
      <c r="O2231" s="71">
        <v>0</v>
      </c>
      <c r="P2231" s="74">
        <v>1631.2</v>
      </c>
    </row>
    <row r="2232" spans="1:16" ht="14.25" customHeight="1">
      <c r="A2232" s="64" t="s">
        <v>122</v>
      </c>
      <c r="B2232" s="163" t="s">
        <v>1342</v>
      </c>
      <c r="C2232" s="174" t="s">
        <v>647</v>
      </c>
      <c r="D2232" s="68">
        <v>45833</v>
      </c>
      <c r="E2232" s="66">
        <f t="shared" si="24"/>
        <v>6</v>
      </c>
      <c r="F2232" s="66">
        <f t="shared" si="25"/>
        <v>2025</v>
      </c>
      <c r="G2232" s="67">
        <f t="shared" si="26"/>
        <v>45809</v>
      </c>
      <c r="H2232" s="67" t="s">
        <v>2008</v>
      </c>
      <c r="I2232" s="26" t="s">
        <v>475</v>
      </c>
      <c r="J2232" s="66" t="s">
        <v>765</v>
      </c>
      <c r="K2232" s="69"/>
      <c r="L2232" s="69"/>
      <c r="M2232" s="69" t="s">
        <v>666</v>
      </c>
      <c r="N2232" s="69" t="s">
        <v>28</v>
      </c>
      <c r="O2232" s="71">
        <v>0</v>
      </c>
      <c r="P2232" s="74">
        <v>5070.4799999999996</v>
      </c>
    </row>
    <row r="2233" spans="1:16" ht="14.25" customHeight="1">
      <c r="A2233" s="64" t="s">
        <v>122</v>
      </c>
      <c r="B2233" s="163" t="s">
        <v>1342</v>
      </c>
      <c r="C2233" s="174" t="s">
        <v>647</v>
      </c>
      <c r="D2233" s="68">
        <v>45834</v>
      </c>
      <c r="E2233" s="66">
        <f t="shared" si="24"/>
        <v>6</v>
      </c>
      <c r="F2233" s="66">
        <f t="shared" si="25"/>
        <v>2025</v>
      </c>
      <c r="G2233" s="67">
        <f t="shared" si="26"/>
        <v>45809</v>
      </c>
      <c r="H2233" s="67" t="s">
        <v>2006</v>
      </c>
      <c r="I2233" s="26" t="s">
        <v>165</v>
      </c>
      <c r="J2233" s="66" t="s">
        <v>1360</v>
      </c>
      <c r="K2233" s="69"/>
      <c r="L2233" s="69"/>
      <c r="M2233" s="69" t="s">
        <v>664</v>
      </c>
      <c r="N2233" s="69" t="s">
        <v>604</v>
      </c>
      <c r="O2233" s="71">
        <v>12757.93</v>
      </c>
      <c r="P2233" s="74">
        <v>0</v>
      </c>
    </row>
    <row r="2234" spans="1:16" ht="14.25" customHeight="1">
      <c r="A2234" s="64" t="s">
        <v>122</v>
      </c>
      <c r="B2234" s="163" t="s">
        <v>1342</v>
      </c>
      <c r="C2234" s="174" t="s">
        <v>647</v>
      </c>
      <c r="D2234" s="68">
        <v>45834</v>
      </c>
      <c r="E2234" s="66">
        <f t="shared" si="24"/>
        <v>6</v>
      </c>
      <c r="F2234" s="66">
        <f t="shared" si="25"/>
        <v>2025</v>
      </c>
      <c r="G2234" s="67">
        <f t="shared" si="26"/>
        <v>45809</v>
      </c>
      <c r="H2234" s="67" t="s">
        <v>29</v>
      </c>
      <c r="I2234" s="26" t="s">
        <v>161</v>
      </c>
      <c r="J2234" s="66" t="s">
        <v>135</v>
      </c>
      <c r="K2234" s="69"/>
      <c r="L2234" s="69"/>
      <c r="M2234" s="69" t="s">
        <v>664</v>
      </c>
      <c r="N2234" s="69" t="s">
        <v>28</v>
      </c>
      <c r="O2234" s="71">
        <v>0</v>
      </c>
      <c r="P2234" s="74">
        <v>12757.93</v>
      </c>
    </row>
    <row r="2235" spans="1:16" ht="14.25" customHeight="1">
      <c r="A2235" s="64" t="s">
        <v>122</v>
      </c>
      <c r="B2235" s="163" t="s">
        <v>1342</v>
      </c>
      <c r="C2235" s="174" t="s">
        <v>647</v>
      </c>
      <c r="D2235" s="68">
        <v>45835</v>
      </c>
      <c r="E2235" s="66">
        <f t="shared" si="24"/>
        <v>6</v>
      </c>
      <c r="F2235" s="66">
        <f t="shared" si="25"/>
        <v>2025</v>
      </c>
      <c r="G2235" s="67">
        <f t="shared" si="26"/>
        <v>45809</v>
      </c>
      <c r="H2235" s="67" t="s">
        <v>2006</v>
      </c>
      <c r="I2235" s="26" t="s">
        <v>165</v>
      </c>
      <c r="J2235" s="66" t="s">
        <v>1360</v>
      </c>
      <c r="K2235" s="69"/>
      <c r="L2235" s="69"/>
      <c r="M2235" s="69" t="s">
        <v>664</v>
      </c>
      <c r="N2235" s="69" t="s">
        <v>604</v>
      </c>
      <c r="O2235" s="71">
        <v>51372.08</v>
      </c>
      <c r="P2235" s="74">
        <v>0</v>
      </c>
    </row>
    <row r="2236" spans="1:16" ht="14.25" customHeight="1">
      <c r="A2236" s="64" t="s">
        <v>122</v>
      </c>
      <c r="B2236" s="163" t="s">
        <v>1342</v>
      </c>
      <c r="C2236" s="174" t="s">
        <v>647</v>
      </c>
      <c r="D2236" s="68">
        <v>45835</v>
      </c>
      <c r="E2236" s="66">
        <f t="shared" si="24"/>
        <v>6</v>
      </c>
      <c r="F2236" s="66">
        <f t="shared" si="25"/>
        <v>2025</v>
      </c>
      <c r="G2236" s="67">
        <f t="shared" si="26"/>
        <v>45809</v>
      </c>
      <c r="H2236" s="67" t="s">
        <v>2008</v>
      </c>
      <c r="I2236" s="26" t="s">
        <v>475</v>
      </c>
      <c r="J2236" s="66" t="s">
        <v>1505</v>
      </c>
      <c r="K2236" s="69"/>
      <c r="L2236" s="69"/>
      <c r="M2236" s="69" t="s">
        <v>666</v>
      </c>
      <c r="N2236" s="69" t="s">
        <v>28</v>
      </c>
      <c r="O2236" s="71">
        <v>0</v>
      </c>
      <c r="P2236" s="74">
        <v>1181.0899999999999</v>
      </c>
    </row>
    <row r="2237" spans="1:16" ht="14.25" customHeight="1">
      <c r="A2237" s="64" t="s">
        <v>122</v>
      </c>
      <c r="B2237" s="163" t="s">
        <v>1342</v>
      </c>
      <c r="C2237" s="174" t="s">
        <v>647</v>
      </c>
      <c r="D2237" s="68">
        <v>45835</v>
      </c>
      <c r="E2237" s="66">
        <f t="shared" si="24"/>
        <v>6</v>
      </c>
      <c r="F2237" s="66">
        <f t="shared" si="25"/>
        <v>2025</v>
      </c>
      <c r="G2237" s="67">
        <f t="shared" si="26"/>
        <v>45809</v>
      </c>
      <c r="H2237" s="67" t="s">
        <v>2009</v>
      </c>
      <c r="I2237" s="26" t="s">
        <v>102</v>
      </c>
      <c r="J2237" s="66" t="s">
        <v>129</v>
      </c>
      <c r="K2237" s="69"/>
      <c r="L2237" s="69"/>
      <c r="M2237" s="69" t="s">
        <v>666</v>
      </c>
      <c r="N2237" s="69" t="s">
        <v>28</v>
      </c>
      <c r="O2237" s="71">
        <v>0</v>
      </c>
      <c r="P2237" s="74">
        <v>9.8000000000000007</v>
      </c>
    </row>
    <row r="2238" spans="1:16" ht="14.25" customHeight="1">
      <c r="A2238" s="64" t="s">
        <v>122</v>
      </c>
      <c r="B2238" s="163" t="s">
        <v>1342</v>
      </c>
      <c r="C2238" s="174" t="s">
        <v>647</v>
      </c>
      <c r="D2238" s="68">
        <v>45835</v>
      </c>
      <c r="E2238" s="66">
        <f t="shared" si="24"/>
        <v>6</v>
      </c>
      <c r="F2238" s="66">
        <f t="shared" si="25"/>
        <v>2025</v>
      </c>
      <c r="G2238" s="67">
        <f t="shared" si="26"/>
        <v>45809</v>
      </c>
      <c r="H2238" s="67" t="s">
        <v>2009</v>
      </c>
      <c r="I2238" s="26" t="s">
        <v>102</v>
      </c>
      <c r="J2238" s="66" t="s">
        <v>129</v>
      </c>
      <c r="K2238" s="69"/>
      <c r="L2238" s="69"/>
      <c r="M2238" s="69" t="s">
        <v>666</v>
      </c>
      <c r="N2238" s="69" t="s">
        <v>28</v>
      </c>
      <c r="O2238" s="71">
        <v>0</v>
      </c>
      <c r="P2238" s="74">
        <v>9.8000000000000007</v>
      </c>
    </row>
    <row r="2239" spans="1:16" ht="14.25" customHeight="1">
      <c r="A2239" s="64" t="s">
        <v>122</v>
      </c>
      <c r="B2239" s="163" t="s">
        <v>1342</v>
      </c>
      <c r="C2239" s="174" t="s">
        <v>647</v>
      </c>
      <c r="D2239" s="68">
        <v>45835</v>
      </c>
      <c r="E2239" s="66">
        <f t="shared" si="24"/>
        <v>6</v>
      </c>
      <c r="F2239" s="66">
        <f t="shared" si="25"/>
        <v>2025</v>
      </c>
      <c r="G2239" s="67">
        <f t="shared" si="26"/>
        <v>45809</v>
      </c>
      <c r="H2239" s="67" t="s">
        <v>2009</v>
      </c>
      <c r="I2239" s="26" t="s">
        <v>102</v>
      </c>
      <c r="J2239" s="66" t="s">
        <v>129</v>
      </c>
      <c r="K2239" s="69"/>
      <c r="L2239" s="69"/>
      <c r="M2239" s="69" t="s">
        <v>666</v>
      </c>
      <c r="N2239" s="69" t="s">
        <v>28</v>
      </c>
      <c r="O2239" s="71">
        <v>0</v>
      </c>
      <c r="P2239" s="74">
        <v>9.8000000000000007</v>
      </c>
    </row>
    <row r="2240" spans="1:16" ht="14.25" customHeight="1">
      <c r="A2240" s="64" t="s">
        <v>122</v>
      </c>
      <c r="B2240" s="163" t="s">
        <v>1342</v>
      </c>
      <c r="C2240" s="174" t="s">
        <v>647</v>
      </c>
      <c r="D2240" s="68">
        <v>45835</v>
      </c>
      <c r="E2240" s="66">
        <f t="shared" si="24"/>
        <v>6</v>
      </c>
      <c r="F2240" s="66">
        <f t="shared" si="25"/>
        <v>2025</v>
      </c>
      <c r="G2240" s="67">
        <f t="shared" si="26"/>
        <v>45809</v>
      </c>
      <c r="H2240" s="67" t="s">
        <v>2009</v>
      </c>
      <c r="I2240" s="26" t="s">
        <v>102</v>
      </c>
      <c r="J2240" s="66" t="s">
        <v>129</v>
      </c>
      <c r="K2240" s="69"/>
      <c r="L2240" s="69"/>
      <c r="M2240" s="69" t="s">
        <v>666</v>
      </c>
      <c r="N2240" s="69" t="s">
        <v>28</v>
      </c>
      <c r="O2240" s="71">
        <v>0</v>
      </c>
      <c r="P2240" s="74">
        <v>9.8000000000000007</v>
      </c>
    </row>
    <row r="2241" spans="1:16" ht="14.25" customHeight="1">
      <c r="A2241" s="64" t="s">
        <v>122</v>
      </c>
      <c r="B2241" s="163" t="s">
        <v>1342</v>
      </c>
      <c r="C2241" s="174" t="s">
        <v>647</v>
      </c>
      <c r="D2241" s="68">
        <v>45835</v>
      </c>
      <c r="E2241" s="66">
        <f t="shared" si="24"/>
        <v>6</v>
      </c>
      <c r="F2241" s="66">
        <f t="shared" si="25"/>
        <v>2025</v>
      </c>
      <c r="G2241" s="67">
        <f t="shared" si="26"/>
        <v>45809</v>
      </c>
      <c r="H2241" s="67" t="s">
        <v>2009</v>
      </c>
      <c r="I2241" s="26" t="s">
        <v>102</v>
      </c>
      <c r="J2241" s="66" t="s">
        <v>129</v>
      </c>
      <c r="K2241" s="69"/>
      <c r="L2241" s="69"/>
      <c r="M2241" s="69" t="s">
        <v>666</v>
      </c>
      <c r="N2241" s="69" t="s">
        <v>28</v>
      </c>
      <c r="O2241" s="71">
        <v>0</v>
      </c>
      <c r="P2241" s="74">
        <v>9.8000000000000007</v>
      </c>
    </row>
    <row r="2242" spans="1:16" ht="14.25" customHeight="1">
      <c r="A2242" s="64" t="s">
        <v>122</v>
      </c>
      <c r="B2242" s="163" t="s">
        <v>1342</v>
      </c>
      <c r="C2242" s="174" t="s">
        <v>647</v>
      </c>
      <c r="D2242" s="68">
        <v>45835</v>
      </c>
      <c r="E2242" s="66">
        <f t="shared" si="24"/>
        <v>6</v>
      </c>
      <c r="F2242" s="66">
        <f t="shared" si="25"/>
        <v>2025</v>
      </c>
      <c r="G2242" s="67">
        <f t="shared" si="26"/>
        <v>45809</v>
      </c>
      <c r="H2242" s="67" t="s">
        <v>2009</v>
      </c>
      <c r="I2242" s="26" t="s">
        <v>102</v>
      </c>
      <c r="J2242" s="66" t="s">
        <v>129</v>
      </c>
      <c r="K2242" s="69"/>
      <c r="L2242" s="69"/>
      <c r="M2242" s="69" t="s">
        <v>666</v>
      </c>
      <c r="N2242" s="69" t="s">
        <v>28</v>
      </c>
      <c r="O2242" s="71">
        <v>0</v>
      </c>
      <c r="P2242" s="74">
        <v>9.8000000000000007</v>
      </c>
    </row>
    <row r="2243" spans="1:16" ht="14.25" customHeight="1">
      <c r="A2243" s="64" t="s">
        <v>122</v>
      </c>
      <c r="B2243" s="163" t="s">
        <v>1342</v>
      </c>
      <c r="C2243" s="174" t="s">
        <v>647</v>
      </c>
      <c r="D2243" s="68">
        <v>45835</v>
      </c>
      <c r="E2243" s="66">
        <f t="shared" si="24"/>
        <v>6</v>
      </c>
      <c r="F2243" s="66">
        <f t="shared" si="25"/>
        <v>2025</v>
      </c>
      <c r="G2243" s="67">
        <f t="shared" si="26"/>
        <v>45809</v>
      </c>
      <c r="H2243" s="67" t="s">
        <v>29</v>
      </c>
      <c r="I2243" s="26" t="s">
        <v>43</v>
      </c>
      <c r="J2243" s="66" t="s">
        <v>255</v>
      </c>
      <c r="K2243" s="69"/>
      <c r="L2243" s="69"/>
      <c r="M2243" s="69" t="s">
        <v>666</v>
      </c>
      <c r="N2243" s="69" t="s">
        <v>28</v>
      </c>
      <c r="O2243" s="71">
        <v>0</v>
      </c>
      <c r="P2243" s="74">
        <v>3212.26</v>
      </c>
    </row>
    <row r="2244" spans="1:16" ht="14.25" customHeight="1">
      <c r="A2244" s="64" t="s">
        <v>122</v>
      </c>
      <c r="B2244" s="163" t="s">
        <v>1342</v>
      </c>
      <c r="C2244" s="174" t="s">
        <v>647</v>
      </c>
      <c r="D2244" s="68">
        <v>45835</v>
      </c>
      <c r="E2244" s="66">
        <f t="shared" si="24"/>
        <v>6</v>
      </c>
      <c r="F2244" s="66">
        <f t="shared" si="25"/>
        <v>2025</v>
      </c>
      <c r="G2244" s="67">
        <f t="shared" si="26"/>
        <v>45809</v>
      </c>
      <c r="H2244" s="67" t="s">
        <v>29</v>
      </c>
      <c r="I2244" s="26" t="s">
        <v>43</v>
      </c>
      <c r="J2244" s="66" t="s">
        <v>256</v>
      </c>
      <c r="K2244" s="69"/>
      <c r="L2244" s="69"/>
      <c r="M2244" s="69" t="s">
        <v>666</v>
      </c>
      <c r="N2244" s="69" t="s">
        <v>28</v>
      </c>
      <c r="O2244" s="71">
        <v>0</v>
      </c>
      <c r="P2244" s="74">
        <v>3226.62</v>
      </c>
    </row>
    <row r="2245" spans="1:16" ht="14.25" customHeight="1">
      <c r="A2245" s="64" t="s">
        <v>122</v>
      </c>
      <c r="B2245" s="163" t="s">
        <v>1342</v>
      </c>
      <c r="C2245" s="174" t="s">
        <v>647</v>
      </c>
      <c r="D2245" s="68">
        <v>45835</v>
      </c>
      <c r="E2245" s="66">
        <f t="shared" si="24"/>
        <v>6</v>
      </c>
      <c r="F2245" s="66">
        <f t="shared" si="25"/>
        <v>2025</v>
      </c>
      <c r="G2245" s="67">
        <f t="shared" si="26"/>
        <v>45809</v>
      </c>
      <c r="H2245" s="67" t="s">
        <v>29</v>
      </c>
      <c r="I2245" s="26" t="s">
        <v>43</v>
      </c>
      <c r="J2245" s="66" t="s">
        <v>257</v>
      </c>
      <c r="K2245" s="69"/>
      <c r="L2245" s="69"/>
      <c r="M2245" s="69" t="s">
        <v>666</v>
      </c>
      <c r="N2245" s="69" t="s">
        <v>28</v>
      </c>
      <c r="O2245" s="71">
        <v>0</v>
      </c>
      <c r="P2245" s="74">
        <v>1529.7</v>
      </c>
    </row>
    <row r="2246" spans="1:16" ht="14.25" customHeight="1">
      <c r="A2246" s="64" t="s">
        <v>122</v>
      </c>
      <c r="B2246" s="163" t="s">
        <v>1342</v>
      </c>
      <c r="C2246" s="174" t="s">
        <v>647</v>
      </c>
      <c r="D2246" s="68">
        <v>45835</v>
      </c>
      <c r="E2246" s="66">
        <f t="shared" si="24"/>
        <v>6</v>
      </c>
      <c r="F2246" s="66">
        <f t="shared" si="25"/>
        <v>2025</v>
      </c>
      <c r="G2246" s="67">
        <f t="shared" si="26"/>
        <v>45809</v>
      </c>
      <c r="H2246" s="67" t="s">
        <v>29</v>
      </c>
      <c r="I2246" s="26" t="s">
        <v>43</v>
      </c>
      <c r="J2246" s="66" t="s">
        <v>1351</v>
      </c>
      <c r="K2246" s="69"/>
      <c r="L2246" s="69"/>
      <c r="M2246" s="69" t="s">
        <v>666</v>
      </c>
      <c r="N2246" s="69" t="s">
        <v>28</v>
      </c>
      <c r="O2246" s="71">
        <v>0</v>
      </c>
      <c r="P2246" s="74">
        <v>4977.42</v>
      </c>
    </row>
    <row r="2247" spans="1:16" ht="14.25" customHeight="1">
      <c r="A2247" s="64" t="s">
        <v>122</v>
      </c>
      <c r="B2247" s="163" t="s">
        <v>1342</v>
      </c>
      <c r="C2247" s="174" t="s">
        <v>647</v>
      </c>
      <c r="D2247" s="68">
        <v>45835</v>
      </c>
      <c r="E2247" s="66">
        <f t="shared" si="24"/>
        <v>6</v>
      </c>
      <c r="F2247" s="66">
        <f t="shared" si="25"/>
        <v>2025</v>
      </c>
      <c r="G2247" s="67">
        <f t="shared" si="26"/>
        <v>45809</v>
      </c>
      <c r="H2247" s="67" t="s">
        <v>29</v>
      </c>
      <c r="I2247" s="26" t="s">
        <v>43</v>
      </c>
      <c r="J2247" s="66" t="s">
        <v>1353</v>
      </c>
      <c r="K2247" s="69"/>
      <c r="L2247" s="69"/>
      <c r="M2247" s="69" t="s">
        <v>666</v>
      </c>
      <c r="N2247" s="69" t="s">
        <v>28</v>
      </c>
      <c r="O2247" s="71">
        <v>0</v>
      </c>
      <c r="P2247" s="74">
        <v>1819.21</v>
      </c>
    </row>
    <row r="2248" spans="1:16" ht="14.25" customHeight="1">
      <c r="A2248" s="64" t="s">
        <v>122</v>
      </c>
      <c r="B2248" s="163" t="s">
        <v>1342</v>
      </c>
      <c r="C2248" s="174" t="s">
        <v>647</v>
      </c>
      <c r="D2248" s="68">
        <v>45835</v>
      </c>
      <c r="E2248" s="66">
        <f t="shared" si="24"/>
        <v>6</v>
      </c>
      <c r="F2248" s="66">
        <f t="shared" si="25"/>
        <v>2025</v>
      </c>
      <c r="G2248" s="67">
        <f t="shared" si="26"/>
        <v>45809</v>
      </c>
      <c r="H2248" s="67" t="s">
        <v>29</v>
      </c>
      <c r="I2248" s="26" t="s">
        <v>43</v>
      </c>
      <c r="J2248" s="66" t="s">
        <v>259</v>
      </c>
      <c r="K2248" s="69"/>
      <c r="L2248" s="69"/>
      <c r="M2248" s="69" t="s">
        <v>666</v>
      </c>
      <c r="N2248" s="69" t="s">
        <v>28</v>
      </c>
      <c r="O2248" s="71">
        <v>0</v>
      </c>
      <c r="P2248" s="74">
        <v>2712.1</v>
      </c>
    </row>
    <row r="2249" spans="1:16" ht="14.25" customHeight="1">
      <c r="A2249" s="64" t="s">
        <v>122</v>
      </c>
      <c r="B2249" s="163" t="s">
        <v>1342</v>
      </c>
      <c r="C2249" s="174" t="s">
        <v>647</v>
      </c>
      <c r="D2249" s="68">
        <v>45835</v>
      </c>
      <c r="E2249" s="66">
        <f t="shared" si="24"/>
        <v>6</v>
      </c>
      <c r="F2249" s="66">
        <f t="shared" si="25"/>
        <v>2025</v>
      </c>
      <c r="G2249" s="67">
        <f t="shared" si="26"/>
        <v>45809</v>
      </c>
      <c r="H2249" s="67" t="s">
        <v>29</v>
      </c>
      <c r="I2249" s="26" t="s">
        <v>43</v>
      </c>
      <c r="J2249" s="66" t="s">
        <v>260</v>
      </c>
      <c r="K2249" s="69"/>
      <c r="L2249" s="69"/>
      <c r="M2249" s="69" t="s">
        <v>666</v>
      </c>
      <c r="N2249" s="69" t="s">
        <v>28</v>
      </c>
      <c r="O2249" s="71">
        <v>0</v>
      </c>
      <c r="P2249" s="74">
        <v>3466.7</v>
      </c>
    </row>
    <row r="2250" spans="1:16" ht="14.25" customHeight="1">
      <c r="A2250" s="64" t="s">
        <v>122</v>
      </c>
      <c r="B2250" s="163" t="s">
        <v>1342</v>
      </c>
      <c r="C2250" s="174" t="s">
        <v>647</v>
      </c>
      <c r="D2250" s="68">
        <v>45835</v>
      </c>
      <c r="E2250" s="66">
        <f t="shared" si="24"/>
        <v>6</v>
      </c>
      <c r="F2250" s="66">
        <f t="shared" si="25"/>
        <v>2025</v>
      </c>
      <c r="G2250" s="67">
        <f t="shared" si="26"/>
        <v>45809</v>
      </c>
      <c r="H2250" s="67" t="s">
        <v>29</v>
      </c>
      <c r="I2250" s="26" t="s">
        <v>43</v>
      </c>
      <c r="J2250" s="66" t="s">
        <v>1354</v>
      </c>
      <c r="K2250" s="69"/>
      <c r="L2250" s="69"/>
      <c r="M2250" s="69" t="s">
        <v>666</v>
      </c>
      <c r="N2250" s="69" t="s">
        <v>28</v>
      </c>
      <c r="O2250" s="71">
        <v>0</v>
      </c>
      <c r="P2250" s="74">
        <v>3275.49</v>
      </c>
    </row>
    <row r="2251" spans="1:16" ht="14.25" customHeight="1">
      <c r="A2251" s="64" t="s">
        <v>122</v>
      </c>
      <c r="B2251" s="163" t="s">
        <v>1342</v>
      </c>
      <c r="C2251" s="174" t="s">
        <v>647</v>
      </c>
      <c r="D2251" s="68">
        <v>45835</v>
      </c>
      <c r="E2251" s="66">
        <f t="shared" si="24"/>
        <v>6</v>
      </c>
      <c r="F2251" s="66">
        <f t="shared" si="25"/>
        <v>2025</v>
      </c>
      <c r="G2251" s="67">
        <f t="shared" si="26"/>
        <v>45809</v>
      </c>
      <c r="H2251" s="67" t="s">
        <v>29</v>
      </c>
      <c r="I2251" s="26" t="s">
        <v>43</v>
      </c>
      <c r="J2251" s="66" t="s">
        <v>261</v>
      </c>
      <c r="K2251" s="69"/>
      <c r="L2251" s="69"/>
      <c r="M2251" s="69" t="s">
        <v>666</v>
      </c>
      <c r="N2251" s="69" t="s">
        <v>28</v>
      </c>
      <c r="O2251" s="71">
        <v>0</v>
      </c>
      <c r="P2251" s="74">
        <v>1831.25</v>
      </c>
    </row>
    <row r="2252" spans="1:16" ht="14.25" customHeight="1">
      <c r="A2252" s="64" t="s">
        <v>122</v>
      </c>
      <c r="B2252" s="163" t="s">
        <v>1342</v>
      </c>
      <c r="C2252" s="174" t="s">
        <v>647</v>
      </c>
      <c r="D2252" s="68">
        <v>45835</v>
      </c>
      <c r="E2252" s="66">
        <f t="shared" si="24"/>
        <v>6</v>
      </c>
      <c r="F2252" s="66">
        <f t="shared" si="25"/>
        <v>2025</v>
      </c>
      <c r="G2252" s="67">
        <f t="shared" si="26"/>
        <v>45809</v>
      </c>
      <c r="H2252" s="67" t="s">
        <v>29</v>
      </c>
      <c r="I2252" s="26" t="s">
        <v>43</v>
      </c>
      <c r="J2252" s="66" t="s">
        <v>262</v>
      </c>
      <c r="K2252" s="69"/>
      <c r="L2252" s="69"/>
      <c r="M2252" s="69" t="s">
        <v>666</v>
      </c>
      <c r="N2252" s="69" t="s">
        <v>28</v>
      </c>
      <c r="O2252" s="71">
        <v>0</v>
      </c>
      <c r="P2252" s="74">
        <v>2997.68</v>
      </c>
    </row>
    <row r="2253" spans="1:16" ht="14.25" customHeight="1">
      <c r="A2253" s="64" t="s">
        <v>122</v>
      </c>
      <c r="B2253" s="163" t="s">
        <v>1342</v>
      </c>
      <c r="C2253" s="174" t="s">
        <v>647</v>
      </c>
      <c r="D2253" s="68">
        <v>45835</v>
      </c>
      <c r="E2253" s="66">
        <f t="shared" si="24"/>
        <v>6</v>
      </c>
      <c r="F2253" s="66">
        <f t="shared" si="25"/>
        <v>2025</v>
      </c>
      <c r="G2253" s="67">
        <f t="shared" si="26"/>
        <v>45809</v>
      </c>
      <c r="H2253" s="67" t="s">
        <v>29</v>
      </c>
      <c r="I2253" s="26" t="s">
        <v>43</v>
      </c>
      <c r="J2253" s="66" t="s">
        <v>263</v>
      </c>
      <c r="K2253" s="69"/>
      <c r="L2253" s="69"/>
      <c r="M2253" s="69" t="s">
        <v>666</v>
      </c>
      <c r="N2253" s="69" t="s">
        <v>28</v>
      </c>
      <c r="O2253" s="71">
        <v>0</v>
      </c>
      <c r="P2253" s="74">
        <v>1638.03</v>
      </c>
    </row>
    <row r="2254" spans="1:16" ht="14.25" customHeight="1">
      <c r="A2254" s="64" t="s">
        <v>122</v>
      </c>
      <c r="B2254" s="163" t="s">
        <v>1342</v>
      </c>
      <c r="C2254" s="174" t="s">
        <v>647</v>
      </c>
      <c r="D2254" s="68">
        <v>45835</v>
      </c>
      <c r="E2254" s="66">
        <f t="shared" si="24"/>
        <v>6</v>
      </c>
      <c r="F2254" s="66">
        <f t="shared" si="25"/>
        <v>2025</v>
      </c>
      <c r="G2254" s="67">
        <f t="shared" si="26"/>
        <v>45809</v>
      </c>
      <c r="H2254" s="67" t="s">
        <v>29</v>
      </c>
      <c r="I2254" s="26" t="s">
        <v>43</v>
      </c>
      <c r="J2254" s="66" t="s">
        <v>264</v>
      </c>
      <c r="K2254" s="69"/>
      <c r="L2254" s="69"/>
      <c r="M2254" s="69" t="s">
        <v>666</v>
      </c>
      <c r="N2254" s="69" t="s">
        <v>28</v>
      </c>
      <c r="O2254" s="71">
        <v>0</v>
      </c>
      <c r="P2254" s="74">
        <v>1633.27</v>
      </c>
    </row>
    <row r="2255" spans="1:16" ht="14.25" customHeight="1">
      <c r="A2255" s="64" t="s">
        <v>122</v>
      </c>
      <c r="B2255" s="163" t="s">
        <v>1342</v>
      </c>
      <c r="C2255" s="174" t="s">
        <v>647</v>
      </c>
      <c r="D2255" s="68">
        <v>45835</v>
      </c>
      <c r="E2255" s="66">
        <f t="shared" si="24"/>
        <v>6</v>
      </c>
      <c r="F2255" s="66">
        <f t="shared" si="25"/>
        <v>2025</v>
      </c>
      <c r="G2255" s="67">
        <f t="shared" si="26"/>
        <v>45809</v>
      </c>
      <c r="H2255" s="67" t="s">
        <v>29</v>
      </c>
      <c r="I2255" s="26" t="s">
        <v>43</v>
      </c>
      <c r="J2255" s="66" t="s">
        <v>265</v>
      </c>
      <c r="K2255" s="69"/>
      <c r="L2255" s="69"/>
      <c r="M2255" s="69" t="s">
        <v>666</v>
      </c>
      <c r="N2255" s="69" t="s">
        <v>28</v>
      </c>
      <c r="O2255" s="71">
        <v>0</v>
      </c>
      <c r="P2255" s="74">
        <v>2411.52</v>
      </c>
    </row>
    <row r="2256" spans="1:16" ht="14.25" customHeight="1">
      <c r="A2256" s="64" t="s">
        <v>122</v>
      </c>
      <c r="B2256" s="163" t="s">
        <v>1342</v>
      </c>
      <c r="C2256" s="174" t="s">
        <v>647</v>
      </c>
      <c r="D2256" s="68">
        <v>45835</v>
      </c>
      <c r="E2256" s="66">
        <f t="shared" si="24"/>
        <v>6</v>
      </c>
      <c r="F2256" s="66">
        <f t="shared" si="25"/>
        <v>2025</v>
      </c>
      <c r="G2256" s="67">
        <f t="shared" si="26"/>
        <v>45809</v>
      </c>
      <c r="H2256" s="67" t="s">
        <v>29</v>
      </c>
      <c r="I2256" s="26" t="s">
        <v>43</v>
      </c>
      <c r="J2256" s="66" t="s">
        <v>266</v>
      </c>
      <c r="K2256" s="69"/>
      <c r="L2256" s="69"/>
      <c r="M2256" s="69" t="s">
        <v>666</v>
      </c>
      <c r="N2256" s="69" t="s">
        <v>28</v>
      </c>
      <c r="O2256" s="71">
        <v>0</v>
      </c>
      <c r="P2256" s="74">
        <v>3275.49</v>
      </c>
    </row>
    <row r="2257" spans="1:16" ht="14.25" customHeight="1">
      <c r="A2257" s="64" t="s">
        <v>122</v>
      </c>
      <c r="B2257" s="163" t="s">
        <v>1342</v>
      </c>
      <c r="C2257" s="174" t="s">
        <v>647</v>
      </c>
      <c r="D2257" s="68">
        <v>45835</v>
      </c>
      <c r="E2257" s="66">
        <f t="shared" si="24"/>
        <v>6</v>
      </c>
      <c r="F2257" s="66">
        <f t="shared" si="25"/>
        <v>2025</v>
      </c>
      <c r="G2257" s="67">
        <f t="shared" si="26"/>
        <v>45809</v>
      </c>
      <c r="H2257" s="67" t="s">
        <v>29</v>
      </c>
      <c r="I2257" s="26" t="s">
        <v>43</v>
      </c>
      <c r="J2257" s="66" t="s">
        <v>267</v>
      </c>
      <c r="K2257" s="69"/>
      <c r="L2257" s="69"/>
      <c r="M2257" s="69" t="s">
        <v>666</v>
      </c>
      <c r="N2257" s="69" t="s">
        <v>28</v>
      </c>
      <c r="O2257" s="71">
        <v>0</v>
      </c>
      <c r="P2257" s="74">
        <v>1618.39</v>
      </c>
    </row>
    <row r="2258" spans="1:16" ht="14.25" customHeight="1">
      <c r="A2258" s="64" t="s">
        <v>122</v>
      </c>
      <c r="B2258" s="163" t="s">
        <v>1342</v>
      </c>
      <c r="C2258" s="174" t="s">
        <v>647</v>
      </c>
      <c r="D2258" s="68">
        <v>45835</v>
      </c>
      <c r="E2258" s="66">
        <f t="shared" si="24"/>
        <v>6</v>
      </c>
      <c r="F2258" s="66">
        <f t="shared" si="25"/>
        <v>2025</v>
      </c>
      <c r="G2258" s="67">
        <f t="shared" si="26"/>
        <v>45809</v>
      </c>
      <c r="H2258" s="67" t="s">
        <v>29</v>
      </c>
      <c r="I2258" s="26" t="s">
        <v>43</v>
      </c>
      <c r="J2258" s="66" t="s">
        <v>268</v>
      </c>
      <c r="K2258" s="69"/>
      <c r="L2258" s="69"/>
      <c r="M2258" s="69" t="s">
        <v>666</v>
      </c>
      <c r="N2258" s="69" t="s">
        <v>28</v>
      </c>
      <c r="O2258" s="71">
        <v>0</v>
      </c>
      <c r="P2258" s="74">
        <v>1839.17</v>
      </c>
    </row>
    <row r="2259" spans="1:16" ht="14.25" customHeight="1">
      <c r="A2259" s="64" t="s">
        <v>122</v>
      </c>
      <c r="B2259" s="163" t="s">
        <v>1342</v>
      </c>
      <c r="C2259" s="174" t="s">
        <v>647</v>
      </c>
      <c r="D2259" s="68">
        <v>45835</v>
      </c>
      <c r="E2259" s="66">
        <f t="shared" si="24"/>
        <v>6</v>
      </c>
      <c r="F2259" s="66">
        <f t="shared" si="25"/>
        <v>2025</v>
      </c>
      <c r="G2259" s="67">
        <f t="shared" si="26"/>
        <v>45809</v>
      </c>
      <c r="H2259" s="67" t="s">
        <v>29</v>
      </c>
      <c r="I2259" s="26" t="s">
        <v>43</v>
      </c>
      <c r="J2259" s="66" t="s">
        <v>269</v>
      </c>
      <c r="K2259" s="69"/>
      <c r="L2259" s="69"/>
      <c r="M2259" s="69" t="s">
        <v>666</v>
      </c>
      <c r="N2259" s="69" t="s">
        <v>28</v>
      </c>
      <c r="O2259" s="71">
        <v>0</v>
      </c>
      <c r="P2259" s="74">
        <v>3618.76</v>
      </c>
    </row>
    <row r="2260" spans="1:16" ht="14.25" customHeight="1">
      <c r="A2260" s="64" t="s">
        <v>122</v>
      </c>
      <c r="B2260" s="163" t="s">
        <v>1342</v>
      </c>
      <c r="C2260" s="174" t="s">
        <v>647</v>
      </c>
      <c r="D2260" s="68">
        <v>45835</v>
      </c>
      <c r="E2260" s="66">
        <f t="shared" si="24"/>
        <v>6</v>
      </c>
      <c r="F2260" s="66">
        <f t="shared" si="25"/>
        <v>2025</v>
      </c>
      <c r="G2260" s="67">
        <f t="shared" si="26"/>
        <v>45809</v>
      </c>
      <c r="H2260" s="67" t="s">
        <v>29</v>
      </c>
      <c r="I2260" s="26" t="s">
        <v>43</v>
      </c>
      <c r="J2260" s="66" t="s">
        <v>270</v>
      </c>
      <c r="K2260" s="69"/>
      <c r="L2260" s="69"/>
      <c r="M2260" s="69" t="s">
        <v>666</v>
      </c>
      <c r="N2260" s="69" t="s">
        <v>28</v>
      </c>
      <c r="O2260" s="71">
        <v>0</v>
      </c>
      <c r="P2260" s="74">
        <v>2095.59</v>
      </c>
    </row>
    <row r="2261" spans="1:16" ht="14.25" customHeight="1">
      <c r="A2261" s="64" t="s">
        <v>122</v>
      </c>
      <c r="B2261" s="163" t="s">
        <v>1342</v>
      </c>
      <c r="C2261" s="174" t="s">
        <v>647</v>
      </c>
      <c r="D2261" s="68">
        <v>45835</v>
      </c>
      <c r="E2261" s="66">
        <f t="shared" si="24"/>
        <v>6</v>
      </c>
      <c r="F2261" s="66">
        <f t="shared" si="25"/>
        <v>2025</v>
      </c>
      <c r="G2261" s="67">
        <f t="shared" si="26"/>
        <v>45809</v>
      </c>
      <c r="H2261" s="67" t="s">
        <v>2010</v>
      </c>
      <c r="I2261" s="26" t="s">
        <v>54</v>
      </c>
      <c r="J2261" s="66" t="s">
        <v>135</v>
      </c>
      <c r="K2261" s="69"/>
      <c r="L2261" s="69"/>
      <c r="M2261" s="69" t="s">
        <v>666</v>
      </c>
      <c r="N2261" s="69" t="s">
        <v>28</v>
      </c>
      <c r="O2261" s="71">
        <v>0</v>
      </c>
      <c r="P2261" s="74">
        <v>1320</v>
      </c>
    </row>
    <row r="2262" spans="1:16" ht="14.25" customHeight="1">
      <c r="A2262" s="64" t="s">
        <v>122</v>
      </c>
      <c r="B2262" s="163" t="s">
        <v>1342</v>
      </c>
      <c r="C2262" s="174" t="s">
        <v>647</v>
      </c>
      <c r="D2262" s="68">
        <v>45835</v>
      </c>
      <c r="E2262" s="66">
        <f t="shared" si="24"/>
        <v>6</v>
      </c>
      <c r="F2262" s="66">
        <f t="shared" si="25"/>
        <v>2025</v>
      </c>
      <c r="G2262" s="67">
        <f t="shared" si="26"/>
        <v>45809</v>
      </c>
      <c r="H2262" s="67" t="s">
        <v>29</v>
      </c>
      <c r="I2262" s="26" t="s">
        <v>43</v>
      </c>
      <c r="J2262" s="66" t="s">
        <v>1506</v>
      </c>
      <c r="K2262" s="69"/>
      <c r="L2262" s="69"/>
      <c r="M2262" s="69" t="s">
        <v>666</v>
      </c>
      <c r="N2262" s="69" t="s">
        <v>28</v>
      </c>
      <c r="O2262" s="71">
        <v>0</v>
      </c>
      <c r="P2262" s="74">
        <v>1633.54</v>
      </c>
    </row>
    <row r="2263" spans="1:16" ht="14.25" customHeight="1">
      <c r="A2263" s="64" t="s">
        <v>122</v>
      </c>
      <c r="B2263" s="163" t="s">
        <v>1342</v>
      </c>
      <c r="C2263" s="174" t="s">
        <v>647</v>
      </c>
      <c r="D2263" s="68">
        <v>45839</v>
      </c>
      <c r="E2263" s="66">
        <f t="shared" si="24"/>
        <v>7</v>
      </c>
      <c r="F2263" s="66">
        <f t="shared" si="25"/>
        <v>2025</v>
      </c>
      <c r="G2263" s="67">
        <f t="shared" si="26"/>
        <v>45839</v>
      </c>
      <c r="H2263" s="67" t="s">
        <v>2007</v>
      </c>
      <c r="I2263" s="26" t="s">
        <v>667</v>
      </c>
      <c r="J2263" s="66" t="s">
        <v>125</v>
      </c>
      <c r="K2263" s="69"/>
      <c r="L2263" s="69"/>
      <c r="M2263" s="69" t="s">
        <v>666</v>
      </c>
      <c r="N2263" s="69" t="s">
        <v>604</v>
      </c>
      <c r="O2263" s="71">
        <v>200</v>
      </c>
      <c r="P2263" s="74">
        <v>0</v>
      </c>
    </row>
    <row r="2264" spans="1:16" ht="14.25" customHeight="1">
      <c r="A2264" s="64" t="s">
        <v>122</v>
      </c>
      <c r="B2264" s="163" t="s">
        <v>1342</v>
      </c>
      <c r="C2264" s="174" t="s">
        <v>647</v>
      </c>
      <c r="D2264" s="68">
        <v>45839</v>
      </c>
      <c r="E2264" s="66">
        <f t="shared" si="24"/>
        <v>7</v>
      </c>
      <c r="F2264" s="66">
        <f t="shared" si="25"/>
        <v>2025</v>
      </c>
      <c r="G2264" s="67">
        <f t="shared" si="26"/>
        <v>45839</v>
      </c>
      <c r="H2264" s="67" t="s">
        <v>2009</v>
      </c>
      <c r="I2264" s="26" t="s">
        <v>102</v>
      </c>
      <c r="J2264" s="66" t="s">
        <v>129</v>
      </c>
      <c r="K2264" s="69"/>
      <c r="L2264" s="69"/>
      <c r="M2264" s="69" t="s">
        <v>666</v>
      </c>
      <c r="N2264" s="69" t="s">
        <v>28</v>
      </c>
      <c r="O2264" s="71">
        <v>0</v>
      </c>
      <c r="P2264" s="74">
        <v>9.8000000000000007</v>
      </c>
    </row>
    <row r="2265" spans="1:16" ht="14.25" customHeight="1">
      <c r="A2265" s="64" t="s">
        <v>122</v>
      </c>
      <c r="B2265" s="163" t="s">
        <v>1342</v>
      </c>
      <c r="C2265" s="174" t="s">
        <v>647</v>
      </c>
      <c r="D2265" s="68">
        <v>45840</v>
      </c>
      <c r="E2265" s="66">
        <f t="shared" si="24"/>
        <v>7</v>
      </c>
      <c r="F2265" s="66">
        <f t="shared" si="25"/>
        <v>2025</v>
      </c>
      <c r="G2265" s="67">
        <f t="shared" si="26"/>
        <v>45839</v>
      </c>
      <c r="H2265" s="67" t="s">
        <v>2007</v>
      </c>
      <c r="I2265" s="26" t="s">
        <v>1344</v>
      </c>
      <c r="J2265" s="66" t="s">
        <v>158</v>
      </c>
      <c r="K2265" s="69"/>
      <c r="L2265" s="69"/>
      <c r="M2265" s="69" t="s">
        <v>666</v>
      </c>
      <c r="N2265" s="69" t="s">
        <v>604</v>
      </c>
      <c r="O2265" s="71">
        <v>116689.93</v>
      </c>
      <c r="P2265" s="74">
        <v>0</v>
      </c>
    </row>
    <row r="2266" spans="1:16" ht="14.25" customHeight="1">
      <c r="A2266" s="64" t="s">
        <v>122</v>
      </c>
      <c r="B2266" s="163" t="s">
        <v>1342</v>
      </c>
      <c r="C2266" s="174" t="s">
        <v>647</v>
      </c>
      <c r="D2266" s="68">
        <v>45840</v>
      </c>
      <c r="E2266" s="66">
        <f t="shared" si="24"/>
        <v>7</v>
      </c>
      <c r="F2266" s="66">
        <f t="shared" si="25"/>
        <v>2025</v>
      </c>
      <c r="G2266" s="67">
        <f t="shared" si="26"/>
        <v>45839</v>
      </c>
      <c r="H2266" s="67" t="s">
        <v>2008</v>
      </c>
      <c r="I2266" s="26" t="s">
        <v>63</v>
      </c>
      <c r="J2266" s="66" t="s">
        <v>1507</v>
      </c>
      <c r="K2266" s="69"/>
      <c r="L2266" s="69"/>
      <c r="M2266" s="69" t="s">
        <v>666</v>
      </c>
      <c r="N2266" s="69" t="s">
        <v>28</v>
      </c>
      <c r="O2266" s="71">
        <v>0</v>
      </c>
      <c r="P2266" s="74">
        <v>422.99</v>
      </c>
    </row>
    <row r="2267" spans="1:16" ht="14.25" customHeight="1">
      <c r="A2267" s="64" t="s">
        <v>122</v>
      </c>
      <c r="B2267" s="163" t="s">
        <v>1342</v>
      </c>
      <c r="C2267" s="174" t="s">
        <v>647</v>
      </c>
      <c r="D2267" s="68">
        <v>45840</v>
      </c>
      <c r="E2267" s="66">
        <f t="shared" si="24"/>
        <v>7</v>
      </c>
      <c r="F2267" s="66">
        <f t="shared" si="25"/>
        <v>2025</v>
      </c>
      <c r="G2267" s="67">
        <f t="shared" si="26"/>
        <v>45839</v>
      </c>
      <c r="H2267" s="67" t="s">
        <v>2008</v>
      </c>
      <c r="I2267" s="26" t="s">
        <v>63</v>
      </c>
      <c r="J2267" s="66" t="s">
        <v>1508</v>
      </c>
      <c r="K2267" s="69"/>
      <c r="L2267" s="69"/>
      <c r="M2267" s="69" t="s">
        <v>666</v>
      </c>
      <c r="N2267" s="69" t="s">
        <v>28</v>
      </c>
      <c r="O2267" s="71">
        <v>0</v>
      </c>
      <c r="P2267" s="74">
        <v>689.21</v>
      </c>
    </row>
    <row r="2268" spans="1:16" ht="14.25" customHeight="1">
      <c r="A2268" s="64" t="s">
        <v>122</v>
      </c>
      <c r="B2268" s="163" t="s">
        <v>1342</v>
      </c>
      <c r="C2268" s="174" t="s">
        <v>647</v>
      </c>
      <c r="D2268" s="68">
        <v>45840</v>
      </c>
      <c r="E2268" s="66">
        <f t="shared" si="24"/>
        <v>7</v>
      </c>
      <c r="F2268" s="66">
        <f t="shared" si="25"/>
        <v>2025</v>
      </c>
      <c r="G2268" s="67">
        <f t="shared" si="26"/>
        <v>45839</v>
      </c>
      <c r="H2268" s="67" t="s">
        <v>2009</v>
      </c>
      <c r="I2268" s="26" t="s">
        <v>102</v>
      </c>
      <c r="J2268" s="66" t="s">
        <v>129</v>
      </c>
      <c r="K2268" s="69"/>
      <c r="L2268" s="69"/>
      <c r="M2268" s="69" t="s">
        <v>666</v>
      </c>
      <c r="N2268" s="69" t="s">
        <v>28</v>
      </c>
      <c r="O2268" s="71">
        <v>0</v>
      </c>
      <c r="P2268" s="74">
        <v>5.07</v>
      </c>
    </row>
    <row r="2269" spans="1:16" ht="14.25" customHeight="1">
      <c r="A2269" s="64" t="s">
        <v>122</v>
      </c>
      <c r="B2269" s="163" t="s">
        <v>1342</v>
      </c>
      <c r="C2269" s="174" t="s">
        <v>647</v>
      </c>
      <c r="D2269" s="68">
        <v>45840</v>
      </c>
      <c r="E2269" s="66">
        <f t="shared" si="24"/>
        <v>7</v>
      </c>
      <c r="F2269" s="66">
        <f t="shared" si="25"/>
        <v>2025</v>
      </c>
      <c r="G2269" s="67">
        <f t="shared" si="26"/>
        <v>45839</v>
      </c>
      <c r="H2269" s="67" t="s">
        <v>2008</v>
      </c>
      <c r="I2269" s="26" t="s">
        <v>475</v>
      </c>
      <c r="J2269" s="66" t="s">
        <v>1509</v>
      </c>
      <c r="K2269" s="69"/>
      <c r="L2269" s="69"/>
      <c r="M2269" s="69" t="s">
        <v>666</v>
      </c>
      <c r="N2269" s="69" t="s">
        <v>28</v>
      </c>
      <c r="O2269" s="71">
        <v>0</v>
      </c>
      <c r="P2269" s="74">
        <v>243.91</v>
      </c>
    </row>
    <row r="2270" spans="1:16" ht="14.25" customHeight="1">
      <c r="A2270" s="64" t="s">
        <v>122</v>
      </c>
      <c r="B2270" s="163" t="s">
        <v>1342</v>
      </c>
      <c r="C2270" s="174" t="s">
        <v>647</v>
      </c>
      <c r="D2270" s="68">
        <v>45841</v>
      </c>
      <c r="E2270" s="66">
        <f t="shared" si="24"/>
        <v>7</v>
      </c>
      <c r="F2270" s="66">
        <f t="shared" si="25"/>
        <v>2025</v>
      </c>
      <c r="G2270" s="67">
        <f t="shared" si="26"/>
        <v>45839</v>
      </c>
      <c r="H2270" s="67" t="s">
        <v>2006</v>
      </c>
      <c r="I2270" s="26" t="s">
        <v>165</v>
      </c>
      <c r="J2270" s="66" t="s">
        <v>139</v>
      </c>
      <c r="K2270" s="69"/>
      <c r="L2270" s="69"/>
      <c r="M2270" s="69" t="s">
        <v>664</v>
      </c>
      <c r="N2270" s="69" t="s">
        <v>604</v>
      </c>
      <c r="O2270" s="71">
        <v>0.01</v>
      </c>
      <c r="P2270" s="74">
        <v>0</v>
      </c>
    </row>
    <row r="2271" spans="1:16" ht="14.25" customHeight="1">
      <c r="A2271" s="64" t="s">
        <v>122</v>
      </c>
      <c r="B2271" s="163" t="s">
        <v>1342</v>
      </c>
      <c r="C2271" s="174" t="s">
        <v>647</v>
      </c>
      <c r="D2271" s="68">
        <v>45841</v>
      </c>
      <c r="E2271" s="66">
        <f t="shared" si="24"/>
        <v>7</v>
      </c>
      <c r="F2271" s="66">
        <f t="shared" si="25"/>
        <v>2025</v>
      </c>
      <c r="G2271" s="67">
        <f t="shared" si="26"/>
        <v>45839</v>
      </c>
      <c r="H2271" s="67" t="s">
        <v>2008</v>
      </c>
      <c r="I2271" s="26" t="s">
        <v>362</v>
      </c>
      <c r="J2271" s="66" t="s">
        <v>213</v>
      </c>
      <c r="K2271" s="69"/>
      <c r="L2271" s="69"/>
      <c r="M2271" s="69" t="s">
        <v>666</v>
      </c>
      <c r="N2271" s="69" t="s">
        <v>28</v>
      </c>
      <c r="O2271" s="71">
        <v>0</v>
      </c>
      <c r="P2271" s="74">
        <v>305.01</v>
      </c>
    </row>
    <row r="2272" spans="1:16" ht="14.25" customHeight="1">
      <c r="A2272" s="64" t="s">
        <v>122</v>
      </c>
      <c r="B2272" s="163" t="s">
        <v>1342</v>
      </c>
      <c r="C2272" s="174" t="s">
        <v>647</v>
      </c>
      <c r="D2272" s="68">
        <v>45841</v>
      </c>
      <c r="E2272" s="66">
        <f t="shared" si="24"/>
        <v>7</v>
      </c>
      <c r="F2272" s="66">
        <f t="shared" si="25"/>
        <v>2025</v>
      </c>
      <c r="G2272" s="67">
        <f t="shared" si="26"/>
        <v>45839</v>
      </c>
      <c r="H2272" s="67" t="s">
        <v>2008</v>
      </c>
      <c r="I2272" s="26" t="s">
        <v>362</v>
      </c>
      <c r="J2272" s="66" t="s">
        <v>213</v>
      </c>
      <c r="K2272" s="69"/>
      <c r="L2272" s="69"/>
      <c r="M2272" s="69" t="s">
        <v>666</v>
      </c>
      <c r="N2272" s="69" t="s">
        <v>28</v>
      </c>
      <c r="O2272" s="71">
        <v>0</v>
      </c>
      <c r="P2272" s="74">
        <v>208.76</v>
      </c>
    </row>
    <row r="2273" spans="1:16" ht="14.25" customHeight="1">
      <c r="A2273" s="64" t="s">
        <v>122</v>
      </c>
      <c r="B2273" s="163" t="s">
        <v>1342</v>
      </c>
      <c r="C2273" s="174" t="s">
        <v>647</v>
      </c>
      <c r="D2273" s="68">
        <v>45841</v>
      </c>
      <c r="E2273" s="66">
        <f t="shared" si="24"/>
        <v>7</v>
      </c>
      <c r="F2273" s="66">
        <f t="shared" si="25"/>
        <v>2025</v>
      </c>
      <c r="G2273" s="67">
        <f t="shared" si="26"/>
        <v>45839</v>
      </c>
      <c r="H2273" s="67" t="s">
        <v>2008</v>
      </c>
      <c r="I2273" s="26" t="s">
        <v>475</v>
      </c>
      <c r="J2273" s="66" t="s">
        <v>1510</v>
      </c>
      <c r="K2273" s="69"/>
      <c r="L2273" s="69"/>
      <c r="M2273" s="69" t="s">
        <v>666</v>
      </c>
      <c r="N2273" s="69" t="s">
        <v>28</v>
      </c>
      <c r="O2273" s="71">
        <v>0</v>
      </c>
      <c r="P2273" s="74">
        <v>2612.65</v>
      </c>
    </row>
    <row r="2274" spans="1:16" ht="14.25" customHeight="1">
      <c r="A2274" s="64" t="s">
        <v>122</v>
      </c>
      <c r="B2274" s="163" t="s">
        <v>1342</v>
      </c>
      <c r="C2274" s="174" t="s">
        <v>647</v>
      </c>
      <c r="D2274" s="68">
        <v>45841</v>
      </c>
      <c r="E2274" s="66">
        <f t="shared" si="24"/>
        <v>7</v>
      </c>
      <c r="F2274" s="66">
        <f t="shared" si="25"/>
        <v>2025</v>
      </c>
      <c r="G2274" s="67">
        <f t="shared" si="26"/>
        <v>45839</v>
      </c>
      <c r="H2274" s="67" t="s">
        <v>2008</v>
      </c>
      <c r="I2274" s="26" t="s">
        <v>63</v>
      </c>
      <c r="J2274" s="66" t="s">
        <v>1511</v>
      </c>
      <c r="K2274" s="69"/>
      <c r="L2274" s="69"/>
      <c r="M2274" s="69" t="s">
        <v>666</v>
      </c>
      <c r="N2274" s="69" t="s">
        <v>28</v>
      </c>
      <c r="O2274" s="71">
        <v>0</v>
      </c>
      <c r="P2274" s="74">
        <v>1901.44</v>
      </c>
    </row>
    <row r="2275" spans="1:16" ht="14.25" customHeight="1">
      <c r="A2275" s="64" t="s">
        <v>122</v>
      </c>
      <c r="B2275" s="163" t="s">
        <v>1342</v>
      </c>
      <c r="C2275" s="174" t="s">
        <v>647</v>
      </c>
      <c r="D2275" s="68">
        <v>45842</v>
      </c>
      <c r="E2275" s="66">
        <f t="shared" si="24"/>
        <v>7</v>
      </c>
      <c r="F2275" s="66">
        <f t="shared" si="25"/>
        <v>2025</v>
      </c>
      <c r="G2275" s="67">
        <f t="shared" si="26"/>
        <v>45839</v>
      </c>
      <c r="H2275" s="67" t="s">
        <v>2008</v>
      </c>
      <c r="I2275" s="26" t="s">
        <v>475</v>
      </c>
      <c r="J2275" s="66" t="s">
        <v>1512</v>
      </c>
      <c r="K2275" s="69"/>
      <c r="L2275" s="69"/>
      <c r="M2275" s="69" t="s">
        <v>666</v>
      </c>
      <c r="N2275" s="69" t="s">
        <v>28</v>
      </c>
      <c r="O2275" s="71">
        <v>0</v>
      </c>
      <c r="P2275" s="74">
        <v>661.77</v>
      </c>
    </row>
    <row r="2276" spans="1:16" ht="14.25" customHeight="1">
      <c r="A2276" s="64" t="s">
        <v>122</v>
      </c>
      <c r="B2276" s="163" t="s">
        <v>1342</v>
      </c>
      <c r="C2276" s="174" t="s">
        <v>647</v>
      </c>
      <c r="D2276" s="68">
        <v>45842</v>
      </c>
      <c r="E2276" s="66">
        <f t="shared" si="24"/>
        <v>7</v>
      </c>
      <c r="F2276" s="66">
        <f t="shared" si="25"/>
        <v>2025</v>
      </c>
      <c r="G2276" s="67">
        <f t="shared" si="26"/>
        <v>45839</v>
      </c>
      <c r="H2276" s="67" t="s">
        <v>2008</v>
      </c>
      <c r="I2276" s="26" t="s">
        <v>475</v>
      </c>
      <c r="J2276" s="66" t="s">
        <v>1513</v>
      </c>
      <c r="K2276" s="69"/>
      <c r="L2276" s="69"/>
      <c r="M2276" s="69" t="s">
        <v>666</v>
      </c>
      <c r="N2276" s="69" t="s">
        <v>28</v>
      </c>
      <c r="O2276" s="71">
        <v>0</v>
      </c>
      <c r="P2276" s="74">
        <v>83</v>
      </c>
    </row>
    <row r="2277" spans="1:16" ht="14.25" customHeight="1">
      <c r="A2277" s="64" t="s">
        <v>122</v>
      </c>
      <c r="B2277" s="163" t="s">
        <v>1342</v>
      </c>
      <c r="C2277" s="174" t="s">
        <v>647</v>
      </c>
      <c r="D2277" s="68">
        <v>45842</v>
      </c>
      <c r="E2277" s="66">
        <f t="shared" si="24"/>
        <v>7</v>
      </c>
      <c r="F2277" s="66">
        <f t="shared" si="25"/>
        <v>2025</v>
      </c>
      <c r="G2277" s="67">
        <f t="shared" si="26"/>
        <v>45839</v>
      </c>
      <c r="H2277" s="67" t="s">
        <v>2009</v>
      </c>
      <c r="I2277" s="26" t="s">
        <v>102</v>
      </c>
      <c r="J2277" s="66" t="s">
        <v>129</v>
      </c>
      <c r="K2277" s="69"/>
      <c r="L2277" s="69"/>
      <c r="M2277" s="69" t="s">
        <v>666</v>
      </c>
      <c r="N2277" s="69" t="s">
        <v>28</v>
      </c>
      <c r="O2277" s="71">
        <v>0</v>
      </c>
      <c r="P2277" s="74">
        <v>3.53</v>
      </c>
    </row>
    <row r="2278" spans="1:16" ht="14.25" customHeight="1">
      <c r="A2278" s="64" t="s">
        <v>122</v>
      </c>
      <c r="B2278" s="163" t="s">
        <v>1342</v>
      </c>
      <c r="C2278" s="174" t="s">
        <v>647</v>
      </c>
      <c r="D2278" s="68">
        <v>45842</v>
      </c>
      <c r="E2278" s="66">
        <f t="shared" si="24"/>
        <v>7</v>
      </c>
      <c r="F2278" s="66">
        <f t="shared" si="25"/>
        <v>2025</v>
      </c>
      <c r="G2278" s="67">
        <f t="shared" si="26"/>
        <v>45839</v>
      </c>
      <c r="H2278" s="67" t="s">
        <v>29</v>
      </c>
      <c r="I2278" s="26" t="s">
        <v>33</v>
      </c>
      <c r="J2278" s="66" t="s">
        <v>347</v>
      </c>
      <c r="K2278" s="69"/>
      <c r="L2278" s="69"/>
      <c r="M2278" s="69" t="s">
        <v>666</v>
      </c>
      <c r="N2278" s="69" t="s">
        <v>28</v>
      </c>
      <c r="O2278" s="71">
        <v>0</v>
      </c>
      <c r="P2278" s="74">
        <v>177.15</v>
      </c>
    </row>
    <row r="2279" spans="1:16" ht="14.25" customHeight="1">
      <c r="A2279" s="64" t="s">
        <v>122</v>
      </c>
      <c r="B2279" s="163" t="s">
        <v>1342</v>
      </c>
      <c r="C2279" s="174" t="s">
        <v>647</v>
      </c>
      <c r="D2279" s="68">
        <v>45842</v>
      </c>
      <c r="E2279" s="66">
        <f t="shared" si="24"/>
        <v>7</v>
      </c>
      <c r="F2279" s="66">
        <f t="shared" si="25"/>
        <v>2025</v>
      </c>
      <c r="G2279" s="67">
        <f t="shared" si="26"/>
        <v>45839</v>
      </c>
      <c r="H2279" s="67" t="s">
        <v>2008</v>
      </c>
      <c r="I2279" s="26" t="s">
        <v>63</v>
      </c>
      <c r="J2279" s="66" t="s">
        <v>1514</v>
      </c>
      <c r="K2279" s="69"/>
      <c r="L2279" s="69"/>
      <c r="M2279" s="69" t="s">
        <v>666</v>
      </c>
      <c r="N2279" s="69" t="s">
        <v>28</v>
      </c>
      <c r="O2279" s="71">
        <v>0</v>
      </c>
      <c r="P2279" s="74">
        <v>650.11</v>
      </c>
    </row>
    <row r="2280" spans="1:16" ht="14.25" customHeight="1">
      <c r="A2280" s="64" t="s">
        <v>122</v>
      </c>
      <c r="B2280" s="163" t="s">
        <v>1342</v>
      </c>
      <c r="C2280" s="174" t="s">
        <v>647</v>
      </c>
      <c r="D2280" s="68">
        <v>45845</v>
      </c>
      <c r="E2280" s="66">
        <f t="shared" si="24"/>
        <v>7</v>
      </c>
      <c r="F2280" s="66">
        <f t="shared" si="25"/>
        <v>2025</v>
      </c>
      <c r="G2280" s="67">
        <f t="shared" si="26"/>
        <v>45839</v>
      </c>
      <c r="H2280" s="67" t="s">
        <v>2007</v>
      </c>
      <c r="I2280" s="26" t="s">
        <v>1344</v>
      </c>
      <c r="J2280" s="66" t="s">
        <v>158</v>
      </c>
      <c r="K2280" s="69"/>
      <c r="L2280" s="69"/>
      <c r="M2280" s="69" t="s">
        <v>666</v>
      </c>
      <c r="N2280" s="69" t="s">
        <v>604</v>
      </c>
      <c r="O2280" s="71">
        <v>198833.3</v>
      </c>
      <c r="P2280" s="74">
        <v>0</v>
      </c>
    </row>
    <row r="2281" spans="1:16" ht="14.25" customHeight="1">
      <c r="A2281" s="64" t="s">
        <v>122</v>
      </c>
      <c r="B2281" s="163" t="s">
        <v>1342</v>
      </c>
      <c r="C2281" s="174" t="s">
        <v>647</v>
      </c>
      <c r="D2281" s="68">
        <v>45845</v>
      </c>
      <c r="E2281" s="66">
        <f t="shared" si="24"/>
        <v>7</v>
      </c>
      <c r="F2281" s="66">
        <f t="shared" si="25"/>
        <v>2025</v>
      </c>
      <c r="G2281" s="67">
        <f t="shared" si="26"/>
        <v>45839</v>
      </c>
      <c r="H2281" s="67" t="s">
        <v>2008</v>
      </c>
      <c r="I2281" s="26" t="s">
        <v>1362</v>
      </c>
      <c r="J2281" s="66" t="s">
        <v>471</v>
      </c>
      <c r="K2281" s="69"/>
      <c r="L2281" s="69"/>
      <c r="M2281" s="69" t="s">
        <v>666</v>
      </c>
      <c r="N2281" s="69" t="s">
        <v>28</v>
      </c>
      <c r="O2281" s="71">
        <v>0</v>
      </c>
      <c r="P2281" s="74">
        <v>21010</v>
      </c>
    </row>
    <row r="2282" spans="1:16" ht="14.25" customHeight="1">
      <c r="A2282" s="64" t="s">
        <v>122</v>
      </c>
      <c r="B2282" s="163" t="s">
        <v>1342</v>
      </c>
      <c r="C2282" s="174" t="s">
        <v>647</v>
      </c>
      <c r="D2282" s="68">
        <v>45845</v>
      </c>
      <c r="E2282" s="66">
        <f t="shared" si="24"/>
        <v>7</v>
      </c>
      <c r="F2282" s="66">
        <f t="shared" si="25"/>
        <v>2025</v>
      </c>
      <c r="G2282" s="67">
        <f t="shared" si="26"/>
        <v>45839</v>
      </c>
      <c r="H2282" s="67" t="s">
        <v>2009</v>
      </c>
      <c r="I2282" s="26" t="s">
        <v>102</v>
      </c>
      <c r="J2282" s="66" t="s">
        <v>129</v>
      </c>
      <c r="K2282" s="69"/>
      <c r="L2282" s="69"/>
      <c r="M2282" s="69" t="s">
        <v>666</v>
      </c>
      <c r="N2282" s="69" t="s">
        <v>28</v>
      </c>
      <c r="O2282" s="71">
        <v>0</v>
      </c>
      <c r="P2282" s="74">
        <v>9.8000000000000007</v>
      </c>
    </row>
    <row r="2283" spans="1:16" ht="14.25" customHeight="1">
      <c r="A2283" s="64" t="s">
        <v>122</v>
      </c>
      <c r="B2283" s="163" t="s">
        <v>1342</v>
      </c>
      <c r="C2283" s="174" t="s">
        <v>647</v>
      </c>
      <c r="D2283" s="68">
        <v>45845</v>
      </c>
      <c r="E2283" s="66">
        <f t="shared" si="24"/>
        <v>7</v>
      </c>
      <c r="F2283" s="66">
        <f t="shared" si="25"/>
        <v>2025</v>
      </c>
      <c r="G2283" s="67">
        <f t="shared" si="26"/>
        <v>45839</v>
      </c>
      <c r="H2283" s="67" t="s">
        <v>2008</v>
      </c>
      <c r="I2283" s="26" t="s">
        <v>475</v>
      </c>
      <c r="J2283" s="66" t="s">
        <v>1515</v>
      </c>
      <c r="K2283" s="69"/>
      <c r="L2283" s="69"/>
      <c r="M2283" s="69" t="s">
        <v>666</v>
      </c>
      <c r="N2283" s="69" t="s">
        <v>28</v>
      </c>
      <c r="O2283" s="71">
        <v>0</v>
      </c>
      <c r="P2283" s="74">
        <v>819</v>
      </c>
    </row>
    <row r="2284" spans="1:16" ht="14.25" customHeight="1">
      <c r="A2284" s="64" t="s">
        <v>122</v>
      </c>
      <c r="B2284" s="163" t="s">
        <v>1342</v>
      </c>
      <c r="C2284" s="174" t="s">
        <v>647</v>
      </c>
      <c r="D2284" s="68">
        <v>45845</v>
      </c>
      <c r="E2284" s="66">
        <f t="shared" si="24"/>
        <v>7</v>
      </c>
      <c r="F2284" s="66">
        <f t="shared" si="25"/>
        <v>2025</v>
      </c>
      <c r="G2284" s="67">
        <f t="shared" si="26"/>
        <v>45839</v>
      </c>
      <c r="H2284" s="67" t="s">
        <v>2008</v>
      </c>
      <c r="I2284" s="26" t="s">
        <v>63</v>
      </c>
      <c r="J2284" s="66" t="s">
        <v>1516</v>
      </c>
      <c r="K2284" s="69"/>
      <c r="L2284" s="69"/>
      <c r="M2284" s="69" t="s">
        <v>666</v>
      </c>
      <c r="N2284" s="69" t="s">
        <v>28</v>
      </c>
      <c r="O2284" s="71">
        <v>0</v>
      </c>
      <c r="P2284" s="74">
        <v>362.71</v>
      </c>
    </row>
    <row r="2285" spans="1:16" ht="14.25" customHeight="1">
      <c r="A2285" s="64" t="s">
        <v>122</v>
      </c>
      <c r="B2285" s="163" t="s">
        <v>1342</v>
      </c>
      <c r="C2285" s="174" t="s">
        <v>647</v>
      </c>
      <c r="D2285" s="68">
        <v>45846</v>
      </c>
      <c r="E2285" s="66">
        <f t="shared" si="24"/>
        <v>7</v>
      </c>
      <c r="F2285" s="66">
        <f t="shared" si="25"/>
        <v>2025</v>
      </c>
      <c r="G2285" s="67">
        <f t="shared" si="26"/>
        <v>45839</v>
      </c>
      <c r="H2285" s="67" t="s">
        <v>2006</v>
      </c>
      <c r="I2285" s="26" t="s">
        <v>165</v>
      </c>
      <c r="J2285" s="66" t="s">
        <v>139</v>
      </c>
      <c r="K2285" s="69"/>
      <c r="L2285" s="69"/>
      <c r="M2285" s="69" t="s">
        <v>664</v>
      </c>
      <c r="N2285" s="69" t="s">
        <v>604</v>
      </c>
      <c r="O2285" s="71">
        <v>0.05</v>
      </c>
      <c r="P2285" s="74">
        <v>0</v>
      </c>
    </row>
    <row r="2286" spans="1:16" ht="14.25" customHeight="1">
      <c r="A2286" s="64" t="s">
        <v>122</v>
      </c>
      <c r="B2286" s="163" t="s">
        <v>1342</v>
      </c>
      <c r="C2286" s="174" t="s">
        <v>647</v>
      </c>
      <c r="D2286" s="68">
        <v>45846</v>
      </c>
      <c r="E2286" s="66">
        <f t="shared" si="24"/>
        <v>7</v>
      </c>
      <c r="F2286" s="66">
        <f t="shared" si="25"/>
        <v>2025</v>
      </c>
      <c r="G2286" s="67">
        <f t="shared" si="26"/>
        <v>45839</v>
      </c>
      <c r="H2286" s="67" t="s">
        <v>2008</v>
      </c>
      <c r="I2286" s="26" t="s">
        <v>475</v>
      </c>
      <c r="J2286" s="66" t="s">
        <v>1517</v>
      </c>
      <c r="K2286" s="69"/>
      <c r="L2286" s="69"/>
      <c r="M2286" s="69" t="s">
        <v>666</v>
      </c>
      <c r="N2286" s="69" t="s">
        <v>28</v>
      </c>
      <c r="O2286" s="71">
        <v>0</v>
      </c>
      <c r="P2286" s="74">
        <v>912.24</v>
      </c>
    </row>
    <row r="2287" spans="1:16" ht="14.25" customHeight="1">
      <c r="A2287" s="64" t="s">
        <v>122</v>
      </c>
      <c r="B2287" s="163" t="s">
        <v>1342</v>
      </c>
      <c r="C2287" s="174" t="s">
        <v>647</v>
      </c>
      <c r="D2287" s="68">
        <v>45846</v>
      </c>
      <c r="E2287" s="66">
        <f t="shared" si="24"/>
        <v>7</v>
      </c>
      <c r="F2287" s="66">
        <f t="shared" si="25"/>
        <v>2025</v>
      </c>
      <c r="G2287" s="67">
        <f t="shared" si="26"/>
        <v>45839</v>
      </c>
      <c r="H2287" s="67" t="s">
        <v>2008</v>
      </c>
      <c r="I2287" s="26" t="s">
        <v>475</v>
      </c>
      <c r="J2287" s="66" t="s">
        <v>1518</v>
      </c>
      <c r="K2287" s="69"/>
      <c r="L2287" s="69"/>
      <c r="M2287" s="69" t="s">
        <v>666</v>
      </c>
      <c r="N2287" s="69" t="s">
        <v>28</v>
      </c>
      <c r="O2287" s="71">
        <v>0</v>
      </c>
      <c r="P2287" s="74">
        <v>1530.76</v>
      </c>
    </row>
    <row r="2288" spans="1:16" ht="14.25" customHeight="1">
      <c r="A2288" s="64" t="s">
        <v>122</v>
      </c>
      <c r="B2288" s="163" t="s">
        <v>1342</v>
      </c>
      <c r="C2288" s="174" t="s">
        <v>647</v>
      </c>
      <c r="D2288" s="68">
        <v>45846</v>
      </c>
      <c r="E2288" s="66">
        <f t="shared" si="24"/>
        <v>7</v>
      </c>
      <c r="F2288" s="66">
        <f t="shared" si="25"/>
        <v>2025</v>
      </c>
      <c r="G2288" s="67">
        <f t="shared" si="26"/>
        <v>45839</v>
      </c>
      <c r="H2288" s="67" t="s">
        <v>2008</v>
      </c>
      <c r="I2288" s="26" t="s">
        <v>475</v>
      </c>
      <c r="J2288" s="66" t="s">
        <v>1518</v>
      </c>
      <c r="K2288" s="69"/>
      <c r="L2288" s="69"/>
      <c r="M2288" s="69" t="s">
        <v>666</v>
      </c>
      <c r="N2288" s="69" t="s">
        <v>28</v>
      </c>
      <c r="O2288" s="71">
        <v>0</v>
      </c>
      <c r="P2288" s="74">
        <v>582.1</v>
      </c>
    </row>
    <row r="2289" spans="1:16" ht="14.25" customHeight="1">
      <c r="A2289" s="64" t="s">
        <v>122</v>
      </c>
      <c r="B2289" s="163" t="s">
        <v>1342</v>
      </c>
      <c r="C2289" s="174" t="s">
        <v>647</v>
      </c>
      <c r="D2289" s="68">
        <v>45848</v>
      </c>
      <c r="E2289" s="66">
        <f t="shared" si="24"/>
        <v>7</v>
      </c>
      <c r="F2289" s="66">
        <f t="shared" si="25"/>
        <v>2025</v>
      </c>
      <c r="G2289" s="67">
        <f t="shared" si="26"/>
        <v>45839</v>
      </c>
      <c r="H2289" s="67" t="s">
        <v>2006</v>
      </c>
      <c r="I2289" s="26" t="s">
        <v>165</v>
      </c>
      <c r="J2289" s="66" t="s">
        <v>139</v>
      </c>
      <c r="K2289" s="69"/>
      <c r="L2289" s="69"/>
      <c r="M2289" s="69" t="s">
        <v>664</v>
      </c>
      <c r="N2289" s="69" t="s">
        <v>604</v>
      </c>
      <c r="O2289" s="71">
        <v>0.44</v>
      </c>
      <c r="P2289" s="74">
        <v>0</v>
      </c>
    </row>
    <row r="2290" spans="1:16" ht="14.25" customHeight="1">
      <c r="A2290" s="64" t="s">
        <v>122</v>
      </c>
      <c r="B2290" s="163" t="s">
        <v>1342</v>
      </c>
      <c r="C2290" s="174" t="s">
        <v>647</v>
      </c>
      <c r="D2290" s="68">
        <v>45848</v>
      </c>
      <c r="E2290" s="66">
        <f t="shared" si="24"/>
        <v>7</v>
      </c>
      <c r="F2290" s="66">
        <f t="shared" si="25"/>
        <v>2025</v>
      </c>
      <c r="G2290" s="67">
        <f t="shared" si="26"/>
        <v>45839</v>
      </c>
      <c r="H2290" s="67" t="s">
        <v>2009</v>
      </c>
      <c r="I2290" s="26" t="s">
        <v>102</v>
      </c>
      <c r="J2290" s="66" t="s">
        <v>129</v>
      </c>
      <c r="K2290" s="69"/>
      <c r="L2290" s="69"/>
      <c r="M2290" s="69" t="s">
        <v>666</v>
      </c>
      <c r="N2290" s="69" t="s">
        <v>28</v>
      </c>
      <c r="O2290" s="71">
        <v>0</v>
      </c>
      <c r="P2290" s="74">
        <v>5.25</v>
      </c>
    </row>
    <row r="2291" spans="1:16" ht="14.25" customHeight="1">
      <c r="A2291" s="64" t="s">
        <v>122</v>
      </c>
      <c r="B2291" s="163" t="s">
        <v>1342</v>
      </c>
      <c r="C2291" s="174" t="s">
        <v>647</v>
      </c>
      <c r="D2291" s="68">
        <v>45848</v>
      </c>
      <c r="E2291" s="66">
        <f t="shared" si="24"/>
        <v>7</v>
      </c>
      <c r="F2291" s="66">
        <f t="shared" si="25"/>
        <v>2025</v>
      </c>
      <c r="G2291" s="67">
        <f t="shared" si="26"/>
        <v>45839</v>
      </c>
      <c r="H2291" s="67" t="s">
        <v>2009</v>
      </c>
      <c r="I2291" s="26" t="s">
        <v>102</v>
      </c>
      <c r="J2291" s="66" t="s">
        <v>129</v>
      </c>
      <c r="K2291" s="69"/>
      <c r="L2291" s="69"/>
      <c r="M2291" s="69" t="s">
        <v>666</v>
      </c>
      <c r="N2291" s="69" t="s">
        <v>28</v>
      </c>
      <c r="O2291" s="71">
        <v>0</v>
      </c>
      <c r="P2291" s="74">
        <v>9.8000000000000007</v>
      </c>
    </row>
    <row r="2292" spans="1:16" ht="14.25" customHeight="1">
      <c r="A2292" s="64" t="s">
        <v>122</v>
      </c>
      <c r="B2292" s="163" t="s">
        <v>1342</v>
      </c>
      <c r="C2292" s="174" t="s">
        <v>647</v>
      </c>
      <c r="D2292" s="68">
        <v>45848</v>
      </c>
      <c r="E2292" s="66">
        <f t="shared" si="24"/>
        <v>7</v>
      </c>
      <c r="F2292" s="66">
        <f t="shared" si="25"/>
        <v>2025</v>
      </c>
      <c r="G2292" s="67">
        <f t="shared" si="26"/>
        <v>45839</v>
      </c>
      <c r="H2292" s="67" t="s">
        <v>2010</v>
      </c>
      <c r="I2292" s="26" t="s">
        <v>56</v>
      </c>
      <c r="J2292" s="66" t="s">
        <v>1519</v>
      </c>
      <c r="K2292" s="69"/>
      <c r="L2292" s="69"/>
      <c r="M2292" s="69" t="s">
        <v>666</v>
      </c>
      <c r="N2292" s="69" t="s">
        <v>28</v>
      </c>
      <c r="O2292" s="71">
        <v>0</v>
      </c>
      <c r="P2292" s="74">
        <v>510</v>
      </c>
    </row>
    <row r="2293" spans="1:16" ht="14.25" customHeight="1">
      <c r="A2293" s="64" t="s">
        <v>122</v>
      </c>
      <c r="B2293" s="163" t="s">
        <v>1342</v>
      </c>
      <c r="C2293" s="174" t="s">
        <v>647</v>
      </c>
      <c r="D2293" s="68">
        <v>45848</v>
      </c>
      <c r="E2293" s="66">
        <f t="shared" si="24"/>
        <v>7</v>
      </c>
      <c r="F2293" s="66">
        <f t="shared" si="25"/>
        <v>2025</v>
      </c>
      <c r="G2293" s="67">
        <f t="shared" si="26"/>
        <v>45839</v>
      </c>
      <c r="H2293" s="67" t="s">
        <v>29</v>
      </c>
      <c r="I2293" s="26" t="s">
        <v>161</v>
      </c>
      <c r="J2293" s="66" t="s">
        <v>135</v>
      </c>
      <c r="K2293" s="69"/>
      <c r="L2293" s="69"/>
      <c r="M2293" s="69" t="s">
        <v>664</v>
      </c>
      <c r="N2293" s="69" t="s">
        <v>28</v>
      </c>
      <c r="O2293" s="71">
        <v>0</v>
      </c>
      <c r="P2293" s="74">
        <v>12157.93</v>
      </c>
    </row>
    <row r="2294" spans="1:16" ht="14.25" customHeight="1">
      <c r="A2294" s="64" t="s">
        <v>122</v>
      </c>
      <c r="B2294" s="163" t="s">
        <v>1342</v>
      </c>
      <c r="C2294" s="174" t="s">
        <v>647</v>
      </c>
      <c r="D2294" s="68">
        <v>45849</v>
      </c>
      <c r="E2294" s="66">
        <f t="shared" si="24"/>
        <v>7</v>
      </c>
      <c r="F2294" s="66">
        <f t="shared" si="25"/>
        <v>2025</v>
      </c>
      <c r="G2294" s="67">
        <f t="shared" si="26"/>
        <v>45839</v>
      </c>
      <c r="H2294" s="67" t="s">
        <v>2006</v>
      </c>
      <c r="I2294" s="26" t="s">
        <v>165</v>
      </c>
      <c r="J2294" s="66" t="s">
        <v>139</v>
      </c>
      <c r="K2294" s="69"/>
      <c r="L2294" s="69"/>
      <c r="M2294" s="69" t="s">
        <v>664</v>
      </c>
      <c r="N2294" s="69" t="s">
        <v>604</v>
      </c>
      <c r="O2294" s="71">
        <v>0.02</v>
      </c>
      <c r="P2294" s="74">
        <v>0</v>
      </c>
    </row>
    <row r="2295" spans="1:16" ht="14.25" customHeight="1">
      <c r="A2295" s="64" t="s">
        <v>122</v>
      </c>
      <c r="B2295" s="163" t="s">
        <v>1342</v>
      </c>
      <c r="C2295" s="174" t="s">
        <v>647</v>
      </c>
      <c r="D2295" s="68">
        <v>45849</v>
      </c>
      <c r="E2295" s="66">
        <f t="shared" si="24"/>
        <v>7</v>
      </c>
      <c r="F2295" s="66">
        <f t="shared" si="25"/>
        <v>2025</v>
      </c>
      <c r="G2295" s="67">
        <f t="shared" si="26"/>
        <v>45839</v>
      </c>
      <c r="H2295" s="67" t="s">
        <v>2008</v>
      </c>
      <c r="I2295" s="26" t="s">
        <v>63</v>
      </c>
      <c r="J2295" s="66" t="s">
        <v>1514</v>
      </c>
      <c r="K2295" s="69"/>
      <c r="L2295" s="69"/>
      <c r="M2295" s="69" t="s">
        <v>666</v>
      </c>
      <c r="N2295" s="69" t="s">
        <v>28</v>
      </c>
      <c r="O2295" s="71">
        <v>0</v>
      </c>
      <c r="P2295" s="74">
        <v>398.34</v>
      </c>
    </row>
    <row r="2296" spans="1:16" ht="14.25" customHeight="1">
      <c r="A2296" s="64" t="s">
        <v>122</v>
      </c>
      <c r="B2296" s="163" t="s">
        <v>1342</v>
      </c>
      <c r="C2296" s="174" t="s">
        <v>647</v>
      </c>
      <c r="D2296" s="68">
        <v>45852</v>
      </c>
      <c r="E2296" s="66">
        <f t="shared" si="24"/>
        <v>7</v>
      </c>
      <c r="F2296" s="66">
        <f t="shared" si="25"/>
        <v>2025</v>
      </c>
      <c r="G2296" s="67">
        <f t="shared" si="26"/>
        <v>45839</v>
      </c>
      <c r="H2296" s="67" t="s">
        <v>2006</v>
      </c>
      <c r="I2296" s="26" t="s">
        <v>165</v>
      </c>
      <c r="J2296" s="66" t="s">
        <v>139</v>
      </c>
      <c r="K2296" s="69"/>
      <c r="L2296" s="69"/>
      <c r="M2296" s="69" t="s">
        <v>664</v>
      </c>
      <c r="N2296" s="69" t="s">
        <v>604</v>
      </c>
      <c r="O2296" s="71">
        <v>0.04</v>
      </c>
      <c r="P2296" s="74">
        <v>0</v>
      </c>
    </row>
    <row r="2297" spans="1:16" ht="14.25" customHeight="1">
      <c r="A2297" s="64" t="s">
        <v>122</v>
      </c>
      <c r="B2297" s="163" t="s">
        <v>1342</v>
      </c>
      <c r="C2297" s="174" t="s">
        <v>647</v>
      </c>
      <c r="D2297" s="68">
        <v>45852</v>
      </c>
      <c r="E2297" s="66">
        <f t="shared" ref="E2297:E2551" si="27">MONTH(D2297)</f>
        <v>7</v>
      </c>
      <c r="F2297" s="66">
        <f t="shared" ref="F2297:F2551" si="28">YEAR(D2297)</f>
        <v>2025</v>
      </c>
      <c r="G2297" s="67">
        <f t="shared" ref="G2297:G2551" si="29">(E2297&amp;"/"&amp;F2297)*1</f>
        <v>45839</v>
      </c>
      <c r="H2297" s="67" t="s">
        <v>2008</v>
      </c>
      <c r="I2297" s="26" t="s">
        <v>63</v>
      </c>
      <c r="J2297" s="66" t="s">
        <v>1520</v>
      </c>
      <c r="K2297" s="69"/>
      <c r="L2297" s="69"/>
      <c r="M2297" s="69" t="s">
        <v>666</v>
      </c>
      <c r="N2297" s="69" t="s">
        <v>28</v>
      </c>
      <c r="O2297" s="71">
        <v>0</v>
      </c>
      <c r="P2297" s="74">
        <v>199.85</v>
      </c>
    </row>
    <row r="2298" spans="1:16" ht="14.25" customHeight="1">
      <c r="A2298" s="64" t="s">
        <v>122</v>
      </c>
      <c r="B2298" s="163" t="s">
        <v>1342</v>
      </c>
      <c r="C2298" s="174" t="s">
        <v>647</v>
      </c>
      <c r="D2298" s="68">
        <v>45852</v>
      </c>
      <c r="E2298" s="66">
        <f t="shared" si="27"/>
        <v>7</v>
      </c>
      <c r="F2298" s="66">
        <f t="shared" si="28"/>
        <v>2025</v>
      </c>
      <c r="G2298" s="67">
        <f t="shared" si="29"/>
        <v>45839</v>
      </c>
      <c r="H2298" s="67" t="s">
        <v>2008</v>
      </c>
      <c r="I2298" s="26" t="s">
        <v>475</v>
      </c>
      <c r="J2298" s="66" t="s">
        <v>1521</v>
      </c>
      <c r="K2298" s="69"/>
      <c r="L2298" s="69"/>
      <c r="M2298" s="69" t="s">
        <v>666</v>
      </c>
      <c r="N2298" s="69" t="s">
        <v>28</v>
      </c>
      <c r="O2298" s="71">
        <v>0</v>
      </c>
      <c r="P2298" s="74">
        <v>80</v>
      </c>
    </row>
    <row r="2299" spans="1:16" ht="14.25" customHeight="1">
      <c r="A2299" s="64" t="s">
        <v>122</v>
      </c>
      <c r="B2299" s="163" t="s">
        <v>1342</v>
      </c>
      <c r="C2299" s="174" t="s">
        <v>647</v>
      </c>
      <c r="D2299" s="68">
        <v>45852</v>
      </c>
      <c r="E2299" s="66">
        <f t="shared" si="27"/>
        <v>7</v>
      </c>
      <c r="F2299" s="66">
        <f t="shared" si="28"/>
        <v>2025</v>
      </c>
      <c r="G2299" s="67">
        <f t="shared" si="29"/>
        <v>45839</v>
      </c>
      <c r="H2299" s="67" t="s">
        <v>2008</v>
      </c>
      <c r="I2299" s="26" t="s">
        <v>63</v>
      </c>
      <c r="J2299" s="66" t="s">
        <v>1522</v>
      </c>
      <c r="K2299" s="69"/>
      <c r="L2299" s="69"/>
      <c r="M2299" s="69" t="s">
        <v>666</v>
      </c>
      <c r="N2299" s="69" t="s">
        <v>28</v>
      </c>
      <c r="O2299" s="71">
        <v>0</v>
      </c>
      <c r="P2299" s="74">
        <v>349.32</v>
      </c>
    </row>
    <row r="2300" spans="1:16" ht="14.25" customHeight="1">
      <c r="A2300" s="64" t="s">
        <v>122</v>
      </c>
      <c r="B2300" s="163" t="s">
        <v>1342</v>
      </c>
      <c r="C2300" s="174" t="s">
        <v>647</v>
      </c>
      <c r="D2300" s="68">
        <v>45853</v>
      </c>
      <c r="E2300" s="66">
        <f t="shared" si="27"/>
        <v>7</v>
      </c>
      <c r="F2300" s="66">
        <f t="shared" si="28"/>
        <v>2025</v>
      </c>
      <c r="G2300" s="67">
        <f t="shared" si="29"/>
        <v>45839</v>
      </c>
      <c r="H2300" s="67" t="s">
        <v>2006</v>
      </c>
      <c r="I2300" s="26" t="s">
        <v>165</v>
      </c>
      <c r="J2300" s="66" t="s">
        <v>139</v>
      </c>
      <c r="K2300" s="69"/>
      <c r="L2300" s="69"/>
      <c r="M2300" s="69" t="s">
        <v>664</v>
      </c>
      <c r="N2300" s="69" t="s">
        <v>604</v>
      </c>
      <c r="O2300" s="71">
        <v>1</v>
      </c>
      <c r="P2300" s="74">
        <v>0</v>
      </c>
    </row>
    <row r="2301" spans="1:16" ht="14.25" customHeight="1">
      <c r="A2301" s="64" t="s">
        <v>122</v>
      </c>
      <c r="B2301" s="163" t="s">
        <v>1342</v>
      </c>
      <c r="C2301" s="174" t="s">
        <v>647</v>
      </c>
      <c r="D2301" s="68">
        <v>45853</v>
      </c>
      <c r="E2301" s="66">
        <f t="shared" si="27"/>
        <v>7</v>
      </c>
      <c r="F2301" s="66">
        <f t="shared" si="28"/>
        <v>2025</v>
      </c>
      <c r="G2301" s="67">
        <f t="shared" si="29"/>
        <v>45839</v>
      </c>
      <c r="H2301" s="67" t="s">
        <v>2009</v>
      </c>
      <c r="I2301" s="26" t="s">
        <v>102</v>
      </c>
      <c r="J2301" s="66" t="s">
        <v>167</v>
      </c>
      <c r="K2301" s="69"/>
      <c r="L2301" s="69"/>
      <c r="M2301" s="69" t="s">
        <v>666</v>
      </c>
      <c r="N2301" s="69" t="s">
        <v>28</v>
      </c>
      <c r="O2301" s="71">
        <v>0</v>
      </c>
      <c r="P2301" s="74">
        <v>177.05</v>
      </c>
    </row>
    <row r="2302" spans="1:16" ht="14.25" customHeight="1">
      <c r="A2302" s="64" t="s">
        <v>122</v>
      </c>
      <c r="B2302" s="163" t="s">
        <v>1342</v>
      </c>
      <c r="C2302" s="174" t="s">
        <v>647</v>
      </c>
      <c r="D2302" s="68">
        <v>45853</v>
      </c>
      <c r="E2302" s="66">
        <f t="shared" si="27"/>
        <v>7</v>
      </c>
      <c r="F2302" s="66">
        <f t="shared" si="28"/>
        <v>2025</v>
      </c>
      <c r="G2302" s="67">
        <f t="shared" si="29"/>
        <v>45839</v>
      </c>
      <c r="H2302" s="67" t="s">
        <v>29</v>
      </c>
      <c r="I2302" s="26" t="s">
        <v>37</v>
      </c>
      <c r="J2302" s="66" t="s">
        <v>1008</v>
      </c>
      <c r="K2302" s="69"/>
      <c r="L2302" s="69"/>
      <c r="M2302" s="69" t="s">
        <v>666</v>
      </c>
      <c r="N2302" s="69" t="s">
        <v>28</v>
      </c>
      <c r="O2302" s="71">
        <v>0</v>
      </c>
      <c r="P2302" s="74">
        <v>4528.1000000000004</v>
      </c>
    </row>
    <row r="2303" spans="1:16" ht="14.25" customHeight="1">
      <c r="A2303" s="64" t="s">
        <v>122</v>
      </c>
      <c r="B2303" s="163" t="s">
        <v>1342</v>
      </c>
      <c r="C2303" s="174" t="s">
        <v>647</v>
      </c>
      <c r="D2303" s="68">
        <v>45853</v>
      </c>
      <c r="E2303" s="66">
        <f t="shared" si="27"/>
        <v>7</v>
      </c>
      <c r="F2303" s="66">
        <f t="shared" si="28"/>
        <v>2025</v>
      </c>
      <c r="G2303" s="67">
        <f t="shared" si="29"/>
        <v>45839</v>
      </c>
      <c r="H2303" s="67" t="s">
        <v>29</v>
      </c>
      <c r="I2303" s="26" t="s">
        <v>40</v>
      </c>
      <c r="J2303" s="66" t="s">
        <v>1523</v>
      </c>
      <c r="K2303" s="69"/>
      <c r="L2303" s="69"/>
      <c r="M2303" s="69" t="s">
        <v>666</v>
      </c>
      <c r="N2303" s="69" t="s">
        <v>28</v>
      </c>
      <c r="O2303" s="71">
        <v>0</v>
      </c>
      <c r="P2303" s="74">
        <v>7027.12</v>
      </c>
    </row>
    <row r="2304" spans="1:16" ht="14.25" customHeight="1">
      <c r="A2304" s="64" t="s">
        <v>122</v>
      </c>
      <c r="B2304" s="163" t="s">
        <v>1342</v>
      </c>
      <c r="C2304" s="174" t="s">
        <v>647</v>
      </c>
      <c r="D2304" s="68">
        <v>45853</v>
      </c>
      <c r="E2304" s="66">
        <f t="shared" si="27"/>
        <v>7</v>
      </c>
      <c r="F2304" s="66">
        <f t="shared" si="28"/>
        <v>2025</v>
      </c>
      <c r="G2304" s="67">
        <f t="shared" si="29"/>
        <v>45839</v>
      </c>
      <c r="H2304" s="67" t="s">
        <v>29</v>
      </c>
      <c r="I2304" s="26" t="s">
        <v>45</v>
      </c>
      <c r="J2304" s="66" t="s">
        <v>1524</v>
      </c>
      <c r="K2304" s="69"/>
      <c r="L2304" s="69"/>
      <c r="M2304" s="69" t="s">
        <v>666</v>
      </c>
      <c r="N2304" s="69" t="s">
        <v>28</v>
      </c>
      <c r="O2304" s="71">
        <v>0</v>
      </c>
      <c r="P2304" s="74">
        <v>106.19</v>
      </c>
    </row>
    <row r="2305" spans="1:16" ht="14.25" customHeight="1">
      <c r="A2305" s="64" t="s">
        <v>122</v>
      </c>
      <c r="B2305" s="163" t="s">
        <v>1342</v>
      </c>
      <c r="C2305" s="174" t="s">
        <v>647</v>
      </c>
      <c r="D2305" s="68">
        <v>45854</v>
      </c>
      <c r="E2305" s="66">
        <f t="shared" si="27"/>
        <v>7</v>
      </c>
      <c r="F2305" s="66">
        <f t="shared" si="28"/>
        <v>2025</v>
      </c>
      <c r="G2305" s="67">
        <f t="shared" si="29"/>
        <v>45839</v>
      </c>
      <c r="H2305" s="67" t="s">
        <v>2006</v>
      </c>
      <c r="I2305" s="26" t="s">
        <v>165</v>
      </c>
      <c r="J2305" s="66" t="s">
        <v>139</v>
      </c>
      <c r="K2305" s="69"/>
      <c r="L2305" s="69"/>
      <c r="M2305" s="69" t="s">
        <v>664</v>
      </c>
      <c r="N2305" s="69" t="s">
        <v>604</v>
      </c>
      <c r="O2305" s="71">
        <v>0.06</v>
      </c>
      <c r="P2305" s="74">
        <v>0</v>
      </c>
    </row>
    <row r="2306" spans="1:16" ht="14.25" customHeight="1">
      <c r="A2306" s="64" t="s">
        <v>122</v>
      </c>
      <c r="B2306" s="163" t="s">
        <v>1342</v>
      </c>
      <c r="C2306" s="174" t="s">
        <v>647</v>
      </c>
      <c r="D2306" s="68">
        <v>45854</v>
      </c>
      <c r="E2306" s="66">
        <f t="shared" si="27"/>
        <v>7</v>
      </c>
      <c r="F2306" s="66">
        <f t="shared" si="28"/>
        <v>2025</v>
      </c>
      <c r="G2306" s="67">
        <f t="shared" si="29"/>
        <v>45839</v>
      </c>
      <c r="H2306" s="67" t="s">
        <v>29</v>
      </c>
      <c r="I2306" s="26" t="s">
        <v>33</v>
      </c>
      <c r="J2306" s="66" t="s">
        <v>166</v>
      </c>
      <c r="K2306" s="69"/>
      <c r="L2306" s="69"/>
      <c r="M2306" s="69" t="s">
        <v>666</v>
      </c>
      <c r="N2306" s="69" t="s">
        <v>28</v>
      </c>
      <c r="O2306" s="71">
        <v>0</v>
      </c>
      <c r="P2306" s="74">
        <v>584.08000000000004</v>
      </c>
    </row>
    <row r="2307" spans="1:16" ht="14.25" customHeight="1">
      <c r="A2307" s="64" t="s">
        <v>122</v>
      </c>
      <c r="B2307" s="163" t="s">
        <v>1342</v>
      </c>
      <c r="C2307" s="174" t="s">
        <v>647</v>
      </c>
      <c r="D2307" s="68">
        <v>45854</v>
      </c>
      <c r="E2307" s="66">
        <f t="shared" si="27"/>
        <v>7</v>
      </c>
      <c r="F2307" s="66">
        <f t="shared" si="28"/>
        <v>2025</v>
      </c>
      <c r="G2307" s="67">
        <f t="shared" si="29"/>
        <v>45839</v>
      </c>
      <c r="H2307" s="67" t="s">
        <v>2009</v>
      </c>
      <c r="I2307" s="26" t="s">
        <v>102</v>
      </c>
      <c r="J2307" s="66" t="s">
        <v>129</v>
      </c>
      <c r="K2307" s="69"/>
      <c r="L2307" s="69"/>
      <c r="M2307" s="69" t="s">
        <v>666</v>
      </c>
      <c r="N2307" s="69" t="s">
        <v>28</v>
      </c>
      <c r="O2307" s="71">
        <v>0</v>
      </c>
      <c r="P2307" s="74">
        <v>1.75</v>
      </c>
    </row>
    <row r="2308" spans="1:16" ht="14.25" customHeight="1">
      <c r="A2308" s="64" t="s">
        <v>122</v>
      </c>
      <c r="B2308" s="163" t="s">
        <v>1342</v>
      </c>
      <c r="C2308" s="174" t="s">
        <v>647</v>
      </c>
      <c r="D2308" s="68">
        <v>45854</v>
      </c>
      <c r="E2308" s="66">
        <f t="shared" si="27"/>
        <v>7</v>
      </c>
      <c r="F2308" s="66">
        <f t="shared" si="28"/>
        <v>2025</v>
      </c>
      <c r="G2308" s="67">
        <f t="shared" si="29"/>
        <v>45839</v>
      </c>
      <c r="H2308" s="67" t="s">
        <v>2009</v>
      </c>
      <c r="I2308" s="26" t="s">
        <v>102</v>
      </c>
      <c r="J2308" s="66" t="s">
        <v>129</v>
      </c>
      <c r="K2308" s="69"/>
      <c r="L2308" s="69"/>
      <c r="M2308" s="69" t="s">
        <v>666</v>
      </c>
      <c r="N2308" s="69" t="s">
        <v>28</v>
      </c>
      <c r="O2308" s="71">
        <v>0</v>
      </c>
      <c r="P2308" s="74">
        <v>2.89</v>
      </c>
    </row>
    <row r="2309" spans="1:16" ht="14.25" customHeight="1">
      <c r="A2309" s="64" t="s">
        <v>122</v>
      </c>
      <c r="B2309" s="163" t="s">
        <v>1342</v>
      </c>
      <c r="C2309" s="174" t="s">
        <v>647</v>
      </c>
      <c r="D2309" s="68">
        <v>45855</v>
      </c>
      <c r="E2309" s="66">
        <f t="shared" si="27"/>
        <v>7</v>
      </c>
      <c r="F2309" s="66">
        <f t="shared" si="28"/>
        <v>2025</v>
      </c>
      <c r="G2309" s="67">
        <f t="shared" si="29"/>
        <v>45839</v>
      </c>
      <c r="H2309" s="67" t="s">
        <v>2006</v>
      </c>
      <c r="I2309" s="26" t="s">
        <v>165</v>
      </c>
      <c r="J2309" s="66" t="s">
        <v>139</v>
      </c>
      <c r="K2309" s="69"/>
      <c r="L2309" s="69"/>
      <c r="M2309" s="69" t="s">
        <v>664</v>
      </c>
      <c r="N2309" s="69" t="s">
        <v>604</v>
      </c>
      <c r="O2309" s="71">
        <v>0.14000000000000001</v>
      </c>
      <c r="P2309" s="74">
        <v>0</v>
      </c>
    </row>
    <row r="2310" spans="1:16" ht="14.25" customHeight="1">
      <c r="A2310" s="64" t="s">
        <v>122</v>
      </c>
      <c r="B2310" s="163" t="s">
        <v>1342</v>
      </c>
      <c r="C2310" s="174" t="s">
        <v>647</v>
      </c>
      <c r="D2310" s="68">
        <v>45855</v>
      </c>
      <c r="E2310" s="66">
        <f t="shared" si="27"/>
        <v>7</v>
      </c>
      <c r="F2310" s="66">
        <f t="shared" si="28"/>
        <v>2025</v>
      </c>
      <c r="G2310" s="67">
        <f t="shared" si="29"/>
        <v>45839</v>
      </c>
      <c r="H2310" s="67" t="s">
        <v>2008</v>
      </c>
      <c r="I2310" s="26" t="s">
        <v>63</v>
      </c>
      <c r="J2310" s="66" t="s">
        <v>1525</v>
      </c>
      <c r="K2310" s="69"/>
      <c r="L2310" s="69"/>
      <c r="M2310" s="69" t="s">
        <v>666</v>
      </c>
      <c r="N2310" s="69" t="s">
        <v>28</v>
      </c>
      <c r="O2310" s="71">
        <v>0</v>
      </c>
      <c r="P2310" s="74">
        <v>1000</v>
      </c>
    </row>
    <row r="2311" spans="1:16" ht="14.25" customHeight="1">
      <c r="A2311" s="64" t="s">
        <v>122</v>
      </c>
      <c r="B2311" s="163" t="s">
        <v>1342</v>
      </c>
      <c r="C2311" s="174" t="s">
        <v>647</v>
      </c>
      <c r="D2311" s="68">
        <v>45855</v>
      </c>
      <c r="E2311" s="66">
        <f t="shared" si="27"/>
        <v>7</v>
      </c>
      <c r="F2311" s="66">
        <f t="shared" si="28"/>
        <v>2025</v>
      </c>
      <c r="G2311" s="67">
        <f t="shared" si="29"/>
        <v>45839</v>
      </c>
      <c r="H2311" s="67" t="s">
        <v>29</v>
      </c>
      <c r="I2311" s="26" t="s">
        <v>44</v>
      </c>
      <c r="J2311" s="66" t="s">
        <v>135</v>
      </c>
      <c r="K2311" s="69"/>
      <c r="L2311" s="69"/>
      <c r="M2311" s="69" t="s">
        <v>666</v>
      </c>
      <c r="N2311" s="69" t="s">
        <v>28</v>
      </c>
      <c r="O2311" s="71">
        <v>0</v>
      </c>
      <c r="P2311" s="74">
        <v>184.05</v>
      </c>
    </row>
    <row r="2312" spans="1:16" ht="14.25" customHeight="1">
      <c r="A2312" s="64" t="s">
        <v>122</v>
      </c>
      <c r="B2312" s="163" t="s">
        <v>1342</v>
      </c>
      <c r="C2312" s="174" t="s">
        <v>647</v>
      </c>
      <c r="D2312" s="68">
        <v>45856</v>
      </c>
      <c r="E2312" s="66">
        <f t="shared" si="27"/>
        <v>7</v>
      </c>
      <c r="F2312" s="66">
        <f t="shared" si="28"/>
        <v>2025</v>
      </c>
      <c r="G2312" s="67">
        <f t="shared" si="29"/>
        <v>45839</v>
      </c>
      <c r="H2312" s="67" t="s">
        <v>2006</v>
      </c>
      <c r="I2312" s="26" t="s">
        <v>165</v>
      </c>
      <c r="J2312" s="66" t="s">
        <v>139</v>
      </c>
      <c r="K2312" s="69"/>
      <c r="L2312" s="69"/>
      <c r="M2312" s="69" t="s">
        <v>664</v>
      </c>
      <c r="N2312" s="69" t="s">
        <v>604</v>
      </c>
      <c r="O2312" s="71">
        <v>0.13</v>
      </c>
      <c r="P2312" s="74">
        <v>0</v>
      </c>
    </row>
    <row r="2313" spans="1:16" ht="14.25" customHeight="1">
      <c r="A2313" s="64" t="s">
        <v>122</v>
      </c>
      <c r="B2313" s="163" t="s">
        <v>1342</v>
      </c>
      <c r="C2313" s="174" t="s">
        <v>647</v>
      </c>
      <c r="D2313" s="68">
        <v>45856</v>
      </c>
      <c r="E2313" s="66">
        <f t="shared" si="27"/>
        <v>7</v>
      </c>
      <c r="F2313" s="66">
        <f t="shared" si="28"/>
        <v>2025</v>
      </c>
      <c r="G2313" s="67">
        <f t="shared" si="29"/>
        <v>45839</v>
      </c>
      <c r="H2313" s="67" t="s">
        <v>2008</v>
      </c>
      <c r="I2313" s="26" t="s">
        <v>475</v>
      </c>
      <c r="J2313" s="66" t="s">
        <v>152</v>
      </c>
      <c r="K2313" s="69"/>
      <c r="L2313" s="69"/>
      <c r="M2313" s="69" t="s">
        <v>666</v>
      </c>
      <c r="N2313" s="69" t="s">
        <v>28</v>
      </c>
      <c r="O2313" s="71">
        <v>0</v>
      </c>
      <c r="P2313" s="74">
        <v>76.16</v>
      </c>
    </row>
    <row r="2314" spans="1:16" ht="14.25" customHeight="1">
      <c r="A2314" s="64" t="s">
        <v>122</v>
      </c>
      <c r="B2314" s="163" t="s">
        <v>1342</v>
      </c>
      <c r="C2314" s="174" t="s">
        <v>647</v>
      </c>
      <c r="D2314" s="68">
        <v>45856</v>
      </c>
      <c r="E2314" s="66">
        <f t="shared" si="27"/>
        <v>7</v>
      </c>
      <c r="F2314" s="66">
        <f t="shared" si="28"/>
        <v>2025</v>
      </c>
      <c r="G2314" s="67">
        <f t="shared" si="29"/>
        <v>45839</v>
      </c>
      <c r="H2314" s="67" t="s">
        <v>2008</v>
      </c>
      <c r="I2314" s="26" t="s">
        <v>475</v>
      </c>
      <c r="J2314" s="66" t="s">
        <v>152</v>
      </c>
      <c r="K2314" s="69"/>
      <c r="L2314" s="69"/>
      <c r="M2314" s="69" t="s">
        <v>666</v>
      </c>
      <c r="N2314" s="69" t="s">
        <v>28</v>
      </c>
      <c r="O2314" s="71">
        <v>0</v>
      </c>
      <c r="P2314" s="74">
        <v>513.99</v>
      </c>
    </row>
    <row r="2315" spans="1:16" ht="14.25" customHeight="1">
      <c r="A2315" s="64" t="s">
        <v>122</v>
      </c>
      <c r="B2315" s="163" t="s">
        <v>1342</v>
      </c>
      <c r="C2315" s="174" t="s">
        <v>647</v>
      </c>
      <c r="D2315" s="68">
        <v>45856</v>
      </c>
      <c r="E2315" s="66">
        <f t="shared" si="27"/>
        <v>7</v>
      </c>
      <c r="F2315" s="66">
        <f t="shared" si="28"/>
        <v>2025</v>
      </c>
      <c r="G2315" s="67">
        <f t="shared" si="29"/>
        <v>45839</v>
      </c>
      <c r="H2315" s="67" t="s">
        <v>2008</v>
      </c>
      <c r="I2315" s="26" t="s">
        <v>475</v>
      </c>
      <c r="J2315" s="66" t="s">
        <v>152</v>
      </c>
      <c r="K2315" s="69"/>
      <c r="L2315" s="69"/>
      <c r="M2315" s="69" t="s">
        <v>666</v>
      </c>
      <c r="N2315" s="69" t="s">
        <v>28</v>
      </c>
      <c r="O2315" s="71">
        <v>0</v>
      </c>
      <c r="P2315" s="74">
        <v>379.3</v>
      </c>
    </row>
    <row r="2316" spans="1:16" ht="14.25" customHeight="1">
      <c r="A2316" s="64" t="s">
        <v>122</v>
      </c>
      <c r="B2316" s="163" t="s">
        <v>1342</v>
      </c>
      <c r="C2316" s="174" t="s">
        <v>647</v>
      </c>
      <c r="D2316" s="68">
        <v>45861</v>
      </c>
      <c r="E2316" s="66">
        <f t="shared" si="27"/>
        <v>7</v>
      </c>
      <c r="F2316" s="66">
        <f t="shared" si="28"/>
        <v>2025</v>
      </c>
      <c r="G2316" s="67">
        <f t="shared" si="29"/>
        <v>45839</v>
      </c>
      <c r="H2316" s="67" t="s">
        <v>2006</v>
      </c>
      <c r="I2316" s="26" t="s">
        <v>165</v>
      </c>
      <c r="J2316" s="66" t="s">
        <v>139</v>
      </c>
      <c r="K2316" s="69"/>
      <c r="L2316" s="69"/>
      <c r="M2316" s="69" t="s">
        <v>664</v>
      </c>
      <c r="N2316" s="69" t="s">
        <v>604</v>
      </c>
      <c r="O2316" s="71">
        <v>2.0299999999999998</v>
      </c>
      <c r="P2316" s="74">
        <v>0</v>
      </c>
    </row>
    <row r="2317" spans="1:16" ht="14.25" customHeight="1">
      <c r="A2317" s="64" t="s">
        <v>122</v>
      </c>
      <c r="B2317" s="163" t="s">
        <v>1342</v>
      </c>
      <c r="C2317" s="174" t="s">
        <v>647</v>
      </c>
      <c r="D2317" s="68">
        <v>45861</v>
      </c>
      <c r="E2317" s="66">
        <f t="shared" si="27"/>
        <v>7</v>
      </c>
      <c r="F2317" s="66">
        <f t="shared" si="28"/>
        <v>2025</v>
      </c>
      <c r="G2317" s="67">
        <f t="shared" si="29"/>
        <v>45839</v>
      </c>
      <c r="H2317" s="67" t="s">
        <v>2008</v>
      </c>
      <c r="I2317" s="26" t="s">
        <v>63</v>
      </c>
      <c r="J2317" s="66" t="s">
        <v>1526</v>
      </c>
      <c r="K2317" s="69"/>
      <c r="L2317" s="69"/>
      <c r="M2317" s="69" t="s">
        <v>666</v>
      </c>
      <c r="N2317" s="69" t="s">
        <v>28</v>
      </c>
      <c r="O2317" s="71">
        <v>0</v>
      </c>
      <c r="P2317" s="74">
        <v>189.9</v>
      </c>
    </row>
    <row r="2318" spans="1:16" ht="14.25" customHeight="1">
      <c r="A2318" s="64" t="s">
        <v>122</v>
      </c>
      <c r="B2318" s="163" t="s">
        <v>1342</v>
      </c>
      <c r="C2318" s="174" t="s">
        <v>647</v>
      </c>
      <c r="D2318" s="68">
        <v>45861</v>
      </c>
      <c r="E2318" s="66">
        <f t="shared" si="27"/>
        <v>7</v>
      </c>
      <c r="F2318" s="66">
        <f t="shared" si="28"/>
        <v>2025</v>
      </c>
      <c r="G2318" s="67">
        <f t="shared" si="29"/>
        <v>45839</v>
      </c>
      <c r="H2318" s="67" t="s">
        <v>2008</v>
      </c>
      <c r="I2318" s="26" t="s">
        <v>475</v>
      </c>
      <c r="J2318" s="66" t="s">
        <v>1527</v>
      </c>
      <c r="K2318" s="69"/>
      <c r="L2318" s="69"/>
      <c r="M2318" s="69" t="s">
        <v>666</v>
      </c>
      <c r="N2318" s="69" t="s">
        <v>28</v>
      </c>
      <c r="O2318" s="71">
        <v>0</v>
      </c>
      <c r="P2318" s="74">
        <v>189.9</v>
      </c>
    </row>
    <row r="2319" spans="1:16" ht="14.25" customHeight="1">
      <c r="A2319" s="64" t="s">
        <v>122</v>
      </c>
      <c r="B2319" s="163" t="s">
        <v>1342</v>
      </c>
      <c r="C2319" s="174" t="s">
        <v>647</v>
      </c>
      <c r="D2319" s="68">
        <v>45861</v>
      </c>
      <c r="E2319" s="66">
        <f t="shared" si="27"/>
        <v>7</v>
      </c>
      <c r="F2319" s="66">
        <f t="shared" si="28"/>
        <v>2025</v>
      </c>
      <c r="G2319" s="67">
        <f t="shared" si="29"/>
        <v>45839</v>
      </c>
      <c r="H2319" s="67" t="s">
        <v>2008</v>
      </c>
      <c r="I2319" s="26" t="s">
        <v>475</v>
      </c>
      <c r="J2319" s="66" t="s">
        <v>1528</v>
      </c>
      <c r="K2319" s="69"/>
      <c r="L2319" s="69"/>
      <c r="M2319" s="69" t="s">
        <v>666</v>
      </c>
      <c r="N2319" s="69" t="s">
        <v>28</v>
      </c>
      <c r="O2319" s="71">
        <v>0</v>
      </c>
      <c r="P2319" s="74">
        <v>816.39</v>
      </c>
    </row>
    <row r="2320" spans="1:16" ht="14.25" customHeight="1">
      <c r="A2320" s="64" t="s">
        <v>122</v>
      </c>
      <c r="B2320" s="163" t="s">
        <v>1342</v>
      </c>
      <c r="C2320" s="174" t="s">
        <v>647</v>
      </c>
      <c r="D2320" s="68">
        <v>45861</v>
      </c>
      <c r="E2320" s="66">
        <f t="shared" si="27"/>
        <v>7</v>
      </c>
      <c r="F2320" s="66">
        <f t="shared" si="28"/>
        <v>2025</v>
      </c>
      <c r="G2320" s="67">
        <f t="shared" si="29"/>
        <v>45839</v>
      </c>
      <c r="H2320" s="67" t="s">
        <v>2008</v>
      </c>
      <c r="I2320" s="26" t="s">
        <v>147</v>
      </c>
      <c r="J2320" s="66" t="s">
        <v>330</v>
      </c>
      <c r="K2320" s="69"/>
      <c r="L2320" s="69"/>
      <c r="M2320" s="69" t="s">
        <v>666</v>
      </c>
      <c r="N2320" s="69" t="s">
        <v>28</v>
      </c>
      <c r="O2320" s="71">
        <v>0</v>
      </c>
      <c r="P2320" s="74">
        <v>200.24</v>
      </c>
    </row>
    <row r="2321" spans="1:16" ht="14.25" customHeight="1">
      <c r="A2321" s="64" t="s">
        <v>122</v>
      </c>
      <c r="B2321" s="163" t="s">
        <v>1342</v>
      </c>
      <c r="C2321" s="174" t="s">
        <v>647</v>
      </c>
      <c r="D2321" s="68">
        <v>45861</v>
      </c>
      <c r="E2321" s="66">
        <f t="shared" si="27"/>
        <v>7</v>
      </c>
      <c r="F2321" s="66">
        <f t="shared" si="28"/>
        <v>2025</v>
      </c>
      <c r="G2321" s="67">
        <f t="shared" si="29"/>
        <v>45839</v>
      </c>
      <c r="H2321" s="67" t="s">
        <v>2008</v>
      </c>
      <c r="I2321" s="26" t="s">
        <v>475</v>
      </c>
      <c r="J2321" s="66" t="s">
        <v>152</v>
      </c>
      <c r="K2321" s="69"/>
      <c r="L2321" s="69"/>
      <c r="M2321" s="69" t="s">
        <v>666</v>
      </c>
      <c r="N2321" s="69" t="s">
        <v>28</v>
      </c>
      <c r="O2321" s="71">
        <v>0</v>
      </c>
      <c r="P2321" s="74">
        <v>53.35</v>
      </c>
    </row>
    <row r="2322" spans="1:16" ht="14.25" customHeight="1">
      <c r="A2322" s="64" t="s">
        <v>122</v>
      </c>
      <c r="B2322" s="163" t="s">
        <v>1342</v>
      </c>
      <c r="C2322" s="174" t="s">
        <v>647</v>
      </c>
      <c r="D2322" s="68">
        <v>45861</v>
      </c>
      <c r="E2322" s="66">
        <f t="shared" si="27"/>
        <v>7</v>
      </c>
      <c r="F2322" s="66">
        <f t="shared" si="28"/>
        <v>2025</v>
      </c>
      <c r="G2322" s="67">
        <f t="shared" si="29"/>
        <v>45839</v>
      </c>
      <c r="H2322" s="67" t="s">
        <v>2008</v>
      </c>
      <c r="I2322" s="26" t="s">
        <v>63</v>
      </c>
      <c r="J2322" s="66" t="s">
        <v>1529</v>
      </c>
      <c r="K2322" s="69"/>
      <c r="L2322" s="69"/>
      <c r="M2322" s="69" t="s">
        <v>666</v>
      </c>
      <c r="N2322" s="69" t="s">
        <v>28</v>
      </c>
      <c r="O2322" s="71">
        <v>0</v>
      </c>
      <c r="P2322" s="74">
        <v>7582.22</v>
      </c>
    </row>
    <row r="2323" spans="1:16" ht="14.25" customHeight="1">
      <c r="A2323" s="64" t="s">
        <v>122</v>
      </c>
      <c r="B2323" s="163" t="s">
        <v>1342</v>
      </c>
      <c r="C2323" s="174" t="s">
        <v>647</v>
      </c>
      <c r="D2323" s="68">
        <v>45862</v>
      </c>
      <c r="E2323" s="66">
        <f t="shared" si="27"/>
        <v>7</v>
      </c>
      <c r="F2323" s="66">
        <f t="shared" si="28"/>
        <v>2025</v>
      </c>
      <c r="G2323" s="67">
        <f t="shared" si="29"/>
        <v>45839</v>
      </c>
      <c r="H2323" s="67" t="s">
        <v>2006</v>
      </c>
      <c r="I2323" s="26" t="s">
        <v>165</v>
      </c>
      <c r="J2323" s="66" t="s">
        <v>139</v>
      </c>
      <c r="K2323" s="69"/>
      <c r="L2323" s="69"/>
      <c r="M2323" s="69" t="s">
        <v>664</v>
      </c>
      <c r="N2323" s="69" t="s">
        <v>604</v>
      </c>
      <c r="O2323" s="71">
        <v>10.87</v>
      </c>
      <c r="P2323" s="74">
        <v>0</v>
      </c>
    </row>
    <row r="2324" spans="1:16" ht="14.25" customHeight="1">
      <c r="A2324" s="64" t="s">
        <v>122</v>
      </c>
      <c r="B2324" s="163" t="s">
        <v>1342</v>
      </c>
      <c r="C2324" s="174" t="s">
        <v>647</v>
      </c>
      <c r="D2324" s="68">
        <v>45862</v>
      </c>
      <c r="E2324" s="66">
        <f t="shared" si="27"/>
        <v>7</v>
      </c>
      <c r="F2324" s="66">
        <f t="shared" si="28"/>
        <v>2025</v>
      </c>
      <c r="G2324" s="67">
        <f t="shared" si="29"/>
        <v>45839</v>
      </c>
      <c r="H2324" s="67" t="s">
        <v>2008</v>
      </c>
      <c r="I2324" s="26" t="s">
        <v>63</v>
      </c>
      <c r="J2324" s="66" t="s">
        <v>765</v>
      </c>
      <c r="K2324" s="69"/>
      <c r="L2324" s="69"/>
      <c r="M2324" s="69" t="s">
        <v>666</v>
      </c>
      <c r="N2324" s="69" t="s">
        <v>28</v>
      </c>
      <c r="O2324" s="71">
        <v>0</v>
      </c>
      <c r="P2324" s="74">
        <v>12497.49</v>
      </c>
    </row>
    <row r="2325" spans="1:16" ht="14.25" customHeight="1">
      <c r="A2325" s="64" t="s">
        <v>122</v>
      </c>
      <c r="B2325" s="163" t="s">
        <v>1342</v>
      </c>
      <c r="C2325" s="174" t="s">
        <v>647</v>
      </c>
      <c r="D2325" s="68">
        <v>45862</v>
      </c>
      <c r="E2325" s="66">
        <f t="shared" si="27"/>
        <v>7</v>
      </c>
      <c r="F2325" s="66">
        <f t="shared" si="28"/>
        <v>2025</v>
      </c>
      <c r="G2325" s="67">
        <f t="shared" si="29"/>
        <v>45839</v>
      </c>
      <c r="H2325" s="67" t="s">
        <v>2008</v>
      </c>
      <c r="I2325" s="26" t="s">
        <v>63</v>
      </c>
      <c r="J2325" s="66" t="s">
        <v>765</v>
      </c>
      <c r="K2325" s="69"/>
      <c r="L2325" s="69"/>
      <c r="M2325" s="69" t="s">
        <v>666</v>
      </c>
      <c r="N2325" s="69" t="s">
        <v>28</v>
      </c>
      <c r="O2325" s="71">
        <v>0</v>
      </c>
      <c r="P2325" s="74">
        <v>11001.48</v>
      </c>
    </row>
    <row r="2326" spans="1:16" ht="14.25" customHeight="1">
      <c r="A2326" s="64" t="s">
        <v>122</v>
      </c>
      <c r="B2326" s="163" t="s">
        <v>1342</v>
      </c>
      <c r="C2326" s="174" t="s">
        <v>647</v>
      </c>
      <c r="D2326" s="68">
        <v>45862</v>
      </c>
      <c r="E2326" s="66">
        <f t="shared" si="27"/>
        <v>7</v>
      </c>
      <c r="F2326" s="66">
        <f t="shared" si="28"/>
        <v>2025</v>
      </c>
      <c r="G2326" s="67">
        <f t="shared" si="29"/>
        <v>45839</v>
      </c>
      <c r="H2326" s="67" t="s">
        <v>2008</v>
      </c>
      <c r="I2326" s="26" t="s">
        <v>475</v>
      </c>
      <c r="J2326" s="66" t="s">
        <v>765</v>
      </c>
      <c r="K2326" s="69"/>
      <c r="L2326" s="69"/>
      <c r="M2326" s="69" t="s">
        <v>666</v>
      </c>
      <c r="N2326" s="69" t="s">
        <v>28</v>
      </c>
      <c r="O2326" s="71">
        <v>0</v>
      </c>
      <c r="P2326" s="74">
        <v>7046.08</v>
      </c>
    </row>
    <row r="2327" spans="1:16" ht="14.25" customHeight="1">
      <c r="A2327" s="64" t="s">
        <v>122</v>
      </c>
      <c r="B2327" s="163" t="s">
        <v>1342</v>
      </c>
      <c r="C2327" s="174" t="s">
        <v>647</v>
      </c>
      <c r="D2327" s="68">
        <v>45862</v>
      </c>
      <c r="E2327" s="66">
        <f t="shared" si="27"/>
        <v>7</v>
      </c>
      <c r="F2327" s="66">
        <f t="shared" si="28"/>
        <v>2025</v>
      </c>
      <c r="G2327" s="67">
        <f t="shared" si="29"/>
        <v>45839</v>
      </c>
      <c r="H2327" s="67" t="s">
        <v>2008</v>
      </c>
      <c r="I2327" s="26" t="s">
        <v>475</v>
      </c>
      <c r="J2327" s="66" t="s">
        <v>765</v>
      </c>
      <c r="K2327" s="69"/>
      <c r="L2327" s="69"/>
      <c r="M2327" s="69" t="s">
        <v>666</v>
      </c>
      <c r="N2327" s="69" t="s">
        <v>28</v>
      </c>
      <c r="O2327" s="71">
        <v>0</v>
      </c>
      <c r="P2327" s="74">
        <v>7037.25</v>
      </c>
    </row>
    <row r="2328" spans="1:16" ht="14.25" customHeight="1">
      <c r="A2328" s="64" t="s">
        <v>122</v>
      </c>
      <c r="B2328" s="163" t="s">
        <v>1342</v>
      </c>
      <c r="C2328" s="174" t="s">
        <v>647</v>
      </c>
      <c r="D2328" s="68">
        <v>45862</v>
      </c>
      <c r="E2328" s="66">
        <f t="shared" si="27"/>
        <v>7</v>
      </c>
      <c r="F2328" s="66">
        <f t="shared" si="28"/>
        <v>2025</v>
      </c>
      <c r="G2328" s="67">
        <f t="shared" si="29"/>
        <v>45839</v>
      </c>
      <c r="H2328" s="67" t="s">
        <v>2008</v>
      </c>
      <c r="I2328" s="26" t="s">
        <v>475</v>
      </c>
      <c r="J2328" s="66" t="s">
        <v>765</v>
      </c>
      <c r="K2328" s="69"/>
      <c r="L2328" s="69"/>
      <c r="M2328" s="69" t="s">
        <v>666</v>
      </c>
      <c r="N2328" s="69" t="s">
        <v>28</v>
      </c>
      <c r="O2328" s="71">
        <v>0</v>
      </c>
      <c r="P2328" s="74">
        <v>5392.76</v>
      </c>
    </row>
    <row r="2329" spans="1:16" ht="14.25" customHeight="1">
      <c r="A2329" s="64" t="s">
        <v>122</v>
      </c>
      <c r="B2329" s="163" t="s">
        <v>1342</v>
      </c>
      <c r="C2329" s="174" t="s">
        <v>647</v>
      </c>
      <c r="D2329" s="68">
        <v>45866</v>
      </c>
      <c r="E2329" s="66">
        <f t="shared" si="27"/>
        <v>7</v>
      </c>
      <c r="F2329" s="66">
        <f t="shared" si="28"/>
        <v>2025</v>
      </c>
      <c r="G2329" s="67">
        <f t="shared" si="29"/>
        <v>45839</v>
      </c>
      <c r="H2329" s="67" t="s">
        <v>2006</v>
      </c>
      <c r="I2329" s="26" t="s">
        <v>165</v>
      </c>
      <c r="J2329" s="66" t="s">
        <v>139</v>
      </c>
      <c r="K2329" s="69"/>
      <c r="L2329" s="69"/>
      <c r="M2329" s="69" t="s">
        <v>664</v>
      </c>
      <c r="N2329" s="69" t="s">
        <v>604</v>
      </c>
      <c r="O2329" s="71">
        <v>5.42</v>
      </c>
      <c r="P2329" s="74">
        <v>0</v>
      </c>
    </row>
    <row r="2330" spans="1:16" ht="14.25" customHeight="1">
      <c r="A2330" s="64" t="s">
        <v>122</v>
      </c>
      <c r="B2330" s="163" t="s">
        <v>1342</v>
      </c>
      <c r="C2330" s="174" t="s">
        <v>647</v>
      </c>
      <c r="D2330" s="68">
        <v>45866</v>
      </c>
      <c r="E2330" s="66">
        <f t="shared" si="27"/>
        <v>7</v>
      </c>
      <c r="F2330" s="66">
        <f t="shared" si="28"/>
        <v>2025</v>
      </c>
      <c r="G2330" s="67">
        <f t="shared" si="29"/>
        <v>45839</v>
      </c>
      <c r="H2330" s="67" t="s">
        <v>2008</v>
      </c>
      <c r="I2330" s="26" t="s">
        <v>475</v>
      </c>
      <c r="J2330" s="66" t="s">
        <v>1530</v>
      </c>
      <c r="K2330" s="69"/>
      <c r="L2330" s="69"/>
      <c r="M2330" s="69" t="s">
        <v>666</v>
      </c>
      <c r="N2330" s="69" t="s">
        <v>28</v>
      </c>
      <c r="O2330" s="71">
        <v>0</v>
      </c>
      <c r="P2330" s="74">
        <v>751.78</v>
      </c>
    </row>
    <row r="2331" spans="1:16" ht="14.25" customHeight="1">
      <c r="A2331" s="64" t="s">
        <v>122</v>
      </c>
      <c r="B2331" s="163" t="s">
        <v>1342</v>
      </c>
      <c r="C2331" s="174" t="s">
        <v>647</v>
      </c>
      <c r="D2331" s="68">
        <v>45866</v>
      </c>
      <c r="E2331" s="66">
        <f t="shared" si="27"/>
        <v>7</v>
      </c>
      <c r="F2331" s="66">
        <f t="shared" si="28"/>
        <v>2025</v>
      </c>
      <c r="G2331" s="67">
        <f t="shared" si="29"/>
        <v>45839</v>
      </c>
      <c r="H2331" s="67" t="s">
        <v>2008</v>
      </c>
      <c r="I2331" s="26" t="s">
        <v>63</v>
      </c>
      <c r="J2331" s="66" t="s">
        <v>724</v>
      </c>
      <c r="K2331" s="69">
        <v>52256</v>
      </c>
      <c r="L2331" s="69"/>
      <c r="M2331" s="69" t="s">
        <v>666</v>
      </c>
      <c r="N2331" s="69" t="s">
        <v>28</v>
      </c>
      <c r="O2331" s="71">
        <v>0</v>
      </c>
      <c r="P2331" s="74">
        <v>336.24</v>
      </c>
    </row>
    <row r="2332" spans="1:16" ht="14.25" customHeight="1">
      <c r="A2332" s="64" t="s">
        <v>122</v>
      </c>
      <c r="B2332" s="163" t="s">
        <v>1342</v>
      </c>
      <c r="C2332" s="174" t="s">
        <v>647</v>
      </c>
      <c r="D2332" s="68">
        <v>45866</v>
      </c>
      <c r="E2332" s="66">
        <f t="shared" si="27"/>
        <v>7</v>
      </c>
      <c r="F2332" s="66">
        <f t="shared" si="28"/>
        <v>2025</v>
      </c>
      <c r="G2332" s="67">
        <f t="shared" si="29"/>
        <v>45839</v>
      </c>
      <c r="H2332" s="67" t="s">
        <v>2008</v>
      </c>
      <c r="I2332" s="26" t="s">
        <v>63</v>
      </c>
      <c r="J2332" s="66" t="s">
        <v>724</v>
      </c>
      <c r="K2332" s="69">
        <v>52203</v>
      </c>
      <c r="L2332" s="69"/>
      <c r="M2332" s="69" t="s">
        <v>666</v>
      </c>
      <c r="N2332" s="69" t="s">
        <v>28</v>
      </c>
      <c r="O2332" s="71">
        <v>0</v>
      </c>
      <c r="P2332" s="74">
        <v>178.9</v>
      </c>
    </row>
    <row r="2333" spans="1:16" ht="14.25" customHeight="1">
      <c r="A2333" s="64" t="s">
        <v>122</v>
      </c>
      <c r="B2333" s="163" t="s">
        <v>1342</v>
      </c>
      <c r="C2333" s="174" t="s">
        <v>647</v>
      </c>
      <c r="D2333" s="68">
        <v>45866</v>
      </c>
      <c r="E2333" s="66">
        <f t="shared" si="27"/>
        <v>7</v>
      </c>
      <c r="F2333" s="66">
        <f t="shared" si="28"/>
        <v>2025</v>
      </c>
      <c r="G2333" s="67">
        <f t="shared" si="29"/>
        <v>45839</v>
      </c>
      <c r="H2333" s="67" t="s">
        <v>2008</v>
      </c>
      <c r="I2333" s="26" t="s">
        <v>475</v>
      </c>
      <c r="J2333" s="66" t="s">
        <v>1531</v>
      </c>
      <c r="K2333" s="69"/>
      <c r="L2333" s="69"/>
      <c r="M2333" s="69" t="s">
        <v>666</v>
      </c>
      <c r="N2333" s="69" t="s">
        <v>28</v>
      </c>
      <c r="O2333" s="71">
        <v>0</v>
      </c>
      <c r="P2333" s="74">
        <v>405.74</v>
      </c>
    </row>
    <row r="2334" spans="1:16" ht="14.25" customHeight="1">
      <c r="A2334" s="64" t="s">
        <v>122</v>
      </c>
      <c r="B2334" s="163" t="s">
        <v>1342</v>
      </c>
      <c r="C2334" s="174" t="s">
        <v>647</v>
      </c>
      <c r="D2334" s="68">
        <v>45866</v>
      </c>
      <c r="E2334" s="66">
        <f t="shared" si="27"/>
        <v>7</v>
      </c>
      <c r="F2334" s="66">
        <f t="shared" si="28"/>
        <v>2025</v>
      </c>
      <c r="G2334" s="67">
        <f t="shared" si="29"/>
        <v>45839</v>
      </c>
      <c r="H2334" s="67" t="s">
        <v>2008</v>
      </c>
      <c r="I2334" s="26" t="s">
        <v>1362</v>
      </c>
      <c r="J2334" s="66" t="s">
        <v>471</v>
      </c>
      <c r="K2334" s="69"/>
      <c r="L2334" s="69"/>
      <c r="M2334" s="69" t="s">
        <v>666</v>
      </c>
      <c r="N2334" s="69" t="s">
        <v>28</v>
      </c>
      <c r="O2334" s="71">
        <v>0</v>
      </c>
      <c r="P2334" s="74">
        <v>11430</v>
      </c>
    </row>
    <row r="2335" spans="1:16" ht="14.25" customHeight="1">
      <c r="A2335" s="64" t="s">
        <v>122</v>
      </c>
      <c r="B2335" s="163" t="s">
        <v>1342</v>
      </c>
      <c r="C2335" s="174" t="s">
        <v>647</v>
      </c>
      <c r="D2335" s="68">
        <v>45866</v>
      </c>
      <c r="E2335" s="66">
        <f t="shared" si="27"/>
        <v>7</v>
      </c>
      <c r="F2335" s="66">
        <f t="shared" si="28"/>
        <v>2025</v>
      </c>
      <c r="G2335" s="67">
        <f t="shared" si="29"/>
        <v>45839</v>
      </c>
      <c r="H2335" s="67" t="s">
        <v>2008</v>
      </c>
      <c r="I2335" s="26" t="s">
        <v>475</v>
      </c>
      <c r="J2335" s="66" t="s">
        <v>1350</v>
      </c>
      <c r="K2335" s="69">
        <v>395936</v>
      </c>
      <c r="L2335" s="69"/>
      <c r="M2335" s="69" t="s">
        <v>666</v>
      </c>
      <c r="N2335" s="69" t="s">
        <v>28</v>
      </c>
      <c r="O2335" s="71">
        <v>0</v>
      </c>
      <c r="P2335" s="74">
        <v>963.6</v>
      </c>
    </row>
    <row r="2336" spans="1:16" ht="14.25" customHeight="1">
      <c r="A2336" s="64" t="s">
        <v>122</v>
      </c>
      <c r="B2336" s="163" t="s">
        <v>1342</v>
      </c>
      <c r="C2336" s="174" t="s">
        <v>647</v>
      </c>
      <c r="D2336" s="68">
        <v>45866</v>
      </c>
      <c r="E2336" s="66">
        <f t="shared" si="27"/>
        <v>7</v>
      </c>
      <c r="F2336" s="66">
        <f t="shared" si="28"/>
        <v>2025</v>
      </c>
      <c r="G2336" s="67">
        <f t="shared" si="29"/>
        <v>45839</v>
      </c>
      <c r="H2336" s="67" t="s">
        <v>2008</v>
      </c>
      <c r="I2336" s="26" t="s">
        <v>1362</v>
      </c>
      <c r="J2336" s="66" t="s">
        <v>353</v>
      </c>
      <c r="K2336" s="69"/>
      <c r="L2336" s="69"/>
      <c r="M2336" s="69" t="s">
        <v>666</v>
      </c>
      <c r="N2336" s="69" t="s">
        <v>28</v>
      </c>
      <c r="O2336" s="71">
        <v>0</v>
      </c>
      <c r="P2336" s="74">
        <v>1170.0999999999999</v>
      </c>
    </row>
    <row r="2337" spans="1:16" ht="14.25" customHeight="1">
      <c r="A2337" s="64" t="s">
        <v>122</v>
      </c>
      <c r="B2337" s="163" t="s">
        <v>1342</v>
      </c>
      <c r="C2337" s="174" t="s">
        <v>647</v>
      </c>
      <c r="D2337" s="68">
        <v>45866</v>
      </c>
      <c r="E2337" s="66">
        <f t="shared" si="27"/>
        <v>7</v>
      </c>
      <c r="F2337" s="66">
        <f t="shared" si="28"/>
        <v>2025</v>
      </c>
      <c r="G2337" s="67">
        <f t="shared" si="29"/>
        <v>45839</v>
      </c>
      <c r="H2337" s="67" t="s">
        <v>29</v>
      </c>
      <c r="I2337" s="26" t="s">
        <v>281</v>
      </c>
      <c r="J2337" s="66" t="s">
        <v>353</v>
      </c>
      <c r="K2337" s="69"/>
      <c r="L2337" s="69"/>
      <c r="M2337" s="69" t="s">
        <v>666</v>
      </c>
      <c r="N2337" s="69" t="s">
        <v>28</v>
      </c>
      <c r="O2337" s="71">
        <v>0</v>
      </c>
      <c r="P2337" s="74">
        <v>392.08</v>
      </c>
    </row>
    <row r="2338" spans="1:16" ht="14.25" customHeight="1">
      <c r="A2338" s="64" t="s">
        <v>122</v>
      </c>
      <c r="B2338" s="163" t="s">
        <v>1342</v>
      </c>
      <c r="C2338" s="174" t="s">
        <v>647</v>
      </c>
      <c r="D2338" s="68">
        <v>45866</v>
      </c>
      <c r="E2338" s="66">
        <f t="shared" si="27"/>
        <v>7</v>
      </c>
      <c r="F2338" s="66">
        <f t="shared" si="28"/>
        <v>2025</v>
      </c>
      <c r="G2338" s="67">
        <f t="shared" si="29"/>
        <v>45839</v>
      </c>
      <c r="H2338" s="67" t="s">
        <v>2009</v>
      </c>
      <c r="I2338" s="26" t="s">
        <v>102</v>
      </c>
      <c r="J2338" s="66" t="s">
        <v>129</v>
      </c>
      <c r="K2338" s="69"/>
      <c r="L2338" s="69"/>
      <c r="M2338" s="69" t="s">
        <v>666</v>
      </c>
      <c r="N2338" s="69" t="s">
        <v>28</v>
      </c>
      <c r="O2338" s="71">
        <v>0</v>
      </c>
      <c r="P2338" s="74">
        <v>9.8000000000000007</v>
      </c>
    </row>
    <row r="2339" spans="1:16" ht="14.25" customHeight="1">
      <c r="A2339" s="64" t="s">
        <v>122</v>
      </c>
      <c r="B2339" s="163" t="s">
        <v>1342</v>
      </c>
      <c r="C2339" s="174" t="s">
        <v>647</v>
      </c>
      <c r="D2339" s="68">
        <v>45866</v>
      </c>
      <c r="E2339" s="66">
        <f t="shared" si="27"/>
        <v>7</v>
      </c>
      <c r="F2339" s="66">
        <f t="shared" si="28"/>
        <v>2025</v>
      </c>
      <c r="G2339" s="67">
        <f t="shared" si="29"/>
        <v>45839</v>
      </c>
      <c r="H2339" s="67" t="s">
        <v>2009</v>
      </c>
      <c r="I2339" s="26" t="s">
        <v>102</v>
      </c>
      <c r="J2339" s="66" t="s">
        <v>129</v>
      </c>
      <c r="K2339" s="69"/>
      <c r="L2339" s="69"/>
      <c r="M2339" s="69" t="s">
        <v>666</v>
      </c>
      <c r="N2339" s="69" t="s">
        <v>28</v>
      </c>
      <c r="O2339" s="71">
        <v>0</v>
      </c>
      <c r="P2339" s="74">
        <v>9.8000000000000007</v>
      </c>
    </row>
    <row r="2340" spans="1:16" ht="14.25" customHeight="1">
      <c r="A2340" s="64" t="s">
        <v>122</v>
      </c>
      <c r="B2340" s="163" t="s">
        <v>1342</v>
      </c>
      <c r="C2340" s="174" t="s">
        <v>647</v>
      </c>
      <c r="D2340" s="68">
        <v>45866</v>
      </c>
      <c r="E2340" s="66">
        <f t="shared" si="27"/>
        <v>7</v>
      </c>
      <c r="F2340" s="66">
        <f t="shared" si="28"/>
        <v>2025</v>
      </c>
      <c r="G2340" s="67">
        <f t="shared" si="29"/>
        <v>45839</v>
      </c>
      <c r="H2340" s="67" t="s">
        <v>2009</v>
      </c>
      <c r="I2340" s="26" t="s">
        <v>102</v>
      </c>
      <c r="J2340" s="66" t="s">
        <v>129</v>
      </c>
      <c r="K2340" s="69"/>
      <c r="L2340" s="69"/>
      <c r="M2340" s="69" t="s">
        <v>666</v>
      </c>
      <c r="N2340" s="69" t="s">
        <v>28</v>
      </c>
      <c r="O2340" s="71">
        <v>0</v>
      </c>
      <c r="P2340" s="74">
        <v>9.8000000000000007</v>
      </c>
    </row>
    <row r="2341" spans="1:16" ht="14.25" customHeight="1">
      <c r="A2341" s="64" t="s">
        <v>122</v>
      </c>
      <c r="B2341" s="163" t="s">
        <v>1342</v>
      </c>
      <c r="C2341" s="174" t="s">
        <v>647</v>
      </c>
      <c r="D2341" s="68">
        <v>45866</v>
      </c>
      <c r="E2341" s="66">
        <f t="shared" si="27"/>
        <v>7</v>
      </c>
      <c r="F2341" s="66">
        <f t="shared" si="28"/>
        <v>2025</v>
      </c>
      <c r="G2341" s="67">
        <f t="shared" si="29"/>
        <v>45839</v>
      </c>
      <c r="H2341" s="67" t="s">
        <v>2009</v>
      </c>
      <c r="I2341" s="26" t="s">
        <v>102</v>
      </c>
      <c r="J2341" s="66" t="s">
        <v>129</v>
      </c>
      <c r="K2341" s="69"/>
      <c r="L2341" s="69"/>
      <c r="M2341" s="69" t="s">
        <v>666</v>
      </c>
      <c r="N2341" s="69" t="s">
        <v>28</v>
      </c>
      <c r="O2341" s="71">
        <v>0</v>
      </c>
      <c r="P2341" s="74">
        <v>9.8000000000000007</v>
      </c>
    </row>
    <row r="2342" spans="1:16" ht="14.25" customHeight="1">
      <c r="A2342" s="64" t="s">
        <v>122</v>
      </c>
      <c r="B2342" s="163" t="s">
        <v>1342</v>
      </c>
      <c r="C2342" s="174" t="s">
        <v>647</v>
      </c>
      <c r="D2342" s="68">
        <v>45866</v>
      </c>
      <c r="E2342" s="66">
        <f t="shared" si="27"/>
        <v>7</v>
      </c>
      <c r="F2342" s="66">
        <f t="shared" si="28"/>
        <v>2025</v>
      </c>
      <c r="G2342" s="67">
        <f t="shared" si="29"/>
        <v>45839</v>
      </c>
      <c r="H2342" s="67" t="s">
        <v>2009</v>
      </c>
      <c r="I2342" s="26" t="s">
        <v>102</v>
      </c>
      <c r="J2342" s="66" t="s">
        <v>129</v>
      </c>
      <c r="K2342" s="69"/>
      <c r="L2342" s="69"/>
      <c r="M2342" s="69" t="s">
        <v>666</v>
      </c>
      <c r="N2342" s="69" t="s">
        <v>28</v>
      </c>
      <c r="O2342" s="71">
        <v>0</v>
      </c>
      <c r="P2342" s="74">
        <v>9.8000000000000007</v>
      </c>
    </row>
    <row r="2343" spans="1:16" ht="14.25" customHeight="1">
      <c r="A2343" s="64" t="s">
        <v>122</v>
      </c>
      <c r="B2343" s="163" t="s">
        <v>1342</v>
      </c>
      <c r="C2343" s="174" t="s">
        <v>647</v>
      </c>
      <c r="D2343" s="68">
        <v>45866</v>
      </c>
      <c r="E2343" s="66">
        <f t="shared" si="27"/>
        <v>7</v>
      </c>
      <c r="F2343" s="66">
        <f t="shared" si="28"/>
        <v>2025</v>
      </c>
      <c r="G2343" s="67">
        <f t="shared" si="29"/>
        <v>45839</v>
      </c>
      <c r="H2343" s="67" t="s">
        <v>2010</v>
      </c>
      <c r="I2343" s="26" t="s">
        <v>56</v>
      </c>
      <c r="J2343" s="66" t="s">
        <v>998</v>
      </c>
      <c r="K2343" s="69"/>
      <c r="L2343" s="69"/>
      <c r="M2343" s="69" t="s">
        <v>666</v>
      </c>
      <c r="N2343" s="69" t="s">
        <v>28</v>
      </c>
      <c r="O2343" s="71">
        <v>0</v>
      </c>
      <c r="P2343" s="74">
        <v>510</v>
      </c>
    </row>
    <row r="2344" spans="1:16" ht="14.25" customHeight="1">
      <c r="A2344" s="64" t="s">
        <v>122</v>
      </c>
      <c r="B2344" s="163" t="s">
        <v>1342</v>
      </c>
      <c r="C2344" s="174" t="s">
        <v>647</v>
      </c>
      <c r="D2344" s="68">
        <v>45867</v>
      </c>
      <c r="E2344" s="66">
        <f t="shared" si="27"/>
        <v>7</v>
      </c>
      <c r="F2344" s="66">
        <f t="shared" si="28"/>
        <v>2025</v>
      </c>
      <c r="G2344" s="67">
        <f t="shared" si="29"/>
        <v>45839</v>
      </c>
      <c r="H2344" s="67" t="s">
        <v>2006</v>
      </c>
      <c r="I2344" s="26" t="s">
        <v>165</v>
      </c>
      <c r="J2344" s="66" t="s">
        <v>139</v>
      </c>
      <c r="K2344" s="69"/>
      <c r="L2344" s="69"/>
      <c r="M2344" s="69" t="s">
        <v>664</v>
      </c>
      <c r="N2344" s="69" t="s">
        <v>604</v>
      </c>
      <c r="O2344" s="71">
        <v>1.54</v>
      </c>
      <c r="P2344" s="74">
        <v>0</v>
      </c>
    </row>
    <row r="2345" spans="1:16" ht="14.25" customHeight="1">
      <c r="A2345" s="64" t="s">
        <v>122</v>
      </c>
      <c r="B2345" s="163" t="s">
        <v>1342</v>
      </c>
      <c r="C2345" s="174" t="s">
        <v>647</v>
      </c>
      <c r="D2345" s="68">
        <v>45867</v>
      </c>
      <c r="E2345" s="66">
        <f t="shared" si="27"/>
        <v>7</v>
      </c>
      <c r="F2345" s="66">
        <f t="shared" si="28"/>
        <v>2025</v>
      </c>
      <c r="G2345" s="67">
        <f t="shared" si="29"/>
        <v>45839</v>
      </c>
      <c r="H2345" s="67" t="s">
        <v>2008</v>
      </c>
      <c r="I2345" s="26" t="s">
        <v>475</v>
      </c>
      <c r="J2345" s="66" t="s">
        <v>152</v>
      </c>
      <c r="K2345" s="69"/>
      <c r="L2345" s="69"/>
      <c r="M2345" s="69" t="s">
        <v>666</v>
      </c>
      <c r="N2345" s="69" t="s">
        <v>28</v>
      </c>
      <c r="O2345" s="71">
        <v>0</v>
      </c>
      <c r="P2345" s="74">
        <v>369.24</v>
      </c>
    </row>
    <row r="2346" spans="1:16" ht="14.25" customHeight="1">
      <c r="A2346" s="64" t="s">
        <v>122</v>
      </c>
      <c r="B2346" s="163" t="s">
        <v>1342</v>
      </c>
      <c r="C2346" s="174" t="s">
        <v>647</v>
      </c>
      <c r="D2346" s="68">
        <v>45867</v>
      </c>
      <c r="E2346" s="66">
        <f t="shared" si="27"/>
        <v>7</v>
      </c>
      <c r="F2346" s="66">
        <f t="shared" si="28"/>
        <v>2025</v>
      </c>
      <c r="G2346" s="67">
        <f t="shared" si="29"/>
        <v>45839</v>
      </c>
      <c r="H2346" s="67" t="s">
        <v>2008</v>
      </c>
      <c r="I2346" s="26" t="s">
        <v>475</v>
      </c>
      <c r="J2346" s="66" t="s">
        <v>152</v>
      </c>
      <c r="K2346" s="69"/>
      <c r="L2346" s="69"/>
      <c r="M2346" s="69" t="s">
        <v>666</v>
      </c>
      <c r="N2346" s="69" t="s">
        <v>28</v>
      </c>
      <c r="O2346" s="71">
        <v>0</v>
      </c>
      <c r="P2346" s="74">
        <v>294.41000000000003</v>
      </c>
    </row>
    <row r="2347" spans="1:16" ht="14.25" customHeight="1">
      <c r="A2347" s="64" t="s">
        <v>122</v>
      </c>
      <c r="B2347" s="163" t="s">
        <v>1342</v>
      </c>
      <c r="C2347" s="174" t="s">
        <v>647</v>
      </c>
      <c r="D2347" s="68">
        <v>45867</v>
      </c>
      <c r="E2347" s="66">
        <f t="shared" si="27"/>
        <v>7</v>
      </c>
      <c r="F2347" s="66">
        <f t="shared" si="28"/>
        <v>2025</v>
      </c>
      <c r="G2347" s="67">
        <f t="shared" si="29"/>
        <v>45839</v>
      </c>
      <c r="H2347" s="67" t="s">
        <v>2008</v>
      </c>
      <c r="I2347" s="26" t="s">
        <v>475</v>
      </c>
      <c r="J2347" s="66" t="s">
        <v>1532</v>
      </c>
      <c r="K2347" s="69"/>
      <c r="L2347" s="69"/>
      <c r="M2347" s="69" t="s">
        <v>666</v>
      </c>
      <c r="N2347" s="69" t="s">
        <v>28</v>
      </c>
      <c r="O2347" s="71">
        <v>0</v>
      </c>
      <c r="P2347" s="74">
        <v>264</v>
      </c>
    </row>
    <row r="2348" spans="1:16" ht="14.25" customHeight="1">
      <c r="A2348" s="64" t="s">
        <v>122</v>
      </c>
      <c r="B2348" s="163" t="s">
        <v>1342</v>
      </c>
      <c r="C2348" s="174" t="s">
        <v>647</v>
      </c>
      <c r="D2348" s="68">
        <v>45867</v>
      </c>
      <c r="E2348" s="66">
        <f t="shared" si="27"/>
        <v>7</v>
      </c>
      <c r="F2348" s="66">
        <f t="shared" si="28"/>
        <v>2025</v>
      </c>
      <c r="G2348" s="67">
        <f t="shared" si="29"/>
        <v>45839</v>
      </c>
      <c r="H2348" s="67" t="s">
        <v>2008</v>
      </c>
      <c r="I2348" s="26" t="s">
        <v>475</v>
      </c>
      <c r="J2348" s="66" t="s">
        <v>152</v>
      </c>
      <c r="K2348" s="69"/>
      <c r="L2348" s="69"/>
      <c r="M2348" s="69" t="s">
        <v>666</v>
      </c>
      <c r="N2348" s="69" t="s">
        <v>28</v>
      </c>
      <c r="O2348" s="71">
        <v>0</v>
      </c>
      <c r="P2348" s="74">
        <v>62.34</v>
      </c>
    </row>
    <row r="2349" spans="1:16" ht="14.25" customHeight="1">
      <c r="A2349" s="64" t="s">
        <v>122</v>
      </c>
      <c r="B2349" s="163" t="s">
        <v>1342</v>
      </c>
      <c r="C2349" s="174" t="s">
        <v>647</v>
      </c>
      <c r="D2349" s="68">
        <v>45867</v>
      </c>
      <c r="E2349" s="66">
        <f t="shared" si="27"/>
        <v>7</v>
      </c>
      <c r="F2349" s="66">
        <f t="shared" si="28"/>
        <v>2025</v>
      </c>
      <c r="G2349" s="67">
        <f t="shared" si="29"/>
        <v>45839</v>
      </c>
      <c r="H2349" s="67" t="s">
        <v>2008</v>
      </c>
      <c r="I2349" s="26" t="s">
        <v>475</v>
      </c>
      <c r="J2349" s="66" t="s">
        <v>152</v>
      </c>
      <c r="K2349" s="69"/>
      <c r="L2349" s="69"/>
      <c r="M2349" s="69" t="s">
        <v>666</v>
      </c>
      <c r="N2349" s="69" t="s">
        <v>28</v>
      </c>
      <c r="O2349" s="71">
        <v>0</v>
      </c>
      <c r="P2349" s="74">
        <v>159.94999999999999</v>
      </c>
    </row>
    <row r="2350" spans="1:16" ht="14.25" customHeight="1">
      <c r="A2350" s="64" t="s">
        <v>122</v>
      </c>
      <c r="B2350" s="163" t="s">
        <v>1342</v>
      </c>
      <c r="C2350" s="174" t="s">
        <v>647</v>
      </c>
      <c r="D2350" s="68">
        <v>45867</v>
      </c>
      <c r="E2350" s="66">
        <f t="shared" si="27"/>
        <v>7</v>
      </c>
      <c r="F2350" s="66">
        <f t="shared" si="28"/>
        <v>2025</v>
      </c>
      <c r="G2350" s="67">
        <f t="shared" si="29"/>
        <v>45839</v>
      </c>
      <c r="H2350" s="67" t="s">
        <v>2008</v>
      </c>
      <c r="I2350" s="26" t="s">
        <v>475</v>
      </c>
      <c r="J2350" s="66" t="s">
        <v>152</v>
      </c>
      <c r="K2350" s="69"/>
      <c r="L2350" s="69"/>
      <c r="M2350" s="69" t="s">
        <v>666</v>
      </c>
      <c r="N2350" s="69" t="s">
        <v>28</v>
      </c>
      <c r="O2350" s="71">
        <v>0</v>
      </c>
      <c r="P2350" s="74">
        <v>65.33</v>
      </c>
    </row>
    <row r="2351" spans="1:16" ht="14.25" customHeight="1">
      <c r="A2351" s="64" t="s">
        <v>122</v>
      </c>
      <c r="B2351" s="163" t="s">
        <v>1342</v>
      </c>
      <c r="C2351" s="174" t="s">
        <v>647</v>
      </c>
      <c r="D2351" s="68">
        <v>45867</v>
      </c>
      <c r="E2351" s="66">
        <f t="shared" si="27"/>
        <v>7</v>
      </c>
      <c r="F2351" s="66">
        <f t="shared" si="28"/>
        <v>2025</v>
      </c>
      <c r="G2351" s="67">
        <f t="shared" si="29"/>
        <v>45839</v>
      </c>
      <c r="H2351" s="67" t="s">
        <v>2008</v>
      </c>
      <c r="I2351" s="26" t="s">
        <v>475</v>
      </c>
      <c r="J2351" s="66" t="s">
        <v>152</v>
      </c>
      <c r="K2351" s="69"/>
      <c r="L2351" s="69"/>
      <c r="M2351" s="69" t="s">
        <v>666</v>
      </c>
      <c r="N2351" s="69" t="s">
        <v>28</v>
      </c>
      <c r="O2351" s="71">
        <v>0</v>
      </c>
      <c r="P2351" s="74">
        <v>40.700000000000003</v>
      </c>
    </row>
    <row r="2352" spans="1:16" ht="14.25" customHeight="1">
      <c r="A2352" s="64" t="s">
        <v>122</v>
      </c>
      <c r="B2352" s="163" t="s">
        <v>1342</v>
      </c>
      <c r="C2352" s="174" t="s">
        <v>647</v>
      </c>
      <c r="D2352" s="68">
        <v>45867</v>
      </c>
      <c r="E2352" s="66">
        <f t="shared" si="27"/>
        <v>7</v>
      </c>
      <c r="F2352" s="66">
        <f t="shared" si="28"/>
        <v>2025</v>
      </c>
      <c r="G2352" s="67">
        <f t="shared" si="29"/>
        <v>45839</v>
      </c>
      <c r="H2352" s="67" t="s">
        <v>2008</v>
      </c>
      <c r="I2352" s="26" t="s">
        <v>475</v>
      </c>
      <c r="J2352" s="66" t="s">
        <v>1533</v>
      </c>
      <c r="K2352" s="69"/>
      <c r="L2352" s="69"/>
      <c r="M2352" s="69" t="s">
        <v>666</v>
      </c>
      <c r="N2352" s="69" t="s">
        <v>28</v>
      </c>
      <c r="O2352" s="71">
        <v>0</v>
      </c>
      <c r="P2352" s="74">
        <v>644</v>
      </c>
    </row>
    <row r="2353" spans="1:16" ht="14.25" customHeight="1">
      <c r="A2353" s="64" t="s">
        <v>122</v>
      </c>
      <c r="B2353" s="163" t="s">
        <v>1342</v>
      </c>
      <c r="C2353" s="174" t="s">
        <v>647</v>
      </c>
      <c r="D2353" s="68">
        <v>45867</v>
      </c>
      <c r="E2353" s="66">
        <f t="shared" si="27"/>
        <v>7</v>
      </c>
      <c r="F2353" s="66">
        <f t="shared" si="28"/>
        <v>2025</v>
      </c>
      <c r="G2353" s="67">
        <f t="shared" si="29"/>
        <v>45839</v>
      </c>
      <c r="H2353" s="67" t="s">
        <v>2008</v>
      </c>
      <c r="I2353" s="26" t="s">
        <v>63</v>
      </c>
      <c r="J2353" s="66" t="s">
        <v>1534</v>
      </c>
      <c r="K2353" s="69"/>
      <c r="L2353" s="69"/>
      <c r="M2353" s="69" t="s">
        <v>666</v>
      </c>
      <c r="N2353" s="69" t="s">
        <v>28</v>
      </c>
      <c r="O2353" s="71">
        <v>0</v>
      </c>
      <c r="P2353" s="74">
        <v>1801.89</v>
      </c>
    </row>
    <row r="2354" spans="1:16" ht="14.25" customHeight="1">
      <c r="A2354" s="64" t="s">
        <v>122</v>
      </c>
      <c r="B2354" s="163" t="s">
        <v>1342</v>
      </c>
      <c r="C2354" s="174" t="s">
        <v>647</v>
      </c>
      <c r="D2354" s="68">
        <v>45867</v>
      </c>
      <c r="E2354" s="66">
        <f t="shared" si="27"/>
        <v>7</v>
      </c>
      <c r="F2354" s="66">
        <f t="shared" si="28"/>
        <v>2025</v>
      </c>
      <c r="G2354" s="67">
        <f t="shared" si="29"/>
        <v>45839</v>
      </c>
      <c r="H2354" s="67" t="s">
        <v>2008</v>
      </c>
      <c r="I2354" s="26" t="s">
        <v>475</v>
      </c>
      <c r="J2354" s="66" t="s">
        <v>1535</v>
      </c>
      <c r="K2354" s="69"/>
      <c r="L2354" s="69"/>
      <c r="M2354" s="69" t="s">
        <v>666</v>
      </c>
      <c r="N2354" s="69" t="s">
        <v>28</v>
      </c>
      <c r="O2354" s="71">
        <v>0</v>
      </c>
      <c r="P2354" s="74">
        <v>495.6</v>
      </c>
    </row>
    <row r="2355" spans="1:16" ht="14.25" customHeight="1">
      <c r="A2355" s="64" t="s">
        <v>122</v>
      </c>
      <c r="B2355" s="163" t="s">
        <v>1342</v>
      </c>
      <c r="C2355" s="174" t="s">
        <v>647</v>
      </c>
      <c r="D2355" s="68">
        <v>45868</v>
      </c>
      <c r="E2355" s="66">
        <f t="shared" si="27"/>
        <v>7</v>
      </c>
      <c r="F2355" s="66">
        <f t="shared" si="28"/>
        <v>2025</v>
      </c>
      <c r="G2355" s="67">
        <f t="shared" si="29"/>
        <v>45839</v>
      </c>
      <c r="H2355" s="67" t="s">
        <v>2006</v>
      </c>
      <c r="I2355" s="26" t="s">
        <v>165</v>
      </c>
      <c r="J2355" s="66" t="s">
        <v>139</v>
      </c>
      <c r="K2355" s="69"/>
      <c r="L2355" s="69"/>
      <c r="M2355" s="69" t="s">
        <v>664</v>
      </c>
      <c r="N2355" s="69" t="s">
        <v>604</v>
      </c>
      <c r="O2355" s="71">
        <v>12.72</v>
      </c>
      <c r="P2355" s="74">
        <v>0</v>
      </c>
    </row>
    <row r="2356" spans="1:16" ht="14.25" customHeight="1">
      <c r="A2356" s="64" t="s">
        <v>122</v>
      </c>
      <c r="B2356" s="163" t="s">
        <v>1342</v>
      </c>
      <c r="C2356" s="174" t="s">
        <v>647</v>
      </c>
      <c r="D2356" s="68">
        <v>45868</v>
      </c>
      <c r="E2356" s="66">
        <f t="shared" si="27"/>
        <v>7</v>
      </c>
      <c r="F2356" s="66">
        <f t="shared" si="28"/>
        <v>2025</v>
      </c>
      <c r="G2356" s="67">
        <f t="shared" si="29"/>
        <v>45839</v>
      </c>
      <c r="H2356" s="67" t="s">
        <v>2006</v>
      </c>
      <c r="I2356" s="26" t="s">
        <v>165</v>
      </c>
      <c r="J2356" s="66" t="s">
        <v>139</v>
      </c>
      <c r="K2356" s="69"/>
      <c r="L2356" s="69"/>
      <c r="M2356" s="69" t="s">
        <v>664</v>
      </c>
      <c r="N2356" s="69" t="s">
        <v>604</v>
      </c>
      <c r="O2356" s="71">
        <v>2.11</v>
      </c>
      <c r="P2356" s="74">
        <v>0</v>
      </c>
    </row>
    <row r="2357" spans="1:16" ht="14.25" customHeight="1">
      <c r="A2357" s="64" t="s">
        <v>122</v>
      </c>
      <c r="B2357" s="163" t="s">
        <v>1342</v>
      </c>
      <c r="C2357" s="174" t="s">
        <v>647</v>
      </c>
      <c r="D2357" s="68">
        <v>45868</v>
      </c>
      <c r="E2357" s="66">
        <f t="shared" si="27"/>
        <v>7</v>
      </c>
      <c r="F2357" s="66">
        <f t="shared" si="28"/>
        <v>2025</v>
      </c>
      <c r="G2357" s="67">
        <f t="shared" si="29"/>
        <v>45839</v>
      </c>
      <c r="H2357" s="67" t="s">
        <v>2006</v>
      </c>
      <c r="I2357" s="26" t="s">
        <v>165</v>
      </c>
      <c r="J2357" s="66" t="s">
        <v>139</v>
      </c>
      <c r="K2357" s="69"/>
      <c r="L2357" s="69"/>
      <c r="M2357" s="69" t="s">
        <v>664</v>
      </c>
      <c r="N2357" s="69" t="s">
        <v>604</v>
      </c>
      <c r="O2357" s="71">
        <v>12.72</v>
      </c>
      <c r="P2357" s="74">
        <v>0</v>
      </c>
    </row>
    <row r="2358" spans="1:16" ht="14.25" customHeight="1">
      <c r="A2358" s="64" t="s">
        <v>122</v>
      </c>
      <c r="B2358" s="163" t="s">
        <v>1342</v>
      </c>
      <c r="C2358" s="174" t="s">
        <v>647</v>
      </c>
      <c r="D2358" s="68">
        <v>45868</v>
      </c>
      <c r="E2358" s="66">
        <f t="shared" si="27"/>
        <v>7</v>
      </c>
      <c r="F2358" s="66">
        <f t="shared" si="28"/>
        <v>2025</v>
      </c>
      <c r="G2358" s="67">
        <f t="shared" si="29"/>
        <v>45839</v>
      </c>
      <c r="H2358" s="67" t="s">
        <v>2006</v>
      </c>
      <c r="I2358" s="26" t="s">
        <v>165</v>
      </c>
      <c r="J2358" s="66" t="s">
        <v>139</v>
      </c>
      <c r="K2358" s="69"/>
      <c r="L2358" s="69"/>
      <c r="M2358" s="69" t="s">
        <v>664</v>
      </c>
      <c r="N2358" s="69" t="s">
        <v>604</v>
      </c>
      <c r="O2358" s="71">
        <v>2.11</v>
      </c>
      <c r="P2358" s="74">
        <v>0</v>
      </c>
    </row>
    <row r="2359" spans="1:16" ht="14.25" customHeight="1">
      <c r="A2359" s="64" t="s">
        <v>122</v>
      </c>
      <c r="B2359" s="163" t="s">
        <v>1342</v>
      </c>
      <c r="C2359" s="174" t="s">
        <v>647</v>
      </c>
      <c r="D2359" s="68">
        <v>45868</v>
      </c>
      <c r="E2359" s="66">
        <f t="shared" si="27"/>
        <v>7</v>
      </c>
      <c r="F2359" s="66">
        <f t="shared" si="28"/>
        <v>2025</v>
      </c>
      <c r="G2359" s="67">
        <f t="shared" si="29"/>
        <v>45839</v>
      </c>
      <c r="H2359" s="67" t="s">
        <v>2008</v>
      </c>
      <c r="I2359" s="26" t="s">
        <v>475</v>
      </c>
      <c r="J2359" s="66" t="s">
        <v>152</v>
      </c>
      <c r="K2359" s="69"/>
      <c r="L2359" s="69"/>
      <c r="M2359" s="69" t="s">
        <v>666</v>
      </c>
      <c r="N2359" s="69" t="s">
        <v>28</v>
      </c>
      <c r="O2359" s="71">
        <v>0</v>
      </c>
      <c r="P2359" s="74">
        <v>295.70999999999998</v>
      </c>
    </row>
    <row r="2360" spans="1:16" ht="14.25" customHeight="1">
      <c r="A2360" s="64" t="s">
        <v>122</v>
      </c>
      <c r="B2360" s="163" t="s">
        <v>1342</v>
      </c>
      <c r="C2360" s="174" t="s">
        <v>647</v>
      </c>
      <c r="D2360" s="68">
        <v>45868</v>
      </c>
      <c r="E2360" s="66">
        <f t="shared" si="27"/>
        <v>7</v>
      </c>
      <c r="F2360" s="66">
        <f t="shared" si="28"/>
        <v>2025</v>
      </c>
      <c r="G2360" s="67">
        <f t="shared" si="29"/>
        <v>45839</v>
      </c>
      <c r="H2360" s="67" t="s">
        <v>29</v>
      </c>
      <c r="I2360" s="26" t="s">
        <v>43</v>
      </c>
      <c r="J2360" s="66" t="s">
        <v>255</v>
      </c>
      <c r="K2360" s="69"/>
      <c r="L2360" s="69"/>
      <c r="M2360" s="69" t="s">
        <v>666</v>
      </c>
      <c r="N2360" s="69" t="s">
        <v>28</v>
      </c>
      <c r="O2360" s="71">
        <v>0</v>
      </c>
      <c r="P2360" s="74">
        <v>3212.26</v>
      </c>
    </row>
    <row r="2361" spans="1:16" ht="14.25" customHeight="1">
      <c r="A2361" s="64" t="s">
        <v>122</v>
      </c>
      <c r="B2361" s="163" t="s">
        <v>1342</v>
      </c>
      <c r="C2361" s="174" t="s">
        <v>647</v>
      </c>
      <c r="D2361" s="68">
        <v>45868</v>
      </c>
      <c r="E2361" s="66">
        <f t="shared" si="27"/>
        <v>7</v>
      </c>
      <c r="F2361" s="66">
        <f t="shared" si="28"/>
        <v>2025</v>
      </c>
      <c r="G2361" s="67">
        <f t="shared" si="29"/>
        <v>45839</v>
      </c>
      <c r="H2361" s="67" t="s">
        <v>29</v>
      </c>
      <c r="I2361" s="26" t="s">
        <v>43</v>
      </c>
      <c r="J2361" s="66" t="s">
        <v>256</v>
      </c>
      <c r="K2361" s="69"/>
      <c r="L2361" s="69"/>
      <c r="M2361" s="69" t="s">
        <v>666</v>
      </c>
      <c r="N2361" s="69" t="s">
        <v>28</v>
      </c>
      <c r="O2361" s="71">
        <v>0</v>
      </c>
      <c r="P2361" s="74">
        <v>3226.62</v>
      </c>
    </row>
    <row r="2362" spans="1:16" ht="14.25" customHeight="1">
      <c r="A2362" s="64" t="s">
        <v>122</v>
      </c>
      <c r="B2362" s="163" t="s">
        <v>1342</v>
      </c>
      <c r="C2362" s="174" t="s">
        <v>647</v>
      </c>
      <c r="D2362" s="68">
        <v>45868</v>
      </c>
      <c r="E2362" s="66">
        <f t="shared" si="27"/>
        <v>7</v>
      </c>
      <c r="F2362" s="66">
        <f t="shared" si="28"/>
        <v>2025</v>
      </c>
      <c r="G2362" s="67">
        <f t="shared" si="29"/>
        <v>45839</v>
      </c>
      <c r="H2362" s="67" t="s">
        <v>29</v>
      </c>
      <c r="I2362" s="26" t="s">
        <v>43</v>
      </c>
      <c r="J2362" s="66" t="s">
        <v>257</v>
      </c>
      <c r="K2362" s="69"/>
      <c r="L2362" s="69"/>
      <c r="M2362" s="69" t="s">
        <v>666</v>
      </c>
      <c r="N2362" s="69" t="s">
        <v>28</v>
      </c>
      <c r="O2362" s="71">
        <v>0</v>
      </c>
      <c r="P2362" s="74">
        <v>1425.61</v>
      </c>
    </row>
    <row r="2363" spans="1:16" ht="14.25" customHeight="1">
      <c r="A2363" s="64" t="s">
        <v>122</v>
      </c>
      <c r="B2363" s="163" t="s">
        <v>1342</v>
      </c>
      <c r="C2363" s="174" t="s">
        <v>647</v>
      </c>
      <c r="D2363" s="68">
        <v>45868</v>
      </c>
      <c r="E2363" s="66">
        <f t="shared" si="27"/>
        <v>7</v>
      </c>
      <c r="F2363" s="66">
        <f t="shared" si="28"/>
        <v>2025</v>
      </c>
      <c r="G2363" s="67">
        <f t="shared" si="29"/>
        <v>45839</v>
      </c>
      <c r="H2363" s="67" t="s">
        <v>29</v>
      </c>
      <c r="I2363" s="26" t="s">
        <v>43</v>
      </c>
      <c r="J2363" s="66" t="s">
        <v>1351</v>
      </c>
      <c r="K2363" s="69"/>
      <c r="L2363" s="69"/>
      <c r="M2363" s="69" t="s">
        <v>666</v>
      </c>
      <c r="N2363" s="69" t="s">
        <v>28</v>
      </c>
      <c r="O2363" s="71">
        <v>0</v>
      </c>
      <c r="P2363" s="74">
        <v>4977.42</v>
      </c>
    </row>
    <row r="2364" spans="1:16" ht="14.25" customHeight="1">
      <c r="A2364" s="64" t="s">
        <v>122</v>
      </c>
      <c r="B2364" s="163" t="s">
        <v>1342</v>
      </c>
      <c r="C2364" s="174" t="s">
        <v>647</v>
      </c>
      <c r="D2364" s="68">
        <v>45868</v>
      </c>
      <c r="E2364" s="66">
        <f t="shared" si="27"/>
        <v>7</v>
      </c>
      <c r="F2364" s="66">
        <f t="shared" si="28"/>
        <v>2025</v>
      </c>
      <c r="G2364" s="67">
        <f t="shared" si="29"/>
        <v>45839</v>
      </c>
      <c r="H2364" s="67" t="s">
        <v>29</v>
      </c>
      <c r="I2364" s="26" t="s">
        <v>43</v>
      </c>
      <c r="J2364" s="66" t="s">
        <v>1353</v>
      </c>
      <c r="K2364" s="69"/>
      <c r="L2364" s="69"/>
      <c r="M2364" s="69" t="s">
        <v>666</v>
      </c>
      <c r="N2364" s="69" t="s">
        <v>28</v>
      </c>
      <c r="O2364" s="71">
        <v>0</v>
      </c>
      <c r="P2364" s="74">
        <v>1620.68</v>
      </c>
    </row>
    <row r="2365" spans="1:16" ht="14.25" customHeight="1">
      <c r="A2365" s="64" t="s">
        <v>122</v>
      </c>
      <c r="B2365" s="163" t="s">
        <v>1342</v>
      </c>
      <c r="C2365" s="174" t="s">
        <v>647</v>
      </c>
      <c r="D2365" s="68">
        <v>45868</v>
      </c>
      <c r="E2365" s="66">
        <f t="shared" si="27"/>
        <v>7</v>
      </c>
      <c r="F2365" s="66">
        <f t="shared" si="28"/>
        <v>2025</v>
      </c>
      <c r="G2365" s="67">
        <f t="shared" si="29"/>
        <v>45839</v>
      </c>
      <c r="H2365" s="67" t="s">
        <v>29</v>
      </c>
      <c r="I2365" s="26" t="s">
        <v>43</v>
      </c>
      <c r="J2365" s="66" t="s">
        <v>259</v>
      </c>
      <c r="K2365" s="69"/>
      <c r="L2365" s="69"/>
      <c r="M2365" s="69" t="s">
        <v>666</v>
      </c>
      <c r="N2365" s="69" t="s">
        <v>28</v>
      </c>
      <c r="O2365" s="71">
        <v>0</v>
      </c>
      <c r="P2365" s="74">
        <v>2712.1</v>
      </c>
    </row>
    <row r="2366" spans="1:16" ht="14.25" customHeight="1">
      <c r="A2366" s="64" t="s">
        <v>122</v>
      </c>
      <c r="B2366" s="163" t="s">
        <v>1342</v>
      </c>
      <c r="C2366" s="174" t="s">
        <v>647</v>
      </c>
      <c r="D2366" s="68">
        <v>45868</v>
      </c>
      <c r="E2366" s="66">
        <f t="shared" si="27"/>
        <v>7</v>
      </c>
      <c r="F2366" s="66">
        <f t="shared" si="28"/>
        <v>2025</v>
      </c>
      <c r="G2366" s="67">
        <f t="shared" si="29"/>
        <v>45839</v>
      </c>
      <c r="H2366" s="67" t="s">
        <v>29</v>
      </c>
      <c r="I2366" s="26" t="s">
        <v>43</v>
      </c>
      <c r="J2366" s="66" t="s">
        <v>260</v>
      </c>
      <c r="K2366" s="69"/>
      <c r="L2366" s="69"/>
      <c r="M2366" s="69" t="s">
        <v>666</v>
      </c>
      <c r="N2366" s="69" t="s">
        <v>28</v>
      </c>
      <c r="O2366" s="71">
        <v>0</v>
      </c>
      <c r="P2366" s="74">
        <v>3466.7</v>
      </c>
    </row>
    <row r="2367" spans="1:16" ht="14.25" customHeight="1">
      <c r="A2367" s="64" t="s">
        <v>122</v>
      </c>
      <c r="B2367" s="163" t="s">
        <v>1342</v>
      </c>
      <c r="C2367" s="174" t="s">
        <v>647</v>
      </c>
      <c r="D2367" s="68">
        <v>45868</v>
      </c>
      <c r="E2367" s="66">
        <f t="shared" si="27"/>
        <v>7</v>
      </c>
      <c r="F2367" s="66">
        <f t="shared" si="28"/>
        <v>2025</v>
      </c>
      <c r="G2367" s="67">
        <f t="shared" si="29"/>
        <v>45839</v>
      </c>
      <c r="H2367" s="67" t="s">
        <v>29</v>
      </c>
      <c r="I2367" s="26" t="s">
        <v>43</v>
      </c>
      <c r="J2367" s="66" t="s">
        <v>1354</v>
      </c>
      <c r="K2367" s="69"/>
      <c r="L2367" s="69"/>
      <c r="M2367" s="69" t="s">
        <v>666</v>
      </c>
      <c r="N2367" s="69" t="s">
        <v>28</v>
      </c>
      <c r="O2367" s="71">
        <v>0</v>
      </c>
      <c r="P2367" s="74">
        <v>3275.49</v>
      </c>
    </row>
    <row r="2368" spans="1:16" ht="14.25" customHeight="1">
      <c r="A2368" s="64" t="s">
        <v>122</v>
      </c>
      <c r="B2368" s="163" t="s">
        <v>1342</v>
      </c>
      <c r="C2368" s="174" t="s">
        <v>647</v>
      </c>
      <c r="D2368" s="68">
        <v>45868</v>
      </c>
      <c r="E2368" s="66">
        <f t="shared" si="27"/>
        <v>7</v>
      </c>
      <c r="F2368" s="66">
        <f t="shared" si="28"/>
        <v>2025</v>
      </c>
      <c r="G2368" s="67">
        <f t="shared" si="29"/>
        <v>45839</v>
      </c>
      <c r="H2368" s="67" t="s">
        <v>29</v>
      </c>
      <c r="I2368" s="26" t="s">
        <v>43</v>
      </c>
      <c r="J2368" s="66" t="s">
        <v>261</v>
      </c>
      <c r="K2368" s="69"/>
      <c r="L2368" s="69"/>
      <c r="M2368" s="69" t="s">
        <v>666</v>
      </c>
      <c r="N2368" s="69" t="s">
        <v>28</v>
      </c>
      <c r="O2368" s="71">
        <v>0</v>
      </c>
      <c r="P2368" s="74">
        <v>1831.25</v>
      </c>
    </row>
    <row r="2369" spans="1:16" ht="14.25" customHeight="1">
      <c r="A2369" s="64" t="s">
        <v>122</v>
      </c>
      <c r="B2369" s="163" t="s">
        <v>1342</v>
      </c>
      <c r="C2369" s="174" t="s">
        <v>647</v>
      </c>
      <c r="D2369" s="68">
        <v>45868</v>
      </c>
      <c r="E2369" s="66">
        <f t="shared" si="27"/>
        <v>7</v>
      </c>
      <c r="F2369" s="66">
        <f t="shared" si="28"/>
        <v>2025</v>
      </c>
      <c r="G2369" s="67">
        <f t="shared" si="29"/>
        <v>45839</v>
      </c>
      <c r="H2369" s="67" t="s">
        <v>29</v>
      </c>
      <c r="I2369" s="26" t="s">
        <v>43</v>
      </c>
      <c r="J2369" s="66" t="s">
        <v>262</v>
      </c>
      <c r="K2369" s="69"/>
      <c r="L2369" s="69"/>
      <c r="M2369" s="69" t="s">
        <v>666</v>
      </c>
      <c r="N2369" s="69" t="s">
        <v>28</v>
      </c>
      <c r="O2369" s="71">
        <v>0</v>
      </c>
      <c r="P2369" s="74">
        <v>2997.68</v>
      </c>
    </row>
    <row r="2370" spans="1:16" ht="14.25" customHeight="1">
      <c r="A2370" s="64" t="s">
        <v>122</v>
      </c>
      <c r="B2370" s="163" t="s">
        <v>1342</v>
      </c>
      <c r="C2370" s="174" t="s">
        <v>647</v>
      </c>
      <c r="D2370" s="68">
        <v>45868</v>
      </c>
      <c r="E2370" s="66">
        <f t="shared" si="27"/>
        <v>7</v>
      </c>
      <c r="F2370" s="66">
        <f t="shared" si="28"/>
        <v>2025</v>
      </c>
      <c r="G2370" s="67">
        <f t="shared" si="29"/>
        <v>45839</v>
      </c>
      <c r="H2370" s="67" t="s">
        <v>29</v>
      </c>
      <c r="I2370" s="26" t="s">
        <v>43</v>
      </c>
      <c r="J2370" s="66" t="s">
        <v>263</v>
      </c>
      <c r="K2370" s="69"/>
      <c r="L2370" s="69"/>
      <c r="M2370" s="69" t="s">
        <v>666</v>
      </c>
      <c r="N2370" s="69" t="s">
        <v>28</v>
      </c>
      <c r="O2370" s="71">
        <v>0</v>
      </c>
      <c r="P2370" s="74">
        <v>1638.03</v>
      </c>
    </row>
    <row r="2371" spans="1:16" ht="14.25" customHeight="1">
      <c r="A2371" s="64" t="s">
        <v>122</v>
      </c>
      <c r="B2371" s="163" t="s">
        <v>1342</v>
      </c>
      <c r="C2371" s="174" t="s">
        <v>647</v>
      </c>
      <c r="D2371" s="68">
        <v>45868</v>
      </c>
      <c r="E2371" s="66">
        <f t="shared" si="27"/>
        <v>7</v>
      </c>
      <c r="F2371" s="66">
        <f t="shared" si="28"/>
        <v>2025</v>
      </c>
      <c r="G2371" s="67">
        <f t="shared" si="29"/>
        <v>45839</v>
      </c>
      <c r="H2371" s="67" t="s">
        <v>29</v>
      </c>
      <c r="I2371" s="26" t="s">
        <v>43</v>
      </c>
      <c r="J2371" s="66" t="s">
        <v>264</v>
      </c>
      <c r="K2371" s="69"/>
      <c r="L2371" s="69"/>
      <c r="M2371" s="69" t="s">
        <v>666</v>
      </c>
      <c r="N2371" s="69" t="s">
        <v>28</v>
      </c>
      <c r="O2371" s="71">
        <v>0</v>
      </c>
      <c r="P2371" s="74">
        <v>1633.27</v>
      </c>
    </row>
    <row r="2372" spans="1:16" ht="14.25" customHeight="1">
      <c r="A2372" s="64" t="s">
        <v>122</v>
      </c>
      <c r="B2372" s="163" t="s">
        <v>1342</v>
      </c>
      <c r="C2372" s="174" t="s">
        <v>647</v>
      </c>
      <c r="D2372" s="68">
        <v>45868</v>
      </c>
      <c r="E2372" s="66">
        <f t="shared" si="27"/>
        <v>7</v>
      </c>
      <c r="F2372" s="66">
        <f t="shared" si="28"/>
        <v>2025</v>
      </c>
      <c r="G2372" s="67">
        <f t="shared" si="29"/>
        <v>45839</v>
      </c>
      <c r="H2372" s="67" t="s">
        <v>29</v>
      </c>
      <c r="I2372" s="26" t="s">
        <v>43</v>
      </c>
      <c r="J2372" s="66" t="s">
        <v>265</v>
      </c>
      <c r="K2372" s="69"/>
      <c r="L2372" s="69"/>
      <c r="M2372" s="69" t="s">
        <v>666</v>
      </c>
      <c r="N2372" s="69" t="s">
        <v>28</v>
      </c>
      <c r="O2372" s="71">
        <v>0</v>
      </c>
      <c r="P2372" s="74">
        <v>2411.52</v>
      </c>
    </row>
    <row r="2373" spans="1:16" ht="14.25" customHeight="1">
      <c r="A2373" s="64" t="s">
        <v>122</v>
      </c>
      <c r="B2373" s="163" t="s">
        <v>1342</v>
      </c>
      <c r="C2373" s="174" t="s">
        <v>647</v>
      </c>
      <c r="D2373" s="68">
        <v>45868</v>
      </c>
      <c r="E2373" s="66">
        <f t="shared" si="27"/>
        <v>7</v>
      </c>
      <c r="F2373" s="66">
        <f t="shared" si="28"/>
        <v>2025</v>
      </c>
      <c r="G2373" s="67">
        <f t="shared" si="29"/>
        <v>45839</v>
      </c>
      <c r="H2373" s="67" t="s">
        <v>29</v>
      </c>
      <c r="I2373" s="26" t="s">
        <v>43</v>
      </c>
      <c r="J2373" s="66" t="s">
        <v>266</v>
      </c>
      <c r="K2373" s="69"/>
      <c r="L2373" s="69"/>
      <c r="M2373" s="69" t="s">
        <v>666</v>
      </c>
      <c r="N2373" s="69" t="s">
        <v>28</v>
      </c>
      <c r="O2373" s="71">
        <v>0</v>
      </c>
      <c r="P2373" s="74">
        <v>3275.49</v>
      </c>
    </row>
    <row r="2374" spans="1:16" ht="14.25" customHeight="1">
      <c r="A2374" s="64" t="s">
        <v>122</v>
      </c>
      <c r="B2374" s="163" t="s">
        <v>1342</v>
      </c>
      <c r="C2374" s="174" t="s">
        <v>647</v>
      </c>
      <c r="D2374" s="68">
        <v>45868</v>
      </c>
      <c r="E2374" s="66">
        <f t="shared" si="27"/>
        <v>7</v>
      </c>
      <c r="F2374" s="66">
        <f t="shared" si="28"/>
        <v>2025</v>
      </c>
      <c r="G2374" s="67">
        <f t="shared" si="29"/>
        <v>45839</v>
      </c>
      <c r="H2374" s="67" t="s">
        <v>29</v>
      </c>
      <c r="I2374" s="26" t="s">
        <v>43</v>
      </c>
      <c r="J2374" s="66" t="s">
        <v>267</v>
      </c>
      <c r="K2374" s="69"/>
      <c r="L2374" s="69"/>
      <c r="M2374" s="69" t="s">
        <v>666</v>
      </c>
      <c r="N2374" s="69" t="s">
        <v>28</v>
      </c>
      <c r="O2374" s="71">
        <v>0</v>
      </c>
      <c r="P2374" s="74">
        <v>1618.39</v>
      </c>
    </row>
    <row r="2375" spans="1:16" ht="14.25" customHeight="1">
      <c r="A2375" s="64" t="s">
        <v>122</v>
      </c>
      <c r="B2375" s="163" t="s">
        <v>1342</v>
      </c>
      <c r="C2375" s="174" t="s">
        <v>647</v>
      </c>
      <c r="D2375" s="68">
        <v>45868</v>
      </c>
      <c r="E2375" s="66">
        <f t="shared" si="27"/>
        <v>7</v>
      </c>
      <c r="F2375" s="66">
        <f t="shared" si="28"/>
        <v>2025</v>
      </c>
      <c r="G2375" s="67">
        <f t="shared" si="29"/>
        <v>45839</v>
      </c>
      <c r="H2375" s="67" t="s">
        <v>29</v>
      </c>
      <c r="I2375" s="26" t="s">
        <v>43</v>
      </c>
      <c r="J2375" s="66" t="s">
        <v>268</v>
      </c>
      <c r="K2375" s="69"/>
      <c r="L2375" s="69"/>
      <c r="M2375" s="69" t="s">
        <v>666</v>
      </c>
      <c r="N2375" s="69" t="s">
        <v>28</v>
      </c>
      <c r="O2375" s="71">
        <v>0</v>
      </c>
      <c r="P2375" s="74">
        <v>1839.17</v>
      </c>
    </row>
    <row r="2376" spans="1:16" ht="14.25" customHeight="1">
      <c r="A2376" s="64" t="s">
        <v>122</v>
      </c>
      <c r="B2376" s="163" t="s">
        <v>1342</v>
      </c>
      <c r="C2376" s="174" t="s">
        <v>647</v>
      </c>
      <c r="D2376" s="68">
        <v>45868</v>
      </c>
      <c r="E2376" s="66">
        <f t="shared" si="27"/>
        <v>7</v>
      </c>
      <c r="F2376" s="66">
        <f t="shared" si="28"/>
        <v>2025</v>
      </c>
      <c r="G2376" s="67">
        <f t="shared" si="29"/>
        <v>45839</v>
      </c>
      <c r="H2376" s="67" t="s">
        <v>29</v>
      </c>
      <c r="I2376" s="26" t="s">
        <v>43</v>
      </c>
      <c r="J2376" s="66" t="s">
        <v>269</v>
      </c>
      <c r="K2376" s="69"/>
      <c r="L2376" s="69"/>
      <c r="M2376" s="69" t="s">
        <v>666</v>
      </c>
      <c r="N2376" s="69" t="s">
        <v>28</v>
      </c>
      <c r="O2376" s="71">
        <v>0</v>
      </c>
      <c r="P2376" s="74">
        <v>3618.76</v>
      </c>
    </row>
    <row r="2377" spans="1:16" ht="14.25" customHeight="1">
      <c r="A2377" s="64" t="s">
        <v>122</v>
      </c>
      <c r="B2377" s="163" t="s">
        <v>1342</v>
      </c>
      <c r="C2377" s="174" t="s">
        <v>647</v>
      </c>
      <c r="D2377" s="68">
        <v>45868</v>
      </c>
      <c r="E2377" s="66">
        <f t="shared" si="27"/>
        <v>7</v>
      </c>
      <c r="F2377" s="66">
        <f t="shared" si="28"/>
        <v>2025</v>
      </c>
      <c r="G2377" s="67">
        <f t="shared" si="29"/>
        <v>45839</v>
      </c>
      <c r="H2377" s="67" t="s">
        <v>29</v>
      </c>
      <c r="I2377" s="26" t="s">
        <v>43</v>
      </c>
      <c r="J2377" s="66" t="s">
        <v>270</v>
      </c>
      <c r="K2377" s="69"/>
      <c r="L2377" s="69"/>
      <c r="M2377" s="69" t="s">
        <v>666</v>
      </c>
      <c r="N2377" s="69" t="s">
        <v>28</v>
      </c>
      <c r="O2377" s="71">
        <v>0</v>
      </c>
      <c r="P2377" s="74">
        <v>2095.59</v>
      </c>
    </row>
    <row r="2378" spans="1:16" ht="14.25" customHeight="1">
      <c r="A2378" s="64" t="s">
        <v>122</v>
      </c>
      <c r="B2378" s="163" t="s">
        <v>1342</v>
      </c>
      <c r="C2378" s="174" t="s">
        <v>647</v>
      </c>
      <c r="D2378" s="68">
        <v>45868</v>
      </c>
      <c r="E2378" s="66">
        <f t="shared" si="27"/>
        <v>7</v>
      </c>
      <c r="F2378" s="66">
        <f t="shared" si="28"/>
        <v>2025</v>
      </c>
      <c r="G2378" s="67">
        <f t="shared" si="29"/>
        <v>45839</v>
      </c>
      <c r="H2378" s="67" t="s">
        <v>2010</v>
      </c>
      <c r="I2378" s="26" t="s">
        <v>55</v>
      </c>
      <c r="J2378" s="66" t="s">
        <v>1536</v>
      </c>
      <c r="K2378" s="69"/>
      <c r="L2378" s="69"/>
      <c r="M2378" s="69" t="s">
        <v>666</v>
      </c>
      <c r="N2378" s="69" t="s">
        <v>28</v>
      </c>
      <c r="O2378" s="71">
        <v>0</v>
      </c>
      <c r="P2378" s="74">
        <v>1925.88</v>
      </c>
    </row>
    <row r="2379" spans="1:16" ht="14.25" customHeight="1">
      <c r="A2379" s="64" t="s">
        <v>122</v>
      </c>
      <c r="B2379" s="163" t="s">
        <v>1342</v>
      </c>
      <c r="C2379" s="174" t="s">
        <v>647</v>
      </c>
      <c r="D2379" s="68">
        <v>45868</v>
      </c>
      <c r="E2379" s="66">
        <f t="shared" si="27"/>
        <v>7</v>
      </c>
      <c r="F2379" s="66">
        <f t="shared" si="28"/>
        <v>2025</v>
      </c>
      <c r="G2379" s="67">
        <f t="shared" si="29"/>
        <v>45839</v>
      </c>
      <c r="H2379" s="67" t="s">
        <v>29</v>
      </c>
      <c r="I2379" s="26" t="s">
        <v>43</v>
      </c>
      <c r="J2379" s="66" t="s">
        <v>1537</v>
      </c>
      <c r="K2379" s="69"/>
      <c r="L2379" s="69"/>
      <c r="M2379" s="69" t="s">
        <v>666</v>
      </c>
      <c r="N2379" s="69" t="s">
        <v>28</v>
      </c>
      <c r="O2379" s="71">
        <v>0</v>
      </c>
      <c r="P2379" s="74">
        <v>1633.54</v>
      </c>
    </row>
    <row r="2380" spans="1:16" ht="14.25" customHeight="1">
      <c r="A2380" s="64" t="s">
        <v>122</v>
      </c>
      <c r="B2380" s="163" t="s">
        <v>1342</v>
      </c>
      <c r="C2380" s="174" t="s">
        <v>647</v>
      </c>
      <c r="D2380" s="68">
        <v>45869</v>
      </c>
      <c r="E2380" s="66">
        <f t="shared" si="27"/>
        <v>7</v>
      </c>
      <c r="F2380" s="66">
        <f t="shared" si="28"/>
        <v>2025</v>
      </c>
      <c r="G2380" s="67">
        <f t="shared" si="29"/>
        <v>45839</v>
      </c>
      <c r="H2380" s="67" t="s">
        <v>2006</v>
      </c>
      <c r="I2380" s="26" t="s">
        <v>165</v>
      </c>
      <c r="J2380" s="66" t="s">
        <v>139</v>
      </c>
      <c r="K2380" s="69"/>
      <c r="L2380" s="69"/>
      <c r="M2380" s="69" t="s">
        <v>664</v>
      </c>
      <c r="N2380" s="69" t="s">
        <v>604</v>
      </c>
      <c r="O2380" s="71">
        <v>0.41</v>
      </c>
      <c r="P2380" s="74">
        <v>0</v>
      </c>
    </row>
    <row r="2381" spans="1:16" ht="14.25" customHeight="1">
      <c r="A2381" s="64" t="s">
        <v>122</v>
      </c>
      <c r="B2381" s="163" t="s">
        <v>1342</v>
      </c>
      <c r="C2381" s="174" t="s">
        <v>647</v>
      </c>
      <c r="D2381" s="68">
        <v>45869</v>
      </c>
      <c r="E2381" s="66">
        <f t="shared" si="27"/>
        <v>7</v>
      </c>
      <c r="F2381" s="66">
        <f t="shared" si="28"/>
        <v>2025</v>
      </c>
      <c r="G2381" s="67">
        <f t="shared" si="29"/>
        <v>45839</v>
      </c>
      <c r="H2381" s="67" t="s">
        <v>2009</v>
      </c>
      <c r="I2381" s="26" t="s">
        <v>102</v>
      </c>
      <c r="J2381" s="66" t="s">
        <v>129</v>
      </c>
      <c r="K2381" s="69"/>
      <c r="L2381" s="69"/>
      <c r="M2381" s="69" t="s">
        <v>666</v>
      </c>
      <c r="N2381" s="69" t="s">
        <v>28</v>
      </c>
      <c r="O2381" s="71">
        <v>0</v>
      </c>
      <c r="P2381" s="74">
        <v>7.18</v>
      </c>
    </row>
    <row r="2382" spans="1:16" ht="14.25" customHeight="1">
      <c r="A2382" s="64" t="s">
        <v>122</v>
      </c>
      <c r="B2382" s="163" t="s">
        <v>1342</v>
      </c>
      <c r="C2382" s="174" t="s">
        <v>647</v>
      </c>
      <c r="D2382" s="68">
        <v>45869</v>
      </c>
      <c r="E2382" s="66">
        <f t="shared" si="27"/>
        <v>7</v>
      </c>
      <c r="F2382" s="66">
        <f t="shared" si="28"/>
        <v>2025</v>
      </c>
      <c r="G2382" s="67">
        <f t="shared" si="29"/>
        <v>45839</v>
      </c>
      <c r="H2382" s="67" t="s">
        <v>2009</v>
      </c>
      <c r="I2382" s="26" t="s">
        <v>102</v>
      </c>
      <c r="J2382" s="66" t="s">
        <v>129</v>
      </c>
      <c r="K2382" s="69"/>
      <c r="L2382" s="69"/>
      <c r="M2382" s="69" t="s">
        <v>666</v>
      </c>
      <c r="N2382" s="69" t="s">
        <v>28</v>
      </c>
      <c r="O2382" s="71">
        <v>0</v>
      </c>
      <c r="P2382" s="74">
        <v>9.33</v>
      </c>
    </row>
    <row r="2383" spans="1:16" ht="14.25" customHeight="1">
      <c r="A2383" s="64" t="s">
        <v>122</v>
      </c>
      <c r="B2383" s="163" t="s">
        <v>1342</v>
      </c>
      <c r="C2383" s="174" t="s">
        <v>647</v>
      </c>
      <c r="D2383" s="68">
        <v>45869</v>
      </c>
      <c r="E2383" s="66">
        <f t="shared" si="27"/>
        <v>7</v>
      </c>
      <c r="F2383" s="66">
        <f t="shared" si="28"/>
        <v>2025</v>
      </c>
      <c r="G2383" s="67">
        <f t="shared" si="29"/>
        <v>45839</v>
      </c>
      <c r="H2383" s="67" t="s">
        <v>2009</v>
      </c>
      <c r="I2383" s="26" t="s">
        <v>102</v>
      </c>
      <c r="J2383" s="66" t="s">
        <v>129</v>
      </c>
      <c r="K2383" s="69"/>
      <c r="L2383" s="69"/>
      <c r="M2383" s="69" t="s">
        <v>666</v>
      </c>
      <c r="N2383" s="69" t="s">
        <v>28</v>
      </c>
      <c r="O2383" s="71">
        <v>0</v>
      </c>
      <c r="P2383" s="74">
        <v>9.8000000000000007</v>
      </c>
    </row>
    <row r="2384" spans="1:16" ht="14.25" customHeight="1">
      <c r="A2384" s="64" t="s">
        <v>122</v>
      </c>
      <c r="B2384" s="163" t="s">
        <v>1342</v>
      </c>
      <c r="C2384" s="174" t="s">
        <v>647</v>
      </c>
      <c r="D2384" s="68">
        <v>45869</v>
      </c>
      <c r="E2384" s="66">
        <f t="shared" si="27"/>
        <v>7</v>
      </c>
      <c r="F2384" s="66">
        <f t="shared" si="28"/>
        <v>2025</v>
      </c>
      <c r="G2384" s="67">
        <f t="shared" si="29"/>
        <v>45839</v>
      </c>
      <c r="H2384" s="67" t="s">
        <v>2010</v>
      </c>
      <c r="I2384" s="26" t="s">
        <v>54</v>
      </c>
      <c r="J2384" s="66" t="s">
        <v>135</v>
      </c>
      <c r="K2384" s="69"/>
      <c r="L2384" s="69"/>
      <c r="M2384" s="69" t="s">
        <v>666</v>
      </c>
      <c r="N2384" s="69" t="s">
        <v>28</v>
      </c>
      <c r="O2384" s="71">
        <v>0</v>
      </c>
      <c r="P2384" s="74">
        <v>1320</v>
      </c>
    </row>
    <row r="2385" spans="1:16" ht="14.25" customHeight="1">
      <c r="A2385" s="64" t="s">
        <v>122</v>
      </c>
      <c r="B2385" s="163" t="s">
        <v>1342</v>
      </c>
      <c r="C2385" s="174" t="s">
        <v>647</v>
      </c>
      <c r="D2385" s="68">
        <v>45870</v>
      </c>
      <c r="E2385" s="66">
        <f t="shared" si="27"/>
        <v>8</v>
      </c>
      <c r="F2385" s="66">
        <f t="shared" si="28"/>
        <v>2025</v>
      </c>
      <c r="G2385" s="67">
        <f t="shared" si="29"/>
        <v>45870</v>
      </c>
      <c r="H2385" s="67" t="s">
        <v>2007</v>
      </c>
      <c r="I2385" s="26" t="s">
        <v>667</v>
      </c>
      <c r="J2385" s="66" t="s">
        <v>1379</v>
      </c>
      <c r="K2385" s="69"/>
      <c r="L2385" s="69"/>
      <c r="M2385" s="69" t="s">
        <v>666</v>
      </c>
      <c r="N2385" s="69" t="s">
        <v>604</v>
      </c>
      <c r="O2385" s="71">
        <v>200</v>
      </c>
      <c r="P2385" s="74">
        <v>0</v>
      </c>
    </row>
    <row r="2386" spans="1:16" ht="14.25" customHeight="1">
      <c r="A2386" s="64" t="s">
        <v>122</v>
      </c>
      <c r="B2386" s="163" t="s">
        <v>1342</v>
      </c>
      <c r="C2386" s="174" t="s">
        <v>647</v>
      </c>
      <c r="D2386" s="68">
        <v>45870</v>
      </c>
      <c r="E2386" s="66">
        <f t="shared" si="27"/>
        <v>8</v>
      </c>
      <c r="F2386" s="66">
        <f t="shared" si="28"/>
        <v>2025</v>
      </c>
      <c r="G2386" s="67">
        <f t="shared" si="29"/>
        <v>45870</v>
      </c>
      <c r="H2386" s="67" t="s">
        <v>2009</v>
      </c>
      <c r="I2386" s="26" t="s">
        <v>102</v>
      </c>
      <c r="J2386" s="66" t="s">
        <v>129</v>
      </c>
      <c r="K2386" s="69"/>
      <c r="L2386" s="69"/>
      <c r="M2386" s="69" t="s">
        <v>666</v>
      </c>
      <c r="N2386" s="69" t="s">
        <v>28</v>
      </c>
      <c r="O2386" s="71">
        <v>0</v>
      </c>
      <c r="P2386" s="74">
        <v>9.8000000000000007</v>
      </c>
    </row>
    <row r="2387" spans="1:16" ht="14.25" customHeight="1">
      <c r="A2387" s="64" t="s">
        <v>122</v>
      </c>
      <c r="B2387" s="163" t="s">
        <v>1342</v>
      </c>
      <c r="C2387" s="174" t="s">
        <v>647</v>
      </c>
      <c r="D2387" s="68">
        <v>45873</v>
      </c>
      <c r="E2387" s="66">
        <f t="shared" si="27"/>
        <v>8</v>
      </c>
      <c r="F2387" s="66">
        <f t="shared" si="28"/>
        <v>2025</v>
      </c>
      <c r="G2387" s="67">
        <f t="shared" si="29"/>
        <v>45870</v>
      </c>
      <c r="H2387" s="67" t="s">
        <v>2006</v>
      </c>
      <c r="I2387" s="26" t="s">
        <v>165</v>
      </c>
      <c r="J2387" s="66" t="s">
        <v>139</v>
      </c>
      <c r="K2387" s="69"/>
      <c r="L2387" s="69"/>
      <c r="M2387" s="69" t="s">
        <v>664</v>
      </c>
      <c r="N2387" s="69" t="s">
        <v>604</v>
      </c>
      <c r="O2387" s="71">
        <v>0.72</v>
      </c>
      <c r="P2387" s="74">
        <v>0</v>
      </c>
    </row>
    <row r="2388" spans="1:16" ht="14.25" customHeight="1">
      <c r="A2388" s="64" t="s">
        <v>122</v>
      </c>
      <c r="B2388" s="163" t="s">
        <v>1342</v>
      </c>
      <c r="C2388" s="174" t="s">
        <v>647</v>
      </c>
      <c r="D2388" s="68">
        <v>45873</v>
      </c>
      <c r="E2388" s="66">
        <f t="shared" si="27"/>
        <v>8</v>
      </c>
      <c r="F2388" s="66">
        <f t="shared" si="28"/>
        <v>2025</v>
      </c>
      <c r="G2388" s="67">
        <f t="shared" si="29"/>
        <v>45870</v>
      </c>
      <c r="H2388" s="67" t="s">
        <v>2008</v>
      </c>
      <c r="I2388" s="26" t="s">
        <v>1362</v>
      </c>
      <c r="J2388" s="66" t="s">
        <v>471</v>
      </c>
      <c r="K2388" s="69"/>
      <c r="L2388" s="69"/>
      <c r="M2388" s="69" t="s">
        <v>666</v>
      </c>
      <c r="N2388" s="69" t="s">
        <v>28</v>
      </c>
      <c r="O2388" s="71">
        <v>0</v>
      </c>
      <c r="P2388" s="74">
        <v>1800</v>
      </c>
    </row>
    <row r="2389" spans="1:16" ht="14.25" customHeight="1">
      <c r="A2389" s="64" t="s">
        <v>122</v>
      </c>
      <c r="B2389" s="163" t="s">
        <v>1342</v>
      </c>
      <c r="C2389" s="174" t="s">
        <v>647</v>
      </c>
      <c r="D2389" s="68">
        <v>45874</v>
      </c>
      <c r="E2389" s="66">
        <f t="shared" si="27"/>
        <v>8</v>
      </c>
      <c r="F2389" s="66">
        <f t="shared" si="28"/>
        <v>2025</v>
      </c>
      <c r="G2389" s="67">
        <f t="shared" si="29"/>
        <v>45870</v>
      </c>
      <c r="H2389" s="67" t="s">
        <v>2006</v>
      </c>
      <c r="I2389" s="26" t="s">
        <v>165</v>
      </c>
      <c r="J2389" s="66" t="s">
        <v>139</v>
      </c>
      <c r="K2389" s="69"/>
      <c r="L2389" s="69"/>
      <c r="M2389" s="69" t="s">
        <v>664</v>
      </c>
      <c r="N2389" s="69" t="s">
        <v>604</v>
      </c>
      <c r="O2389" s="71">
        <v>21.12</v>
      </c>
      <c r="P2389" s="74">
        <v>0</v>
      </c>
    </row>
    <row r="2390" spans="1:16" ht="14.25" customHeight="1">
      <c r="A2390" s="64" t="s">
        <v>122</v>
      </c>
      <c r="B2390" s="163" t="s">
        <v>1342</v>
      </c>
      <c r="C2390" s="174" t="s">
        <v>647</v>
      </c>
      <c r="D2390" s="68">
        <v>45874</v>
      </c>
      <c r="E2390" s="66">
        <f t="shared" si="27"/>
        <v>8</v>
      </c>
      <c r="F2390" s="66">
        <f t="shared" si="28"/>
        <v>2025</v>
      </c>
      <c r="G2390" s="67">
        <f t="shared" si="29"/>
        <v>45870</v>
      </c>
      <c r="H2390" s="67" t="s">
        <v>2008</v>
      </c>
      <c r="I2390" s="26" t="s">
        <v>1362</v>
      </c>
      <c r="J2390" s="66" t="s">
        <v>471</v>
      </c>
      <c r="K2390" s="69"/>
      <c r="L2390" s="69"/>
      <c r="M2390" s="69" t="s">
        <v>666</v>
      </c>
      <c r="N2390" s="69" t="s">
        <v>28</v>
      </c>
      <c r="O2390" s="71">
        <v>0</v>
      </c>
      <c r="P2390" s="74">
        <v>31500</v>
      </c>
    </row>
    <row r="2391" spans="1:16" ht="14.25" customHeight="1">
      <c r="A2391" s="64" t="s">
        <v>122</v>
      </c>
      <c r="B2391" s="163" t="s">
        <v>1342</v>
      </c>
      <c r="C2391" s="174" t="s">
        <v>647</v>
      </c>
      <c r="D2391" s="68">
        <v>45874</v>
      </c>
      <c r="E2391" s="66">
        <f t="shared" si="27"/>
        <v>8</v>
      </c>
      <c r="F2391" s="66">
        <f t="shared" si="28"/>
        <v>2025</v>
      </c>
      <c r="G2391" s="67">
        <f t="shared" si="29"/>
        <v>45870</v>
      </c>
      <c r="H2391" s="67" t="s">
        <v>2008</v>
      </c>
      <c r="I2391" s="26" t="s">
        <v>63</v>
      </c>
      <c r="J2391" s="66" t="s">
        <v>1538</v>
      </c>
      <c r="K2391" s="69"/>
      <c r="L2391" s="69"/>
      <c r="M2391" s="69" t="s">
        <v>666</v>
      </c>
      <c r="N2391" s="69" t="s">
        <v>28</v>
      </c>
      <c r="O2391" s="71">
        <v>0</v>
      </c>
      <c r="P2391" s="74">
        <v>13112.69</v>
      </c>
    </row>
    <row r="2392" spans="1:16" ht="14.25" customHeight="1">
      <c r="A2392" s="64" t="s">
        <v>122</v>
      </c>
      <c r="B2392" s="163" t="s">
        <v>1342</v>
      </c>
      <c r="C2392" s="174" t="s">
        <v>647</v>
      </c>
      <c r="D2392" s="68">
        <v>45874</v>
      </c>
      <c r="E2392" s="66">
        <f t="shared" si="27"/>
        <v>8</v>
      </c>
      <c r="F2392" s="66">
        <f t="shared" si="28"/>
        <v>2025</v>
      </c>
      <c r="G2392" s="67">
        <f t="shared" si="29"/>
        <v>45870</v>
      </c>
      <c r="H2392" s="67" t="s">
        <v>2008</v>
      </c>
      <c r="I2392" s="26" t="s">
        <v>63</v>
      </c>
      <c r="J2392" s="66" t="s">
        <v>1539</v>
      </c>
      <c r="K2392" s="69"/>
      <c r="L2392" s="69"/>
      <c r="M2392" s="69" t="s">
        <v>666</v>
      </c>
      <c r="N2392" s="69" t="s">
        <v>28</v>
      </c>
      <c r="O2392" s="71">
        <v>0</v>
      </c>
      <c r="P2392" s="74">
        <v>2707.47</v>
      </c>
    </row>
    <row r="2393" spans="1:16" ht="14.25" customHeight="1">
      <c r="A2393" s="64" t="s">
        <v>122</v>
      </c>
      <c r="B2393" s="163" t="s">
        <v>1342</v>
      </c>
      <c r="C2393" s="174" t="s">
        <v>647</v>
      </c>
      <c r="D2393" s="68">
        <v>45874</v>
      </c>
      <c r="E2393" s="66">
        <f t="shared" si="27"/>
        <v>8</v>
      </c>
      <c r="F2393" s="66">
        <f t="shared" si="28"/>
        <v>2025</v>
      </c>
      <c r="G2393" s="67">
        <f t="shared" si="29"/>
        <v>45870</v>
      </c>
      <c r="H2393" s="67" t="s">
        <v>2008</v>
      </c>
      <c r="I2393" s="26" t="s">
        <v>63</v>
      </c>
      <c r="J2393" s="66" t="s">
        <v>1540</v>
      </c>
      <c r="K2393" s="69"/>
      <c r="L2393" s="69"/>
      <c r="M2393" s="69" t="s">
        <v>666</v>
      </c>
      <c r="N2393" s="69" t="s">
        <v>28</v>
      </c>
      <c r="O2393" s="71">
        <v>0</v>
      </c>
      <c r="P2393" s="74">
        <v>1206.47</v>
      </c>
    </row>
    <row r="2394" spans="1:16" ht="14.25" customHeight="1">
      <c r="A2394" s="64" t="s">
        <v>122</v>
      </c>
      <c r="B2394" s="163" t="s">
        <v>1342</v>
      </c>
      <c r="C2394" s="174" t="s">
        <v>647</v>
      </c>
      <c r="D2394" s="68">
        <v>45876</v>
      </c>
      <c r="E2394" s="66">
        <f t="shared" si="27"/>
        <v>8</v>
      </c>
      <c r="F2394" s="66">
        <f t="shared" si="28"/>
        <v>2025</v>
      </c>
      <c r="G2394" s="67">
        <f t="shared" si="29"/>
        <v>45870</v>
      </c>
      <c r="H2394" s="67" t="s">
        <v>2007</v>
      </c>
      <c r="I2394" s="26" t="s">
        <v>1344</v>
      </c>
      <c r="J2394" s="66" t="s">
        <v>1382</v>
      </c>
      <c r="K2394" s="69"/>
      <c r="L2394" s="69"/>
      <c r="M2394" s="69" t="s">
        <v>666</v>
      </c>
      <c r="N2394" s="69" t="s">
        <v>604</v>
      </c>
      <c r="O2394" s="71">
        <v>198820.3</v>
      </c>
      <c r="P2394" s="74">
        <v>0</v>
      </c>
    </row>
    <row r="2395" spans="1:16" ht="14.25" customHeight="1">
      <c r="A2395" s="64" t="s">
        <v>122</v>
      </c>
      <c r="B2395" s="163" t="s">
        <v>1342</v>
      </c>
      <c r="C2395" s="174" t="s">
        <v>647</v>
      </c>
      <c r="D2395" s="68">
        <v>45877</v>
      </c>
      <c r="E2395" s="66">
        <f t="shared" si="27"/>
        <v>8</v>
      </c>
      <c r="F2395" s="66">
        <f t="shared" si="28"/>
        <v>2025</v>
      </c>
      <c r="G2395" s="67">
        <f t="shared" si="29"/>
        <v>45870</v>
      </c>
      <c r="H2395" s="67" t="s">
        <v>2006</v>
      </c>
      <c r="I2395" s="26" t="s">
        <v>165</v>
      </c>
      <c r="J2395" s="66" t="s">
        <v>139</v>
      </c>
      <c r="K2395" s="69"/>
      <c r="L2395" s="69"/>
      <c r="M2395" s="69" t="s">
        <v>664</v>
      </c>
      <c r="N2395" s="69" t="s">
        <v>604</v>
      </c>
      <c r="O2395" s="71">
        <v>9.26</v>
      </c>
      <c r="P2395" s="74">
        <v>0</v>
      </c>
    </row>
    <row r="2396" spans="1:16" ht="14.25" customHeight="1">
      <c r="A2396" s="64" t="s">
        <v>122</v>
      </c>
      <c r="B2396" s="163" t="s">
        <v>1342</v>
      </c>
      <c r="C2396" s="174" t="s">
        <v>647</v>
      </c>
      <c r="D2396" s="68">
        <v>45877</v>
      </c>
      <c r="E2396" s="66">
        <f t="shared" si="27"/>
        <v>8</v>
      </c>
      <c r="F2396" s="66">
        <f t="shared" si="28"/>
        <v>2025</v>
      </c>
      <c r="G2396" s="67">
        <f t="shared" si="29"/>
        <v>45870</v>
      </c>
      <c r="H2396" s="67" t="s">
        <v>2008</v>
      </c>
      <c r="I2396" s="26" t="s">
        <v>362</v>
      </c>
      <c r="J2396" s="66" t="s">
        <v>1541</v>
      </c>
      <c r="K2396" s="69"/>
      <c r="L2396" s="69"/>
      <c r="M2396" s="69" t="s">
        <v>666</v>
      </c>
      <c r="N2396" s="69" t="s">
        <v>28</v>
      </c>
      <c r="O2396" s="71">
        <v>0</v>
      </c>
      <c r="P2396" s="74">
        <v>498.76</v>
      </c>
    </row>
    <row r="2397" spans="1:16" ht="14.25" customHeight="1">
      <c r="A2397" s="64" t="s">
        <v>122</v>
      </c>
      <c r="B2397" s="163" t="s">
        <v>1342</v>
      </c>
      <c r="C2397" s="174" t="s">
        <v>647</v>
      </c>
      <c r="D2397" s="68">
        <v>45877</v>
      </c>
      <c r="E2397" s="66">
        <f t="shared" si="27"/>
        <v>8</v>
      </c>
      <c r="F2397" s="66">
        <f t="shared" si="28"/>
        <v>2025</v>
      </c>
      <c r="G2397" s="67">
        <f t="shared" si="29"/>
        <v>45870</v>
      </c>
      <c r="H2397" s="67" t="s">
        <v>29</v>
      </c>
      <c r="I2397" s="26" t="s">
        <v>281</v>
      </c>
      <c r="J2397" s="66" t="s">
        <v>353</v>
      </c>
      <c r="K2397" s="69"/>
      <c r="L2397" s="69"/>
      <c r="M2397" s="69" t="s">
        <v>666</v>
      </c>
      <c r="N2397" s="69" t="s">
        <v>28</v>
      </c>
      <c r="O2397" s="71">
        <v>0</v>
      </c>
      <c r="P2397" s="74">
        <v>229.39</v>
      </c>
    </row>
    <row r="2398" spans="1:16" ht="14.25" customHeight="1">
      <c r="A2398" s="64" t="s">
        <v>122</v>
      </c>
      <c r="B2398" s="163" t="s">
        <v>1342</v>
      </c>
      <c r="C2398" s="174" t="s">
        <v>647</v>
      </c>
      <c r="D2398" s="68">
        <v>45877</v>
      </c>
      <c r="E2398" s="66">
        <f t="shared" si="27"/>
        <v>8</v>
      </c>
      <c r="F2398" s="66">
        <f t="shared" si="28"/>
        <v>2025</v>
      </c>
      <c r="G2398" s="67">
        <f t="shared" si="29"/>
        <v>45870</v>
      </c>
      <c r="H2398" s="67" t="s">
        <v>2008</v>
      </c>
      <c r="I2398" s="26" t="s">
        <v>63</v>
      </c>
      <c r="J2398" s="66" t="s">
        <v>1542</v>
      </c>
      <c r="K2398" s="69"/>
      <c r="L2398" s="69"/>
      <c r="M2398" s="69" t="s">
        <v>666</v>
      </c>
      <c r="N2398" s="69" t="s">
        <v>28</v>
      </c>
      <c r="O2398" s="71">
        <v>0</v>
      </c>
      <c r="P2398" s="74">
        <v>1020</v>
      </c>
    </row>
    <row r="2399" spans="1:16" ht="14.25" customHeight="1">
      <c r="A2399" s="64" t="s">
        <v>122</v>
      </c>
      <c r="B2399" s="163" t="s">
        <v>1342</v>
      </c>
      <c r="C2399" s="174" t="s">
        <v>647</v>
      </c>
      <c r="D2399" s="68">
        <v>45877</v>
      </c>
      <c r="E2399" s="66">
        <f t="shared" si="27"/>
        <v>8</v>
      </c>
      <c r="F2399" s="66">
        <f t="shared" si="28"/>
        <v>2025</v>
      </c>
      <c r="G2399" s="67">
        <f t="shared" si="29"/>
        <v>45870</v>
      </c>
      <c r="H2399" s="67" t="s">
        <v>2008</v>
      </c>
      <c r="I2399" s="26" t="s">
        <v>475</v>
      </c>
      <c r="J2399" s="66" t="s">
        <v>1350</v>
      </c>
      <c r="K2399" s="69">
        <v>396748</v>
      </c>
      <c r="L2399" s="69"/>
      <c r="M2399" s="69" t="s">
        <v>666</v>
      </c>
      <c r="N2399" s="69" t="s">
        <v>28</v>
      </c>
      <c r="O2399" s="71">
        <v>0</v>
      </c>
      <c r="P2399" s="74">
        <v>725.01</v>
      </c>
    </row>
    <row r="2400" spans="1:16" ht="14.25" customHeight="1">
      <c r="A2400" s="64" t="s">
        <v>122</v>
      </c>
      <c r="B2400" s="163" t="s">
        <v>1342</v>
      </c>
      <c r="C2400" s="174" t="s">
        <v>647</v>
      </c>
      <c r="D2400" s="68">
        <v>45877</v>
      </c>
      <c r="E2400" s="66">
        <f t="shared" si="27"/>
        <v>8</v>
      </c>
      <c r="F2400" s="66">
        <f t="shared" si="28"/>
        <v>2025</v>
      </c>
      <c r="G2400" s="67">
        <f t="shared" si="29"/>
        <v>45870</v>
      </c>
      <c r="H2400" s="67" t="s">
        <v>2008</v>
      </c>
      <c r="I2400" s="26" t="s">
        <v>475</v>
      </c>
      <c r="J2400" s="66" t="s">
        <v>152</v>
      </c>
      <c r="K2400" s="69"/>
      <c r="L2400" s="69"/>
      <c r="M2400" s="69" t="s">
        <v>666</v>
      </c>
      <c r="N2400" s="69" t="s">
        <v>28</v>
      </c>
      <c r="O2400" s="71">
        <v>0</v>
      </c>
      <c r="P2400" s="74">
        <v>233.47</v>
      </c>
    </row>
    <row r="2401" spans="1:16" ht="14.25" customHeight="1">
      <c r="A2401" s="64" t="s">
        <v>122</v>
      </c>
      <c r="B2401" s="163" t="s">
        <v>1342</v>
      </c>
      <c r="C2401" s="174" t="s">
        <v>647</v>
      </c>
      <c r="D2401" s="68">
        <v>45877</v>
      </c>
      <c r="E2401" s="66">
        <f t="shared" si="27"/>
        <v>8</v>
      </c>
      <c r="F2401" s="66">
        <f t="shared" si="28"/>
        <v>2025</v>
      </c>
      <c r="G2401" s="67">
        <f t="shared" si="29"/>
        <v>45870</v>
      </c>
      <c r="H2401" s="67" t="s">
        <v>2008</v>
      </c>
      <c r="I2401" s="26" t="s">
        <v>475</v>
      </c>
      <c r="J2401" s="66" t="s">
        <v>1543</v>
      </c>
      <c r="K2401" s="69"/>
      <c r="L2401" s="69"/>
      <c r="M2401" s="69" t="s">
        <v>666</v>
      </c>
      <c r="N2401" s="69" t="s">
        <v>28</v>
      </c>
      <c r="O2401" s="71">
        <v>0</v>
      </c>
      <c r="P2401" s="74">
        <v>405.4</v>
      </c>
    </row>
    <row r="2402" spans="1:16" ht="14.25" customHeight="1">
      <c r="A2402" s="64" t="s">
        <v>122</v>
      </c>
      <c r="B2402" s="163" t="s">
        <v>1342</v>
      </c>
      <c r="C2402" s="174" t="s">
        <v>647</v>
      </c>
      <c r="D2402" s="68">
        <v>45877</v>
      </c>
      <c r="E2402" s="66">
        <f t="shared" si="27"/>
        <v>8</v>
      </c>
      <c r="F2402" s="66">
        <f t="shared" si="28"/>
        <v>2025</v>
      </c>
      <c r="G2402" s="67">
        <f t="shared" si="29"/>
        <v>45870</v>
      </c>
      <c r="H2402" s="67" t="s">
        <v>2008</v>
      </c>
      <c r="I2402" s="26" t="s">
        <v>63</v>
      </c>
      <c r="J2402" s="66" t="s">
        <v>1544</v>
      </c>
      <c r="K2402" s="69"/>
      <c r="L2402" s="69"/>
      <c r="M2402" s="69" t="s">
        <v>666</v>
      </c>
      <c r="N2402" s="69" t="s">
        <v>28</v>
      </c>
      <c r="O2402" s="71">
        <v>0</v>
      </c>
      <c r="P2402" s="74">
        <v>1820</v>
      </c>
    </row>
    <row r="2403" spans="1:16" ht="14.25" customHeight="1">
      <c r="A2403" s="64" t="s">
        <v>122</v>
      </c>
      <c r="B2403" s="163" t="s">
        <v>1342</v>
      </c>
      <c r="C2403" s="174" t="s">
        <v>647</v>
      </c>
      <c r="D2403" s="68">
        <v>45877</v>
      </c>
      <c r="E2403" s="66">
        <f t="shared" si="27"/>
        <v>8</v>
      </c>
      <c r="F2403" s="66">
        <f t="shared" si="28"/>
        <v>2025</v>
      </c>
      <c r="G2403" s="67">
        <f t="shared" si="29"/>
        <v>45870</v>
      </c>
      <c r="H2403" s="67" t="s">
        <v>2008</v>
      </c>
      <c r="I2403" s="26" t="s">
        <v>475</v>
      </c>
      <c r="J2403" s="66" t="s">
        <v>1545</v>
      </c>
      <c r="K2403" s="69"/>
      <c r="L2403" s="69"/>
      <c r="M2403" s="69" t="s">
        <v>666</v>
      </c>
      <c r="N2403" s="69" t="s">
        <v>28</v>
      </c>
      <c r="O2403" s="71">
        <v>0</v>
      </c>
      <c r="P2403" s="74">
        <v>153.75</v>
      </c>
    </row>
    <row r="2404" spans="1:16" ht="14.25" customHeight="1">
      <c r="A2404" s="64" t="s">
        <v>122</v>
      </c>
      <c r="B2404" s="163" t="s">
        <v>1342</v>
      </c>
      <c r="C2404" s="174" t="s">
        <v>647</v>
      </c>
      <c r="D2404" s="68">
        <v>45877</v>
      </c>
      <c r="E2404" s="66">
        <f t="shared" si="27"/>
        <v>8</v>
      </c>
      <c r="F2404" s="66">
        <f t="shared" si="28"/>
        <v>2025</v>
      </c>
      <c r="G2404" s="67">
        <f t="shared" si="29"/>
        <v>45870</v>
      </c>
      <c r="H2404" s="67" t="s">
        <v>2008</v>
      </c>
      <c r="I2404" s="26" t="s">
        <v>63</v>
      </c>
      <c r="J2404" s="66" t="s">
        <v>998</v>
      </c>
      <c r="K2404" s="69"/>
      <c r="L2404" s="69"/>
      <c r="M2404" s="69" t="s">
        <v>666</v>
      </c>
      <c r="N2404" s="69" t="s">
        <v>28</v>
      </c>
      <c r="O2404" s="71">
        <v>0</v>
      </c>
      <c r="P2404" s="74">
        <v>510</v>
      </c>
    </row>
    <row r="2405" spans="1:16" ht="14.25" customHeight="1">
      <c r="A2405" s="64" t="s">
        <v>122</v>
      </c>
      <c r="B2405" s="163" t="s">
        <v>1342</v>
      </c>
      <c r="C2405" s="174" t="s">
        <v>647</v>
      </c>
      <c r="D2405" s="68">
        <v>45877</v>
      </c>
      <c r="E2405" s="66">
        <f t="shared" si="27"/>
        <v>8</v>
      </c>
      <c r="F2405" s="66">
        <f t="shared" si="28"/>
        <v>2025</v>
      </c>
      <c r="G2405" s="67">
        <f t="shared" si="29"/>
        <v>45870</v>
      </c>
      <c r="H2405" s="67" t="s">
        <v>29</v>
      </c>
      <c r="I2405" s="26" t="s">
        <v>161</v>
      </c>
      <c r="J2405" s="66" t="s">
        <v>135</v>
      </c>
      <c r="K2405" s="69"/>
      <c r="L2405" s="69"/>
      <c r="M2405" s="69" t="s">
        <v>664</v>
      </c>
      <c r="N2405" s="69" t="s">
        <v>28</v>
      </c>
      <c r="O2405" s="71">
        <v>0</v>
      </c>
      <c r="P2405" s="74">
        <v>12157.93</v>
      </c>
    </row>
    <row r="2406" spans="1:16" ht="14.25" customHeight="1">
      <c r="A2406" s="64" t="s">
        <v>122</v>
      </c>
      <c r="B2406" s="163" t="s">
        <v>1342</v>
      </c>
      <c r="C2406" s="174" t="s">
        <v>647</v>
      </c>
      <c r="D2406" s="68">
        <v>45877</v>
      </c>
      <c r="E2406" s="66">
        <f t="shared" si="27"/>
        <v>8</v>
      </c>
      <c r="F2406" s="66">
        <f t="shared" si="28"/>
        <v>2025</v>
      </c>
      <c r="G2406" s="67">
        <f t="shared" si="29"/>
        <v>45870</v>
      </c>
      <c r="H2406" s="67" t="s">
        <v>2008</v>
      </c>
      <c r="I2406" s="26" t="s">
        <v>475</v>
      </c>
      <c r="J2406" s="66" t="s">
        <v>1546</v>
      </c>
      <c r="K2406" s="69"/>
      <c r="L2406" s="69"/>
      <c r="M2406" s="69" t="s">
        <v>666</v>
      </c>
      <c r="N2406" s="69" t="s">
        <v>28</v>
      </c>
      <c r="O2406" s="71">
        <v>0</v>
      </c>
      <c r="P2406" s="74">
        <v>307.2</v>
      </c>
    </row>
    <row r="2407" spans="1:16" ht="14.25" customHeight="1">
      <c r="A2407" s="64" t="s">
        <v>122</v>
      </c>
      <c r="B2407" s="163" t="s">
        <v>1342</v>
      </c>
      <c r="C2407" s="174" t="s">
        <v>647</v>
      </c>
      <c r="D2407" s="68">
        <v>45880</v>
      </c>
      <c r="E2407" s="66">
        <f t="shared" si="27"/>
        <v>8</v>
      </c>
      <c r="F2407" s="66">
        <f t="shared" si="28"/>
        <v>2025</v>
      </c>
      <c r="G2407" s="67">
        <f t="shared" si="29"/>
        <v>45870</v>
      </c>
      <c r="H2407" s="67" t="s">
        <v>2006</v>
      </c>
      <c r="I2407" s="26" t="s">
        <v>165</v>
      </c>
      <c r="J2407" s="66" t="s">
        <v>139</v>
      </c>
      <c r="K2407" s="69"/>
      <c r="L2407" s="69"/>
      <c r="M2407" s="69" t="s">
        <v>664</v>
      </c>
      <c r="N2407" s="69" t="s">
        <v>604</v>
      </c>
      <c r="O2407" s="71">
        <v>0.37</v>
      </c>
      <c r="P2407" s="74">
        <v>0</v>
      </c>
    </row>
    <row r="2408" spans="1:16" ht="14.25" customHeight="1">
      <c r="A2408" s="64" t="s">
        <v>122</v>
      </c>
      <c r="B2408" s="163" t="s">
        <v>1342</v>
      </c>
      <c r="C2408" s="174" t="s">
        <v>647</v>
      </c>
      <c r="D2408" s="68">
        <v>45880</v>
      </c>
      <c r="E2408" s="66">
        <f t="shared" si="27"/>
        <v>8</v>
      </c>
      <c r="F2408" s="66">
        <f t="shared" si="28"/>
        <v>2025</v>
      </c>
      <c r="G2408" s="67">
        <f t="shared" si="29"/>
        <v>45870</v>
      </c>
      <c r="H2408" s="67" t="s">
        <v>2008</v>
      </c>
      <c r="I2408" s="26" t="s">
        <v>475</v>
      </c>
      <c r="J2408" s="66" t="s">
        <v>1547</v>
      </c>
      <c r="K2408" s="69"/>
      <c r="L2408" s="69"/>
      <c r="M2408" s="69" t="s">
        <v>666</v>
      </c>
      <c r="N2408" s="69" t="s">
        <v>28</v>
      </c>
      <c r="O2408" s="71">
        <v>0</v>
      </c>
      <c r="P2408" s="74">
        <v>686.5</v>
      </c>
    </row>
    <row r="2409" spans="1:16" ht="14.25" customHeight="1">
      <c r="A2409" s="64" t="s">
        <v>122</v>
      </c>
      <c r="B2409" s="163" t="s">
        <v>1342</v>
      </c>
      <c r="C2409" s="174" t="s">
        <v>647</v>
      </c>
      <c r="D2409" s="68">
        <v>45881</v>
      </c>
      <c r="E2409" s="66">
        <f t="shared" si="27"/>
        <v>8</v>
      </c>
      <c r="F2409" s="66">
        <f t="shared" si="28"/>
        <v>2025</v>
      </c>
      <c r="G2409" s="67">
        <f t="shared" si="29"/>
        <v>45870</v>
      </c>
      <c r="H2409" s="67" t="s">
        <v>2006</v>
      </c>
      <c r="I2409" s="26" t="s">
        <v>165</v>
      </c>
      <c r="J2409" s="66" t="s">
        <v>139</v>
      </c>
      <c r="K2409" s="69"/>
      <c r="L2409" s="69"/>
      <c r="M2409" s="69" t="s">
        <v>664</v>
      </c>
      <c r="N2409" s="69" t="s">
        <v>604</v>
      </c>
      <c r="O2409" s="71">
        <v>0.94</v>
      </c>
      <c r="P2409" s="74">
        <v>0</v>
      </c>
    </row>
    <row r="2410" spans="1:16" ht="14.25" customHeight="1">
      <c r="A2410" s="64" t="s">
        <v>122</v>
      </c>
      <c r="B2410" s="163" t="s">
        <v>1342</v>
      </c>
      <c r="C2410" s="174" t="s">
        <v>647</v>
      </c>
      <c r="D2410" s="68">
        <v>45881</v>
      </c>
      <c r="E2410" s="66">
        <f t="shared" si="27"/>
        <v>8</v>
      </c>
      <c r="F2410" s="66">
        <f t="shared" si="28"/>
        <v>2025</v>
      </c>
      <c r="G2410" s="67">
        <f t="shared" si="29"/>
        <v>45870</v>
      </c>
      <c r="H2410" s="67" t="s">
        <v>2008</v>
      </c>
      <c r="I2410" s="26" t="s">
        <v>475</v>
      </c>
      <c r="J2410" s="66" t="s">
        <v>1548</v>
      </c>
      <c r="K2410" s="69"/>
      <c r="L2410" s="69"/>
      <c r="M2410" s="69" t="s">
        <v>666</v>
      </c>
      <c r="N2410" s="69" t="s">
        <v>28</v>
      </c>
      <c r="O2410" s="71">
        <v>0</v>
      </c>
      <c r="P2410" s="74">
        <v>648.33000000000004</v>
      </c>
    </row>
    <row r="2411" spans="1:16" ht="14.25" customHeight="1">
      <c r="A2411" s="64" t="s">
        <v>122</v>
      </c>
      <c r="B2411" s="163" t="s">
        <v>1342</v>
      </c>
      <c r="C2411" s="174" t="s">
        <v>647</v>
      </c>
      <c r="D2411" s="68">
        <v>45881</v>
      </c>
      <c r="E2411" s="66">
        <f t="shared" si="27"/>
        <v>8</v>
      </c>
      <c r="F2411" s="66">
        <f t="shared" si="28"/>
        <v>2025</v>
      </c>
      <c r="G2411" s="67">
        <f t="shared" si="29"/>
        <v>45870</v>
      </c>
      <c r="H2411" s="67" t="s">
        <v>2008</v>
      </c>
      <c r="I2411" s="26" t="s">
        <v>475</v>
      </c>
      <c r="J2411" s="66" t="s">
        <v>152</v>
      </c>
      <c r="K2411" s="69"/>
      <c r="L2411" s="69"/>
      <c r="M2411" s="69" t="s">
        <v>666</v>
      </c>
      <c r="N2411" s="69" t="s">
        <v>28</v>
      </c>
      <c r="O2411" s="71">
        <v>0</v>
      </c>
      <c r="P2411" s="74">
        <v>969.57</v>
      </c>
    </row>
    <row r="2412" spans="1:16" ht="14.25" customHeight="1">
      <c r="A2412" s="64" t="s">
        <v>122</v>
      </c>
      <c r="B2412" s="163" t="s">
        <v>1342</v>
      </c>
      <c r="C2412" s="174" t="s">
        <v>647</v>
      </c>
      <c r="D2412" s="68">
        <v>45881</v>
      </c>
      <c r="E2412" s="66">
        <f t="shared" si="27"/>
        <v>8</v>
      </c>
      <c r="F2412" s="66">
        <f t="shared" si="28"/>
        <v>2025</v>
      </c>
      <c r="G2412" s="67">
        <f t="shared" si="29"/>
        <v>45870</v>
      </c>
      <c r="H2412" s="67" t="s">
        <v>2008</v>
      </c>
      <c r="I2412" s="26" t="s">
        <v>147</v>
      </c>
      <c r="J2412" s="66" t="s">
        <v>330</v>
      </c>
      <c r="K2412" s="69"/>
      <c r="L2412" s="69"/>
      <c r="M2412" s="69" t="s">
        <v>666</v>
      </c>
      <c r="N2412" s="69" t="s">
        <v>28</v>
      </c>
      <c r="O2412" s="71">
        <v>0</v>
      </c>
      <c r="P2412" s="74">
        <v>74.69</v>
      </c>
    </row>
    <row r="2413" spans="1:16" ht="14.25" customHeight="1">
      <c r="A2413" s="64" t="s">
        <v>122</v>
      </c>
      <c r="B2413" s="163" t="s">
        <v>1342</v>
      </c>
      <c r="C2413" s="174" t="s">
        <v>647</v>
      </c>
      <c r="D2413" s="68">
        <v>45881</v>
      </c>
      <c r="E2413" s="66">
        <f t="shared" si="27"/>
        <v>8</v>
      </c>
      <c r="F2413" s="66">
        <f t="shared" si="28"/>
        <v>2025</v>
      </c>
      <c r="G2413" s="67">
        <f t="shared" si="29"/>
        <v>45870</v>
      </c>
      <c r="H2413" s="67" t="s">
        <v>2009</v>
      </c>
      <c r="I2413" s="26" t="s">
        <v>102</v>
      </c>
      <c r="J2413" s="66" t="s">
        <v>129</v>
      </c>
      <c r="K2413" s="69"/>
      <c r="L2413" s="69"/>
      <c r="M2413" s="69" t="s">
        <v>666</v>
      </c>
      <c r="N2413" s="69" t="s">
        <v>28</v>
      </c>
      <c r="O2413" s="71">
        <v>0</v>
      </c>
      <c r="P2413" s="74">
        <v>4.45</v>
      </c>
    </row>
    <row r="2414" spans="1:16" ht="14.25" customHeight="1">
      <c r="A2414" s="64" t="s">
        <v>122</v>
      </c>
      <c r="B2414" s="163" t="s">
        <v>1342</v>
      </c>
      <c r="C2414" s="174" t="s">
        <v>647</v>
      </c>
      <c r="D2414" s="68">
        <v>45882</v>
      </c>
      <c r="E2414" s="66">
        <f t="shared" si="27"/>
        <v>8</v>
      </c>
      <c r="F2414" s="66">
        <f t="shared" si="28"/>
        <v>2025</v>
      </c>
      <c r="G2414" s="67">
        <f t="shared" si="29"/>
        <v>45870</v>
      </c>
      <c r="H2414" s="67" t="s">
        <v>2006</v>
      </c>
      <c r="I2414" s="26" t="s">
        <v>165</v>
      </c>
      <c r="J2414" s="66" t="s">
        <v>139</v>
      </c>
      <c r="K2414" s="69"/>
      <c r="L2414" s="69"/>
      <c r="M2414" s="69" t="s">
        <v>664</v>
      </c>
      <c r="N2414" s="69" t="s">
        <v>604</v>
      </c>
      <c r="O2414" s="71">
        <v>0.63</v>
      </c>
      <c r="P2414" s="74">
        <v>0</v>
      </c>
    </row>
    <row r="2415" spans="1:16" ht="14.25" customHeight="1">
      <c r="A2415" s="64" t="s">
        <v>122</v>
      </c>
      <c r="B2415" s="163" t="s">
        <v>1342</v>
      </c>
      <c r="C2415" s="174" t="s">
        <v>647</v>
      </c>
      <c r="D2415" s="68">
        <v>45882</v>
      </c>
      <c r="E2415" s="66">
        <f t="shared" si="27"/>
        <v>8</v>
      </c>
      <c r="F2415" s="66">
        <f t="shared" si="28"/>
        <v>2025</v>
      </c>
      <c r="G2415" s="67">
        <f t="shared" si="29"/>
        <v>45870</v>
      </c>
      <c r="H2415" s="67" t="s">
        <v>29</v>
      </c>
      <c r="I2415" s="26" t="s">
        <v>281</v>
      </c>
      <c r="J2415" s="66" t="s">
        <v>353</v>
      </c>
      <c r="K2415" s="69"/>
      <c r="L2415" s="69"/>
      <c r="M2415" s="69" t="s">
        <v>666</v>
      </c>
      <c r="N2415" s="69" t="s">
        <v>28</v>
      </c>
      <c r="O2415" s="71">
        <v>0</v>
      </c>
      <c r="P2415" s="74">
        <v>285.42</v>
      </c>
    </row>
    <row r="2416" spans="1:16" ht="14.25" customHeight="1">
      <c r="A2416" s="64" t="s">
        <v>122</v>
      </c>
      <c r="B2416" s="163" t="s">
        <v>1342</v>
      </c>
      <c r="C2416" s="174" t="s">
        <v>647</v>
      </c>
      <c r="D2416" s="68">
        <v>45882</v>
      </c>
      <c r="E2416" s="66">
        <f t="shared" si="27"/>
        <v>8</v>
      </c>
      <c r="F2416" s="66">
        <f t="shared" si="28"/>
        <v>2025</v>
      </c>
      <c r="G2416" s="67">
        <f t="shared" si="29"/>
        <v>45870</v>
      </c>
      <c r="H2416" s="67" t="s">
        <v>29</v>
      </c>
      <c r="I2416" s="26" t="s">
        <v>783</v>
      </c>
      <c r="J2416" s="66" t="s">
        <v>1549</v>
      </c>
      <c r="K2416" s="69"/>
      <c r="L2416" s="69"/>
      <c r="M2416" s="69" t="s">
        <v>666</v>
      </c>
      <c r="N2416" s="69" t="s">
        <v>28</v>
      </c>
      <c r="O2416" s="71">
        <v>0</v>
      </c>
      <c r="P2416" s="74">
        <v>806.72</v>
      </c>
    </row>
    <row r="2417" spans="1:16" ht="14.25" customHeight="1">
      <c r="A2417" s="64" t="s">
        <v>122</v>
      </c>
      <c r="B2417" s="163" t="s">
        <v>1342</v>
      </c>
      <c r="C2417" s="174" t="s">
        <v>647</v>
      </c>
      <c r="D2417" s="68">
        <v>45883</v>
      </c>
      <c r="E2417" s="66">
        <f t="shared" si="27"/>
        <v>8</v>
      </c>
      <c r="F2417" s="66">
        <f t="shared" si="28"/>
        <v>2025</v>
      </c>
      <c r="G2417" s="67">
        <f t="shared" si="29"/>
        <v>45870</v>
      </c>
      <c r="H2417" s="67" t="s">
        <v>2006</v>
      </c>
      <c r="I2417" s="26" t="s">
        <v>165</v>
      </c>
      <c r="J2417" s="66" t="s">
        <v>139</v>
      </c>
      <c r="K2417" s="69"/>
      <c r="L2417" s="69"/>
      <c r="M2417" s="69" t="s">
        <v>664</v>
      </c>
      <c r="N2417" s="69" t="s">
        <v>604</v>
      </c>
      <c r="O2417" s="71">
        <v>0.04</v>
      </c>
      <c r="P2417" s="74">
        <v>0</v>
      </c>
    </row>
    <row r="2418" spans="1:16" ht="14.25" customHeight="1">
      <c r="A2418" s="64" t="s">
        <v>122</v>
      </c>
      <c r="B2418" s="163" t="s">
        <v>1342</v>
      </c>
      <c r="C2418" s="174" t="s">
        <v>647</v>
      </c>
      <c r="D2418" s="68">
        <v>45883</v>
      </c>
      <c r="E2418" s="66">
        <f t="shared" si="27"/>
        <v>8</v>
      </c>
      <c r="F2418" s="66">
        <f t="shared" si="28"/>
        <v>2025</v>
      </c>
      <c r="G2418" s="67">
        <f t="shared" si="29"/>
        <v>45870</v>
      </c>
      <c r="H2418" s="67" t="s">
        <v>2008</v>
      </c>
      <c r="I2418" s="26" t="s">
        <v>475</v>
      </c>
      <c r="J2418" s="66" t="s">
        <v>1550</v>
      </c>
      <c r="K2418" s="69"/>
      <c r="L2418" s="69"/>
      <c r="M2418" s="69" t="s">
        <v>666</v>
      </c>
      <c r="N2418" s="69" t="s">
        <v>28</v>
      </c>
      <c r="O2418" s="71">
        <v>0</v>
      </c>
      <c r="P2418" s="74">
        <v>63.78</v>
      </c>
    </row>
    <row r="2419" spans="1:16" ht="14.25" customHeight="1">
      <c r="A2419" s="64" t="s">
        <v>122</v>
      </c>
      <c r="B2419" s="163" t="s">
        <v>1342</v>
      </c>
      <c r="C2419" s="174" t="s">
        <v>647</v>
      </c>
      <c r="D2419" s="68">
        <v>45884</v>
      </c>
      <c r="E2419" s="66">
        <f t="shared" si="27"/>
        <v>8</v>
      </c>
      <c r="F2419" s="66">
        <f t="shared" si="28"/>
        <v>2025</v>
      </c>
      <c r="G2419" s="67">
        <f t="shared" si="29"/>
        <v>45870</v>
      </c>
      <c r="H2419" s="67" t="s">
        <v>2006</v>
      </c>
      <c r="I2419" s="26" t="s">
        <v>165</v>
      </c>
      <c r="J2419" s="66" t="s">
        <v>139</v>
      </c>
      <c r="K2419" s="69"/>
      <c r="L2419" s="69"/>
      <c r="M2419" s="69" t="s">
        <v>664</v>
      </c>
      <c r="N2419" s="69" t="s">
        <v>604</v>
      </c>
      <c r="O2419" s="71">
        <v>0.11</v>
      </c>
      <c r="P2419" s="74">
        <v>0</v>
      </c>
    </row>
    <row r="2420" spans="1:16" ht="14.25" customHeight="1">
      <c r="A2420" s="64" t="s">
        <v>122</v>
      </c>
      <c r="B2420" s="163" t="s">
        <v>1342</v>
      </c>
      <c r="C2420" s="174" t="s">
        <v>647</v>
      </c>
      <c r="D2420" s="68">
        <v>45884</v>
      </c>
      <c r="E2420" s="66">
        <f t="shared" si="27"/>
        <v>8</v>
      </c>
      <c r="F2420" s="66">
        <f t="shared" si="28"/>
        <v>2025</v>
      </c>
      <c r="G2420" s="67">
        <f t="shared" si="29"/>
        <v>45870</v>
      </c>
      <c r="H2420" s="67" t="s">
        <v>2009</v>
      </c>
      <c r="I2420" s="26" t="s">
        <v>102</v>
      </c>
      <c r="J2420" s="66" t="s">
        <v>167</v>
      </c>
      <c r="K2420" s="69"/>
      <c r="L2420" s="69"/>
      <c r="M2420" s="69" t="s">
        <v>666</v>
      </c>
      <c r="N2420" s="69" t="s">
        <v>28</v>
      </c>
      <c r="O2420" s="71">
        <v>0</v>
      </c>
      <c r="P2420" s="74">
        <v>177.05</v>
      </c>
    </row>
    <row r="2421" spans="1:16" ht="14.25" customHeight="1">
      <c r="A2421" s="64" t="s">
        <v>122</v>
      </c>
      <c r="B2421" s="163" t="s">
        <v>1342</v>
      </c>
      <c r="C2421" s="174" t="s">
        <v>647</v>
      </c>
      <c r="D2421" s="68">
        <v>45887</v>
      </c>
      <c r="E2421" s="66">
        <f t="shared" si="27"/>
        <v>8</v>
      </c>
      <c r="F2421" s="66">
        <f t="shared" si="28"/>
        <v>2025</v>
      </c>
      <c r="G2421" s="67">
        <f t="shared" si="29"/>
        <v>45870</v>
      </c>
      <c r="H2421" s="67" t="s">
        <v>2006</v>
      </c>
      <c r="I2421" s="26" t="s">
        <v>165</v>
      </c>
      <c r="J2421" s="66" t="s">
        <v>139</v>
      </c>
      <c r="K2421" s="69"/>
      <c r="L2421" s="69"/>
      <c r="M2421" s="69" t="s">
        <v>664</v>
      </c>
      <c r="N2421" s="69" t="s">
        <v>604</v>
      </c>
      <c r="O2421" s="71">
        <v>12.45</v>
      </c>
      <c r="P2421" s="74">
        <v>0</v>
      </c>
    </row>
    <row r="2422" spans="1:16" ht="14.25" customHeight="1">
      <c r="A2422" s="64" t="s">
        <v>122</v>
      </c>
      <c r="B2422" s="163" t="s">
        <v>1342</v>
      </c>
      <c r="C2422" s="174" t="s">
        <v>647</v>
      </c>
      <c r="D2422" s="68">
        <v>45887</v>
      </c>
      <c r="E2422" s="66">
        <f t="shared" si="27"/>
        <v>8</v>
      </c>
      <c r="F2422" s="66">
        <f t="shared" si="28"/>
        <v>2025</v>
      </c>
      <c r="G2422" s="67">
        <f t="shared" si="29"/>
        <v>45870</v>
      </c>
      <c r="H2422" s="67" t="s">
        <v>2008</v>
      </c>
      <c r="I2422" s="26" t="s">
        <v>1362</v>
      </c>
      <c r="J2422" s="66" t="s">
        <v>360</v>
      </c>
      <c r="K2422" s="69"/>
      <c r="L2422" s="69"/>
      <c r="M2422" s="69" t="s">
        <v>666</v>
      </c>
      <c r="N2422" s="69" t="s">
        <v>28</v>
      </c>
      <c r="O2422" s="71">
        <v>0</v>
      </c>
      <c r="P2422" s="74">
        <v>5880</v>
      </c>
    </row>
    <row r="2423" spans="1:16" ht="14.25" customHeight="1">
      <c r="A2423" s="64" t="s">
        <v>122</v>
      </c>
      <c r="B2423" s="163" t="s">
        <v>1342</v>
      </c>
      <c r="C2423" s="174" t="s">
        <v>647</v>
      </c>
      <c r="D2423" s="68">
        <v>45887</v>
      </c>
      <c r="E2423" s="66">
        <f t="shared" si="27"/>
        <v>8</v>
      </c>
      <c r="F2423" s="66">
        <f t="shared" si="28"/>
        <v>2025</v>
      </c>
      <c r="G2423" s="67">
        <f t="shared" si="29"/>
        <v>45870</v>
      </c>
      <c r="H2423" s="67" t="s">
        <v>2008</v>
      </c>
      <c r="I2423" s="26" t="s">
        <v>147</v>
      </c>
      <c r="J2423" s="66" t="s">
        <v>330</v>
      </c>
      <c r="K2423" s="69"/>
      <c r="L2423" s="69"/>
      <c r="M2423" s="69" t="s">
        <v>666</v>
      </c>
      <c r="N2423" s="69" t="s">
        <v>28</v>
      </c>
      <c r="O2423" s="71">
        <v>0</v>
      </c>
      <c r="P2423" s="74">
        <v>188.7</v>
      </c>
    </row>
    <row r="2424" spans="1:16" ht="14.25" customHeight="1">
      <c r="A2424" s="64" t="s">
        <v>122</v>
      </c>
      <c r="B2424" s="163" t="s">
        <v>1342</v>
      </c>
      <c r="C2424" s="174" t="s">
        <v>647</v>
      </c>
      <c r="D2424" s="68">
        <v>45887</v>
      </c>
      <c r="E2424" s="66">
        <f t="shared" si="27"/>
        <v>8</v>
      </c>
      <c r="F2424" s="66">
        <f t="shared" si="28"/>
        <v>2025</v>
      </c>
      <c r="G2424" s="67">
        <f t="shared" si="29"/>
        <v>45870</v>
      </c>
      <c r="H2424" s="67" t="s">
        <v>29</v>
      </c>
      <c r="I2424" s="26" t="s">
        <v>33</v>
      </c>
      <c r="J2424" s="66" t="s">
        <v>166</v>
      </c>
      <c r="K2424" s="69"/>
      <c r="L2424" s="69"/>
      <c r="M2424" s="69" t="s">
        <v>666</v>
      </c>
      <c r="N2424" s="69" t="s">
        <v>28</v>
      </c>
      <c r="O2424" s="71">
        <v>0</v>
      </c>
      <c r="P2424" s="74">
        <v>584.08000000000004</v>
      </c>
    </row>
    <row r="2425" spans="1:16" ht="14.25" customHeight="1">
      <c r="A2425" s="64" t="s">
        <v>122</v>
      </c>
      <c r="B2425" s="163" t="s">
        <v>1342</v>
      </c>
      <c r="C2425" s="174" t="s">
        <v>647</v>
      </c>
      <c r="D2425" s="68">
        <v>45887</v>
      </c>
      <c r="E2425" s="66">
        <f t="shared" si="27"/>
        <v>8</v>
      </c>
      <c r="F2425" s="66">
        <f t="shared" si="28"/>
        <v>2025</v>
      </c>
      <c r="G2425" s="67">
        <f t="shared" si="29"/>
        <v>45870</v>
      </c>
      <c r="H2425" s="67" t="s">
        <v>2009</v>
      </c>
      <c r="I2425" s="26" t="s">
        <v>102</v>
      </c>
      <c r="J2425" s="66" t="s">
        <v>129</v>
      </c>
      <c r="K2425" s="69"/>
      <c r="L2425" s="69"/>
      <c r="M2425" s="69" t="s">
        <v>666</v>
      </c>
      <c r="N2425" s="69" t="s">
        <v>28</v>
      </c>
      <c r="O2425" s="71">
        <v>0</v>
      </c>
      <c r="P2425" s="74">
        <v>1.75</v>
      </c>
    </row>
    <row r="2426" spans="1:16" ht="14.25" customHeight="1">
      <c r="A2426" s="64" t="s">
        <v>122</v>
      </c>
      <c r="B2426" s="163" t="s">
        <v>1342</v>
      </c>
      <c r="C2426" s="174" t="s">
        <v>647</v>
      </c>
      <c r="D2426" s="68">
        <v>45887</v>
      </c>
      <c r="E2426" s="66">
        <f t="shared" si="27"/>
        <v>8</v>
      </c>
      <c r="F2426" s="66">
        <f t="shared" si="28"/>
        <v>2025</v>
      </c>
      <c r="G2426" s="67">
        <f t="shared" si="29"/>
        <v>45870</v>
      </c>
      <c r="H2426" s="67" t="s">
        <v>29</v>
      </c>
      <c r="I2426" s="26" t="s">
        <v>40</v>
      </c>
      <c r="J2426" s="66" t="s">
        <v>1523</v>
      </c>
      <c r="K2426" s="69"/>
      <c r="L2426" s="69"/>
      <c r="M2426" s="69" t="s">
        <v>666</v>
      </c>
      <c r="N2426" s="69" t="s">
        <v>28</v>
      </c>
      <c r="O2426" s="71">
        <v>0</v>
      </c>
      <c r="P2426" s="74">
        <v>7016.83</v>
      </c>
    </row>
    <row r="2427" spans="1:16" ht="14.25" customHeight="1">
      <c r="A2427" s="64" t="s">
        <v>122</v>
      </c>
      <c r="B2427" s="163" t="s">
        <v>1342</v>
      </c>
      <c r="C2427" s="174" t="s">
        <v>647</v>
      </c>
      <c r="D2427" s="68">
        <v>45887</v>
      </c>
      <c r="E2427" s="66">
        <f t="shared" si="27"/>
        <v>8</v>
      </c>
      <c r="F2427" s="66">
        <f t="shared" si="28"/>
        <v>2025</v>
      </c>
      <c r="G2427" s="67">
        <f t="shared" si="29"/>
        <v>45870</v>
      </c>
      <c r="H2427" s="67" t="s">
        <v>29</v>
      </c>
      <c r="I2427" s="26" t="s">
        <v>37</v>
      </c>
      <c r="J2427" s="66" t="s">
        <v>1008</v>
      </c>
      <c r="K2427" s="69"/>
      <c r="L2427" s="69"/>
      <c r="M2427" s="69" t="s">
        <v>666</v>
      </c>
      <c r="N2427" s="69" t="s">
        <v>28</v>
      </c>
      <c r="O2427" s="71">
        <v>0</v>
      </c>
      <c r="P2427" s="74">
        <v>4199.59</v>
      </c>
    </row>
    <row r="2428" spans="1:16" ht="14.25" customHeight="1">
      <c r="A2428" s="64" t="s">
        <v>122</v>
      </c>
      <c r="B2428" s="163" t="s">
        <v>1342</v>
      </c>
      <c r="C2428" s="174" t="s">
        <v>647</v>
      </c>
      <c r="D2428" s="68">
        <v>45887</v>
      </c>
      <c r="E2428" s="66">
        <f t="shared" si="27"/>
        <v>8</v>
      </c>
      <c r="F2428" s="66">
        <f t="shared" si="28"/>
        <v>2025</v>
      </c>
      <c r="G2428" s="67">
        <f t="shared" si="29"/>
        <v>45870</v>
      </c>
      <c r="H2428" s="67" t="s">
        <v>2010</v>
      </c>
      <c r="I2428" s="26" t="s">
        <v>676</v>
      </c>
      <c r="J2428" s="66" t="s">
        <v>677</v>
      </c>
      <c r="K2428" s="69"/>
      <c r="L2428" s="69"/>
      <c r="M2428" s="69" t="s">
        <v>666</v>
      </c>
      <c r="N2428" s="69" t="s">
        <v>28</v>
      </c>
      <c r="O2428" s="71">
        <v>0</v>
      </c>
      <c r="P2428" s="74">
        <v>1374.28</v>
      </c>
    </row>
    <row r="2429" spans="1:16" ht="14.25" customHeight="1">
      <c r="A2429" s="64" t="s">
        <v>122</v>
      </c>
      <c r="B2429" s="163" t="s">
        <v>1342</v>
      </c>
      <c r="C2429" s="174" t="s">
        <v>647</v>
      </c>
      <c r="D2429" s="68">
        <v>45887</v>
      </c>
      <c r="E2429" s="66">
        <f t="shared" si="27"/>
        <v>8</v>
      </c>
      <c r="F2429" s="66">
        <f t="shared" si="28"/>
        <v>2025</v>
      </c>
      <c r="G2429" s="67">
        <f t="shared" si="29"/>
        <v>45870</v>
      </c>
      <c r="H2429" s="67" t="s">
        <v>29</v>
      </c>
      <c r="I2429" s="26" t="s">
        <v>44</v>
      </c>
      <c r="J2429" s="66" t="s">
        <v>135</v>
      </c>
      <c r="K2429" s="69"/>
      <c r="L2429" s="69"/>
      <c r="M2429" s="69" t="s">
        <v>666</v>
      </c>
      <c r="N2429" s="69" t="s">
        <v>28</v>
      </c>
      <c r="O2429" s="71">
        <v>0</v>
      </c>
      <c r="P2429" s="74">
        <v>184.05</v>
      </c>
    </row>
    <row r="2430" spans="1:16" ht="14.25" customHeight="1">
      <c r="A2430" s="64" t="s">
        <v>122</v>
      </c>
      <c r="B2430" s="163" t="s">
        <v>1342</v>
      </c>
      <c r="C2430" s="174" t="s">
        <v>647</v>
      </c>
      <c r="D2430" s="68">
        <v>45888</v>
      </c>
      <c r="E2430" s="66">
        <f t="shared" si="27"/>
        <v>8</v>
      </c>
      <c r="F2430" s="66">
        <f t="shared" si="28"/>
        <v>2025</v>
      </c>
      <c r="G2430" s="67">
        <f t="shared" si="29"/>
        <v>45870</v>
      </c>
      <c r="H2430" s="67" t="s">
        <v>2006</v>
      </c>
      <c r="I2430" s="26" t="s">
        <v>165</v>
      </c>
      <c r="J2430" s="66" t="s">
        <v>139</v>
      </c>
      <c r="K2430" s="69"/>
      <c r="L2430" s="69"/>
      <c r="M2430" s="69" t="s">
        <v>664</v>
      </c>
      <c r="N2430" s="69" t="s">
        <v>604</v>
      </c>
      <c r="O2430" s="71">
        <v>5.68</v>
      </c>
      <c r="P2430" s="74">
        <v>0</v>
      </c>
    </row>
    <row r="2431" spans="1:16" ht="14.25" customHeight="1">
      <c r="A2431" s="64" t="s">
        <v>122</v>
      </c>
      <c r="B2431" s="163" t="s">
        <v>1342</v>
      </c>
      <c r="C2431" s="174" t="s">
        <v>647</v>
      </c>
      <c r="D2431" s="68">
        <v>45888</v>
      </c>
      <c r="E2431" s="66">
        <f t="shared" si="27"/>
        <v>8</v>
      </c>
      <c r="F2431" s="66">
        <f t="shared" si="28"/>
        <v>2025</v>
      </c>
      <c r="G2431" s="67">
        <f t="shared" si="29"/>
        <v>45870</v>
      </c>
      <c r="H2431" s="67" t="s">
        <v>2008</v>
      </c>
      <c r="I2431" s="26" t="s">
        <v>59</v>
      </c>
      <c r="J2431" s="66" t="s">
        <v>1551</v>
      </c>
      <c r="K2431" s="69"/>
      <c r="L2431" s="69"/>
      <c r="M2431" s="69" t="s">
        <v>666</v>
      </c>
      <c r="N2431" s="69" t="s">
        <v>28</v>
      </c>
      <c r="O2431" s="71">
        <v>0</v>
      </c>
      <c r="P2431" s="74">
        <v>220</v>
      </c>
    </row>
    <row r="2432" spans="1:16" ht="14.25" customHeight="1">
      <c r="A2432" s="64" t="s">
        <v>122</v>
      </c>
      <c r="B2432" s="163" t="s">
        <v>1342</v>
      </c>
      <c r="C2432" s="174" t="s">
        <v>647</v>
      </c>
      <c r="D2432" s="68">
        <v>45888</v>
      </c>
      <c r="E2432" s="66">
        <f t="shared" si="27"/>
        <v>8</v>
      </c>
      <c r="F2432" s="66">
        <f t="shared" si="28"/>
        <v>2025</v>
      </c>
      <c r="G2432" s="67">
        <f t="shared" si="29"/>
        <v>45870</v>
      </c>
      <c r="H2432" s="67" t="s">
        <v>2008</v>
      </c>
      <c r="I2432" s="26" t="s">
        <v>475</v>
      </c>
      <c r="J2432" s="66" t="s">
        <v>152</v>
      </c>
      <c r="K2432" s="69"/>
      <c r="L2432" s="69"/>
      <c r="M2432" s="69" t="s">
        <v>666</v>
      </c>
      <c r="N2432" s="69" t="s">
        <v>28</v>
      </c>
      <c r="O2432" s="71">
        <v>0</v>
      </c>
      <c r="P2432" s="74">
        <v>77.8</v>
      </c>
    </row>
    <row r="2433" spans="1:16" ht="14.25" customHeight="1">
      <c r="A2433" s="64" t="s">
        <v>122</v>
      </c>
      <c r="B2433" s="163" t="s">
        <v>1342</v>
      </c>
      <c r="C2433" s="174" t="s">
        <v>647</v>
      </c>
      <c r="D2433" s="68">
        <v>45888</v>
      </c>
      <c r="E2433" s="66">
        <f t="shared" si="27"/>
        <v>8</v>
      </c>
      <c r="F2433" s="66">
        <f t="shared" si="28"/>
        <v>2025</v>
      </c>
      <c r="G2433" s="67">
        <f t="shared" si="29"/>
        <v>45870</v>
      </c>
      <c r="H2433" s="67" t="s">
        <v>2008</v>
      </c>
      <c r="I2433" s="26" t="s">
        <v>475</v>
      </c>
      <c r="J2433" s="66" t="s">
        <v>152</v>
      </c>
      <c r="K2433" s="69"/>
      <c r="L2433" s="69"/>
      <c r="M2433" s="69" t="s">
        <v>666</v>
      </c>
      <c r="N2433" s="69" t="s">
        <v>28</v>
      </c>
      <c r="O2433" s="71">
        <v>0</v>
      </c>
      <c r="P2433" s="74">
        <v>34.340000000000003</v>
      </c>
    </row>
    <row r="2434" spans="1:16" ht="14.25" customHeight="1">
      <c r="A2434" s="64" t="s">
        <v>122</v>
      </c>
      <c r="B2434" s="163" t="s">
        <v>1342</v>
      </c>
      <c r="C2434" s="174" t="s">
        <v>647</v>
      </c>
      <c r="D2434" s="68">
        <v>45888</v>
      </c>
      <c r="E2434" s="66">
        <f t="shared" si="27"/>
        <v>8</v>
      </c>
      <c r="F2434" s="66">
        <f t="shared" si="28"/>
        <v>2025</v>
      </c>
      <c r="G2434" s="67">
        <f t="shared" si="29"/>
        <v>45870</v>
      </c>
      <c r="H2434" s="67" t="s">
        <v>2008</v>
      </c>
      <c r="I2434" s="26" t="s">
        <v>475</v>
      </c>
      <c r="J2434" s="66" t="s">
        <v>152</v>
      </c>
      <c r="K2434" s="69"/>
      <c r="L2434" s="69"/>
      <c r="M2434" s="69" t="s">
        <v>666</v>
      </c>
      <c r="N2434" s="69" t="s">
        <v>28</v>
      </c>
      <c r="O2434" s="71">
        <v>0</v>
      </c>
      <c r="P2434" s="74">
        <v>66.22</v>
      </c>
    </row>
    <row r="2435" spans="1:16" ht="14.25" customHeight="1">
      <c r="A2435" s="64" t="s">
        <v>122</v>
      </c>
      <c r="B2435" s="163" t="s">
        <v>1342</v>
      </c>
      <c r="C2435" s="174" t="s">
        <v>647</v>
      </c>
      <c r="D2435" s="68">
        <v>45888</v>
      </c>
      <c r="E2435" s="66">
        <f t="shared" si="27"/>
        <v>8</v>
      </c>
      <c r="F2435" s="66">
        <f t="shared" si="28"/>
        <v>2025</v>
      </c>
      <c r="G2435" s="67">
        <f t="shared" si="29"/>
        <v>45870</v>
      </c>
      <c r="H2435" s="67" t="s">
        <v>2008</v>
      </c>
      <c r="I2435" s="26" t="s">
        <v>475</v>
      </c>
      <c r="J2435" s="66" t="s">
        <v>152</v>
      </c>
      <c r="K2435" s="69"/>
      <c r="L2435" s="69"/>
      <c r="M2435" s="69" t="s">
        <v>666</v>
      </c>
      <c r="N2435" s="69" t="s">
        <v>28</v>
      </c>
      <c r="O2435" s="71">
        <v>0</v>
      </c>
      <c r="P2435" s="74">
        <v>191.76</v>
      </c>
    </row>
    <row r="2436" spans="1:16" ht="14.25" customHeight="1">
      <c r="A2436" s="64" t="s">
        <v>122</v>
      </c>
      <c r="B2436" s="163" t="s">
        <v>1342</v>
      </c>
      <c r="C2436" s="174" t="s">
        <v>647</v>
      </c>
      <c r="D2436" s="68">
        <v>45888</v>
      </c>
      <c r="E2436" s="66">
        <f t="shared" si="27"/>
        <v>8</v>
      </c>
      <c r="F2436" s="66">
        <f t="shared" si="28"/>
        <v>2025</v>
      </c>
      <c r="G2436" s="67">
        <f t="shared" si="29"/>
        <v>45870</v>
      </c>
      <c r="H2436" s="67" t="s">
        <v>2008</v>
      </c>
      <c r="I2436" s="26" t="s">
        <v>63</v>
      </c>
      <c r="J2436" s="66" t="s">
        <v>1552</v>
      </c>
      <c r="K2436" s="69"/>
      <c r="L2436" s="69"/>
      <c r="M2436" s="69" t="s">
        <v>666</v>
      </c>
      <c r="N2436" s="69" t="s">
        <v>28</v>
      </c>
      <c r="O2436" s="71">
        <v>0</v>
      </c>
      <c r="P2436" s="74">
        <v>510</v>
      </c>
    </row>
    <row r="2437" spans="1:16" ht="14.25" customHeight="1">
      <c r="A2437" s="64" t="s">
        <v>122</v>
      </c>
      <c r="B2437" s="163" t="s">
        <v>1342</v>
      </c>
      <c r="C2437" s="174" t="s">
        <v>647</v>
      </c>
      <c r="D2437" s="68">
        <v>45888</v>
      </c>
      <c r="E2437" s="66">
        <f t="shared" si="27"/>
        <v>8</v>
      </c>
      <c r="F2437" s="66">
        <f t="shared" si="28"/>
        <v>2025</v>
      </c>
      <c r="G2437" s="67">
        <f t="shared" si="29"/>
        <v>45870</v>
      </c>
      <c r="H2437" s="67" t="s">
        <v>2008</v>
      </c>
      <c r="I2437" s="26" t="s">
        <v>63</v>
      </c>
      <c r="J2437" s="66" t="s">
        <v>724</v>
      </c>
      <c r="K2437" s="69"/>
      <c r="L2437" s="69"/>
      <c r="M2437" s="69" t="s">
        <v>666</v>
      </c>
      <c r="N2437" s="69" t="s">
        <v>28</v>
      </c>
      <c r="O2437" s="71">
        <v>0</v>
      </c>
      <c r="P2437" s="74">
        <v>557.85</v>
      </c>
    </row>
    <row r="2438" spans="1:16" ht="14.25" customHeight="1">
      <c r="A2438" s="64" t="s">
        <v>122</v>
      </c>
      <c r="B2438" s="163" t="s">
        <v>1342</v>
      </c>
      <c r="C2438" s="174" t="s">
        <v>647</v>
      </c>
      <c r="D2438" s="68">
        <v>45888</v>
      </c>
      <c r="E2438" s="66">
        <f t="shared" si="27"/>
        <v>8</v>
      </c>
      <c r="F2438" s="66">
        <f t="shared" si="28"/>
        <v>2025</v>
      </c>
      <c r="G2438" s="67">
        <f t="shared" si="29"/>
        <v>45870</v>
      </c>
      <c r="H2438" s="67" t="s">
        <v>2008</v>
      </c>
      <c r="I2438" s="26" t="s">
        <v>63</v>
      </c>
      <c r="J2438" s="66" t="s">
        <v>1553</v>
      </c>
      <c r="K2438" s="69"/>
      <c r="L2438" s="69"/>
      <c r="M2438" s="69" t="s">
        <v>666</v>
      </c>
      <c r="N2438" s="69" t="s">
        <v>28</v>
      </c>
      <c r="O2438" s="71">
        <v>0</v>
      </c>
      <c r="P2438" s="74">
        <v>1205.24</v>
      </c>
    </row>
    <row r="2439" spans="1:16" ht="14.25" customHeight="1">
      <c r="A2439" s="64" t="s">
        <v>122</v>
      </c>
      <c r="B2439" s="163" t="s">
        <v>1342</v>
      </c>
      <c r="C2439" s="174" t="s">
        <v>647</v>
      </c>
      <c r="D2439" s="68">
        <v>45888</v>
      </c>
      <c r="E2439" s="66">
        <f t="shared" si="27"/>
        <v>8</v>
      </c>
      <c r="F2439" s="66">
        <f t="shared" si="28"/>
        <v>2025</v>
      </c>
      <c r="G2439" s="67">
        <f t="shared" si="29"/>
        <v>45870</v>
      </c>
      <c r="H2439" s="67" t="s">
        <v>2010</v>
      </c>
      <c r="I2439" s="26" t="s">
        <v>709</v>
      </c>
      <c r="J2439" s="66" t="s">
        <v>1554</v>
      </c>
      <c r="K2439" s="69"/>
      <c r="L2439" s="69"/>
      <c r="M2439" s="69" t="s">
        <v>666</v>
      </c>
      <c r="N2439" s="69" t="s">
        <v>28</v>
      </c>
      <c r="O2439" s="71">
        <v>0</v>
      </c>
      <c r="P2439" s="74">
        <v>1637.05</v>
      </c>
    </row>
    <row r="2440" spans="1:16" ht="14.25" customHeight="1">
      <c r="A2440" s="64" t="s">
        <v>122</v>
      </c>
      <c r="B2440" s="163" t="s">
        <v>1342</v>
      </c>
      <c r="C2440" s="174" t="s">
        <v>647</v>
      </c>
      <c r="D2440" s="68">
        <v>45888</v>
      </c>
      <c r="E2440" s="66">
        <f t="shared" si="27"/>
        <v>8</v>
      </c>
      <c r="F2440" s="66">
        <f t="shared" si="28"/>
        <v>2025</v>
      </c>
      <c r="G2440" s="67">
        <f t="shared" si="29"/>
        <v>45870</v>
      </c>
      <c r="H2440" s="67" t="s">
        <v>2010</v>
      </c>
      <c r="I2440" s="26" t="s">
        <v>709</v>
      </c>
      <c r="J2440" s="66" t="s">
        <v>1555</v>
      </c>
      <c r="K2440" s="69"/>
      <c r="L2440" s="69"/>
      <c r="M2440" s="69" t="s">
        <v>666</v>
      </c>
      <c r="N2440" s="69" t="s">
        <v>28</v>
      </c>
      <c r="O2440" s="71">
        <v>0</v>
      </c>
      <c r="P2440" s="74">
        <v>1224.04</v>
      </c>
    </row>
    <row r="2441" spans="1:16" ht="14.25" customHeight="1">
      <c r="A2441" s="64" t="s">
        <v>122</v>
      </c>
      <c r="B2441" s="163" t="s">
        <v>1342</v>
      </c>
      <c r="C2441" s="174" t="s">
        <v>647</v>
      </c>
      <c r="D2441" s="68">
        <v>45888</v>
      </c>
      <c r="E2441" s="66">
        <f t="shared" si="27"/>
        <v>8</v>
      </c>
      <c r="F2441" s="66">
        <f t="shared" si="28"/>
        <v>2025</v>
      </c>
      <c r="G2441" s="67">
        <f t="shared" si="29"/>
        <v>45870</v>
      </c>
      <c r="H2441" s="67" t="s">
        <v>2010</v>
      </c>
      <c r="I2441" s="26" t="s">
        <v>55</v>
      </c>
      <c r="J2441" s="66" t="s">
        <v>1556</v>
      </c>
      <c r="K2441" s="69"/>
      <c r="L2441" s="69"/>
      <c r="M2441" s="69" t="s">
        <v>666</v>
      </c>
      <c r="N2441" s="69" t="s">
        <v>28</v>
      </c>
      <c r="O2441" s="71">
        <v>0</v>
      </c>
      <c r="P2441" s="74">
        <v>1895.61</v>
      </c>
    </row>
    <row r="2442" spans="1:16" ht="14.25" customHeight="1">
      <c r="A2442" s="64" t="s">
        <v>122</v>
      </c>
      <c r="B2442" s="163" t="s">
        <v>1342</v>
      </c>
      <c r="C2442" s="174" t="s">
        <v>647</v>
      </c>
      <c r="D2442" s="68">
        <v>45888</v>
      </c>
      <c r="E2442" s="66">
        <f t="shared" si="27"/>
        <v>8</v>
      </c>
      <c r="F2442" s="66">
        <f t="shared" si="28"/>
        <v>2025</v>
      </c>
      <c r="G2442" s="67">
        <f t="shared" si="29"/>
        <v>45870</v>
      </c>
      <c r="H2442" s="67" t="s">
        <v>2008</v>
      </c>
      <c r="I2442" s="26" t="s">
        <v>475</v>
      </c>
      <c r="J2442" s="66" t="s">
        <v>765</v>
      </c>
      <c r="K2442" s="69"/>
      <c r="L2442" s="69"/>
      <c r="M2442" s="69" t="s">
        <v>666</v>
      </c>
      <c r="N2442" s="69" t="s">
        <v>28</v>
      </c>
      <c r="O2442" s="71">
        <v>0</v>
      </c>
      <c r="P2442" s="74">
        <v>960.65</v>
      </c>
    </row>
    <row r="2443" spans="1:16" ht="14.25" customHeight="1">
      <c r="A2443" s="64" t="s">
        <v>122</v>
      </c>
      <c r="B2443" s="163" t="s">
        <v>1342</v>
      </c>
      <c r="C2443" s="174" t="s">
        <v>647</v>
      </c>
      <c r="D2443" s="68">
        <v>45890</v>
      </c>
      <c r="E2443" s="66">
        <f t="shared" si="27"/>
        <v>8</v>
      </c>
      <c r="F2443" s="66">
        <f t="shared" si="28"/>
        <v>2025</v>
      </c>
      <c r="G2443" s="67">
        <f t="shared" si="29"/>
        <v>45870</v>
      </c>
      <c r="H2443" s="67" t="s">
        <v>2006</v>
      </c>
      <c r="I2443" s="26" t="s">
        <v>165</v>
      </c>
      <c r="J2443" s="66" t="s">
        <v>139</v>
      </c>
      <c r="K2443" s="69"/>
      <c r="L2443" s="69"/>
      <c r="M2443" s="69" t="s">
        <v>664</v>
      </c>
      <c r="N2443" s="69" t="s">
        <v>604</v>
      </c>
      <c r="O2443" s="71">
        <v>0.01</v>
      </c>
      <c r="P2443" s="74">
        <v>0</v>
      </c>
    </row>
    <row r="2444" spans="1:16" ht="14.25" customHeight="1">
      <c r="A2444" s="64" t="s">
        <v>122</v>
      </c>
      <c r="B2444" s="163" t="s">
        <v>1342</v>
      </c>
      <c r="C2444" s="174" t="s">
        <v>647</v>
      </c>
      <c r="D2444" s="68">
        <v>45890</v>
      </c>
      <c r="E2444" s="66">
        <f t="shared" si="27"/>
        <v>8</v>
      </c>
      <c r="F2444" s="66">
        <f t="shared" si="28"/>
        <v>2025</v>
      </c>
      <c r="G2444" s="67">
        <f t="shared" si="29"/>
        <v>45870</v>
      </c>
      <c r="H2444" s="67" t="s">
        <v>2009</v>
      </c>
      <c r="I2444" s="26" t="s">
        <v>102</v>
      </c>
      <c r="J2444" s="66" t="s">
        <v>129</v>
      </c>
      <c r="K2444" s="69"/>
      <c r="L2444" s="69"/>
      <c r="M2444" s="69" t="s">
        <v>666</v>
      </c>
      <c r="N2444" s="69" t="s">
        <v>28</v>
      </c>
      <c r="O2444" s="71">
        <v>0</v>
      </c>
      <c r="P2444" s="74">
        <v>9.8000000000000007</v>
      </c>
    </row>
    <row r="2445" spans="1:16" ht="14.25" customHeight="1">
      <c r="A2445" s="64" t="s">
        <v>122</v>
      </c>
      <c r="B2445" s="163" t="s">
        <v>1342</v>
      </c>
      <c r="C2445" s="174" t="s">
        <v>647</v>
      </c>
      <c r="D2445" s="68">
        <v>45891</v>
      </c>
      <c r="E2445" s="66">
        <f t="shared" si="27"/>
        <v>8</v>
      </c>
      <c r="F2445" s="66">
        <f t="shared" si="28"/>
        <v>2025</v>
      </c>
      <c r="G2445" s="67">
        <f t="shared" si="29"/>
        <v>45870</v>
      </c>
      <c r="H2445" s="67" t="s">
        <v>2006</v>
      </c>
      <c r="I2445" s="26" t="s">
        <v>165</v>
      </c>
      <c r="J2445" s="66" t="s">
        <v>139</v>
      </c>
      <c r="K2445" s="69"/>
      <c r="L2445" s="69"/>
      <c r="M2445" s="69" t="s">
        <v>664</v>
      </c>
      <c r="N2445" s="69" t="s">
        <v>604</v>
      </c>
      <c r="O2445" s="71">
        <v>3.13</v>
      </c>
      <c r="P2445" s="74">
        <v>0</v>
      </c>
    </row>
    <row r="2446" spans="1:16" ht="14.25" customHeight="1">
      <c r="A2446" s="64" t="s">
        <v>122</v>
      </c>
      <c r="B2446" s="163" t="s">
        <v>1342</v>
      </c>
      <c r="C2446" s="174" t="s">
        <v>647</v>
      </c>
      <c r="D2446" s="68">
        <v>45891</v>
      </c>
      <c r="E2446" s="66">
        <f t="shared" si="27"/>
        <v>8</v>
      </c>
      <c r="F2446" s="66">
        <f t="shared" si="28"/>
        <v>2025</v>
      </c>
      <c r="G2446" s="67">
        <f t="shared" si="29"/>
        <v>45870</v>
      </c>
      <c r="H2446" s="67" t="s">
        <v>29</v>
      </c>
      <c r="I2446" s="26" t="s">
        <v>281</v>
      </c>
      <c r="J2446" s="66" t="s">
        <v>353</v>
      </c>
      <c r="K2446" s="69"/>
      <c r="L2446" s="69"/>
      <c r="M2446" s="69" t="s">
        <v>666</v>
      </c>
      <c r="N2446" s="69" t="s">
        <v>28</v>
      </c>
      <c r="O2446" s="71">
        <v>0</v>
      </c>
      <c r="P2446" s="74">
        <v>153.69</v>
      </c>
    </row>
    <row r="2447" spans="1:16" ht="14.25" customHeight="1">
      <c r="A2447" s="64" t="s">
        <v>122</v>
      </c>
      <c r="B2447" s="163" t="s">
        <v>1342</v>
      </c>
      <c r="C2447" s="174" t="s">
        <v>647</v>
      </c>
      <c r="D2447" s="68">
        <v>45891</v>
      </c>
      <c r="E2447" s="66">
        <f t="shared" si="27"/>
        <v>8</v>
      </c>
      <c r="F2447" s="66">
        <f t="shared" si="28"/>
        <v>2025</v>
      </c>
      <c r="G2447" s="67">
        <f t="shared" si="29"/>
        <v>45870</v>
      </c>
      <c r="H2447" s="67" t="s">
        <v>2008</v>
      </c>
      <c r="I2447" s="26" t="s">
        <v>475</v>
      </c>
      <c r="J2447" s="66" t="s">
        <v>152</v>
      </c>
      <c r="K2447" s="69"/>
      <c r="L2447" s="69"/>
      <c r="M2447" s="69" t="s">
        <v>666</v>
      </c>
      <c r="N2447" s="69" t="s">
        <v>28</v>
      </c>
      <c r="O2447" s="71">
        <v>0</v>
      </c>
      <c r="P2447" s="74">
        <v>820</v>
      </c>
    </row>
    <row r="2448" spans="1:16" ht="14.25" customHeight="1">
      <c r="A2448" s="64" t="s">
        <v>122</v>
      </c>
      <c r="B2448" s="163" t="s">
        <v>1342</v>
      </c>
      <c r="C2448" s="174" t="s">
        <v>647</v>
      </c>
      <c r="D2448" s="68">
        <v>45891</v>
      </c>
      <c r="E2448" s="66">
        <f t="shared" si="27"/>
        <v>8</v>
      </c>
      <c r="F2448" s="66">
        <f t="shared" si="28"/>
        <v>2025</v>
      </c>
      <c r="G2448" s="67">
        <f t="shared" si="29"/>
        <v>45870</v>
      </c>
      <c r="H2448" s="67" t="s">
        <v>2008</v>
      </c>
      <c r="I2448" s="26" t="s">
        <v>475</v>
      </c>
      <c r="J2448" s="66" t="s">
        <v>152</v>
      </c>
      <c r="K2448" s="69"/>
      <c r="L2448" s="69"/>
      <c r="M2448" s="69" t="s">
        <v>666</v>
      </c>
      <c r="N2448" s="69" t="s">
        <v>28</v>
      </c>
      <c r="O2448" s="71">
        <v>0</v>
      </c>
      <c r="P2448" s="74">
        <v>595.5</v>
      </c>
    </row>
    <row r="2449" spans="1:16" ht="14.25" customHeight="1">
      <c r="A2449" s="64" t="s">
        <v>122</v>
      </c>
      <c r="B2449" s="163" t="s">
        <v>1342</v>
      </c>
      <c r="C2449" s="174" t="s">
        <v>647</v>
      </c>
      <c r="D2449" s="68">
        <v>45891</v>
      </c>
      <c r="E2449" s="66">
        <f t="shared" si="27"/>
        <v>8</v>
      </c>
      <c r="F2449" s="66">
        <f t="shared" si="28"/>
        <v>2025</v>
      </c>
      <c r="G2449" s="67">
        <f t="shared" si="29"/>
        <v>45870</v>
      </c>
      <c r="H2449" s="67" t="s">
        <v>2008</v>
      </c>
      <c r="I2449" s="26" t="s">
        <v>475</v>
      </c>
      <c r="J2449" s="66" t="s">
        <v>152</v>
      </c>
      <c r="K2449" s="69"/>
      <c r="L2449" s="69"/>
      <c r="M2449" s="69" t="s">
        <v>666</v>
      </c>
      <c r="N2449" s="69" t="s">
        <v>28</v>
      </c>
      <c r="O2449" s="71">
        <v>0</v>
      </c>
      <c r="P2449" s="74">
        <v>277.58</v>
      </c>
    </row>
    <row r="2450" spans="1:16" ht="14.25" customHeight="1">
      <c r="A2450" s="64" t="s">
        <v>122</v>
      </c>
      <c r="B2450" s="163" t="s">
        <v>1342</v>
      </c>
      <c r="C2450" s="174" t="s">
        <v>647</v>
      </c>
      <c r="D2450" s="68">
        <v>45891</v>
      </c>
      <c r="E2450" s="66">
        <f t="shared" si="27"/>
        <v>8</v>
      </c>
      <c r="F2450" s="66">
        <f t="shared" si="28"/>
        <v>2025</v>
      </c>
      <c r="G2450" s="67">
        <f t="shared" si="29"/>
        <v>45870</v>
      </c>
      <c r="H2450" s="67" t="s">
        <v>2008</v>
      </c>
      <c r="I2450" s="26" t="s">
        <v>475</v>
      </c>
      <c r="J2450" s="66" t="s">
        <v>152</v>
      </c>
      <c r="K2450" s="69"/>
      <c r="L2450" s="69"/>
      <c r="M2450" s="69" t="s">
        <v>666</v>
      </c>
      <c r="N2450" s="69" t="s">
        <v>28</v>
      </c>
      <c r="O2450" s="71">
        <v>0</v>
      </c>
      <c r="P2450" s="74">
        <v>244.1</v>
      </c>
    </row>
    <row r="2451" spans="1:16" ht="14.25" customHeight="1">
      <c r="A2451" s="64" t="s">
        <v>122</v>
      </c>
      <c r="B2451" s="163" t="s">
        <v>1342</v>
      </c>
      <c r="C2451" s="174" t="s">
        <v>647</v>
      </c>
      <c r="D2451" s="68">
        <v>45891</v>
      </c>
      <c r="E2451" s="66">
        <f t="shared" si="27"/>
        <v>8</v>
      </c>
      <c r="F2451" s="66">
        <f t="shared" si="28"/>
        <v>2025</v>
      </c>
      <c r="G2451" s="67">
        <f t="shared" si="29"/>
        <v>45870</v>
      </c>
      <c r="H2451" s="67" t="s">
        <v>2008</v>
      </c>
      <c r="I2451" s="26" t="s">
        <v>475</v>
      </c>
      <c r="J2451" s="66" t="s">
        <v>152</v>
      </c>
      <c r="K2451" s="69"/>
      <c r="L2451" s="69"/>
      <c r="M2451" s="69" t="s">
        <v>666</v>
      </c>
      <c r="N2451" s="69" t="s">
        <v>28</v>
      </c>
      <c r="O2451" s="71">
        <v>0</v>
      </c>
      <c r="P2451" s="74">
        <v>139.80000000000001</v>
      </c>
    </row>
    <row r="2452" spans="1:16" ht="14.25" customHeight="1">
      <c r="A2452" s="64" t="s">
        <v>122</v>
      </c>
      <c r="B2452" s="163" t="s">
        <v>1342</v>
      </c>
      <c r="C2452" s="174" t="s">
        <v>647</v>
      </c>
      <c r="D2452" s="68">
        <v>45891</v>
      </c>
      <c r="E2452" s="66">
        <f t="shared" si="27"/>
        <v>8</v>
      </c>
      <c r="F2452" s="66">
        <f t="shared" si="28"/>
        <v>2025</v>
      </c>
      <c r="G2452" s="67">
        <f t="shared" si="29"/>
        <v>45870</v>
      </c>
      <c r="H2452" s="67" t="s">
        <v>2008</v>
      </c>
      <c r="I2452" s="26" t="s">
        <v>475</v>
      </c>
      <c r="J2452" s="66" t="s">
        <v>152</v>
      </c>
      <c r="K2452" s="69"/>
      <c r="L2452" s="69"/>
      <c r="M2452" s="69" t="s">
        <v>666</v>
      </c>
      <c r="N2452" s="69" t="s">
        <v>28</v>
      </c>
      <c r="O2452" s="71">
        <v>0</v>
      </c>
      <c r="P2452" s="74">
        <v>55.24</v>
      </c>
    </row>
    <row r="2453" spans="1:16" ht="14.25" customHeight="1">
      <c r="A2453" s="64" t="s">
        <v>122</v>
      </c>
      <c r="B2453" s="163" t="s">
        <v>1342</v>
      </c>
      <c r="C2453" s="174" t="s">
        <v>647</v>
      </c>
      <c r="D2453" s="68">
        <v>45891</v>
      </c>
      <c r="E2453" s="66">
        <f t="shared" si="27"/>
        <v>8</v>
      </c>
      <c r="F2453" s="66">
        <f t="shared" si="28"/>
        <v>2025</v>
      </c>
      <c r="G2453" s="67">
        <f t="shared" si="29"/>
        <v>45870</v>
      </c>
      <c r="H2453" s="67" t="s">
        <v>2008</v>
      </c>
      <c r="I2453" s="26" t="s">
        <v>475</v>
      </c>
      <c r="J2453" s="66" t="s">
        <v>152</v>
      </c>
      <c r="K2453" s="69"/>
      <c r="L2453" s="69"/>
      <c r="M2453" s="69" t="s">
        <v>666</v>
      </c>
      <c r="N2453" s="69" t="s">
        <v>28</v>
      </c>
      <c r="O2453" s="71">
        <v>0</v>
      </c>
      <c r="P2453" s="74">
        <v>164.9</v>
      </c>
    </row>
    <row r="2454" spans="1:16" ht="14.25" customHeight="1">
      <c r="A2454" s="64" t="s">
        <v>122</v>
      </c>
      <c r="B2454" s="163" t="s">
        <v>1342</v>
      </c>
      <c r="C2454" s="174" t="s">
        <v>647</v>
      </c>
      <c r="D2454" s="68">
        <v>45891</v>
      </c>
      <c r="E2454" s="66">
        <f t="shared" si="27"/>
        <v>8</v>
      </c>
      <c r="F2454" s="66">
        <f t="shared" si="28"/>
        <v>2025</v>
      </c>
      <c r="G2454" s="67">
        <f t="shared" si="29"/>
        <v>45870</v>
      </c>
      <c r="H2454" s="67" t="s">
        <v>2008</v>
      </c>
      <c r="I2454" s="26" t="s">
        <v>475</v>
      </c>
      <c r="J2454" s="66" t="s">
        <v>152</v>
      </c>
      <c r="K2454" s="69"/>
      <c r="L2454" s="69"/>
      <c r="M2454" s="69" t="s">
        <v>666</v>
      </c>
      <c r="N2454" s="69" t="s">
        <v>28</v>
      </c>
      <c r="O2454" s="71">
        <v>0</v>
      </c>
      <c r="P2454" s="74">
        <v>372.51</v>
      </c>
    </row>
    <row r="2455" spans="1:16" ht="14.25" customHeight="1">
      <c r="A2455" s="64" t="s">
        <v>122</v>
      </c>
      <c r="B2455" s="163" t="s">
        <v>1342</v>
      </c>
      <c r="C2455" s="174" t="s">
        <v>647</v>
      </c>
      <c r="D2455" s="68">
        <v>45891</v>
      </c>
      <c r="E2455" s="66">
        <f t="shared" si="27"/>
        <v>8</v>
      </c>
      <c r="F2455" s="66">
        <f t="shared" si="28"/>
        <v>2025</v>
      </c>
      <c r="G2455" s="67">
        <f t="shared" si="29"/>
        <v>45870</v>
      </c>
      <c r="H2455" s="67" t="s">
        <v>2008</v>
      </c>
      <c r="I2455" s="26" t="s">
        <v>475</v>
      </c>
      <c r="J2455" s="66" t="s">
        <v>1557</v>
      </c>
      <c r="K2455" s="69"/>
      <c r="L2455" s="69"/>
      <c r="M2455" s="69" t="s">
        <v>666</v>
      </c>
      <c r="N2455" s="69" t="s">
        <v>28</v>
      </c>
      <c r="O2455" s="71">
        <v>0</v>
      </c>
      <c r="P2455" s="74">
        <v>399.8</v>
      </c>
    </row>
    <row r="2456" spans="1:16" ht="14.25" customHeight="1">
      <c r="A2456" s="64" t="s">
        <v>122</v>
      </c>
      <c r="B2456" s="163" t="s">
        <v>1342</v>
      </c>
      <c r="C2456" s="174" t="s">
        <v>647</v>
      </c>
      <c r="D2456" s="68">
        <v>45891</v>
      </c>
      <c r="E2456" s="66">
        <f t="shared" si="27"/>
        <v>8</v>
      </c>
      <c r="F2456" s="66">
        <f t="shared" si="28"/>
        <v>2025</v>
      </c>
      <c r="G2456" s="67">
        <f t="shared" si="29"/>
        <v>45870</v>
      </c>
      <c r="H2456" s="67" t="s">
        <v>2008</v>
      </c>
      <c r="I2456" s="26" t="s">
        <v>475</v>
      </c>
      <c r="J2456" s="66" t="s">
        <v>152</v>
      </c>
      <c r="K2456" s="69"/>
      <c r="L2456" s="69"/>
      <c r="M2456" s="69" t="s">
        <v>666</v>
      </c>
      <c r="N2456" s="69" t="s">
        <v>28</v>
      </c>
      <c r="O2456" s="71">
        <v>0</v>
      </c>
      <c r="P2456" s="74">
        <v>123.9</v>
      </c>
    </row>
    <row r="2457" spans="1:16" ht="14.25" customHeight="1">
      <c r="A2457" s="64" t="s">
        <v>122</v>
      </c>
      <c r="B2457" s="163" t="s">
        <v>1342</v>
      </c>
      <c r="C2457" s="174" t="s">
        <v>647</v>
      </c>
      <c r="D2457" s="68">
        <v>45891</v>
      </c>
      <c r="E2457" s="66">
        <f t="shared" si="27"/>
        <v>8</v>
      </c>
      <c r="F2457" s="66">
        <f t="shared" si="28"/>
        <v>2025</v>
      </c>
      <c r="G2457" s="67">
        <f t="shared" si="29"/>
        <v>45870</v>
      </c>
      <c r="H2457" s="67" t="s">
        <v>2008</v>
      </c>
      <c r="I2457" s="26" t="s">
        <v>475</v>
      </c>
      <c r="J2457" s="66" t="s">
        <v>152</v>
      </c>
      <c r="K2457" s="69"/>
      <c r="L2457" s="69"/>
      <c r="M2457" s="69" t="s">
        <v>666</v>
      </c>
      <c r="N2457" s="69" t="s">
        <v>28</v>
      </c>
      <c r="O2457" s="71">
        <v>0</v>
      </c>
      <c r="P2457" s="74">
        <v>241.18</v>
      </c>
    </row>
    <row r="2458" spans="1:16" ht="14.25" customHeight="1">
      <c r="A2458" s="64" t="s">
        <v>122</v>
      </c>
      <c r="B2458" s="163" t="s">
        <v>1342</v>
      </c>
      <c r="C2458" s="174" t="s">
        <v>647</v>
      </c>
      <c r="D2458" s="68">
        <v>45891</v>
      </c>
      <c r="E2458" s="66">
        <f t="shared" si="27"/>
        <v>8</v>
      </c>
      <c r="F2458" s="66">
        <f t="shared" si="28"/>
        <v>2025</v>
      </c>
      <c r="G2458" s="67">
        <f t="shared" si="29"/>
        <v>45870</v>
      </c>
      <c r="H2458" s="67" t="s">
        <v>2008</v>
      </c>
      <c r="I2458" s="26" t="s">
        <v>475</v>
      </c>
      <c r="J2458" s="66" t="s">
        <v>152</v>
      </c>
      <c r="K2458" s="69"/>
      <c r="L2458" s="69"/>
      <c r="M2458" s="69" t="s">
        <v>666</v>
      </c>
      <c r="N2458" s="69" t="s">
        <v>28</v>
      </c>
      <c r="O2458" s="71">
        <v>0</v>
      </c>
      <c r="P2458" s="74">
        <v>303.8</v>
      </c>
    </row>
    <row r="2459" spans="1:16" ht="14.25" customHeight="1">
      <c r="A2459" s="64" t="s">
        <v>122</v>
      </c>
      <c r="B2459" s="163" t="s">
        <v>1342</v>
      </c>
      <c r="C2459" s="174" t="s">
        <v>647</v>
      </c>
      <c r="D2459" s="68">
        <v>45891</v>
      </c>
      <c r="E2459" s="66">
        <f t="shared" si="27"/>
        <v>8</v>
      </c>
      <c r="F2459" s="66">
        <f t="shared" si="28"/>
        <v>2025</v>
      </c>
      <c r="G2459" s="67">
        <f t="shared" si="29"/>
        <v>45870</v>
      </c>
      <c r="H2459" s="67" t="s">
        <v>2008</v>
      </c>
      <c r="I2459" s="26" t="s">
        <v>475</v>
      </c>
      <c r="J2459" s="66" t="s">
        <v>152</v>
      </c>
      <c r="K2459" s="69"/>
      <c r="L2459" s="69"/>
      <c r="M2459" s="69" t="s">
        <v>666</v>
      </c>
      <c r="N2459" s="69" t="s">
        <v>28</v>
      </c>
      <c r="O2459" s="71">
        <v>0</v>
      </c>
      <c r="P2459" s="74">
        <v>158.6</v>
      </c>
    </row>
    <row r="2460" spans="1:16" ht="14.25" customHeight="1">
      <c r="A2460" s="64" t="s">
        <v>122</v>
      </c>
      <c r="B2460" s="163" t="s">
        <v>1342</v>
      </c>
      <c r="C2460" s="174" t="s">
        <v>647</v>
      </c>
      <c r="D2460" s="68">
        <v>45891</v>
      </c>
      <c r="E2460" s="66">
        <f t="shared" si="27"/>
        <v>8</v>
      </c>
      <c r="F2460" s="66">
        <f t="shared" si="28"/>
        <v>2025</v>
      </c>
      <c r="G2460" s="67">
        <f t="shared" si="29"/>
        <v>45870</v>
      </c>
      <c r="H2460" s="67" t="s">
        <v>2008</v>
      </c>
      <c r="I2460" s="26" t="s">
        <v>475</v>
      </c>
      <c r="J2460" s="66" t="s">
        <v>152</v>
      </c>
      <c r="K2460" s="69"/>
      <c r="L2460" s="69"/>
      <c r="M2460" s="69" t="s">
        <v>666</v>
      </c>
      <c r="N2460" s="69" t="s">
        <v>28</v>
      </c>
      <c r="O2460" s="71">
        <v>0</v>
      </c>
      <c r="P2460" s="74">
        <v>131.9</v>
      </c>
    </row>
    <row r="2461" spans="1:16" ht="14.25" customHeight="1">
      <c r="A2461" s="64" t="s">
        <v>122</v>
      </c>
      <c r="B2461" s="163" t="s">
        <v>1342</v>
      </c>
      <c r="C2461" s="174" t="s">
        <v>647</v>
      </c>
      <c r="D2461" s="68">
        <v>45891</v>
      </c>
      <c r="E2461" s="66">
        <f t="shared" si="27"/>
        <v>8</v>
      </c>
      <c r="F2461" s="66">
        <f t="shared" si="28"/>
        <v>2025</v>
      </c>
      <c r="G2461" s="67">
        <f t="shared" si="29"/>
        <v>45870</v>
      </c>
      <c r="H2461" s="67" t="s">
        <v>2008</v>
      </c>
      <c r="I2461" s="26" t="s">
        <v>475</v>
      </c>
      <c r="J2461" s="66" t="s">
        <v>152</v>
      </c>
      <c r="K2461" s="69"/>
      <c r="L2461" s="69"/>
      <c r="M2461" s="69" t="s">
        <v>666</v>
      </c>
      <c r="N2461" s="69" t="s">
        <v>28</v>
      </c>
      <c r="O2461" s="71">
        <v>0</v>
      </c>
      <c r="P2461" s="74">
        <v>133.24</v>
      </c>
    </row>
    <row r="2462" spans="1:16" ht="14.25" customHeight="1">
      <c r="A2462" s="64" t="s">
        <v>122</v>
      </c>
      <c r="B2462" s="163" t="s">
        <v>1342</v>
      </c>
      <c r="C2462" s="174" t="s">
        <v>647</v>
      </c>
      <c r="D2462" s="68">
        <v>45894</v>
      </c>
      <c r="E2462" s="66">
        <f t="shared" si="27"/>
        <v>8</v>
      </c>
      <c r="F2462" s="66">
        <f t="shared" si="28"/>
        <v>2025</v>
      </c>
      <c r="G2462" s="67">
        <f t="shared" si="29"/>
        <v>45870</v>
      </c>
      <c r="H2462" s="67" t="s">
        <v>2006</v>
      </c>
      <c r="I2462" s="26" t="s">
        <v>165</v>
      </c>
      <c r="J2462" s="66" t="s">
        <v>139</v>
      </c>
      <c r="K2462" s="69"/>
      <c r="L2462" s="69"/>
      <c r="M2462" s="69" t="s">
        <v>664</v>
      </c>
      <c r="N2462" s="69" t="s">
        <v>604</v>
      </c>
      <c r="O2462" s="71">
        <v>4.63</v>
      </c>
      <c r="P2462" s="74">
        <v>0</v>
      </c>
    </row>
    <row r="2463" spans="1:16" ht="14.25" customHeight="1">
      <c r="A2463" s="64" t="s">
        <v>122</v>
      </c>
      <c r="B2463" s="163" t="s">
        <v>1342</v>
      </c>
      <c r="C2463" s="174" t="s">
        <v>647</v>
      </c>
      <c r="D2463" s="68">
        <v>45894</v>
      </c>
      <c r="E2463" s="66">
        <f t="shared" si="27"/>
        <v>8</v>
      </c>
      <c r="F2463" s="66">
        <f t="shared" si="28"/>
        <v>2025</v>
      </c>
      <c r="G2463" s="67">
        <f t="shared" si="29"/>
        <v>45870</v>
      </c>
      <c r="H2463" s="67" t="s">
        <v>2008</v>
      </c>
      <c r="I2463" s="26" t="s">
        <v>63</v>
      </c>
      <c r="J2463" s="66" t="s">
        <v>724</v>
      </c>
      <c r="K2463" s="69">
        <v>52675</v>
      </c>
      <c r="L2463" s="69"/>
      <c r="M2463" s="69" t="s">
        <v>666</v>
      </c>
      <c r="N2463" s="69" t="s">
        <v>28</v>
      </c>
      <c r="O2463" s="71">
        <v>0</v>
      </c>
      <c r="P2463" s="74">
        <v>61.74</v>
      </c>
    </row>
    <row r="2464" spans="1:16" ht="14.25" customHeight="1">
      <c r="A2464" s="64" t="s">
        <v>122</v>
      </c>
      <c r="B2464" s="163" t="s">
        <v>1342</v>
      </c>
      <c r="C2464" s="174" t="s">
        <v>647</v>
      </c>
      <c r="D2464" s="68">
        <v>45894</v>
      </c>
      <c r="E2464" s="66">
        <f t="shared" si="27"/>
        <v>8</v>
      </c>
      <c r="F2464" s="66">
        <f t="shared" si="28"/>
        <v>2025</v>
      </c>
      <c r="G2464" s="67">
        <f t="shared" si="29"/>
        <v>45870</v>
      </c>
      <c r="H2464" s="67" t="s">
        <v>2008</v>
      </c>
      <c r="I2464" s="26" t="s">
        <v>1362</v>
      </c>
      <c r="J2464" s="66" t="s">
        <v>360</v>
      </c>
      <c r="K2464" s="69"/>
      <c r="L2464" s="69"/>
      <c r="M2464" s="69" t="s">
        <v>666</v>
      </c>
      <c r="N2464" s="69" t="s">
        <v>28</v>
      </c>
      <c r="O2464" s="71">
        <v>0</v>
      </c>
      <c r="P2464" s="74">
        <v>4200</v>
      </c>
    </row>
    <row r="2465" spans="1:16" ht="14.25" customHeight="1">
      <c r="A2465" s="64" t="s">
        <v>122</v>
      </c>
      <c r="B2465" s="163" t="s">
        <v>1342</v>
      </c>
      <c r="C2465" s="174" t="s">
        <v>647</v>
      </c>
      <c r="D2465" s="68">
        <v>45894</v>
      </c>
      <c r="E2465" s="66">
        <f t="shared" si="27"/>
        <v>8</v>
      </c>
      <c r="F2465" s="66">
        <f t="shared" si="28"/>
        <v>2025</v>
      </c>
      <c r="G2465" s="67">
        <f t="shared" si="29"/>
        <v>45870</v>
      </c>
      <c r="H2465" s="67" t="s">
        <v>29</v>
      </c>
      <c r="I2465" s="26" t="s">
        <v>281</v>
      </c>
      <c r="J2465" s="66" t="s">
        <v>353</v>
      </c>
      <c r="K2465" s="69"/>
      <c r="L2465" s="69"/>
      <c r="M2465" s="69" t="s">
        <v>666</v>
      </c>
      <c r="N2465" s="69" t="s">
        <v>28</v>
      </c>
      <c r="O2465" s="71">
        <v>0</v>
      </c>
      <c r="P2465" s="74">
        <v>112.55</v>
      </c>
    </row>
    <row r="2466" spans="1:16" ht="14.25" customHeight="1">
      <c r="A2466" s="64" t="s">
        <v>122</v>
      </c>
      <c r="B2466" s="163" t="s">
        <v>1342</v>
      </c>
      <c r="C2466" s="174" t="s">
        <v>647</v>
      </c>
      <c r="D2466" s="68">
        <v>45894</v>
      </c>
      <c r="E2466" s="66">
        <f t="shared" si="27"/>
        <v>8</v>
      </c>
      <c r="F2466" s="66">
        <f t="shared" si="28"/>
        <v>2025</v>
      </c>
      <c r="G2466" s="67">
        <f t="shared" si="29"/>
        <v>45870</v>
      </c>
      <c r="H2466" s="67" t="s">
        <v>2008</v>
      </c>
      <c r="I2466" s="26" t="s">
        <v>475</v>
      </c>
      <c r="J2466" s="66" t="s">
        <v>152</v>
      </c>
      <c r="K2466" s="69"/>
      <c r="L2466" s="69"/>
      <c r="M2466" s="69" t="s">
        <v>666</v>
      </c>
      <c r="N2466" s="69" t="s">
        <v>28</v>
      </c>
      <c r="O2466" s="71">
        <v>0</v>
      </c>
      <c r="P2466" s="74">
        <v>48</v>
      </c>
    </row>
    <row r="2467" spans="1:16" ht="14.25" customHeight="1">
      <c r="A2467" s="64" t="s">
        <v>122</v>
      </c>
      <c r="B2467" s="163" t="s">
        <v>1342</v>
      </c>
      <c r="C2467" s="174" t="s">
        <v>647</v>
      </c>
      <c r="D2467" s="68">
        <v>45894</v>
      </c>
      <c r="E2467" s="66">
        <f t="shared" si="27"/>
        <v>8</v>
      </c>
      <c r="F2467" s="66">
        <f t="shared" si="28"/>
        <v>2025</v>
      </c>
      <c r="G2467" s="67">
        <f t="shared" si="29"/>
        <v>45870</v>
      </c>
      <c r="H2467" s="67" t="s">
        <v>2008</v>
      </c>
      <c r="I2467" s="26" t="s">
        <v>475</v>
      </c>
      <c r="J2467" s="66" t="s">
        <v>152</v>
      </c>
      <c r="K2467" s="69"/>
      <c r="L2467" s="69"/>
      <c r="M2467" s="69" t="s">
        <v>666</v>
      </c>
      <c r="N2467" s="69" t="s">
        <v>28</v>
      </c>
      <c r="O2467" s="71">
        <v>0</v>
      </c>
      <c r="P2467" s="74">
        <v>58.25</v>
      </c>
    </row>
    <row r="2468" spans="1:16" ht="14.25" customHeight="1">
      <c r="A2468" s="64" t="s">
        <v>122</v>
      </c>
      <c r="B2468" s="163" t="s">
        <v>1342</v>
      </c>
      <c r="C2468" s="174" t="s">
        <v>647</v>
      </c>
      <c r="D2468" s="68">
        <v>45894</v>
      </c>
      <c r="E2468" s="66">
        <f t="shared" si="27"/>
        <v>8</v>
      </c>
      <c r="F2468" s="66">
        <f t="shared" si="28"/>
        <v>2025</v>
      </c>
      <c r="G2468" s="67">
        <f t="shared" si="29"/>
        <v>45870</v>
      </c>
      <c r="H2468" s="67" t="s">
        <v>2008</v>
      </c>
      <c r="I2468" s="26" t="s">
        <v>475</v>
      </c>
      <c r="J2468" s="66" t="s">
        <v>135</v>
      </c>
      <c r="K2468" s="69"/>
      <c r="L2468" s="69"/>
      <c r="M2468" s="69" t="s">
        <v>666</v>
      </c>
      <c r="N2468" s="69" t="s">
        <v>28</v>
      </c>
      <c r="O2468" s="71">
        <v>0</v>
      </c>
      <c r="P2468" s="74">
        <v>1710.93</v>
      </c>
    </row>
    <row r="2469" spans="1:16" ht="14.25" customHeight="1">
      <c r="A2469" s="64" t="s">
        <v>122</v>
      </c>
      <c r="B2469" s="163" t="s">
        <v>1342</v>
      </c>
      <c r="C2469" s="174" t="s">
        <v>647</v>
      </c>
      <c r="D2469" s="68">
        <v>45895</v>
      </c>
      <c r="E2469" s="66">
        <f t="shared" si="27"/>
        <v>8</v>
      </c>
      <c r="F2469" s="66">
        <f t="shared" si="28"/>
        <v>2025</v>
      </c>
      <c r="G2469" s="67">
        <f t="shared" si="29"/>
        <v>45870</v>
      </c>
      <c r="H2469" s="67" t="s">
        <v>2006</v>
      </c>
      <c r="I2469" s="26" t="s">
        <v>165</v>
      </c>
      <c r="J2469" s="66" t="s">
        <v>139</v>
      </c>
      <c r="K2469" s="69"/>
      <c r="L2469" s="69"/>
      <c r="M2469" s="69" t="s">
        <v>664</v>
      </c>
      <c r="N2469" s="69" t="s">
        <v>604</v>
      </c>
      <c r="O2469" s="71">
        <v>2.5499999999999998</v>
      </c>
      <c r="P2469" s="74">
        <v>0</v>
      </c>
    </row>
    <row r="2470" spans="1:16" ht="14.25" customHeight="1">
      <c r="A2470" s="64" t="s">
        <v>122</v>
      </c>
      <c r="B2470" s="163" t="s">
        <v>1342</v>
      </c>
      <c r="C2470" s="174" t="s">
        <v>647</v>
      </c>
      <c r="D2470" s="68">
        <v>45895</v>
      </c>
      <c r="E2470" s="66">
        <f t="shared" si="27"/>
        <v>8</v>
      </c>
      <c r="F2470" s="66">
        <f t="shared" si="28"/>
        <v>2025</v>
      </c>
      <c r="G2470" s="67">
        <f t="shared" si="29"/>
        <v>45870</v>
      </c>
      <c r="H2470" s="67" t="s">
        <v>2008</v>
      </c>
      <c r="I2470" s="26" t="s">
        <v>475</v>
      </c>
      <c r="J2470" s="66" t="s">
        <v>152</v>
      </c>
      <c r="K2470" s="69"/>
      <c r="L2470" s="69"/>
      <c r="M2470" s="69" t="s">
        <v>666</v>
      </c>
      <c r="N2470" s="69" t="s">
        <v>28</v>
      </c>
      <c r="O2470" s="71">
        <v>0</v>
      </c>
      <c r="P2470" s="74">
        <v>159.69999999999999</v>
      </c>
    </row>
    <row r="2471" spans="1:16" ht="14.25" customHeight="1">
      <c r="A2471" s="64" t="s">
        <v>122</v>
      </c>
      <c r="B2471" s="163" t="s">
        <v>1342</v>
      </c>
      <c r="C2471" s="174" t="s">
        <v>647</v>
      </c>
      <c r="D2471" s="68">
        <v>45895</v>
      </c>
      <c r="E2471" s="66">
        <f t="shared" si="27"/>
        <v>8</v>
      </c>
      <c r="F2471" s="66">
        <f t="shared" si="28"/>
        <v>2025</v>
      </c>
      <c r="G2471" s="67">
        <f t="shared" si="29"/>
        <v>45870</v>
      </c>
      <c r="H2471" s="67" t="s">
        <v>2008</v>
      </c>
      <c r="I2471" s="26" t="s">
        <v>475</v>
      </c>
      <c r="J2471" s="66" t="s">
        <v>152</v>
      </c>
      <c r="K2471" s="69"/>
      <c r="L2471" s="69"/>
      <c r="M2471" s="69" t="s">
        <v>666</v>
      </c>
      <c r="N2471" s="69" t="s">
        <v>28</v>
      </c>
      <c r="O2471" s="71">
        <v>0</v>
      </c>
      <c r="P2471" s="74">
        <v>109.71</v>
      </c>
    </row>
    <row r="2472" spans="1:16" ht="14.25" customHeight="1">
      <c r="A2472" s="64" t="s">
        <v>122</v>
      </c>
      <c r="B2472" s="163" t="s">
        <v>1342</v>
      </c>
      <c r="C2472" s="174" t="s">
        <v>647</v>
      </c>
      <c r="D2472" s="68">
        <v>45895</v>
      </c>
      <c r="E2472" s="66">
        <f t="shared" si="27"/>
        <v>8</v>
      </c>
      <c r="F2472" s="66">
        <f t="shared" si="28"/>
        <v>2025</v>
      </c>
      <c r="G2472" s="67">
        <f t="shared" si="29"/>
        <v>45870</v>
      </c>
      <c r="H2472" s="67" t="s">
        <v>2008</v>
      </c>
      <c r="I2472" s="26" t="s">
        <v>475</v>
      </c>
      <c r="J2472" s="66" t="s">
        <v>1489</v>
      </c>
      <c r="K2472" s="69"/>
      <c r="L2472" s="69"/>
      <c r="M2472" s="69" t="s">
        <v>666</v>
      </c>
      <c r="N2472" s="69" t="s">
        <v>28</v>
      </c>
      <c r="O2472" s="71">
        <v>0</v>
      </c>
      <c r="P2472" s="74">
        <v>117</v>
      </c>
    </row>
    <row r="2473" spans="1:16" ht="14.25" customHeight="1">
      <c r="A2473" s="64" t="s">
        <v>122</v>
      </c>
      <c r="B2473" s="163" t="s">
        <v>1342</v>
      </c>
      <c r="C2473" s="174" t="s">
        <v>647</v>
      </c>
      <c r="D2473" s="68">
        <v>45895</v>
      </c>
      <c r="E2473" s="66">
        <f t="shared" si="27"/>
        <v>8</v>
      </c>
      <c r="F2473" s="66">
        <f t="shared" si="28"/>
        <v>2025</v>
      </c>
      <c r="G2473" s="67">
        <f t="shared" si="29"/>
        <v>45870</v>
      </c>
      <c r="H2473" s="67" t="s">
        <v>2008</v>
      </c>
      <c r="I2473" s="26" t="s">
        <v>475</v>
      </c>
      <c r="J2473" s="66" t="s">
        <v>152</v>
      </c>
      <c r="K2473" s="69"/>
      <c r="L2473" s="69"/>
      <c r="M2473" s="69" t="s">
        <v>666</v>
      </c>
      <c r="N2473" s="69" t="s">
        <v>28</v>
      </c>
      <c r="O2473" s="71">
        <v>0</v>
      </c>
      <c r="P2473" s="74">
        <v>66.540000000000006</v>
      </c>
    </row>
    <row r="2474" spans="1:16" ht="14.25" customHeight="1">
      <c r="A2474" s="64" t="s">
        <v>122</v>
      </c>
      <c r="B2474" s="163" t="s">
        <v>1342</v>
      </c>
      <c r="C2474" s="174" t="s">
        <v>647</v>
      </c>
      <c r="D2474" s="68">
        <v>45895</v>
      </c>
      <c r="E2474" s="66">
        <f t="shared" si="27"/>
        <v>8</v>
      </c>
      <c r="F2474" s="66">
        <f t="shared" si="28"/>
        <v>2025</v>
      </c>
      <c r="G2474" s="67">
        <f t="shared" si="29"/>
        <v>45870</v>
      </c>
      <c r="H2474" s="67" t="s">
        <v>2008</v>
      </c>
      <c r="I2474" s="26" t="s">
        <v>475</v>
      </c>
      <c r="J2474" s="66" t="s">
        <v>152</v>
      </c>
      <c r="K2474" s="69"/>
      <c r="L2474" s="69"/>
      <c r="M2474" s="69" t="s">
        <v>666</v>
      </c>
      <c r="N2474" s="69" t="s">
        <v>28</v>
      </c>
      <c r="O2474" s="71">
        <v>0</v>
      </c>
      <c r="P2474" s="74">
        <v>273.95999999999998</v>
      </c>
    </row>
    <row r="2475" spans="1:16" ht="14.25" customHeight="1">
      <c r="A2475" s="64" t="s">
        <v>122</v>
      </c>
      <c r="B2475" s="163" t="s">
        <v>1342</v>
      </c>
      <c r="C2475" s="174" t="s">
        <v>647</v>
      </c>
      <c r="D2475" s="68">
        <v>45895</v>
      </c>
      <c r="E2475" s="66">
        <f t="shared" si="27"/>
        <v>8</v>
      </c>
      <c r="F2475" s="66">
        <f t="shared" si="28"/>
        <v>2025</v>
      </c>
      <c r="G2475" s="67">
        <f t="shared" si="29"/>
        <v>45870</v>
      </c>
      <c r="H2475" s="67" t="s">
        <v>2008</v>
      </c>
      <c r="I2475" s="26" t="s">
        <v>475</v>
      </c>
      <c r="J2475" s="66" t="s">
        <v>152</v>
      </c>
      <c r="K2475" s="69"/>
      <c r="L2475" s="69"/>
      <c r="M2475" s="69" t="s">
        <v>666</v>
      </c>
      <c r="N2475" s="69" t="s">
        <v>28</v>
      </c>
      <c r="O2475" s="71">
        <v>0</v>
      </c>
      <c r="P2475" s="74">
        <v>62.4</v>
      </c>
    </row>
    <row r="2476" spans="1:16" ht="14.25" customHeight="1">
      <c r="A2476" s="64" t="s">
        <v>122</v>
      </c>
      <c r="B2476" s="163" t="s">
        <v>1342</v>
      </c>
      <c r="C2476" s="174" t="s">
        <v>647</v>
      </c>
      <c r="D2476" s="68">
        <v>45895</v>
      </c>
      <c r="E2476" s="66">
        <f t="shared" si="27"/>
        <v>8</v>
      </c>
      <c r="F2476" s="66">
        <f t="shared" si="28"/>
        <v>2025</v>
      </c>
      <c r="G2476" s="67">
        <f t="shared" si="29"/>
        <v>45870</v>
      </c>
      <c r="H2476" s="67" t="s">
        <v>2008</v>
      </c>
      <c r="I2476" s="26" t="s">
        <v>475</v>
      </c>
      <c r="J2476" s="66" t="s">
        <v>152</v>
      </c>
      <c r="K2476" s="69"/>
      <c r="L2476" s="69"/>
      <c r="M2476" s="69" t="s">
        <v>666</v>
      </c>
      <c r="N2476" s="69" t="s">
        <v>28</v>
      </c>
      <c r="O2476" s="71">
        <v>0</v>
      </c>
      <c r="P2476" s="74">
        <v>207.87</v>
      </c>
    </row>
    <row r="2477" spans="1:16" ht="14.25" customHeight="1">
      <c r="A2477" s="64" t="s">
        <v>122</v>
      </c>
      <c r="B2477" s="163" t="s">
        <v>1342</v>
      </c>
      <c r="C2477" s="174" t="s">
        <v>647</v>
      </c>
      <c r="D2477" s="68">
        <v>45895</v>
      </c>
      <c r="E2477" s="66">
        <f t="shared" si="27"/>
        <v>8</v>
      </c>
      <c r="F2477" s="66">
        <f t="shared" si="28"/>
        <v>2025</v>
      </c>
      <c r="G2477" s="67">
        <f t="shared" si="29"/>
        <v>45870</v>
      </c>
      <c r="H2477" s="67" t="s">
        <v>2008</v>
      </c>
      <c r="I2477" s="26" t="s">
        <v>475</v>
      </c>
      <c r="J2477" s="66" t="s">
        <v>152</v>
      </c>
      <c r="K2477" s="69"/>
      <c r="L2477" s="69"/>
      <c r="M2477" s="69" t="s">
        <v>666</v>
      </c>
      <c r="N2477" s="69" t="s">
        <v>28</v>
      </c>
      <c r="O2477" s="71">
        <v>0</v>
      </c>
      <c r="P2477" s="74">
        <v>106.8</v>
      </c>
    </row>
    <row r="2478" spans="1:16" ht="14.25" customHeight="1">
      <c r="A2478" s="64" t="s">
        <v>122</v>
      </c>
      <c r="B2478" s="163" t="s">
        <v>1342</v>
      </c>
      <c r="C2478" s="174" t="s">
        <v>647</v>
      </c>
      <c r="D2478" s="68">
        <v>45895</v>
      </c>
      <c r="E2478" s="66">
        <f t="shared" si="27"/>
        <v>8</v>
      </c>
      <c r="F2478" s="66">
        <f t="shared" si="28"/>
        <v>2025</v>
      </c>
      <c r="G2478" s="67">
        <f t="shared" si="29"/>
        <v>45870</v>
      </c>
      <c r="H2478" s="67" t="s">
        <v>2008</v>
      </c>
      <c r="I2478" s="26" t="s">
        <v>475</v>
      </c>
      <c r="J2478" s="66" t="s">
        <v>152</v>
      </c>
      <c r="K2478" s="69"/>
      <c r="L2478" s="69"/>
      <c r="M2478" s="69" t="s">
        <v>666</v>
      </c>
      <c r="N2478" s="69" t="s">
        <v>28</v>
      </c>
      <c r="O2478" s="71">
        <v>0</v>
      </c>
      <c r="P2478" s="74">
        <v>185.07</v>
      </c>
    </row>
    <row r="2479" spans="1:16" ht="14.25" customHeight="1">
      <c r="A2479" s="64" t="s">
        <v>122</v>
      </c>
      <c r="B2479" s="163" t="s">
        <v>1342</v>
      </c>
      <c r="C2479" s="174" t="s">
        <v>647</v>
      </c>
      <c r="D2479" s="68">
        <v>45895</v>
      </c>
      <c r="E2479" s="66">
        <f t="shared" si="27"/>
        <v>8</v>
      </c>
      <c r="F2479" s="66">
        <f t="shared" si="28"/>
        <v>2025</v>
      </c>
      <c r="G2479" s="67">
        <f t="shared" si="29"/>
        <v>45870</v>
      </c>
      <c r="H2479" s="67" t="s">
        <v>29</v>
      </c>
      <c r="I2479" s="26" t="s">
        <v>281</v>
      </c>
      <c r="J2479" s="66" t="s">
        <v>353</v>
      </c>
      <c r="K2479" s="69"/>
      <c r="L2479" s="69"/>
      <c r="M2479" s="69" t="s">
        <v>666</v>
      </c>
      <c r="N2479" s="69" t="s">
        <v>28</v>
      </c>
      <c r="O2479" s="71">
        <v>0</v>
      </c>
      <c r="P2479" s="74">
        <v>1640.45</v>
      </c>
    </row>
    <row r="2480" spans="1:16" ht="14.25" customHeight="1">
      <c r="A2480" s="64" t="s">
        <v>122</v>
      </c>
      <c r="B2480" s="163" t="s">
        <v>1342</v>
      </c>
      <c r="C2480" s="174" t="s">
        <v>647</v>
      </c>
      <c r="D2480" s="68">
        <v>45895</v>
      </c>
      <c r="E2480" s="66">
        <f t="shared" si="27"/>
        <v>8</v>
      </c>
      <c r="F2480" s="66">
        <f t="shared" si="28"/>
        <v>2025</v>
      </c>
      <c r="G2480" s="67">
        <f t="shared" si="29"/>
        <v>45870</v>
      </c>
      <c r="H2480" s="67" t="s">
        <v>29</v>
      </c>
      <c r="I2480" s="26" t="s">
        <v>281</v>
      </c>
      <c r="J2480" s="66" t="s">
        <v>353</v>
      </c>
      <c r="K2480" s="69"/>
      <c r="L2480" s="69"/>
      <c r="M2480" s="69" t="s">
        <v>666</v>
      </c>
      <c r="N2480" s="69" t="s">
        <v>28</v>
      </c>
      <c r="O2480" s="71">
        <v>0</v>
      </c>
      <c r="P2480" s="74">
        <v>392.08</v>
      </c>
    </row>
    <row r="2481" spans="1:16" ht="14.25" customHeight="1">
      <c r="A2481" s="64" t="s">
        <v>122</v>
      </c>
      <c r="B2481" s="163" t="s">
        <v>1342</v>
      </c>
      <c r="C2481" s="174" t="s">
        <v>647</v>
      </c>
      <c r="D2481" s="68">
        <v>45896</v>
      </c>
      <c r="E2481" s="66">
        <f t="shared" si="27"/>
        <v>8</v>
      </c>
      <c r="F2481" s="66">
        <f t="shared" si="28"/>
        <v>2025</v>
      </c>
      <c r="G2481" s="67">
        <f t="shared" si="29"/>
        <v>45870</v>
      </c>
      <c r="H2481" s="67" t="s">
        <v>2006</v>
      </c>
      <c r="I2481" s="26" t="s">
        <v>165</v>
      </c>
      <c r="J2481" s="66" t="s">
        <v>139</v>
      </c>
      <c r="K2481" s="69"/>
      <c r="L2481" s="69"/>
      <c r="M2481" s="69" t="s">
        <v>664</v>
      </c>
      <c r="N2481" s="69" t="s">
        <v>604</v>
      </c>
      <c r="O2481" s="71">
        <v>2.15</v>
      </c>
      <c r="P2481" s="74">
        <v>0</v>
      </c>
    </row>
    <row r="2482" spans="1:16" ht="14.25" customHeight="1">
      <c r="A2482" s="64" t="s">
        <v>122</v>
      </c>
      <c r="B2482" s="163" t="s">
        <v>1342</v>
      </c>
      <c r="C2482" s="174" t="s">
        <v>647</v>
      </c>
      <c r="D2482" s="68">
        <v>45896</v>
      </c>
      <c r="E2482" s="66">
        <f t="shared" si="27"/>
        <v>8</v>
      </c>
      <c r="F2482" s="66">
        <f t="shared" si="28"/>
        <v>2025</v>
      </c>
      <c r="G2482" s="67">
        <f t="shared" si="29"/>
        <v>45870</v>
      </c>
      <c r="H2482" s="67" t="s">
        <v>2006</v>
      </c>
      <c r="I2482" s="26" t="s">
        <v>165</v>
      </c>
      <c r="J2482" s="66" t="s">
        <v>139</v>
      </c>
      <c r="K2482" s="69"/>
      <c r="L2482" s="69"/>
      <c r="M2482" s="69" t="s">
        <v>664</v>
      </c>
      <c r="N2482" s="69" t="s">
        <v>604</v>
      </c>
      <c r="O2482" s="71">
        <v>12.58</v>
      </c>
      <c r="P2482" s="74">
        <v>0</v>
      </c>
    </row>
    <row r="2483" spans="1:16" ht="14.25" customHeight="1">
      <c r="A2483" s="64" t="s">
        <v>122</v>
      </c>
      <c r="B2483" s="163" t="s">
        <v>1342</v>
      </c>
      <c r="C2483" s="174" t="s">
        <v>647</v>
      </c>
      <c r="D2483" s="68">
        <v>45896</v>
      </c>
      <c r="E2483" s="66">
        <f t="shared" si="27"/>
        <v>8</v>
      </c>
      <c r="F2483" s="66">
        <f t="shared" si="28"/>
        <v>2025</v>
      </c>
      <c r="G2483" s="67">
        <f t="shared" si="29"/>
        <v>45870</v>
      </c>
      <c r="H2483" s="67" t="s">
        <v>2006</v>
      </c>
      <c r="I2483" s="26" t="s">
        <v>165</v>
      </c>
      <c r="J2483" s="66" t="s">
        <v>139</v>
      </c>
      <c r="K2483" s="69"/>
      <c r="L2483" s="69"/>
      <c r="M2483" s="69" t="s">
        <v>664</v>
      </c>
      <c r="N2483" s="69" t="s">
        <v>604</v>
      </c>
      <c r="O2483" s="71">
        <v>7.0000000000000007E-2</v>
      </c>
      <c r="P2483" s="74">
        <v>0</v>
      </c>
    </row>
    <row r="2484" spans="1:16" ht="14.25" customHeight="1">
      <c r="A2484" s="64" t="s">
        <v>122</v>
      </c>
      <c r="B2484" s="163" t="s">
        <v>1342</v>
      </c>
      <c r="C2484" s="174" t="s">
        <v>647</v>
      </c>
      <c r="D2484" s="68">
        <v>45896</v>
      </c>
      <c r="E2484" s="66">
        <f t="shared" si="27"/>
        <v>8</v>
      </c>
      <c r="F2484" s="66">
        <f t="shared" si="28"/>
        <v>2025</v>
      </c>
      <c r="G2484" s="67">
        <f t="shared" si="29"/>
        <v>45870</v>
      </c>
      <c r="H2484" s="67" t="s">
        <v>2008</v>
      </c>
      <c r="I2484" s="26" t="s">
        <v>63</v>
      </c>
      <c r="J2484" s="66" t="s">
        <v>765</v>
      </c>
      <c r="K2484" s="69"/>
      <c r="L2484" s="69"/>
      <c r="M2484" s="69" t="s">
        <v>666</v>
      </c>
      <c r="N2484" s="69" t="s">
        <v>28</v>
      </c>
      <c r="O2484" s="71">
        <v>0</v>
      </c>
      <c r="P2484" s="74">
        <v>8694.15</v>
      </c>
    </row>
    <row r="2485" spans="1:16" ht="14.25" customHeight="1">
      <c r="A2485" s="64" t="s">
        <v>122</v>
      </c>
      <c r="B2485" s="163" t="s">
        <v>1342</v>
      </c>
      <c r="C2485" s="174" t="s">
        <v>647</v>
      </c>
      <c r="D2485" s="68">
        <v>45896</v>
      </c>
      <c r="E2485" s="66">
        <f t="shared" si="27"/>
        <v>8</v>
      </c>
      <c r="F2485" s="66">
        <f t="shared" si="28"/>
        <v>2025</v>
      </c>
      <c r="G2485" s="67">
        <f t="shared" si="29"/>
        <v>45870</v>
      </c>
      <c r="H2485" s="67" t="s">
        <v>2008</v>
      </c>
      <c r="I2485" s="26" t="s">
        <v>475</v>
      </c>
      <c r="J2485" s="66" t="s">
        <v>765</v>
      </c>
      <c r="K2485" s="69"/>
      <c r="L2485" s="69"/>
      <c r="M2485" s="69" t="s">
        <v>666</v>
      </c>
      <c r="N2485" s="69" t="s">
        <v>28</v>
      </c>
      <c r="O2485" s="71">
        <v>0</v>
      </c>
      <c r="P2485" s="74">
        <v>18125.240000000002</v>
      </c>
    </row>
    <row r="2486" spans="1:16" ht="14.25" customHeight="1">
      <c r="A2486" s="64" t="s">
        <v>122</v>
      </c>
      <c r="B2486" s="163" t="s">
        <v>1342</v>
      </c>
      <c r="C2486" s="174" t="s">
        <v>647</v>
      </c>
      <c r="D2486" s="68">
        <v>45898</v>
      </c>
      <c r="E2486" s="66">
        <f t="shared" si="27"/>
        <v>8</v>
      </c>
      <c r="F2486" s="66">
        <f t="shared" si="28"/>
        <v>2025</v>
      </c>
      <c r="G2486" s="67">
        <f t="shared" si="29"/>
        <v>45870</v>
      </c>
      <c r="H2486" s="67" t="s">
        <v>2006</v>
      </c>
      <c r="I2486" s="26" t="s">
        <v>165</v>
      </c>
      <c r="J2486" s="66" t="s">
        <v>139</v>
      </c>
      <c r="K2486" s="69"/>
      <c r="L2486" s="69"/>
      <c r="M2486" s="69" t="s">
        <v>664</v>
      </c>
      <c r="N2486" s="69" t="s">
        <v>604</v>
      </c>
      <c r="O2486" s="71">
        <v>13.87</v>
      </c>
      <c r="P2486" s="74">
        <v>0</v>
      </c>
    </row>
    <row r="2487" spans="1:16" ht="14.25" customHeight="1">
      <c r="A2487" s="64" t="s">
        <v>122</v>
      </c>
      <c r="B2487" s="163" t="s">
        <v>1342</v>
      </c>
      <c r="C2487" s="174" t="s">
        <v>647</v>
      </c>
      <c r="D2487" s="68">
        <v>45898</v>
      </c>
      <c r="E2487" s="66">
        <f t="shared" si="27"/>
        <v>8</v>
      </c>
      <c r="F2487" s="66">
        <f t="shared" si="28"/>
        <v>2025</v>
      </c>
      <c r="G2487" s="67">
        <f t="shared" si="29"/>
        <v>45870</v>
      </c>
      <c r="H2487" s="67" t="s">
        <v>2006</v>
      </c>
      <c r="I2487" s="26" t="s">
        <v>165</v>
      </c>
      <c r="J2487" s="66" t="s">
        <v>139</v>
      </c>
      <c r="K2487" s="69"/>
      <c r="L2487" s="69"/>
      <c r="M2487" s="69" t="s">
        <v>664</v>
      </c>
      <c r="N2487" s="69" t="s">
        <v>604</v>
      </c>
      <c r="O2487" s="71">
        <v>13.87</v>
      </c>
      <c r="P2487" s="74">
        <v>0</v>
      </c>
    </row>
    <row r="2488" spans="1:16" ht="14.25" customHeight="1">
      <c r="A2488" s="64" t="s">
        <v>122</v>
      </c>
      <c r="B2488" s="163" t="s">
        <v>1342</v>
      </c>
      <c r="C2488" s="174" t="s">
        <v>647</v>
      </c>
      <c r="D2488" s="68">
        <v>45898</v>
      </c>
      <c r="E2488" s="66">
        <f t="shared" si="27"/>
        <v>8</v>
      </c>
      <c r="F2488" s="66">
        <f t="shared" si="28"/>
        <v>2025</v>
      </c>
      <c r="G2488" s="67">
        <f t="shared" si="29"/>
        <v>45870</v>
      </c>
      <c r="H2488" s="67" t="s">
        <v>2008</v>
      </c>
      <c r="I2488" s="26" t="s">
        <v>475</v>
      </c>
      <c r="J2488" s="66" t="s">
        <v>1558</v>
      </c>
      <c r="K2488" s="69"/>
      <c r="L2488" s="69"/>
      <c r="M2488" s="69" t="s">
        <v>666</v>
      </c>
      <c r="N2488" s="69" t="s">
        <v>28</v>
      </c>
      <c r="O2488" s="71">
        <v>0</v>
      </c>
      <c r="P2488" s="74">
        <v>340</v>
      </c>
    </row>
    <row r="2489" spans="1:16" ht="14.25" customHeight="1">
      <c r="A2489" s="64" t="s">
        <v>122</v>
      </c>
      <c r="B2489" s="163" t="s">
        <v>1342</v>
      </c>
      <c r="C2489" s="174" t="s">
        <v>647</v>
      </c>
      <c r="D2489" s="68">
        <v>45898</v>
      </c>
      <c r="E2489" s="66">
        <f t="shared" si="27"/>
        <v>8</v>
      </c>
      <c r="F2489" s="66">
        <f t="shared" si="28"/>
        <v>2025</v>
      </c>
      <c r="G2489" s="67">
        <f t="shared" si="29"/>
        <v>45870</v>
      </c>
      <c r="H2489" s="67" t="s">
        <v>2008</v>
      </c>
      <c r="I2489" s="26" t="s">
        <v>475</v>
      </c>
      <c r="J2489" s="66" t="s">
        <v>1559</v>
      </c>
      <c r="K2489" s="69"/>
      <c r="L2489" s="69"/>
      <c r="M2489" s="69" t="s">
        <v>666</v>
      </c>
      <c r="N2489" s="69" t="s">
        <v>28</v>
      </c>
      <c r="O2489" s="71">
        <v>0</v>
      </c>
      <c r="P2489" s="74">
        <v>231.6</v>
      </c>
    </row>
    <row r="2490" spans="1:16" ht="14.25" customHeight="1">
      <c r="A2490" s="64" t="s">
        <v>122</v>
      </c>
      <c r="B2490" s="163" t="s">
        <v>1342</v>
      </c>
      <c r="C2490" s="174" t="s">
        <v>647</v>
      </c>
      <c r="D2490" s="68">
        <v>45898</v>
      </c>
      <c r="E2490" s="66">
        <f t="shared" si="27"/>
        <v>8</v>
      </c>
      <c r="F2490" s="66">
        <f t="shared" si="28"/>
        <v>2025</v>
      </c>
      <c r="G2490" s="67">
        <f t="shared" si="29"/>
        <v>45870</v>
      </c>
      <c r="H2490" s="67" t="s">
        <v>2008</v>
      </c>
      <c r="I2490" s="26" t="s">
        <v>475</v>
      </c>
      <c r="J2490" s="66" t="s">
        <v>1560</v>
      </c>
      <c r="K2490" s="69"/>
      <c r="L2490" s="69"/>
      <c r="M2490" s="69" t="s">
        <v>666</v>
      </c>
      <c r="N2490" s="69" t="s">
        <v>28</v>
      </c>
      <c r="O2490" s="71">
        <v>0</v>
      </c>
      <c r="P2490" s="74">
        <v>44.85</v>
      </c>
    </row>
    <row r="2491" spans="1:16" ht="14.25" customHeight="1">
      <c r="A2491" s="64" t="s">
        <v>122</v>
      </c>
      <c r="B2491" s="163" t="s">
        <v>1342</v>
      </c>
      <c r="C2491" s="174" t="s">
        <v>647</v>
      </c>
      <c r="D2491" s="68">
        <v>45898</v>
      </c>
      <c r="E2491" s="66">
        <f t="shared" si="27"/>
        <v>8</v>
      </c>
      <c r="F2491" s="66">
        <f t="shared" si="28"/>
        <v>2025</v>
      </c>
      <c r="G2491" s="67">
        <f t="shared" si="29"/>
        <v>45870</v>
      </c>
      <c r="H2491" s="67" t="s">
        <v>2008</v>
      </c>
      <c r="I2491" s="26" t="s">
        <v>475</v>
      </c>
      <c r="J2491" s="66" t="s">
        <v>1561</v>
      </c>
      <c r="K2491" s="69"/>
      <c r="L2491" s="69"/>
      <c r="M2491" s="69" t="s">
        <v>666</v>
      </c>
      <c r="N2491" s="69" t="s">
        <v>28</v>
      </c>
      <c r="O2491" s="71">
        <v>0</v>
      </c>
      <c r="P2491" s="74">
        <v>4733.2</v>
      </c>
    </row>
    <row r="2492" spans="1:16" ht="14.25" customHeight="1">
      <c r="A2492" s="64" t="s">
        <v>122</v>
      </c>
      <c r="B2492" s="163" t="s">
        <v>1342</v>
      </c>
      <c r="C2492" s="174" t="s">
        <v>647</v>
      </c>
      <c r="D2492" s="68">
        <v>45898</v>
      </c>
      <c r="E2492" s="66">
        <f t="shared" si="27"/>
        <v>8</v>
      </c>
      <c r="F2492" s="66">
        <f t="shared" si="28"/>
        <v>2025</v>
      </c>
      <c r="G2492" s="67">
        <f t="shared" si="29"/>
        <v>45870</v>
      </c>
      <c r="H2492" s="67" t="s">
        <v>2009</v>
      </c>
      <c r="I2492" s="26" t="s">
        <v>102</v>
      </c>
      <c r="J2492" s="66" t="s">
        <v>129</v>
      </c>
      <c r="K2492" s="69"/>
      <c r="L2492" s="69"/>
      <c r="M2492" s="69" t="s">
        <v>666</v>
      </c>
      <c r="N2492" s="69" t="s">
        <v>28</v>
      </c>
      <c r="O2492" s="71">
        <v>0</v>
      </c>
      <c r="P2492" s="74">
        <v>9.8000000000000007</v>
      </c>
    </row>
    <row r="2493" spans="1:16" ht="14.25" customHeight="1">
      <c r="A2493" s="64" t="s">
        <v>122</v>
      </c>
      <c r="B2493" s="163" t="s">
        <v>1342</v>
      </c>
      <c r="C2493" s="174" t="s">
        <v>647</v>
      </c>
      <c r="D2493" s="68">
        <v>45898</v>
      </c>
      <c r="E2493" s="66">
        <f t="shared" si="27"/>
        <v>8</v>
      </c>
      <c r="F2493" s="66">
        <f t="shared" si="28"/>
        <v>2025</v>
      </c>
      <c r="G2493" s="67">
        <f t="shared" si="29"/>
        <v>45870</v>
      </c>
      <c r="H2493" s="67" t="s">
        <v>2009</v>
      </c>
      <c r="I2493" s="26" t="s">
        <v>102</v>
      </c>
      <c r="J2493" s="66" t="s">
        <v>129</v>
      </c>
      <c r="K2493" s="69"/>
      <c r="L2493" s="69"/>
      <c r="M2493" s="69" t="s">
        <v>666</v>
      </c>
      <c r="N2493" s="69" t="s">
        <v>28</v>
      </c>
      <c r="O2493" s="71">
        <v>0</v>
      </c>
      <c r="P2493" s="74">
        <v>9.8000000000000007</v>
      </c>
    </row>
    <row r="2494" spans="1:16" ht="14.25" customHeight="1">
      <c r="A2494" s="64" t="s">
        <v>122</v>
      </c>
      <c r="B2494" s="163" t="s">
        <v>1342</v>
      </c>
      <c r="C2494" s="174" t="s">
        <v>647</v>
      </c>
      <c r="D2494" s="68">
        <v>45898</v>
      </c>
      <c r="E2494" s="66">
        <f t="shared" si="27"/>
        <v>8</v>
      </c>
      <c r="F2494" s="66">
        <f t="shared" si="28"/>
        <v>2025</v>
      </c>
      <c r="G2494" s="67">
        <f t="shared" si="29"/>
        <v>45870</v>
      </c>
      <c r="H2494" s="67" t="s">
        <v>29</v>
      </c>
      <c r="I2494" s="26" t="s">
        <v>43</v>
      </c>
      <c r="J2494" s="66" t="s">
        <v>255</v>
      </c>
      <c r="K2494" s="69"/>
      <c r="L2494" s="69"/>
      <c r="M2494" s="69" t="s">
        <v>666</v>
      </c>
      <c r="N2494" s="69" t="s">
        <v>28</v>
      </c>
      <c r="O2494" s="71">
        <v>0</v>
      </c>
      <c r="P2494" s="74">
        <v>1625.83</v>
      </c>
    </row>
    <row r="2495" spans="1:16" ht="14.25" customHeight="1">
      <c r="A2495" s="64" t="s">
        <v>122</v>
      </c>
      <c r="B2495" s="163" t="s">
        <v>1342</v>
      </c>
      <c r="C2495" s="174" t="s">
        <v>647</v>
      </c>
      <c r="D2495" s="68">
        <v>45898</v>
      </c>
      <c r="E2495" s="66">
        <f t="shared" si="27"/>
        <v>8</v>
      </c>
      <c r="F2495" s="66">
        <f t="shared" si="28"/>
        <v>2025</v>
      </c>
      <c r="G2495" s="67">
        <f t="shared" si="29"/>
        <v>45870</v>
      </c>
      <c r="H2495" s="67" t="s">
        <v>29</v>
      </c>
      <c r="I2495" s="26" t="s">
        <v>43</v>
      </c>
      <c r="J2495" s="66" t="s">
        <v>256</v>
      </c>
      <c r="K2495" s="69"/>
      <c r="L2495" s="69"/>
      <c r="M2495" s="69" t="s">
        <v>666</v>
      </c>
      <c r="N2495" s="69" t="s">
        <v>28</v>
      </c>
      <c r="O2495" s="71">
        <v>0</v>
      </c>
      <c r="P2495" s="74">
        <v>3226.62</v>
      </c>
    </row>
    <row r="2496" spans="1:16" ht="14.25" customHeight="1">
      <c r="A2496" s="64" t="s">
        <v>122</v>
      </c>
      <c r="B2496" s="163" t="s">
        <v>1342</v>
      </c>
      <c r="C2496" s="174" t="s">
        <v>647</v>
      </c>
      <c r="D2496" s="68">
        <v>45898</v>
      </c>
      <c r="E2496" s="66">
        <f t="shared" si="27"/>
        <v>8</v>
      </c>
      <c r="F2496" s="66">
        <f t="shared" si="28"/>
        <v>2025</v>
      </c>
      <c r="G2496" s="67">
        <f t="shared" si="29"/>
        <v>45870</v>
      </c>
      <c r="H2496" s="67" t="s">
        <v>29</v>
      </c>
      <c r="I2496" s="26" t="s">
        <v>43</v>
      </c>
      <c r="J2496" s="66" t="s">
        <v>257</v>
      </c>
      <c r="K2496" s="69"/>
      <c r="L2496" s="69"/>
      <c r="M2496" s="69" t="s">
        <v>666</v>
      </c>
      <c r="N2496" s="69" t="s">
        <v>28</v>
      </c>
      <c r="O2496" s="71">
        <v>0</v>
      </c>
      <c r="P2496" s="74">
        <v>1529.7</v>
      </c>
    </row>
    <row r="2497" spans="1:16" ht="14.25" customHeight="1">
      <c r="A2497" s="64" t="s">
        <v>122</v>
      </c>
      <c r="B2497" s="163" t="s">
        <v>1342</v>
      </c>
      <c r="C2497" s="174" t="s">
        <v>647</v>
      </c>
      <c r="D2497" s="68">
        <v>45898</v>
      </c>
      <c r="E2497" s="66">
        <f t="shared" si="27"/>
        <v>8</v>
      </c>
      <c r="F2497" s="66">
        <f t="shared" si="28"/>
        <v>2025</v>
      </c>
      <c r="G2497" s="67">
        <f t="shared" si="29"/>
        <v>45870</v>
      </c>
      <c r="H2497" s="67" t="s">
        <v>29</v>
      </c>
      <c r="I2497" s="26" t="s">
        <v>43</v>
      </c>
      <c r="J2497" s="66" t="s">
        <v>259</v>
      </c>
      <c r="K2497" s="69"/>
      <c r="L2497" s="69"/>
      <c r="M2497" s="69" t="s">
        <v>666</v>
      </c>
      <c r="N2497" s="69" t="s">
        <v>28</v>
      </c>
      <c r="O2497" s="71">
        <v>0</v>
      </c>
      <c r="P2497" s="74">
        <v>2712.11</v>
      </c>
    </row>
    <row r="2498" spans="1:16" ht="14.25" customHeight="1">
      <c r="A2498" s="64" t="s">
        <v>122</v>
      </c>
      <c r="B2498" s="163" t="s">
        <v>1342</v>
      </c>
      <c r="C2498" s="174" t="s">
        <v>647</v>
      </c>
      <c r="D2498" s="68">
        <v>45898</v>
      </c>
      <c r="E2498" s="66">
        <f t="shared" si="27"/>
        <v>8</v>
      </c>
      <c r="F2498" s="66">
        <f t="shared" si="28"/>
        <v>2025</v>
      </c>
      <c r="G2498" s="67">
        <f t="shared" si="29"/>
        <v>45870</v>
      </c>
      <c r="H2498" s="67" t="s">
        <v>29</v>
      </c>
      <c r="I2498" s="26" t="s">
        <v>43</v>
      </c>
      <c r="J2498" s="66" t="s">
        <v>260</v>
      </c>
      <c r="K2498" s="69"/>
      <c r="L2498" s="69"/>
      <c r="M2498" s="69" t="s">
        <v>666</v>
      </c>
      <c r="N2498" s="69" t="s">
        <v>28</v>
      </c>
      <c r="O2498" s="71">
        <v>0</v>
      </c>
      <c r="P2498" s="74">
        <v>3466.71</v>
      </c>
    </row>
    <row r="2499" spans="1:16" ht="14.25" customHeight="1">
      <c r="A2499" s="64" t="s">
        <v>122</v>
      </c>
      <c r="B2499" s="163" t="s">
        <v>1342</v>
      </c>
      <c r="C2499" s="174" t="s">
        <v>647</v>
      </c>
      <c r="D2499" s="68">
        <v>45898</v>
      </c>
      <c r="E2499" s="66">
        <f t="shared" si="27"/>
        <v>8</v>
      </c>
      <c r="F2499" s="66">
        <f t="shared" si="28"/>
        <v>2025</v>
      </c>
      <c r="G2499" s="67">
        <f t="shared" si="29"/>
        <v>45870</v>
      </c>
      <c r="H2499" s="67" t="s">
        <v>29</v>
      </c>
      <c r="I2499" s="26" t="s">
        <v>43</v>
      </c>
      <c r="J2499" s="66" t="s">
        <v>261</v>
      </c>
      <c r="K2499" s="69"/>
      <c r="L2499" s="69"/>
      <c r="M2499" s="69" t="s">
        <v>666</v>
      </c>
      <c r="N2499" s="69" t="s">
        <v>28</v>
      </c>
      <c r="O2499" s="71">
        <v>0</v>
      </c>
      <c r="P2499" s="74">
        <v>1831.25</v>
      </c>
    </row>
    <row r="2500" spans="1:16" ht="14.25" customHeight="1">
      <c r="A2500" s="64" t="s">
        <v>122</v>
      </c>
      <c r="B2500" s="163" t="s">
        <v>1342</v>
      </c>
      <c r="C2500" s="174" t="s">
        <v>647</v>
      </c>
      <c r="D2500" s="68">
        <v>45898</v>
      </c>
      <c r="E2500" s="66">
        <f t="shared" si="27"/>
        <v>8</v>
      </c>
      <c r="F2500" s="66">
        <f t="shared" si="28"/>
        <v>2025</v>
      </c>
      <c r="G2500" s="67">
        <f t="shared" si="29"/>
        <v>45870</v>
      </c>
      <c r="H2500" s="67" t="s">
        <v>29</v>
      </c>
      <c r="I2500" s="26" t="s">
        <v>43</v>
      </c>
      <c r="J2500" s="66" t="s">
        <v>262</v>
      </c>
      <c r="K2500" s="69"/>
      <c r="L2500" s="69"/>
      <c r="M2500" s="69" t="s">
        <v>666</v>
      </c>
      <c r="N2500" s="69" t="s">
        <v>28</v>
      </c>
      <c r="O2500" s="71">
        <v>0</v>
      </c>
      <c r="P2500" s="74">
        <v>3016.76</v>
      </c>
    </row>
    <row r="2501" spans="1:16" ht="14.25" customHeight="1">
      <c r="A2501" s="64" t="s">
        <v>122</v>
      </c>
      <c r="B2501" s="163" t="s">
        <v>1342</v>
      </c>
      <c r="C2501" s="174" t="s">
        <v>647</v>
      </c>
      <c r="D2501" s="68">
        <v>45898</v>
      </c>
      <c r="E2501" s="66">
        <f t="shared" si="27"/>
        <v>8</v>
      </c>
      <c r="F2501" s="66">
        <f t="shared" si="28"/>
        <v>2025</v>
      </c>
      <c r="G2501" s="67">
        <f t="shared" si="29"/>
        <v>45870</v>
      </c>
      <c r="H2501" s="67" t="s">
        <v>29</v>
      </c>
      <c r="I2501" s="26" t="s">
        <v>43</v>
      </c>
      <c r="J2501" s="66" t="s">
        <v>263</v>
      </c>
      <c r="K2501" s="69"/>
      <c r="L2501" s="69"/>
      <c r="M2501" s="69" t="s">
        <v>666</v>
      </c>
      <c r="N2501" s="69" t="s">
        <v>28</v>
      </c>
      <c r="O2501" s="71">
        <v>0</v>
      </c>
      <c r="P2501" s="74">
        <v>1638.03</v>
      </c>
    </row>
    <row r="2502" spans="1:16" ht="14.25" customHeight="1">
      <c r="A2502" s="64" t="s">
        <v>122</v>
      </c>
      <c r="B2502" s="163" t="s">
        <v>1342</v>
      </c>
      <c r="C2502" s="174" t="s">
        <v>647</v>
      </c>
      <c r="D2502" s="68">
        <v>45898</v>
      </c>
      <c r="E2502" s="66">
        <f t="shared" si="27"/>
        <v>8</v>
      </c>
      <c r="F2502" s="66">
        <f t="shared" si="28"/>
        <v>2025</v>
      </c>
      <c r="G2502" s="67">
        <f t="shared" si="29"/>
        <v>45870</v>
      </c>
      <c r="H2502" s="67" t="s">
        <v>29</v>
      </c>
      <c r="I2502" s="26" t="s">
        <v>43</v>
      </c>
      <c r="J2502" s="66" t="s">
        <v>264</v>
      </c>
      <c r="K2502" s="69"/>
      <c r="L2502" s="69"/>
      <c r="M2502" s="69" t="s">
        <v>666</v>
      </c>
      <c r="N2502" s="69" t="s">
        <v>28</v>
      </c>
      <c r="O2502" s="71">
        <v>0</v>
      </c>
      <c r="P2502" s="74">
        <v>1633.26</v>
      </c>
    </row>
    <row r="2503" spans="1:16" ht="14.25" customHeight="1">
      <c r="A2503" s="64" t="s">
        <v>122</v>
      </c>
      <c r="B2503" s="163" t="s">
        <v>1342</v>
      </c>
      <c r="C2503" s="174" t="s">
        <v>647</v>
      </c>
      <c r="D2503" s="68">
        <v>45898</v>
      </c>
      <c r="E2503" s="66">
        <f t="shared" si="27"/>
        <v>8</v>
      </c>
      <c r="F2503" s="66">
        <f t="shared" si="28"/>
        <v>2025</v>
      </c>
      <c r="G2503" s="67">
        <f t="shared" si="29"/>
        <v>45870</v>
      </c>
      <c r="H2503" s="67" t="s">
        <v>29</v>
      </c>
      <c r="I2503" s="26" t="s">
        <v>43</v>
      </c>
      <c r="J2503" s="66" t="s">
        <v>1562</v>
      </c>
      <c r="K2503" s="69"/>
      <c r="L2503" s="69"/>
      <c r="M2503" s="69" t="s">
        <v>666</v>
      </c>
      <c r="N2503" s="69" t="s">
        <v>28</v>
      </c>
      <c r="O2503" s="71">
        <v>0</v>
      </c>
      <c r="P2503" s="74">
        <v>1724.06</v>
      </c>
    </row>
    <row r="2504" spans="1:16" ht="14.25" customHeight="1">
      <c r="A2504" s="64" t="s">
        <v>122</v>
      </c>
      <c r="B2504" s="163" t="s">
        <v>1342</v>
      </c>
      <c r="C2504" s="174" t="s">
        <v>647</v>
      </c>
      <c r="D2504" s="68">
        <v>45898</v>
      </c>
      <c r="E2504" s="66">
        <f t="shared" si="27"/>
        <v>8</v>
      </c>
      <c r="F2504" s="66">
        <f t="shared" si="28"/>
        <v>2025</v>
      </c>
      <c r="G2504" s="67">
        <f t="shared" si="29"/>
        <v>45870</v>
      </c>
      <c r="H2504" s="67" t="s">
        <v>29</v>
      </c>
      <c r="I2504" s="26" t="s">
        <v>43</v>
      </c>
      <c r="J2504" s="66" t="s">
        <v>265</v>
      </c>
      <c r="K2504" s="69"/>
      <c r="L2504" s="69"/>
      <c r="M2504" s="69" t="s">
        <v>666</v>
      </c>
      <c r="N2504" s="69" t="s">
        <v>28</v>
      </c>
      <c r="O2504" s="71">
        <v>0</v>
      </c>
      <c r="P2504" s="74">
        <v>2411.52</v>
      </c>
    </row>
    <row r="2505" spans="1:16" ht="14.25" customHeight="1">
      <c r="A2505" s="64" t="s">
        <v>122</v>
      </c>
      <c r="B2505" s="163" t="s">
        <v>1342</v>
      </c>
      <c r="C2505" s="174" t="s">
        <v>647</v>
      </c>
      <c r="D2505" s="68">
        <v>45898</v>
      </c>
      <c r="E2505" s="66">
        <f t="shared" si="27"/>
        <v>8</v>
      </c>
      <c r="F2505" s="66">
        <f t="shared" si="28"/>
        <v>2025</v>
      </c>
      <c r="G2505" s="67">
        <f t="shared" si="29"/>
        <v>45870</v>
      </c>
      <c r="H2505" s="67" t="s">
        <v>29</v>
      </c>
      <c r="I2505" s="26" t="s">
        <v>43</v>
      </c>
      <c r="J2505" s="66" t="s">
        <v>266</v>
      </c>
      <c r="K2505" s="69"/>
      <c r="L2505" s="69"/>
      <c r="M2505" s="69" t="s">
        <v>666</v>
      </c>
      <c r="N2505" s="69" t="s">
        <v>28</v>
      </c>
      <c r="O2505" s="71">
        <v>0</v>
      </c>
      <c r="P2505" s="74">
        <v>3266.54</v>
      </c>
    </row>
    <row r="2506" spans="1:16" ht="14.25" customHeight="1">
      <c r="A2506" s="64" t="s">
        <v>122</v>
      </c>
      <c r="B2506" s="163" t="s">
        <v>1342</v>
      </c>
      <c r="C2506" s="174" t="s">
        <v>647</v>
      </c>
      <c r="D2506" s="68">
        <v>45898</v>
      </c>
      <c r="E2506" s="66">
        <f t="shared" si="27"/>
        <v>8</v>
      </c>
      <c r="F2506" s="66">
        <f t="shared" si="28"/>
        <v>2025</v>
      </c>
      <c r="G2506" s="67">
        <f t="shared" si="29"/>
        <v>45870</v>
      </c>
      <c r="H2506" s="67" t="s">
        <v>29</v>
      </c>
      <c r="I2506" s="26" t="s">
        <v>43</v>
      </c>
      <c r="J2506" s="66" t="s">
        <v>267</v>
      </c>
      <c r="K2506" s="69"/>
      <c r="L2506" s="69"/>
      <c r="M2506" s="69" t="s">
        <v>666</v>
      </c>
      <c r="N2506" s="69" t="s">
        <v>28</v>
      </c>
      <c r="O2506" s="71">
        <v>0</v>
      </c>
      <c r="P2506" s="74">
        <v>1616.18</v>
      </c>
    </row>
    <row r="2507" spans="1:16" ht="14.25" customHeight="1">
      <c r="A2507" s="64" t="s">
        <v>122</v>
      </c>
      <c r="B2507" s="163" t="s">
        <v>1342</v>
      </c>
      <c r="C2507" s="174" t="s">
        <v>647</v>
      </c>
      <c r="D2507" s="68">
        <v>45898</v>
      </c>
      <c r="E2507" s="66">
        <f t="shared" si="27"/>
        <v>8</v>
      </c>
      <c r="F2507" s="66">
        <f t="shared" si="28"/>
        <v>2025</v>
      </c>
      <c r="G2507" s="67">
        <f t="shared" si="29"/>
        <v>45870</v>
      </c>
      <c r="H2507" s="67" t="s">
        <v>29</v>
      </c>
      <c r="I2507" s="26" t="s">
        <v>43</v>
      </c>
      <c r="J2507" s="66" t="s">
        <v>1563</v>
      </c>
      <c r="K2507" s="69"/>
      <c r="L2507" s="69"/>
      <c r="M2507" s="69" t="s">
        <v>666</v>
      </c>
      <c r="N2507" s="69" t="s">
        <v>28</v>
      </c>
      <c r="O2507" s="71">
        <v>0</v>
      </c>
      <c r="P2507" s="74">
        <v>2172.0700000000002</v>
      </c>
    </row>
    <row r="2508" spans="1:16" ht="14.25" customHeight="1">
      <c r="A2508" s="64" t="s">
        <v>122</v>
      </c>
      <c r="B2508" s="163" t="s">
        <v>1342</v>
      </c>
      <c r="C2508" s="174" t="s">
        <v>647</v>
      </c>
      <c r="D2508" s="68">
        <v>45898</v>
      </c>
      <c r="E2508" s="66">
        <f t="shared" si="27"/>
        <v>8</v>
      </c>
      <c r="F2508" s="66">
        <f t="shared" si="28"/>
        <v>2025</v>
      </c>
      <c r="G2508" s="67">
        <f t="shared" si="29"/>
        <v>45870</v>
      </c>
      <c r="H2508" s="67" t="s">
        <v>29</v>
      </c>
      <c r="I2508" s="26" t="s">
        <v>43</v>
      </c>
      <c r="J2508" s="66" t="s">
        <v>268</v>
      </c>
      <c r="K2508" s="69"/>
      <c r="L2508" s="69"/>
      <c r="M2508" s="69" t="s">
        <v>666</v>
      </c>
      <c r="N2508" s="69" t="s">
        <v>28</v>
      </c>
      <c r="O2508" s="71">
        <v>0</v>
      </c>
      <c r="P2508" s="74">
        <v>1839.17</v>
      </c>
    </row>
    <row r="2509" spans="1:16" ht="14.25" customHeight="1">
      <c r="A2509" s="64" t="s">
        <v>122</v>
      </c>
      <c r="B2509" s="163" t="s">
        <v>1342</v>
      </c>
      <c r="C2509" s="174" t="s">
        <v>647</v>
      </c>
      <c r="D2509" s="68">
        <v>45898</v>
      </c>
      <c r="E2509" s="66">
        <f t="shared" si="27"/>
        <v>8</v>
      </c>
      <c r="F2509" s="66">
        <f t="shared" si="28"/>
        <v>2025</v>
      </c>
      <c r="G2509" s="67">
        <f t="shared" si="29"/>
        <v>45870</v>
      </c>
      <c r="H2509" s="67" t="s">
        <v>29</v>
      </c>
      <c r="I2509" s="26" t="s">
        <v>43</v>
      </c>
      <c r="J2509" s="66" t="s">
        <v>269</v>
      </c>
      <c r="K2509" s="69"/>
      <c r="L2509" s="69"/>
      <c r="M2509" s="69" t="s">
        <v>666</v>
      </c>
      <c r="N2509" s="69" t="s">
        <v>28</v>
      </c>
      <c r="O2509" s="71">
        <v>0</v>
      </c>
      <c r="P2509" s="74">
        <v>3618.76</v>
      </c>
    </row>
    <row r="2510" spans="1:16" ht="14.25" customHeight="1">
      <c r="A2510" s="64" t="s">
        <v>122</v>
      </c>
      <c r="B2510" s="163" t="s">
        <v>1342</v>
      </c>
      <c r="C2510" s="174" t="s">
        <v>647</v>
      </c>
      <c r="D2510" s="68">
        <v>45898</v>
      </c>
      <c r="E2510" s="66">
        <f t="shared" si="27"/>
        <v>8</v>
      </c>
      <c r="F2510" s="66">
        <f t="shared" si="28"/>
        <v>2025</v>
      </c>
      <c r="G2510" s="67">
        <f t="shared" si="29"/>
        <v>45870</v>
      </c>
      <c r="H2510" s="67" t="s">
        <v>29</v>
      </c>
      <c r="I2510" s="26" t="s">
        <v>43</v>
      </c>
      <c r="J2510" s="66" t="s">
        <v>270</v>
      </c>
      <c r="K2510" s="69"/>
      <c r="L2510" s="69"/>
      <c r="M2510" s="69" t="s">
        <v>666</v>
      </c>
      <c r="N2510" s="69" t="s">
        <v>28</v>
      </c>
      <c r="O2510" s="71">
        <v>0</v>
      </c>
      <c r="P2510" s="74">
        <v>2095.59</v>
      </c>
    </row>
    <row r="2511" spans="1:16" ht="14.25" customHeight="1">
      <c r="A2511" s="64" t="s">
        <v>122</v>
      </c>
      <c r="B2511" s="163" t="s">
        <v>1342</v>
      </c>
      <c r="C2511" s="174" t="s">
        <v>647</v>
      </c>
      <c r="D2511" s="68">
        <v>45898</v>
      </c>
      <c r="E2511" s="66">
        <f t="shared" si="27"/>
        <v>8</v>
      </c>
      <c r="F2511" s="66">
        <f t="shared" si="28"/>
        <v>2025</v>
      </c>
      <c r="G2511" s="67">
        <f t="shared" si="29"/>
        <v>45870</v>
      </c>
      <c r="H2511" s="67" t="s">
        <v>29</v>
      </c>
      <c r="I2511" s="26" t="s">
        <v>43</v>
      </c>
      <c r="J2511" s="66" t="s">
        <v>135</v>
      </c>
      <c r="K2511" s="69"/>
      <c r="L2511" s="69"/>
      <c r="M2511" s="69" t="s">
        <v>666</v>
      </c>
      <c r="N2511" s="69" t="s">
        <v>28</v>
      </c>
      <c r="O2511" s="71">
        <v>0</v>
      </c>
      <c r="P2511" s="74">
        <v>2887.51</v>
      </c>
    </row>
    <row r="2512" spans="1:16" ht="14.25" customHeight="1">
      <c r="A2512" s="64" t="s">
        <v>122</v>
      </c>
      <c r="B2512" s="163" t="s">
        <v>1342</v>
      </c>
      <c r="C2512" s="174" t="s">
        <v>647</v>
      </c>
      <c r="D2512" s="68">
        <v>45898</v>
      </c>
      <c r="E2512" s="66">
        <f t="shared" si="27"/>
        <v>8</v>
      </c>
      <c r="F2512" s="66">
        <f t="shared" si="28"/>
        <v>2025</v>
      </c>
      <c r="G2512" s="67">
        <f t="shared" si="29"/>
        <v>45870</v>
      </c>
      <c r="H2512" s="67" t="s">
        <v>29</v>
      </c>
      <c r="I2512" s="26" t="s">
        <v>43</v>
      </c>
      <c r="J2512" s="66" t="s">
        <v>135</v>
      </c>
      <c r="K2512" s="69"/>
      <c r="L2512" s="69"/>
      <c r="M2512" s="69" t="s">
        <v>666</v>
      </c>
      <c r="N2512" s="69" t="s">
        <v>28</v>
      </c>
      <c r="O2512" s="71">
        <v>0</v>
      </c>
      <c r="P2512" s="74">
        <v>3607.11</v>
      </c>
    </row>
    <row r="2513" spans="1:16" ht="14.25" customHeight="1">
      <c r="A2513" s="64" t="s">
        <v>122</v>
      </c>
      <c r="B2513" s="163" t="s">
        <v>1342</v>
      </c>
      <c r="C2513" s="174" t="s">
        <v>647</v>
      </c>
      <c r="D2513" s="68">
        <v>45898</v>
      </c>
      <c r="E2513" s="66">
        <f t="shared" si="27"/>
        <v>8</v>
      </c>
      <c r="F2513" s="66">
        <f t="shared" si="28"/>
        <v>2025</v>
      </c>
      <c r="G2513" s="67">
        <f t="shared" si="29"/>
        <v>45870</v>
      </c>
      <c r="H2513" s="67" t="s">
        <v>29</v>
      </c>
      <c r="I2513" s="26" t="s">
        <v>43</v>
      </c>
      <c r="J2513" s="66" t="s">
        <v>135</v>
      </c>
      <c r="K2513" s="69"/>
      <c r="L2513" s="69"/>
      <c r="M2513" s="69" t="s">
        <v>666</v>
      </c>
      <c r="N2513" s="69" t="s">
        <v>28</v>
      </c>
      <c r="O2513" s="71">
        <v>0</v>
      </c>
      <c r="P2513" s="74">
        <v>1320</v>
      </c>
    </row>
    <row r="2514" spans="1:16" ht="14.25" customHeight="1">
      <c r="A2514" s="64" t="s">
        <v>122</v>
      </c>
      <c r="B2514" s="163" t="s">
        <v>1342</v>
      </c>
      <c r="C2514" s="174" t="s">
        <v>647</v>
      </c>
      <c r="D2514" s="68">
        <v>45898</v>
      </c>
      <c r="E2514" s="66">
        <f t="shared" si="27"/>
        <v>8</v>
      </c>
      <c r="F2514" s="66">
        <f t="shared" si="28"/>
        <v>2025</v>
      </c>
      <c r="G2514" s="67">
        <f t="shared" si="29"/>
        <v>45870</v>
      </c>
      <c r="H2514" s="67" t="s">
        <v>29</v>
      </c>
      <c r="I2514" s="26" t="s">
        <v>43</v>
      </c>
      <c r="J2514" s="66" t="s">
        <v>1564</v>
      </c>
      <c r="K2514" s="69"/>
      <c r="L2514" s="69"/>
      <c r="M2514" s="69" t="s">
        <v>666</v>
      </c>
      <c r="N2514" s="69" t="s">
        <v>28</v>
      </c>
      <c r="O2514" s="71">
        <v>0</v>
      </c>
      <c r="P2514" s="74">
        <v>1633.54</v>
      </c>
    </row>
    <row r="2515" spans="1:16" ht="14.25" customHeight="1">
      <c r="A2515" s="64" t="s">
        <v>122</v>
      </c>
      <c r="B2515" s="163" t="s">
        <v>1342</v>
      </c>
      <c r="C2515" s="174" t="s">
        <v>647</v>
      </c>
      <c r="D2515" s="68">
        <v>45898</v>
      </c>
      <c r="E2515" s="66">
        <f t="shared" si="27"/>
        <v>8</v>
      </c>
      <c r="F2515" s="66">
        <f t="shared" si="28"/>
        <v>2025</v>
      </c>
      <c r="G2515" s="67">
        <f t="shared" si="29"/>
        <v>45870</v>
      </c>
      <c r="H2515" s="67" t="s">
        <v>29</v>
      </c>
      <c r="I2515" s="26" t="s">
        <v>43</v>
      </c>
      <c r="J2515" s="66" t="s">
        <v>1565</v>
      </c>
      <c r="K2515" s="69"/>
      <c r="L2515" s="69"/>
      <c r="M2515" s="69" t="s">
        <v>666</v>
      </c>
      <c r="N2515" s="69" t="s">
        <v>28</v>
      </c>
      <c r="O2515" s="71">
        <v>0</v>
      </c>
      <c r="P2515" s="74">
        <v>592.09</v>
      </c>
    </row>
    <row r="2516" spans="1:16" ht="14.25" customHeight="1">
      <c r="A2516" s="64" t="s">
        <v>122</v>
      </c>
      <c r="B2516" s="163" t="s">
        <v>1342</v>
      </c>
      <c r="C2516" s="174" t="s">
        <v>648</v>
      </c>
      <c r="D2516" s="68">
        <v>45659</v>
      </c>
      <c r="E2516" s="66">
        <f t="shared" si="27"/>
        <v>1</v>
      </c>
      <c r="F2516" s="66">
        <f t="shared" si="28"/>
        <v>2025</v>
      </c>
      <c r="G2516" s="67">
        <f t="shared" si="29"/>
        <v>45658</v>
      </c>
      <c r="H2516" s="67" t="s">
        <v>2006</v>
      </c>
      <c r="I2516" s="26" t="s">
        <v>663</v>
      </c>
      <c r="J2516" s="66" t="s">
        <v>27</v>
      </c>
      <c r="K2516" s="69" t="s">
        <v>27</v>
      </c>
      <c r="L2516" s="69" t="s">
        <v>27</v>
      </c>
      <c r="M2516" s="69" t="s">
        <v>664</v>
      </c>
      <c r="N2516" s="69" t="s">
        <v>604</v>
      </c>
      <c r="O2516" s="71" t="s">
        <v>27</v>
      </c>
      <c r="P2516" s="74" t="s">
        <v>27</v>
      </c>
    </row>
    <row r="2517" spans="1:16" ht="14.25" customHeight="1">
      <c r="A2517" s="64" t="s">
        <v>122</v>
      </c>
      <c r="B2517" s="163" t="s">
        <v>1342</v>
      </c>
      <c r="C2517" s="174" t="s">
        <v>648</v>
      </c>
      <c r="D2517" s="68">
        <v>45659</v>
      </c>
      <c r="E2517" s="66">
        <f t="shared" si="27"/>
        <v>1</v>
      </c>
      <c r="F2517" s="66">
        <f t="shared" si="28"/>
        <v>2025</v>
      </c>
      <c r="G2517" s="67">
        <f t="shared" si="29"/>
        <v>45658</v>
      </c>
      <c r="H2517" s="67" t="s">
        <v>2007</v>
      </c>
      <c r="I2517" s="26" t="s">
        <v>25</v>
      </c>
      <c r="J2517" s="66" t="s">
        <v>579</v>
      </c>
      <c r="K2517" s="69"/>
      <c r="L2517" s="69"/>
      <c r="M2517" s="69" t="s">
        <v>666</v>
      </c>
      <c r="N2517" s="69" t="s">
        <v>604</v>
      </c>
      <c r="O2517" s="71">
        <v>383.04</v>
      </c>
      <c r="P2517" s="74">
        <v>0</v>
      </c>
    </row>
    <row r="2518" spans="1:16" ht="14.25" customHeight="1">
      <c r="A2518" s="64" t="s">
        <v>122</v>
      </c>
      <c r="B2518" s="163" t="s">
        <v>1342</v>
      </c>
      <c r="C2518" s="174" t="s">
        <v>648</v>
      </c>
      <c r="D2518" s="68">
        <v>45659</v>
      </c>
      <c r="E2518" s="66">
        <f t="shared" si="27"/>
        <v>1</v>
      </c>
      <c r="F2518" s="66">
        <f t="shared" si="28"/>
        <v>2025</v>
      </c>
      <c r="G2518" s="67">
        <f t="shared" si="29"/>
        <v>45658</v>
      </c>
      <c r="H2518" s="67" t="s">
        <v>2009</v>
      </c>
      <c r="I2518" s="26" t="s">
        <v>1311</v>
      </c>
      <c r="J2518" s="66" t="s">
        <v>580</v>
      </c>
      <c r="K2518" s="69"/>
      <c r="L2518" s="69"/>
      <c r="M2518" s="69" t="s">
        <v>666</v>
      </c>
      <c r="N2518" s="69" t="s">
        <v>28</v>
      </c>
      <c r="O2518" s="71">
        <v>0</v>
      </c>
      <c r="P2518" s="74">
        <v>86.18</v>
      </c>
    </row>
    <row r="2519" spans="1:16" ht="14.25" customHeight="1">
      <c r="A2519" s="64" t="s">
        <v>122</v>
      </c>
      <c r="B2519" s="163" t="s">
        <v>1342</v>
      </c>
      <c r="C2519" s="174" t="s">
        <v>648</v>
      </c>
      <c r="D2519" s="68">
        <v>45663</v>
      </c>
      <c r="E2519" s="66">
        <f t="shared" si="27"/>
        <v>1</v>
      </c>
      <c r="F2519" s="66">
        <f t="shared" si="28"/>
        <v>2025</v>
      </c>
      <c r="G2519" s="67">
        <f t="shared" si="29"/>
        <v>45658</v>
      </c>
      <c r="H2519" s="67" t="s">
        <v>2009</v>
      </c>
      <c r="I2519" s="26" t="s">
        <v>102</v>
      </c>
      <c r="J2519" s="66" t="s">
        <v>1566</v>
      </c>
      <c r="K2519" s="69"/>
      <c r="L2519" s="69"/>
      <c r="M2519" s="69" t="s">
        <v>666</v>
      </c>
      <c r="N2519" s="69" t="s">
        <v>28</v>
      </c>
      <c r="O2519" s="71">
        <v>0</v>
      </c>
      <c r="P2519" s="74">
        <v>74.8</v>
      </c>
    </row>
    <row r="2520" spans="1:16" ht="14.25" customHeight="1">
      <c r="A2520" s="64" t="s">
        <v>122</v>
      </c>
      <c r="B2520" s="163" t="s">
        <v>1342</v>
      </c>
      <c r="C2520" s="174" t="s">
        <v>648</v>
      </c>
      <c r="D2520" s="68">
        <v>45680</v>
      </c>
      <c r="E2520" s="66">
        <f t="shared" si="27"/>
        <v>1</v>
      </c>
      <c r="F2520" s="66">
        <f t="shared" si="28"/>
        <v>2025</v>
      </c>
      <c r="G2520" s="67">
        <f t="shared" si="29"/>
        <v>45658</v>
      </c>
      <c r="H2520" s="67" t="s">
        <v>2007</v>
      </c>
      <c r="I2520" s="26" t="s">
        <v>25</v>
      </c>
      <c r="J2520" s="66" t="s">
        <v>579</v>
      </c>
      <c r="K2520" s="69"/>
      <c r="L2520" s="69"/>
      <c r="M2520" s="69" t="s">
        <v>666</v>
      </c>
      <c r="N2520" s="69" t="s">
        <v>604</v>
      </c>
      <c r="O2520" s="71">
        <v>69.98</v>
      </c>
      <c r="P2520" s="74">
        <v>0</v>
      </c>
    </row>
    <row r="2521" spans="1:16" ht="14.25" customHeight="1">
      <c r="A2521" s="64" t="s">
        <v>122</v>
      </c>
      <c r="B2521" s="163" t="s">
        <v>1342</v>
      </c>
      <c r="C2521" s="174" t="s">
        <v>648</v>
      </c>
      <c r="D2521" s="68">
        <v>45680</v>
      </c>
      <c r="E2521" s="66">
        <f t="shared" si="27"/>
        <v>1</v>
      </c>
      <c r="F2521" s="66">
        <f t="shared" si="28"/>
        <v>2025</v>
      </c>
      <c r="G2521" s="67">
        <f t="shared" si="29"/>
        <v>45658</v>
      </c>
      <c r="H2521" s="67" t="s">
        <v>2009</v>
      </c>
      <c r="I2521" s="26" t="s">
        <v>1311</v>
      </c>
      <c r="J2521" s="66" t="s">
        <v>580</v>
      </c>
      <c r="K2521" s="69"/>
      <c r="L2521" s="69"/>
      <c r="M2521" s="69" t="s">
        <v>666</v>
      </c>
      <c r="N2521" s="69" t="s">
        <v>28</v>
      </c>
      <c r="O2521" s="71">
        <v>0</v>
      </c>
      <c r="P2521" s="74">
        <v>15.74</v>
      </c>
    </row>
    <row r="2522" spans="1:16" ht="14.25" customHeight="1">
      <c r="A2522" s="64" t="s">
        <v>122</v>
      </c>
      <c r="B2522" s="163" t="s">
        <v>1342</v>
      </c>
      <c r="C2522" s="174" t="s">
        <v>648</v>
      </c>
      <c r="D2522" s="68">
        <v>45681</v>
      </c>
      <c r="E2522" s="66">
        <f t="shared" si="27"/>
        <v>1</v>
      </c>
      <c r="F2522" s="66">
        <f t="shared" si="28"/>
        <v>2025</v>
      </c>
      <c r="G2522" s="67">
        <f t="shared" si="29"/>
        <v>45658</v>
      </c>
      <c r="H2522" s="67" t="s">
        <v>2007</v>
      </c>
      <c r="I2522" s="26" t="s">
        <v>25</v>
      </c>
      <c r="J2522" s="66" t="s">
        <v>579</v>
      </c>
      <c r="K2522" s="69"/>
      <c r="L2522" s="69"/>
      <c r="M2522" s="69" t="s">
        <v>666</v>
      </c>
      <c r="N2522" s="69" t="s">
        <v>604</v>
      </c>
      <c r="O2522" s="71">
        <v>77.77</v>
      </c>
      <c r="P2522" s="74">
        <v>0</v>
      </c>
    </row>
    <row r="2523" spans="1:16" ht="14.25" customHeight="1">
      <c r="A2523" s="64" t="s">
        <v>122</v>
      </c>
      <c r="B2523" s="163" t="s">
        <v>1342</v>
      </c>
      <c r="C2523" s="174" t="s">
        <v>648</v>
      </c>
      <c r="D2523" s="68">
        <v>45681</v>
      </c>
      <c r="E2523" s="66">
        <f t="shared" si="27"/>
        <v>1</v>
      </c>
      <c r="F2523" s="66">
        <f t="shared" si="28"/>
        <v>2025</v>
      </c>
      <c r="G2523" s="67">
        <f t="shared" si="29"/>
        <v>45658</v>
      </c>
      <c r="H2523" s="67" t="s">
        <v>2009</v>
      </c>
      <c r="I2523" s="26" t="s">
        <v>1311</v>
      </c>
      <c r="J2523" s="66" t="s">
        <v>580</v>
      </c>
      <c r="K2523" s="69"/>
      <c r="L2523" s="69"/>
      <c r="M2523" s="69" t="s">
        <v>666</v>
      </c>
      <c r="N2523" s="69" t="s">
        <v>28</v>
      </c>
      <c r="O2523" s="71">
        <v>0</v>
      </c>
      <c r="P2523" s="74">
        <v>17.489999999999998</v>
      </c>
    </row>
    <row r="2524" spans="1:16" ht="14.25" customHeight="1">
      <c r="A2524" s="64" t="s">
        <v>122</v>
      </c>
      <c r="B2524" s="163" t="s">
        <v>1342</v>
      </c>
      <c r="C2524" s="174" t="s">
        <v>648</v>
      </c>
      <c r="D2524" s="68">
        <v>45684</v>
      </c>
      <c r="E2524" s="66">
        <f t="shared" si="27"/>
        <v>1</v>
      </c>
      <c r="F2524" s="66">
        <f t="shared" si="28"/>
        <v>2025</v>
      </c>
      <c r="G2524" s="67">
        <f t="shared" si="29"/>
        <v>45658</v>
      </c>
      <c r="H2524" s="67" t="s">
        <v>2007</v>
      </c>
      <c r="I2524" s="26" t="s">
        <v>25</v>
      </c>
      <c r="J2524" s="66" t="s">
        <v>579</v>
      </c>
      <c r="K2524" s="69"/>
      <c r="L2524" s="69"/>
      <c r="M2524" s="69" t="s">
        <v>666</v>
      </c>
      <c r="N2524" s="69" t="s">
        <v>604</v>
      </c>
      <c r="O2524" s="71">
        <v>71.17</v>
      </c>
      <c r="P2524" s="74">
        <v>0</v>
      </c>
    </row>
    <row r="2525" spans="1:16" ht="14.25" customHeight="1">
      <c r="A2525" s="64" t="s">
        <v>122</v>
      </c>
      <c r="B2525" s="163" t="s">
        <v>1342</v>
      </c>
      <c r="C2525" s="174" t="s">
        <v>648</v>
      </c>
      <c r="D2525" s="68">
        <v>45684</v>
      </c>
      <c r="E2525" s="66">
        <f t="shared" si="27"/>
        <v>1</v>
      </c>
      <c r="F2525" s="66">
        <f t="shared" si="28"/>
        <v>2025</v>
      </c>
      <c r="G2525" s="67">
        <f t="shared" si="29"/>
        <v>45658</v>
      </c>
      <c r="H2525" s="67" t="s">
        <v>2009</v>
      </c>
      <c r="I2525" s="26" t="s">
        <v>1311</v>
      </c>
      <c r="J2525" s="66" t="s">
        <v>580</v>
      </c>
      <c r="K2525" s="69"/>
      <c r="L2525" s="69"/>
      <c r="M2525" s="69" t="s">
        <v>666</v>
      </c>
      <c r="N2525" s="69" t="s">
        <v>28</v>
      </c>
      <c r="O2525" s="71">
        <v>0</v>
      </c>
      <c r="P2525" s="74">
        <v>16.010000000000002</v>
      </c>
    </row>
    <row r="2526" spans="1:16" ht="14.25" customHeight="1">
      <c r="A2526" s="64" t="s">
        <v>122</v>
      </c>
      <c r="B2526" s="163" t="s">
        <v>1342</v>
      </c>
      <c r="C2526" s="174" t="s">
        <v>648</v>
      </c>
      <c r="D2526" s="68">
        <v>45691</v>
      </c>
      <c r="E2526" s="66">
        <f t="shared" si="27"/>
        <v>2</v>
      </c>
      <c r="F2526" s="66">
        <f t="shared" si="28"/>
        <v>2025</v>
      </c>
      <c r="G2526" s="67">
        <f t="shared" si="29"/>
        <v>45689</v>
      </c>
      <c r="H2526" s="67" t="s">
        <v>2007</v>
      </c>
      <c r="I2526" s="26" t="s">
        <v>25</v>
      </c>
      <c r="J2526" s="66" t="s">
        <v>579</v>
      </c>
      <c r="K2526" s="69"/>
      <c r="L2526" s="69"/>
      <c r="M2526" s="69" t="s">
        <v>666</v>
      </c>
      <c r="N2526" s="69" t="s">
        <v>604</v>
      </c>
      <c r="O2526" s="71">
        <v>441.89</v>
      </c>
      <c r="P2526" s="74">
        <v>0</v>
      </c>
    </row>
    <row r="2527" spans="1:16" ht="14.25" customHeight="1">
      <c r="A2527" s="64" t="s">
        <v>122</v>
      </c>
      <c r="B2527" s="163" t="s">
        <v>1342</v>
      </c>
      <c r="C2527" s="174" t="s">
        <v>648</v>
      </c>
      <c r="D2527" s="68">
        <v>45691</v>
      </c>
      <c r="E2527" s="66">
        <f t="shared" si="27"/>
        <v>2</v>
      </c>
      <c r="F2527" s="66">
        <f t="shared" si="28"/>
        <v>2025</v>
      </c>
      <c r="G2527" s="67">
        <f t="shared" si="29"/>
        <v>45689</v>
      </c>
      <c r="H2527" s="67" t="s">
        <v>29</v>
      </c>
      <c r="I2527" s="26" t="s">
        <v>161</v>
      </c>
      <c r="J2527" s="66" t="s">
        <v>1218</v>
      </c>
      <c r="K2527" s="69"/>
      <c r="L2527" s="69"/>
      <c r="M2527" s="69" t="s">
        <v>664</v>
      </c>
      <c r="N2527" s="69" t="s">
        <v>604</v>
      </c>
      <c r="O2527" s="71">
        <v>12157.93</v>
      </c>
      <c r="P2527" s="74">
        <v>0</v>
      </c>
    </row>
    <row r="2528" spans="1:16" ht="14.25" customHeight="1">
      <c r="A2528" s="64" t="s">
        <v>122</v>
      </c>
      <c r="B2528" s="163" t="s">
        <v>1342</v>
      </c>
      <c r="C2528" s="174" t="s">
        <v>648</v>
      </c>
      <c r="D2528" s="68">
        <v>45691</v>
      </c>
      <c r="E2528" s="66">
        <f t="shared" si="27"/>
        <v>2</v>
      </c>
      <c r="F2528" s="66">
        <f t="shared" si="28"/>
        <v>2025</v>
      </c>
      <c r="G2528" s="67">
        <f t="shared" si="29"/>
        <v>45689</v>
      </c>
      <c r="H2528" s="67" t="s">
        <v>2009</v>
      </c>
      <c r="I2528" s="26" t="s">
        <v>1311</v>
      </c>
      <c r="J2528" s="66" t="s">
        <v>580</v>
      </c>
      <c r="K2528" s="69"/>
      <c r="L2528" s="69"/>
      <c r="M2528" s="69" t="s">
        <v>666</v>
      </c>
      <c r="N2528" s="69" t="s">
        <v>28</v>
      </c>
      <c r="O2528" s="71">
        <v>0</v>
      </c>
      <c r="P2528" s="74">
        <v>99.42</v>
      </c>
    </row>
    <row r="2529" spans="1:16" ht="14.25" customHeight="1">
      <c r="A2529" s="64" t="s">
        <v>122</v>
      </c>
      <c r="B2529" s="163" t="s">
        <v>1342</v>
      </c>
      <c r="C2529" s="174" t="s">
        <v>648</v>
      </c>
      <c r="D2529" s="68">
        <v>45706</v>
      </c>
      <c r="E2529" s="66">
        <f t="shared" si="27"/>
        <v>2</v>
      </c>
      <c r="F2529" s="66">
        <f t="shared" si="28"/>
        <v>2025</v>
      </c>
      <c r="G2529" s="67">
        <f t="shared" si="29"/>
        <v>45689</v>
      </c>
      <c r="H2529" s="67" t="s">
        <v>29</v>
      </c>
      <c r="I2529" s="26" t="s">
        <v>161</v>
      </c>
      <c r="J2529" s="66" t="s">
        <v>1218</v>
      </c>
      <c r="K2529" s="69"/>
      <c r="L2529" s="69"/>
      <c r="M2529" s="69" t="s">
        <v>664</v>
      </c>
      <c r="N2529" s="69" t="s">
        <v>604</v>
      </c>
      <c r="O2529" s="71">
        <v>12157.93</v>
      </c>
      <c r="P2529" s="74">
        <v>0</v>
      </c>
    </row>
    <row r="2530" spans="1:16" ht="14.25" customHeight="1">
      <c r="A2530" s="64" t="s">
        <v>122</v>
      </c>
      <c r="B2530" s="163" t="s">
        <v>1342</v>
      </c>
      <c r="C2530" s="174" t="s">
        <v>648</v>
      </c>
      <c r="D2530" s="68">
        <v>45712</v>
      </c>
      <c r="E2530" s="66">
        <f t="shared" si="27"/>
        <v>2</v>
      </c>
      <c r="F2530" s="66">
        <f t="shared" si="28"/>
        <v>2025</v>
      </c>
      <c r="G2530" s="67">
        <f t="shared" si="29"/>
        <v>45689</v>
      </c>
      <c r="H2530" s="67" t="s">
        <v>2007</v>
      </c>
      <c r="I2530" s="26" t="s">
        <v>25</v>
      </c>
      <c r="J2530" s="66" t="s">
        <v>579</v>
      </c>
      <c r="K2530" s="69"/>
      <c r="L2530" s="69"/>
      <c r="M2530" s="69" t="s">
        <v>666</v>
      </c>
      <c r="N2530" s="69" t="s">
        <v>604</v>
      </c>
      <c r="O2530" s="71">
        <v>73.319999999999993</v>
      </c>
      <c r="P2530" s="74">
        <v>0</v>
      </c>
    </row>
    <row r="2531" spans="1:16" ht="14.25" customHeight="1">
      <c r="A2531" s="64" t="s">
        <v>122</v>
      </c>
      <c r="B2531" s="163" t="s">
        <v>1342</v>
      </c>
      <c r="C2531" s="174" t="s">
        <v>648</v>
      </c>
      <c r="D2531" s="68">
        <v>45712</v>
      </c>
      <c r="E2531" s="66">
        <f t="shared" si="27"/>
        <v>2</v>
      </c>
      <c r="F2531" s="66">
        <f t="shared" si="28"/>
        <v>2025</v>
      </c>
      <c r="G2531" s="67">
        <f t="shared" si="29"/>
        <v>45689</v>
      </c>
      <c r="H2531" s="67" t="s">
        <v>2007</v>
      </c>
      <c r="I2531" s="26" t="s">
        <v>25</v>
      </c>
      <c r="J2531" s="66" t="s">
        <v>579</v>
      </c>
      <c r="K2531" s="69"/>
      <c r="L2531" s="69"/>
      <c r="M2531" s="69" t="s">
        <v>666</v>
      </c>
      <c r="N2531" s="69" t="s">
        <v>604</v>
      </c>
      <c r="O2531" s="71">
        <v>79.680000000000007</v>
      </c>
      <c r="P2531" s="74">
        <v>0</v>
      </c>
    </row>
    <row r="2532" spans="1:16" ht="14.25" customHeight="1">
      <c r="A2532" s="64" t="s">
        <v>122</v>
      </c>
      <c r="B2532" s="163" t="s">
        <v>1342</v>
      </c>
      <c r="C2532" s="174" t="s">
        <v>648</v>
      </c>
      <c r="D2532" s="68">
        <v>45712</v>
      </c>
      <c r="E2532" s="66">
        <f t="shared" si="27"/>
        <v>2</v>
      </c>
      <c r="F2532" s="66">
        <f t="shared" si="28"/>
        <v>2025</v>
      </c>
      <c r="G2532" s="67">
        <f t="shared" si="29"/>
        <v>45689</v>
      </c>
      <c r="H2532" s="67" t="s">
        <v>2009</v>
      </c>
      <c r="I2532" s="26" t="s">
        <v>1311</v>
      </c>
      <c r="J2532" s="66" t="s">
        <v>580</v>
      </c>
      <c r="K2532" s="69"/>
      <c r="L2532" s="69"/>
      <c r="M2532" s="69" t="s">
        <v>666</v>
      </c>
      <c r="N2532" s="69" t="s">
        <v>28</v>
      </c>
      <c r="O2532" s="71">
        <v>0</v>
      </c>
      <c r="P2532" s="74">
        <v>16.489999999999998</v>
      </c>
    </row>
    <row r="2533" spans="1:16" ht="14.25" customHeight="1">
      <c r="A2533" s="64" t="s">
        <v>122</v>
      </c>
      <c r="B2533" s="163" t="s">
        <v>1342</v>
      </c>
      <c r="C2533" s="174" t="s">
        <v>648</v>
      </c>
      <c r="D2533" s="68">
        <v>45712</v>
      </c>
      <c r="E2533" s="66">
        <f t="shared" si="27"/>
        <v>2</v>
      </c>
      <c r="F2533" s="66">
        <f t="shared" si="28"/>
        <v>2025</v>
      </c>
      <c r="G2533" s="67">
        <f t="shared" si="29"/>
        <v>45689</v>
      </c>
      <c r="H2533" s="67" t="s">
        <v>2009</v>
      </c>
      <c r="I2533" s="26" t="s">
        <v>1311</v>
      </c>
      <c r="J2533" s="66" t="s">
        <v>580</v>
      </c>
      <c r="K2533" s="69"/>
      <c r="L2533" s="69"/>
      <c r="M2533" s="69" t="s">
        <v>666</v>
      </c>
      <c r="N2533" s="69" t="s">
        <v>28</v>
      </c>
      <c r="O2533" s="71">
        <v>0</v>
      </c>
      <c r="P2533" s="74">
        <v>17.920000000000002</v>
      </c>
    </row>
    <row r="2534" spans="1:16" ht="14.25" customHeight="1">
      <c r="A2534" s="64" t="s">
        <v>122</v>
      </c>
      <c r="B2534" s="163" t="s">
        <v>1342</v>
      </c>
      <c r="C2534" s="174" t="s">
        <v>648</v>
      </c>
      <c r="D2534" s="68">
        <v>45713</v>
      </c>
      <c r="E2534" s="66">
        <f t="shared" si="27"/>
        <v>2</v>
      </c>
      <c r="F2534" s="66">
        <f t="shared" si="28"/>
        <v>2025</v>
      </c>
      <c r="G2534" s="67">
        <f t="shared" si="29"/>
        <v>45689</v>
      </c>
      <c r="H2534" s="67" t="s">
        <v>2007</v>
      </c>
      <c r="I2534" s="26" t="s">
        <v>25</v>
      </c>
      <c r="J2534" s="66" t="s">
        <v>579</v>
      </c>
      <c r="K2534" s="69"/>
      <c r="L2534" s="69"/>
      <c r="M2534" s="69" t="s">
        <v>666</v>
      </c>
      <c r="N2534" s="69" t="s">
        <v>604</v>
      </c>
      <c r="O2534" s="71">
        <v>73.290000000000006</v>
      </c>
      <c r="P2534" s="74">
        <v>0</v>
      </c>
    </row>
    <row r="2535" spans="1:16" ht="14.25" customHeight="1">
      <c r="A2535" s="64" t="s">
        <v>122</v>
      </c>
      <c r="B2535" s="163" t="s">
        <v>1342</v>
      </c>
      <c r="C2535" s="174" t="s">
        <v>648</v>
      </c>
      <c r="D2535" s="68">
        <v>45713</v>
      </c>
      <c r="E2535" s="66">
        <f t="shared" si="27"/>
        <v>2</v>
      </c>
      <c r="F2535" s="66">
        <f t="shared" si="28"/>
        <v>2025</v>
      </c>
      <c r="G2535" s="67">
        <f t="shared" si="29"/>
        <v>45689</v>
      </c>
      <c r="H2535" s="67" t="s">
        <v>2009</v>
      </c>
      <c r="I2535" s="26" t="s">
        <v>1311</v>
      </c>
      <c r="J2535" s="66" t="s">
        <v>580</v>
      </c>
      <c r="K2535" s="69"/>
      <c r="L2535" s="69"/>
      <c r="M2535" s="69" t="s">
        <v>666</v>
      </c>
      <c r="N2535" s="69" t="s">
        <v>28</v>
      </c>
      <c r="O2535" s="71">
        <v>0</v>
      </c>
      <c r="P2535" s="74">
        <v>16.489999999999998</v>
      </c>
    </row>
    <row r="2536" spans="1:16" ht="14.25" customHeight="1">
      <c r="A2536" s="64" t="s">
        <v>122</v>
      </c>
      <c r="B2536" s="163" t="s">
        <v>1342</v>
      </c>
      <c r="C2536" s="174" t="s">
        <v>648</v>
      </c>
      <c r="D2536" s="68">
        <v>45715</v>
      </c>
      <c r="E2536" s="66">
        <f t="shared" si="27"/>
        <v>2</v>
      </c>
      <c r="F2536" s="66">
        <f t="shared" si="28"/>
        <v>2025</v>
      </c>
      <c r="G2536" s="67">
        <f t="shared" si="29"/>
        <v>45689</v>
      </c>
      <c r="H2536" s="67" t="s">
        <v>29</v>
      </c>
      <c r="I2536" s="26" t="s">
        <v>42</v>
      </c>
      <c r="J2536" s="66" t="s">
        <v>1567</v>
      </c>
      <c r="K2536" s="69"/>
      <c r="L2536" s="69"/>
      <c r="M2536" s="69" t="s">
        <v>666</v>
      </c>
      <c r="N2536" s="69" t="s">
        <v>28</v>
      </c>
      <c r="O2536" s="71">
        <v>0</v>
      </c>
      <c r="P2536" s="74">
        <v>9516.3700000000008</v>
      </c>
    </row>
    <row r="2537" spans="1:16" ht="14.25" customHeight="1">
      <c r="A2537" s="64" t="s">
        <v>122</v>
      </c>
      <c r="B2537" s="163" t="s">
        <v>1342</v>
      </c>
      <c r="C2537" s="174" t="s">
        <v>648</v>
      </c>
      <c r="D2537" s="68">
        <v>45715</v>
      </c>
      <c r="E2537" s="66">
        <f t="shared" si="27"/>
        <v>2</v>
      </c>
      <c r="F2537" s="66">
        <f t="shared" si="28"/>
        <v>2025</v>
      </c>
      <c r="G2537" s="67">
        <f t="shared" si="29"/>
        <v>45689</v>
      </c>
      <c r="H2537" s="67" t="s">
        <v>29</v>
      </c>
      <c r="I2537" s="26" t="s">
        <v>37</v>
      </c>
      <c r="J2537" s="66" t="s">
        <v>1568</v>
      </c>
      <c r="K2537" s="69"/>
      <c r="L2537" s="69"/>
      <c r="M2537" s="69" t="s">
        <v>666</v>
      </c>
      <c r="N2537" s="69" t="s">
        <v>28</v>
      </c>
      <c r="O2537" s="71">
        <v>0</v>
      </c>
      <c r="P2537" s="74">
        <v>5964.81</v>
      </c>
    </row>
    <row r="2538" spans="1:16" ht="14.25" customHeight="1">
      <c r="A2538" s="64" t="s">
        <v>122</v>
      </c>
      <c r="B2538" s="163" t="s">
        <v>1342</v>
      </c>
      <c r="C2538" s="174" t="s">
        <v>648</v>
      </c>
      <c r="D2538" s="68">
        <v>45716</v>
      </c>
      <c r="E2538" s="66">
        <f t="shared" si="27"/>
        <v>2</v>
      </c>
      <c r="F2538" s="66">
        <f t="shared" si="28"/>
        <v>2025</v>
      </c>
      <c r="G2538" s="67">
        <f t="shared" si="29"/>
        <v>45689</v>
      </c>
      <c r="H2538" s="67" t="s">
        <v>29</v>
      </c>
      <c r="I2538" s="26" t="s">
        <v>42</v>
      </c>
      <c r="J2538" s="66" t="s">
        <v>1569</v>
      </c>
      <c r="K2538" s="69"/>
      <c r="L2538" s="69"/>
      <c r="M2538" s="69" t="s">
        <v>664</v>
      </c>
      <c r="N2538" s="69" t="s">
        <v>604</v>
      </c>
      <c r="O2538" s="71">
        <v>129.4</v>
      </c>
      <c r="P2538" s="74">
        <v>0</v>
      </c>
    </row>
    <row r="2539" spans="1:16" ht="14.25" customHeight="1">
      <c r="A2539" s="64" t="s">
        <v>122</v>
      </c>
      <c r="B2539" s="163" t="s">
        <v>1342</v>
      </c>
      <c r="C2539" s="174" t="s">
        <v>648</v>
      </c>
      <c r="D2539" s="68">
        <v>45716</v>
      </c>
      <c r="E2539" s="66">
        <f t="shared" si="27"/>
        <v>2</v>
      </c>
      <c r="F2539" s="66">
        <f t="shared" si="28"/>
        <v>2025</v>
      </c>
      <c r="G2539" s="67">
        <f t="shared" si="29"/>
        <v>45689</v>
      </c>
      <c r="H2539" s="67" t="s">
        <v>29</v>
      </c>
      <c r="I2539" s="26" t="s">
        <v>42</v>
      </c>
      <c r="J2539" s="66" t="s">
        <v>1570</v>
      </c>
      <c r="K2539" s="69"/>
      <c r="L2539" s="69"/>
      <c r="M2539" s="69" t="s">
        <v>666</v>
      </c>
      <c r="N2539" s="69" t="s">
        <v>28</v>
      </c>
      <c r="O2539" s="71">
        <v>0</v>
      </c>
      <c r="P2539" s="74">
        <v>129.4</v>
      </c>
    </row>
    <row r="2540" spans="1:16" ht="14.25" customHeight="1">
      <c r="A2540" s="64" t="s">
        <v>122</v>
      </c>
      <c r="B2540" s="163" t="s">
        <v>1342</v>
      </c>
      <c r="C2540" s="174" t="s">
        <v>648</v>
      </c>
      <c r="D2540" s="68">
        <v>45716</v>
      </c>
      <c r="E2540" s="66">
        <f t="shared" si="27"/>
        <v>2</v>
      </c>
      <c r="F2540" s="66">
        <f t="shared" si="28"/>
        <v>2025</v>
      </c>
      <c r="G2540" s="67">
        <f t="shared" si="29"/>
        <v>45689</v>
      </c>
      <c r="H2540" s="67" t="s">
        <v>29</v>
      </c>
      <c r="I2540" s="26" t="s">
        <v>42</v>
      </c>
      <c r="J2540" s="66" t="s">
        <v>1571</v>
      </c>
      <c r="K2540" s="69"/>
      <c r="L2540" s="69"/>
      <c r="M2540" s="69" t="s">
        <v>666</v>
      </c>
      <c r="N2540" s="69" t="s">
        <v>28</v>
      </c>
      <c r="O2540" s="71">
        <v>0</v>
      </c>
      <c r="P2540" s="74">
        <v>5452.28</v>
      </c>
    </row>
    <row r="2541" spans="1:16" ht="14.25" customHeight="1">
      <c r="A2541" s="64" t="s">
        <v>122</v>
      </c>
      <c r="B2541" s="163" t="s">
        <v>1342</v>
      </c>
      <c r="C2541" s="174" t="s">
        <v>648</v>
      </c>
      <c r="D2541" s="68">
        <v>45716</v>
      </c>
      <c r="E2541" s="66">
        <f t="shared" si="27"/>
        <v>2</v>
      </c>
      <c r="F2541" s="66">
        <f t="shared" si="28"/>
        <v>2025</v>
      </c>
      <c r="G2541" s="67">
        <f t="shared" si="29"/>
        <v>45689</v>
      </c>
      <c r="H2541" s="67" t="s">
        <v>29</v>
      </c>
      <c r="I2541" s="26" t="s">
        <v>42</v>
      </c>
      <c r="J2541" s="66" t="s">
        <v>1572</v>
      </c>
      <c r="K2541" s="69"/>
      <c r="L2541" s="69"/>
      <c r="M2541" s="69" t="s">
        <v>666</v>
      </c>
      <c r="N2541" s="69" t="s">
        <v>28</v>
      </c>
      <c r="O2541" s="71">
        <v>0</v>
      </c>
      <c r="P2541" s="74">
        <v>403.5</v>
      </c>
    </row>
    <row r="2542" spans="1:16" ht="14.25" customHeight="1">
      <c r="A2542" s="64" t="s">
        <v>122</v>
      </c>
      <c r="B2542" s="163" t="s">
        <v>1342</v>
      </c>
      <c r="C2542" s="174" t="s">
        <v>648</v>
      </c>
      <c r="D2542" s="68">
        <v>45716</v>
      </c>
      <c r="E2542" s="66">
        <f t="shared" si="27"/>
        <v>2</v>
      </c>
      <c r="F2542" s="66">
        <f t="shared" si="28"/>
        <v>2025</v>
      </c>
      <c r="G2542" s="67">
        <f t="shared" si="29"/>
        <v>45689</v>
      </c>
      <c r="H2542" s="67" t="s">
        <v>29</v>
      </c>
      <c r="I2542" s="26" t="s">
        <v>42</v>
      </c>
      <c r="J2542" s="66" t="s">
        <v>1573</v>
      </c>
      <c r="K2542" s="69"/>
      <c r="L2542" s="69"/>
      <c r="M2542" s="69" t="s">
        <v>666</v>
      </c>
      <c r="N2542" s="69" t="s">
        <v>28</v>
      </c>
      <c r="O2542" s="71">
        <v>0</v>
      </c>
      <c r="P2542" s="74">
        <v>310.58</v>
      </c>
    </row>
    <row r="2543" spans="1:16" ht="14.25" customHeight="1">
      <c r="A2543" s="64" t="s">
        <v>122</v>
      </c>
      <c r="B2543" s="163" t="s">
        <v>1342</v>
      </c>
      <c r="C2543" s="174" t="s">
        <v>648</v>
      </c>
      <c r="D2543" s="68">
        <v>45716</v>
      </c>
      <c r="E2543" s="66">
        <f t="shared" si="27"/>
        <v>2</v>
      </c>
      <c r="F2543" s="66">
        <f t="shared" si="28"/>
        <v>2025</v>
      </c>
      <c r="G2543" s="67">
        <f t="shared" si="29"/>
        <v>45689</v>
      </c>
      <c r="H2543" s="67" t="s">
        <v>29</v>
      </c>
      <c r="I2543" s="26" t="s">
        <v>42</v>
      </c>
      <c r="J2543" s="66" t="s">
        <v>1574</v>
      </c>
      <c r="K2543" s="69"/>
      <c r="L2543" s="69"/>
      <c r="M2543" s="69" t="s">
        <v>666</v>
      </c>
      <c r="N2543" s="69" t="s">
        <v>28</v>
      </c>
      <c r="O2543" s="71">
        <v>0</v>
      </c>
      <c r="P2543" s="74">
        <v>699.96</v>
      </c>
    </row>
    <row r="2544" spans="1:16" ht="14.25" customHeight="1">
      <c r="A2544" s="64" t="s">
        <v>122</v>
      </c>
      <c r="B2544" s="163" t="s">
        <v>1342</v>
      </c>
      <c r="C2544" s="174" t="s">
        <v>648</v>
      </c>
      <c r="D2544" s="68">
        <v>45716</v>
      </c>
      <c r="E2544" s="66">
        <f t="shared" si="27"/>
        <v>2</v>
      </c>
      <c r="F2544" s="66">
        <f t="shared" si="28"/>
        <v>2025</v>
      </c>
      <c r="G2544" s="67">
        <f t="shared" si="29"/>
        <v>45689</v>
      </c>
      <c r="H2544" s="67" t="s">
        <v>29</v>
      </c>
      <c r="I2544" s="26" t="s">
        <v>42</v>
      </c>
      <c r="J2544" s="66" t="s">
        <v>1575</v>
      </c>
      <c r="K2544" s="69"/>
      <c r="L2544" s="69"/>
      <c r="M2544" s="69" t="s">
        <v>666</v>
      </c>
      <c r="N2544" s="69" t="s">
        <v>28</v>
      </c>
      <c r="O2544" s="71">
        <v>0</v>
      </c>
      <c r="P2544" s="74">
        <v>760.42</v>
      </c>
    </row>
    <row r="2545" spans="1:16" ht="14.25" customHeight="1">
      <c r="A2545" s="64" t="s">
        <v>122</v>
      </c>
      <c r="B2545" s="163" t="s">
        <v>1342</v>
      </c>
      <c r="C2545" s="174" t="s">
        <v>648</v>
      </c>
      <c r="D2545" s="68">
        <v>45716</v>
      </c>
      <c r="E2545" s="66">
        <f t="shared" si="27"/>
        <v>2</v>
      </c>
      <c r="F2545" s="66">
        <f t="shared" si="28"/>
        <v>2025</v>
      </c>
      <c r="G2545" s="67">
        <f t="shared" si="29"/>
        <v>45689</v>
      </c>
      <c r="H2545" s="67" t="s">
        <v>29</v>
      </c>
      <c r="I2545" s="26" t="s">
        <v>37</v>
      </c>
      <c r="J2545" s="66" t="s">
        <v>1576</v>
      </c>
      <c r="K2545" s="69"/>
      <c r="L2545" s="69"/>
      <c r="M2545" s="69" t="s">
        <v>666</v>
      </c>
      <c r="N2545" s="69" t="s">
        <v>28</v>
      </c>
      <c r="O2545" s="71">
        <v>0</v>
      </c>
      <c r="P2545" s="74">
        <v>62.73</v>
      </c>
    </row>
    <row r="2546" spans="1:16" ht="14.25" customHeight="1">
      <c r="A2546" s="64" t="s">
        <v>122</v>
      </c>
      <c r="B2546" s="163" t="s">
        <v>1342</v>
      </c>
      <c r="C2546" s="174" t="s">
        <v>648</v>
      </c>
      <c r="D2546" s="68">
        <v>45716</v>
      </c>
      <c r="E2546" s="66">
        <f t="shared" si="27"/>
        <v>2</v>
      </c>
      <c r="F2546" s="66">
        <f t="shared" si="28"/>
        <v>2025</v>
      </c>
      <c r="G2546" s="67">
        <f t="shared" si="29"/>
        <v>45689</v>
      </c>
      <c r="H2546" s="67" t="s">
        <v>29</v>
      </c>
      <c r="I2546" s="26" t="s">
        <v>37</v>
      </c>
      <c r="J2546" s="66" t="s">
        <v>1576</v>
      </c>
      <c r="K2546" s="69"/>
      <c r="L2546" s="69"/>
      <c r="M2546" s="69" t="s">
        <v>666</v>
      </c>
      <c r="N2546" s="69" t="s">
        <v>28</v>
      </c>
      <c r="O2546" s="71">
        <v>0</v>
      </c>
      <c r="P2546" s="74">
        <v>13.53</v>
      </c>
    </row>
    <row r="2547" spans="1:16" ht="14.25" customHeight="1">
      <c r="A2547" s="64" t="s">
        <v>122</v>
      </c>
      <c r="B2547" s="163" t="s">
        <v>1342</v>
      </c>
      <c r="C2547" s="174" t="s">
        <v>648</v>
      </c>
      <c r="D2547" s="68">
        <v>45716</v>
      </c>
      <c r="E2547" s="66">
        <f t="shared" si="27"/>
        <v>2</v>
      </c>
      <c r="F2547" s="66">
        <f t="shared" si="28"/>
        <v>2025</v>
      </c>
      <c r="G2547" s="67">
        <f t="shared" si="29"/>
        <v>45689</v>
      </c>
      <c r="H2547" s="67" t="s">
        <v>29</v>
      </c>
      <c r="I2547" s="26" t="s">
        <v>37</v>
      </c>
      <c r="J2547" s="66" t="s">
        <v>1576</v>
      </c>
      <c r="K2547" s="69"/>
      <c r="L2547" s="69"/>
      <c r="M2547" s="69" t="s">
        <v>666</v>
      </c>
      <c r="N2547" s="69" t="s">
        <v>28</v>
      </c>
      <c r="O2547" s="71">
        <v>0</v>
      </c>
      <c r="P2547" s="74">
        <v>17.86</v>
      </c>
    </row>
    <row r="2548" spans="1:16" ht="14.25" customHeight="1">
      <c r="A2548" s="64" t="s">
        <v>122</v>
      </c>
      <c r="B2548" s="163" t="s">
        <v>1342</v>
      </c>
      <c r="C2548" s="174" t="s">
        <v>648</v>
      </c>
      <c r="D2548" s="68">
        <v>45716</v>
      </c>
      <c r="E2548" s="66">
        <f t="shared" si="27"/>
        <v>2</v>
      </c>
      <c r="F2548" s="66">
        <f t="shared" si="28"/>
        <v>2025</v>
      </c>
      <c r="G2548" s="67">
        <f t="shared" si="29"/>
        <v>45689</v>
      </c>
      <c r="H2548" s="67" t="s">
        <v>29</v>
      </c>
      <c r="I2548" s="26" t="s">
        <v>37</v>
      </c>
      <c r="J2548" s="66" t="s">
        <v>1576</v>
      </c>
      <c r="K2548" s="69"/>
      <c r="L2548" s="69"/>
      <c r="M2548" s="69" t="s">
        <v>666</v>
      </c>
      <c r="N2548" s="69" t="s">
        <v>28</v>
      </c>
      <c r="O2548" s="71">
        <v>0</v>
      </c>
      <c r="P2548" s="74">
        <v>14.46</v>
      </c>
    </row>
    <row r="2549" spans="1:16" ht="14.25" customHeight="1">
      <c r="A2549" s="64" t="s">
        <v>122</v>
      </c>
      <c r="B2549" s="163" t="s">
        <v>1342</v>
      </c>
      <c r="C2549" s="174" t="s">
        <v>648</v>
      </c>
      <c r="D2549" s="68">
        <v>45716</v>
      </c>
      <c r="E2549" s="66">
        <f t="shared" si="27"/>
        <v>2</v>
      </c>
      <c r="F2549" s="66">
        <f t="shared" si="28"/>
        <v>2025</v>
      </c>
      <c r="G2549" s="67">
        <f t="shared" si="29"/>
        <v>45689</v>
      </c>
      <c r="H2549" s="67" t="s">
        <v>29</v>
      </c>
      <c r="I2549" s="26" t="s">
        <v>37</v>
      </c>
      <c r="J2549" s="66" t="s">
        <v>1576</v>
      </c>
      <c r="K2549" s="69"/>
      <c r="L2549" s="69"/>
      <c r="M2549" s="69" t="s">
        <v>666</v>
      </c>
      <c r="N2549" s="69" t="s">
        <v>28</v>
      </c>
      <c r="O2549" s="71">
        <v>0</v>
      </c>
      <c r="P2549" s="74">
        <v>87.23</v>
      </c>
    </row>
    <row r="2550" spans="1:16" ht="14.25" customHeight="1">
      <c r="A2550" s="64" t="s">
        <v>122</v>
      </c>
      <c r="B2550" s="163" t="s">
        <v>1342</v>
      </c>
      <c r="C2550" s="174" t="s">
        <v>648</v>
      </c>
      <c r="D2550" s="68">
        <v>45721</v>
      </c>
      <c r="E2550" s="66">
        <f t="shared" si="27"/>
        <v>3</v>
      </c>
      <c r="F2550" s="66">
        <f t="shared" si="28"/>
        <v>2025</v>
      </c>
      <c r="G2550" s="67">
        <f t="shared" si="29"/>
        <v>45717</v>
      </c>
      <c r="H2550" s="67" t="s">
        <v>2007</v>
      </c>
      <c r="I2550" s="26" t="s">
        <v>25</v>
      </c>
      <c r="J2550" s="66" t="s">
        <v>579</v>
      </c>
      <c r="K2550" s="69"/>
      <c r="L2550" s="69"/>
      <c r="M2550" s="69" t="s">
        <v>666</v>
      </c>
      <c r="N2550" s="69" t="s">
        <v>604</v>
      </c>
      <c r="O2550" s="71">
        <v>419.8</v>
      </c>
      <c r="P2550" s="74">
        <v>0</v>
      </c>
    </row>
    <row r="2551" spans="1:16" ht="14.25" customHeight="1">
      <c r="A2551" s="64" t="s">
        <v>122</v>
      </c>
      <c r="B2551" s="163" t="s">
        <v>1342</v>
      </c>
      <c r="C2551" s="174" t="s">
        <v>648</v>
      </c>
      <c r="D2551" s="68">
        <v>45721</v>
      </c>
      <c r="E2551" s="66">
        <f t="shared" si="27"/>
        <v>3</v>
      </c>
      <c r="F2551" s="66">
        <f t="shared" si="28"/>
        <v>2025</v>
      </c>
      <c r="G2551" s="67">
        <f t="shared" si="29"/>
        <v>45717</v>
      </c>
      <c r="H2551" s="67" t="s">
        <v>2007</v>
      </c>
      <c r="I2551" s="26" t="s">
        <v>25</v>
      </c>
      <c r="J2551" s="66" t="s">
        <v>579</v>
      </c>
      <c r="K2551" s="69"/>
      <c r="L2551" s="69"/>
      <c r="M2551" s="69" t="s">
        <v>666</v>
      </c>
      <c r="N2551" s="69" t="s">
        <v>604</v>
      </c>
      <c r="O2551" s="71">
        <v>76.97</v>
      </c>
      <c r="P2551" s="74">
        <v>0</v>
      </c>
    </row>
    <row r="2552" spans="1:16" ht="14.25" customHeight="1">
      <c r="A2552" s="64" t="s">
        <v>122</v>
      </c>
      <c r="B2552" s="163" t="s">
        <v>1342</v>
      </c>
      <c r="C2552" s="174" t="s">
        <v>648</v>
      </c>
      <c r="D2552" s="68">
        <v>45721</v>
      </c>
      <c r="E2552" s="66">
        <f t="shared" ref="E2552:E2806" si="30">MONTH(D2552)</f>
        <v>3</v>
      </c>
      <c r="F2552" s="66">
        <f t="shared" ref="F2552:F2806" si="31">YEAR(D2552)</f>
        <v>2025</v>
      </c>
      <c r="G2552" s="67">
        <f t="shared" ref="G2552:G2806" si="32">(E2552&amp;"/"&amp;F2552)*1</f>
        <v>45717</v>
      </c>
      <c r="H2552" s="67" t="s">
        <v>2009</v>
      </c>
      <c r="I2552" s="26" t="s">
        <v>1311</v>
      </c>
      <c r="J2552" s="66" t="s">
        <v>580</v>
      </c>
      <c r="K2552" s="69"/>
      <c r="L2552" s="69"/>
      <c r="M2552" s="69" t="s">
        <v>666</v>
      </c>
      <c r="N2552" s="69" t="s">
        <v>28</v>
      </c>
      <c r="O2552" s="71">
        <v>0</v>
      </c>
      <c r="P2552" s="74">
        <v>94.45</v>
      </c>
    </row>
    <row r="2553" spans="1:16" ht="14.25" customHeight="1">
      <c r="A2553" s="64" t="s">
        <v>122</v>
      </c>
      <c r="B2553" s="163" t="s">
        <v>1342</v>
      </c>
      <c r="C2553" s="174" t="s">
        <v>648</v>
      </c>
      <c r="D2553" s="68">
        <v>45721</v>
      </c>
      <c r="E2553" s="66">
        <f t="shared" si="30"/>
        <v>3</v>
      </c>
      <c r="F2553" s="66">
        <f t="shared" si="31"/>
        <v>2025</v>
      </c>
      <c r="G2553" s="67">
        <f t="shared" si="32"/>
        <v>45717</v>
      </c>
      <c r="H2553" s="67" t="s">
        <v>2009</v>
      </c>
      <c r="I2553" s="26" t="s">
        <v>1311</v>
      </c>
      <c r="J2553" s="66" t="s">
        <v>580</v>
      </c>
      <c r="K2553" s="69"/>
      <c r="L2553" s="69"/>
      <c r="M2553" s="69" t="s">
        <v>666</v>
      </c>
      <c r="N2553" s="69" t="s">
        <v>28</v>
      </c>
      <c r="O2553" s="71">
        <v>0</v>
      </c>
      <c r="P2553" s="74">
        <v>17.309999999999999</v>
      </c>
    </row>
    <row r="2554" spans="1:16" ht="14.25" customHeight="1">
      <c r="A2554" s="64" t="s">
        <v>122</v>
      </c>
      <c r="B2554" s="163" t="s">
        <v>1342</v>
      </c>
      <c r="C2554" s="174" t="s">
        <v>648</v>
      </c>
      <c r="D2554" s="68">
        <v>45734</v>
      </c>
      <c r="E2554" s="66">
        <f t="shared" si="30"/>
        <v>3</v>
      </c>
      <c r="F2554" s="66">
        <f t="shared" si="31"/>
        <v>2025</v>
      </c>
      <c r="G2554" s="67">
        <f t="shared" si="32"/>
        <v>45717</v>
      </c>
      <c r="H2554" s="67" t="s">
        <v>2007</v>
      </c>
      <c r="I2554" s="26" t="s">
        <v>25</v>
      </c>
      <c r="J2554" s="66" t="s">
        <v>579</v>
      </c>
      <c r="K2554" s="69"/>
      <c r="L2554" s="69"/>
      <c r="M2554" s="69" t="s">
        <v>666</v>
      </c>
      <c r="N2554" s="69" t="s">
        <v>604</v>
      </c>
      <c r="O2554" s="71">
        <v>69.849999999999994</v>
      </c>
      <c r="P2554" s="74">
        <v>0</v>
      </c>
    </row>
    <row r="2555" spans="1:16" ht="14.25" customHeight="1">
      <c r="A2555" s="64" t="s">
        <v>122</v>
      </c>
      <c r="B2555" s="163" t="s">
        <v>1342</v>
      </c>
      <c r="C2555" s="174" t="s">
        <v>648</v>
      </c>
      <c r="D2555" s="68">
        <v>45734</v>
      </c>
      <c r="E2555" s="66">
        <f t="shared" si="30"/>
        <v>3</v>
      </c>
      <c r="F2555" s="66">
        <f t="shared" si="31"/>
        <v>2025</v>
      </c>
      <c r="G2555" s="67">
        <f t="shared" si="32"/>
        <v>45717</v>
      </c>
      <c r="H2555" s="67" t="s">
        <v>2009</v>
      </c>
      <c r="I2555" s="26" t="s">
        <v>1311</v>
      </c>
      <c r="J2555" s="66" t="s">
        <v>580</v>
      </c>
      <c r="K2555" s="69"/>
      <c r="L2555" s="69"/>
      <c r="M2555" s="69" t="s">
        <v>666</v>
      </c>
      <c r="N2555" s="69" t="s">
        <v>28</v>
      </c>
      <c r="O2555" s="71">
        <v>0</v>
      </c>
      <c r="P2555" s="74">
        <v>15.71</v>
      </c>
    </row>
    <row r="2556" spans="1:16" ht="14.25" customHeight="1">
      <c r="A2556" s="64" t="s">
        <v>122</v>
      </c>
      <c r="B2556" s="163" t="s">
        <v>1342</v>
      </c>
      <c r="C2556" s="174" t="s">
        <v>648</v>
      </c>
      <c r="D2556" s="68">
        <v>45740</v>
      </c>
      <c r="E2556" s="66">
        <f t="shared" si="30"/>
        <v>3</v>
      </c>
      <c r="F2556" s="66">
        <f t="shared" si="31"/>
        <v>2025</v>
      </c>
      <c r="G2556" s="67">
        <f t="shared" si="32"/>
        <v>45717</v>
      </c>
      <c r="H2556" s="67" t="s">
        <v>2007</v>
      </c>
      <c r="I2556" s="26" t="s">
        <v>25</v>
      </c>
      <c r="J2556" s="66" t="s">
        <v>579</v>
      </c>
      <c r="K2556" s="69"/>
      <c r="L2556" s="69"/>
      <c r="M2556" s="69" t="s">
        <v>666</v>
      </c>
      <c r="N2556" s="69" t="s">
        <v>604</v>
      </c>
      <c r="O2556" s="71">
        <v>63.19</v>
      </c>
      <c r="P2556" s="74">
        <v>0</v>
      </c>
    </row>
    <row r="2557" spans="1:16" ht="14.25" customHeight="1">
      <c r="A2557" s="64" t="s">
        <v>122</v>
      </c>
      <c r="B2557" s="163" t="s">
        <v>1342</v>
      </c>
      <c r="C2557" s="174" t="s">
        <v>648</v>
      </c>
      <c r="D2557" s="68">
        <v>45740</v>
      </c>
      <c r="E2557" s="66">
        <f t="shared" si="30"/>
        <v>3</v>
      </c>
      <c r="F2557" s="66">
        <f t="shared" si="31"/>
        <v>2025</v>
      </c>
      <c r="G2557" s="67">
        <f t="shared" si="32"/>
        <v>45717</v>
      </c>
      <c r="H2557" s="67" t="s">
        <v>2007</v>
      </c>
      <c r="I2557" s="26" t="s">
        <v>25</v>
      </c>
      <c r="J2557" s="66" t="s">
        <v>579</v>
      </c>
      <c r="K2557" s="69"/>
      <c r="L2557" s="69"/>
      <c r="M2557" s="69" t="s">
        <v>666</v>
      </c>
      <c r="N2557" s="69" t="s">
        <v>604</v>
      </c>
      <c r="O2557" s="71">
        <v>0.51</v>
      </c>
      <c r="P2557" s="74">
        <v>0</v>
      </c>
    </row>
    <row r="2558" spans="1:16" ht="14.25" customHeight="1">
      <c r="A2558" s="64" t="s">
        <v>122</v>
      </c>
      <c r="B2558" s="163" t="s">
        <v>1342</v>
      </c>
      <c r="C2558" s="174" t="s">
        <v>648</v>
      </c>
      <c r="D2558" s="68">
        <v>45740</v>
      </c>
      <c r="E2558" s="66">
        <f t="shared" si="30"/>
        <v>3</v>
      </c>
      <c r="F2558" s="66">
        <f t="shared" si="31"/>
        <v>2025</v>
      </c>
      <c r="G2558" s="67">
        <f t="shared" si="32"/>
        <v>45717</v>
      </c>
      <c r="H2558" s="67" t="s">
        <v>2009</v>
      </c>
      <c r="I2558" s="26" t="s">
        <v>1311</v>
      </c>
      <c r="J2558" s="66" t="s">
        <v>580</v>
      </c>
      <c r="K2558" s="69"/>
      <c r="L2558" s="69"/>
      <c r="M2558" s="69" t="s">
        <v>666</v>
      </c>
      <c r="N2558" s="69" t="s">
        <v>28</v>
      </c>
      <c r="O2558" s="71">
        <v>0</v>
      </c>
      <c r="P2558" s="74">
        <v>14.21</v>
      </c>
    </row>
    <row r="2559" spans="1:16" ht="14.25" customHeight="1">
      <c r="A2559" s="64" t="s">
        <v>122</v>
      </c>
      <c r="B2559" s="163" t="s">
        <v>1342</v>
      </c>
      <c r="C2559" s="174" t="s">
        <v>648</v>
      </c>
      <c r="D2559" s="68">
        <v>45740</v>
      </c>
      <c r="E2559" s="66">
        <f t="shared" si="30"/>
        <v>3</v>
      </c>
      <c r="F2559" s="66">
        <f t="shared" si="31"/>
        <v>2025</v>
      </c>
      <c r="G2559" s="67">
        <f t="shared" si="32"/>
        <v>45717</v>
      </c>
      <c r="H2559" s="67" t="s">
        <v>2009</v>
      </c>
      <c r="I2559" s="26" t="s">
        <v>1311</v>
      </c>
      <c r="J2559" s="66" t="s">
        <v>580</v>
      </c>
      <c r="K2559" s="69"/>
      <c r="L2559" s="69"/>
      <c r="M2559" s="69" t="s">
        <v>666</v>
      </c>
      <c r="N2559" s="69" t="s">
        <v>28</v>
      </c>
      <c r="O2559" s="71">
        <v>0</v>
      </c>
      <c r="P2559" s="74">
        <v>0.11</v>
      </c>
    </row>
    <row r="2560" spans="1:16" ht="14.25" customHeight="1">
      <c r="A2560" s="64" t="s">
        <v>122</v>
      </c>
      <c r="B2560" s="163" t="s">
        <v>1342</v>
      </c>
      <c r="C2560" s="174" t="s">
        <v>648</v>
      </c>
      <c r="D2560" s="68">
        <v>45748</v>
      </c>
      <c r="E2560" s="66">
        <f t="shared" si="30"/>
        <v>4</v>
      </c>
      <c r="F2560" s="66">
        <f t="shared" si="31"/>
        <v>2025</v>
      </c>
      <c r="G2560" s="67">
        <f t="shared" si="32"/>
        <v>45748</v>
      </c>
      <c r="H2560" s="67" t="s">
        <v>2007</v>
      </c>
      <c r="I2560" s="26" t="s">
        <v>25</v>
      </c>
      <c r="J2560" s="66" t="s">
        <v>579</v>
      </c>
      <c r="K2560" s="69"/>
      <c r="L2560" s="69"/>
      <c r="M2560" s="69" t="s">
        <v>666</v>
      </c>
      <c r="N2560" s="69" t="s">
        <v>604</v>
      </c>
      <c r="O2560" s="71">
        <v>406.32</v>
      </c>
      <c r="P2560" s="74">
        <v>0</v>
      </c>
    </row>
    <row r="2561" spans="1:16" ht="14.25" customHeight="1">
      <c r="A2561" s="64" t="s">
        <v>122</v>
      </c>
      <c r="B2561" s="163" t="s">
        <v>1342</v>
      </c>
      <c r="C2561" s="174" t="s">
        <v>648</v>
      </c>
      <c r="D2561" s="68">
        <v>45748</v>
      </c>
      <c r="E2561" s="66">
        <f t="shared" si="30"/>
        <v>4</v>
      </c>
      <c r="F2561" s="66">
        <f t="shared" si="31"/>
        <v>2025</v>
      </c>
      <c r="G2561" s="67">
        <f t="shared" si="32"/>
        <v>45748</v>
      </c>
      <c r="H2561" s="67" t="s">
        <v>2009</v>
      </c>
      <c r="I2561" s="26" t="s">
        <v>1311</v>
      </c>
      <c r="J2561" s="66" t="s">
        <v>580</v>
      </c>
      <c r="K2561" s="69"/>
      <c r="L2561" s="69"/>
      <c r="M2561" s="69" t="s">
        <v>666</v>
      </c>
      <c r="N2561" s="69" t="s">
        <v>28</v>
      </c>
      <c r="O2561" s="71">
        <v>0</v>
      </c>
      <c r="P2561" s="74">
        <v>91.42</v>
      </c>
    </row>
    <row r="2562" spans="1:16" ht="14.25" customHeight="1">
      <c r="A2562" s="64" t="s">
        <v>122</v>
      </c>
      <c r="B2562" s="163" t="s">
        <v>1342</v>
      </c>
      <c r="C2562" s="174" t="s">
        <v>648</v>
      </c>
      <c r="D2562" s="68">
        <v>45749</v>
      </c>
      <c r="E2562" s="66">
        <f t="shared" si="30"/>
        <v>4</v>
      </c>
      <c r="F2562" s="66">
        <f t="shared" si="31"/>
        <v>2025</v>
      </c>
      <c r="G2562" s="67">
        <f t="shared" si="32"/>
        <v>45748</v>
      </c>
      <c r="H2562" s="67" t="s">
        <v>29</v>
      </c>
      <c r="I2562" s="26" t="s">
        <v>161</v>
      </c>
      <c r="J2562" s="66" t="s">
        <v>1218</v>
      </c>
      <c r="K2562" s="69"/>
      <c r="L2562" s="69"/>
      <c r="M2562" s="69" t="s">
        <v>664</v>
      </c>
      <c r="N2562" s="69" t="s">
        <v>604</v>
      </c>
      <c r="O2562" s="71">
        <v>12157.93</v>
      </c>
      <c r="P2562" s="74">
        <v>0</v>
      </c>
    </row>
    <row r="2563" spans="1:16" ht="14.25" customHeight="1">
      <c r="A2563" s="64" t="s">
        <v>122</v>
      </c>
      <c r="B2563" s="163" t="s">
        <v>1342</v>
      </c>
      <c r="C2563" s="174" t="s">
        <v>648</v>
      </c>
      <c r="D2563" s="68">
        <v>45749</v>
      </c>
      <c r="E2563" s="66">
        <f t="shared" si="30"/>
        <v>4</v>
      </c>
      <c r="F2563" s="66">
        <f t="shared" si="31"/>
        <v>2025</v>
      </c>
      <c r="G2563" s="67">
        <f t="shared" si="32"/>
        <v>45748</v>
      </c>
      <c r="H2563" s="67" t="s">
        <v>29</v>
      </c>
      <c r="I2563" s="26" t="s">
        <v>161</v>
      </c>
      <c r="J2563" s="66" t="s">
        <v>1218</v>
      </c>
      <c r="K2563" s="69"/>
      <c r="L2563" s="69"/>
      <c r="M2563" s="69" t="s">
        <v>664</v>
      </c>
      <c r="N2563" s="69" t="s">
        <v>604</v>
      </c>
      <c r="O2563" s="71">
        <v>12157.93</v>
      </c>
      <c r="P2563" s="74">
        <v>0</v>
      </c>
    </row>
    <row r="2564" spans="1:16" ht="14.25" customHeight="1">
      <c r="A2564" s="64" t="s">
        <v>122</v>
      </c>
      <c r="B2564" s="163" t="s">
        <v>1342</v>
      </c>
      <c r="C2564" s="174" t="s">
        <v>648</v>
      </c>
      <c r="D2564" s="68">
        <v>45750</v>
      </c>
      <c r="E2564" s="66">
        <f t="shared" si="30"/>
        <v>4</v>
      </c>
      <c r="F2564" s="66">
        <f t="shared" si="31"/>
        <v>2025</v>
      </c>
      <c r="G2564" s="67">
        <f t="shared" si="32"/>
        <v>45748</v>
      </c>
      <c r="H2564" s="67" t="s">
        <v>2007</v>
      </c>
      <c r="I2564" s="26" t="s">
        <v>25</v>
      </c>
      <c r="J2564" s="66" t="s">
        <v>579</v>
      </c>
      <c r="K2564" s="69"/>
      <c r="L2564" s="69"/>
      <c r="M2564" s="69" t="s">
        <v>666</v>
      </c>
      <c r="N2564" s="69" t="s">
        <v>604</v>
      </c>
      <c r="O2564" s="71">
        <v>81.84</v>
      </c>
      <c r="P2564" s="74">
        <v>0</v>
      </c>
    </row>
    <row r="2565" spans="1:16" ht="14.25" customHeight="1">
      <c r="A2565" s="64" t="s">
        <v>122</v>
      </c>
      <c r="B2565" s="163" t="s">
        <v>1342</v>
      </c>
      <c r="C2565" s="174" t="s">
        <v>648</v>
      </c>
      <c r="D2565" s="68">
        <v>45750</v>
      </c>
      <c r="E2565" s="66">
        <f t="shared" si="30"/>
        <v>4</v>
      </c>
      <c r="F2565" s="66">
        <f t="shared" si="31"/>
        <v>2025</v>
      </c>
      <c r="G2565" s="67">
        <f t="shared" si="32"/>
        <v>45748</v>
      </c>
      <c r="H2565" s="67" t="s">
        <v>2009</v>
      </c>
      <c r="I2565" s="26" t="s">
        <v>1311</v>
      </c>
      <c r="J2565" s="66" t="s">
        <v>580</v>
      </c>
      <c r="K2565" s="69"/>
      <c r="L2565" s="69"/>
      <c r="M2565" s="69" t="s">
        <v>666</v>
      </c>
      <c r="N2565" s="69" t="s">
        <v>28</v>
      </c>
      <c r="O2565" s="71">
        <v>0</v>
      </c>
      <c r="P2565" s="74">
        <v>18.41</v>
      </c>
    </row>
    <row r="2566" spans="1:16" ht="14.25" customHeight="1">
      <c r="A2566" s="64" t="s">
        <v>122</v>
      </c>
      <c r="B2566" s="163" t="s">
        <v>1342</v>
      </c>
      <c r="C2566" s="174" t="s">
        <v>648</v>
      </c>
      <c r="D2566" s="68">
        <v>45769</v>
      </c>
      <c r="E2566" s="66">
        <f t="shared" si="30"/>
        <v>4</v>
      </c>
      <c r="F2566" s="66">
        <f t="shared" si="31"/>
        <v>2025</v>
      </c>
      <c r="G2566" s="67">
        <f t="shared" si="32"/>
        <v>45748</v>
      </c>
      <c r="H2566" s="67" t="s">
        <v>2007</v>
      </c>
      <c r="I2566" s="26" t="s">
        <v>25</v>
      </c>
      <c r="J2566" s="66" t="s">
        <v>579</v>
      </c>
      <c r="K2566" s="69"/>
      <c r="L2566" s="69"/>
      <c r="M2566" s="69" t="s">
        <v>666</v>
      </c>
      <c r="N2566" s="69" t="s">
        <v>604</v>
      </c>
      <c r="O2566" s="71">
        <v>82.41</v>
      </c>
      <c r="P2566" s="74">
        <v>0</v>
      </c>
    </row>
    <row r="2567" spans="1:16" ht="14.25" customHeight="1">
      <c r="A2567" s="64" t="s">
        <v>122</v>
      </c>
      <c r="B2567" s="163" t="s">
        <v>1342</v>
      </c>
      <c r="C2567" s="174" t="s">
        <v>648</v>
      </c>
      <c r="D2567" s="68">
        <v>45769</v>
      </c>
      <c r="E2567" s="66">
        <f t="shared" si="30"/>
        <v>4</v>
      </c>
      <c r="F2567" s="66">
        <f t="shared" si="31"/>
        <v>2025</v>
      </c>
      <c r="G2567" s="67">
        <f t="shared" si="32"/>
        <v>45748</v>
      </c>
      <c r="H2567" s="67" t="s">
        <v>2009</v>
      </c>
      <c r="I2567" s="26" t="s">
        <v>1311</v>
      </c>
      <c r="J2567" s="66" t="s">
        <v>580</v>
      </c>
      <c r="K2567" s="69"/>
      <c r="L2567" s="69"/>
      <c r="M2567" s="69" t="s">
        <v>666</v>
      </c>
      <c r="N2567" s="69" t="s">
        <v>28</v>
      </c>
      <c r="O2567" s="71">
        <v>0</v>
      </c>
      <c r="P2567" s="74">
        <v>18.54</v>
      </c>
    </row>
    <row r="2568" spans="1:16" ht="14.25" customHeight="1">
      <c r="A2568" s="64" t="s">
        <v>122</v>
      </c>
      <c r="B2568" s="163" t="s">
        <v>1342</v>
      </c>
      <c r="C2568" s="174" t="s">
        <v>648</v>
      </c>
      <c r="D2568" s="68">
        <v>45770</v>
      </c>
      <c r="E2568" s="66">
        <f t="shared" si="30"/>
        <v>4</v>
      </c>
      <c r="F2568" s="66">
        <f t="shared" si="31"/>
        <v>2025</v>
      </c>
      <c r="G2568" s="67">
        <f t="shared" si="32"/>
        <v>45748</v>
      </c>
      <c r="H2568" s="67" t="s">
        <v>2007</v>
      </c>
      <c r="I2568" s="26" t="s">
        <v>25</v>
      </c>
      <c r="J2568" s="66" t="s">
        <v>579</v>
      </c>
      <c r="K2568" s="69"/>
      <c r="L2568" s="69"/>
      <c r="M2568" s="69" t="s">
        <v>666</v>
      </c>
      <c r="N2568" s="69" t="s">
        <v>604</v>
      </c>
      <c r="O2568" s="71">
        <v>73.959999999999994</v>
      </c>
      <c r="P2568" s="74">
        <v>0</v>
      </c>
    </row>
    <row r="2569" spans="1:16" ht="14.25" customHeight="1">
      <c r="A2569" s="64" t="s">
        <v>122</v>
      </c>
      <c r="B2569" s="163" t="s">
        <v>1342</v>
      </c>
      <c r="C2569" s="174" t="s">
        <v>648</v>
      </c>
      <c r="D2569" s="68">
        <v>45770</v>
      </c>
      <c r="E2569" s="66">
        <f t="shared" si="30"/>
        <v>4</v>
      </c>
      <c r="F2569" s="66">
        <f t="shared" si="31"/>
        <v>2025</v>
      </c>
      <c r="G2569" s="67">
        <f t="shared" si="32"/>
        <v>45748</v>
      </c>
      <c r="H2569" s="67" t="s">
        <v>2009</v>
      </c>
      <c r="I2569" s="26" t="s">
        <v>1311</v>
      </c>
      <c r="J2569" s="66" t="s">
        <v>580</v>
      </c>
      <c r="K2569" s="69"/>
      <c r="L2569" s="69"/>
      <c r="M2569" s="69" t="s">
        <v>666</v>
      </c>
      <c r="N2569" s="69" t="s">
        <v>28</v>
      </c>
      <c r="O2569" s="71">
        <v>0</v>
      </c>
      <c r="P2569" s="74">
        <v>16.64</v>
      </c>
    </row>
    <row r="2570" spans="1:16" ht="14.25" customHeight="1">
      <c r="A2570" s="64" t="s">
        <v>122</v>
      </c>
      <c r="B2570" s="163" t="s">
        <v>1342</v>
      </c>
      <c r="C2570" s="174" t="s">
        <v>648</v>
      </c>
      <c r="D2570" s="68">
        <v>45770</v>
      </c>
      <c r="E2570" s="66">
        <f t="shared" si="30"/>
        <v>4</v>
      </c>
      <c r="F2570" s="66">
        <f t="shared" si="31"/>
        <v>2025</v>
      </c>
      <c r="G2570" s="67">
        <f t="shared" si="32"/>
        <v>45748</v>
      </c>
      <c r="H2570" s="67" t="s">
        <v>2008</v>
      </c>
      <c r="I2570" s="26" t="s">
        <v>475</v>
      </c>
      <c r="J2570" s="66" t="s">
        <v>1577</v>
      </c>
      <c r="K2570" s="69"/>
      <c r="L2570" s="69"/>
      <c r="M2570" s="69" t="s">
        <v>666</v>
      </c>
      <c r="N2570" s="69" t="s">
        <v>28</v>
      </c>
      <c r="O2570" s="71">
        <v>0</v>
      </c>
      <c r="P2570" s="74">
        <v>2208.98</v>
      </c>
    </row>
    <row r="2571" spans="1:16" ht="14.25" customHeight="1">
      <c r="A2571" s="64" t="s">
        <v>122</v>
      </c>
      <c r="B2571" s="163" t="s">
        <v>1342</v>
      </c>
      <c r="C2571" s="174" t="s">
        <v>648</v>
      </c>
      <c r="D2571" s="68">
        <v>45771</v>
      </c>
      <c r="E2571" s="66">
        <f t="shared" si="30"/>
        <v>4</v>
      </c>
      <c r="F2571" s="66">
        <f t="shared" si="31"/>
        <v>2025</v>
      </c>
      <c r="G2571" s="67">
        <f t="shared" si="32"/>
        <v>45748</v>
      </c>
      <c r="H2571" s="67" t="s">
        <v>2007</v>
      </c>
      <c r="I2571" s="26" t="s">
        <v>25</v>
      </c>
      <c r="J2571" s="66" t="s">
        <v>579</v>
      </c>
      <c r="K2571" s="69"/>
      <c r="L2571" s="69"/>
      <c r="M2571" s="69" t="s">
        <v>666</v>
      </c>
      <c r="N2571" s="69" t="s">
        <v>604</v>
      </c>
      <c r="O2571" s="71">
        <v>0.59</v>
      </c>
      <c r="P2571" s="74">
        <v>0</v>
      </c>
    </row>
    <row r="2572" spans="1:16" ht="14.25" customHeight="1">
      <c r="A2572" s="64" t="s">
        <v>122</v>
      </c>
      <c r="B2572" s="163" t="s">
        <v>1342</v>
      </c>
      <c r="C2572" s="174" t="s">
        <v>648</v>
      </c>
      <c r="D2572" s="68">
        <v>45771</v>
      </c>
      <c r="E2572" s="66">
        <f t="shared" si="30"/>
        <v>4</v>
      </c>
      <c r="F2572" s="66">
        <f t="shared" si="31"/>
        <v>2025</v>
      </c>
      <c r="G2572" s="67">
        <f t="shared" si="32"/>
        <v>45748</v>
      </c>
      <c r="H2572" s="67" t="s">
        <v>2009</v>
      </c>
      <c r="I2572" s="26" t="s">
        <v>1311</v>
      </c>
      <c r="J2572" s="66" t="s">
        <v>580</v>
      </c>
      <c r="K2572" s="69"/>
      <c r="L2572" s="69"/>
      <c r="M2572" s="69" t="s">
        <v>666</v>
      </c>
      <c r="N2572" s="69" t="s">
        <v>28</v>
      </c>
      <c r="O2572" s="71">
        <v>0</v>
      </c>
      <c r="P2572" s="74">
        <v>0.13</v>
      </c>
    </row>
    <row r="2573" spans="1:16" ht="14.25" customHeight="1">
      <c r="A2573" s="64" t="s">
        <v>122</v>
      </c>
      <c r="B2573" s="163" t="s">
        <v>1342</v>
      </c>
      <c r="C2573" s="174" t="s">
        <v>648</v>
      </c>
      <c r="D2573" s="68">
        <v>45779</v>
      </c>
      <c r="E2573" s="66">
        <f t="shared" si="30"/>
        <v>5</v>
      </c>
      <c r="F2573" s="66">
        <f t="shared" si="31"/>
        <v>2025</v>
      </c>
      <c r="G2573" s="67">
        <f t="shared" si="32"/>
        <v>45778</v>
      </c>
      <c r="H2573" s="67" t="s">
        <v>2007</v>
      </c>
      <c r="I2573" s="26" t="s">
        <v>25</v>
      </c>
      <c r="J2573" s="66" t="s">
        <v>579</v>
      </c>
      <c r="K2573" s="69"/>
      <c r="L2573" s="69"/>
      <c r="M2573" s="69" t="s">
        <v>666</v>
      </c>
      <c r="N2573" s="69" t="s">
        <v>604</v>
      </c>
      <c r="O2573" s="71">
        <v>448.4</v>
      </c>
      <c r="P2573" s="74">
        <v>0</v>
      </c>
    </row>
    <row r="2574" spans="1:16" ht="14.25" customHeight="1">
      <c r="A2574" s="64" t="s">
        <v>122</v>
      </c>
      <c r="B2574" s="163" t="s">
        <v>1342</v>
      </c>
      <c r="C2574" s="174" t="s">
        <v>648</v>
      </c>
      <c r="D2574" s="68">
        <v>45779</v>
      </c>
      <c r="E2574" s="66">
        <f t="shared" si="30"/>
        <v>5</v>
      </c>
      <c r="F2574" s="66">
        <f t="shared" si="31"/>
        <v>2025</v>
      </c>
      <c r="G2574" s="67">
        <f t="shared" si="32"/>
        <v>45778</v>
      </c>
      <c r="H2574" s="67" t="s">
        <v>2007</v>
      </c>
      <c r="I2574" s="26" t="s">
        <v>25</v>
      </c>
      <c r="J2574" s="66" t="s">
        <v>579</v>
      </c>
      <c r="K2574" s="69"/>
      <c r="L2574" s="69"/>
      <c r="M2574" s="69" t="s">
        <v>666</v>
      </c>
      <c r="N2574" s="69" t="s">
        <v>604</v>
      </c>
      <c r="O2574" s="71">
        <v>156.01</v>
      </c>
      <c r="P2574" s="74">
        <v>0</v>
      </c>
    </row>
    <row r="2575" spans="1:16" ht="14.25" customHeight="1">
      <c r="A2575" s="64" t="s">
        <v>122</v>
      </c>
      <c r="B2575" s="163" t="s">
        <v>1342</v>
      </c>
      <c r="C2575" s="174" t="s">
        <v>648</v>
      </c>
      <c r="D2575" s="68">
        <v>45779</v>
      </c>
      <c r="E2575" s="66">
        <f t="shared" si="30"/>
        <v>5</v>
      </c>
      <c r="F2575" s="66">
        <f t="shared" si="31"/>
        <v>2025</v>
      </c>
      <c r="G2575" s="67">
        <f t="shared" si="32"/>
        <v>45778</v>
      </c>
      <c r="H2575" s="67" t="s">
        <v>2009</v>
      </c>
      <c r="I2575" s="26" t="s">
        <v>1311</v>
      </c>
      <c r="J2575" s="66" t="s">
        <v>580</v>
      </c>
      <c r="K2575" s="69"/>
      <c r="L2575" s="69"/>
      <c r="M2575" s="69" t="s">
        <v>666</v>
      </c>
      <c r="N2575" s="69" t="s">
        <v>28</v>
      </c>
      <c r="O2575" s="71">
        <v>0</v>
      </c>
      <c r="P2575" s="74">
        <v>100.89</v>
      </c>
    </row>
    <row r="2576" spans="1:16" ht="14.25" customHeight="1">
      <c r="A2576" s="64" t="s">
        <v>122</v>
      </c>
      <c r="B2576" s="163" t="s">
        <v>1342</v>
      </c>
      <c r="C2576" s="174" t="s">
        <v>648</v>
      </c>
      <c r="D2576" s="68">
        <v>45779</v>
      </c>
      <c r="E2576" s="66">
        <f t="shared" si="30"/>
        <v>5</v>
      </c>
      <c r="F2576" s="66">
        <f t="shared" si="31"/>
        <v>2025</v>
      </c>
      <c r="G2576" s="67">
        <f t="shared" si="32"/>
        <v>45778</v>
      </c>
      <c r="H2576" s="67" t="s">
        <v>2009</v>
      </c>
      <c r="I2576" s="26" t="s">
        <v>1311</v>
      </c>
      <c r="J2576" s="66" t="s">
        <v>580</v>
      </c>
      <c r="K2576" s="69"/>
      <c r="L2576" s="69"/>
      <c r="M2576" s="69" t="s">
        <v>666</v>
      </c>
      <c r="N2576" s="69" t="s">
        <v>28</v>
      </c>
      <c r="O2576" s="71">
        <v>0</v>
      </c>
      <c r="P2576" s="74">
        <v>35.1</v>
      </c>
    </row>
    <row r="2577" spans="1:16" ht="14.25" customHeight="1">
      <c r="A2577" s="64" t="s">
        <v>122</v>
      </c>
      <c r="B2577" s="163" t="s">
        <v>1342</v>
      </c>
      <c r="C2577" s="174" t="s">
        <v>648</v>
      </c>
      <c r="D2577" s="68">
        <v>45782</v>
      </c>
      <c r="E2577" s="66">
        <f t="shared" si="30"/>
        <v>5</v>
      </c>
      <c r="F2577" s="66">
        <f t="shared" si="31"/>
        <v>2025</v>
      </c>
      <c r="G2577" s="67">
        <f t="shared" si="32"/>
        <v>45778</v>
      </c>
      <c r="H2577" s="67" t="s">
        <v>2007</v>
      </c>
      <c r="I2577" s="26" t="s">
        <v>25</v>
      </c>
      <c r="J2577" s="66" t="s">
        <v>579</v>
      </c>
      <c r="K2577" s="69"/>
      <c r="L2577" s="69"/>
      <c r="M2577" s="69" t="s">
        <v>666</v>
      </c>
      <c r="N2577" s="69" t="s">
        <v>604</v>
      </c>
      <c r="O2577" s="71">
        <v>79.19</v>
      </c>
      <c r="P2577" s="74">
        <v>0</v>
      </c>
    </row>
    <row r="2578" spans="1:16" ht="14.25" customHeight="1">
      <c r="A2578" s="64" t="s">
        <v>122</v>
      </c>
      <c r="B2578" s="163" t="s">
        <v>1342</v>
      </c>
      <c r="C2578" s="174" t="s">
        <v>648</v>
      </c>
      <c r="D2578" s="68">
        <v>45782</v>
      </c>
      <c r="E2578" s="66">
        <f t="shared" si="30"/>
        <v>5</v>
      </c>
      <c r="F2578" s="66">
        <f t="shared" si="31"/>
        <v>2025</v>
      </c>
      <c r="G2578" s="67">
        <f t="shared" si="32"/>
        <v>45778</v>
      </c>
      <c r="H2578" s="67" t="s">
        <v>2009</v>
      </c>
      <c r="I2578" s="26" t="s">
        <v>1311</v>
      </c>
      <c r="J2578" s="66" t="s">
        <v>580</v>
      </c>
      <c r="K2578" s="69"/>
      <c r="L2578" s="69"/>
      <c r="M2578" s="69" t="s">
        <v>666</v>
      </c>
      <c r="N2578" s="69" t="s">
        <v>28</v>
      </c>
      <c r="O2578" s="71">
        <v>0</v>
      </c>
      <c r="P2578" s="74">
        <v>17.809999999999999</v>
      </c>
    </row>
    <row r="2579" spans="1:16" ht="14.25" customHeight="1">
      <c r="A2579" s="64" t="s">
        <v>122</v>
      </c>
      <c r="B2579" s="163" t="s">
        <v>1342</v>
      </c>
      <c r="C2579" s="174" t="s">
        <v>648</v>
      </c>
      <c r="D2579" s="68">
        <v>45791</v>
      </c>
      <c r="E2579" s="66">
        <f t="shared" si="30"/>
        <v>5</v>
      </c>
      <c r="F2579" s="66">
        <f t="shared" si="31"/>
        <v>2025</v>
      </c>
      <c r="G2579" s="67">
        <f t="shared" si="32"/>
        <v>45778</v>
      </c>
      <c r="H2579" s="67" t="s">
        <v>29</v>
      </c>
      <c r="I2579" s="26" t="s">
        <v>161</v>
      </c>
      <c r="J2579" s="66" t="s">
        <v>1218</v>
      </c>
      <c r="K2579" s="69"/>
      <c r="L2579" s="69"/>
      <c r="M2579" s="69" t="s">
        <v>664</v>
      </c>
      <c r="N2579" s="69" t="s">
        <v>604</v>
      </c>
      <c r="O2579" s="71">
        <v>12157.93</v>
      </c>
      <c r="P2579" s="74">
        <v>0</v>
      </c>
    </row>
    <row r="2580" spans="1:16" ht="14.25" customHeight="1">
      <c r="A2580" s="64" t="s">
        <v>122</v>
      </c>
      <c r="B2580" s="163" t="s">
        <v>1342</v>
      </c>
      <c r="C2580" s="174" t="s">
        <v>648</v>
      </c>
      <c r="D2580" s="68">
        <v>45796</v>
      </c>
      <c r="E2580" s="66">
        <f t="shared" si="30"/>
        <v>5</v>
      </c>
      <c r="F2580" s="66">
        <f t="shared" si="31"/>
        <v>2025</v>
      </c>
      <c r="G2580" s="67">
        <f t="shared" si="32"/>
        <v>45778</v>
      </c>
      <c r="H2580" s="67" t="s">
        <v>2007</v>
      </c>
      <c r="I2580" s="26" t="s">
        <v>25</v>
      </c>
      <c r="J2580" s="66" t="s">
        <v>579</v>
      </c>
      <c r="K2580" s="69"/>
      <c r="L2580" s="69"/>
      <c r="M2580" s="69" t="s">
        <v>666</v>
      </c>
      <c r="N2580" s="69" t="s">
        <v>604</v>
      </c>
      <c r="O2580" s="71">
        <v>75.14</v>
      </c>
      <c r="P2580" s="74">
        <v>0</v>
      </c>
    </row>
    <row r="2581" spans="1:16" ht="14.25" customHeight="1">
      <c r="A2581" s="64" t="s">
        <v>122</v>
      </c>
      <c r="B2581" s="163" t="s">
        <v>1342</v>
      </c>
      <c r="C2581" s="174" t="s">
        <v>648</v>
      </c>
      <c r="D2581" s="68">
        <v>45796</v>
      </c>
      <c r="E2581" s="66">
        <f t="shared" si="30"/>
        <v>5</v>
      </c>
      <c r="F2581" s="66">
        <f t="shared" si="31"/>
        <v>2025</v>
      </c>
      <c r="G2581" s="67">
        <f t="shared" si="32"/>
        <v>45778</v>
      </c>
      <c r="H2581" s="67" t="s">
        <v>2009</v>
      </c>
      <c r="I2581" s="26" t="s">
        <v>1311</v>
      </c>
      <c r="J2581" s="66" t="s">
        <v>580</v>
      </c>
      <c r="K2581" s="69"/>
      <c r="L2581" s="69"/>
      <c r="M2581" s="69" t="s">
        <v>666</v>
      </c>
      <c r="N2581" s="69" t="s">
        <v>28</v>
      </c>
      <c r="O2581" s="71">
        <v>0</v>
      </c>
      <c r="P2581" s="74">
        <v>16.899999999999999</v>
      </c>
    </row>
    <row r="2582" spans="1:16" ht="14.25" customHeight="1">
      <c r="A2582" s="64" t="s">
        <v>122</v>
      </c>
      <c r="B2582" s="163" t="s">
        <v>1342</v>
      </c>
      <c r="C2582" s="174" t="s">
        <v>648</v>
      </c>
      <c r="D2582" s="68">
        <v>45800</v>
      </c>
      <c r="E2582" s="66">
        <f t="shared" si="30"/>
        <v>5</v>
      </c>
      <c r="F2582" s="66">
        <f t="shared" si="31"/>
        <v>2025</v>
      </c>
      <c r="G2582" s="67">
        <f t="shared" si="32"/>
        <v>45778</v>
      </c>
      <c r="H2582" s="67" t="s">
        <v>2007</v>
      </c>
      <c r="I2582" s="26" t="s">
        <v>25</v>
      </c>
      <c r="J2582" s="66" t="s">
        <v>579</v>
      </c>
      <c r="K2582" s="69"/>
      <c r="L2582" s="69"/>
      <c r="M2582" s="69" t="s">
        <v>666</v>
      </c>
      <c r="N2582" s="69" t="s">
        <v>604</v>
      </c>
      <c r="O2582" s="71">
        <v>59.74</v>
      </c>
      <c r="P2582" s="74">
        <v>0</v>
      </c>
    </row>
    <row r="2583" spans="1:16" ht="14.25" customHeight="1">
      <c r="A2583" s="64" t="s">
        <v>122</v>
      </c>
      <c r="B2583" s="163" t="s">
        <v>1342</v>
      </c>
      <c r="C2583" s="174" t="s">
        <v>648</v>
      </c>
      <c r="D2583" s="68">
        <v>45800</v>
      </c>
      <c r="E2583" s="66">
        <f t="shared" si="30"/>
        <v>5</v>
      </c>
      <c r="F2583" s="66">
        <f t="shared" si="31"/>
        <v>2025</v>
      </c>
      <c r="G2583" s="67">
        <f t="shared" si="32"/>
        <v>45778</v>
      </c>
      <c r="H2583" s="67" t="s">
        <v>2009</v>
      </c>
      <c r="I2583" s="26" t="s">
        <v>1311</v>
      </c>
      <c r="J2583" s="66" t="s">
        <v>580</v>
      </c>
      <c r="K2583" s="69"/>
      <c r="L2583" s="69"/>
      <c r="M2583" s="69" t="s">
        <v>666</v>
      </c>
      <c r="N2583" s="69" t="s">
        <v>28</v>
      </c>
      <c r="O2583" s="71">
        <v>0</v>
      </c>
      <c r="P2583" s="74">
        <v>13.44</v>
      </c>
    </row>
    <row r="2584" spans="1:16" ht="14.25" customHeight="1">
      <c r="A2584" s="64" t="s">
        <v>122</v>
      </c>
      <c r="B2584" s="163" t="s">
        <v>1342</v>
      </c>
      <c r="C2584" s="174" t="s">
        <v>648</v>
      </c>
      <c r="D2584" s="68">
        <v>45803</v>
      </c>
      <c r="E2584" s="66">
        <f t="shared" si="30"/>
        <v>5</v>
      </c>
      <c r="F2584" s="66">
        <f t="shared" si="31"/>
        <v>2025</v>
      </c>
      <c r="G2584" s="67">
        <f t="shared" si="32"/>
        <v>45778</v>
      </c>
      <c r="H2584" s="67" t="s">
        <v>2007</v>
      </c>
      <c r="I2584" s="26" t="s">
        <v>25</v>
      </c>
      <c r="J2584" s="66" t="s">
        <v>579</v>
      </c>
      <c r="K2584" s="69"/>
      <c r="L2584" s="69"/>
      <c r="M2584" s="69" t="s">
        <v>666</v>
      </c>
      <c r="N2584" s="69" t="s">
        <v>604</v>
      </c>
      <c r="O2584" s="71">
        <v>0.59</v>
      </c>
      <c r="P2584" s="74">
        <v>0</v>
      </c>
    </row>
    <row r="2585" spans="1:16" ht="14.25" customHeight="1">
      <c r="A2585" s="64" t="s">
        <v>122</v>
      </c>
      <c r="B2585" s="163" t="s">
        <v>1342</v>
      </c>
      <c r="C2585" s="174" t="s">
        <v>648</v>
      </c>
      <c r="D2585" s="68">
        <v>45803</v>
      </c>
      <c r="E2585" s="66">
        <f t="shared" si="30"/>
        <v>5</v>
      </c>
      <c r="F2585" s="66">
        <f t="shared" si="31"/>
        <v>2025</v>
      </c>
      <c r="G2585" s="67">
        <f t="shared" si="32"/>
        <v>45778</v>
      </c>
      <c r="H2585" s="67" t="s">
        <v>2009</v>
      </c>
      <c r="I2585" s="26" t="s">
        <v>1311</v>
      </c>
      <c r="J2585" s="66" t="s">
        <v>580</v>
      </c>
      <c r="K2585" s="69"/>
      <c r="L2585" s="69"/>
      <c r="M2585" s="69" t="s">
        <v>666</v>
      </c>
      <c r="N2585" s="69" t="s">
        <v>28</v>
      </c>
      <c r="O2585" s="71">
        <v>0</v>
      </c>
      <c r="P2585" s="74">
        <v>0.13</v>
      </c>
    </row>
    <row r="2586" spans="1:16" ht="14.25" customHeight="1">
      <c r="A2586" s="64" t="s">
        <v>122</v>
      </c>
      <c r="B2586" s="163" t="s">
        <v>1342</v>
      </c>
      <c r="C2586" s="174" t="s">
        <v>648</v>
      </c>
      <c r="D2586" s="68">
        <v>45810</v>
      </c>
      <c r="E2586" s="66">
        <f t="shared" si="30"/>
        <v>6</v>
      </c>
      <c r="F2586" s="66">
        <f t="shared" si="31"/>
        <v>2025</v>
      </c>
      <c r="G2586" s="67">
        <f t="shared" si="32"/>
        <v>45809</v>
      </c>
      <c r="H2586" s="67" t="s">
        <v>2007</v>
      </c>
      <c r="I2586" s="26" t="s">
        <v>25</v>
      </c>
      <c r="J2586" s="66" t="s">
        <v>1316</v>
      </c>
      <c r="K2586" s="69"/>
      <c r="L2586" s="69"/>
      <c r="M2586" s="69" t="s">
        <v>666</v>
      </c>
      <c r="N2586" s="69" t="s">
        <v>604</v>
      </c>
      <c r="O2586" s="71">
        <v>452.29</v>
      </c>
      <c r="P2586" s="74">
        <v>0</v>
      </c>
    </row>
    <row r="2587" spans="1:16" ht="14.25" customHeight="1">
      <c r="A2587" s="64" t="s">
        <v>122</v>
      </c>
      <c r="B2587" s="163" t="s">
        <v>1342</v>
      </c>
      <c r="C2587" s="174" t="s">
        <v>648</v>
      </c>
      <c r="D2587" s="68">
        <v>45810</v>
      </c>
      <c r="E2587" s="66">
        <f t="shared" si="30"/>
        <v>6</v>
      </c>
      <c r="F2587" s="66">
        <f t="shared" si="31"/>
        <v>2025</v>
      </c>
      <c r="G2587" s="67">
        <f t="shared" si="32"/>
        <v>45809</v>
      </c>
      <c r="H2587" s="67" t="s">
        <v>2007</v>
      </c>
      <c r="I2587" s="26" t="s">
        <v>25</v>
      </c>
      <c r="J2587" s="66" t="s">
        <v>1316</v>
      </c>
      <c r="K2587" s="69"/>
      <c r="L2587" s="69"/>
      <c r="M2587" s="69" t="s">
        <v>666</v>
      </c>
      <c r="N2587" s="69" t="s">
        <v>604</v>
      </c>
      <c r="O2587" s="71">
        <v>164.23</v>
      </c>
      <c r="P2587" s="74">
        <v>0</v>
      </c>
    </row>
    <row r="2588" spans="1:16" ht="14.25" customHeight="1">
      <c r="A2588" s="64" t="s">
        <v>122</v>
      </c>
      <c r="B2588" s="163" t="s">
        <v>1342</v>
      </c>
      <c r="C2588" s="174" t="s">
        <v>648</v>
      </c>
      <c r="D2588" s="68">
        <v>45810</v>
      </c>
      <c r="E2588" s="66">
        <f t="shared" si="30"/>
        <v>6</v>
      </c>
      <c r="F2588" s="66">
        <f t="shared" si="31"/>
        <v>2025</v>
      </c>
      <c r="G2588" s="67">
        <f t="shared" si="32"/>
        <v>45809</v>
      </c>
      <c r="H2588" s="67" t="s">
        <v>2009</v>
      </c>
      <c r="I2588" s="26" t="s">
        <v>1311</v>
      </c>
      <c r="J2588" s="66" t="s">
        <v>1317</v>
      </c>
      <c r="K2588" s="69"/>
      <c r="L2588" s="69"/>
      <c r="M2588" s="69" t="s">
        <v>666</v>
      </c>
      <c r="N2588" s="69" t="s">
        <v>28</v>
      </c>
      <c r="O2588" s="71">
        <v>0</v>
      </c>
      <c r="P2588" s="74">
        <v>101.76</v>
      </c>
    </row>
    <row r="2589" spans="1:16" ht="14.25" customHeight="1">
      <c r="A2589" s="64" t="s">
        <v>122</v>
      </c>
      <c r="B2589" s="163" t="s">
        <v>1342</v>
      </c>
      <c r="C2589" s="174" t="s">
        <v>648</v>
      </c>
      <c r="D2589" s="68">
        <v>45810</v>
      </c>
      <c r="E2589" s="66">
        <f t="shared" si="30"/>
        <v>6</v>
      </c>
      <c r="F2589" s="66">
        <f t="shared" si="31"/>
        <v>2025</v>
      </c>
      <c r="G2589" s="67">
        <f t="shared" si="32"/>
        <v>45809</v>
      </c>
      <c r="H2589" s="67" t="s">
        <v>2009</v>
      </c>
      <c r="I2589" s="26" t="s">
        <v>1311</v>
      </c>
      <c r="J2589" s="66" t="s">
        <v>1317</v>
      </c>
      <c r="K2589" s="69"/>
      <c r="L2589" s="69"/>
      <c r="M2589" s="69" t="s">
        <v>666</v>
      </c>
      <c r="N2589" s="69" t="s">
        <v>28</v>
      </c>
      <c r="O2589" s="71">
        <v>0</v>
      </c>
      <c r="P2589" s="74">
        <v>36.950000000000003</v>
      </c>
    </row>
    <row r="2590" spans="1:16" ht="14.25" customHeight="1">
      <c r="A2590" s="64" t="s">
        <v>122</v>
      </c>
      <c r="B2590" s="163" t="s">
        <v>1342</v>
      </c>
      <c r="C2590" s="174" t="s">
        <v>648</v>
      </c>
      <c r="D2590" s="68">
        <v>45811</v>
      </c>
      <c r="E2590" s="66">
        <f t="shared" si="30"/>
        <v>6</v>
      </c>
      <c r="F2590" s="66">
        <f t="shared" si="31"/>
        <v>2025</v>
      </c>
      <c r="G2590" s="67">
        <f t="shared" si="32"/>
        <v>45809</v>
      </c>
      <c r="H2590" s="67" t="s">
        <v>2007</v>
      </c>
      <c r="I2590" s="26" t="s">
        <v>25</v>
      </c>
      <c r="J2590" s="66" t="s">
        <v>1316</v>
      </c>
      <c r="K2590" s="69"/>
      <c r="L2590" s="69"/>
      <c r="M2590" s="69" t="s">
        <v>666</v>
      </c>
      <c r="N2590" s="69" t="s">
        <v>604</v>
      </c>
      <c r="O2590" s="71">
        <v>82.96</v>
      </c>
      <c r="P2590" s="74">
        <v>0</v>
      </c>
    </row>
    <row r="2591" spans="1:16" ht="14.25" customHeight="1">
      <c r="A2591" s="64" t="s">
        <v>122</v>
      </c>
      <c r="B2591" s="163" t="s">
        <v>1342</v>
      </c>
      <c r="C2591" s="174" t="s">
        <v>648</v>
      </c>
      <c r="D2591" s="68">
        <v>45811</v>
      </c>
      <c r="E2591" s="66">
        <f t="shared" si="30"/>
        <v>6</v>
      </c>
      <c r="F2591" s="66">
        <f t="shared" si="31"/>
        <v>2025</v>
      </c>
      <c r="G2591" s="67">
        <f t="shared" si="32"/>
        <v>45809</v>
      </c>
      <c r="H2591" s="67" t="s">
        <v>2009</v>
      </c>
      <c r="I2591" s="26" t="s">
        <v>1311</v>
      </c>
      <c r="J2591" s="66" t="s">
        <v>1317</v>
      </c>
      <c r="K2591" s="69"/>
      <c r="L2591" s="69"/>
      <c r="M2591" s="69" t="s">
        <v>666</v>
      </c>
      <c r="N2591" s="69" t="s">
        <v>28</v>
      </c>
      <c r="O2591" s="71">
        <v>0</v>
      </c>
      <c r="P2591" s="74">
        <v>18.66</v>
      </c>
    </row>
    <row r="2592" spans="1:16" ht="14.25" customHeight="1">
      <c r="A2592" s="64" t="s">
        <v>122</v>
      </c>
      <c r="B2592" s="163" t="s">
        <v>1342</v>
      </c>
      <c r="C2592" s="174" t="s">
        <v>648</v>
      </c>
      <c r="D2592" s="68">
        <v>45824</v>
      </c>
      <c r="E2592" s="66">
        <f t="shared" si="30"/>
        <v>6</v>
      </c>
      <c r="F2592" s="66">
        <f t="shared" si="31"/>
        <v>2025</v>
      </c>
      <c r="G2592" s="67">
        <f t="shared" si="32"/>
        <v>45809</v>
      </c>
      <c r="H2592" s="67" t="s">
        <v>2007</v>
      </c>
      <c r="I2592" s="26" t="s">
        <v>25</v>
      </c>
      <c r="J2592" s="66" t="s">
        <v>1316</v>
      </c>
      <c r="K2592" s="69"/>
      <c r="L2592" s="69"/>
      <c r="M2592" s="69" t="s">
        <v>666</v>
      </c>
      <c r="N2592" s="69" t="s">
        <v>604</v>
      </c>
      <c r="O2592" s="71">
        <v>82.24</v>
      </c>
      <c r="P2592" s="74">
        <v>0</v>
      </c>
    </row>
    <row r="2593" spans="1:16" ht="14.25" customHeight="1">
      <c r="A2593" s="64" t="s">
        <v>122</v>
      </c>
      <c r="B2593" s="163" t="s">
        <v>1342</v>
      </c>
      <c r="C2593" s="174" t="s">
        <v>648</v>
      </c>
      <c r="D2593" s="68">
        <v>45824</v>
      </c>
      <c r="E2593" s="66">
        <f t="shared" si="30"/>
        <v>6</v>
      </c>
      <c r="F2593" s="66">
        <f t="shared" si="31"/>
        <v>2025</v>
      </c>
      <c r="G2593" s="67">
        <f t="shared" si="32"/>
        <v>45809</v>
      </c>
      <c r="H2593" s="67" t="s">
        <v>2009</v>
      </c>
      <c r="I2593" s="26" t="s">
        <v>1311</v>
      </c>
      <c r="J2593" s="66" t="s">
        <v>1317</v>
      </c>
      <c r="K2593" s="69"/>
      <c r="L2593" s="69"/>
      <c r="M2593" s="69" t="s">
        <v>666</v>
      </c>
      <c r="N2593" s="69" t="s">
        <v>28</v>
      </c>
      <c r="O2593" s="71">
        <v>0</v>
      </c>
      <c r="P2593" s="74">
        <v>18.5</v>
      </c>
    </row>
    <row r="2594" spans="1:16" ht="14.25" customHeight="1">
      <c r="A2594" s="64" t="s">
        <v>122</v>
      </c>
      <c r="B2594" s="163" t="s">
        <v>1342</v>
      </c>
      <c r="C2594" s="174" t="s">
        <v>648</v>
      </c>
      <c r="D2594" s="68">
        <v>45826</v>
      </c>
      <c r="E2594" s="66">
        <f t="shared" si="30"/>
        <v>6</v>
      </c>
      <c r="F2594" s="66">
        <f t="shared" si="31"/>
        <v>2025</v>
      </c>
      <c r="G2594" s="67">
        <f t="shared" si="32"/>
        <v>45809</v>
      </c>
      <c r="H2594" s="67" t="s">
        <v>2007</v>
      </c>
      <c r="I2594" s="26" t="s">
        <v>25</v>
      </c>
      <c r="J2594" s="66" t="s">
        <v>1316</v>
      </c>
      <c r="K2594" s="69"/>
      <c r="L2594" s="69"/>
      <c r="M2594" s="69" t="s">
        <v>666</v>
      </c>
      <c r="N2594" s="69" t="s">
        <v>604</v>
      </c>
      <c r="O2594" s="71">
        <v>83.19</v>
      </c>
      <c r="P2594" s="74">
        <v>0</v>
      </c>
    </row>
    <row r="2595" spans="1:16" ht="14.25" customHeight="1">
      <c r="A2595" s="64" t="s">
        <v>122</v>
      </c>
      <c r="B2595" s="163" t="s">
        <v>1342</v>
      </c>
      <c r="C2595" s="174" t="s">
        <v>648</v>
      </c>
      <c r="D2595" s="68">
        <v>45826</v>
      </c>
      <c r="E2595" s="66">
        <f t="shared" si="30"/>
        <v>6</v>
      </c>
      <c r="F2595" s="66">
        <f t="shared" si="31"/>
        <v>2025</v>
      </c>
      <c r="G2595" s="67">
        <f t="shared" si="32"/>
        <v>45809</v>
      </c>
      <c r="H2595" s="67" t="s">
        <v>2009</v>
      </c>
      <c r="I2595" s="26" t="s">
        <v>1311</v>
      </c>
      <c r="J2595" s="66" t="s">
        <v>1317</v>
      </c>
      <c r="K2595" s="69"/>
      <c r="L2595" s="69"/>
      <c r="M2595" s="69" t="s">
        <v>666</v>
      </c>
      <c r="N2595" s="69" t="s">
        <v>28</v>
      </c>
      <c r="O2595" s="71">
        <v>0</v>
      </c>
      <c r="P2595" s="74">
        <v>18.71</v>
      </c>
    </row>
    <row r="2596" spans="1:16" ht="14.25" customHeight="1">
      <c r="A2596" s="64" t="s">
        <v>122</v>
      </c>
      <c r="B2596" s="163" t="s">
        <v>1342</v>
      </c>
      <c r="C2596" s="174" t="s">
        <v>648</v>
      </c>
      <c r="D2596" s="68">
        <v>45831</v>
      </c>
      <c r="E2596" s="66">
        <f t="shared" si="30"/>
        <v>6</v>
      </c>
      <c r="F2596" s="66">
        <f t="shared" si="31"/>
        <v>2025</v>
      </c>
      <c r="G2596" s="67">
        <f t="shared" si="32"/>
        <v>45809</v>
      </c>
      <c r="H2596" s="67" t="s">
        <v>2007</v>
      </c>
      <c r="I2596" s="26" t="s">
        <v>25</v>
      </c>
      <c r="J2596" s="66" t="s">
        <v>1316</v>
      </c>
      <c r="K2596" s="69"/>
      <c r="L2596" s="69"/>
      <c r="M2596" s="69" t="s">
        <v>666</v>
      </c>
      <c r="N2596" s="69" t="s">
        <v>604</v>
      </c>
      <c r="O2596" s="71">
        <v>59.95</v>
      </c>
      <c r="P2596" s="74">
        <v>0</v>
      </c>
    </row>
    <row r="2597" spans="1:16" ht="14.25" customHeight="1">
      <c r="A2597" s="64" t="s">
        <v>122</v>
      </c>
      <c r="B2597" s="163" t="s">
        <v>1342</v>
      </c>
      <c r="C2597" s="174" t="s">
        <v>648</v>
      </c>
      <c r="D2597" s="68">
        <v>45831</v>
      </c>
      <c r="E2597" s="66">
        <f t="shared" si="30"/>
        <v>6</v>
      </c>
      <c r="F2597" s="66">
        <f t="shared" si="31"/>
        <v>2025</v>
      </c>
      <c r="G2597" s="67">
        <f t="shared" si="32"/>
        <v>45809</v>
      </c>
      <c r="H2597" s="67" t="s">
        <v>2009</v>
      </c>
      <c r="I2597" s="26" t="s">
        <v>1311</v>
      </c>
      <c r="J2597" s="66" t="s">
        <v>1317</v>
      </c>
      <c r="K2597" s="69"/>
      <c r="L2597" s="69"/>
      <c r="M2597" s="69" t="s">
        <v>666</v>
      </c>
      <c r="N2597" s="69" t="s">
        <v>28</v>
      </c>
      <c r="O2597" s="71">
        <v>0</v>
      </c>
      <c r="P2597" s="74">
        <v>13.48</v>
      </c>
    </row>
    <row r="2598" spans="1:16" ht="14.25" customHeight="1">
      <c r="A2598" s="64" t="s">
        <v>122</v>
      </c>
      <c r="B2598" s="163" t="s">
        <v>1342</v>
      </c>
      <c r="C2598" s="174" t="s">
        <v>648</v>
      </c>
      <c r="D2598" s="68">
        <v>45832</v>
      </c>
      <c r="E2598" s="66">
        <f t="shared" si="30"/>
        <v>6</v>
      </c>
      <c r="F2598" s="66">
        <f t="shared" si="31"/>
        <v>2025</v>
      </c>
      <c r="G2598" s="67">
        <f t="shared" si="32"/>
        <v>45809</v>
      </c>
      <c r="H2598" s="67" t="s">
        <v>2007</v>
      </c>
      <c r="I2598" s="26" t="s">
        <v>25</v>
      </c>
      <c r="J2598" s="66" t="s">
        <v>1316</v>
      </c>
      <c r="K2598" s="69"/>
      <c r="L2598" s="69"/>
      <c r="M2598" s="69" t="s">
        <v>666</v>
      </c>
      <c r="N2598" s="69" t="s">
        <v>604</v>
      </c>
      <c r="O2598" s="71">
        <v>0.6</v>
      </c>
      <c r="P2598" s="74">
        <v>0</v>
      </c>
    </row>
    <row r="2599" spans="1:16" ht="14.25" customHeight="1">
      <c r="A2599" s="64" t="s">
        <v>122</v>
      </c>
      <c r="B2599" s="163" t="s">
        <v>1342</v>
      </c>
      <c r="C2599" s="174" t="s">
        <v>648</v>
      </c>
      <c r="D2599" s="68">
        <v>45832</v>
      </c>
      <c r="E2599" s="66">
        <f t="shared" si="30"/>
        <v>6</v>
      </c>
      <c r="F2599" s="66">
        <f t="shared" si="31"/>
        <v>2025</v>
      </c>
      <c r="G2599" s="67">
        <f t="shared" si="32"/>
        <v>45809</v>
      </c>
      <c r="H2599" s="67" t="s">
        <v>2009</v>
      </c>
      <c r="I2599" s="26" t="s">
        <v>1311</v>
      </c>
      <c r="J2599" s="66" t="s">
        <v>1317</v>
      </c>
      <c r="K2599" s="69"/>
      <c r="L2599" s="69"/>
      <c r="M2599" s="69" t="s">
        <v>666</v>
      </c>
      <c r="N2599" s="69" t="s">
        <v>28</v>
      </c>
      <c r="O2599" s="71">
        <v>0</v>
      </c>
      <c r="P2599" s="74">
        <v>0.13</v>
      </c>
    </row>
    <row r="2600" spans="1:16" ht="14.25" customHeight="1">
      <c r="A2600" s="64" t="s">
        <v>122</v>
      </c>
      <c r="B2600" s="163" t="s">
        <v>1342</v>
      </c>
      <c r="C2600" s="174" t="s">
        <v>648</v>
      </c>
      <c r="D2600" s="68">
        <v>45834</v>
      </c>
      <c r="E2600" s="66">
        <f t="shared" si="30"/>
        <v>6</v>
      </c>
      <c r="F2600" s="66">
        <f t="shared" si="31"/>
        <v>2025</v>
      </c>
      <c r="G2600" s="67">
        <f t="shared" si="32"/>
        <v>45809</v>
      </c>
      <c r="H2600" s="67" t="s">
        <v>29</v>
      </c>
      <c r="I2600" s="26" t="s">
        <v>161</v>
      </c>
      <c r="J2600" s="66" t="s">
        <v>1218</v>
      </c>
      <c r="K2600" s="69"/>
      <c r="L2600" s="69"/>
      <c r="M2600" s="69" t="s">
        <v>664</v>
      </c>
      <c r="N2600" s="69" t="s">
        <v>604</v>
      </c>
      <c r="O2600" s="71">
        <v>12757.93</v>
      </c>
      <c r="P2600" s="74">
        <v>0</v>
      </c>
    </row>
    <row r="2601" spans="1:16" ht="14.25" customHeight="1">
      <c r="A2601" s="64" t="s">
        <v>122</v>
      </c>
      <c r="B2601" s="163" t="s">
        <v>1342</v>
      </c>
      <c r="C2601" s="174" t="s">
        <v>648</v>
      </c>
      <c r="D2601" s="68">
        <v>45839</v>
      </c>
      <c r="E2601" s="66">
        <f t="shared" si="30"/>
        <v>7</v>
      </c>
      <c r="F2601" s="66">
        <f t="shared" si="31"/>
        <v>2025</v>
      </c>
      <c r="G2601" s="67">
        <f t="shared" si="32"/>
        <v>45839</v>
      </c>
      <c r="H2601" s="67" t="s">
        <v>2007</v>
      </c>
      <c r="I2601" s="26" t="s">
        <v>25</v>
      </c>
      <c r="J2601" s="66" t="s">
        <v>1316</v>
      </c>
      <c r="K2601" s="69"/>
      <c r="L2601" s="69"/>
      <c r="M2601" s="69" t="s">
        <v>666</v>
      </c>
      <c r="N2601" s="69" t="s">
        <v>604</v>
      </c>
      <c r="O2601" s="71">
        <v>453.76</v>
      </c>
      <c r="P2601" s="74">
        <v>0</v>
      </c>
    </row>
    <row r="2602" spans="1:16" ht="14.25" customHeight="1">
      <c r="A2602" s="64" t="s">
        <v>122</v>
      </c>
      <c r="B2602" s="163" t="s">
        <v>1342</v>
      </c>
      <c r="C2602" s="174" t="s">
        <v>648</v>
      </c>
      <c r="D2602" s="68">
        <v>45839</v>
      </c>
      <c r="E2602" s="66">
        <f t="shared" si="30"/>
        <v>7</v>
      </c>
      <c r="F2602" s="66">
        <f t="shared" si="31"/>
        <v>2025</v>
      </c>
      <c r="G2602" s="67">
        <f t="shared" si="32"/>
        <v>45839</v>
      </c>
      <c r="H2602" s="67" t="s">
        <v>2009</v>
      </c>
      <c r="I2602" s="26" t="s">
        <v>1311</v>
      </c>
      <c r="J2602" s="66" t="s">
        <v>1317</v>
      </c>
      <c r="K2602" s="69"/>
      <c r="L2602" s="69"/>
      <c r="M2602" s="69" t="s">
        <v>666</v>
      </c>
      <c r="N2602" s="69" t="s">
        <v>28</v>
      </c>
      <c r="O2602" s="71">
        <v>0</v>
      </c>
      <c r="P2602" s="74">
        <v>102.09</v>
      </c>
    </row>
    <row r="2603" spans="1:16" ht="14.25" customHeight="1">
      <c r="A2603" s="64" t="s">
        <v>122</v>
      </c>
      <c r="B2603" s="163" t="s">
        <v>1342</v>
      </c>
      <c r="C2603" s="174" t="s">
        <v>648</v>
      </c>
      <c r="D2603" s="68">
        <v>45840</v>
      </c>
      <c r="E2603" s="66">
        <f t="shared" si="30"/>
        <v>7</v>
      </c>
      <c r="F2603" s="66">
        <f t="shared" si="31"/>
        <v>2025</v>
      </c>
      <c r="G2603" s="67">
        <f t="shared" si="32"/>
        <v>45839</v>
      </c>
      <c r="H2603" s="67" t="s">
        <v>2007</v>
      </c>
      <c r="I2603" s="26" t="s">
        <v>25</v>
      </c>
      <c r="J2603" s="66" t="s">
        <v>1316</v>
      </c>
      <c r="K2603" s="69"/>
      <c r="L2603" s="69"/>
      <c r="M2603" s="69" t="s">
        <v>666</v>
      </c>
      <c r="N2603" s="69" t="s">
        <v>604</v>
      </c>
      <c r="O2603" s="71">
        <v>165.23</v>
      </c>
      <c r="P2603" s="74">
        <v>0</v>
      </c>
    </row>
    <row r="2604" spans="1:16" ht="14.25" customHeight="1">
      <c r="A2604" s="64" t="s">
        <v>122</v>
      </c>
      <c r="B2604" s="163" t="s">
        <v>1342</v>
      </c>
      <c r="C2604" s="174" t="s">
        <v>648</v>
      </c>
      <c r="D2604" s="68">
        <v>45840</v>
      </c>
      <c r="E2604" s="66">
        <f t="shared" si="30"/>
        <v>7</v>
      </c>
      <c r="F2604" s="66">
        <f t="shared" si="31"/>
        <v>2025</v>
      </c>
      <c r="G2604" s="67">
        <f t="shared" si="32"/>
        <v>45839</v>
      </c>
      <c r="H2604" s="67" t="s">
        <v>2009</v>
      </c>
      <c r="I2604" s="26" t="s">
        <v>1311</v>
      </c>
      <c r="J2604" s="66" t="s">
        <v>1317</v>
      </c>
      <c r="K2604" s="69"/>
      <c r="L2604" s="69"/>
      <c r="M2604" s="69" t="s">
        <v>666</v>
      </c>
      <c r="N2604" s="69" t="s">
        <v>28</v>
      </c>
      <c r="O2604" s="71">
        <v>0</v>
      </c>
      <c r="P2604" s="74">
        <v>37.17</v>
      </c>
    </row>
    <row r="2605" spans="1:16" ht="14.25" customHeight="1">
      <c r="A2605" s="64" t="s">
        <v>122</v>
      </c>
      <c r="B2605" s="163" t="s">
        <v>1342</v>
      </c>
      <c r="C2605" s="174" t="s">
        <v>648</v>
      </c>
      <c r="D2605" s="68">
        <v>45841</v>
      </c>
      <c r="E2605" s="66">
        <f t="shared" si="30"/>
        <v>7</v>
      </c>
      <c r="F2605" s="66">
        <f t="shared" si="31"/>
        <v>2025</v>
      </c>
      <c r="G2605" s="67">
        <f t="shared" si="32"/>
        <v>45839</v>
      </c>
      <c r="H2605" s="67" t="s">
        <v>2007</v>
      </c>
      <c r="I2605" s="26" t="s">
        <v>25</v>
      </c>
      <c r="J2605" s="66" t="s">
        <v>1316</v>
      </c>
      <c r="K2605" s="69"/>
      <c r="L2605" s="69"/>
      <c r="M2605" s="69" t="s">
        <v>666</v>
      </c>
      <c r="N2605" s="69" t="s">
        <v>604</v>
      </c>
      <c r="O2605" s="71">
        <v>83.45</v>
      </c>
      <c r="P2605" s="74">
        <v>0</v>
      </c>
    </row>
    <row r="2606" spans="1:16" ht="14.25" customHeight="1">
      <c r="A2606" s="64" t="s">
        <v>122</v>
      </c>
      <c r="B2606" s="163" t="s">
        <v>1342</v>
      </c>
      <c r="C2606" s="174" t="s">
        <v>648</v>
      </c>
      <c r="D2606" s="68">
        <v>45841</v>
      </c>
      <c r="E2606" s="66">
        <f t="shared" si="30"/>
        <v>7</v>
      </c>
      <c r="F2606" s="66">
        <f t="shared" si="31"/>
        <v>2025</v>
      </c>
      <c r="G2606" s="67">
        <f t="shared" si="32"/>
        <v>45839</v>
      </c>
      <c r="H2606" s="67" t="s">
        <v>2009</v>
      </c>
      <c r="I2606" s="26" t="s">
        <v>1311</v>
      </c>
      <c r="J2606" s="66" t="s">
        <v>1317</v>
      </c>
      <c r="K2606" s="69"/>
      <c r="L2606" s="69"/>
      <c r="M2606" s="69" t="s">
        <v>666</v>
      </c>
      <c r="N2606" s="69" t="s">
        <v>28</v>
      </c>
      <c r="O2606" s="71">
        <v>0</v>
      </c>
      <c r="P2606" s="74">
        <v>18.77</v>
      </c>
    </row>
    <row r="2607" spans="1:16" ht="14.25" customHeight="1">
      <c r="A2607" s="64" t="s">
        <v>122</v>
      </c>
      <c r="B2607" s="163" t="s">
        <v>1342</v>
      </c>
      <c r="C2607" s="174" t="s">
        <v>648</v>
      </c>
      <c r="D2607" s="68">
        <v>45848</v>
      </c>
      <c r="E2607" s="66">
        <f t="shared" si="30"/>
        <v>7</v>
      </c>
      <c r="F2607" s="66">
        <f t="shared" si="31"/>
        <v>2025</v>
      </c>
      <c r="G2607" s="67">
        <f t="shared" si="32"/>
        <v>45839</v>
      </c>
      <c r="H2607" s="67" t="s">
        <v>29</v>
      </c>
      <c r="I2607" s="26" t="s">
        <v>161</v>
      </c>
      <c r="J2607" s="66" t="s">
        <v>1218</v>
      </c>
      <c r="K2607" s="69"/>
      <c r="L2607" s="69"/>
      <c r="M2607" s="69" t="s">
        <v>664</v>
      </c>
      <c r="N2607" s="69" t="s">
        <v>604</v>
      </c>
      <c r="O2607" s="71">
        <v>12157.93</v>
      </c>
      <c r="P2607" s="74">
        <v>0</v>
      </c>
    </row>
    <row r="2608" spans="1:16" ht="14.25" customHeight="1">
      <c r="A2608" s="64" t="s">
        <v>122</v>
      </c>
      <c r="B2608" s="163" t="s">
        <v>1342</v>
      </c>
      <c r="C2608" s="174" t="s">
        <v>648</v>
      </c>
      <c r="D2608" s="68">
        <v>45852</v>
      </c>
      <c r="E2608" s="66">
        <f t="shared" si="30"/>
        <v>7</v>
      </c>
      <c r="F2608" s="66">
        <f t="shared" si="31"/>
        <v>2025</v>
      </c>
      <c r="G2608" s="67">
        <f t="shared" si="32"/>
        <v>45839</v>
      </c>
      <c r="H2608" s="67" t="s">
        <v>2007</v>
      </c>
      <c r="I2608" s="26" t="s">
        <v>25</v>
      </c>
      <c r="J2608" s="66" t="s">
        <v>1316</v>
      </c>
      <c r="K2608" s="69"/>
      <c r="L2608" s="69"/>
      <c r="M2608" s="69" t="s">
        <v>666</v>
      </c>
      <c r="N2608" s="69" t="s">
        <v>604</v>
      </c>
      <c r="O2608" s="71">
        <v>80.650000000000006</v>
      </c>
      <c r="P2608" s="74">
        <v>0</v>
      </c>
    </row>
    <row r="2609" spans="1:16" ht="14.25" customHeight="1">
      <c r="A2609" s="64" t="s">
        <v>122</v>
      </c>
      <c r="B2609" s="163" t="s">
        <v>1342</v>
      </c>
      <c r="C2609" s="174" t="s">
        <v>648</v>
      </c>
      <c r="D2609" s="68">
        <v>45852</v>
      </c>
      <c r="E2609" s="66">
        <f t="shared" si="30"/>
        <v>7</v>
      </c>
      <c r="F2609" s="66">
        <f t="shared" si="31"/>
        <v>2025</v>
      </c>
      <c r="G2609" s="67">
        <f t="shared" si="32"/>
        <v>45839</v>
      </c>
      <c r="H2609" s="67" t="s">
        <v>2009</v>
      </c>
      <c r="I2609" s="26" t="s">
        <v>1311</v>
      </c>
      <c r="J2609" s="66" t="s">
        <v>1317</v>
      </c>
      <c r="K2609" s="69"/>
      <c r="L2609" s="69"/>
      <c r="M2609" s="69" t="s">
        <v>666</v>
      </c>
      <c r="N2609" s="69" t="s">
        <v>28</v>
      </c>
      <c r="O2609" s="71">
        <v>0</v>
      </c>
      <c r="P2609" s="74">
        <v>18.14</v>
      </c>
    </row>
    <row r="2610" spans="1:16" ht="14.25" customHeight="1">
      <c r="A2610" s="64" t="s">
        <v>122</v>
      </c>
      <c r="B2610" s="163" t="s">
        <v>1342</v>
      </c>
      <c r="C2610" s="174" t="s">
        <v>648</v>
      </c>
      <c r="D2610" s="68">
        <v>45856</v>
      </c>
      <c r="E2610" s="66">
        <f t="shared" si="30"/>
        <v>7</v>
      </c>
      <c r="F2610" s="66">
        <f t="shared" si="31"/>
        <v>2025</v>
      </c>
      <c r="G2610" s="67">
        <f t="shared" si="32"/>
        <v>45839</v>
      </c>
      <c r="H2610" s="67" t="s">
        <v>2007</v>
      </c>
      <c r="I2610" s="26" t="s">
        <v>25</v>
      </c>
      <c r="J2610" s="66" t="s">
        <v>1316</v>
      </c>
      <c r="K2610" s="69"/>
      <c r="L2610" s="69"/>
      <c r="M2610" s="69" t="s">
        <v>666</v>
      </c>
      <c r="N2610" s="69" t="s">
        <v>604</v>
      </c>
      <c r="O2610" s="71">
        <v>83.41</v>
      </c>
      <c r="P2610" s="74">
        <v>0</v>
      </c>
    </row>
    <row r="2611" spans="1:16" ht="14.25" customHeight="1">
      <c r="A2611" s="64" t="s">
        <v>122</v>
      </c>
      <c r="B2611" s="163" t="s">
        <v>1342</v>
      </c>
      <c r="C2611" s="174" t="s">
        <v>648</v>
      </c>
      <c r="D2611" s="68">
        <v>45856</v>
      </c>
      <c r="E2611" s="66">
        <f t="shared" si="30"/>
        <v>7</v>
      </c>
      <c r="F2611" s="66">
        <f t="shared" si="31"/>
        <v>2025</v>
      </c>
      <c r="G2611" s="67">
        <f t="shared" si="32"/>
        <v>45839</v>
      </c>
      <c r="H2611" s="67" t="s">
        <v>2009</v>
      </c>
      <c r="I2611" s="26" t="s">
        <v>1311</v>
      </c>
      <c r="J2611" s="66" t="s">
        <v>1317</v>
      </c>
      <c r="K2611" s="69"/>
      <c r="L2611" s="69"/>
      <c r="M2611" s="69" t="s">
        <v>666</v>
      </c>
      <c r="N2611" s="69" t="s">
        <v>28</v>
      </c>
      <c r="O2611" s="71">
        <v>0</v>
      </c>
      <c r="P2611" s="74">
        <v>18.760000000000002</v>
      </c>
    </row>
    <row r="2612" spans="1:16" ht="14.25" customHeight="1">
      <c r="A2612" s="64" t="s">
        <v>122</v>
      </c>
      <c r="B2612" s="163" t="s">
        <v>1342</v>
      </c>
      <c r="C2612" s="174" t="s">
        <v>648</v>
      </c>
      <c r="D2612" s="68">
        <v>45861</v>
      </c>
      <c r="E2612" s="66">
        <f t="shared" si="30"/>
        <v>7</v>
      </c>
      <c r="F2612" s="66">
        <f t="shared" si="31"/>
        <v>2025</v>
      </c>
      <c r="G2612" s="67">
        <f t="shared" si="32"/>
        <v>45839</v>
      </c>
      <c r="H2612" s="67" t="s">
        <v>2007</v>
      </c>
      <c r="I2612" s="26" t="s">
        <v>25</v>
      </c>
      <c r="J2612" s="66" t="s">
        <v>1316</v>
      </c>
      <c r="K2612" s="69"/>
      <c r="L2612" s="69"/>
      <c r="M2612" s="69" t="s">
        <v>666</v>
      </c>
      <c r="N2612" s="69" t="s">
        <v>604</v>
      </c>
      <c r="O2612" s="71">
        <v>60.63</v>
      </c>
      <c r="P2612" s="74">
        <v>0</v>
      </c>
    </row>
    <row r="2613" spans="1:16" ht="14.25" customHeight="1">
      <c r="A2613" s="64" t="s">
        <v>122</v>
      </c>
      <c r="B2613" s="163" t="s">
        <v>1342</v>
      </c>
      <c r="C2613" s="174" t="s">
        <v>648</v>
      </c>
      <c r="D2613" s="68">
        <v>45861</v>
      </c>
      <c r="E2613" s="66">
        <f t="shared" si="30"/>
        <v>7</v>
      </c>
      <c r="F2613" s="66">
        <f t="shared" si="31"/>
        <v>2025</v>
      </c>
      <c r="G2613" s="67">
        <f t="shared" si="32"/>
        <v>45839</v>
      </c>
      <c r="H2613" s="67" t="s">
        <v>2009</v>
      </c>
      <c r="I2613" s="26" t="s">
        <v>1311</v>
      </c>
      <c r="J2613" s="66" t="s">
        <v>1317</v>
      </c>
      <c r="K2613" s="69"/>
      <c r="L2613" s="69"/>
      <c r="M2613" s="69" t="s">
        <v>666</v>
      </c>
      <c r="N2613" s="69" t="s">
        <v>28</v>
      </c>
      <c r="O2613" s="71">
        <v>0</v>
      </c>
      <c r="P2613" s="74">
        <v>13.64</v>
      </c>
    </row>
    <row r="2614" spans="1:16" ht="14.25" customHeight="1">
      <c r="A2614" s="64" t="s">
        <v>122</v>
      </c>
      <c r="B2614" s="163" t="s">
        <v>1342</v>
      </c>
      <c r="C2614" s="174" t="s">
        <v>648</v>
      </c>
      <c r="D2614" s="68">
        <v>45862</v>
      </c>
      <c r="E2614" s="66">
        <f t="shared" si="30"/>
        <v>7</v>
      </c>
      <c r="F2614" s="66">
        <f t="shared" si="31"/>
        <v>2025</v>
      </c>
      <c r="G2614" s="67">
        <f t="shared" si="32"/>
        <v>45839</v>
      </c>
      <c r="H2614" s="67" t="s">
        <v>2007</v>
      </c>
      <c r="I2614" s="26" t="s">
        <v>25</v>
      </c>
      <c r="J2614" s="66" t="s">
        <v>1316</v>
      </c>
      <c r="K2614" s="69"/>
      <c r="L2614" s="69"/>
      <c r="M2614" s="69" t="s">
        <v>666</v>
      </c>
      <c r="N2614" s="69" t="s">
        <v>604</v>
      </c>
      <c r="O2614" s="71">
        <v>0.61</v>
      </c>
      <c r="P2614" s="74">
        <v>0</v>
      </c>
    </row>
    <row r="2615" spans="1:16" ht="14.25" customHeight="1">
      <c r="A2615" s="64" t="s">
        <v>122</v>
      </c>
      <c r="B2615" s="163" t="s">
        <v>1342</v>
      </c>
      <c r="C2615" s="174" t="s">
        <v>648</v>
      </c>
      <c r="D2615" s="68">
        <v>45862</v>
      </c>
      <c r="E2615" s="66">
        <f t="shared" si="30"/>
        <v>7</v>
      </c>
      <c r="F2615" s="66">
        <f t="shared" si="31"/>
        <v>2025</v>
      </c>
      <c r="G2615" s="67">
        <f t="shared" si="32"/>
        <v>45839</v>
      </c>
      <c r="H2615" s="67" t="s">
        <v>2009</v>
      </c>
      <c r="I2615" s="26" t="s">
        <v>1311</v>
      </c>
      <c r="J2615" s="66" t="s">
        <v>1317</v>
      </c>
      <c r="K2615" s="69"/>
      <c r="L2615" s="69"/>
      <c r="M2615" s="69" t="s">
        <v>666</v>
      </c>
      <c r="N2615" s="69" t="s">
        <v>28</v>
      </c>
      <c r="O2615" s="71">
        <v>0</v>
      </c>
      <c r="P2615" s="74">
        <v>0.13</v>
      </c>
    </row>
    <row r="2616" spans="1:16" ht="14.25" customHeight="1">
      <c r="A2616" s="64" t="s">
        <v>122</v>
      </c>
      <c r="B2616" s="163" t="s">
        <v>1342</v>
      </c>
      <c r="C2616" s="174" t="s">
        <v>648</v>
      </c>
      <c r="D2616" s="68">
        <v>45866</v>
      </c>
      <c r="E2616" s="66">
        <f t="shared" si="30"/>
        <v>7</v>
      </c>
      <c r="F2616" s="66">
        <f t="shared" si="31"/>
        <v>2025</v>
      </c>
      <c r="G2616" s="67">
        <f t="shared" si="32"/>
        <v>45839</v>
      </c>
      <c r="H2616" s="67" t="s">
        <v>2007</v>
      </c>
      <c r="I2616" s="26" t="s">
        <v>25</v>
      </c>
      <c r="J2616" s="66" t="s">
        <v>1316</v>
      </c>
      <c r="K2616" s="69"/>
      <c r="L2616" s="69"/>
      <c r="M2616" s="69" t="s">
        <v>666</v>
      </c>
      <c r="N2616" s="69" t="s">
        <v>604</v>
      </c>
      <c r="O2616" s="71">
        <v>86.09</v>
      </c>
      <c r="P2616" s="74">
        <v>0</v>
      </c>
    </row>
    <row r="2617" spans="1:16" ht="14.25" customHeight="1">
      <c r="A2617" s="64" t="s">
        <v>122</v>
      </c>
      <c r="B2617" s="163" t="s">
        <v>1342</v>
      </c>
      <c r="C2617" s="174" t="s">
        <v>648</v>
      </c>
      <c r="D2617" s="68">
        <v>45866</v>
      </c>
      <c r="E2617" s="66">
        <f t="shared" si="30"/>
        <v>7</v>
      </c>
      <c r="F2617" s="66">
        <f t="shared" si="31"/>
        <v>2025</v>
      </c>
      <c r="G2617" s="67">
        <f t="shared" si="32"/>
        <v>45839</v>
      </c>
      <c r="H2617" s="67" t="s">
        <v>2009</v>
      </c>
      <c r="I2617" s="26" t="s">
        <v>1311</v>
      </c>
      <c r="J2617" s="66" t="s">
        <v>1317</v>
      </c>
      <c r="K2617" s="69"/>
      <c r="L2617" s="69"/>
      <c r="M2617" s="69" t="s">
        <v>666</v>
      </c>
      <c r="N2617" s="69" t="s">
        <v>28</v>
      </c>
      <c r="O2617" s="71">
        <v>0</v>
      </c>
      <c r="P2617" s="74">
        <v>19.37</v>
      </c>
    </row>
    <row r="2618" spans="1:16" ht="14.25" customHeight="1">
      <c r="A2618" s="64" t="s">
        <v>122</v>
      </c>
      <c r="B2618" s="163" t="s">
        <v>1342</v>
      </c>
      <c r="C2618" s="174" t="s">
        <v>648</v>
      </c>
      <c r="D2618" s="68">
        <v>45870</v>
      </c>
      <c r="E2618" s="66">
        <f t="shared" si="30"/>
        <v>8</v>
      </c>
      <c r="F2618" s="66">
        <f t="shared" si="31"/>
        <v>2025</v>
      </c>
      <c r="G2618" s="67">
        <f t="shared" si="32"/>
        <v>45870</v>
      </c>
      <c r="H2618" s="67" t="s">
        <v>2007</v>
      </c>
      <c r="I2618" s="26" t="s">
        <v>25</v>
      </c>
      <c r="J2618" s="66" t="s">
        <v>1316</v>
      </c>
      <c r="K2618" s="69"/>
      <c r="L2618" s="69"/>
      <c r="M2618" s="69" t="s">
        <v>666</v>
      </c>
      <c r="N2618" s="69" t="s">
        <v>604</v>
      </c>
      <c r="O2618" s="71">
        <v>460.15</v>
      </c>
      <c r="P2618" s="74">
        <v>0</v>
      </c>
    </row>
    <row r="2619" spans="1:16" ht="14.25" customHeight="1">
      <c r="A2619" s="64" t="s">
        <v>122</v>
      </c>
      <c r="B2619" s="163" t="s">
        <v>1342</v>
      </c>
      <c r="C2619" s="174" t="s">
        <v>648</v>
      </c>
      <c r="D2619" s="68">
        <v>45870</v>
      </c>
      <c r="E2619" s="66">
        <f t="shared" si="30"/>
        <v>8</v>
      </c>
      <c r="F2619" s="66">
        <f t="shared" si="31"/>
        <v>2025</v>
      </c>
      <c r="G2619" s="67">
        <f t="shared" si="32"/>
        <v>45870</v>
      </c>
      <c r="H2619" s="67" t="s">
        <v>2009</v>
      </c>
      <c r="I2619" s="26" t="s">
        <v>1311</v>
      </c>
      <c r="J2619" s="66" t="s">
        <v>1317</v>
      </c>
      <c r="K2619" s="69"/>
      <c r="L2619" s="69"/>
      <c r="M2619" s="69" t="s">
        <v>666</v>
      </c>
      <c r="N2619" s="69" t="s">
        <v>28</v>
      </c>
      <c r="O2619" s="71">
        <v>0</v>
      </c>
      <c r="P2619" s="74">
        <v>103.53</v>
      </c>
    </row>
    <row r="2620" spans="1:16" ht="14.25" customHeight="1">
      <c r="A2620" s="64" t="s">
        <v>122</v>
      </c>
      <c r="B2620" s="163" t="s">
        <v>1342</v>
      </c>
      <c r="C2620" s="174" t="s">
        <v>648</v>
      </c>
      <c r="D2620" s="68">
        <v>45873</v>
      </c>
      <c r="E2620" s="66">
        <f t="shared" si="30"/>
        <v>8</v>
      </c>
      <c r="F2620" s="66">
        <f t="shared" si="31"/>
        <v>2025</v>
      </c>
      <c r="G2620" s="67">
        <f t="shared" si="32"/>
        <v>45870</v>
      </c>
      <c r="H2620" s="67" t="s">
        <v>2007</v>
      </c>
      <c r="I2620" s="26" t="s">
        <v>25</v>
      </c>
      <c r="J2620" s="66" t="s">
        <v>1316</v>
      </c>
      <c r="K2620" s="69"/>
      <c r="L2620" s="69"/>
      <c r="M2620" s="69" t="s">
        <v>666</v>
      </c>
      <c r="N2620" s="69" t="s">
        <v>604</v>
      </c>
      <c r="O2620" s="71">
        <v>167.09</v>
      </c>
      <c r="P2620" s="74">
        <v>0</v>
      </c>
    </row>
    <row r="2621" spans="1:16" ht="14.25" customHeight="1">
      <c r="A2621" s="64" t="s">
        <v>122</v>
      </c>
      <c r="B2621" s="163" t="s">
        <v>1342</v>
      </c>
      <c r="C2621" s="174" t="s">
        <v>648</v>
      </c>
      <c r="D2621" s="68">
        <v>45873</v>
      </c>
      <c r="E2621" s="66">
        <f t="shared" si="30"/>
        <v>8</v>
      </c>
      <c r="F2621" s="66">
        <f t="shared" si="31"/>
        <v>2025</v>
      </c>
      <c r="G2621" s="67">
        <f t="shared" si="32"/>
        <v>45870</v>
      </c>
      <c r="H2621" s="67" t="s">
        <v>2007</v>
      </c>
      <c r="I2621" s="26" t="s">
        <v>25</v>
      </c>
      <c r="J2621" s="66" t="s">
        <v>1316</v>
      </c>
      <c r="K2621" s="69"/>
      <c r="L2621" s="69"/>
      <c r="M2621" s="69" t="s">
        <v>666</v>
      </c>
      <c r="N2621" s="69" t="s">
        <v>604</v>
      </c>
      <c r="O2621" s="71">
        <v>84.2</v>
      </c>
      <c r="P2621" s="74">
        <v>0</v>
      </c>
    </row>
    <row r="2622" spans="1:16" ht="14.25" customHeight="1">
      <c r="A2622" s="64" t="s">
        <v>122</v>
      </c>
      <c r="B2622" s="163" t="s">
        <v>1342</v>
      </c>
      <c r="C2622" s="174" t="s">
        <v>648</v>
      </c>
      <c r="D2622" s="68">
        <v>45873</v>
      </c>
      <c r="E2622" s="66">
        <f t="shared" si="30"/>
        <v>8</v>
      </c>
      <c r="F2622" s="66">
        <f t="shared" si="31"/>
        <v>2025</v>
      </c>
      <c r="G2622" s="67">
        <f t="shared" si="32"/>
        <v>45870</v>
      </c>
      <c r="H2622" s="67" t="s">
        <v>2009</v>
      </c>
      <c r="I2622" s="26" t="s">
        <v>1311</v>
      </c>
      <c r="J2622" s="66" t="s">
        <v>1317</v>
      </c>
      <c r="K2622" s="69"/>
      <c r="L2622" s="69"/>
      <c r="M2622" s="69" t="s">
        <v>666</v>
      </c>
      <c r="N2622" s="69" t="s">
        <v>28</v>
      </c>
      <c r="O2622" s="71">
        <v>0</v>
      </c>
      <c r="P2622" s="74">
        <v>37.590000000000003</v>
      </c>
    </row>
    <row r="2623" spans="1:16" ht="14.25" customHeight="1">
      <c r="A2623" s="64" t="s">
        <v>122</v>
      </c>
      <c r="B2623" s="163" t="s">
        <v>1342</v>
      </c>
      <c r="C2623" s="174" t="s">
        <v>648</v>
      </c>
      <c r="D2623" s="68">
        <v>45873</v>
      </c>
      <c r="E2623" s="66">
        <f t="shared" si="30"/>
        <v>8</v>
      </c>
      <c r="F2623" s="66">
        <f t="shared" si="31"/>
        <v>2025</v>
      </c>
      <c r="G2623" s="67">
        <f t="shared" si="32"/>
        <v>45870</v>
      </c>
      <c r="H2623" s="67" t="s">
        <v>2009</v>
      </c>
      <c r="I2623" s="26" t="s">
        <v>1311</v>
      </c>
      <c r="J2623" s="66" t="s">
        <v>1317</v>
      </c>
      <c r="K2623" s="69"/>
      <c r="L2623" s="69"/>
      <c r="M2623" s="69" t="s">
        <v>666</v>
      </c>
      <c r="N2623" s="69" t="s">
        <v>28</v>
      </c>
      <c r="O2623" s="71">
        <v>0</v>
      </c>
      <c r="P2623" s="74">
        <v>18.940000000000001</v>
      </c>
    </row>
    <row r="2624" spans="1:16" ht="14.25" customHeight="1">
      <c r="A2624" s="64" t="s">
        <v>122</v>
      </c>
      <c r="B2624" s="163" t="s">
        <v>1342</v>
      </c>
      <c r="C2624" s="174" t="s">
        <v>648</v>
      </c>
      <c r="D2624" s="68">
        <v>45877</v>
      </c>
      <c r="E2624" s="66">
        <f t="shared" si="30"/>
        <v>8</v>
      </c>
      <c r="F2624" s="66">
        <f t="shared" si="31"/>
        <v>2025</v>
      </c>
      <c r="G2624" s="67">
        <f t="shared" si="32"/>
        <v>45870</v>
      </c>
      <c r="H2624" s="67" t="s">
        <v>29</v>
      </c>
      <c r="I2624" s="26" t="s">
        <v>161</v>
      </c>
      <c r="J2624" s="66" t="s">
        <v>1218</v>
      </c>
      <c r="K2624" s="69"/>
      <c r="L2624" s="69"/>
      <c r="M2624" s="69" t="s">
        <v>664</v>
      </c>
      <c r="N2624" s="69" t="s">
        <v>604</v>
      </c>
      <c r="O2624" s="71">
        <v>12157.93</v>
      </c>
      <c r="P2624" s="74">
        <v>0</v>
      </c>
    </row>
    <row r="2625" spans="1:16" ht="14.25" customHeight="1">
      <c r="A2625" s="64" t="s">
        <v>122</v>
      </c>
      <c r="B2625" s="163" t="s">
        <v>1342</v>
      </c>
      <c r="C2625" s="174" t="s">
        <v>648</v>
      </c>
      <c r="D2625" s="68">
        <v>45877</v>
      </c>
      <c r="E2625" s="66">
        <f t="shared" si="30"/>
        <v>8</v>
      </c>
      <c r="F2625" s="66">
        <f t="shared" si="31"/>
        <v>2025</v>
      </c>
      <c r="G2625" s="67">
        <f t="shared" si="32"/>
        <v>45870</v>
      </c>
      <c r="H2625" s="67" t="s">
        <v>29</v>
      </c>
      <c r="I2625" s="26" t="s">
        <v>42</v>
      </c>
      <c r="J2625" s="66" t="s">
        <v>1579</v>
      </c>
      <c r="K2625" s="69"/>
      <c r="L2625" s="69"/>
      <c r="M2625" s="69" t="s">
        <v>666</v>
      </c>
      <c r="N2625" s="69" t="s">
        <v>28</v>
      </c>
      <c r="O2625" s="71">
        <v>0</v>
      </c>
      <c r="P2625" s="74">
        <v>4190.55</v>
      </c>
    </row>
    <row r="2626" spans="1:16" ht="14.25" customHeight="1">
      <c r="A2626" s="64" t="s">
        <v>122</v>
      </c>
      <c r="B2626" s="163" t="s">
        <v>1342</v>
      </c>
      <c r="C2626" s="174" t="s">
        <v>648</v>
      </c>
      <c r="D2626" s="68">
        <v>45877</v>
      </c>
      <c r="E2626" s="66">
        <f t="shared" si="30"/>
        <v>8</v>
      </c>
      <c r="F2626" s="66">
        <f t="shared" si="31"/>
        <v>2025</v>
      </c>
      <c r="G2626" s="67">
        <f t="shared" si="32"/>
        <v>45870</v>
      </c>
      <c r="H2626" s="67" t="s">
        <v>29</v>
      </c>
      <c r="I2626" s="26" t="s">
        <v>1580</v>
      </c>
      <c r="J2626" s="66" t="s">
        <v>1581</v>
      </c>
      <c r="K2626" s="69"/>
      <c r="L2626" s="69"/>
      <c r="M2626" s="69" t="s">
        <v>666</v>
      </c>
      <c r="N2626" s="69" t="s">
        <v>28</v>
      </c>
      <c r="O2626" s="71">
        <v>0</v>
      </c>
      <c r="P2626" s="74">
        <v>2460.21</v>
      </c>
    </row>
    <row r="2627" spans="1:16" ht="14.25" customHeight="1">
      <c r="A2627" s="64" t="s">
        <v>122</v>
      </c>
      <c r="B2627" s="163" t="s">
        <v>1342</v>
      </c>
      <c r="C2627" s="174" t="s">
        <v>648</v>
      </c>
      <c r="D2627" s="68">
        <v>45880</v>
      </c>
      <c r="E2627" s="66">
        <f t="shared" si="30"/>
        <v>8</v>
      </c>
      <c r="F2627" s="66">
        <f t="shared" si="31"/>
        <v>2025</v>
      </c>
      <c r="G2627" s="67">
        <f t="shared" si="32"/>
        <v>45870</v>
      </c>
      <c r="H2627" s="67" t="s">
        <v>2007</v>
      </c>
      <c r="I2627" s="26" t="s">
        <v>25</v>
      </c>
      <c r="J2627" s="66" t="s">
        <v>1316</v>
      </c>
      <c r="K2627" s="69"/>
      <c r="L2627" s="69"/>
      <c r="M2627" s="69" t="s">
        <v>666</v>
      </c>
      <c r="N2627" s="69" t="s">
        <v>604</v>
      </c>
      <c r="O2627" s="71">
        <v>82.08</v>
      </c>
      <c r="P2627" s="74">
        <v>0</v>
      </c>
    </row>
    <row r="2628" spans="1:16" ht="14.25" customHeight="1">
      <c r="A2628" s="64" t="s">
        <v>122</v>
      </c>
      <c r="B2628" s="163" t="s">
        <v>1342</v>
      </c>
      <c r="C2628" s="174" t="s">
        <v>648</v>
      </c>
      <c r="D2628" s="68">
        <v>45880</v>
      </c>
      <c r="E2628" s="66">
        <f t="shared" si="30"/>
        <v>8</v>
      </c>
      <c r="F2628" s="66">
        <f t="shared" si="31"/>
        <v>2025</v>
      </c>
      <c r="G2628" s="67">
        <f t="shared" si="32"/>
        <v>45870</v>
      </c>
      <c r="H2628" s="67" t="s">
        <v>2009</v>
      </c>
      <c r="I2628" s="26" t="s">
        <v>1311</v>
      </c>
      <c r="J2628" s="66" t="s">
        <v>1317</v>
      </c>
      <c r="K2628" s="69"/>
      <c r="L2628" s="69"/>
      <c r="M2628" s="69" t="s">
        <v>666</v>
      </c>
      <c r="N2628" s="69" t="s">
        <v>28</v>
      </c>
      <c r="O2628" s="71">
        <v>0</v>
      </c>
      <c r="P2628" s="74">
        <v>18.46</v>
      </c>
    </row>
    <row r="2629" spans="1:16" ht="14.25" customHeight="1">
      <c r="A2629" s="64" t="s">
        <v>122</v>
      </c>
      <c r="B2629" s="163" t="s">
        <v>1342</v>
      </c>
      <c r="C2629" s="174" t="s">
        <v>648</v>
      </c>
      <c r="D2629" s="68">
        <v>45883</v>
      </c>
      <c r="E2629" s="66">
        <f t="shared" si="30"/>
        <v>8</v>
      </c>
      <c r="F2629" s="66">
        <f t="shared" si="31"/>
        <v>2025</v>
      </c>
      <c r="G2629" s="67">
        <f t="shared" si="32"/>
        <v>45870</v>
      </c>
      <c r="H2629" s="67" t="s">
        <v>2007</v>
      </c>
      <c r="I2629" s="26" t="s">
        <v>25</v>
      </c>
      <c r="J2629" s="66" t="s">
        <v>1316</v>
      </c>
      <c r="K2629" s="69"/>
      <c r="L2629" s="69"/>
      <c r="M2629" s="69" t="s">
        <v>666</v>
      </c>
      <c r="N2629" s="69" t="s">
        <v>604</v>
      </c>
      <c r="O2629" s="71">
        <v>83.17</v>
      </c>
      <c r="P2629" s="74">
        <v>0</v>
      </c>
    </row>
    <row r="2630" spans="1:16" ht="14.25" customHeight="1">
      <c r="A2630" s="64" t="s">
        <v>122</v>
      </c>
      <c r="B2630" s="163" t="s">
        <v>1342</v>
      </c>
      <c r="C2630" s="174" t="s">
        <v>648</v>
      </c>
      <c r="D2630" s="68">
        <v>45883</v>
      </c>
      <c r="E2630" s="66">
        <f t="shared" si="30"/>
        <v>8</v>
      </c>
      <c r="F2630" s="66">
        <f t="shared" si="31"/>
        <v>2025</v>
      </c>
      <c r="G2630" s="67">
        <f t="shared" si="32"/>
        <v>45870</v>
      </c>
      <c r="H2630" s="67" t="s">
        <v>2009</v>
      </c>
      <c r="I2630" s="26" t="s">
        <v>1311</v>
      </c>
      <c r="J2630" s="66" t="s">
        <v>1317</v>
      </c>
      <c r="K2630" s="69"/>
      <c r="L2630" s="69"/>
      <c r="M2630" s="69" t="s">
        <v>666</v>
      </c>
      <c r="N2630" s="69" t="s">
        <v>28</v>
      </c>
      <c r="O2630" s="71">
        <v>0</v>
      </c>
      <c r="P2630" s="74">
        <v>18.71</v>
      </c>
    </row>
    <row r="2631" spans="1:16" ht="14.25" customHeight="1">
      <c r="A2631" s="64" t="s">
        <v>122</v>
      </c>
      <c r="B2631" s="163" t="s">
        <v>1342</v>
      </c>
      <c r="C2631" s="174" t="s">
        <v>648</v>
      </c>
      <c r="D2631" s="68">
        <v>45887</v>
      </c>
      <c r="E2631" s="66">
        <f t="shared" si="30"/>
        <v>8</v>
      </c>
      <c r="F2631" s="66">
        <f t="shared" si="31"/>
        <v>2025</v>
      </c>
      <c r="G2631" s="67">
        <f t="shared" si="32"/>
        <v>45870</v>
      </c>
      <c r="H2631" s="67" t="s">
        <v>2007</v>
      </c>
      <c r="I2631" s="26" t="s">
        <v>25</v>
      </c>
      <c r="J2631" s="66" t="s">
        <v>1316</v>
      </c>
      <c r="K2631" s="69"/>
      <c r="L2631" s="69"/>
      <c r="M2631" s="69" t="s">
        <v>666</v>
      </c>
      <c r="N2631" s="69" t="s">
        <v>604</v>
      </c>
      <c r="O2631" s="71">
        <v>83.88</v>
      </c>
      <c r="P2631" s="74">
        <v>0</v>
      </c>
    </row>
    <row r="2632" spans="1:16" ht="14.25" customHeight="1">
      <c r="A2632" s="64" t="s">
        <v>122</v>
      </c>
      <c r="B2632" s="163" t="s">
        <v>1342</v>
      </c>
      <c r="C2632" s="174" t="s">
        <v>648</v>
      </c>
      <c r="D2632" s="68">
        <v>45887</v>
      </c>
      <c r="E2632" s="66">
        <f t="shared" si="30"/>
        <v>8</v>
      </c>
      <c r="F2632" s="66">
        <f t="shared" si="31"/>
        <v>2025</v>
      </c>
      <c r="G2632" s="67">
        <f t="shared" si="32"/>
        <v>45870</v>
      </c>
      <c r="H2632" s="67" t="s">
        <v>2009</v>
      </c>
      <c r="I2632" s="26" t="s">
        <v>1311</v>
      </c>
      <c r="J2632" s="66" t="s">
        <v>1317</v>
      </c>
      <c r="K2632" s="69"/>
      <c r="L2632" s="69"/>
      <c r="M2632" s="69" t="s">
        <v>666</v>
      </c>
      <c r="N2632" s="69" t="s">
        <v>28</v>
      </c>
      <c r="O2632" s="71">
        <v>0</v>
      </c>
      <c r="P2632" s="74">
        <v>18.87</v>
      </c>
    </row>
    <row r="2633" spans="1:16" ht="14.25" customHeight="1">
      <c r="A2633" s="64" t="s">
        <v>122</v>
      </c>
      <c r="B2633" s="163" t="s">
        <v>1342</v>
      </c>
      <c r="C2633" s="174" t="s">
        <v>648</v>
      </c>
      <c r="D2633" s="68">
        <v>45894</v>
      </c>
      <c r="E2633" s="66">
        <f t="shared" si="30"/>
        <v>8</v>
      </c>
      <c r="F2633" s="66">
        <f t="shared" si="31"/>
        <v>2025</v>
      </c>
      <c r="G2633" s="67">
        <f t="shared" si="32"/>
        <v>45870</v>
      </c>
      <c r="H2633" s="67" t="s">
        <v>2007</v>
      </c>
      <c r="I2633" s="26" t="s">
        <v>25</v>
      </c>
      <c r="J2633" s="66" t="s">
        <v>1316</v>
      </c>
      <c r="K2633" s="69"/>
      <c r="L2633" s="69"/>
      <c r="M2633" s="69" t="s">
        <v>666</v>
      </c>
      <c r="N2633" s="69" t="s">
        <v>604</v>
      </c>
      <c r="O2633" s="71">
        <v>61.15</v>
      </c>
      <c r="P2633" s="74">
        <v>0</v>
      </c>
    </row>
    <row r="2634" spans="1:16" ht="14.25" customHeight="1">
      <c r="A2634" s="64" t="s">
        <v>122</v>
      </c>
      <c r="B2634" s="163" t="s">
        <v>1342</v>
      </c>
      <c r="C2634" s="174" t="s">
        <v>648</v>
      </c>
      <c r="D2634" s="68">
        <v>45894</v>
      </c>
      <c r="E2634" s="66">
        <f t="shared" si="30"/>
        <v>8</v>
      </c>
      <c r="F2634" s="66">
        <f t="shared" si="31"/>
        <v>2025</v>
      </c>
      <c r="G2634" s="67">
        <f t="shared" si="32"/>
        <v>45870</v>
      </c>
      <c r="H2634" s="67" t="s">
        <v>2007</v>
      </c>
      <c r="I2634" s="26" t="s">
        <v>25</v>
      </c>
      <c r="J2634" s="66" t="s">
        <v>1316</v>
      </c>
      <c r="K2634" s="69"/>
      <c r="L2634" s="69"/>
      <c r="M2634" s="69" t="s">
        <v>666</v>
      </c>
      <c r="N2634" s="69" t="s">
        <v>604</v>
      </c>
      <c r="O2634" s="71">
        <v>0.61</v>
      </c>
      <c r="P2634" s="74">
        <v>0</v>
      </c>
    </row>
    <row r="2635" spans="1:16" ht="14.25" customHeight="1">
      <c r="A2635" s="64" t="s">
        <v>122</v>
      </c>
      <c r="B2635" s="163" t="s">
        <v>1342</v>
      </c>
      <c r="C2635" s="174" t="s">
        <v>648</v>
      </c>
      <c r="D2635" s="68">
        <v>45894</v>
      </c>
      <c r="E2635" s="66">
        <f t="shared" si="30"/>
        <v>8</v>
      </c>
      <c r="F2635" s="66">
        <f t="shared" si="31"/>
        <v>2025</v>
      </c>
      <c r="G2635" s="67">
        <f t="shared" si="32"/>
        <v>45870</v>
      </c>
      <c r="H2635" s="67" t="s">
        <v>2009</v>
      </c>
      <c r="I2635" s="26" t="s">
        <v>1311</v>
      </c>
      <c r="J2635" s="66" t="s">
        <v>1317</v>
      </c>
      <c r="K2635" s="69"/>
      <c r="L2635" s="69"/>
      <c r="M2635" s="69" t="s">
        <v>666</v>
      </c>
      <c r="N2635" s="69" t="s">
        <v>28</v>
      </c>
      <c r="O2635" s="71">
        <v>0</v>
      </c>
      <c r="P2635" s="74">
        <v>13.75</v>
      </c>
    </row>
    <row r="2636" spans="1:16" ht="14.25" customHeight="1">
      <c r="A2636" s="64" t="s">
        <v>122</v>
      </c>
      <c r="B2636" s="163" t="s">
        <v>1342</v>
      </c>
      <c r="C2636" s="174" t="s">
        <v>648</v>
      </c>
      <c r="D2636" s="68">
        <v>45894</v>
      </c>
      <c r="E2636" s="66">
        <f t="shared" si="30"/>
        <v>8</v>
      </c>
      <c r="F2636" s="66">
        <f t="shared" si="31"/>
        <v>2025</v>
      </c>
      <c r="G2636" s="67">
        <f t="shared" si="32"/>
        <v>45870</v>
      </c>
      <c r="H2636" s="67" t="s">
        <v>2009</v>
      </c>
      <c r="I2636" s="26" t="s">
        <v>1311</v>
      </c>
      <c r="J2636" s="66" t="s">
        <v>1317</v>
      </c>
      <c r="K2636" s="69"/>
      <c r="L2636" s="69"/>
      <c r="M2636" s="69" t="s">
        <v>666</v>
      </c>
      <c r="N2636" s="69" t="s">
        <v>28</v>
      </c>
      <c r="O2636" s="71">
        <v>0</v>
      </c>
      <c r="P2636" s="74">
        <v>0.13</v>
      </c>
    </row>
    <row r="2637" spans="1:16" ht="14.25" customHeight="1">
      <c r="A2637" s="64" t="s">
        <v>122</v>
      </c>
      <c r="B2637" s="163" t="s">
        <v>1342</v>
      </c>
      <c r="C2637" s="174" t="s">
        <v>648</v>
      </c>
      <c r="D2637" s="68">
        <v>45895</v>
      </c>
      <c r="E2637" s="66">
        <f t="shared" si="30"/>
        <v>8</v>
      </c>
      <c r="F2637" s="66">
        <f t="shared" si="31"/>
        <v>2025</v>
      </c>
      <c r="G2637" s="67">
        <f t="shared" si="32"/>
        <v>45870</v>
      </c>
      <c r="H2637" s="67" t="s">
        <v>2007</v>
      </c>
      <c r="I2637" s="26" t="s">
        <v>25</v>
      </c>
      <c r="J2637" s="66" t="s">
        <v>1316</v>
      </c>
      <c r="K2637" s="69"/>
      <c r="L2637" s="69"/>
      <c r="M2637" s="69" t="s">
        <v>666</v>
      </c>
      <c r="N2637" s="69" t="s">
        <v>604</v>
      </c>
      <c r="O2637" s="71">
        <v>86.31</v>
      </c>
      <c r="P2637" s="74">
        <v>0</v>
      </c>
    </row>
    <row r="2638" spans="1:16" ht="14.25" customHeight="1">
      <c r="A2638" s="64" t="s">
        <v>122</v>
      </c>
      <c r="B2638" s="163" t="s">
        <v>1342</v>
      </c>
      <c r="C2638" s="174" t="s">
        <v>648</v>
      </c>
      <c r="D2638" s="68">
        <v>45895</v>
      </c>
      <c r="E2638" s="66">
        <f t="shared" si="30"/>
        <v>8</v>
      </c>
      <c r="F2638" s="66">
        <f t="shared" si="31"/>
        <v>2025</v>
      </c>
      <c r="G2638" s="67">
        <f t="shared" si="32"/>
        <v>45870</v>
      </c>
      <c r="H2638" s="67" t="s">
        <v>2009</v>
      </c>
      <c r="I2638" s="26" t="s">
        <v>1311</v>
      </c>
      <c r="J2638" s="66" t="s">
        <v>1317</v>
      </c>
      <c r="K2638" s="69"/>
      <c r="L2638" s="69"/>
      <c r="M2638" s="69" t="s">
        <v>666</v>
      </c>
      <c r="N2638" s="69" t="s">
        <v>28</v>
      </c>
      <c r="O2638" s="71">
        <v>0</v>
      </c>
      <c r="P2638" s="74">
        <v>19.41</v>
      </c>
    </row>
    <row r="2639" spans="1:16" ht="14.25" customHeight="1">
      <c r="A2639" s="64" t="s">
        <v>122</v>
      </c>
      <c r="B2639" s="163" t="s">
        <v>1342</v>
      </c>
      <c r="C2639" s="174" t="s">
        <v>648</v>
      </c>
      <c r="D2639" s="68">
        <v>45896</v>
      </c>
      <c r="E2639" s="66">
        <f t="shared" si="30"/>
        <v>8</v>
      </c>
      <c r="F2639" s="66">
        <f t="shared" si="31"/>
        <v>2025</v>
      </c>
      <c r="G2639" s="67">
        <f t="shared" si="32"/>
        <v>45870</v>
      </c>
      <c r="H2639" s="67" t="s">
        <v>29</v>
      </c>
      <c r="I2639" s="26" t="s">
        <v>1580</v>
      </c>
      <c r="J2639" s="66" t="s">
        <v>1582</v>
      </c>
      <c r="K2639" s="69"/>
      <c r="L2639" s="69"/>
      <c r="M2639" s="69" t="s">
        <v>666</v>
      </c>
      <c r="N2639" s="69" t="s">
        <v>28</v>
      </c>
      <c r="O2639" s="71">
        <v>0</v>
      </c>
      <c r="P2639" s="74">
        <v>1104.3699999999999</v>
      </c>
    </row>
    <row r="2640" spans="1:16" ht="14.25" customHeight="1">
      <c r="A2640" s="64" t="s">
        <v>122</v>
      </c>
      <c r="B2640" s="163" t="s">
        <v>1342</v>
      </c>
      <c r="C2640" s="174" t="s">
        <v>648</v>
      </c>
      <c r="D2640" s="68">
        <v>45897</v>
      </c>
      <c r="E2640" s="66">
        <f t="shared" si="30"/>
        <v>8</v>
      </c>
      <c r="F2640" s="66">
        <f t="shared" si="31"/>
        <v>2025</v>
      </c>
      <c r="G2640" s="67">
        <f t="shared" si="32"/>
        <v>45870</v>
      </c>
      <c r="H2640" s="67" t="s">
        <v>29</v>
      </c>
      <c r="I2640" s="26" t="s">
        <v>42</v>
      </c>
      <c r="J2640" s="66" t="s">
        <v>1583</v>
      </c>
      <c r="K2640" s="69"/>
      <c r="L2640" s="69"/>
      <c r="M2640" s="69" t="s">
        <v>666</v>
      </c>
      <c r="N2640" s="69" t="s">
        <v>28</v>
      </c>
      <c r="O2640" s="71">
        <v>0</v>
      </c>
      <c r="P2640" s="74">
        <v>20419.990000000002</v>
      </c>
    </row>
    <row r="2641" spans="1:16" ht="14.25" customHeight="1">
      <c r="A2641" s="64" t="s">
        <v>122</v>
      </c>
      <c r="B2641" s="163" t="s">
        <v>1342</v>
      </c>
      <c r="C2641" s="174" t="s">
        <v>648</v>
      </c>
      <c r="D2641" s="68">
        <v>45897</v>
      </c>
      <c r="E2641" s="66">
        <f t="shared" si="30"/>
        <v>8</v>
      </c>
      <c r="F2641" s="66">
        <f t="shared" si="31"/>
        <v>2025</v>
      </c>
      <c r="G2641" s="67">
        <f t="shared" si="32"/>
        <v>45870</v>
      </c>
      <c r="H2641" s="67" t="s">
        <v>29</v>
      </c>
      <c r="I2641" s="26" t="s">
        <v>1580</v>
      </c>
      <c r="J2641" s="66" t="s">
        <v>1584</v>
      </c>
      <c r="K2641" s="69"/>
      <c r="L2641" s="69"/>
      <c r="M2641" s="69" t="s">
        <v>666</v>
      </c>
      <c r="N2641" s="69" t="s">
        <v>28</v>
      </c>
      <c r="O2641" s="71">
        <v>0</v>
      </c>
      <c r="P2641" s="74">
        <v>4287.75</v>
      </c>
    </row>
    <row r="2642" spans="1:16" ht="14.25" customHeight="1">
      <c r="A2642" s="64" t="s">
        <v>122</v>
      </c>
      <c r="B2642" s="163" t="s">
        <v>1342</v>
      </c>
      <c r="C2642" s="174" t="s">
        <v>648</v>
      </c>
      <c r="D2642" s="68">
        <v>45898</v>
      </c>
      <c r="E2642" s="66">
        <f t="shared" si="30"/>
        <v>8</v>
      </c>
      <c r="F2642" s="66">
        <f t="shared" si="31"/>
        <v>2025</v>
      </c>
      <c r="G2642" s="67">
        <f t="shared" si="32"/>
        <v>45870</v>
      </c>
      <c r="H2642" s="67" t="s">
        <v>29</v>
      </c>
      <c r="I2642" s="26" t="s">
        <v>42</v>
      </c>
      <c r="J2642" s="66" t="s">
        <v>1585</v>
      </c>
      <c r="K2642" s="69"/>
      <c r="L2642" s="69"/>
      <c r="M2642" s="69" t="s">
        <v>666</v>
      </c>
      <c r="N2642" s="69" t="s">
        <v>28</v>
      </c>
      <c r="O2642" s="71">
        <v>0</v>
      </c>
      <c r="P2642" s="74">
        <v>6230.42</v>
      </c>
    </row>
    <row r="2643" spans="1:16" ht="14.25" customHeight="1">
      <c r="A2643" s="64" t="s">
        <v>132</v>
      </c>
      <c r="B2643" s="163" t="s">
        <v>1586</v>
      </c>
      <c r="C2643" s="174" t="s">
        <v>647</v>
      </c>
      <c r="D2643" s="68">
        <v>45670</v>
      </c>
      <c r="E2643" s="66">
        <f t="shared" si="30"/>
        <v>1</v>
      </c>
      <c r="F2643" s="66">
        <f t="shared" si="31"/>
        <v>2025</v>
      </c>
      <c r="G2643" s="67">
        <f t="shared" si="32"/>
        <v>45658</v>
      </c>
      <c r="H2643" s="67" t="s">
        <v>2006</v>
      </c>
      <c r="I2643" s="26" t="s">
        <v>663</v>
      </c>
      <c r="J2643" s="66"/>
      <c r="K2643" s="69"/>
      <c r="L2643" s="69"/>
      <c r="M2643" s="69" t="s">
        <v>664</v>
      </c>
      <c r="N2643" s="69" t="s">
        <v>604</v>
      </c>
      <c r="O2643" s="71">
        <v>0</v>
      </c>
      <c r="P2643" s="74">
        <v>0</v>
      </c>
    </row>
    <row r="2644" spans="1:16" ht="14.25" customHeight="1">
      <c r="A2644" s="64" t="s">
        <v>132</v>
      </c>
      <c r="B2644" s="163" t="s">
        <v>1586</v>
      </c>
      <c r="C2644" s="174" t="s">
        <v>647</v>
      </c>
      <c r="D2644" s="68">
        <v>45670</v>
      </c>
      <c r="E2644" s="66">
        <f t="shared" si="30"/>
        <v>1</v>
      </c>
      <c r="F2644" s="66">
        <f t="shared" si="31"/>
        <v>2025</v>
      </c>
      <c r="G2644" s="67">
        <f t="shared" si="32"/>
        <v>45658</v>
      </c>
      <c r="H2644" s="67" t="s">
        <v>2007</v>
      </c>
      <c r="I2644" s="26" t="s">
        <v>1587</v>
      </c>
      <c r="J2644" s="66" t="s">
        <v>146</v>
      </c>
      <c r="K2644" s="69"/>
      <c r="L2644" s="69"/>
      <c r="M2644" s="69" t="s">
        <v>666</v>
      </c>
      <c r="N2644" s="69" t="s">
        <v>604</v>
      </c>
      <c r="O2644" s="71">
        <v>61890.6</v>
      </c>
      <c r="P2644" s="74">
        <v>0</v>
      </c>
    </row>
    <row r="2645" spans="1:16" ht="14.25" customHeight="1">
      <c r="A2645" s="64" t="s">
        <v>132</v>
      </c>
      <c r="B2645" s="163" t="s">
        <v>1586</v>
      </c>
      <c r="C2645" s="174" t="s">
        <v>647</v>
      </c>
      <c r="D2645" s="68">
        <v>45672</v>
      </c>
      <c r="E2645" s="66">
        <f t="shared" si="30"/>
        <v>1</v>
      </c>
      <c r="F2645" s="66">
        <f t="shared" si="31"/>
        <v>2025</v>
      </c>
      <c r="G2645" s="67">
        <f t="shared" si="32"/>
        <v>45658</v>
      </c>
      <c r="H2645" s="67" t="s">
        <v>2006</v>
      </c>
      <c r="I2645" s="26" t="s">
        <v>165</v>
      </c>
      <c r="J2645" s="66" t="s">
        <v>139</v>
      </c>
      <c r="K2645" s="69"/>
      <c r="L2645" s="69"/>
      <c r="M2645" s="69" t="s">
        <v>664</v>
      </c>
      <c r="N2645" s="69" t="s">
        <v>604</v>
      </c>
      <c r="O2645" s="71">
        <v>0.09</v>
      </c>
      <c r="P2645" s="74">
        <v>0</v>
      </c>
    </row>
    <row r="2646" spans="1:16" ht="14.25" customHeight="1">
      <c r="A2646" s="64" t="s">
        <v>132</v>
      </c>
      <c r="B2646" s="163" t="s">
        <v>1586</v>
      </c>
      <c r="C2646" s="174" t="s">
        <v>647</v>
      </c>
      <c r="D2646" s="68">
        <v>45672</v>
      </c>
      <c r="E2646" s="66">
        <f t="shared" si="30"/>
        <v>1</v>
      </c>
      <c r="F2646" s="66">
        <f t="shared" si="31"/>
        <v>2025</v>
      </c>
      <c r="G2646" s="67">
        <f t="shared" si="32"/>
        <v>45658</v>
      </c>
      <c r="H2646" s="67" t="s">
        <v>2009</v>
      </c>
      <c r="I2646" s="26" t="s">
        <v>102</v>
      </c>
      <c r="J2646" s="66" t="s">
        <v>167</v>
      </c>
      <c r="K2646" s="69"/>
      <c r="L2646" s="69"/>
      <c r="M2646" s="69" t="s">
        <v>666</v>
      </c>
      <c r="N2646" s="69" t="s">
        <v>28</v>
      </c>
      <c r="O2646" s="71">
        <v>0</v>
      </c>
      <c r="P2646" s="74">
        <v>171.7</v>
      </c>
    </row>
    <row r="2647" spans="1:16" ht="14.25" customHeight="1">
      <c r="A2647" s="64" t="s">
        <v>132</v>
      </c>
      <c r="B2647" s="163" t="s">
        <v>1586</v>
      </c>
      <c r="C2647" s="174" t="s">
        <v>647</v>
      </c>
      <c r="D2647" s="68">
        <v>45677</v>
      </c>
      <c r="E2647" s="66">
        <f t="shared" si="30"/>
        <v>1</v>
      </c>
      <c r="F2647" s="66">
        <f t="shared" si="31"/>
        <v>2025</v>
      </c>
      <c r="G2647" s="67">
        <f t="shared" si="32"/>
        <v>45658</v>
      </c>
      <c r="H2647" s="67" t="s">
        <v>2006</v>
      </c>
      <c r="I2647" s="26" t="s">
        <v>165</v>
      </c>
      <c r="J2647" s="66" t="s">
        <v>139</v>
      </c>
      <c r="K2647" s="69"/>
      <c r="L2647" s="69"/>
      <c r="M2647" s="69" t="s">
        <v>664</v>
      </c>
      <c r="N2647" s="69" t="s">
        <v>604</v>
      </c>
      <c r="O2647" s="71">
        <v>0.3</v>
      </c>
      <c r="P2647" s="74">
        <v>0</v>
      </c>
    </row>
    <row r="2648" spans="1:16" ht="14.25" customHeight="1">
      <c r="A2648" s="64" t="s">
        <v>132</v>
      </c>
      <c r="B2648" s="163" t="s">
        <v>1586</v>
      </c>
      <c r="C2648" s="174" t="s">
        <v>647</v>
      </c>
      <c r="D2648" s="68">
        <v>45677</v>
      </c>
      <c r="E2648" s="66">
        <f t="shared" si="30"/>
        <v>1</v>
      </c>
      <c r="F2648" s="66">
        <f t="shared" si="31"/>
        <v>2025</v>
      </c>
      <c r="G2648" s="67">
        <f t="shared" si="32"/>
        <v>45658</v>
      </c>
      <c r="H2648" s="67" t="s">
        <v>2006</v>
      </c>
      <c r="I2648" s="26" t="s">
        <v>165</v>
      </c>
      <c r="J2648" s="66" t="s">
        <v>139</v>
      </c>
      <c r="K2648" s="69"/>
      <c r="L2648" s="69"/>
      <c r="M2648" s="69" t="s">
        <v>664</v>
      </c>
      <c r="N2648" s="69" t="s">
        <v>604</v>
      </c>
      <c r="O2648" s="71">
        <v>0.21</v>
      </c>
      <c r="P2648" s="74">
        <v>0</v>
      </c>
    </row>
    <row r="2649" spans="1:16" ht="14.25" customHeight="1">
      <c r="A2649" s="64" t="s">
        <v>132</v>
      </c>
      <c r="B2649" s="163" t="s">
        <v>1586</v>
      </c>
      <c r="C2649" s="174" t="s">
        <v>647</v>
      </c>
      <c r="D2649" s="68">
        <v>45677</v>
      </c>
      <c r="E2649" s="66">
        <f t="shared" si="30"/>
        <v>1</v>
      </c>
      <c r="F2649" s="66">
        <f t="shared" si="31"/>
        <v>2025</v>
      </c>
      <c r="G2649" s="67">
        <f t="shared" si="32"/>
        <v>45658</v>
      </c>
      <c r="H2649" s="67" t="s">
        <v>29</v>
      </c>
      <c r="I2649" s="26" t="s">
        <v>44</v>
      </c>
      <c r="J2649" s="66" t="s">
        <v>458</v>
      </c>
      <c r="K2649" s="69"/>
      <c r="L2649" s="69"/>
      <c r="M2649" s="69" t="s">
        <v>666</v>
      </c>
      <c r="N2649" s="69" t="s">
        <v>28</v>
      </c>
      <c r="O2649" s="71">
        <v>0</v>
      </c>
      <c r="P2649" s="74">
        <v>93.19</v>
      </c>
    </row>
    <row r="2650" spans="1:16" ht="14.25" customHeight="1">
      <c r="A2650" s="64" t="s">
        <v>132</v>
      </c>
      <c r="B2650" s="163" t="s">
        <v>1586</v>
      </c>
      <c r="C2650" s="174" t="s">
        <v>647</v>
      </c>
      <c r="D2650" s="68">
        <v>45677</v>
      </c>
      <c r="E2650" s="66">
        <f t="shared" si="30"/>
        <v>1</v>
      </c>
      <c r="F2650" s="66">
        <f t="shared" si="31"/>
        <v>2025</v>
      </c>
      <c r="G2650" s="67">
        <f t="shared" si="32"/>
        <v>45658</v>
      </c>
      <c r="H2650" s="67" t="s">
        <v>29</v>
      </c>
      <c r="I2650" s="26" t="s">
        <v>37</v>
      </c>
      <c r="J2650" s="66" t="s">
        <v>458</v>
      </c>
      <c r="K2650" s="69"/>
      <c r="L2650" s="69"/>
      <c r="M2650" s="69" t="s">
        <v>666</v>
      </c>
      <c r="N2650" s="69" t="s">
        <v>28</v>
      </c>
      <c r="O2650" s="71">
        <v>0</v>
      </c>
      <c r="P2650" s="74">
        <v>3989.56</v>
      </c>
    </row>
    <row r="2651" spans="1:16" ht="14.25" customHeight="1">
      <c r="A2651" s="64" t="s">
        <v>132</v>
      </c>
      <c r="B2651" s="163" t="s">
        <v>1586</v>
      </c>
      <c r="C2651" s="174" t="s">
        <v>647</v>
      </c>
      <c r="D2651" s="68">
        <v>45677</v>
      </c>
      <c r="E2651" s="66">
        <f t="shared" si="30"/>
        <v>1</v>
      </c>
      <c r="F2651" s="66">
        <f t="shared" si="31"/>
        <v>2025</v>
      </c>
      <c r="G2651" s="67">
        <f t="shared" si="32"/>
        <v>45658</v>
      </c>
      <c r="H2651" s="67" t="s">
        <v>29</v>
      </c>
      <c r="I2651" s="26" t="s">
        <v>40</v>
      </c>
      <c r="J2651" s="66" t="s">
        <v>458</v>
      </c>
      <c r="K2651" s="69"/>
      <c r="L2651" s="69"/>
      <c r="M2651" s="69" t="s">
        <v>666</v>
      </c>
      <c r="N2651" s="69" t="s">
        <v>28</v>
      </c>
      <c r="O2651" s="71">
        <v>0</v>
      </c>
      <c r="P2651" s="74">
        <v>10503.84</v>
      </c>
    </row>
    <row r="2652" spans="1:16" ht="14.25" customHeight="1">
      <c r="A2652" s="64" t="s">
        <v>132</v>
      </c>
      <c r="B2652" s="163" t="s">
        <v>1586</v>
      </c>
      <c r="C2652" s="174" t="s">
        <v>647</v>
      </c>
      <c r="D2652" s="68">
        <v>45679</v>
      </c>
      <c r="E2652" s="66">
        <f t="shared" si="30"/>
        <v>1</v>
      </c>
      <c r="F2652" s="66">
        <f t="shared" si="31"/>
        <v>2025</v>
      </c>
      <c r="G2652" s="67">
        <f t="shared" si="32"/>
        <v>45658</v>
      </c>
      <c r="H2652" s="67" t="s">
        <v>2006</v>
      </c>
      <c r="I2652" s="26" t="s">
        <v>165</v>
      </c>
      <c r="J2652" s="66" t="s">
        <v>139</v>
      </c>
      <c r="K2652" s="69"/>
      <c r="L2652" s="69"/>
      <c r="M2652" s="69" t="s">
        <v>664</v>
      </c>
      <c r="N2652" s="69" t="s">
        <v>604</v>
      </c>
      <c r="O2652" s="71">
        <v>0.05</v>
      </c>
      <c r="P2652" s="74">
        <v>0</v>
      </c>
    </row>
    <row r="2653" spans="1:16" ht="14.25" customHeight="1">
      <c r="A2653" s="64" t="s">
        <v>132</v>
      </c>
      <c r="B2653" s="163" t="s">
        <v>1586</v>
      </c>
      <c r="C2653" s="174" t="s">
        <v>647</v>
      </c>
      <c r="D2653" s="68">
        <v>45679</v>
      </c>
      <c r="E2653" s="66">
        <f t="shared" si="30"/>
        <v>1</v>
      </c>
      <c r="F2653" s="66">
        <f t="shared" si="31"/>
        <v>2025</v>
      </c>
      <c r="G2653" s="67">
        <f t="shared" si="32"/>
        <v>45658</v>
      </c>
      <c r="H2653" s="67" t="s">
        <v>29</v>
      </c>
      <c r="I2653" s="26" t="s">
        <v>281</v>
      </c>
      <c r="J2653" s="66" t="s">
        <v>353</v>
      </c>
      <c r="K2653" s="69"/>
      <c r="L2653" s="69"/>
      <c r="M2653" s="69" t="s">
        <v>666</v>
      </c>
      <c r="N2653" s="69" t="s">
        <v>28</v>
      </c>
      <c r="O2653" s="71">
        <v>0</v>
      </c>
      <c r="P2653" s="74">
        <v>385.61</v>
      </c>
    </row>
    <row r="2654" spans="1:16" ht="14.25" customHeight="1">
      <c r="A2654" s="64" t="s">
        <v>132</v>
      </c>
      <c r="B2654" s="163" t="s">
        <v>1586</v>
      </c>
      <c r="C2654" s="174" t="s">
        <v>647</v>
      </c>
      <c r="D2654" s="68">
        <v>45679</v>
      </c>
      <c r="E2654" s="66">
        <f t="shared" si="30"/>
        <v>1</v>
      </c>
      <c r="F2654" s="66">
        <f t="shared" si="31"/>
        <v>2025</v>
      </c>
      <c r="G2654" s="67">
        <f t="shared" si="32"/>
        <v>45658</v>
      </c>
      <c r="H2654" s="67" t="s">
        <v>29</v>
      </c>
      <c r="I2654" s="26" t="s">
        <v>281</v>
      </c>
      <c r="J2654" s="66" t="s">
        <v>1588</v>
      </c>
      <c r="K2654" s="69"/>
      <c r="L2654" s="69"/>
      <c r="M2654" s="69" t="s">
        <v>666</v>
      </c>
      <c r="N2654" s="69" t="s">
        <v>28</v>
      </c>
      <c r="O2654" s="71">
        <v>0</v>
      </c>
      <c r="P2654" s="74">
        <v>117</v>
      </c>
    </row>
    <row r="2655" spans="1:16" ht="14.25" customHeight="1">
      <c r="A2655" s="64" t="s">
        <v>132</v>
      </c>
      <c r="B2655" s="163" t="s">
        <v>1586</v>
      </c>
      <c r="C2655" s="174" t="s">
        <v>647</v>
      </c>
      <c r="D2655" s="68">
        <v>45679</v>
      </c>
      <c r="E2655" s="66">
        <f t="shared" si="30"/>
        <v>1</v>
      </c>
      <c r="F2655" s="66">
        <f t="shared" si="31"/>
        <v>2025</v>
      </c>
      <c r="G2655" s="67">
        <f t="shared" si="32"/>
        <v>45658</v>
      </c>
      <c r="H2655" s="67" t="s">
        <v>29</v>
      </c>
      <c r="I2655" s="26" t="s">
        <v>281</v>
      </c>
      <c r="J2655" s="66" t="s">
        <v>1589</v>
      </c>
      <c r="K2655" s="69"/>
      <c r="L2655" s="69"/>
      <c r="M2655" s="69" t="s">
        <v>666</v>
      </c>
      <c r="N2655" s="69" t="s">
        <v>28</v>
      </c>
      <c r="O2655" s="71">
        <v>0</v>
      </c>
      <c r="P2655" s="74">
        <v>362</v>
      </c>
    </row>
    <row r="2656" spans="1:16" ht="14.25" customHeight="1">
      <c r="A2656" s="64" t="s">
        <v>132</v>
      </c>
      <c r="B2656" s="163" t="s">
        <v>1586</v>
      </c>
      <c r="C2656" s="174" t="s">
        <v>647</v>
      </c>
      <c r="D2656" s="68">
        <v>45679</v>
      </c>
      <c r="E2656" s="66">
        <f t="shared" si="30"/>
        <v>1</v>
      </c>
      <c r="F2656" s="66">
        <f t="shared" si="31"/>
        <v>2025</v>
      </c>
      <c r="G2656" s="67">
        <f t="shared" si="32"/>
        <v>45658</v>
      </c>
      <c r="H2656" s="67" t="s">
        <v>29</v>
      </c>
      <c r="I2656" s="26" t="s">
        <v>281</v>
      </c>
      <c r="J2656" s="66" t="s">
        <v>1590</v>
      </c>
      <c r="K2656" s="69"/>
      <c r="L2656" s="69"/>
      <c r="M2656" s="69" t="s">
        <v>666</v>
      </c>
      <c r="N2656" s="69" t="s">
        <v>28</v>
      </c>
      <c r="O2656" s="71">
        <v>0</v>
      </c>
      <c r="P2656" s="74">
        <v>362</v>
      </c>
    </row>
    <row r="2657" spans="1:16" ht="14.25" customHeight="1">
      <c r="A2657" s="64" t="s">
        <v>132</v>
      </c>
      <c r="B2657" s="163" t="s">
        <v>1586</v>
      </c>
      <c r="C2657" s="174" t="s">
        <v>647</v>
      </c>
      <c r="D2657" s="68">
        <v>45685</v>
      </c>
      <c r="E2657" s="66">
        <f t="shared" si="30"/>
        <v>1</v>
      </c>
      <c r="F2657" s="66">
        <f t="shared" si="31"/>
        <v>2025</v>
      </c>
      <c r="G2657" s="67">
        <f t="shared" si="32"/>
        <v>45658</v>
      </c>
      <c r="H2657" s="67" t="s">
        <v>2006</v>
      </c>
      <c r="I2657" s="26" t="s">
        <v>165</v>
      </c>
      <c r="J2657" s="66" t="s">
        <v>139</v>
      </c>
      <c r="K2657" s="69"/>
      <c r="L2657" s="69"/>
      <c r="M2657" s="69" t="s">
        <v>664</v>
      </c>
      <c r="N2657" s="69" t="s">
        <v>604</v>
      </c>
      <c r="O2657" s="71">
        <v>1.29</v>
      </c>
      <c r="P2657" s="74">
        <v>0</v>
      </c>
    </row>
    <row r="2658" spans="1:16" ht="14.25" customHeight="1">
      <c r="A2658" s="64" t="s">
        <v>132</v>
      </c>
      <c r="B2658" s="163" t="s">
        <v>1586</v>
      </c>
      <c r="C2658" s="174" t="s">
        <v>647</v>
      </c>
      <c r="D2658" s="68">
        <v>45685</v>
      </c>
      <c r="E2658" s="66">
        <f t="shared" si="30"/>
        <v>1</v>
      </c>
      <c r="F2658" s="66">
        <f t="shared" si="31"/>
        <v>2025</v>
      </c>
      <c r="G2658" s="67">
        <f t="shared" si="32"/>
        <v>45658</v>
      </c>
      <c r="H2658" s="67" t="s">
        <v>2008</v>
      </c>
      <c r="I2658" s="26" t="s">
        <v>63</v>
      </c>
      <c r="J2658" s="66" t="s">
        <v>1346</v>
      </c>
      <c r="K2658" s="69"/>
      <c r="L2658" s="69"/>
      <c r="M2658" s="69" t="s">
        <v>666</v>
      </c>
      <c r="N2658" s="69" t="s">
        <v>28</v>
      </c>
      <c r="O2658" s="71">
        <v>0</v>
      </c>
      <c r="P2658" s="74">
        <v>628.78</v>
      </c>
    </row>
    <row r="2659" spans="1:16" ht="14.25" customHeight="1">
      <c r="A2659" s="64" t="s">
        <v>132</v>
      </c>
      <c r="B2659" s="163" t="s">
        <v>1586</v>
      </c>
      <c r="C2659" s="174" t="s">
        <v>647</v>
      </c>
      <c r="D2659" s="68">
        <v>45685</v>
      </c>
      <c r="E2659" s="66">
        <f t="shared" si="30"/>
        <v>1</v>
      </c>
      <c r="F2659" s="66">
        <f t="shared" si="31"/>
        <v>2025</v>
      </c>
      <c r="G2659" s="67">
        <f t="shared" si="32"/>
        <v>45658</v>
      </c>
      <c r="H2659" s="67" t="s">
        <v>2008</v>
      </c>
      <c r="I2659" s="26" t="s">
        <v>63</v>
      </c>
      <c r="J2659" s="66" t="s">
        <v>765</v>
      </c>
      <c r="K2659" s="69"/>
      <c r="L2659" s="69"/>
      <c r="M2659" s="69" t="s">
        <v>666</v>
      </c>
      <c r="N2659" s="69" t="s">
        <v>28</v>
      </c>
      <c r="O2659" s="71">
        <v>0</v>
      </c>
      <c r="P2659" s="74">
        <v>7986.62</v>
      </c>
    </row>
    <row r="2660" spans="1:16" ht="14.25" customHeight="1">
      <c r="A2660" s="64" t="s">
        <v>132</v>
      </c>
      <c r="B2660" s="163" t="s">
        <v>1586</v>
      </c>
      <c r="C2660" s="174" t="s">
        <v>647</v>
      </c>
      <c r="D2660" s="68">
        <v>45685</v>
      </c>
      <c r="E2660" s="66">
        <f t="shared" si="30"/>
        <v>1</v>
      </c>
      <c r="F2660" s="66">
        <f t="shared" si="31"/>
        <v>2025</v>
      </c>
      <c r="G2660" s="67">
        <f t="shared" si="32"/>
        <v>45658</v>
      </c>
      <c r="H2660" s="67" t="s">
        <v>2008</v>
      </c>
      <c r="I2660" s="26" t="s">
        <v>63</v>
      </c>
      <c r="J2660" s="66" t="s">
        <v>765</v>
      </c>
      <c r="K2660" s="69"/>
      <c r="L2660" s="69"/>
      <c r="M2660" s="69" t="s">
        <v>666</v>
      </c>
      <c r="N2660" s="69" t="s">
        <v>28</v>
      </c>
      <c r="O2660" s="71">
        <v>0</v>
      </c>
      <c r="P2660" s="74">
        <v>4321.92</v>
      </c>
    </row>
    <row r="2661" spans="1:16" ht="14.25" customHeight="1">
      <c r="A2661" s="64" t="s">
        <v>132</v>
      </c>
      <c r="B2661" s="163" t="s">
        <v>1586</v>
      </c>
      <c r="C2661" s="174" t="s">
        <v>647</v>
      </c>
      <c r="D2661" s="68">
        <v>45685</v>
      </c>
      <c r="E2661" s="66">
        <f t="shared" si="30"/>
        <v>1</v>
      </c>
      <c r="F2661" s="66">
        <f t="shared" si="31"/>
        <v>2025</v>
      </c>
      <c r="G2661" s="67">
        <f t="shared" si="32"/>
        <v>45658</v>
      </c>
      <c r="H2661" s="67" t="s">
        <v>2008</v>
      </c>
      <c r="I2661" s="26" t="s">
        <v>63</v>
      </c>
      <c r="J2661" s="66" t="s">
        <v>765</v>
      </c>
      <c r="K2661" s="69"/>
      <c r="L2661" s="69"/>
      <c r="M2661" s="69" t="s">
        <v>666</v>
      </c>
      <c r="N2661" s="69" t="s">
        <v>28</v>
      </c>
      <c r="O2661" s="71">
        <v>0</v>
      </c>
      <c r="P2661" s="74">
        <v>359.77</v>
      </c>
    </row>
    <row r="2662" spans="1:16" ht="14.25" customHeight="1">
      <c r="A2662" s="64" t="s">
        <v>132</v>
      </c>
      <c r="B2662" s="163" t="s">
        <v>1586</v>
      </c>
      <c r="C2662" s="174" t="s">
        <v>647</v>
      </c>
      <c r="D2662" s="68">
        <v>45686</v>
      </c>
      <c r="E2662" s="66">
        <f t="shared" si="30"/>
        <v>1</v>
      </c>
      <c r="F2662" s="66">
        <f t="shared" si="31"/>
        <v>2025</v>
      </c>
      <c r="G2662" s="67">
        <f t="shared" si="32"/>
        <v>45658</v>
      </c>
      <c r="H2662" s="67" t="s">
        <v>2006</v>
      </c>
      <c r="I2662" s="26" t="s">
        <v>165</v>
      </c>
      <c r="J2662" s="66" t="s">
        <v>139</v>
      </c>
      <c r="K2662" s="69"/>
      <c r="L2662" s="69"/>
      <c r="M2662" s="69" t="s">
        <v>664</v>
      </c>
      <c r="N2662" s="69" t="s">
        <v>604</v>
      </c>
      <c r="O2662" s="71">
        <v>0.19</v>
      </c>
      <c r="P2662" s="74">
        <v>0</v>
      </c>
    </row>
    <row r="2663" spans="1:16" ht="14.25" customHeight="1">
      <c r="A2663" s="64" t="s">
        <v>132</v>
      </c>
      <c r="B2663" s="163" t="s">
        <v>1586</v>
      </c>
      <c r="C2663" s="174" t="s">
        <v>647</v>
      </c>
      <c r="D2663" s="68">
        <v>45686</v>
      </c>
      <c r="E2663" s="66">
        <f t="shared" si="30"/>
        <v>1</v>
      </c>
      <c r="F2663" s="66">
        <f t="shared" si="31"/>
        <v>2025</v>
      </c>
      <c r="G2663" s="67">
        <f t="shared" si="32"/>
        <v>45658</v>
      </c>
      <c r="H2663" s="67" t="s">
        <v>29</v>
      </c>
      <c r="I2663" s="26" t="s">
        <v>281</v>
      </c>
      <c r="J2663" s="66" t="s">
        <v>1591</v>
      </c>
      <c r="K2663" s="69"/>
      <c r="L2663" s="69"/>
      <c r="M2663" s="69" t="s">
        <v>666</v>
      </c>
      <c r="N2663" s="69" t="s">
        <v>28</v>
      </c>
      <c r="O2663" s="71">
        <v>0</v>
      </c>
      <c r="P2663" s="74">
        <v>117</v>
      </c>
    </row>
    <row r="2664" spans="1:16" ht="14.25" customHeight="1">
      <c r="A2664" s="64" t="s">
        <v>132</v>
      </c>
      <c r="B2664" s="163" t="s">
        <v>1586</v>
      </c>
      <c r="C2664" s="174" t="s">
        <v>647</v>
      </c>
      <c r="D2664" s="68">
        <v>45686</v>
      </c>
      <c r="E2664" s="66">
        <f t="shared" si="30"/>
        <v>1</v>
      </c>
      <c r="F2664" s="66">
        <f t="shared" si="31"/>
        <v>2025</v>
      </c>
      <c r="G2664" s="67">
        <f t="shared" si="32"/>
        <v>45658</v>
      </c>
      <c r="H2664" s="67" t="s">
        <v>29</v>
      </c>
      <c r="I2664" s="26" t="s">
        <v>281</v>
      </c>
      <c r="J2664" s="66" t="s">
        <v>353</v>
      </c>
      <c r="K2664" s="69"/>
      <c r="L2664" s="69"/>
      <c r="M2664" s="69" t="s">
        <v>666</v>
      </c>
      <c r="N2664" s="69" t="s">
        <v>28</v>
      </c>
      <c r="O2664" s="71">
        <v>0</v>
      </c>
      <c r="P2664" s="74">
        <v>1542.42</v>
      </c>
    </row>
    <row r="2665" spans="1:16" ht="14.25" customHeight="1">
      <c r="A2665" s="64" t="s">
        <v>132</v>
      </c>
      <c r="B2665" s="163" t="s">
        <v>1586</v>
      </c>
      <c r="C2665" s="174" t="s">
        <v>647</v>
      </c>
      <c r="D2665" s="68">
        <v>45687</v>
      </c>
      <c r="E2665" s="66">
        <f t="shared" si="30"/>
        <v>1</v>
      </c>
      <c r="F2665" s="66">
        <f t="shared" si="31"/>
        <v>2025</v>
      </c>
      <c r="G2665" s="67">
        <f t="shared" si="32"/>
        <v>45658</v>
      </c>
      <c r="H2665" s="67" t="s">
        <v>2006</v>
      </c>
      <c r="I2665" s="26" t="s">
        <v>165</v>
      </c>
      <c r="J2665" s="66" t="s">
        <v>139</v>
      </c>
      <c r="K2665" s="69"/>
      <c r="L2665" s="69"/>
      <c r="M2665" s="69" t="s">
        <v>664</v>
      </c>
      <c r="N2665" s="69" t="s">
        <v>604</v>
      </c>
      <c r="O2665" s="71">
        <v>1.98</v>
      </c>
      <c r="P2665" s="74">
        <v>0</v>
      </c>
    </row>
    <row r="2666" spans="1:16" ht="14.25" customHeight="1">
      <c r="A2666" s="64" t="s">
        <v>132</v>
      </c>
      <c r="B2666" s="163" t="s">
        <v>1586</v>
      </c>
      <c r="C2666" s="174" t="s">
        <v>647</v>
      </c>
      <c r="D2666" s="68">
        <v>45687</v>
      </c>
      <c r="E2666" s="66">
        <f t="shared" si="30"/>
        <v>1</v>
      </c>
      <c r="F2666" s="66">
        <f t="shared" si="31"/>
        <v>2025</v>
      </c>
      <c r="G2666" s="67">
        <f t="shared" si="32"/>
        <v>45658</v>
      </c>
      <c r="H2666" s="67" t="s">
        <v>29</v>
      </c>
      <c r="I2666" s="26" t="s">
        <v>281</v>
      </c>
      <c r="J2666" s="66" t="s">
        <v>353</v>
      </c>
      <c r="K2666" s="69"/>
      <c r="L2666" s="69"/>
      <c r="M2666" s="69" t="s">
        <v>666</v>
      </c>
      <c r="N2666" s="69" t="s">
        <v>28</v>
      </c>
      <c r="O2666" s="71">
        <v>0</v>
      </c>
      <c r="P2666" s="74">
        <v>362</v>
      </c>
    </row>
    <row r="2667" spans="1:16" ht="14.25" customHeight="1">
      <c r="A2667" s="64" t="s">
        <v>132</v>
      </c>
      <c r="B2667" s="163" t="s">
        <v>1586</v>
      </c>
      <c r="C2667" s="174" t="s">
        <v>647</v>
      </c>
      <c r="D2667" s="68">
        <v>45687</v>
      </c>
      <c r="E2667" s="66">
        <f t="shared" si="30"/>
        <v>1</v>
      </c>
      <c r="F2667" s="66">
        <f t="shared" si="31"/>
        <v>2025</v>
      </c>
      <c r="G2667" s="67">
        <f t="shared" si="32"/>
        <v>45658</v>
      </c>
      <c r="H2667" s="67" t="s">
        <v>2008</v>
      </c>
      <c r="I2667" s="26" t="s">
        <v>475</v>
      </c>
      <c r="J2667" s="66" t="s">
        <v>1592</v>
      </c>
      <c r="K2667" s="69"/>
      <c r="L2667" s="69"/>
      <c r="M2667" s="69" t="s">
        <v>666</v>
      </c>
      <c r="N2667" s="69" t="s">
        <v>28</v>
      </c>
      <c r="O2667" s="71">
        <v>0</v>
      </c>
      <c r="P2667" s="74">
        <v>466.4</v>
      </c>
    </row>
    <row r="2668" spans="1:16" ht="14.25" customHeight="1">
      <c r="A2668" s="64" t="s">
        <v>132</v>
      </c>
      <c r="B2668" s="163" t="s">
        <v>1586</v>
      </c>
      <c r="C2668" s="174" t="s">
        <v>647</v>
      </c>
      <c r="D2668" s="68">
        <v>45687</v>
      </c>
      <c r="E2668" s="66">
        <f t="shared" si="30"/>
        <v>1</v>
      </c>
      <c r="F2668" s="66">
        <f t="shared" si="31"/>
        <v>2025</v>
      </c>
      <c r="G2668" s="67">
        <f t="shared" si="32"/>
        <v>45658</v>
      </c>
      <c r="H2668" s="67" t="s">
        <v>2008</v>
      </c>
      <c r="I2668" s="26" t="s">
        <v>475</v>
      </c>
      <c r="J2668" s="66" t="s">
        <v>1593</v>
      </c>
      <c r="K2668" s="69"/>
      <c r="L2668" s="69"/>
      <c r="M2668" s="69" t="s">
        <v>666</v>
      </c>
      <c r="N2668" s="69" t="s">
        <v>28</v>
      </c>
      <c r="O2668" s="71">
        <v>0</v>
      </c>
      <c r="P2668" s="74">
        <v>74.88</v>
      </c>
    </row>
    <row r="2669" spans="1:16" ht="14.25" customHeight="1">
      <c r="A2669" s="64" t="s">
        <v>132</v>
      </c>
      <c r="B2669" s="163" t="s">
        <v>1586</v>
      </c>
      <c r="C2669" s="174" t="s">
        <v>647</v>
      </c>
      <c r="D2669" s="68">
        <v>45687</v>
      </c>
      <c r="E2669" s="66">
        <f t="shared" si="30"/>
        <v>1</v>
      </c>
      <c r="F2669" s="66">
        <f t="shared" si="31"/>
        <v>2025</v>
      </c>
      <c r="G2669" s="67">
        <f t="shared" si="32"/>
        <v>45658</v>
      </c>
      <c r="H2669" s="67" t="s">
        <v>2008</v>
      </c>
      <c r="I2669" s="26" t="s">
        <v>475</v>
      </c>
      <c r="J2669" s="66" t="s">
        <v>1592</v>
      </c>
      <c r="K2669" s="69"/>
      <c r="L2669" s="69"/>
      <c r="M2669" s="69" t="s">
        <v>666</v>
      </c>
      <c r="N2669" s="69" t="s">
        <v>28</v>
      </c>
      <c r="O2669" s="71">
        <v>0</v>
      </c>
      <c r="P2669" s="74">
        <v>3407.64</v>
      </c>
    </row>
    <row r="2670" spans="1:16" ht="14.25" customHeight="1">
      <c r="A2670" s="64" t="s">
        <v>132</v>
      </c>
      <c r="B2670" s="163" t="s">
        <v>1586</v>
      </c>
      <c r="C2670" s="174" t="s">
        <v>647</v>
      </c>
      <c r="D2670" s="68">
        <v>45687</v>
      </c>
      <c r="E2670" s="66">
        <f t="shared" si="30"/>
        <v>1</v>
      </c>
      <c r="F2670" s="66">
        <f t="shared" si="31"/>
        <v>2025</v>
      </c>
      <c r="G2670" s="67">
        <f t="shared" si="32"/>
        <v>45658</v>
      </c>
      <c r="H2670" s="67" t="s">
        <v>2008</v>
      </c>
      <c r="I2670" s="26" t="s">
        <v>475</v>
      </c>
      <c r="J2670" s="66" t="s">
        <v>1594</v>
      </c>
      <c r="K2670" s="69"/>
      <c r="L2670" s="69"/>
      <c r="M2670" s="69" t="s">
        <v>666</v>
      </c>
      <c r="N2670" s="69" t="s">
        <v>28</v>
      </c>
      <c r="O2670" s="71">
        <v>0</v>
      </c>
      <c r="P2670" s="74">
        <v>226.86</v>
      </c>
    </row>
    <row r="2671" spans="1:16" ht="14.25" customHeight="1">
      <c r="A2671" s="64" t="s">
        <v>132</v>
      </c>
      <c r="B2671" s="163" t="s">
        <v>1586</v>
      </c>
      <c r="C2671" s="174" t="s">
        <v>647</v>
      </c>
      <c r="D2671" s="68">
        <v>45687</v>
      </c>
      <c r="E2671" s="66">
        <f t="shared" si="30"/>
        <v>1</v>
      </c>
      <c r="F2671" s="66">
        <f t="shared" si="31"/>
        <v>2025</v>
      </c>
      <c r="G2671" s="67">
        <f t="shared" si="32"/>
        <v>45658</v>
      </c>
      <c r="H2671" s="67" t="s">
        <v>2009</v>
      </c>
      <c r="I2671" s="26" t="s">
        <v>102</v>
      </c>
      <c r="J2671" s="66" t="s">
        <v>129</v>
      </c>
      <c r="K2671" s="69"/>
      <c r="L2671" s="69"/>
      <c r="M2671" s="69" t="s">
        <v>666</v>
      </c>
      <c r="N2671" s="69" t="s">
        <v>28</v>
      </c>
      <c r="O2671" s="71">
        <v>0</v>
      </c>
      <c r="P2671" s="74">
        <v>5.03</v>
      </c>
    </row>
    <row r="2672" spans="1:16" ht="14.25" customHeight="1">
      <c r="A2672" s="64" t="s">
        <v>132</v>
      </c>
      <c r="B2672" s="163" t="s">
        <v>1586</v>
      </c>
      <c r="C2672" s="174" t="s">
        <v>647</v>
      </c>
      <c r="D2672" s="68">
        <v>45687</v>
      </c>
      <c r="E2672" s="66">
        <f t="shared" si="30"/>
        <v>1</v>
      </c>
      <c r="F2672" s="66">
        <f t="shared" si="31"/>
        <v>2025</v>
      </c>
      <c r="G2672" s="67">
        <f t="shared" si="32"/>
        <v>45658</v>
      </c>
      <c r="H2672" s="67" t="s">
        <v>2009</v>
      </c>
      <c r="I2672" s="26" t="s">
        <v>102</v>
      </c>
      <c r="J2672" s="66" t="s">
        <v>129</v>
      </c>
      <c r="K2672" s="69"/>
      <c r="L2672" s="69"/>
      <c r="M2672" s="69" t="s">
        <v>666</v>
      </c>
      <c r="N2672" s="69" t="s">
        <v>28</v>
      </c>
      <c r="O2672" s="71">
        <v>0</v>
      </c>
      <c r="P2672" s="74">
        <v>8.8000000000000007</v>
      </c>
    </row>
    <row r="2673" spans="1:16" ht="14.25" customHeight="1">
      <c r="A2673" s="64" t="s">
        <v>132</v>
      </c>
      <c r="B2673" s="163" t="s">
        <v>1586</v>
      </c>
      <c r="C2673" s="174" t="s">
        <v>647</v>
      </c>
      <c r="D2673" s="68">
        <v>45687</v>
      </c>
      <c r="E2673" s="66">
        <f t="shared" si="30"/>
        <v>1</v>
      </c>
      <c r="F2673" s="66">
        <f t="shared" si="31"/>
        <v>2025</v>
      </c>
      <c r="G2673" s="67">
        <f t="shared" si="32"/>
        <v>45658</v>
      </c>
      <c r="H2673" s="67" t="s">
        <v>2009</v>
      </c>
      <c r="I2673" s="26" t="s">
        <v>102</v>
      </c>
      <c r="J2673" s="66" t="s">
        <v>129</v>
      </c>
      <c r="K2673" s="69"/>
      <c r="L2673" s="69"/>
      <c r="M2673" s="69" t="s">
        <v>666</v>
      </c>
      <c r="N2673" s="69" t="s">
        <v>28</v>
      </c>
      <c r="O2673" s="71">
        <v>0</v>
      </c>
      <c r="P2673" s="74">
        <v>9</v>
      </c>
    </row>
    <row r="2674" spans="1:16" ht="14.25" customHeight="1">
      <c r="A2674" s="64" t="s">
        <v>132</v>
      </c>
      <c r="B2674" s="163" t="s">
        <v>1586</v>
      </c>
      <c r="C2674" s="174" t="s">
        <v>647</v>
      </c>
      <c r="D2674" s="68">
        <v>45687</v>
      </c>
      <c r="E2674" s="66">
        <f t="shared" si="30"/>
        <v>1</v>
      </c>
      <c r="F2674" s="66">
        <f t="shared" si="31"/>
        <v>2025</v>
      </c>
      <c r="G2674" s="67">
        <f t="shared" si="32"/>
        <v>45658</v>
      </c>
      <c r="H2674" s="67" t="s">
        <v>2009</v>
      </c>
      <c r="I2674" s="26" t="s">
        <v>102</v>
      </c>
      <c r="J2674" s="66" t="s">
        <v>129</v>
      </c>
      <c r="K2674" s="69"/>
      <c r="L2674" s="69"/>
      <c r="M2674" s="69" t="s">
        <v>666</v>
      </c>
      <c r="N2674" s="69" t="s">
        <v>28</v>
      </c>
      <c r="O2674" s="71">
        <v>0</v>
      </c>
      <c r="P2674" s="74">
        <v>9</v>
      </c>
    </row>
    <row r="2675" spans="1:16" ht="14.25" customHeight="1">
      <c r="A2675" s="64" t="s">
        <v>132</v>
      </c>
      <c r="B2675" s="163" t="s">
        <v>1586</v>
      </c>
      <c r="C2675" s="174" t="s">
        <v>647</v>
      </c>
      <c r="D2675" s="68">
        <v>45687</v>
      </c>
      <c r="E2675" s="66">
        <f t="shared" si="30"/>
        <v>1</v>
      </c>
      <c r="F2675" s="66">
        <f t="shared" si="31"/>
        <v>2025</v>
      </c>
      <c r="G2675" s="67">
        <f t="shared" si="32"/>
        <v>45658</v>
      </c>
      <c r="H2675" s="67" t="s">
        <v>29</v>
      </c>
      <c r="I2675" s="26" t="s">
        <v>43</v>
      </c>
      <c r="J2675" s="66" t="s">
        <v>1595</v>
      </c>
      <c r="K2675" s="69"/>
      <c r="L2675" s="69"/>
      <c r="M2675" s="69" t="s">
        <v>666</v>
      </c>
      <c r="N2675" s="69" t="s">
        <v>28</v>
      </c>
      <c r="O2675" s="71">
        <v>0</v>
      </c>
      <c r="P2675" s="74">
        <v>766.63</v>
      </c>
    </row>
    <row r="2676" spans="1:16" ht="14.25" customHeight="1">
      <c r="A2676" s="64" t="s">
        <v>132</v>
      </c>
      <c r="B2676" s="163" t="s">
        <v>1586</v>
      </c>
      <c r="C2676" s="174" t="s">
        <v>647</v>
      </c>
      <c r="D2676" s="68">
        <v>45687</v>
      </c>
      <c r="E2676" s="66">
        <f t="shared" si="30"/>
        <v>1</v>
      </c>
      <c r="F2676" s="66">
        <f t="shared" si="31"/>
        <v>2025</v>
      </c>
      <c r="G2676" s="67">
        <f t="shared" si="32"/>
        <v>45658</v>
      </c>
      <c r="H2676" s="67" t="s">
        <v>29</v>
      </c>
      <c r="I2676" s="26" t="s">
        <v>43</v>
      </c>
      <c r="J2676" s="66" t="s">
        <v>282</v>
      </c>
      <c r="K2676" s="69"/>
      <c r="L2676" s="69"/>
      <c r="M2676" s="69" t="s">
        <v>666</v>
      </c>
      <c r="N2676" s="69" t="s">
        <v>28</v>
      </c>
      <c r="O2676" s="71">
        <v>0</v>
      </c>
      <c r="P2676" s="74">
        <v>1359.81</v>
      </c>
    </row>
    <row r="2677" spans="1:16" ht="14.25" customHeight="1">
      <c r="A2677" s="64" t="s">
        <v>132</v>
      </c>
      <c r="B2677" s="163" t="s">
        <v>1586</v>
      </c>
      <c r="C2677" s="174" t="s">
        <v>647</v>
      </c>
      <c r="D2677" s="68">
        <v>45687</v>
      </c>
      <c r="E2677" s="66">
        <f t="shared" si="30"/>
        <v>1</v>
      </c>
      <c r="F2677" s="66">
        <f t="shared" si="31"/>
        <v>2025</v>
      </c>
      <c r="G2677" s="67">
        <f t="shared" si="32"/>
        <v>45658</v>
      </c>
      <c r="H2677" s="67" t="s">
        <v>29</v>
      </c>
      <c r="I2677" s="26" t="s">
        <v>43</v>
      </c>
      <c r="J2677" s="66" t="s">
        <v>285</v>
      </c>
      <c r="K2677" s="69"/>
      <c r="L2677" s="69"/>
      <c r="M2677" s="69" t="s">
        <v>666</v>
      </c>
      <c r="N2677" s="69" t="s">
        <v>28</v>
      </c>
      <c r="O2677" s="71">
        <v>0</v>
      </c>
      <c r="P2677" s="74">
        <v>944.69</v>
      </c>
    </row>
    <row r="2678" spans="1:16" ht="14.25" customHeight="1">
      <c r="A2678" s="64" t="s">
        <v>132</v>
      </c>
      <c r="B2678" s="163" t="s">
        <v>1586</v>
      </c>
      <c r="C2678" s="174" t="s">
        <v>647</v>
      </c>
      <c r="D2678" s="68">
        <v>45687</v>
      </c>
      <c r="E2678" s="66">
        <f t="shared" si="30"/>
        <v>1</v>
      </c>
      <c r="F2678" s="66">
        <f t="shared" si="31"/>
        <v>2025</v>
      </c>
      <c r="G2678" s="67">
        <f t="shared" si="32"/>
        <v>45658</v>
      </c>
      <c r="H2678" s="67" t="s">
        <v>29</v>
      </c>
      <c r="I2678" s="26" t="s">
        <v>43</v>
      </c>
      <c r="J2678" s="66" t="s">
        <v>301</v>
      </c>
      <c r="K2678" s="69"/>
      <c r="L2678" s="69"/>
      <c r="M2678" s="69" t="s">
        <v>666</v>
      </c>
      <c r="N2678" s="69" t="s">
        <v>28</v>
      </c>
      <c r="O2678" s="71">
        <v>0</v>
      </c>
      <c r="P2678" s="74">
        <v>478.27</v>
      </c>
    </row>
    <row r="2679" spans="1:16" ht="14.25" customHeight="1">
      <c r="A2679" s="64" t="s">
        <v>132</v>
      </c>
      <c r="B2679" s="163" t="s">
        <v>1586</v>
      </c>
      <c r="C2679" s="174" t="s">
        <v>647</v>
      </c>
      <c r="D2679" s="68">
        <v>45687</v>
      </c>
      <c r="E2679" s="66">
        <f t="shared" si="30"/>
        <v>1</v>
      </c>
      <c r="F2679" s="66">
        <f t="shared" si="31"/>
        <v>2025</v>
      </c>
      <c r="G2679" s="67">
        <f t="shared" si="32"/>
        <v>45658</v>
      </c>
      <c r="H2679" s="67" t="s">
        <v>29</v>
      </c>
      <c r="I2679" s="26" t="s">
        <v>43</v>
      </c>
      <c r="J2679" s="66" t="s">
        <v>302</v>
      </c>
      <c r="K2679" s="69"/>
      <c r="L2679" s="69"/>
      <c r="M2679" s="69" t="s">
        <v>666</v>
      </c>
      <c r="N2679" s="69" t="s">
        <v>28</v>
      </c>
      <c r="O2679" s="71">
        <v>0</v>
      </c>
      <c r="P2679" s="74">
        <v>411.09</v>
      </c>
    </row>
    <row r="2680" spans="1:16" ht="14.25" customHeight="1">
      <c r="A2680" s="64" t="s">
        <v>132</v>
      </c>
      <c r="B2680" s="163" t="s">
        <v>1586</v>
      </c>
      <c r="C2680" s="174" t="s">
        <v>647</v>
      </c>
      <c r="D2680" s="68">
        <v>45687</v>
      </c>
      <c r="E2680" s="66">
        <f t="shared" si="30"/>
        <v>1</v>
      </c>
      <c r="F2680" s="66">
        <f t="shared" si="31"/>
        <v>2025</v>
      </c>
      <c r="G2680" s="67">
        <f t="shared" si="32"/>
        <v>45658</v>
      </c>
      <c r="H2680" s="67" t="s">
        <v>29</v>
      </c>
      <c r="I2680" s="26" t="s">
        <v>43</v>
      </c>
      <c r="J2680" s="66" t="s">
        <v>303</v>
      </c>
      <c r="K2680" s="69"/>
      <c r="L2680" s="69"/>
      <c r="M2680" s="69" t="s">
        <v>666</v>
      </c>
      <c r="N2680" s="69" t="s">
        <v>28</v>
      </c>
      <c r="O2680" s="71">
        <v>0</v>
      </c>
      <c r="P2680" s="74">
        <v>395.22</v>
      </c>
    </row>
    <row r="2681" spans="1:16" ht="14.25" customHeight="1">
      <c r="A2681" s="64" t="s">
        <v>132</v>
      </c>
      <c r="B2681" s="163" t="s">
        <v>1586</v>
      </c>
      <c r="C2681" s="174" t="s">
        <v>647</v>
      </c>
      <c r="D2681" s="68">
        <v>45687</v>
      </c>
      <c r="E2681" s="66">
        <f t="shared" si="30"/>
        <v>1</v>
      </c>
      <c r="F2681" s="66">
        <f t="shared" si="31"/>
        <v>2025</v>
      </c>
      <c r="G2681" s="67">
        <f t="shared" si="32"/>
        <v>45658</v>
      </c>
      <c r="H2681" s="67" t="s">
        <v>29</v>
      </c>
      <c r="I2681" s="26" t="s">
        <v>43</v>
      </c>
      <c r="J2681" s="66" t="s">
        <v>264</v>
      </c>
      <c r="K2681" s="69"/>
      <c r="L2681" s="69"/>
      <c r="M2681" s="69" t="s">
        <v>666</v>
      </c>
      <c r="N2681" s="69" t="s">
        <v>28</v>
      </c>
      <c r="O2681" s="71">
        <v>0</v>
      </c>
      <c r="P2681" s="74">
        <v>1352.51</v>
      </c>
    </row>
    <row r="2682" spans="1:16" ht="14.25" customHeight="1">
      <c r="A2682" s="64" t="s">
        <v>132</v>
      </c>
      <c r="B2682" s="163" t="s">
        <v>1586</v>
      </c>
      <c r="C2682" s="174" t="s">
        <v>647</v>
      </c>
      <c r="D2682" s="68">
        <v>45687</v>
      </c>
      <c r="E2682" s="66">
        <f t="shared" si="30"/>
        <v>1</v>
      </c>
      <c r="F2682" s="66">
        <f t="shared" si="31"/>
        <v>2025</v>
      </c>
      <c r="G2682" s="67">
        <f t="shared" si="32"/>
        <v>45658</v>
      </c>
      <c r="H2682" s="67" t="s">
        <v>29</v>
      </c>
      <c r="I2682" s="26" t="s">
        <v>43</v>
      </c>
      <c r="J2682" s="66" t="s">
        <v>304</v>
      </c>
      <c r="K2682" s="69"/>
      <c r="L2682" s="69"/>
      <c r="M2682" s="69" t="s">
        <v>666</v>
      </c>
      <c r="N2682" s="69" t="s">
        <v>28</v>
      </c>
      <c r="O2682" s="71">
        <v>0</v>
      </c>
      <c r="P2682" s="74">
        <v>1357.22</v>
      </c>
    </row>
    <row r="2683" spans="1:16" ht="14.25" customHeight="1">
      <c r="A2683" s="64" t="s">
        <v>132</v>
      </c>
      <c r="B2683" s="163" t="s">
        <v>1586</v>
      </c>
      <c r="C2683" s="174" t="s">
        <v>647</v>
      </c>
      <c r="D2683" s="68">
        <v>45687</v>
      </c>
      <c r="E2683" s="66">
        <f t="shared" si="30"/>
        <v>1</v>
      </c>
      <c r="F2683" s="66">
        <f t="shared" si="31"/>
        <v>2025</v>
      </c>
      <c r="G2683" s="67">
        <f t="shared" si="32"/>
        <v>45658</v>
      </c>
      <c r="H2683" s="67" t="s">
        <v>29</v>
      </c>
      <c r="I2683" s="26" t="s">
        <v>43</v>
      </c>
      <c r="J2683" s="66" t="s">
        <v>305</v>
      </c>
      <c r="K2683" s="69"/>
      <c r="L2683" s="69"/>
      <c r="M2683" s="69" t="s">
        <v>666</v>
      </c>
      <c r="N2683" s="69" t="s">
        <v>28</v>
      </c>
      <c r="O2683" s="71">
        <v>0</v>
      </c>
      <c r="P2683" s="74">
        <v>3499.28</v>
      </c>
    </row>
    <row r="2684" spans="1:16" ht="14.25" customHeight="1">
      <c r="A2684" s="64" t="s">
        <v>132</v>
      </c>
      <c r="B2684" s="163" t="s">
        <v>1586</v>
      </c>
      <c r="C2684" s="174" t="s">
        <v>647</v>
      </c>
      <c r="D2684" s="68">
        <v>45687</v>
      </c>
      <c r="E2684" s="66">
        <f t="shared" si="30"/>
        <v>1</v>
      </c>
      <c r="F2684" s="66">
        <f t="shared" si="31"/>
        <v>2025</v>
      </c>
      <c r="G2684" s="67">
        <f t="shared" si="32"/>
        <v>45658</v>
      </c>
      <c r="H2684" s="67" t="s">
        <v>2006</v>
      </c>
      <c r="I2684" s="26" t="s">
        <v>165</v>
      </c>
      <c r="J2684" s="66" t="s">
        <v>139</v>
      </c>
      <c r="K2684" s="69"/>
      <c r="L2684" s="69"/>
      <c r="M2684" s="69" t="s">
        <v>664</v>
      </c>
      <c r="N2684" s="69" t="s">
        <v>604</v>
      </c>
      <c r="O2684" s="71">
        <v>1.98</v>
      </c>
      <c r="P2684" s="74">
        <v>0</v>
      </c>
    </row>
    <row r="2685" spans="1:16" ht="14.25" customHeight="1">
      <c r="A2685" s="64" t="s">
        <v>132</v>
      </c>
      <c r="B2685" s="163" t="s">
        <v>1586</v>
      </c>
      <c r="C2685" s="174" t="s">
        <v>647</v>
      </c>
      <c r="D2685" s="68">
        <v>45688</v>
      </c>
      <c r="E2685" s="66">
        <f t="shared" si="30"/>
        <v>1</v>
      </c>
      <c r="F2685" s="66">
        <f t="shared" si="31"/>
        <v>2025</v>
      </c>
      <c r="G2685" s="67">
        <f t="shared" si="32"/>
        <v>45658</v>
      </c>
      <c r="H2685" s="67" t="s">
        <v>2010</v>
      </c>
      <c r="I2685" s="26" t="s">
        <v>55</v>
      </c>
      <c r="J2685" s="66" t="s">
        <v>458</v>
      </c>
      <c r="K2685" s="69"/>
      <c r="L2685" s="69"/>
      <c r="M2685" s="69" t="s">
        <v>666</v>
      </c>
      <c r="N2685" s="69" t="s">
        <v>28</v>
      </c>
      <c r="O2685" s="71">
        <v>0</v>
      </c>
      <c r="P2685" s="74">
        <v>465.97</v>
      </c>
    </row>
    <row r="2686" spans="1:16" ht="14.25" customHeight="1">
      <c r="A2686" s="64" t="s">
        <v>132</v>
      </c>
      <c r="B2686" s="163" t="s">
        <v>1586</v>
      </c>
      <c r="C2686" s="174" t="s">
        <v>647</v>
      </c>
      <c r="D2686" s="68">
        <v>45688</v>
      </c>
      <c r="E2686" s="66">
        <f t="shared" si="30"/>
        <v>1</v>
      </c>
      <c r="F2686" s="66">
        <f t="shared" si="31"/>
        <v>2025</v>
      </c>
      <c r="G2686" s="67">
        <f t="shared" si="32"/>
        <v>45658</v>
      </c>
      <c r="H2686" s="67" t="s">
        <v>2010</v>
      </c>
      <c r="I2686" s="26" t="s">
        <v>54</v>
      </c>
      <c r="J2686" s="66" t="s">
        <v>458</v>
      </c>
      <c r="K2686" s="69"/>
      <c r="L2686" s="69"/>
      <c r="M2686" s="69" t="s">
        <v>666</v>
      </c>
      <c r="N2686" s="69" t="s">
        <v>28</v>
      </c>
      <c r="O2686" s="71">
        <v>0</v>
      </c>
      <c r="P2686" s="74">
        <v>1212</v>
      </c>
    </row>
    <row r="2687" spans="1:16" ht="14.25" customHeight="1">
      <c r="A2687" s="64" t="s">
        <v>132</v>
      </c>
      <c r="B2687" s="163" t="s">
        <v>1586</v>
      </c>
      <c r="C2687" s="174" t="s">
        <v>647</v>
      </c>
      <c r="D2687" s="68">
        <v>45688</v>
      </c>
      <c r="E2687" s="66">
        <f t="shared" si="30"/>
        <v>1</v>
      </c>
      <c r="F2687" s="66">
        <f t="shared" si="31"/>
        <v>2025</v>
      </c>
      <c r="G2687" s="67">
        <f t="shared" si="32"/>
        <v>45658</v>
      </c>
      <c r="H2687" s="67" t="s">
        <v>2010</v>
      </c>
      <c r="I2687" s="26" t="s">
        <v>709</v>
      </c>
      <c r="J2687" s="66" t="s">
        <v>458</v>
      </c>
      <c r="K2687" s="69"/>
      <c r="L2687" s="69"/>
      <c r="M2687" s="69" t="s">
        <v>666</v>
      </c>
      <c r="N2687" s="69" t="s">
        <v>28</v>
      </c>
      <c r="O2687" s="71">
        <v>0</v>
      </c>
      <c r="P2687" s="74">
        <v>369.06</v>
      </c>
    </row>
    <row r="2688" spans="1:16" ht="14.25" customHeight="1">
      <c r="A2688" s="64" t="s">
        <v>132</v>
      </c>
      <c r="B2688" s="163" t="s">
        <v>1586</v>
      </c>
      <c r="C2688" s="174" t="s">
        <v>647</v>
      </c>
      <c r="D2688" s="68">
        <v>45688</v>
      </c>
      <c r="E2688" s="66">
        <f t="shared" si="30"/>
        <v>1</v>
      </c>
      <c r="F2688" s="66">
        <f t="shared" si="31"/>
        <v>2025</v>
      </c>
      <c r="G2688" s="67">
        <f t="shared" si="32"/>
        <v>45658</v>
      </c>
      <c r="H2688" s="67" t="s">
        <v>2006</v>
      </c>
      <c r="I2688" s="26" t="s">
        <v>165</v>
      </c>
      <c r="J2688" s="66" t="s">
        <v>139</v>
      </c>
      <c r="K2688" s="69"/>
      <c r="L2688" s="69"/>
      <c r="M2688" s="69" t="s">
        <v>664</v>
      </c>
      <c r="N2688" s="69" t="s">
        <v>604</v>
      </c>
      <c r="O2688" s="71">
        <v>0.31</v>
      </c>
      <c r="P2688" s="74">
        <v>0</v>
      </c>
    </row>
    <row r="2689" spans="1:16" ht="14.25" customHeight="1">
      <c r="A2689" s="64" t="s">
        <v>132</v>
      </c>
      <c r="B2689" s="163" t="s">
        <v>1586</v>
      </c>
      <c r="C2689" s="174" t="s">
        <v>647</v>
      </c>
      <c r="D2689" s="68">
        <v>45691</v>
      </c>
      <c r="E2689" s="66">
        <f t="shared" si="30"/>
        <v>2</v>
      </c>
      <c r="F2689" s="66">
        <f t="shared" si="31"/>
        <v>2025</v>
      </c>
      <c r="G2689" s="67">
        <f t="shared" si="32"/>
        <v>45689</v>
      </c>
      <c r="H2689" s="67" t="s">
        <v>2006</v>
      </c>
      <c r="I2689" s="26" t="s">
        <v>165</v>
      </c>
      <c r="J2689" s="66" t="s">
        <v>139</v>
      </c>
      <c r="K2689" s="69"/>
      <c r="L2689" s="69"/>
      <c r="M2689" s="69" t="s">
        <v>664</v>
      </c>
      <c r="N2689" s="69" t="s">
        <v>604</v>
      </c>
      <c r="O2689" s="71">
        <v>1.1200000000000001</v>
      </c>
      <c r="P2689" s="74">
        <v>0</v>
      </c>
    </row>
    <row r="2690" spans="1:16" ht="14.25" customHeight="1">
      <c r="A2690" s="64" t="s">
        <v>132</v>
      </c>
      <c r="B2690" s="163" t="s">
        <v>1586</v>
      </c>
      <c r="C2690" s="174" t="s">
        <v>647</v>
      </c>
      <c r="D2690" s="68">
        <v>45691</v>
      </c>
      <c r="E2690" s="66">
        <f t="shared" si="30"/>
        <v>2</v>
      </c>
      <c r="F2690" s="66">
        <f t="shared" si="31"/>
        <v>2025</v>
      </c>
      <c r="G2690" s="67">
        <f t="shared" si="32"/>
        <v>45689</v>
      </c>
      <c r="H2690" s="67" t="s">
        <v>29</v>
      </c>
      <c r="I2690" s="26" t="s">
        <v>161</v>
      </c>
      <c r="J2690" s="66" t="s">
        <v>458</v>
      </c>
      <c r="K2690" s="69"/>
      <c r="L2690" s="69"/>
      <c r="M2690" s="69" t="s">
        <v>664</v>
      </c>
      <c r="N2690" s="69" t="s">
        <v>28</v>
      </c>
      <c r="O2690" s="71">
        <v>0</v>
      </c>
      <c r="P2690" s="74">
        <v>5959.9</v>
      </c>
    </row>
    <row r="2691" spans="1:16" ht="14.25" customHeight="1">
      <c r="A2691" s="64" t="s">
        <v>132</v>
      </c>
      <c r="B2691" s="163" t="s">
        <v>1586</v>
      </c>
      <c r="C2691" s="174" t="s">
        <v>647</v>
      </c>
      <c r="D2691" s="68">
        <v>45693</v>
      </c>
      <c r="E2691" s="66">
        <f t="shared" si="30"/>
        <v>2</v>
      </c>
      <c r="F2691" s="66">
        <f t="shared" si="31"/>
        <v>2025</v>
      </c>
      <c r="G2691" s="67">
        <f t="shared" si="32"/>
        <v>45689</v>
      </c>
      <c r="H2691" s="67" t="s">
        <v>2006</v>
      </c>
      <c r="I2691" s="26" t="s">
        <v>165</v>
      </c>
      <c r="J2691" s="66" t="s">
        <v>139</v>
      </c>
      <c r="K2691" s="69"/>
      <c r="L2691" s="69"/>
      <c r="M2691" s="69" t="s">
        <v>664</v>
      </c>
      <c r="N2691" s="69" t="s">
        <v>604</v>
      </c>
      <c r="O2691" s="71">
        <v>0.03</v>
      </c>
      <c r="P2691" s="74">
        <v>0</v>
      </c>
    </row>
    <row r="2692" spans="1:16" ht="14.25" customHeight="1">
      <c r="A2692" s="64" t="s">
        <v>132</v>
      </c>
      <c r="B2692" s="163" t="s">
        <v>1586</v>
      </c>
      <c r="C2692" s="174" t="s">
        <v>647</v>
      </c>
      <c r="D2692" s="68">
        <v>45693</v>
      </c>
      <c r="E2692" s="66">
        <f t="shared" si="30"/>
        <v>2</v>
      </c>
      <c r="F2692" s="66">
        <f t="shared" si="31"/>
        <v>2025</v>
      </c>
      <c r="G2692" s="67">
        <f t="shared" si="32"/>
        <v>45689</v>
      </c>
      <c r="H2692" s="67" t="s">
        <v>2008</v>
      </c>
      <c r="I2692" s="26" t="s">
        <v>147</v>
      </c>
      <c r="J2692" s="66" t="s">
        <v>1361</v>
      </c>
      <c r="K2692" s="69"/>
      <c r="L2692" s="69"/>
      <c r="M2692" s="69" t="s">
        <v>666</v>
      </c>
      <c r="N2692" s="69" t="s">
        <v>28</v>
      </c>
      <c r="O2692" s="71">
        <v>0</v>
      </c>
      <c r="P2692" s="74">
        <v>127.5</v>
      </c>
    </row>
    <row r="2693" spans="1:16" ht="14.25" customHeight="1">
      <c r="A2693" s="64" t="s">
        <v>132</v>
      </c>
      <c r="B2693" s="163" t="s">
        <v>1586</v>
      </c>
      <c r="C2693" s="174" t="s">
        <v>647</v>
      </c>
      <c r="D2693" s="68">
        <v>45702</v>
      </c>
      <c r="E2693" s="66">
        <f t="shared" si="30"/>
        <v>2</v>
      </c>
      <c r="F2693" s="66">
        <f t="shared" si="31"/>
        <v>2025</v>
      </c>
      <c r="G2693" s="67">
        <f t="shared" si="32"/>
        <v>45689</v>
      </c>
      <c r="H2693" s="67" t="s">
        <v>2006</v>
      </c>
      <c r="I2693" s="26" t="s">
        <v>165</v>
      </c>
      <c r="J2693" s="66" t="s">
        <v>139</v>
      </c>
      <c r="K2693" s="69"/>
      <c r="L2693" s="69"/>
      <c r="M2693" s="69" t="s">
        <v>664</v>
      </c>
      <c r="N2693" s="69" t="s">
        <v>604</v>
      </c>
      <c r="O2693" s="71">
        <v>0.08</v>
      </c>
      <c r="P2693" s="74">
        <v>0</v>
      </c>
    </row>
    <row r="2694" spans="1:16" ht="14.25" customHeight="1">
      <c r="A2694" s="64" t="s">
        <v>132</v>
      </c>
      <c r="B2694" s="163" t="s">
        <v>1586</v>
      </c>
      <c r="C2694" s="174" t="s">
        <v>647</v>
      </c>
      <c r="D2694" s="68">
        <v>45702</v>
      </c>
      <c r="E2694" s="66">
        <f t="shared" si="30"/>
        <v>2</v>
      </c>
      <c r="F2694" s="66">
        <f t="shared" si="31"/>
        <v>2025</v>
      </c>
      <c r="G2694" s="67">
        <f t="shared" si="32"/>
        <v>45689</v>
      </c>
      <c r="H2694" s="67" t="s">
        <v>2009</v>
      </c>
      <c r="I2694" s="26" t="s">
        <v>102</v>
      </c>
      <c r="J2694" s="66" t="s">
        <v>167</v>
      </c>
      <c r="K2694" s="69"/>
      <c r="L2694" s="69"/>
      <c r="M2694" s="69" t="s">
        <v>666</v>
      </c>
      <c r="N2694" s="69" t="s">
        <v>28</v>
      </c>
      <c r="O2694" s="71">
        <v>0</v>
      </c>
      <c r="P2694" s="74">
        <v>171.7</v>
      </c>
    </row>
    <row r="2695" spans="1:16" ht="14.25" customHeight="1">
      <c r="A2695" s="64" t="s">
        <v>132</v>
      </c>
      <c r="B2695" s="163" t="s">
        <v>1586</v>
      </c>
      <c r="C2695" s="174" t="s">
        <v>647</v>
      </c>
      <c r="D2695" s="68">
        <v>45705</v>
      </c>
      <c r="E2695" s="66">
        <f t="shared" si="30"/>
        <v>2</v>
      </c>
      <c r="F2695" s="66">
        <f t="shared" si="31"/>
        <v>2025</v>
      </c>
      <c r="G2695" s="67">
        <f t="shared" si="32"/>
        <v>45689</v>
      </c>
      <c r="H2695" s="67" t="s">
        <v>2007</v>
      </c>
      <c r="I2695" s="26" t="s">
        <v>1587</v>
      </c>
      <c r="J2695" s="66" t="s">
        <v>146</v>
      </c>
      <c r="K2695" s="69"/>
      <c r="L2695" s="69"/>
      <c r="M2695" s="69" t="s">
        <v>666</v>
      </c>
      <c r="N2695" s="69" t="s">
        <v>604</v>
      </c>
      <c r="O2695" s="71">
        <v>61890.6</v>
      </c>
      <c r="P2695" s="74">
        <v>0</v>
      </c>
    </row>
    <row r="2696" spans="1:16" ht="14.25" customHeight="1">
      <c r="A2696" s="64" t="s">
        <v>132</v>
      </c>
      <c r="B2696" s="163" t="s">
        <v>1586</v>
      </c>
      <c r="C2696" s="174" t="s">
        <v>647</v>
      </c>
      <c r="D2696" s="68">
        <v>45706</v>
      </c>
      <c r="E2696" s="66">
        <f t="shared" si="30"/>
        <v>2</v>
      </c>
      <c r="F2696" s="66">
        <f t="shared" si="31"/>
        <v>2025</v>
      </c>
      <c r="G2696" s="67">
        <f t="shared" si="32"/>
        <v>45689</v>
      </c>
      <c r="H2696" s="67" t="s">
        <v>2006</v>
      </c>
      <c r="I2696" s="26" t="s">
        <v>165</v>
      </c>
      <c r="J2696" s="66" t="s">
        <v>139</v>
      </c>
      <c r="K2696" s="69"/>
      <c r="L2696" s="69"/>
      <c r="M2696" s="69" t="s">
        <v>664</v>
      </c>
      <c r="N2696" s="69" t="s">
        <v>604</v>
      </c>
      <c r="O2696" s="71">
        <v>3.83</v>
      </c>
      <c r="P2696" s="74">
        <v>0</v>
      </c>
    </row>
    <row r="2697" spans="1:16" ht="14.25" customHeight="1">
      <c r="A2697" s="64" t="s">
        <v>132</v>
      </c>
      <c r="B2697" s="163" t="s">
        <v>1586</v>
      </c>
      <c r="C2697" s="174" t="s">
        <v>647</v>
      </c>
      <c r="D2697" s="68">
        <v>45706</v>
      </c>
      <c r="E2697" s="66">
        <f t="shared" si="30"/>
        <v>2</v>
      </c>
      <c r="F2697" s="66">
        <f t="shared" si="31"/>
        <v>2025</v>
      </c>
      <c r="G2697" s="67">
        <f t="shared" si="32"/>
        <v>45689</v>
      </c>
      <c r="H2697" s="67" t="s">
        <v>29</v>
      </c>
      <c r="I2697" s="26" t="s">
        <v>161</v>
      </c>
      <c r="J2697" s="66" t="s">
        <v>458</v>
      </c>
      <c r="K2697" s="69"/>
      <c r="L2697" s="69"/>
      <c r="M2697" s="69" t="s">
        <v>664</v>
      </c>
      <c r="N2697" s="69" t="s">
        <v>28</v>
      </c>
      <c r="O2697" s="71">
        <v>0</v>
      </c>
      <c r="P2697" s="74">
        <v>5959.9</v>
      </c>
    </row>
    <row r="2698" spans="1:16" ht="14.25" customHeight="1">
      <c r="A2698" s="64" t="s">
        <v>132</v>
      </c>
      <c r="B2698" s="163" t="s">
        <v>1586</v>
      </c>
      <c r="C2698" s="174" t="s">
        <v>647</v>
      </c>
      <c r="D2698" s="68">
        <v>45706</v>
      </c>
      <c r="E2698" s="66">
        <f t="shared" si="30"/>
        <v>2</v>
      </c>
      <c r="F2698" s="66">
        <f t="shared" si="31"/>
        <v>2025</v>
      </c>
      <c r="G2698" s="67">
        <f t="shared" si="32"/>
        <v>45689</v>
      </c>
      <c r="H2698" s="67" t="s">
        <v>29</v>
      </c>
      <c r="I2698" s="26" t="s">
        <v>44</v>
      </c>
      <c r="J2698" s="66" t="s">
        <v>733</v>
      </c>
      <c r="K2698" s="69"/>
      <c r="L2698" s="69"/>
      <c r="M2698" s="69" t="s">
        <v>666</v>
      </c>
      <c r="N2698" s="69" t="s">
        <v>28</v>
      </c>
      <c r="O2698" s="71">
        <v>0</v>
      </c>
      <c r="P2698" s="74">
        <v>93.19</v>
      </c>
    </row>
    <row r="2699" spans="1:16" ht="14.25" customHeight="1">
      <c r="A2699" s="64" t="s">
        <v>132</v>
      </c>
      <c r="B2699" s="163" t="s">
        <v>1586</v>
      </c>
      <c r="C2699" s="174" t="s">
        <v>647</v>
      </c>
      <c r="D2699" s="68">
        <v>45706</v>
      </c>
      <c r="E2699" s="66">
        <f t="shared" si="30"/>
        <v>2</v>
      </c>
      <c r="F2699" s="66">
        <f t="shared" si="31"/>
        <v>2025</v>
      </c>
      <c r="G2699" s="67">
        <f t="shared" si="32"/>
        <v>45689</v>
      </c>
      <c r="H2699" s="67" t="s">
        <v>29</v>
      </c>
      <c r="I2699" s="26" t="s">
        <v>40</v>
      </c>
      <c r="J2699" s="66" t="s">
        <v>1596</v>
      </c>
      <c r="K2699" s="69"/>
      <c r="L2699" s="69"/>
      <c r="M2699" s="69" t="s">
        <v>666</v>
      </c>
      <c r="N2699" s="69" t="s">
        <v>28</v>
      </c>
      <c r="O2699" s="71">
        <v>0</v>
      </c>
      <c r="P2699" s="74">
        <v>3338.26</v>
      </c>
    </row>
    <row r="2700" spans="1:16" ht="14.25" customHeight="1">
      <c r="A2700" s="64" t="s">
        <v>132</v>
      </c>
      <c r="B2700" s="163" t="s">
        <v>1586</v>
      </c>
      <c r="C2700" s="174" t="s">
        <v>647</v>
      </c>
      <c r="D2700" s="68">
        <v>45706</v>
      </c>
      <c r="E2700" s="66">
        <f t="shared" si="30"/>
        <v>2</v>
      </c>
      <c r="F2700" s="66">
        <f t="shared" si="31"/>
        <v>2025</v>
      </c>
      <c r="G2700" s="67">
        <f t="shared" si="32"/>
        <v>45689</v>
      </c>
      <c r="H2700" s="67" t="s">
        <v>29</v>
      </c>
      <c r="I2700" s="26" t="s">
        <v>37</v>
      </c>
      <c r="J2700" s="66" t="s">
        <v>734</v>
      </c>
      <c r="K2700" s="69"/>
      <c r="L2700" s="69"/>
      <c r="M2700" s="69" t="s">
        <v>666</v>
      </c>
      <c r="N2700" s="69" t="s">
        <v>28</v>
      </c>
      <c r="O2700" s="71">
        <v>0</v>
      </c>
      <c r="P2700" s="74">
        <v>2906.7</v>
      </c>
    </row>
    <row r="2701" spans="1:16" ht="14.25" customHeight="1">
      <c r="A2701" s="64" t="s">
        <v>132</v>
      </c>
      <c r="B2701" s="163" t="s">
        <v>1586</v>
      </c>
      <c r="C2701" s="174" t="s">
        <v>647</v>
      </c>
      <c r="D2701" s="68">
        <v>45708</v>
      </c>
      <c r="E2701" s="66">
        <f t="shared" si="30"/>
        <v>2</v>
      </c>
      <c r="F2701" s="66">
        <f t="shared" si="31"/>
        <v>2025</v>
      </c>
      <c r="G2701" s="67">
        <f t="shared" si="32"/>
        <v>45689</v>
      </c>
      <c r="H2701" s="67" t="s">
        <v>2008</v>
      </c>
      <c r="I2701" s="26" t="s">
        <v>362</v>
      </c>
      <c r="J2701" s="66" t="s">
        <v>329</v>
      </c>
      <c r="K2701" s="69"/>
      <c r="L2701" s="69"/>
      <c r="M2701" s="69" t="s">
        <v>666</v>
      </c>
      <c r="N2701" s="69" t="s">
        <v>28</v>
      </c>
      <c r="O2701" s="71">
        <v>0</v>
      </c>
      <c r="P2701" s="74">
        <v>102.81</v>
      </c>
    </row>
    <row r="2702" spans="1:16" ht="14.25" customHeight="1">
      <c r="A2702" s="64" t="s">
        <v>132</v>
      </c>
      <c r="B2702" s="163" t="s">
        <v>1586</v>
      </c>
      <c r="C2702" s="174" t="s">
        <v>647</v>
      </c>
      <c r="D2702" s="68">
        <v>45709</v>
      </c>
      <c r="E2702" s="66">
        <f t="shared" si="30"/>
        <v>2</v>
      </c>
      <c r="F2702" s="66">
        <f t="shared" si="31"/>
        <v>2025</v>
      </c>
      <c r="G2702" s="67">
        <f t="shared" si="32"/>
        <v>45689</v>
      </c>
      <c r="H2702" s="67" t="s">
        <v>2008</v>
      </c>
      <c r="I2702" s="26" t="s">
        <v>475</v>
      </c>
      <c r="J2702" s="66" t="s">
        <v>1597</v>
      </c>
      <c r="K2702" s="69"/>
      <c r="L2702" s="69"/>
      <c r="M2702" s="69" t="s">
        <v>666</v>
      </c>
      <c r="N2702" s="69" t="s">
        <v>28</v>
      </c>
      <c r="O2702" s="71">
        <v>0</v>
      </c>
      <c r="P2702" s="74">
        <v>132.84</v>
      </c>
    </row>
    <row r="2703" spans="1:16" ht="14.25" customHeight="1">
      <c r="A2703" s="64" t="s">
        <v>132</v>
      </c>
      <c r="B2703" s="163" t="s">
        <v>1586</v>
      </c>
      <c r="C2703" s="174" t="s">
        <v>647</v>
      </c>
      <c r="D2703" s="68">
        <v>45712</v>
      </c>
      <c r="E2703" s="66">
        <f t="shared" si="30"/>
        <v>2</v>
      </c>
      <c r="F2703" s="66">
        <f t="shared" si="31"/>
        <v>2025</v>
      </c>
      <c r="G2703" s="67">
        <f t="shared" si="32"/>
        <v>45689</v>
      </c>
      <c r="H2703" s="67" t="s">
        <v>2006</v>
      </c>
      <c r="I2703" s="26" t="s">
        <v>165</v>
      </c>
      <c r="J2703" s="66" t="s">
        <v>139</v>
      </c>
      <c r="K2703" s="69"/>
      <c r="L2703" s="69"/>
      <c r="M2703" s="69" t="s">
        <v>664</v>
      </c>
      <c r="N2703" s="69" t="s">
        <v>604</v>
      </c>
      <c r="O2703" s="71">
        <v>0.04</v>
      </c>
      <c r="P2703" s="74">
        <v>0</v>
      </c>
    </row>
    <row r="2704" spans="1:16" ht="14.25" customHeight="1">
      <c r="A2704" s="64" t="s">
        <v>132</v>
      </c>
      <c r="B2704" s="163" t="s">
        <v>1586</v>
      </c>
      <c r="C2704" s="174" t="s">
        <v>647</v>
      </c>
      <c r="D2704" s="68">
        <v>45712</v>
      </c>
      <c r="E2704" s="66">
        <f t="shared" si="30"/>
        <v>2</v>
      </c>
      <c r="F2704" s="66">
        <f t="shared" si="31"/>
        <v>2025</v>
      </c>
      <c r="G2704" s="67">
        <f t="shared" si="32"/>
        <v>45689</v>
      </c>
      <c r="H2704" s="67" t="s">
        <v>2010</v>
      </c>
      <c r="I2704" s="26" t="s">
        <v>54</v>
      </c>
      <c r="J2704" s="66" t="s">
        <v>458</v>
      </c>
      <c r="K2704" s="69"/>
      <c r="L2704" s="69"/>
      <c r="M2704" s="69" t="s">
        <v>666</v>
      </c>
      <c r="N2704" s="69" t="s">
        <v>28</v>
      </c>
      <c r="O2704" s="71">
        <v>0</v>
      </c>
      <c r="P2704" s="74">
        <v>1212</v>
      </c>
    </row>
    <row r="2705" spans="1:16" ht="14.25" customHeight="1">
      <c r="A2705" s="64" t="s">
        <v>132</v>
      </c>
      <c r="B2705" s="163" t="s">
        <v>1586</v>
      </c>
      <c r="C2705" s="174" t="s">
        <v>647</v>
      </c>
      <c r="D2705" s="68">
        <v>45712</v>
      </c>
      <c r="E2705" s="66">
        <f t="shared" si="30"/>
        <v>2</v>
      </c>
      <c r="F2705" s="66">
        <f t="shared" si="31"/>
        <v>2025</v>
      </c>
      <c r="G2705" s="67">
        <f t="shared" si="32"/>
        <v>45689</v>
      </c>
      <c r="H2705" s="67" t="s">
        <v>2010</v>
      </c>
      <c r="I2705" s="26" t="s">
        <v>709</v>
      </c>
      <c r="J2705" s="66" t="s">
        <v>945</v>
      </c>
      <c r="K2705" s="69"/>
      <c r="L2705" s="69"/>
      <c r="M2705" s="69" t="s">
        <v>666</v>
      </c>
      <c r="N2705" s="69" t="s">
        <v>28</v>
      </c>
      <c r="O2705" s="71">
        <v>0</v>
      </c>
      <c r="P2705" s="74">
        <v>431.02</v>
      </c>
    </row>
    <row r="2706" spans="1:16" ht="14.25" customHeight="1">
      <c r="A2706" s="64" t="s">
        <v>132</v>
      </c>
      <c r="B2706" s="163" t="s">
        <v>1586</v>
      </c>
      <c r="C2706" s="174" t="s">
        <v>647</v>
      </c>
      <c r="D2706" s="68">
        <v>45712</v>
      </c>
      <c r="E2706" s="66">
        <f t="shared" si="30"/>
        <v>2</v>
      </c>
      <c r="F2706" s="66">
        <f t="shared" si="31"/>
        <v>2025</v>
      </c>
      <c r="G2706" s="67">
        <f t="shared" si="32"/>
        <v>45689</v>
      </c>
      <c r="H2706" s="67" t="s">
        <v>2010</v>
      </c>
      <c r="I2706" s="26" t="s">
        <v>55</v>
      </c>
      <c r="J2706" s="66" t="s">
        <v>690</v>
      </c>
      <c r="K2706" s="69"/>
      <c r="L2706" s="69"/>
      <c r="M2706" s="69" t="s">
        <v>666</v>
      </c>
      <c r="N2706" s="69" t="s">
        <v>28</v>
      </c>
      <c r="O2706" s="71">
        <v>0</v>
      </c>
      <c r="P2706" s="74">
        <v>13.8</v>
      </c>
    </row>
    <row r="2707" spans="1:16" ht="14.25" customHeight="1">
      <c r="A2707" s="64" t="s">
        <v>132</v>
      </c>
      <c r="B2707" s="163" t="s">
        <v>1586</v>
      </c>
      <c r="C2707" s="174" t="s">
        <v>647</v>
      </c>
      <c r="D2707" s="68">
        <v>45713</v>
      </c>
      <c r="E2707" s="66">
        <f t="shared" si="30"/>
        <v>2</v>
      </c>
      <c r="F2707" s="66">
        <f t="shared" si="31"/>
        <v>2025</v>
      </c>
      <c r="G2707" s="67">
        <f t="shared" si="32"/>
        <v>45689</v>
      </c>
      <c r="H2707" s="67" t="s">
        <v>2006</v>
      </c>
      <c r="I2707" s="26" t="s">
        <v>165</v>
      </c>
      <c r="J2707" s="66" t="s">
        <v>139</v>
      </c>
      <c r="K2707" s="69"/>
      <c r="L2707" s="69"/>
      <c r="M2707" s="69" t="s">
        <v>664</v>
      </c>
      <c r="N2707" s="69" t="s">
        <v>604</v>
      </c>
      <c r="O2707" s="71">
        <v>0.06</v>
      </c>
      <c r="P2707" s="74">
        <v>0</v>
      </c>
    </row>
    <row r="2708" spans="1:16" ht="14.25" customHeight="1">
      <c r="A2708" s="64" t="s">
        <v>132</v>
      </c>
      <c r="B2708" s="163" t="s">
        <v>1586</v>
      </c>
      <c r="C2708" s="174" t="s">
        <v>647</v>
      </c>
      <c r="D2708" s="68">
        <v>45713</v>
      </c>
      <c r="E2708" s="66">
        <f t="shared" si="30"/>
        <v>2</v>
      </c>
      <c r="F2708" s="66">
        <f t="shared" si="31"/>
        <v>2025</v>
      </c>
      <c r="G2708" s="67">
        <f t="shared" si="32"/>
        <v>45689</v>
      </c>
      <c r="H2708" s="67" t="s">
        <v>29</v>
      </c>
      <c r="I2708" s="26" t="s">
        <v>281</v>
      </c>
      <c r="J2708" s="66" t="s">
        <v>1598</v>
      </c>
      <c r="K2708" s="69"/>
      <c r="L2708" s="69"/>
      <c r="M2708" s="69" t="s">
        <v>666</v>
      </c>
      <c r="N2708" s="69" t="s">
        <v>28</v>
      </c>
      <c r="O2708" s="71">
        <v>0</v>
      </c>
      <c r="P2708" s="74">
        <v>117</v>
      </c>
    </row>
    <row r="2709" spans="1:16" ht="14.25" customHeight="1">
      <c r="A2709" s="64" t="s">
        <v>132</v>
      </c>
      <c r="B2709" s="163" t="s">
        <v>1586</v>
      </c>
      <c r="C2709" s="174" t="s">
        <v>647</v>
      </c>
      <c r="D2709" s="68">
        <v>45713</v>
      </c>
      <c r="E2709" s="66">
        <f t="shared" si="30"/>
        <v>2</v>
      </c>
      <c r="F2709" s="66">
        <f t="shared" si="31"/>
        <v>2025</v>
      </c>
      <c r="G2709" s="67">
        <f t="shared" si="32"/>
        <v>45689</v>
      </c>
      <c r="H2709" s="67" t="s">
        <v>29</v>
      </c>
      <c r="I2709" s="26" t="s">
        <v>281</v>
      </c>
      <c r="J2709" s="66" t="s">
        <v>962</v>
      </c>
      <c r="K2709" s="69"/>
      <c r="L2709" s="69"/>
      <c r="M2709" s="69" t="s">
        <v>666</v>
      </c>
      <c r="N2709" s="69" t="s">
        <v>28</v>
      </c>
      <c r="O2709" s="71">
        <v>0</v>
      </c>
      <c r="P2709" s="74">
        <v>1520.46</v>
      </c>
    </row>
    <row r="2710" spans="1:16" ht="14.25" customHeight="1">
      <c r="A2710" s="64" t="s">
        <v>132</v>
      </c>
      <c r="B2710" s="163" t="s">
        <v>1586</v>
      </c>
      <c r="C2710" s="174" t="s">
        <v>647</v>
      </c>
      <c r="D2710" s="68">
        <v>45713</v>
      </c>
      <c r="E2710" s="66">
        <f t="shared" si="30"/>
        <v>2</v>
      </c>
      <c r="F2710" s="66">
        <f t="shared" si="31"/>
        <v>2025</v>
      </c>
      <c r="G2710" s="67">
        <f t="shared" si="32"/>
        <v>45689</v>
      </c>
      <c r="H2710" s="67" t="s">
        <v>29</v>
      </c>
      <c r="I2710" s="26" t="s">
        <v>281</v>
      </c>
      <c r="J2710" s="66" t="s">
        <v>1590</v>
      </c>
      <c r="K2710" s="69"/>
      <c r="L2710" s="69"/>
      <c r="M2710" s="69" t="s">
        <v>666</v>
      </c>
      <c r="N2710" s="69" t="s">
        <v>28</v>
      </c>
      <c r="O2710" s="71">
        <v>0</v>
      </c>
      <c r="P2710" s="74">
        <v>392.08</v>
      </c>
    </row>
    <row r="2711" spans="1:16" ht="14.25" customHeight="1">
      <c r="A2711" s="64" t="s">
        <v>132</v>
      </c>
      <c r="B2711" s="163" t="s">
        <v>1586</v>
      </c>
      <c r="C2711" s="174" t="s">
        <v>647</v>
      </c>
      <c r="D2711" s="68">
        <v>45714</v>
      </c>
      <c r="E2711" s="66">
        <f t="shared" si="30"/>
        <v>2</v>
      </c>
      <c r="F2711" s="66">
        <f t="shared" si="31"/>
        <v>2025</v>
      </c>
      <c r="G2711" s="67">
        <f t="shared" si="32"/>
        <v>45689</v>
      </c>
      <c r="H2711" s="67" t="s">
        <v>2006</v>
      </c>
      <c r="I2711" s="26" t="s">
        <v>165</v>
      </c>
      <c r="J2711" s="66" t="s">
        <v>139</v>
      </c>
      <c r="K2711" s="69"/>
      <c r="L2711" s="69"/>
      <c r="M2711" s="69" t="s">
        <v>664</v>
      </c>
      <c r="N2711" s="69" t="s">
        <v>604</v>
      </c>
      <c r="O2711" s="71">
        <v>0.22</v>
      </c>
      <c r="P2711" s="74">
        <v>0</v>
      </c>
    </row>
    <row r="2712" spans="1:16" ht="14.25" customHeight="1">
      <c r="A2712" s="64" t="s">
        <v>132</v>
      </c>
      <c r="B2712" s="163" t="s">
        <v>1586</v>
      </c>
      <c r="C2712" s="174" t="s">
        <v>647</v>
      </c>
      <c r="D2712" s="68">
        <v>45714</v>
      </c>
      <c r="E2712" s="66">
        <f t="shared" si="30"/>
        <v>2</v>
      </c>
      <c r="F2712" s="66">
        <f t="shared" si="31"/>
        <v>2025</v>
      </c>
      <c r="G2712" s="67">
        <f t="shared" si="32"/>
        <v>45689</v>
      </c>
      <c r="H2712" s="67" t="s">
        <v>2008</v>
      </c>
      <c r="I2712" s="26" t="s">
        <v>63</v>
      </c>
      <c r="J2712" s="66" t="s">
        <v>724</v>
      </c>
      <c r="K2712" s="69">
        <v>50209</v>
      </c>
      <c r="L2712" s="69"/>
      <c r="M2712" s="69" t="s">
        <v>666</v>
      </c>
      <c r="N2712" s="69" t="s">
        <v>28</v>
      </c>
      <c r="O2712" s="71">
        <v>0</v>
      </c>
      <c r="P2712" s="74">
        <v>130.66</v>
      </c>
    </row>
    <row r="2713" spans="1:16" ht="14.25" customHeight="1">
      <c r="A2713" s="64" t="s">
        <v>132</v>
      </c>
      <c r="B2713" s="163" t="s">
        <v>1586</v>
      </c>
      <c r="C2713" s="174" t="s">
        <v>647</v>
      </c>
      <c r="D2713" s="68">
        <v>45714</v>
      </c>
      <c r="E2713" s="66">
        <f t="shared" si="30"/>
        <v>2</v>
      </c>
      <c r="F2713" s="66">
        <f t="shared" si="31"/>
        <v>2025</v>
      </c>
      <c r="G2713" s="67">
        <f t="shared" si="32"/>
        <v>45689</v>
      </c>
      <c r="H2713" s="67" t="s">
        <v>2008</v>
      </c>
      <c r="I2713" s="26" t="s">
        <v>63</v>
      </c>
      <c r="J2713" s="66" t="s">
        <v>1365</v>
      </c>
      <c r="K2713" s="69"/>
      <c r="L2713" s="69"/>
      <c r="M2713" s="69" t="s">
        <v>666</v>
      </c>
      <c r="N2713" s="69" t="s">
        <v>28</v>
      </c>
      <c r="O2713" s="71">
        <v>0</v>
      </c>
      <c r="P2713" s="74">
        <v>670.54</v>
      </c>
    </row>
    <row r="2714" spans="1:16" ht="14.25" customHeight="1">
      <c r="A2714" s="64" t="s">
        <v>132</v>
      </c>
      <c r="B2714" s="163" t="s">
        <v>1586</v>
      </c>
      <c r="C2714" s="174" t="s">
        <v>647</v>
      </c>
      <c r="D2714" s="68">
        <v>45714</v>
      </c>
      <c r="E2714" s="66">
        <f t="shared" si="30"/>
        <v>2</v>
      </c>
      <c r="F2714" s="66">
        <f t="shared" si="31"/>
        <v>2025</v>
      </c>
      <c r="G2714" s="67">
        <f t="shared" si="32"/>
        <v>45689</v>
      </c>
      <c r="H2714" s="67" t="s">
        <v>2008</v>
      </c>
      <c r="I2714" s="26" t="s">
        <v>63</v>
      </c>
      <c r="J2714" s="66" t="s">
        <v>765</v>
      </c>
      <c r="K2714" s="69"/>
      <c r="L2714" s="69"/>
      <c r="M2714" s="69" t="s">
        <v>666</v>
      </c>
      <c r="N2714" s="69" t="s">
        <v>28</v>
      </c>
      <c r="O2714" s="71">
        <v>0</v>
      </c>
      <c r="P2714" s="74">
        <v>400.01</v>
      </c>
    </row>
    <row r="2715" spans="1:16" ht="14.25" customHeight="1">
      <c r="A2715" s="64" t="s">
        <v>132</v>
      </c>
      <c r="B2715" s="163" t="s">
        <v>1586</v>
      </c>
      <c r="C2715" s="174" t="s">
        <v>647</v>
      </c>
      <c r="D2715" s="68">
        <v>45714</v>
      </c>
      <c r="E2715" s="66">
        <f t="shared" si="30"/>
        <v>2</v>
      </c>
      <c r="F2715" s="66">
        <f t="shared" si="31"/>
        <v>2025</v>
      </c>
      <c r="G2715" s="67">
        <f t="shared" si="32"/>
        <v>45689</v>
      </c>
      <c r="H2715" s="67" t="s">
        <v>2008</v>
      </c>
      <c r="I2715" s="26" t="s">
        <v>63</v>
      </c>
      <c r="J2715" s="66" t="s">
        <v>765</v>
      </c>
      <c r="K2715" s="69"/>
      <c r="L2715" s="69"/>
      <c r="M2715" s="69" t="s">
        <v>666</v>
      </c>
      <c r="N2715" s="69" t="s">
        <v>28</v>
      </c>
      <c r="O2715" s="71">
        <v>0</v>
      </c>
      <c r="P2715" s="74">
        <v>4260.0200000000004</v>
      </c>
    </row>
    <row r="2716" spans="1:16" ht="14.25" customHeight="1">
      <c r="A2716" s="64" t="s">
        <v>132</v>
      </c>
      <c r="B2716" s="163" t="s">
        <v>1586</v>
      </c>
      <c r="C2716" s="174" t="s">
        <v>647</v>
      </c>
      <c r="D2716" s="68">
        <v>45715</v>
      </c>
      <c r="E2716" s="66">
        <f t="shared" si="30"/>
        <v>2</v>
      </c>
      <c r="F2716" s="66">
        <f t="shared" si="31"/>
        <v>2025</v>
      </c>
      <c r="G2716" s="67">
        <f t="shared" si="32"/>
        <v>45689</v>
      </c>
      <c r="H2716" s="67" t="s">
        <v>2006</v>
      </c>
      <c r="I2716" s="26" t="s">
        <v>165</v>
      </c>
      <c r="J2716" s="66" t="s">
        <v>139</v>
      </c>
      <c r="K2716" s="69"/>
      <c r="L2716" s="69"/>
      <c r="M2716" s="69" t="s">
        <v>664</v>
      </c>
      <c r="N2716" s="69" t="s">
        <v>604</v>
      </c>
      <c r="O2716" s="71">
        <v>0.57999999999999996</v>
      </c>
      <c r="P2716" s="74">
        <v>0</v>
      </c>
    </row>
    <row r="2717" spans="1:16" ht="14.25" customHeight="1">
      <c r="A2717" s="64" t="s">
        <v>132</v>
      </c>
      <c r="B2717" s="163" t="s">
        <v>1586</v>
      </c>
      <c r="C2717" s="174" t="s">
        <v>647</v>
      </c>
      <c r="D2717" s="68">
        <v>45715</v>
      </c>
      <c r="E2717" s="66">
        <f t="shared" si="30"/>
        <v>2</v>
      </c>
      <c r="F2717" s="66">
        <f t="shared" si="31"/>
        <v>2025</v>
      </c>
      <c r="G2717" s="67">
        <f t="shared" si="32"/>
        <v>45689</v>
      </c>
      <c r="H2717" s="67" t="s">
        <v>2008</v>
      </c>
      <c r="I2717" s="26" t="s">
        <v>475</v>
      </c>
      <c r="J2717" s="66" t="s">
        <v>1599</v>
      </c>
      <c r="K2717" s="69"/>
      <c r="L2717" s="69"/>
      <c r="M2717" s="69" t="s">
        <v>666</v>
      </c>
      <c r="N2717" s="69" t="s">
        <v>28</v>
      </c>
      <c r="O2717" s="71">
        <v>0</v>
      </c>
      <c r="P2717" s="74">
        <v>2502.31</v>
      </c>
    </row>
    <row r="2718" spans="1:16" ht="14.25" customHeight="1">
      <c r="A2718" s="64" t="s">
        <v>132</v>
      </c>
      <c r="B2718" s="163" t="s">
        <v>1586</v>
      </c>
      <c r="C2718" s="174" t="s">
        <v>647</v>
      </c>
      <c r="D2718" s="68">
        <v>45715</v>
      </c>
      <c r="E2718" s="66">
        <f t="shared" si="30"/>
        <v>2</v>
      </c>
      <c r="F2718" s="66">
        <f t="shared" si="31"/>
        <v>2025</v>
      </c>
      <c r="G2718" s="67">
        <f t="shared" si="32"/>
        <v>45689</v>
      </c>
      <c r="H2718" s="67" t="s">
        <v>2008</v>
      </c>
      <c r="I2718" s="26" t="s">
        <v>475</v>
      </c>
      <c r="J2718" s="66" t="s">
        <v>680</v>
      </c>
      <c r="K2718" s="69"/>
      <c r="L2718" s="69"/>
      <c r="M2718" s="69" t="s">
        <v>666</v>
      </c>
      <c r="N2718" s="69" t="s">
        <v>28</v>
      </c>
      <c r="O2718" s="71">
        <v>0</v>
      </c>
      <c r="P2718" s="74">
        <v>473.94</v>
      </c>
    </row>
    <row r="2719" spans="1:16" ht="14.25" customHeight="1">
      <c r="A2719" s="64" t="s">
        <v>132</v>
      </c>
      <c r="B2719" s="163" t="s">
        <v>1586</v>
      </c>
      <c r="C2719" s="174" t="s">
        <v>647</v>
      </c>
      <c r="D2719" s="68">
        <v>45715</v>
      </c>
      <c r="E2719" s="66">
        <f t="shared" si="30"/>
        <v>2</v>
      </c>
      <c r="F2719" s="66">
        <f t="shared" si="31"/>
        <v>2025</v>
      </c>
      <c r="G2719" s="67">
        <f t="shared" si="32"/>
        <v>45689</v>
      </c>
      <c r="H2719" s="67" t="s">
        <v>2008</v>
      </c>
      <c r="I2719" s="26" t="s">
        <v>475</v>
      </c>
      <c r="J2719" s="66" t="s">
        <v>680</v>
      </c>
      <c r="K2719" s="69"/>
      <c r="L2719" s="69"/>
      <c r="M2719" s="69" t="s">
        <v>666</v>
      </c>
      <c r="N2719" s="69" t="s">
        <v>28</v>
      </c>
      <c r="O2719" s="71">
        <v>0</v>
      </c>
      <c r="P2719" s="74">
        <v>747.92</v>
      </c>
    </row>
    <row r="2720" spans="1:16" ht="14.25" customHeight="1">
      <c r="A2720" s="64" t="s">
        <v>132</v>
      </c>
      <c r="B2720" s="163" t="s">
        <v>1586</v>
      </c>
      <c r="C2720" s="174" t="s">
        <v>647</v>
      </c>
      <c r="D2720" s="68">
        <v>45715</v>
      </c>
      <c r="E2720" s="66">
        <f t="shared" si="30"/>
        <v>2</v>
      </c>
      <c r="F2720" s="66">
        <f t="shared" si="31"/>
        <v>2025</v>
      </c>
      <c r="G2720" s="67">
        <f t="shared" si="32"/>
        <v>45689</v>
      </c>
      <c r="H2720" s="67" t="s">
        <v>29</v>
      </c>
      <c r="I2720" s="26" t="s">
        <v>281</v>
      </c>
      <c r="J2720" s="66" t="s">
        <v>285</v>
      </c>
      <c r="K2720" s="69"/>
      <c r="L2720" s="69"/>
      <c r="M2720" s="69" t="s">
        <v>666</v>
      </c>
      <c r="N2720" s="69" t="s">
        <v>28</v>
      </c>
      <c r="O2720" s="71">
        <v>0</v>
      </c>
      <c r="P2720" s="74">
        <v>10.98</v>
      </c>
    </row>
    <row r="2721" spans="1:16" ht="14.25" customHeight="1">
      <c r="A2721" s="64" t="s">
        <v>132</v>
      </c>
      <c r="B2721" s="163" t="s">
        <v>1586</v>
      </c>
      <c r="C2721" s="174" t="s">
        <v>647</v>
      </c>
      <c r="D2721" s="68">
        <v>45715</v>
      </c>
      <c r="E2721" s="66">
        <f t="shared" si="30"/>
        <v>2</v>
      </c>
      <c r="F2721" s="66">
        <f t="shared" si="31"/>
        <v>2025</v>
      </c>
      <c r="G2721" s="67">
        <f t="shared" si="32"/>
        <v>45689</v>
      </c>
      <c r="H2721" s="67" t="s">
        <v>2008</v>
      </c>
      <c r="I2721" s="26" t="s">
        <v>63</v>
      </c>
      <c r="J2721" s="66" t="s">
        <v>765</v>
      </c>
      <c r="K2721" s="69"/>
      <c r="L2721" s="69"/>
      <c r="M2721" s="69" t="s">
        <v>666</v>
      </c>
      <c r="N2721" s="69" t="s">
        <v>28</v>
      </c>
      <c r="O2721" s="71">
        <v>0</v>
      </c>
      <c r="P2721" s="74">
        <v>7507.95</v>
      </c>
    </row>
    <row r="2722" spans="1:16" ht="14.25" customHeight="1">
      <c r="A2722" s="64" t="s">
        <v>132</v>
      </c>
      <c r="B2722" s="163" t="s">
        <v>1586</v>
      </c>
      <c r="C2722" s="174" t="s">
        <v>647</v>
      </c>
      <c r="D2722" s="68">
        <v>45716</v>
      </c>
      <c r="E2722" s="66">
        <f t="shared" si="30"/>
        <v>2</v>
      </c>
      <c r="F2722" s="66">
        <f t="shared" si="31"/>
        <v>2025</v>
      </c>
      <c r="G2722" s="67">
        <f t="shared" si="32"/>
        <v>45689</v>
      </c>
      <c r="H2722" s="67" t="s">
        <v>2006</v>
      </c>
      <c r="I2722" s="26" t="s">
        <v>165</v>
      </c>
      <c r="J2722" s="66" t="s">
        <v>139</v>
      </c>
      <c r="K2722" s="69"/>
      <c r="L2722" s="69"/>
      <c r="M2722" s="69" t="s">
        <v>664</v>
      </c>
      <c r="N2722" s="69" t="s">
        <v>604</v>
      </c>
      <c r="O2722" s="71">
        <v>1.82</v>
      </c>
      <c r="P2722" s="74">
        <v>0</v>
      </c>
    </row>
    <row r="2723" spans="1:16" ht="14.25" customHeight="1">
      <c r="A2723" s="64" t="s">
        <v>132</v>
      </c>
      <c r="B2723" s="163" t="s">
        <v>1586</v>
      </c>
      <c r="C2723" s="174" t="s">
        <v>647</v>
      </c>
      <c r="D2723" s="68">
        <v>45716</v>
      </c>
      <c r="E2723" s="66">
        <f t="shared" si="30"/>
        <v>2</v>
      </c>
      <c r="F2723" s="66">
        <f t="shared" si="31"/>
        <v>2025</v>
      </c>
      <c r="G2723" s="67">
        <f t="shared" si="32"/>
        <v>45689</v>
      </c>
      <c r="H2723" s="67" t="s">
        <v>2008</v>
      </c>
      <c r="I2723" s="26" t="s">
        <v>147</v>
      </c>
      <c r="J2723" s="66" t="s">
        <v>330</v>
      </c>
      <c r="K2723" s="69"/>
      <c r="L2723" s="69"/>
      <c r="M2723" s="69" t="s">
        <v>666</v>
      </c>
      <c r="N2723" s="69" t="s">
        <v>28</v>
      </c>
      <c r="O2723" s="71">
        <v>0</v>
      </c>
      <c r="P2723" s="74">
        <v>155.9</v>
      </c>
    </row>
    <row r="2724" spans="1:16" ht="14.25" customHeight="1">
      <c r="A2724" s="64" t="s">
        <v>132</v>
      </c>
      <c r="B2724" s="163" t="s">
        <v>1586</v>
      </c>
      <c r="C2724" s="174" t="s">
        <v>647</v>
      </c>
      <c r="D2724" s="68">
        <v>45716</v>
      </c>
      <c r="E2724" s="66">
        <f t="shared" si="30"/>
        <v>2</v>
      </c>
      <c r="F2724" s="66">
        <f t="shared" si="31"/>
        <v>2025</v>
      </c>
      <c r="G2724" s="67">
        <f t="shared" si="32"/>
        <v>45689</v>
      </c>
      <c r="H2724" s="67" t="s">
        <v>2009</v>
      </c>
      <c r="I2724" s="26" t="s">
        <v>102</v>
      </c>
      <c r="J2724" s="66" t="s">
        <v>129</v>
      </c>
      <c r="K2724" s="69"/>
      <c r="L2724" s="69"/>
      <c r="M2724" s="69" t="s">
        <v>666</v>
      </c>
      <c r="N2724" s="69" t="s">
        <v>28</v>
      </c>
      <c r="O2724" s="71">
        <v>0</v>
      </c>
      <c r="P2724" s="74">
        <v>5.6</v>
      </c>
    </row>
    <row r="2725" spans="1:16" ht="14.25" customHeight="1">
      <c r="A2725" s="64" t="s">
        <v>132</v>
      </c>
      <c r="B2725" s="163" t="s">
        <v>1586</v>
      </c>
      <c r="C2725" s="174" t="s">
        <v>647</v>
      </c>
      <c r="D2725" s="68">
        <v>45716</v>
      </c>
      <c r="E2725" s="66">
        <f t="shared" si="30"/>
        <v>2</v>
      </c>
      <c r="F2725" s="66">
        <f t="shared" si="31"/>
        <v>2025</v>
      </c>
      <c r="G2725" s="67">
        <f t="shared" si="32"/>
        <v>45689</v>
      </c>
      <c r="H2725" s="67" t="s">
        <v>2009</v>
      </c>
      <c r="I2725" s="26" t="s">
        <v>102</v>
      </c>
      <c r="J2725" s="66" t="s">
        <v>129</v>
      </c>
      <c r="K2725" s="69"/>
      <c r="L2725" s="69"/>
      <c r="M2725" s="69" t="s">
        <v>666</v>
      </c>
      <c r="N2725" s="69" t="s">
        <v>28</v>
      </c>
      <c r="O2725" s="71">
        <v>0</v>
      </c>
      <c r="P2725" s="74">
        <v>9</v>
      </c>
    </row>
    <row r="2726" spans="1:16" ht="14.25" customHeight="1">
      <c r="A2726" s="64" t="s">
        <v>132</v>
      </c>
      <c r="B2726" s="163" t="s">
        <v>1586</v>
      </c>
      <c r="C2726" s="174" t="s">
        <v>647</v>
      </c>
      <c r="D2726" s="68">
        <v>45716</v>
      </c>
      <c r="E2726" s="66">
        <f t="shared" si="30"/>
        <v>2</v>
      </c>
      <c r="F2726" s="66">
        <f t="shared" si="31"/>
        <v>2025</v>
      </c>
      <c r="G2726" s="67">
        <f t="shared" si="32"/>
        <v>45689</v>
      </c>
      <c r="H2726" s="67" t="s">
        <v>29</v>
      </c>
      <c r="I2726" s="26" t="s">
        <v>43</v>
      </c>
      <c r="J2726" s="66" t="s">
        <v>1595</v>
      </c>
      <c r="K2726" s="69"/>
      <c r="L2726" s="69"/>
      <c r="M2726" s="69" t="s">
        <v>666</v>
      </c>
      <c r="N2726" s="69" t="s">
        <v>28</v>
      </c>
      <c r="O2726" s="71">
        <v>0</v>
      </c>
      <c r="P2726" s="74">
        <v>3247.46</v>
      </c>
    </row>
    <row r="2727" spans="1:16" ht="14.25" customHeight="1">
      <c r="A2727" s="64" t="s">
        <v>132</v>
      </c>
      <c r="B2727" s="163" t="s">
        <v>1586</v>
      </c>
      <c r="C2727" s="174" t="s">
        <v>647</v>
      </c>
      <c r="D2727" s="68">
        <v>45716</v>
      </c>
      <c r="E2727" s="66">
        <f t="shared" si="30"/>
        <v>2</v>
      </c>
      <c r="F2727" s="66">
        <f t="shared" si="31"/>
        <v>2025</v>
      </c>
      <c r="G2727" s="67">
        <f t="shared" si="32"/>
        <v>45689</v>
      </c>
      <c r="H2727" s="67" t="s">
        <v>29</v>
      </c>
      <c r="I2727" s="26" t="s">
        <v>43</v>
      </c>
      <c r="J2727" s="66" t="s">
        <v>282</v>
      </c>
      <c r="K2727" s="69"/>
      <c r="L2727" s="69"/>
      <c r="M2727" s="69" t="s">
        <v>666</v>
      </c>
      <c r="N2727" s="69" t="s">
        <v>28</v>
      </c>
      <c r="O2727" s="71">
        <v>0</v>
      </c>
      <c r="P2727" s="74">
        <v>4986.28</v>
      </c>
    </row>
    <row r="2728" spans="1:16" ht="14.25" customHeight="1">
      <c r="A2728" s="64" t="s">
        <v>132</v>
      </c>
      <c r="B2728" s="163" t="s">
        <v>1586</v>
      </c>
      <c r="C2728" s="174" t="s">
        <v>647</v>
      </c>
      <c r="D2728" s="68">
        <v>45716</v>
      </c>
      <c r="E2728" s="66">
        <f t="shared" si="30"/>
        <v>2</v>
      </c>
      <c r="F2728" s="66">
        <f t="shared" si="31"/>
        <v>2025</v>
      </c>
      <c r="G2728" s="67">
        <f t="shared" si="32"/>
        <v>45689</v>
      </c>
      <c r="H2728" s="67" t="s">
        <v>29</v>
      </c>
      <c r="I2728" s="26" t="s">
        <v>43</v>
      </c>
      <c r="J2728" s="66" t="s">
        <v>285</v>
      </c>
      <c r="K2728" s="69"/>
      <c r="L2728" s="69"/>
      <c r="M2728" s="69" t="s">
        <v>666</v>
      </c>
      <c r="N2728" s="69" t="s">
        <v>28</v>
      </c>
      <c r="O2728" s="71">
        <v>0</v>
      </c>
      <c r="P2728" s="74">
        <v>3920.64</v>
      </c>
    </row>
    <row r="2729" spans="1:16" ht="14.25" customHeight="1">
      <c r="A2729" s="64" t="s">
        <v>132</v>
      </c>
      <c r="B2729" s="163" t="s">
        <v>1586</v>
      </c>
      <c r="C2729" s="174" t="s">
        <v>647</v>
      </c>
      <c r="D2729" s="68">
        <v>45716</v>
      </c>
      <c r="E2729" s="66">
        <f t="shared" si="30"/>
        <v>2</v>
      </c>
      <c r="F2729" s="66">
        <f t="shared" si="31"/>
        <v>2025</v>
      </c>
      <c r="G2729" s="67">
        <f t="shared" si="32"/>
        <v>45689</v>
      </c>
      <c r="H2729" s="67" t="s">
        <v>29</v>
      </c>
      <c r="I2729" s="26" t="s">
        <v>43</v>
      </c>
      <c r="J2729" s="66" t="s">
        <v>301</v>
      </c>
      <c r="K2729" s="69"/>
      <c r="L2729" s="69"/>
      <c r="M2729" s="69" t="s">
        <v>666</v>
      </c>
      <c r="N2729" s="69" t="s">
        <v>28</v>
      </c>
      <c r="O2729" s="71">
        <v>0</v>
      </c>
      <c r="P2729" s="74">
        <v>2095.58</v>
      </c>
    </row>
    <row r="2730" spans="1:16" ht="14.25" customHeight="1">
      <c r="A2730" s="64" t="s">
        <v>132</v>
      </c>
      <c r="B2730" s="163" t="s">
        <v>1586</v>
      </c>
      <c r="C2730" s="174" t="s">
        <v>647</v>
      </c>
      <c r="D2730" s="68">
        <v>45716</v>
      </c>
      <c r="E2730" s="66">
        <f t="shared" si="30"/>
        <v>2</v>
      </c>
      <c r="F2730" s="66">
        <f t="shared" si="31"/>
        <v>2025</v>
      </c>
      <c r="G2730" s="67">
        <f t="shared" si="32"/>
        <v>45689</v>
      </c>
      <c r="H2730" s="67" t="s">
        <v>29</v>
      </c>
      <c r="I2730" s="26" t="s">
        <v>43</v>
      </c>
      <c r="J2730" s="66" t="s">
        <v>302</v>
      </c>
      <c r="K2730" s="69"/>
      <c r="L2730" s="69"/>
      <c r="M2730" s="69" t="s">
        <v>666</v>
      </c>
      <c r="N2730" s="69" t="s">
        <v>28</v>
      </c>
      <c r="O2730" s="71">
        <v>0</v>
      </c>
      <c r="P2730" s="74">
        <v>1594.7</v>
      </c>
    </row>
    <row r="2731" spans="1:16" ht="14.25" customHeight="1">
      <c r="A2731" s="64" t="s">
        <v>132</v>
      </c>
      <c r="B2731" s="163" t="s">
        <v>1586</v>
      </c>
      <c r="C2731" s="174" t="s">
        <v>647</v>
      </c>
      <c r="D2731" s="68">
        <v>45716</v>
      </c>
      <c r="E2731" s="66">
        <f t="shared" si="30"/>
        <v>2</v>
      </c>
      <c r="F2731" s="66">
        <f t="shared" si="31"/>
        <v>2025</v>
      </c>
      <c r="G2731" s="67">
        <f t="shared" si="32"/>
        <v>45689</v>
      </c>
      <c r="H2731" s="67" t="s">
        <v>29</v>
      </c>
      <c r="I2731" s="26" t="s">
        <v>43</v>
      </c>
      <c r="J2731" s="66" t="s">
        <v>303</v>
      </c>
      <c r="K2731" s="69"/>
      <c r="L2731" s="69"/>
      <c r="M2731" s="69" t="s">
        <v>666</v>
      </c>
      <c r="N2731" s="69" t="s">
        <v>28</v>
      </c>
      <c r="O2731" s="71">
        <v>0</v>
      </c>
      <c r="P2731" s="74">
        <v>1747.23</v>
      </c>
    </row>
    <row r="2732" spans="1:16" ht="14.25" customHeight="1">
      <c r="A2732" s="64" t="s">
        <v>132</v>
      </c>
      <c r="B2732" s="163" t="s">
        <v>1586</v>
      </c>
      <c r="C2732" s="174" t="s">
        <v>647</v>
      </c>
      <c r="D2732" s="68">
        <v>45716</v>
      </c>
      <c r="E2732" s="66">
        <f t="shared" si="30"/>
        <v>2</v>
      </c>
      <c r="F2732" s="66">
        <f t="shared" si="31"/>
        <v>2025</v>
      </c>
      <c r="G2732" s="67">
        <f t="shared" si="32"/>
        <v>45689</v>
      </c>
      <c r="H2732" s="67" t="s">
        <v>29</v>
      </c>
      <c r="I2732" s="26" t="s">
        <v>43</v>
      </c>
      <c r="J2732" s="66" t="s">
        <v>264</v>
      </c>
      <c r="K2732" s="69"/>
      <c r="L2732" s="69"/>
      <c r="M2732" s="69" t="s">
        <v>666</v>
      </c>
      <c r="N2732" s="69" t="s">
        <v>28</v>
      </c>
      <c r="O2732" s="71">
        <v>0</v>
      </c>
      <c r="P2732" s="74">
        <v>1623.73</v>
      </c>
    </row>
    <row r="2733" spans="1:16" ht="14.25" customHeight="1">
      <c r="A2733" s="64" t="s">
        <v>132</v>
      </c>
      <c r="B2733" s="163" t="s">
        <v>1586</v>
      </c>
      <c r="C2733" s="174" t="s">
        <v>647</v>
      </c>
      <c r="D2733" s="68">
        <v>45716</v>
      </c>
      <c r="E2733" s="66">
        <f t="shared" si="30"/>
        <v>2</v>
      </c>
      <c r="F2733" s="66">
        <f t="shared" si="31"/>
        <v>2025</v>
      </c>
      <c r="G2733" s="67">
        <f t="shared" si="32"/>
        <v>45689</v>
      </c>
      <c r="H2733" s="67" t="s">
        <v>29</v>
      </c>
      <c r="I2733" s="26" t="s">
        <v>43</v>
      </c>
      <c r="J2733" s="66" t="s">
        <v>304</v>
      </c>
      <c r="K2733" s="69"/>
      <c r="L2733" s="69"/>
      <c r="M2733" s="69" t="s">
        <v>666</v>
      </c>
      <c r="N2733" s="69" t="s">
        <v>28</v>
      </c>
      <c r="O2733" s="71">
        <v>0</v>
      </c>
      <c r="P2733" s="74">
        <v>1719.4</v>
      </c>
    </row>
    <row r="2734" spans="1:16" ht="14.25" customHeight="1">
      <c r="A2734" s="64" t="s">
        <v>132</v>
      </c>
      <c r="B2734" s="163" t="s">
        <v>1586</v>
      </c>
      <c r="C2734" s="174" t="s">
        <v>647</v>
      </c>
      <c r="D2734" s="68">
        <v>45716</v>
      </c>
      <c r="E2734" s="66">
        <f t="shared" si="30"/>
        <v>2</v>
      </c>
      <c r="F2734" s="66">
        <f t="shared" si="31"/>
        <v>2025</v>
      </c>
      <c r="G2734" s="67">
        <f t="shared" si="32"/>
        <v>45689</v>
      </c>
      <c r="H2734" s="67" t="s">
        <v>29</v>
      </c>
      <c r="I2734" s="26" t="s">
        <v>43</v>
      </c>
      <c r="J2734" s="66" t="s">
        <v>305</v>
      </c>
      <c r="K2734" s="69"/>
      <c r="L2734" s="69"/>
      <c r="M2734" s="69" t="s">
        <v>666</v>
      </c>
      <c r="N2734" s="69" t="s">
        <v>28</v>
      </c>
      <c r="O2734" s="71">
        <v>0</v>
      </c>
      <c r="P2734" s="74">
        <v>3642.81</v>
      </c>
    </row>
    <row r="2735" spans="1:16" ht="14.25" customHeight="1">
      <c r="A2735" s="64" t="s">
        <v>132</v>
      </c>
      <c r="B2735" s="163" t="s">
        <v>1586</v>
      </c>
      <c r="C2735" s="174" t="s">
        <v>647</v>
      </c>
      <c r="D2735" s="68">
        <v>45716</v>
      </c>
      <c r="E2735" s="66">
        <f t="shared" si="30"/>
        <v>2</v>
      </c>
      <c r="F2735" s="66">
        <f t="shared" si="31"/>
        <v>2025</v>
      </c>
      <c r="G2735" s="67">
        <f t="shared" si="32"/>
        <v>45689</v>
      </c>
      <c r="H2735" s="67" t="s">
        <v>29</v>
      </c>
      <c r="I2735" s="26" t="s">
        <v>43</v>
      </c>
      <c r="J2735" s="66" t="s">
        <v>1378</v>
      </c>
      <c r="K2735" s="69"/>
      <c r="L2735" s="69"/>
      <c r="M2735" s="69" t="s">
        <v>666</v>
      </c>
      <c r="N2735" s="69" t="s">
        <v>28</v>
      </c>
      <c r="O2735" s="71">
        <v>0</v>
      </c>
      <c r="P2735" s="74">
        <v>689.67</v>
      </c>
    </row>
    <row r="2736" spans="1:16" ht="14.25" customHeight="1">
      <c r="A2736" s="64" t="s">
        <v>132</v>
      </c>
      <c r="B2736" s="163" t="s">
        <v>1586</v>
      </c>
      <c r="C2736" s="174" t="s">
        <v>647</v>
      </c>
      <c r="D2736" s="68">
        <v>45716</v>
      </c>
      <c r="E2736" s="66">
        <f t="shared" si="30"/>
        <v>2</v>
      </c>
      <c r="F2736" s="66">
        <f t="shared" si="31"/>
        <v>2025</v>
      </c>
      <c r="G2736" s="67">
        <f t="shared" si="32"/>
        <v>45689</v>
      </c>
      <c r="H2736" s="67" t="s">
        <v>29</v>
      </c>
      <c r="I2736" s="26" t="s">
        <v>43</v>
      </c>
      <c r="J2736" s="66" t="s">
        <v>1377</v>
      </c>
      <c r="K2736" s="69"/>
      <c r="L2736" s="69"/>
      <c r="M2736" s="69" t="s">
        <v>666</v>
      </c>
      <c r="N2736" s="69" t="s">
        <v>28</v>
      </c>
      <c r="O2736" s="71">
        <v>0</v>
      </c>
      <c r="P2736" s="74">
        <v>3212.33</v>
      </c>
    </row>
    <row r="2737" spans="1:16" ht="14.25" customHeight="1">
      <c r="A2737" s="64" t="s">
        <v>132</v>
      </c>
      <c r="B2737" s="163" t="s">
        <v>1586</v>
      </c>
      <c r="C2737" s="174" t="s">
        <v>647</v>
      </c>
      <c r="D2737" s="68">
        <v>45716</v>
      </c>
      <c r="E2737" s="66">
        <f t="shared" si="30"/>
        <v>2</v>
      </c>
      <c r="F2737" s="66">
        <f t="shared" si="31"/>
        <v>2025</v>
      </c>
      <c r="G2737" s="67">
        <f t="shared" si="32"/>
        <v>45689</v>
      </c>
      <c r="H2737" s="67" t="s">
        <v>2006</v>
      </c>
      <c r="I2737" s="26" t="s">
        <v>165</v>
      </c>
      <c r="J2737" s="66" t="s">
        <v>139</v>
      </c>
      <c r="K2737" s="69"/>
      <c r="L2737" s="69"/>
      <c r="M2737" s="69" t="s">
        <v>664</v>
      </c>
      <c r="N2737" s="69" t="s">
        <v>604</v>
      </c>
      <c r="O2737" s="71">
        <v>1.82</v>
      </c>
      <c r="P2737" s="74">
        <v>0</v>
      </c>
    </row>
    <row r="2738" spans="1:16" ht="14.25" customHeight="1">
      <c r="A2738" s="64" t="s">
        <v>132</v>
      </c>
      <c r="B2738" s="163" t="s">
        <v>1586</v>
      </c>
      <c r="C2738" s="174" t="s">
        <v>647</v>
      </c>
      <c r="D2738" s="68">
        <v>45721</v>
      </c>
      <c r="E2738" s="66">
        <f t="shared" si="30"/>
        <v>3</v>
      </c>
      <c r="F2738" s="66">
        <f t="shared" si="31"/>
        <v>2025</v>
      </c>
      <c r="G2738" s="67">
        <f t="shared" si="32"/>
        <v>45717</v>
      </c>
      <c r="H2738" s="67" t="s">
        <v>2009</v>
      </c>
      <c r="I2738" s="26" t="s">
        <v>102</v>
      </c>
      <c r="J2738" s="66" t="s">
        <v>129</v>
      </c>
      <c r="K2738" s="69"/>
      <c r="L2738" s="69"/>
      <c r="M2738" s="69" t="s">
        <v>666</v>
      </c>
      <c r="N2738" s="69" t="s">
        <v>28</v>
      </c>
      <c r="O2738" s="71">
        <v>0</v>
      </c>
      <c r="P2738" s="74">
        <v>9</v>
      </c>
    </row>
    <row r="2739" spans="1:16" ht="14.25" customHeight="1">
      <c r="A2739" s="64" t="s">
        <v>132</v>
      </c>
      <c r="B2739" s="163" t="s">
        <v>1586</v>
      </c>
      <c r="C2739" s="174" t="s">
        <v>647</v>
      </c>
      <c r="D2739" s="68">
        <v>45722</v>
      </c>
      <c r="E2739" s="66">
        <f t="shared" si="30"/>
        <v>3</v>
      </c>
      <c r="F2739" s="66">
        <f t="shared" si="31"/>
        <v>2025</v>
      </c>
      <c r="G2739" s="67">
        <f t="shared" si="32"/>
        <v>45717</v>
      </c>
      <c r="H2739" s="67" t="s">
        <v>2009</v>
      </c>
      <c r="I2739" s="26" t="s">
        <v>102</v>
      </c>
      <c r="J2739" s="66" t="s">
        <v>129</v>
      </c>
      <c r="K2739" s="69"/>
      <c r="L2739" s="69"/>
      <c r="M2739" s="69" t="s">
        <v>666</v>
      </c>
      <c r="N2739" s="69" t="s">
        <v>28</v>
      </c>
      <c r="O2739" s="71">
        <v>0</v>
      </c>
      <c r="P2739" s="74">
        <v>9</v>
      </c>
    </row>
    <row r="2740" spans="1:16" ht="14.25" customHeight="1">
      <c r="A2740" s="64" t="s">
        <v>132</v>
      </c>
      <c r="B2740" s="163" t="s">
        <v>1586</v>
      </c>
      <c r="C2740" s="174" t="s">
        <v>647</v>
      </c>
      <c r="D2740" s="68">
        <v>45722</v>
      </c>
      <c r="E2740" s="66">
        <f t="shared" si="30"/>
        <v>3</v>
      </c>
      <c r="F2740" s="66">
        <f t="shared" si="31"/>
        <v>2025</v>
      </c>
      <c r="G2740" s="67">
        <f t="shared" si="32"/>
        <v>45717</v>
      </c>
      <c r="H2740" s="67" t="s">
        <v>2009</v>
      </c>
      <c r="I2740" s="26" t="s">
        <v>102</v>
      </c>
      <c r="J2740" s="66" t="s">
        <v>129</v>
      </c>
      <c r="K2740" s="69"/>
      <c r="L2740" s="69"/>
      <c r="M2740" s="69" t="s">
        <v>666</v>
      </c>
      <c r="N2740" s="69" t="s">
        <v>28</v>
      </c>
      <c r="O2740" s="71">
        <v>0</v>
      </c>
      <c r="P2740" s="74">
        <v>9</v>
      </c>
    </row>
    <row r="2741" spans="1:16" ht="14.25" customHeight="1">
      <c r="A2741" s="64" t="s">
        <v>132</v>
      </c>
      <c r="B2741" s="163" t="s">
        <v>1586</v>
      </c>
      <c r="C2741" s="174" t="s">
        <v>647</v>
      </c>
      <c r="D2741" s="68">
        <v>45727</v>
      </c>
      <c r="E2741" s="66">
        <f t="shared" si="30"/>
        <v>3</v>
      </c>
      <c r="F2741" s="66">
        <f t="shared" si="31"/>
        <v>2025</v>
      </c>
      <c r="G2741" s="67">
        <f t="shared" si="32"/>
        <v>45717</v>
      </c>
      <c r="H2741" s="67" t="s">
        <v>2007</v>
      </c>
      <c r="I2741" s="26" t="s">
        <v>1587</v>
      </c>
      <c r="J2741" s="66" t="s">
        <v>146</v>
      </c>
      <c r="K2741" s="69"/>
      <c r="L2741" s="69"/>
      <c r="M2741" s="69" t="s">
        <v>666</v>
      </c>
      <c r="N2741" s="69" t="s">
        <v>604</v>
      </c>
      <c r="O2741" s="71">
        <v>61890.6</v>
      </c>
      <c r="P2741" s="74">
        <v>0</v>
      </c>
    </row>
    <row r="2742" spans="1:16" ht="14.25" customHeight="1">
      <c r="A2742" s="64" t="s">
        <v>132</v>
      </c>
      <c r="B2742" s="163" t="s">
        <v>1586</v>
      </c>
      <c r="C2742" s="174" t="s">
        <v>647</v>
      </c>
      <c r="D2742" s="68">
        <v>45730</v>
      </c>
      <c r="E2742" s="66">
        <f t="shared" si="30"/>
        <v>3</v>
      </c>
      <c r="F2742" s="66">
        <f t="shared" si="31"/>
        <v>2025</v>
      </c>
      <c r="G2742" s="67">
        <f t="shared" si="32"/>
        <v>45717</v>
      </c>
      <c r="H2742" s="67" t="s">
        <v>2006</v>
      </c>
      <c r="I2742" s="26" t="s">
        <v>165</v>
      </c>
      <c r="J2742" s="66" t="s">
        <v>139</v>
      </c>
      <c r="K2742" s="69"/>
      <c r="L2742" s="69"/>
      <c r="M2742" s="69" t="s">
        <v>664</v>
      </c>
      <c r="N2742" s="69" t="s">
        <v>604</v>
      </c>
      <c r="O2742" s="71">
        <v>0.14000000000000001</v>
      </c>
      <c r="P2742" s="74">
        <v>0</v>
      </c>
    </row>
    <row r="2743" spans="1:16" ht="14.25" customHeight="1">
      <c r="A2743" s="64" t="s">
        <v>132</v>
      </c>
      <c r="B2743" s="163" t="s">
        <v>1586</v>
      </c>
      <c r="C2743" s="174" t="s">
        <v>647</v>
      </c>
      <c r="D2743" s="68">
        <v>45730</v>
      </c>
      <c r="E2743" s="66">
        <f t="shared" si="30"/>
        <v>3</v>
      </c>
      <c r="F2743" s="66">
        <f t="shared" si="31"/>
        <v>2025</v>
      </c>
      <c r="G2743" s="67">
        <f t="shared" si="32"/>
        <v>45717</v>
      </c>
      <c r="H2743" s="67" t="s">
        <v>2008</v>
      </c>
      <c r="I2743" s="26" t="s">
        <v>147</v>
      </c>
      <c r="J2743" s="66" t="s">
        <v>330</v>
      </c>
      <c r="K2743" s="69"/>
      <c r="L2743" s="69"/>
      <c r="M2743" s="69" t="s">
        <v>666</v>
      </c>
      <c r="N2743" s="69" t="s">
        <v>28</v>
      </c>
      <c r="O2743" s="71">
        <v>0</v>
      </c>
      <c r="P2743" s="74">
        <v>34.89</v>
      </c>
    </row>
    <row r="2744" spans="1:16" ht="14.25" customHeight="1">
      <c r="A2744" s="64" t="s">
        <v>132</v>
      </c>
      <c r="B2744" s="163" t="s">
        <v>1586</v>
      </c>
      <c r="C2744" s="174" t="s">
        <v>647</v>
      </c>
      <c r="D2744" s="68">
        <v>45730</v>
      </c>
      <c r="E2744" s="66">
        <f t="shared" si="30"/>
        <v>3</v>
      </c>
      <c r="F2744" s="66">
        <f t="shared" si="31"/>
        <v>2025</v>
      </c>
      <c r="G2744" s="67">
        <f t="shared" si="32"/>
        <v>45717</v>
      </c>
      <c r="H2744" s="67" t="s">
        <v>2008</v>
      </c>
      <c r="I2744" s="26" t="s">
        <v>475</v>
      </c>
      <c r="J2744" s="66" t="s">
        <v>1350</v>
      </c>
      <c r="K2744" s="69">
        <v>391071</v>
      </c>
      <c r="L2744" s="69"/>
      <c r="M2744" s="69" t="s">
        <v>666</v>
      </c>
      <c r="N2744" s="69" t="s">
        <v>28</v>
      </c>
      <c r="O2744" s="71">
        <v>0</v>
      </c>
      <c r="P2744" s="74">
        <v>155.5</v>
      </c>
    </row>
    <row r="2745" spans="1:16" ht="14.25" customHeight="1">
      <c r="A2745" s="64" t="s">
        <v>132</v>
      </c>
      <c r="B2745" s="163" t="s">
        <v>1586</v>
      </c>
      <c r="C2745" s="174" t="s">
        <v>647</v>
      </c>
      <c r="D2745" s="68">
        <v>45730</v>
      </c>
      <c r="E2745" s="66">
        <f t="shared" si="30"/>
        <v>3</v>
      </c>
      <c r="F2745" s="66">
        <f t="shared" si="31"/>
        <v>2025</v>
      </c>
      <c r="G2745" s="67">
        <f t="shared" si="32"/>
        <v>45717</v>
      </c>
      <c r="H2745" s="67" t="s">
        <v>2008</v>
      </c>
      <c r="I2745" s="26" t="s">
        <v>475</v>
      </c>
      <c r="J2745" s="66" t="s">
        <v>1350</v>
      </c>
      <c r="K2745" s="69">
        <v>390875</v>
      </c>
      <c r="L2745" s="69"/>
      <c r="M2745" s="69" t="s">
        <v>666</v>
      </c>
      <c r="N2745" s="69" t="s">
        <v>28</v>
      </c>
      <c r="O2745" s="71">
        <v>0</v>
      </c>
      <c r="P2745" s="74">
        <v>158.08000000000001</v>
      </c>
    </row>
    <row r="2746" spans="1:16" ht="14.25" customHeight="1">
      <c r="A2746" s="64" t="s">
        <v>132</v>
      </c>
      <c r="B2746" s="163" t="s">
        <v>1586</v>
      </c>
      <c r="C2746" s="174" t="s">
        <v>647</v>
      </c>
      <c r="D2746" s="68">
        <v>45730</v>
      </c>
      <c r="E2746" s="66">
        <f t="shared" si="30"/>
        <v>3</v>
      </c>
      <c r="F2746" s="66">
        <f t="shared" si="31"/>
        <v>2025</v>
      </c>
      <c r="G2746" s="67">
        <f t="shared" si="32"/>
        <v>45717</v>
      </c>
      <c r="H2746" s="67" t="s">
        <v>2009</v>
      </c>
      <c r="I2746" s="26" t="s">
        <v>102</v>
      </c>
      <c r="J2746" s="66" t="s">
        <v>167</v>
      </c>
      <c r="K2746" s="69"/>
      <c r="L2746" s="69"/>
      <c r="M2746" s="69" t="s">
        <v>666</v>
      </c>
      <c r="N2746" s="69" t="s">
        <v>28</v>
      </c>
      <c r="O2746" s="71">
        <v>0</v>
      </c>
      <c r="P2746" s="74">
        <v>171.7</v>
      </c>
    </row>
    <row r="2747" spans="1:16" ht="14.25" customHeight="1">
      <c r="A2747" s="64" t="s">
        <v>132</v>
      </c>
      <c r="B2747" s="163" t="s">
        <v>1586</v>
      </c>
      <c r="C2747" s="174" t="s">
        <v>647</v>
      </c>
      <c r="D2747" s="68">
        <v>45733</v>
      </c>
      <c r="E2747" s="66">
        <f t="shared" si="30"/>
        <v>3</v>
      </c>
      <c r="F2747" s="66">
        <f t="shared" si="31"/>
        <v>2025</v>
      </c>
      <c r="G2747" s="67">
        <f t="shared" si="32"/>
        <v>45717</v>
      </c>
      <c r="H2747" s="67" t="s">
        <v>2006</v>
      </c>
      <c r="I2747" s="26" t="s">
        <v>165</v>
      </c>
      <c r="J2747" s="66" t="s">
        <v>139</v>
      </c>
      <c r="K2747" s="69"/>
      <c r="L2747" s="69"/>
      <c r="M2747" s="69" t="s">
        <v>664</v>
      </c>
      <c r="N2747" s="69" t="s">
        <v>604</v>
      </c>
      <c r="O2747" s="71">
        <v>0.11</v>
      </c>
      <c r="P2747" s="74">
        <v>0</v>
      </c>
    </row>
    <row r="2748" spans="1:16" ht="14.25" customHeight="1">
      <c r="A2748" s="64" t="s">
        <v>132</v>
      </c>
      <c r="B2748" s="163" t="s">
        <v>1586</v>
      </c>
      <c r="C2748" s="174" t="s">
        <v>647</v>
      </c>
      <c r="D2748" s="68">
        <v>45733</v>
      </c>
      <c r="E2748" s="66">
        <f t="shared" si="30"/>
        <v>3</v>
      </c>
      <c r="F2748" s="66">
        <f t="shared" si="31"/>
        <v>2025</v>
      </c>
      <c r="G2748" s="67">
        <f t="shared" si="32"/>
        <v>45717</v>
      </c>
      <c r="H2748" s="67" t="s">
        <v>2008</v>
      </c>
      <c r="I2748" s="26" t="s">
        <v>63</v>
      </c>
      <c r="J2748" s="66" t="s">
        <v>1389</v>
      </c>
      <c r="K2748" s="69"/>
      <c r="L2748" s="69"/>
      <c r="M2748" s="69" t="s">
        <v>666</v>
      </c>
      <c r="N2748" s="69" t="s">
        <v>28</v>
      </c>
      <c r="O2748" s="71">
        <v>0</v>
      </c>
      <c r="P2748" s="74">
        <v>340</v>
      </c>
    </row>
    <row r="2749" spans="1:16" ht="14.25" customHeight="1">
      <c r="A2749" s="64" t="s">
        <v>132</v>
      </c>
      <c r="B2749" s="163" t="s">
        <v>1586</v>
      </c>
      <c r="C2749" s="174" t="s">
        <v>647</v>
      </c>
      <c r="D2749" s="68">
        <v>45734</v>
      </c>
      <c r="E2749" s="66">
        <f t="shared" si="30"/>
        <v>3</v>
      </c>
      <c r="F2749" s="66">
        <f t="shared" si="31"/>
        <v>2025</v>
      </c>
      <c r="G2749" s="67">
        <f t="shared" si="32"/>
        <v>45717</v>
      </c>
      <c r="H2749" s="67" t="s">
        <v>2006</v>
      </c>
      <c r="I2749" s="26" t="s">
        <v>165</v>
      </c>
      <c r="J2749" s="66" t="s">
        <v>139</v>
      </c>
      <c r="K2749" s="69"/>
      <c r="L2749" s="69"/>
      <c r="M2749" s="69" t="s">
        <v>664</v>
      </c>
      <c r="N2749" s="69" t="s">
        <v>604</v>
      </c>
      <c r="O2749" s="71">
        <v>0.2</v>
      </c>
      <c r="P2749" s="74">
        <v>0</v>
      </c>
    </row>
    <row r="2750" spans="1:16" ht="14.25" customHeight="1">
      <c r="A2750" s="64" t="s">
        <v>132</v>
      </c>
      <c r="B2750" s="163" t="s">
        <v>1586</v>
      </c>
      <c r="C2750" s="174" t="s">
        <v>647</v>
      </c>
      <c r="D2750" s="68">
        <v>45734</v>
      </c>
      <c r="E2750" s="66">
        <f t="shared" si="30"/>
        <v>3</v>
      </c>
      <c r="F2750" s="66">
        <f t="shared" si="31"/>
        <v>2025</v>
      </c>
      <c r="G2750" s="67">
        <f t="shared" si="32"/>
        <v>45717</v>
      </c>
      <c r="H2750" s="67" t="s">
        <v>29</v>
      </c>
      <c r="I2750" s="26" t="s">
        <v>783</v>
      </c>
      <c r="J2750" s="66" t="s">
        <v>1600</v>
      </c>
      <c r="K2750" s="69"/>
      <c r="L2750" s="69"/>
      <c r="M2750" s="69" t="s">
        <v>666</v>
      </c>
      <c r="N2750" s="69" t="s">
        <v>28</v>
      </c>
      <c r="O2750" s="71">
        <v>0</v>
      </c>
      <c r="P2750" s="74">
        <v>574.4</v>
      </c>
    </row>
    <row r="2751" spans="1:16" ht="14.25" customHeight="1">
      <c r="A2751" s="64" t="s">
        <v>132</v>
      </c>
      <c r="B2751" s="163" t="s">
        <v>1586</v>
      </c>
      <c r="C2751" s="174" t="s">
        <v>647</v>
      </c>
      <c r="D2751" s="68">
        <v>45735</v>
      </c>
      <c r="E2751" s="66">
        <f t="shared" si="30"/>
        <v>3</v>
      </c>
      <c r="F2751" s="66">
        <f t="shared" si="31"/>
        <v>2025</v>
      </c>
      <c r="G2751" s="67">
        <f t="shared" si="32"/>
        <v>45717</v>
      </c>
      <c r="H2751" s="67" t="s">
        <v>2006</v>
      </c>
      <c r="I2751" s="26" t="s">
        <v>165</v>
      </c>
      <c r="J2751" s="66" t="s">
        <v>139</v>
      </c>
      <c r="K2751" s="69"/>
      <c r="L2751" s="69"/>
      <c r="M2751" s="69" t="s">
        <v>664</v>
      </c>
      <c r="N2751" s="69" t="s">
        <v>604</v>
      </c>
      <c r="O2751" s="71">
        <v>2.4500000000000002</v>
      </c>
      <c r="P2751" s="74">
        <v>0</v>
      </c>
    </row>
    <row r="2752" spans="1:16" ht="14.25" customHeight="1">
      <c r="A2752" s="64" t="s">
        <v>132</v>
      </c>
      <c r="B2752" s="163" t="s">
        <v>1586</v>
      </c>
      <c r="C2752" s="174" t="s">
        <v>647</v>
      </c>
      <c r="D2752" s="68">
        <v>45735</v>
      </c>
      <c r="E2752" s="66">
        <f t="shared" si="30"/>
        <v>3</v>
      </c>
      <c r="F2752" s="66">
        <f t="shared" si="31"/>
        <v>2025</v>
      </c>
      <c r="G2752" s="67">
        <f t="shared" si="32"/>
        <v>45717</v>
      </c>
      <c r="H2752" s="67" t="s">
        <v>29</v>
      </c>
      <c r="I2752" s="26" t="s">
        <v>40</v>
      </c>
      <c r="J2752" s="66" t="s">
        <v>458</v>
      </c>
      <c r="K2752" s="69"/>
      <c r="L2752" s="69"/>
      <c r="M2752" s="69" t="s">
        <v>666</v>
      </c>
      <c r="N2752" s="69" t="s">
        <v>28</v>
      </c>
      <c r="O2752" s="71">
        <v>0</v>
      </c>
      <c r="P2752" s="74">
        <v>3913.93</v>
      </c>
    </row>
    <row r="2753" spans="1:16" ht="14.25" customHeight="1">
      <c r="A2753" s="64" t="s">
        <v>132</v>
      </c>
      <c r="B2753" s="163" t="s">
        <v>1586</v>
      </c>
      <c r="C2753" s="174" t="s">
        <v>647</v>
      </c>
      <c r="D2753" s="68">
        <v>45735</v>
      </c>
      <c r="E2753" s="66">
        <f t="shared" si="30"/>
        <v>3</v>
      </c>
      <c r="F2753" s="66">
        <f t="shared" si="31"/>
        <v>2025</v>
      </c>
      <c r="G2753" s="67">
        <f t="shared" si="32"/>
        <v>45717</v>
      </c>
      <c r="H2753" s="67" t="s">
        <v>29</v>
      </c>
      <c r="I2753" s="26" t="s">
        <v>44</v>
      </c>
      <c r="J2753" s="66" t="s">
        <v>458</v>
      </c>
      <c r="K2753" s="69"/>
      <c r="L2753" s="69"/>
      <c r="M2753" s="69" t="s">
        <v>666</v>
      </c>
      <c r="N2753" s="69" t="s">
        <v>28</v>
      </c>
      <c r="O2753" s="71">
        <v>0</v>
      </c>
      <c r="P2753" s="74">
        <v>93.39</v>
      </c>
    </row>
    <row r="2754" spans="1:16" ht="14.25" customHeight="1">
      <c r="A2754" s="64" t="s">
        <v>132</v>
      </c>
      <c r="B2754" s="163" t="s">
        <v>1586</v>
      </c>
      <c r="C2754" s="174" t="s">
        <v>647</v>
      </c>
      <c r="D2754" s="68">
        <v>45735</v>
      </c>
      <c r="E2754" s="66">
        <f t="shared" si="30"/>
        <v>3</v>
      </c>
      <c r="F2754" s="66">
        <f t="shared" si="31"/>
        <v>2025</v>
      </c>
      <c r="G2754" s="67">
        <f t="shared" si="32"/>
        <v>45717</v>
      </c>
      <c r="H2754" s="67" t="s">
        <v>29</v>
      </c>
      <c r="I2754" s="26" t="s">
        <v>37</v>
      </c>
      <c r="J2754" s="66" t="s">
        <v>458</v>
      </c>
      <c r="K2754" s="69"/>
      <c r="L2754" s="69"/>
      <c r="M2754" s="69" t="s">
        <v>666</v>
      </c>
      <c r="N2754" s="69" t="s">
        <v>28</v>
      </c>
      <c r="O2754" s="71">
        <v>0</v>
      </c>
      <c r="P2754" s="74">
        <v>2452</v>
      </c>
    </row>
    <row r="2755" spans="1:16" ht="14.25" customHeight="1">
      <c r="A2755" s="64" t="s">
        <v>132</v>
      </c>
      <c r="B2755" s="163" t="s">
        <v>1586</v>
      </c>
      <c r="C2755" s="174" t="s">
        <v>647</v>
      </c>
      <c r="D2755" s="68">
        <v>45736</v>
      </c>
      <c r="E2755" s="66">
        <f t="shared" si="30"/>
        <v>3</v>
      </c>
      <c r="F2755" s="66">
        <f t="shared" si="31"/>
        <v>2025</v>
      </c>
      <c r="G2755" s="67">
        <f t="shared" si="32"/>
        <v>45717</v>
      </c>
      <c r="H2755" s="67" t="s">
        <v>2006</v>
      </c>
      <c r="I2755" s="26" t="s">
        <v>165</v>
      </c>
      <c r="J2755" s="66" t="s">
        <v>139</v>
      </c>
      <c r="K2755" s="69"/>
      <c r="L2755" s="69"/>
      <c r="M2755" s="69" t="s">
        <v>664</v>
      </c>
      <c r="N2755" s="69" t="s">
        <v>604</v>
      </c>
      <c r="O2755" s="71">
        <v>0.18</v>
      </c>
      <c r="P2755" s="74">
        <v>0</v>
      </c>
    </row>
    <row r="2756" spans="1:16" ht="14.25" customHeight="1">
      <c r="A2756" s="64" t="s">
        <v>132</v>
      </c>
      <c r="B2756" s="163" t="s">
        <v>1586</v>
      </c>
      <c r="C2756" s="174" t="s">
        <v>647</v>
      </c>
      <c r="D2756" s="68">
        <v>45736</v>
      </c>
      <c r="E2756" s="66">
        <f t="shared" si="30"/>
        <v>3</v>
      </c>
      <c r="F2756" s="66">
        <f t="shared" si="31"/>
        <v>2025</v>
      </c>
      <c r="G2756" s="67">
        <f t="shared" si="32"/>
        <v>45717</v>
      </c>
      <c r="H2756" s="67" t="s">
        <v>2006</v>
      </c>
      <c r="I2756" s="26" t="s">
        <v>165</v>
      </c>
      <c r="J2756" s="66" t="s">
        <v>139</v>
      </c>
      <c r="K2756" s="69"/>
      <c r="L2756" s="69"/>
      <c r="M2756" s="69" t="s">
        <v>664</v>
      </c>
      <c r="N2756" s="69" t="s">
        <v>604</v>
      </c>
      <c r="O2756" s="71">
        <v>0.18</v>
      </c>
      <c r="P2756" s="74">
        <v>0</v>
      </c>
    </row>
    <row r="2757" spans="1:16" ht="14.25" customHeight="1">
      <c r="A2757" s="64" t="s">
        <v>132</v>
      </c>
      <c r="B2757" s="163" t="s">
        <v>1586</v>
      </c>
      <c r="C2757" s="174" t="s">
        <v>647</v>
      </c>
      <c r="D2757" s="68">
        <v>45736</v>
      </c>
      <c r="E2757" s="66">
        <f t="shared" si="30"/>
        <v>3</v>
      </c>
      <c r="F2757" s="66">
        <f t="shared" si="31"/>
        <v>2025</v>
      </c>
      <c r="G2757" s="67">
        <f t="shared" si="32"/>
        <v>45717</v>
      </c>
      <c r="H2757" s="67" t="s">
        <v>2008</v>
      </c>
      <c r="I2757" s="26" t="s">
        <v>147</v>
      </c>
      <c r="J2757" s="66" t="s">
        <v>1394</v>
      </c>
      <c r="K2757" s="69"/>
      <c r="L2757" s="69"/>
      <c r="M2757" s="69" t="s">
        <v>666</v>
      </c>
      <c r="N2757" s="69" t="s">
        <v>28</v>
      </c>
      <c r="O2757" s="71">
        <v>0</v>
      </c>
      <c r="P2757" s="74">
        <v>166.15</v>
      </c>
    </row>
    <row r="2758" spans="1:16" ht="14.25" customHeight="1">
      <c r="A2758" s="64" t="s">
        <v>132</v>
      </c>
      <c r="B2758" s="163" t="s">
        <v>1586</v>
      </c>
      <c r="C2758" s="174" t="s">
        <v>647</v>
      </c>
      <c r="D2758" s="68">
        <v>45736</v>
      </c>
      <c r="E2758" s="66">
        <f t="shared" si="30"/>
        <v>3</v>
      </c>
      <c r="F2758" s="66">
        <f t="shared" si="31"/>
        <v>2025</v>
      </c>
      <c r="G2758" s="67">
        <f t="shared" si="32"/>
        <v>45717</v>
      </c>
      <c r="H2758" s="67" t="s">
        <v>2008</v>
      </c>
      <c r="I2758" s="26" t="s">
        <v>63</v>
      </c>
      <c r="J2758" s="66" t="s">
        <v>1601</v>
      </c>
      <c r="K2758" s="69"/>
      <c r="L2758" s="69"/>
      <c r="M2758" s="69" t="s">
        <v>666</v>
      </c>
      <c r="N2758" s="69" t="s">
        <v>28</v>
      </c>
      <c r="O2758" s="71">
        <v>0</v>
      </c>
      <c r="P2758" s="74">
        <v>485.74</v>
      </c>
    </row>
    <row r="2759" spans="1:16" ht="14.25" customHeight="1">
      <c r="A2759" s="64" t="s">
        <v>132</v>
      </c>
      <c r="B2759" s="163" t="s">
        <v>1586</v>
      </c>
      <c r="C2759" s="174" t="s">
        <v>647</v>
      </c>
      <c r="D2759" s="68">
        <v>45736</v>
      </c>
      <c r="E2759" s="66">
        <f t="shared" si="30"/>
        <v>3</v>
      </c>
      <c r="F2759" s="66">
        <f t="shared" si="31"/>
        <v>2025</v>
      </c>
      <c r="G2759" s="67">
        <f t="shared" si="32"/>
        <v>45717</v>
      </c>
      <c r="H2759" s="67" t="s">
        <v>2008</v>
      </c>
      <c r="I2759" s="26" t="s">
        <v>63</v>
      </c>
      <c r="J2759" s="66" t="s">
        <v>765</v>
      </c>
      <c r="K2759" s="69"/>
      <c r="L2759" s="69"/>
      <c r="M2759" s="69" t="s">
        <v>666</v>
      </c>
      <c r="N2759" s="69" t="s">
        <v>28</v>
      </c>
      <c r="O2759" s="71">
        <v>0</v>
      </c>
      <c r="P2759" s="74">
        <v>4169.0600000000004</v>
      </c>
    </row>
    <row r="2760" spans="1:16" ht="14.25" customHeight="1">
      <c r="A2760" s="64" t="s">
        <v>132</v>
      </c>
      <c r="B2760" s="163" t="s">
        <v>1586</v>
      </c>
      <c r="C2760" s="174" t="s">
        <v>647</v>
      </c>
      <c r="D2760" s="68">
        <v>45737</v>
      </c>
      <c r="E2760" s="66">
        <f t="shared" si="30"/>
        <v>3</v>
      </c>
      <c r="F2760" s="66">
        <f t="shared" si="31"/>
        <v>2025</v>
      </c>
      <c r="G2760" s="67">
        <f t="shared" si="32"/>
        <v>45717</v>
      </c>
      <c r="H2760" s="67" t="s">
        <v>2006</v>
      </c>
      <c r="I2760" s="26" t="s">
        <v>165</v>
      </c>
      <c r="J2760" s="66" t="s">
        <v>139</v>
      </c>
      <c r="K2760" s="69"/>
      <c r="L2760" s="69"/>
      <c r="M2760" s="69" t="s">
        <v>664</v>
      </c>
      <c r="N2760" s="69" t="s">
        <v>604</v>
      </c>
      <c r="O2760" s="71">
        <v>0.38</v>
      </c>
      <c r="P2760" s="74">
        <v>0</v>
      </c>
    </row>
    <row r="2761" spans="1:16" ht="14.25" customHeight="1">
      <c r="A2761" s="64" t="s">
        <v>132</v>
      </c>
      <c r="B2761" s="163" t="s">
        <v>1586</v>
      </c>
      <c r="C2761" s="174" t="s">
        <v>647</v>
      </c>
      <c r="D2761" s="68">
        <v>45737</v>
      </c>
      <c r="E2761" s="66">
        <f t="shared" si="30"/>
        <v>3</v>
      </c>
      <c r="F2761" s="66">
        <f t="shared" si="31"/>
        <v>2025</v>
      </c>
      <c r="G2761" s="67">
        <f t="shared" si="32"/>
        <v>45717</v>
      </c>
      <c r="H2761" s="67" t="s">
        <v>2008</v>
      </c>
      <c r="I2761" s="26" t="s">
        <v>63</v>
      </c>
      <c r="J2761" s="66" t="s">
        <v>765</v>
      </c>
      <c r="K2761" s="69"/>
      <c r="L2761" s="69"/>
      <c r="M2761" s="69" t="s">
        <v>666</v>
      </c>
      <c r="N2761" s="69" t="s">
        <v>28</v>
      </c>
      <c r="O2761" s="71">
        <v>0</v>
      </c>
      <c r="P2761" s="74">
        <v>7236.95</v>
      </c>
    </row>
    <row r="2762" spans="1:16" ht="14.25" customHeight="1">
      <c r="A2762" s="64" t="s">
        <v>132</v>
      </c>
      <c r="B2762" s="163" t="s">
        <v>1586</v>
      </c>
      <c r="C2762" s="174" t="s">
        <v>647</v>
      </c>
      <c r="D2762" s="68">
        <v>45740</v>
      </c>
      <c r="E2762" s="66">
        <f t="shared" si="30"/>
        <v>3</v>
      </c>
      <c r="F2762" s="66">
        <f t="shared" si="31"/>
        <v>2025</v>
      </c>
      <c r="G2762" s="67">
        <f t="shared" si="32"/>
        <v>45717</v>
      </c>
      <c r="H2762" s="67" t="s">
        <v>2009</v>
      </c>
      <c r="I2762" s="26" t="s">
        <v>102</v>
      </c>
      <c r="J2762" s="66" t="s">
        <v>129</v>
      </c>
      <c r="K2762" s="69"/>
      <c r="L2762" s="69"/>
      <c r="M2762" s="69" t="s">
        <v>666</v>
      </c>
      <c r="N2762" s="69" t="s">
        <v>28</v>
      </c>
      <c r="O2762" s="71">
        <v>0</v>
      </c>
      <c r="P2762" s="74">
        <v>9</v>
      </c>
    </row>
    <row r="2763" spans="1:16" ht="14.25" customHeight="1">
      <c r="A2763" s="64" t="s">
        <v>132</v>
      </c>
      <c r="B2763" s="163" t="s">
        <v>1586</v>
      </c>
      <c r="C2763" s="174" t="s">
        <v>647</v>
      </c>
      <c r="D2763" s="68">
        <v>45741</v>
      </c>
      <c r="E2763" s="66">
        <f t="shared" si="30"/>
        <v>3</v>
      </c>
      <c r="F2763" s="66">
        <f t="shared" si="31"/>
        <v>2025</v>
      </c>
      <c r="G2763" s="67">
        <f t="shared" si="32"/>
        <v>45717</v>
      </c>
      <c r="H2763" s="67" t="s">
        <v>2006</v>
      </c>
      <c r="I2763" s="26" t="s">
        <v>165</v>
      </c>
      <c r="J2763" s="66" t="s">
        <v>139</v>
      </c>
      <c r="K2763" s="69"/>
      <c r="L2763" s="69"/>
      <c r="M2763" s="69" t="s">
        <v>664</v>
      </c>
      <c r="N2763" s="69" t="s">
        <v>604</v>
      </c>
      <c r="O2763" s="71">
        <v>0.33</v>
      </c>
      <c r="P2763" s="74">
        <v>0</v>
      </c>
    </row>
    <row r="2764" spans="1:16" ht="14.25" customHeight="1">
      <c r="A2764" s="64" t="s">
        <v>132</v>
      </c>
      <c r="B2764" s="163" t="s">
        <v>1586</v>
      </c>
      <c r="C2764" s="174" t="s">
        <v>647</v>
      </c>
      <c r="D2764" s="68">
        <v>45741</v>
      </c>
      <c r="E2764" s="66">
        <f t="shared" si="30"/>
        <v>3</v>
      </c>
      <c r="F2764" s="66">
        <f t="shared" si="31"/>
        <v>2025</v>
      </c>
      <c r="G2764" s="67">
        <f t="shared" si="32"/>
        <v>45717</v>
      </c>
      <c r="H2764" s="67" t="s">
        <v>29</v>
      </c>
      <c r="I2764" s="26" t="s">
        <v>281</v>
      </c>
      <c r="J2764" s="66" t="s">
        <v>1602</v>
      </c>
      <c r="K2764" s="69"/>
      <c r="L2764" s="69"/>
      <c r="M2764" s="69" t="s">
        <v>666</v>
      </c>
      <c r="N2764" s="69" t="s">
        <v>28</v>
      </c>
      <c r="O2764" s="71">
        <v>0</v>
      </c>
      <c r="P2764" s="74">
        <v>392.08</v>
      </c>
    </row>
    <row r="2765" spans="1:16" ht="14.25" customHeight="1">
      <c r="A2765" s="64" t="s">
        <v>132</v>
      </c>
      <c r="B2765" s="163" t="s">
        <v>1586</v>
      </c>
      <c r="C2765" s="174" t="s">
        <v>647</v>
      </c>
      <c r="D2765" s="68">
        <v>45741</v>
      </c>
      <c r="E2765" s="66">
        <f t="shared" si="30"/>
        <v>3</v>
      </c>
      <c r="F2765" s="66">
        <f t="shared" si="31"/>
        <v>2025</v>
      </c>
      <c r="G2765" s="67">
        <f t="shared" si="32"/>
        <v>45717</v>
      </c>
      <c r="H2765" s="67" t="s">
        <v>29</v>
      </c>
      <c r="I2765" s="26" t="s">
        <v>281</v>
      </c>
      <c r="J2765" s="66" t="s">
        <v>1603</v>
      </c>
      <c r="K2765" s="69"/>
      <c r="L2765" s="69"/>
      <c r="M2765" s="69" t="s">
        <v>666</v>
      </c>
      <c r="N2765" s="69" t="s">
        <v>28</v>
      </c>
      <c r="O2765" s="71">
        <v>0</v>
      </c>
      <c r="P2765" s="74">
        <v>1103.31</v>
      </c>
    </row>
    <row r="2766" spans="1:16" ht="14.25" customHeight="1">
      <c r="A2766" s="64" t="s">
        <v>132</v>
      </c>
      <c r="B2766" s="163" t="s">
        <v>1586</v>
      </c>
      <c r="C2766" s="174" t="s">
        <v>647</v>
      </c>
      <c r="D2766" s="68">
        <v>45741</v>
      </c>
      <c r="E2766" s="66">
        <f t="shared" si="30"/>
        <v>3</v>
      </c>
      <c r="F2766" s="66">
        <f t="shared" si="31"/>
        <v>2025</v>
      </c>
      <c r="G2766" s="67">
        <f t="shared" si="32"/>
        <v>45717</v>
      </c>
      <c r="H2766" s="67" t="s">
        <v>29</v>
      </c>
      <c r="I2766" s="26" t="s">
        <v>281</v>
      </c>
      <c r="J2766" s="66" t="s">
        <v>1588</v>
      </c>
      <c r="K2766" s="69"/>
      <c r="L2766" s="69"/>
      <c r="M2766" s="69" t="s">
        <v>666</v>
      </c>
      <c r="N2766" s="69" t="s">
        <v>28</v>
      </c>
      <c r="O2766" s="71">
        <v>0</v>
      </c>
      <c r="P2766" s="74">
        <v>117</v>
      </c>
    </row>
    <row r="2767" spans="1:16" ht="14.25" customHeight="1">
      <c r="A2767" s="64" t="s">
        <v>132</v>
      </c>
      <c r="B2767" s="163" t="s">
        <v>1586</v>
      </c>
      <c r="C2767" s="174" t="s">
        <v>647</v>
      </c>
      <c r="D2767" s="68">
        <v>45741</v>
      </c>
      <c r="E2767" s="66">
        <f t="shared" si="30"/>
        <v>3</v>
      </c>
      <c r="F2767" s="66">
        <f t="shared" si="31"/>
        <v>2025</v>
      </c>
      <c r="G2767" s="67">
        <f t="shared" si="32"/>
        <v>45717</v>
      </c>
      <c r="H2767" s="67" t="s">
        <v>2009</v>
      </c>
      <c r="I2767" s="26" t="s">
        <v>102</v>
      </c>
      <c r="J2767" s="66" t="s">
        <v>129</v>
      </c>
      <c r="K2767" s="69"/>
      <c r="L2767" s="69"/>
      <c r="M2767" s="69" t="s">
        <v>666</v>
      </c>
      <c r="N2767" s="69" t="s">
        <v>28</v>
      </c>
      <c r="O2767" s="71">
        <v>0</v>
      </c>
      <c r="P2767" s="74">
        <v>9</v>
      </c>
    </row>
    <row r="2768" spans="1:16" ht="14.25" customHeight="1">
      <c r="A2768" s="64" t="s">
        <v>132</v>
      </c>
      <c r="B2768" s="163" t="s">
        <v>1586</v>
      </c>
      <c r="C2768" s="174" t="s">
        <v>647</v>
      </c>
      <c r="D2768" s="68">
        <v>45741</v>
      </c>
      <c r="E2768" s="66">
        <f t="shared" si="30"/>
        <v>3</v>
      </c>
      <c r="F2768" s="66">
        <f t="shared" si="31"/>
        <v>2025</v>
      </c>
      <c r="G2768" s="67">
        <f t="shared" si="32"/>
        <v>45717</v>
      </c>
      <c r="H2768" s="67" t="s">
        <v>2010</v>
      </c>
      <c r="I2768" s="26" t="s">
        <v>54</v>
      </c>
      <c r="J2768" s="66" t="s">
        <v>458</v>
      </c>
      <c r="K2768" s="69"/>
      <c r="L2768" s="69"/>
      <c r="M2768" s="69" t="s">
        <v>666</v>
      </c>
      <c r="N2768" s="69" t="s">
        <v>28</v>
      </c>
      <c r="O2768" s="71">
        <v>0</v>
      </c>
      <c r="P2768" s="74">
        <v>1212</v>
      </c>
    </row>
    <row r="2769" spans="1:16" ht="14.25" customHeight="1">
      <c r="A2769" s="64" t="s">
        <v>132</v>
      </c>
      <c r="B2769" s="163" t="s">
        <v>1586</v>
      </c>
      <c r="C2769" s="174" t="s">
        <v>647</v>
      </c>
      <c r="D2769" s="68">
        <v>45741</v>
      </c>
      <c r="E2769" s="66">
        <f t="shared" si="30"/>
        <v>3</v>
      </c>
      <c r="F2769" s="66">
        <f t="shared" si="31"/>
        <v>2025</v>
      </c>
      <c r="G2769" s="67">
        <f t="shared" si="32"/>
        <v>45717</v>
      </c>
      <c r="H2769" s="67" t="s">
        <v>2010</v>
      </c>
      <c r="I2769" s="26" t="s">
        <v>55</v>
      </c>
      <c r="J2769" s="66" t="s">
        <v>458</v>
      </c>
      <c r="K2769" s="69"/>
      <c r="L2769" s="69"/>
      <c r="M2769" s="69" t="s">
        <v>666</v>
      </c>
      <c r="N2769" s="69" t="s">
        <v>28</v>
      </c>
      <c r="O2769" s="71">
        <v>0</v>
      </c>
      <c r="P2769" s="74">
        <v>733.22</v>
      </c>
    </row>
    <row r="2770" spans="1:16" ht="14.25" customHeight="1">
      <c r="A2770" s="64" t="s">
        <v>132</v>
      </c>
      <c r="B2770" s="163" t="s">
        <v>1586</v>
      </c>
      <c r="C2770" s="174" t="s">
        <v>647</v>
      </c>
      <c r="D2770" s="68">
        <v>45742</v>
      </c>
      <c r="E2770" s="66">
        <f t="shared" si="30"/>
        <v>3</v>
      </c>
      <c r="F2770" s="66">
        <f t="shared" si="31"/>
        <v>2025</v>
      </c>
      <c r="G2770" s="67">
        <f t="shared" si="32"/>
        <v>45717</v>
      </c>
      <c r="H2770" s="67" t="s">
        <v>2006</v>
      </c>
      <c r="I2770" s="26" t="s">
        <v>165</v>
      </c>
      <c r="J2770" s="66" t="s">
        <v>139</v>
      </c>
      <c r="K2770" s="69"/>
      <c r="L2770" s="69"/>
      <c r="M2770" s="69" t="s">
        <v>664</v>
      </c>
      <c r="N2770" s="69" t="s">
        <v>604</v>
      </c>
      <c r="O2770" s="71">
        <v>0.02</v>
      </c>
      <c r="P2770" s="74">
        <v>0</v>
      </c>
    </row>
    <row r="2771" spans="1:16" ht="14.25" customHeight="1">
      <c r="A2771" s="64" t="s">
        <v>132</v>
      </c>
      <c r="B2771" s="163" t="s">
        <v>1586</v>
      </c>
      <c r="C2771" s="174" t="s">
        <v>647</v>
      </c>
      <c r="D2771" s="68">
        <v>45742</v>
      </c>
      <c r="E2771" s="66">
        <f t="shared" si="30"/>
        <v>3</v>
      </c>
      <c r="F2771" s="66">
        <f t="shared" si="31"/>
        <v>2025</v>
      </c>
      <c r="G2771" s="67">
        <f t="shared" si="32"/>
        <v>45717</v>
      </c>
      <c r="H2771" s="67" t="s">
        <v>29</v>
      </c>
      <c r="I2771" s="26" t="s">
        <v>281</v>
      </c>
      <c r="J2771" s="66" t="s">
        <v>1604</v>
      </c>
      <c r="K2771" s="69"/>
      <c r="L2771" s="69"/>
      <c r="M2771" s="69" t="s">
        <v>666</v>
      </c>
      <c r="N2771" s="69" t="s">
        <v>28</v>
      </c>
      <c r="O2771" s="71">
        <v>0</v>
      </c>
      <c r="P2771" s="74">
        <v>43.91</v>
      </c>
    </row>
    <row r="2772" spans="1:16" ht="14.25" customHeight="1">
      <c r="A2772" s="64" t="s">
        <v>132</v>
      </c>
      <c r="B2772" s="163" t="s">
        <v>1586</v>
      </c>
      <c r="C2772" s="174" t="s">
        <v>647</v>
      </c>
      <c r="D2772" s="68">
        <v>45747</v>
      </c>
      <c r="E2772" s="66">
        <f t="shared" si="30"/>
        <v>3</v>
      </c>
      <c r="F2772" s="66">
        <f t="shared" si="31"/>
        <v>2025</v>
      </c>
      <c r="G2772" s="67">
        <f t="shared" si="32"/>
        <v>45717</v>
      </c>
      <c r="H2772" s="67" t="s">
        <v>2008</v>
      </c>
      <c r="I2772" s="26" t="s">
        <v>63</v>
      </c>
      <c r="J2772" s="66" t="s">
        <v>1404</v>
      </c>
      <c r="K2772" s="69"/>
      <c r="L2772" s="69"/>
      <c r="M2772" s="69" t="s">
        <v>666</v>
      </c>
      <c r="N2772" s="69" t="s">
        <v>28</v>
      </c>
      <c r="O2772" s="71">
        <v>0</v>
      </c>
      <c r="P2772" s="74">
        <v>561.15</v>
      </c>
    </row>
    <row r="2773" spans="1:16" ht="14.25" customHeight="1">
      <c r="A2773" s="64" t="s">
        <v>132</v>
      </c>
      <c r="B2773" s="163" t="s">
        <v>1586</v>
      </c>
      <c r="C2773" s="174" t="s">
        <v>647</v>
      </c>
      <c r="D2773" s="68">
        <v>45742</v>
      </c>
      <c r="E2773" s="66">
        <f t="shared" si="30"/>
        <v>3</v>
      </c>
      <c r="F2773" s="66">
        <f t="shared" si="31"/>
        <v>2025</v>
      </c>
      <c r="G2773" s="67">
        <f t="shared" si="32"/>
        <v>45717</v>
      </c>
      <c r="H2773" s="67" t="s">
        <v>2008</v>
      </c>
      <c r="I2773" s="26" t="s">
        <v>147</v>
      </c>
      <c r="J2773" s="66" t="s">
        <v>330</v>
      </c>
      <c r="K2773" s="69"/>
      <c r="L2773" s="69"/>
      <c r="M2773" s="69" t="s">
        <v>666</v>
      </c>
      <c r="N2773" s="69" t="s">
        <v>28</v>
      </c>
      <c r="O2773" s="71">
        <v>0</v>
      </c>
      <c r="P2773" s="74">
        <v>96.19</v>
      </c>
    </row>
    <row r="2774" spans="1:16" ht="14.25" customHeight="1">
      <c r="A2774" s="64" t="s">
        <v>132</v>
      </c>
      <c r="B2774" s="163" t="s">
        <v>1586</v>
      </c>
      <c r="C2774" s="174" t="s">
        <v>647</v>
      </c>
      <c r="D2774" s="68">
        <v>45744</v>
      </c>
      <c r="E2774" s="66">
        <f t="shared" si="30"/>
        <v>3</v>
      </c>
      <c r="F2774" s="66">
        <f t="shared" si="31"/>
        <v>2025</v>
      </c>
      <c r="G2774" s="67">
        <f t="shared" si="32"/>
        <v>45717</v>
      </c>
      <c r="H2774" s="67" t="s">
        <v>2006</v>
      </c>
      <c r="I2774" s="26" t="s">
        <v>165</v>
      </c>
      <c r="J2774" s="66" t="s">
        <v>139</v>
      </c>
      <c r="K2774" s="69"/>
      <c r="L2774" s="69"/>
      <c r="M2774" s="69" t="s">
        <v>664</v>
      </c>
      <c r="N2774" s="69" t="s">
        <v>604</v>
      </c>
      <c r="O2774" s="71">
        <v>3.39</v>
      </c>
      <c r="P2774" s="74">
        <v>0</v>
      </c>
    </row>
    <row r="2775" spans="1:16" ht="14.25" customHeight="1">
      <c r="A2775" s="64" t="s">
        <v>132</v>
      </c>
      <c r="B2775" s="163" t="s">
        <v>1586</v>
      </c>
      <c r="C2775" s="174" t="s">
        <v>647</v>
      </c>
      <c r="D2775" s="68">
        <v>45744</v>
      </c>
      <c r="E2775" s="66">
        <f t="shared" si="30"/>
        <v>3</v>
      </c>
      <c r="F2775" s="66">
        <f t="shared" si="31"/>
        <v>2025</v>
      </c>
      <c r="G2775" s="67">
        <f t="shared" si="32"/>
        <v>45717</v>
      </c>
      <c r="H2775" s="67" t="s">
        <v>2008</v>
      </c>
      <c r="I2775" s="26" t="s">
        <v>63</v>
      </c>
      <c r="J2775" s="66" t="s">
        <v>1605</v>
      </c>
      <c r="K2775" s="69"/>
      <c r="L2775" s="69"/>
      <c r="M2775" s="69" t="s">
        <v>666</v>
      </c>
      <c r="N2775" s="69" t="s">
        <v>28</v>
      </c>
      <c r="O2775" s="71">
        <v>0</v>
      </c>
      <c r="P2775" s="74">
        <v>760.61</v>
      </c>
    </row>
    <row r="2776" spans="1:16" ht="14.25" customHeight="1">
      <c r="A2776" s="64" t="s">
        <v>132</v>
      </c>
      <c r="B2776" s="163" t="s">
        <v>1586</v>
      </c>
      <c r="C2776" s="174" t="s">
        <v>647</v>
      </c>
      <c r="D2776" s="68">
        <v>45744</v>
      </c>
      <c r="E2776" s="66">
        <f t="shared" si="30"/>
        <v>3</v>
      </c>
      <c r="F2776" s="66">
        <f t="shared" si="31"/>
        <v>2025</v>
      </c>
      <c r="G2776" s="67">
        <f t="shared" si="32"/>
        <v>45717</v>
      </c>
      <c r="H2776" s="67" t="s">
        <v>29</v>
      </c>
      <c r="I2776" s="26" t="s">
        <v>43</v>
      </c>
      <c r="J2776" s="66" t="s">
        <v>282</v>
      </c>
      <c r="K2776" s="69"/>
      <c r="L2776" s="69"/>
      <c r="M2776" s="69" t="s">
        <v>666</v>
      </c>
      <c r="N2776" s="69" t="s">
        <v>28</v>
      </c>
      <c r="O2776" s="71">
        <v>0</v>
      </c>
      <c r="P2776" s="74">
        <v>4986.28</v>
      </c>
    </row>
    <row r="2777" spans="1:16" ht="14.25" customHeight="1">
      <c r="A2777" s="64" t="s">
        <v>132</v>
      </c>
      <c r="B2777" s="163" t="s">
        <v>1586</v>
      </c>
      <c r="C2777" s="174" t="s">
        <v>647</v>
      </c>
      <c r="D2777" s="68">
        <v>45744</v>
      </c>
      <c r="E2777" s="66">
        <f t="shared" si="30"/>
        <v>3</v>
      </c>
      <c r="F2777" s="66">
        <f t="shared" si="31"/>
        <v>2025</v>
      </c>
      <c r="G2777" s="67">
        <f t="shared" si="32"/>
        <v>45717</v>
      </c>
      <c r="H2777" s="67" t="s">
        <v>29</v>
      </c>
      <c r="I2777" s="26" t="s">
        <v>43</v>
      </c>
      <c r="J2777" s="66" t="s">
        <v>285</v>
      </c>
      <c r="K2777" s="69"/>
      <c r="L2777" s="69"/>
      <c r="M2777" s="69" t="s">
        <v>666</v>
      </c>
      <c r="N2777" s="69" t="s">
        <v>28</v>
      </c>
      <c r="O2777" s="71">
        <v>0</v>
      </c>
      <c r="P2777" s="74">
        <v>3920.64</v>
      </c>
    </row>
    <row r="2778" spans="1:16" ht="14.25" customHeight="1">
      <c r="A2778" s="64" t="s">
        <v>132</v>
      </c>
      <c r="B2778" s="163" t="s">
        <v>1586</v>
      </c>
      <c r="C2778" s="174" t="s">
        <v>647</v>
      </c>
      <c r="D2778" s="68">
        <v>45744</v>
      </c>
      <c r="E2778" s="66">
        <f t="shared" si="30"/>
        <v>3</v>
      </c>
      <c r="F2778" s="66">
        <f t="shared" si="31"/>
        <v>2025</v>
      </c>
      <c r="G2778" s="67">
        <f t="shared" si="32"/>
        <v>45717</v>
      </c>
      <c r="H2778" s="67" t="s">
        <v>29</v>
      </c>
      <c r="I2778" s="26" t="s">
        <v>43</v>
      </c>
      <c r="J2778" s="66" t="s">
        <v>301</v>
      </c>
      <c r="K2778" s="69"/>
      <c r="L2778" s="69"/>
      <c r="M2778" s="69" t="s">
        <v>666</v>
      </c>
      <c r="N2778" s="69" t="s">
        <v>28</v>
      </c>
      <c r="O2778" s="71">
        <v>0</v>
      </c>
      <c r="P2778" s="74">
        <v>2095.58</v>
      </c>
    </row>
    <row r="2779" spans="1:16" ht="14.25" customHeight="1">
      <c r="A2779" s="64" t="s">
        <v>132</v>
      </c>
      <c r="B2779" s="163" t="s">
        <v>1586</v>
      </c>
      <c r="C2779" s="174" t="s">
        <v>647</v>
      </c>
      <c r="D2779" s="68">
        <v>45744</v>
      </c>
      <c r="E2779" s="66">
        <f t="shared" si="30"/>
        <v>3</v>
      </c>
      <c r="F2779" s="66">
        <f t="shared" si="31"/>
        <v>2025</v>
      </c>
      <c r="G2779" s="67">
        <f t="shared" si="32"/>
        <v>45717</v>
      </c>
      <c r="H2779" s="67" t="s">
        <v>29</v>
      </c>
      <c r="I2779" s="26" t="s">
        <v>43</v>
      </c>
      <c r="J2779" s="66" t="s">
        <v>302</v>
      </c>
      <c r="K2779" s="69"/>
      <c r="L2779" s="69"/>
      <c r="M2779" s="69" t="s">
        <v>666</v>
      </c>
      <c r="N2779" s="69" t="s">
        <v>28</v>
      </c>
      <c r="O2779" s="71">
        <v>0</v>
      </c>
      <c r="P2779" s="74">
        <v>1594.7</v>
      </c>
    </row>
    <row r="2780" spans="1:16" ht="14.25" customHeight="1">
      <c r="A2780" s="64" t="s">
        <v>132</v>
      </c>
      <c r="B2780" s="163" t="s">
        <v>1586</v>
      </c>
      <c r="C2780" s="174" t="s">
        <v>647</v>
      </c>
      <c r="D2780" s="68">
        <v>45744</v>
      </c>
      <c r="E2780" s="66">
        <f t="shared" si="30"/>
        <v>3</v>
      </c>
      <c r="F2780" s="66">
        <f t="shared" si="31"/>
        <v>2025</v>
      </c>
      <c r="G2780" s="67">
        <f t="shared" si="32"/>
        <v>45717</v>
      </c>
      <c r="H2780" s="67" t="s">
        <v>29</v>
      </c>
      <c r="I2780" s="26" t="s">
        <v>43</v>
      </c>
      <c r="J2780" s="66" t="s">
        <v>303</v>
      </c>
      <c r="K2780" s="69"/>
      <c r="L2780" s="69"/>
      <c r="M2780" s="69" t="s">
        <v>666</v>
      </c>
      <c r="N2780" s="69" t="s">
        <v>28</v>
      </c>
      <c r="O2780" s="71">
        <v>0</v>
      </c>
      <c r="P2780" s="74">
        <v>1747.23</v>
      </c>
    </row>
    <row r="2781" spans="1:16" ht="14.25" customHeight="1">
      <c r="A2781" s="64" t="s">
        <v>132</v>
      </c>
      <c r="B2781" s="163" t="s">
        <v>1586</v>
      </c>
      <c r="C2781" s="174" t="s">
        <v>647</v>
      </c>
      <c r="D2781" s="68">
        <v>45744</v>
      </c>
      <c r="E2781" s="66">
        <f t="shared" si="30"/>
        <v>3</v>
      </c>
      <c r="F2781" s="66">
        <f t="shared" si="31"/>
        <v>2025</v>
      </c>
      <c r="G2781" s="67">
        <f t="shared" si="32"/>
        <v>45717</v>
      </c>
      <c r="H2781" s="67" t="s">
        <v>29</v>
      </c>
      <c r="I2781" s="26" t="s">
        <v>43</v>
      </c>
      <c r="J2781" s="66" t="s">
        <v>264</v>
      </c>
      <c r="K2781" s="69"/>
      <c r="L2781" s="69"/>
      <c r="M2781" s="69" t="s">
        <v>666</v>
      </c>
      <c r="N2781" s="69" t="s">
        <v>28</v>
      </c>
      <c r="O2781" s="71">
        <v>0</v>
      </c>
      <c r="P2781" s="74">
        <v>1623.73</v>
      </c>
    </row>
    <row r="2782" spans="1:16" ht="14.25" customHeight="1">
      <c r="A2782" s="64" t="s">
        <v>132</v>
      </c>
      <c r="B2782" s="163" t="s">
        <v>1586</v>
      </c>
      <c r="C2782" s="174" t="s">
        <v>647</v>
      </c>
      <c r="D2782" s="68">
        <v>45744</v>
      </c>
      <c r="E2782" s="66">
        <f t="shared" si="30"/>
        <v>3</v>
      </c>
      <c r="F2782" s="66">
        <f t="shared" si="31"/>
        <v>2025</v>
      </c>
      <c r="G2782" s="67">
        <f t="shared" si="32"/>
        <v>45717</v>
      </c>
      <c r="H2782" s="67" t="s">
        <v>29</v>
      </c>
      <c r="I2782" s="26" t="s">
        <v>43</v>
      </c>
      <c r="J2782" s="66" t="s">
        <v>304</v>
      </c>
      <c r="K2782" s="69"/>
      <c r="L2782" s="69"/>
      <c r="M2782" s="69" t="s">
        <v>666</v>
      </c>
      <c r="N2782" s="69" t="s">
        <v>28</v>
      </c>
      <c r="O2782" s="71">
        <v>0</v>
      </c>
      <c r="P2782" s="74">
        <v>1719.4</v>
      </c>
    </row>
    <row r="2783" spans="1:16" ht="14.25" customHeight="1">
      <c r="A2783" s="64" t="s">
        <v>132</v>
      </c>
      <c r="B2783" s="163" t="s">
        <v>1586</v>
      </c>
      <c r="C2783" s="174" t="s">
        <v>647</v>
      </c>
      <c r="D2783" s="68">
        <v>45744</v>
      </c>
      <c r="E2783" s="66">
        <f t="shared" si="30"/>
        <v>3</v>
      </c>
      <c r="F2783" s="66">
        <f t="shared" si="31"/>
        <v>2025</v>
      </c>
      <c r="G2783" s="67">
        <f t="shared" si="32"/>
        <v>45717</v>
      </c>
      <c r="H2783" s="67" t="s">
        <v>29</v>
      </c>
      <c r="I2783" s="26" t="s">
        <v>43</v>
      </c>
      <c r="J2783" s="66" t="s">
        <v>305</v>
      </c>
      <c r="K2783" s="69"/>
      <c r="L2783" s="69"/>
      <c r="M2783" s="69" t="s">
        <v>666</v>
      </c>
      <c r="N2783" s="69" t="s">
        <v>28</v>
      </c>
      <c r="O2783" s="71">
        <v>0</v>
      </c>
      <c r="P2783" s="74">
        <v>3642.81</v>
      </c>
    </row>
    <row r="2784" spans="1:16" ht="14.25" customHeight="1">
      <c r="A2784" s="64" t="s">
        <v>132</v>
      </c>
      <c r="B2784" s="163" t="s">
        <v>1586</v>
      </c>
      <c r="C2784" s="174" t="s">
        <v>647</v>
      </c>
      <c r="D2784" s="68">
        <v>45744</v>
      </c>
      <c r="E2784" s="66">
        <f t="shared" si="30"/>
        <v>3</v>
      </c>
      <c r="F2784" s="66">
        <f t="shared" si="31"/>
        <v>2025</v>
      </c>
      <c r="G2784" s="67">
        <f t="shared" si="32"/>
        <v>45717</v>
      </c>
      <c r="H2784" s="67" t="s">
        <v>29</v>
      </c>
      <c r="I2784" s="26" t="s">
        <v>43</v>
      </c>
      <c r="J2784" s="66" t="s">
        <v>458</v>
      </c>
      <c r="K2784" s="69"/>
      <c r="L2784" s="69"/>
      <c r="M2784" s="69" t="s">
        <v>666</v>
      </c>
      <c r="N2784" s="69" t="s">
        <v>28</v>
      </c>
      <c r="O2784" s="71">
        <v>0</v>
      </c>
      <c r="P2784" s="74">
        <v>399.2</v>
      </c>
    </row>
    <row r="2785" spans="1:16" ht="14.25" customHeight="1">
      <c r="A2785" s="64" t="s">
        <v>132</v>
      </c>
      <c r="B2785" s="163" t="s">
        <v>1586</v>
      </c>
      <c r="C2785" s="174" t="s">
        <v>647</v>
      </c>
      <c r="D2785" s="68">
        <v>45744</v>
      </c>
      <c r="E2785" s="66">
        <f t="shared" si="30"/>
        <v>3</v>
      </c>
      <c r="F2785" s="66">
        <f t="shared" si="31"/>
        <v>2025</v>
      </c>
      <c r="G2785" s="67">
        <f t="shared" si="32"/>
        <v>45717</v>
      </c>
      <c r="H2785" s="67" t="s">
        <v>29</v>
      </c>
      <c r="I2785" s="26" t="s">
        <v>43</v>
      </c>
      <c r="J2785" s="66" t="s">
        <v>1606</v>
      </c>
      <c r="K2785" s="69"/>
      <c r="L2785" s="69"/>
      <c r="M2785" s="69" t="s">
        <v>666</v>
      </c>
      <c r="N2785" s="69" t="s">
        <v>28</v>
      </c>
      <c r="O2785" s="71">
        <v>0</v>
      </c>
      <c r="P2785" s="74">
        <v>790</v>
      </c>
    </row>
    <row r="2786" spans="1:16" ht="14.25" customHeight="1">
      <c r="A2786" s="64" t="s">
        <v>132</v>
      </c>
      <c r="B2786" s="163" t="s">
        <v>1586</v>
      </c>
      <c r="C2786" s="174" t="s">
        <v>647</v>
      </c>
      <c r="D2786" s="68">
        <v>45747</v>
      </c>
      <c r="E2786" s="66">
        <f t="shared" si="30"/>
        <v>3</v>
      </c>
      <c r="F2786" s="66">
        <f t="shared" si="31"/>
        <v>2025</v>
      </c>
      <c r="G2786" s="67">
        <f t="shared" si="32"/>
        <v>45717</v>
      </c>
      <c r="H2786" s="67" t="s">
        <v>2006</v>
      </c>
      <c r="I2786" s="26" t="s">
        <v>165</v>
      </c>
      <c r="J2786" s="66" t="s">
        <v>139</v>
      </c>
      <c r="K2786" s="69"/>
      <c r="L2786" s="69"/>
      <c r="M2786" s="69" t="s">
        <v>664</v>
      </c>
      <c r="N2786" s="69" t="s">
        <v>604</v>
      </c>
      <c r="O2786" s="71">
        <v>1.08</v>
      </c>
      <c r="P2786" s="74">
        <v>0</v>
      </c>
    </row>
    <row r="2787" spans="1:16" ht="14.25" customHeight="1">
      <c r="A2787" s="64" t="s">
        <v>132</v>
      </c>
      <c r="B2787" s="163" t="s">
        <v>1586</v>
      </c>
      <c r="C2787" s="174" t="s">
        <v>647</v>
      </c>
      <c r="D2787" s="68">
        <v>45747</v>
      </c>
      <c r="E2787" s="66">
        <f t="shared" si="30"/>
        <v>3</v>
      </c>
      <c r="F2787" s="66">
        <f t="shared" si="31"/>
        <v>2025</v>
      </c>
      <c r="G2787" s="67">
        <f t="shared" si="32"/>
        <v>45717</v>
      </c>
      <c r="H2787" s="67" t="s">
        <v>2008</v>
      </c>
      <c r="I2787" s="26" t="s">
        <v>475</v>
      </c>
      <c r="J2787" s="66" t="s">
        <v>152</v>
      </c>
      <c r="K2787" s="69"/>
      <c r="L2787" s="69"/>
      <c r="M2787" s="69" t="s">
        <v>666</v>
      </c>
      <c r="N2787" s="69" t="s">
        <v>28</v>
      </c>
      <c r="O2787" s="71">
        <v>0</v>
      </c>
      <c r="P2787" s="74">
        <v>348.67</v>
      </c>
    </row>
    <row r="2788" spans="1:16" ht="14.25" customHeight="1">
      <c r="A2788" s="64" t="s">
        <v>132</v>
      </c>
      <c r="B2788" s="163" t="s">
        <v>1586</v>
      </c>
      <c r="C2788" s="174" t="s">
        <v>647</v>
      </c>
      <c r="D2788" s="68">
        <v>45747</v>
      </c>
      <c r="E2788" s="66">
        <f t="shared" si="30"/>
        <v>3</v>
      </c>
      <c r="F2788" s="66">
        <f t="shared" si="31"/>
        <v>2025</v>
      </c>
      <c r="G2788" s="67">
        <f t="shared" si="32"/>
        <v>45717</v>
      </c>
      <c r="H2788" s="67" t="s">
        <v>2008</v>
      </c>
      <c r="I2788" s="26" t="s">
        <v>475</v>
      </c>
      <c r="J2788" s="66" t="s">
        <v>152</v>
      </c>
      <c r="K2788" s="69"/>
      <c r="L2788" s="69"/>
      <c r="M2788" s="69" t="s">
        <v>666</v>
      </c>
      <c r="N2788" s="69" t="s">
        <v>28</v>
      </c>
      <c r="O2788" s="71">
        <v>0</v>
      </c>
      <c r="P2788" s="74">
        <v>155.01</v>
      </c>
    </row>
    <row r="2789" spans="1:16" ht="14.25" customHeight="1">
      <c r="A2789" s="64" t="s">
        <v>132</v>
      </c>
      <c r="B2789" s="163" t="s">
        <v>1586</v>
      </c>
      <c r="C2789" s="174" t="s">
        <v>647</v>
      </c>
      <c r="D2789" s="68">
        <v>45747</v>
      </c>
      <c r="E2789" s="66">
        <f t="shared" si="30"/>
        <v>3</v>
      </c>
      <c r="F2789" s="66">
        <f t="shared" si="31"/>
        <v>2025</v>
      </c>
      <c r="G2789" s="67">
        <f t="shared" si="32"/>
        <v>45717</v>
      </c>
      <c r="H2789" s="67" t="s">
        <v>2008</v>
      </c>
      <c r="I2789" s="26" t="s">
        <v>475</v>
      </c>
      <c r="J2789" s="66" t="s">
        <v>152</v>
      </c>
      <c r="K2789" s="69"/>
      <c r="L2789" s="69"/>
      <c r="M2789" s="69" t="s">
        <v>666</v>
      </c>
      <c r="N2789" s="69" t="s">
        <v>28</v>
      </c>
      <c r="O2789" s="71">
        <v>0</v>
      </c>
      <c r="P2789" s="74">
        <v>103</v>
      </c>
    </row>
    <row r="2790" spans="1:16" ht="14.25" customHeight="1">
      <c r="A2790" s="64" t="s">
        <v>132</v>
      </c>
      <c r="B2790" s="163" t="s">
        <v>1586</v>
      </c>
      <c r="C2790" s="174" t="s">
        <v>647</v>
      </c>
      <c r="D2790" s="68">
        <v>45747</v>
      </c>
      <c r="E2790" s="66">
        <f t="shared" si="30"/>
        <v>3</v>
      </c>
      <c r="F2790" s="66">
        <f t="shared" si="31"/>
        <v>2025</v>
      </c>
      <c r="G2790" s="67">
        <f t="shared" si="32"/>
        <v>45717</v>
      </c>
      <c r="H2790" s="67" t="s">
        <v>2008</v>
      </c>
      <c r="I2790" s="26" t="s">
        <v>475</v>
      </c>
      <c r="J2790" s="66" t="s">
        <v>152</v>
      </c>
      <c r="K2790" s="69"/>
      <c r="L2790" s="69"/>
      <c r="M2790" s="69" t="s">
        <v>666</v>
      </c>
      <c r="N2790" s="69" t="s">
        <v>28</v>
      </c>
      <c r="O2790" s="71">
        <v>0</v>
      </c>
      <c r="P2790" s="74">
        <v>99.99</v>
      </c>
    </row>
    <row r="2791" spans="1:16" ht="14.25" customHeight="1">
      <c r="A2791" s="64" t="s">
        <v>132</v>
      </c>
      <c r="B2791" s="163" t="s">
        <v>1586</v>
      </c>
      <c r="C2791" s="174" t="s">
        <v>647</v>
      </c>
      <c r="D2791" s="68">
        <v>45747</v>
      </c>
      <c r="E2791" s="66">
        <f t="shared" si="30"/>
        <v>3</v>
      </c>
      <c r="F2791" s="66">
        <f t="shared" si="31"/>
        <v>2025</v>
      </c>
      <c r="G2791" s="67">
        <f t="shared" si="32"/>
        <v>45717</v>
      </c>
      <c r="H2791" s="67" t="s">
        <v>2008</v>
      </c>
      <c r="I2791" s="26" t="s">
        <v>475</v>
      </c>
      <c r="J2791" s="66" t="s">
        <v>152</v>
      </c>
      <c r="K2791" s="69"/>
      <c r="L2791" s="69"/>
      <c r="M2791" s="69" t="s">
        <v>666</v>
      </c>
      <c r="N2791" s="69" t="s">
        <v>28</v>
      </c>
      <c r="O2791" s="71">
        <v>0</v>
      </c>
      <c r="P2791" s="74">
        <v>81.56</v>
      </c>
    </row>
    <row r="2792" spans="1:16" ht="14.25" customHeight="1">
      <c r="A2792" s="64" t="s">
        <v>132</v>
      </c>
      <c r="B2792" s="163" t="s">
        <v>1586</v>
      </c>
      <c r="C2792" s="174" t="s">
        <v>647</v>
      </c>
      <c r="D2792" s="68">
        <v>45747</v>
      </c>
      <c r="E2792" s="66">
        <f t="shared" si="30"/>
        <v>3</v>
      </c>
      <c r="F2792" s="66">
        <f t="shared" si="31"/>
        <v>2025</v>
      </c>
      <c r="G2792" s="67">
        <f t="shared" si="32"/>
        <v>45717</v>
      </c>
      <c r="H2792" s="67" t="s">
        <v>2008</v>
      </c>
      <c r="I2792" s="26" t="s">
        <v>475</v>
      </c>
      <c r="J2792" s="66" t="s">
        <v>152</v>
      </c>
      <c r="K2792" s="69"/>
      <c r="L2792" s="69"/>
      <c r="M2792" s="69" t="s">
        <v>666</v>
      </c>
      <c r="N2792" s="69" t="s">
        <v>28</v>
      </c>
      <c r="O2792" s="71">
        <v>0</v>
      </c>
      <c r="P2792" s="74">
        <v>74.78</v>
      </c>
    </row>
    <row r="2793" spans="1:16" ht="14.25" customHeight="1">
      <c r="A2793" s="64" t="s">
        <v>132</v>
      </c>
      <c r="B2793" s="163" t="s">
        <v>1586</v>
      </c>
      <c r="C2793" s="174" t="s">
        <v>647</v>
      </c>
      <c r="D2793" s="68">
        <v>45747</v>
      </c>
      <c r="E2793" s="66">
        <f t="shared" si="30"/>
        <v>3</v>
      </c>
      <c r="F2793" s="66">
        <f t="shared" si="31"/>
        <v>2025</v>
      </c>
      <c r="G2793" s="67">
        <f t="shared" si="32"/>
        <v>45717</v>
      </c>
      <c r="H2793" s="67" t="s">
        <v>2008</v>
      </c>
      <c r="I2793" s="26" t="s">
        <v>475</v>
      </c>
      <c r="J2793" s="66" t="s">
        <v>152</v>
      </c>
      <c r="K2793" s="69"/>
      <c r="L2793" s="69"/>
      <c r="M2793" s="69" t="s">
        <v>666</v>
      </c>
      <c r="N2793" s="69" t="s">
        <v>28</v>
      </c>
      <c r="O2793" s="71">
        <v>0</v>
      </c>
      <c r="P2793" s="74">
        <v>65.66</v>
      </c>
    </row>
    <row r="2794" spans="1:16" ht="14.25" customHeight="1">
      <c r="A2794" s="64" t="s">
        <v>132</v>
      </c>
      <c r="B2794" s="163" t="s">
        <v>1586</v>
      </c>
      <c r="C2794" s="174" t="s">
        <v>647</v>
      </c>
      <c r="D2794" s="68">
        <v>45747</v>
      </c>
      <c r="E2794" s="66">
        <f t="shared" si="30"/>
        <v>3</v>
      </c>
      <c r="F2794" s="66">
        <f t="shared" si="31"/>
        <v>2025</v>
      </c>
      <c r="G2794" s="67">
        <f t="shared" si="32"/>
        <v>45717</v>
      </c>
      <c r="H2794" s="67" t="s">
        <v>2008</v>
      </c>
      <c r="I2794" s="26" t="s">
        <v>475</v>
      </c>
      <c r="J2794" s="66" t="s">
        <v>152</v>
      </c>
      <c r="K2794" s="69"/>
      <c r="L2794" s="69"/>
      <c r="M2794" s="69" t="s">
        <v>666</v>
      </c>
      <c r="N2794" s="69" t="s">
        <v>28</v>
      </c>
      <c r="O2794" s="71">
        <v>0</v>
      </c>
      <c r="P2794" s="74">
        <v>39.979999999999997</v>
      </c>
    </row>
    <row r="2795" spans="1:16" ht="14.25" customHeight="1">
      <c r="A2795" s="64" t="s">
        <v>132</v>
      </c>
      <c r="B2795" s="163" t="s">
        <v>1586</v>
      </c>
      <c r="C2795" s="174" t="s">
        <v>647</v>
      </c>
      <c r="D2795" s="68">
        <v>45747</v>
      </c>
      <c r="E2795" s="66">
        <f t="shared" si="30"/>
        <v>3</v>
      </c>
      <c r="F2795" s="66">
        <f t="shared" si="31"/>
        <v>2025</v>
      </c>
      <c r="G2795" s="67">
        <f t="shared" si="32"/>
        <v>45717</v>
      </c>
      <c r="H2795" s="67" t="s">
        <v>2008</v>
      </c>
      <c r="I2795" s="26" t="s">
        <v>63</v>
      </c>
      <c r="J2795" s="66" t="s">
        <v>1607</v>
      </c>
      <c r="K2795" s="69"/>
      <c r="L2795" s="69"/>
      <c r="M2795" s="69" t="s">
        <v>666</v>
      </c>
      <c r="N2795" s="69" t="s">
        <v>28</v>
      </c>
      <c r="O2795" s="71">
        <v>0</v>
      </c>
      <c r="P2795" s="74">
        <v>3165.48</v>
      </c>
    </row>
    <row r="2796" spans="1:16" ht="14.25" customHeight="1">
      <c r="A2796" s="64" t="s">
        <v>132</v>
      </c>
      <c r="B2796" s="163" t="s">
        <v>1586</v>
      </c>
      <c r="C2796" s="174" t="s">
        <v>647</v>
      </c>
      <c r="D2796" s="68">
        <v>45742</v>
      </c>
      <c r="E2796" s="66">
        <f t="shared" si="30"/>
        <v>3</v>
      </c>
      <c r="F2796" s="66">
        <f t="shared" si="31"/>
        <v>2025</v>
      </c>
      <c r="G2796" s="67">
        <f t="shared" si="32"/>
        <v>45717</v>
      </c>
      <c r="H2796" s="67" t="s">
        <v>2008</v>
      </c>
      <c r="I2796" s="26" t="s">
        <v>147</v>
      </c>
      <c r="J2796" s="66" t="s">
        <v>1608</v>
      </c>
      <c r="K2796" s="69"/>
      <c r="L2796" s="69"/>
      <c r="M2796" s="69" t="s">
        <v>666</v>
      </c>
      <c r="N2796" s="69" t="s">
        <v>28</v>
      </c>
      <c r="O2796" s="71">
        <v>0</v>
      </c>
      <c r="P2796" s="74">
        <v>26.18</v>
      </c>
    </row>
    <row r="2797" spans="1:16" ht="14.25" customHeight="1">
      <c r="A2797" s="64" t="s">
        <v>132</v>
      </c>
      <c r="B2797" s="163" t="s">
        <v>1586</v>
      </c>
      <c r="C2797" s="174" t="s">
        <v>647</v>
      </c>
      <c r="D2797" s="68">
        <v>45748</v>
      </c>
      <c r="E2797" s="66">
        <f t="shared" si="30"/>
        <v>4</v>
      </c>
      <c r="F2797" s="66">
        <f t="shared" si="31"/>
        <v>2025</v>
      </c>
      <c r="G2797" s="67">
        <f t="shared" si="32"/>
        <v>45748</v>
      </c>
      <c r="H2797" s="67" t="s">
        <v>2009</v>
      </c>
      <c r="I2797" s="26" t="s">
        <v>102</v>
      </c>
      <c r="J2797" s="66" t="s">
        <v>129</v>
      </c>
      <c r="K2797" s="69"/>
      <c r="L2797" s="69"/>
      <c r="M2797" s="69" t="s">
        <v>666</v>
      </c>
      <c r="N2797" s="69" t="s">
        <v>28</v>
      </c>
      <c r="O2797" s="71">
        <v>0</v>
      </c>
      <c r="P2797" s="74">
        <v>9</v>
      </c>
    </row>
    <row r="2798" spans="1:16" ht="14.25" customHeight="1">
      <c r="A2798" s="64" t="s">
        <v>132</v>
      </c>
      <c r="B2798" s="163" t="s">
        <v>1586</v>
      </c>
      <c r="C2798" s="174" t="s">
        <v>647</v>
      </c>
      <c r="D2798" s="68">
        <v>45749</v>
      </c>
      <c r="E2798" s="66">
        <f t="shared" si="30"/>
        <v>4</v>
      </c>
      <c r="F2798" s="66">
        <f t="shared" si="31"/>
        <v>2025</v>
      </c>
      <c r="G2798" s="67">
        <f t="shared" si="32"/>
        <v>45748</v>
      </c>
      <c r="H2798" s="67" t="s">
        <v>2006</v>
      </c>
      <c r="I2798" s="26" t="s">
        <v>165</v>
      </c>
      <c r="J2798" s="66" t="s">
        <v>139</v>
      </c>
      <c r="K2798" s="69"/>
      <c r="L2798" s="69"/>
      <c r="M2798" s="69" t="s">
        <v>664</v>
      </c>
      <c r="N2798" s="69" t="s">
        <v>604</v>
      </c>
      <c r="O2798" s="71">
        <v>2.8</v>
      </c>
      <c r="P2798" s="74">
        <v>0</v>
      </c>
    </row>
    <row r="2799" spans="1:16" ht="14.25" customHeight="1">
      <c r="A2799" s="64" t="s">
        <v>132</v>
      </c>
      <c r="B2799" s="163" t="s">
        <v>1586</v>
      </c>
      <c r="C2799" s="174" t="s">
        <v>647</v>
      </c>
      <c r="D2799" s="68">
        <v>45749</v>
      </c>
      <c r="E2799" s="66">
        <f t="shared" si="30"/>
        <v>4</v>
      </c>
      <c r="F2799" s="66">
        <f t="shared" si="31"/>
        <v>2025</v>
      </c>
      <c r="G2799" s="67">
        <f t="shared" si="32"/>
        <v>45748</v>
      </c>
      <c r="H2799" s="67" t="s">
        <v>2009</v>
      </c>
      <c r="I2799" s="26" t="s">
        <v>102</v>
      </c>
      <c r="J2799" s="66" t="s">
        <v>129</v>
      </c>
      <c r="K2799" s="69"/>
      <c r="L2799" s="69"/>
      <c r="M2799" s="69" t="s">
        <v>666</v>
      </c>
      <c r="N2799" s="69" t="s">
        <v>28</v>
      </c>
      <c r="O2799" s="71">
        <v>0</v>
      </c>
      <c r="P2799" s="74">
        <v>7.85</v>
      </c>
    </row>
    <row r="2800" spans="1:16" ht="14.25" customHeight="1">
      <c r="A2800" s="64" t="s">
        <v>132</v>
      </c>
      <c r="B2800" s="163" t="s">
        <v>1586</v>
      </c>
      <c r="C2800" s="174" t="s">
        <v>647</v>
      </c>
      <c r="D2800" s="68">
        <v>45749</v>
      </c>
      <c r="E2800" s="66">
        <f t="shared" si="30"/>
        <v>4</v>
      </c>
      <c r="F2800" s="66">
        <f t="shared" si="31"/>
        <v>2025</v>
      </c>
      <c r="G2800" s="67">
        <f t="shared" si="32"/>
        <v>45748</v>
      </c>
      <c r="H2800" s="67" t="s">
        <v>29</v>
      </c>
      <c r="I2800" s="26" t="s">
        <v>161</v>
      </c>
      <c r="J2800" s="66" t="s">
        <v>458</v>
      </c>
      <c r="K2800" s="69"/>
      <c r="L2800" s="69"/>
      <c r="M2800" s="69" t="s">
        <v>664</v>
      </c>
      <c r="N2800" s="69" t="s">
        <v>28</v>
      </c>
      <c r="O2800" s="71">
        <v>0</v>
      </c>
      <c r="P2800" s="74">
        <v>5959.9</v>
      </c>
    </row>
    <row r="2801" spans="1:16" ht="14.25" customHeight="1">
      <c r="A2801" s="64" t="s">
        <v>132</v>
      </c>
      <c r="B2801" s="163" t="s">
        <v>1586</v>
      </c>
      <c r="C2801" s="174" t="s">
        <v>647</v>
      </c>
      <c r="D2801" s="68">
        <v>45749</v>
      </c>
      <c r="E2801" s="66">
        <f t="shared" si="30"/>
        <v>4</v>
      </c>
      <c r="F2801" s="66">
        <f t="shared" si="31"/>
        <v>2025</v>
      </c>
      <c r="G2801" s="67">
        <f t="shared" si="32"/>
        <v>45748</v>
      </c>
      <c r="H2801" s="67" t="s">
        <v>29</v>
      </c>
      <c r="I2801" s="26" t="s">
        <v>161</v>
      </c>
      <c r="J2801" s="66" t="s">
        <v>458</v>
      </c>
      <c r="K2801" s="69"/>
      <c r="L2801" s="69"/>
      <c r="M2801" s="69" t="s">
        <v>664</v>
      </c>
      <c r="N2801" s="69" t="s">
        <v>28</v>
      </c>
      <c r="O2801" s="71">
        <v>0</v>
      </c>
      <c r="P2801" s="74">
        <v>5959.9</v>
      </c>
    </row>
    <row r="2802" spans="1:16" ht="14.25" customHeight="1">
      <c r="A2802" s="64" t="s">
        <v>132</v>
      </c>
      <c r="B2802" s="163" t="s">
        <v>1586</v>
      </c>
      <c r="C2802" s="174" t="s">
        <v>647</v>
      </c>
      <c r="D2802" s="68">
        <v>45751</v>
      </c>
      <c r="E2802" s="66">
        <f t="shared" si="30"/>
        <v>4</v>
      </c>
      <c r="F2802" s="66">
        <f t="shared" si="31"/>
        <v>2025</v>
      </c>
      <c r="G2802" s="67">
        <f t="shared" si="32"/>
        <v>45748</v>
      </c>
      <c r="H2802" s="67" t="s">
        <v>2007</v>
      </c>
      <c r="I2802" s="26" t="s">
        <v>1587</v>
      </c>
      <c r="J2802" s="66" t="s">
        <v>146</v>
      </c>
      <c r="K2802" s="69"/>
      <c r="L2802" s="69"/>
      <c r="M2802" s="69" t="s">
        <v>666</v>
      </c>
      <c r="N2802" s="69" t="s">
        <v>604</v>
      </c>
      <c r="O2802" s="71">
        <v>61890.6</v>
      </c>
      <c r="P2802" s="74">
        <v>0</v>
      </c>
    </row>
    <row r="2803" spans="1:16" ht="14.25" customHeight="1">
      <c r="A2803" s="64" t="s">
        <v>132</v>
      </c>
      <c r="B2803" s="163" t="s">
        <v>1586</v>
      </c>
      <c r="C2803" s="174" t="s">
        <v>647</v>
      </c>
      <c r="D2803" s="68">
        <v>45757</v>
      </c>
      <c r="E2803" s="66">
        <f t="shared" si="30"/>
        <v>4</v>
      </c>
      <c r="F2803" s="66">
        <f t="shared" si="31"/>
        <v>2025</v>
      </c>
      <c r="G2803" s="67">
        <f t="shared" si="32"/>
        <v>45748</v>
      </c>
      <c r="H2803" s="67" t="s">
        <v>2006</v>
      </c>
      <c r="I2803" s="26" t="s">
        <v>165</v>
      </c>
      <c r="J2803" s="66" t="s">
        <v>139</v>
      </c>
      <c r="K2803" s="69"/>
      <c r="L2803" s="69"/>
      <c r="M2803" s="69" t="s">
        <v>664</v>
      </c>
      <c r="N2803" s="69" t="s">
        <v>604</v>
      </c>
      <c r="O2803" s="71">
        <v>0.15</v>
      </c>
      <c r="P2803" s="74">
        <v>0</v>
      </c>
    </row>
    <row r="2804" spans="1:16" ht="14.25" customHeight="1">
      <c r="A2804" s="64" t="s">
        <v>132</v>
      </c>
      <c r="B2804" s="163" t="s">
        <v>1586</v>
      </c>
      <c r="C2804" s="174" t="s">
        <v>647</v>
      </c>
      <c r="D2804" s="68">
        <v>45757</v>
      </c>
      <c r="E2804" s="66">
        <f t="shared" si="30"/>
        <v>4</v>
      </c>
      <c r="F2804" s="66">
        <f t="shared" si="31"/>
        <v>2025</v>
      </c>
      <c r="G2804" s="67">
        <f t="shared" si="32"/>
        <v>45748</v>
      </c>
      <c r="H2804" s="67" t="s">
        <v>2008</v>
      </c>
      <c r="I2804" s="26" t="s">
        <v>63</v>
      </c>
      <c r="J2804" s="66" t="s">
        <v>724</v>
      </c>
      <c r="K2804" s="69">
        <v>50707</v>
      </c>
      <c r="L2804" s="69"/>
      <c r="M2804" s="69" t="s">
        <v>666</v>
      </c>
      <c r="N2804" s="69" t="s">
        <v>28</v>
      </c>
      <c r="O2804" s="71">
        <v>0</v>
      </c>
      <c r="P2804" s="74">
        <v>336.96</v>
      </c>
    </row>
    <row r="2805" spans="1:16" ht="14.25" customHeight="1">
      <c r="A2805" s="64" t="s">
        <v>132</v>
      </c>
      <c r="B2805" s="163" t="s">
        <v>1586</v>
      </c>
      <c r="C2805" s="174" t="s">
        <v>647</v>
      </c>
      <c r="D2805" s="68">
        <v>45761</v>
      </c>
      <c r="E2805" s="66">
        <f t="shared" si="30"/>
        <v>4</v>
      </c>
      <c r="F2805" s="66">
        <f t="shared" si="31"/>
        <v>2025</v>
      </c>
      <c r="G2805" s="67">
        <f t="shared" si="32"/>
        <v>45748</v>
      </c>
      <c r="H2805" s="67" t="s">
        <v>2006</v>
      </c>
      <c r="I2805" s="26" t="s">
        <v>165</v>
      </c>
      <c r="J2805" s="66" t="s">
        <v>139</v>
      </c>
      <c r="K2805" s="69"/>
      <c r="L2805" s="69"/>
      <c r="M2805" s="69" t="s">
        <v>664</v>
      </c>
      <c r="N2805" s="69" t="s">
        <v>604</v>
      </c>
      <c r="O2805" s="71">
        <v>0.24</v>
      </c>
      <c r="P2805" s="74">
        <v>0</v>
      </c>
    </row>
    <row r="2806" spans="1:16" ht="14.25" customHeight="1">
      <c r="A2806" s="64" t="s">
        <v>132</v>
      </c>
      <c r="B2806" s="163" t="s">
        <v>1586</v>
      </c>
      <c r="C2806" s="174" t="s">
        <v>647</v>
      </c>
      <c r="D2806" s="68">
        <v>45761</v>
      </c>
      <c r="E2806" s="66">
        <f t="shared" si="30"/>
        <v>4</v>
      </c>
      <c r="F2806" s="66">
        <f t="shared" si="31"/>
        <v>2025</v>
      </c>
      <c r="G2806" s="67">
        <f t="shared" si="32"/>
        <v>45748</v>
      </c>
      <c r="H2806" s="67" t="s">
        <v>2008</v>
      </c>
      <c r="I2806" s="26" t="s">
        <v>147</v>
      </c>
      <c r="J2806" s="66" t="s">
        <v>1609</v>
      </c>
      <c r="K2806" s="69"/>
      <c r="L2806" s="69"/>
      <c r="M2806" s="69" t="s">
        <v>666</v>
      </c>
      <c r="N2806" s="69" t="s">
        <v>28</v>
      </c>
      <c r="O2806" s="71">
        <v>0</v>
      </c>
      <c r="P2806" s="74">
        <v>249.7</v>
      </c>
    </row>
    <row r="2807" spans="1:16" ht="14.25" customHeight="1">
      <c r="A2807" s="64" t="s">
        <v>132</v>
      </c>
      <c r="B2807" s="163" t="s">
        <v>1586</v>
      </c>
      <c r="C2807" s="174" t="s">
        <v>647</v>
      </c>
      <c r="D2807" s="68">
        <v>45761</v>
      </c>
      <c r="E2807" s="66">
        <f t="shared" ref="E2807:E3061" si="33">MONTH(D2807)</f>
        <v>4</v>
      </c>
      <c r="F2807" s="66">
        <f t="shared" ref="F2807:F3061" si="34">YEAR(D2807)</f>
        <v>2025</v>
      </c>
      <c r="G2807" s="67">
        <f t="shared" ref="G2807:G3061" si="35">(E2807&amp;"/"&amp;F2807)*1</f>
        <v>45748</v>
      </c>
      <c r="H2807" s="67" t="s">
        <v>2008</v>
      </c>
      <c r="I2807" s="26" t="s">
        <v>147</v>
      </c>
      <c r="J2807" s="66" t="s">
        <v>329</v>
      </c>
      <c r="K2807" s="69"/>
      <c r="L2807" s="69"/>
      <c r="M2807" s="69" t="s">
        <v>666</v>
      </c>
      <c r="N2807" s="69" t="s">
        <v>28</v>
      </c>
      <c r="O2807" s="71">
        <v>0</v>
      </c>
      <c r="P2807" s="74">
        <v>253.9</v>
      </c>
    </row>
    <row r="2808" spans="1:16" ht="14.25" customHeight="1">
      <c r="A2808" s="64" t="s">
        <v>132</v>
      </c>
      <c r="B2808" s="163" t="s">
        <v>1586</v>
      </c>
      <c r="C2808" s="174" t="s">
        <v>647</v>
      </c>
      <c r="D2808" s="68">
        <v>45762</v>
      </c>
      <c r="E2808" s="66">
        <f t="shared" si="33"/>
        <v>4</v>
      </c>
      <c r="F2808" s="66">
        <f t="shared" si="34"/>
        <v>2025</v>
      </c>
      <c r="G2808" s="67">
        <f t="shared" si="35"/>
        <v>45748</v>
      </c>
      <c r="H2808" s="67" t="s">
        <v>2006</v>
      </c>
      <c r="I2808" s="26" t="s">
        <v>165</v>
      </c>
      <c r="J2808" s="66" t="s">
        <v>139</v>
      </c>
      <c r="K2808" s="69"/>
      <c r="L2808" s="69"/>
      <c r="M2808" s="69" t="s">
        <v>664</v>
      </c>
      <c r="N2808" s="69" t="s">
        <v>604</v>
      </c>
      <c r="O2808" s="71">
        <v>2.34</v>
      </c>
      <c r="P2808" s="74">
        <v>0</v>
      </c>
    </row>
    <row r="2809" spans="1:16" ht="14.25" customHeight="1">
      <c r="A2809" s="64" t="s">
        <v>132</v>
      </c>
      <c r="B2809" s="163" t="s">
        <v>1586</v>
      </c>
      <c r="C2809" s="174" t="s">
        <v>647</v>
      </c>
      <c r="D2809" s="68">
        <v>45762</v>
      </c>
      <c r="E2809" s="66">
        <f t="shared" si="33"/>
        <v>4</v>
      </c>
      <c r="F2809" s="66">
        <f t="shared" si="34"/>
        <v>2025</v>
      </c>
      <c r="G2809" s="67">
        <f t="shared" si="35"/>
        <v>45748</v>
      </c>
      <c r="H2809" s="67" t="s">
        <v>2006</v>
      </c>
      <c r="I2809" s="26" t="s">
        <v>165</v>
      </c>
      <c r="J2809" s="66" t="s">
        <v>139</v>
      </c>
      <c r="K2809" s="69"/>
      <c r="L2809" s="69"/>
      <c r="M2809" s="69" t="s">
        <v>664</v>
      </c>
      <c r="N2809" s="69" t="s">
        <v>604</v>
      </c>
      <c r="O2809" s="71">
        <v>0.11</v>
      </c>
      <c r="P2809" s="74">
        <v>0</v>
      </c>
    </row>
    <row r="2810" spans="1:16" ht="14.25" customHeight="1">
      <c r="A2810" s="64" t="s">
        <v>132</v>
      </c>
      <c r="B2810" s="163" t="s">
        <v>1586</v>
      </c>
      <c r="C2810" s="174" t="s">
        <v>647</v>
      </c>
      <c r="D2810" s="68">
        <v>45762</v>
      </c>
      <c r="E2810" s="66">
        <f t="shared" si="33"/>
        <v>4</v>
      </c>
      <c r="F2810" s="66">
        <f t="shared" si="34"/>
        <v>2025</v>
      </c>
      <c r="G2810" s="67">
        <f t="shared" si="35"/>
        <v>45748</v>
      </c>
      <c r="H2810" s="67" t="s">
        <v>2009</v>
      </c>
      <c r="I2810" s="26" t="s">
        <v>102</v>
      </c>
      <c r="J2810" s="66" t="s">
        <v>167</v>
      </c>
      <c r="K2810" s="69"/>
      <c r="L2810" s="69"/>
      <c r="M2810" s="69" t="s">
        <v>666</v>
      </c>
      <c r="N2810" s="69" t="s">
        <v>28</v>
      </c>
      <c r="O2810" s="71">
        <v>0</v>
      </c>
      <c r="P2810" s="74">
        <v>171.7</v>
      </c>
    </row>
    <row r="2811" spans="1:16" ht="14.25" customHeight="1">
      <c r="A2811" s="64" t="s">
        <v>132</v>
      </c>
      <c r="B2811" s="163" t="s">
        <v>1586</v>
      </c>
      <c r="C2811" s="174" t="s">
        <v>647</v>
      </c>
      <c r="D2811" s="68">
        <v>45762</v>
      </c>
      <c r="E2811" s="66">
        <f t="shared" si="33"/>
        <v>4</v>
      </c>
      <c r="F2811" s="66">
        <f t="shared" si="34"/>
        <v>2025</v>
      </c>
      <c r="G2811" s="67">
        <f t="shared" si="35"/>
        <v>45748</v>
      </c>
      <c r="H2811" s="67" t="s">
        <v>29</v>
      </c>
      <c r="I2811" s="26" t="s">
        <v>40</v>
      </c>
      <c r="J2811" s="66" t="s">
        <v>732</v>
      </c>
      <c r="K2811" s="69"/>
      <c r="L2811" s="69"/>
      <c r="M2811" s="69" t="s">
        <v>666</v>
      </c>
      <c r="N2811" s="69" t="s">
        <v>28</v>
      </c>
      <c r="O2811" s="71">
        <v>0</v>
      </c>
      <c r="P2811" s="74">
        <v>4073.48</v>
      </c>
    </row>
    <row r="2812" spans="1:16" ht="14.25" customHeight="1">
      <c r="A2812" s="64" t="s">
        <v>132</v>
      </c>
      <c r="B2812" s="163" t="s">
        <v>1586</v>
      </c>
      <c r="C2812" s="174" t="s">
        <v>647</v>
      </c>
      <c r="D2812" s="68">
        <v>45762</v>
      </c>
      <c r="E2812" s="66">
        <f t="shared" si="33"/>
        <v>4</v>
      </c>
      <c r="F2812" s="66">
        <f t="shared" si="34"/>
        <v>2025</v>
      </c>
      <c r="G2812" s="67">
        <f t="shared" si="35"/>
        <v>45748</v>
      </c>
      <c r="H2812" s="67" t="s">
        <v>29</v>
      </c>
      <c r="I2812" s="26" t="s">
        <v>37</v>
      </c>
      <c r="J2812" s="66" t="s">
        <v>734</v>
      </c>
      <c r="K2812" s="69"/>
      <c r="L2812" s="69"/>
      <c r="M2812" s="69" t="s">
        <v>666</v>
      </c>
      <c r="N2812" s="69" t="s">
        <v>28</v>
      </c>
      <c r="O2812" s="71">
        <v>0</v>
      </c>
      <c r="P2812" s="74">
        <v>2478.61</v>
      </c>
    </row>
    <row r="2813" spans="1:16" ht="14.25" customHeight="1">
      <c r="A2813" s="64" t="s">
        <v>132</v>
      </c>
      <c r="B2813" s="163" t="s">
        <v>1586</v>
      </c>
      <c r="C2813" s="174" t="s">
        <v>647</v>
      </c>
      <c r="D2813" s="68">
        <v>45762</v>
      </c>
      <c r="E2813" s="66">
        <f t="shared" si="33"/>
        <v>4</v>
      </c>
      <c r="F2813" s="66">
        <f t="shared" si="34"/>
        <v>2025</v>
      </c>
      <c r="G2813" s="67">
        <f t="shared" si="35"/>
        <v>45748</v>
      </c>
      <c r="H2813" s="67" t="s">
        <v>29</v>
      </c>
      <c r="I2813" s="26" t="s">
        <v>44</v>
      </c>
      <c r="J2813" s="66" t="s">
        <v>733</v>
      </c>
      <c r="K2813" s="69"/>
      <c r="L2813" s="69"/>
      <c r="M2813" s="69" t="s">
        <v>666</v>
      </c>
      <c r="N2813" s="69" t="s">
        <v>28</v>
      </c>
      <c r="O2813" s="71">
        <v>0</v>
      </c>
      <c r="P2813" s="74">
        <v>93.39</v>
      </c>
    </row>
    <row r="2814" spans="1:16" ht="14.25" customHeight="1">
      <c r="A2814" s="64" t="s">
        <v>132</v>
      </c>
      <c r="B2814" s="163" t="s">
        <v>1586</v>
      </c>
      <c r="C2814" s="174" t="s">
        <v>647</v>
      </c>
      <c r="D2814" s="68">
        <v>45770</v>
      </c>
      <c r="E2814" s="66">
        <f t="shared" si="33"/>
        <v>4</v>
      </c>
      <c r="F2814" s="66">
        <f t="shared" si="34"/>
        <v>2025</v>
      </c>
      <c r="G2814" s="67">
        <f t="shared" si="35"/>
        <v>45748</v>
      </c>
      <c r="H2814" s="67" t="s">
        <v>2006</v>
      </c>
      <c r="I2814" s="26" t="s">
        <v>165</v>
      </c>
      <c r="J2814" s="66" t="s">
        <v>139</v>
      </c>
      <c r="K2814" s="69"/>
      <c r="L2814" s="69"/>
      <c r="M2814" s="69" t="s">
        <v>664</v>
      </c>
      <c r="N2814" s="69" t="s">
        <v>604</v>
      </c>
      <c r="O2814" s="71">
        <v>1.89</v>
      </c>
      <c r="P2814" s="74">
        <v>0</v>
      </c>
    </row>
    <row r="2815" spans="1:16" ht="14.25" customHeight="1">
      <c r="A2815" s="64" t="s">
        <v>132</v>
      </c>
      <c r="B2815" s="163" t="s">
        <v>1586</v>
      </c>
      <c r="C2815" s="174" t="s">
        <v>647</v>
      </c>
      <c r="D2815" s="68">
        <v>45770</v>
      </c>
      <c r="E2815" s="66">
        <f t="shared" si="33"/>
        <v>4</v>
      </c>
      <c r="F2815" s="66">
        <f t="shared" si="34"/>
        <v>2025</v>
      </c>
      <c r="G2815" s="67">
        <f t="shared" si="35"/>
        <v>45748</v>
      </c>
      <c r="H2815" s="67" t="s">
        <v>2008</v>
      </c>
      <c r="I2815" s="26" t="s">
        <v>63</v>
      </c>
      <c r="J2815" s="66" t="s">
        <v>765</v>
      </c>
      <c r="K2815" s="69"/>
      <c r="L2815" s="69"/>
      <c r="M2815" s="69" t="s">
        <v>666</v>
      </c>
      <c r="N2815" s="69" t="s">
        <v>28</v>
      </c>
      <c r="O2815" s="71">
        <v>0</v>
      </c>
      <c r="P2815" s="74">
        <v>151.66</v>
      </c>
    </row>
    <row r="2816" spans="1:16" ht="14.25" customHeight="1">
      <c r="A2816" s="64" t="s">
        <v>132</v>
      </c>
      <c r="B2816" s="163" t="s">
        <v>1586</v>
      </c>
      <c r="C2816" s="174" t="s">
        <v>647</v>
      </c>
      <c r="D2816" s="68">
        <v>45770</v>
      </c>
      <c r="E2816" s="66">
        <f t="shared" si="33"/>
        <v>4</v>
      </c>
      <c r="F2816" s="66">
        <f t="shared" si="34"/>
        <v>2025</v>
      </c>
      <c r="G2816" s="67">
        <f t="shared" si="35"/>
        <v>45748</v>
      </c>
      <c r="H2816" s="67" t="s">
        <v>2008</v>
      </c>
      <c r="I2816" s="26" t="s">
        <v>63</v>
      </c>
      <c r="J2816" s="66" t="s">
        <v>765</v>
      </c>
      <c r="K2816" s="69"/>
      <c r="L2816" s="69"/>
      <c r="M2816" s="69" t="s">
        <v>666</v>
      </c>
      <c r="N2816" s="69" t="s">
        <v>28</v>
      </c>
      <c r="O2816" s="71">
        <v>0</v>
      </c>
      <c r="P2816" s="74">
        <v>4793.96</v>
      </c>
    </row>
    <row r="2817" spans="1:16" ht="14.25" customHeight="1">
      <c r="A2817" s="64" t="s">
        <v>132</v>
      </c>
      <c r="B2817" s="163" t="s">
        <v>1586</v>
      </c>
      <c r="C2817" s="174" t="s">
        <v>647</v>
      </c>
      <c r="D2817" s="68">
        <v>45770</v>
      </c>
      <c r="E2817" s="66">
        <f t="shared" si="33"/>
        <v>4</v>
      </c>
      <c r="F2817" s="66">
        <f t="shared" si="34"/>
        <v>2025</v>
      </c>
      <c r="G2817" s="67">
        <f t="shared" si="35"/>
        <v>45748</v>
      </c>
      <c r="H2817" s="67" t="s">
        <v>2008</v>
      </c>
      <c r="I2817" s="26" t="s">
        <v>63</v>
      </c>
      <c r="J2817" s="66" t="s">
        <v>765</v>
      </c>
      <c r="K2817" s="69"/>
      <c r="L2817" s="69"/>
      <c r="M2817" s="69" t="s">
        <v>666</v>
      </c>
      <c r="N2817" s="69" t="s">
        <v>28</v>
      </c>
      <c r="O2817" s="71">
        <v>0</v>
      </c>
      <c r="P2817" s="74">
        <v>8239.81</v>
      </c>
    </row>
    <row r="2818" spans="1:16" ht="14.25" customHeight="1">
      <c r="A2818" s="64" t="s">
        <v>132</v>
      </c>
      <c r="B2818" s="163" t="s">
        <v>1586</v>
      </c>
      <c r="C2818" s="174" t="s">
        <v>647</v>
      </c>
      <c r="D2818" s="68">
        <v>45772</v>
      </c>
      <c r="E2818" s="66">
        <f t="shared" si="33"/>
        <v>4</v>
      </c>
      <c r="F2818" s="66">
        <f t="shared" si="34"/>
        <v>2025</v>
      </c>
      <c r="G2818" s="67">
        <f t="shared" si="35"/>
        <v>45748</v>
      </c>
      <c r="H2818" s="67" t="s">
        <v>2009</v>
      </c>
      <c r="I2818" s="26" t="s">
        <v>102</v>
      </c>
      <c r="J2818" s="66" t="s">
        <v>129</v>
      </c>
      <c r="K2818" s="69"/>
      <c r="L2818" s="69"/>
      <c r="M2818" s="69" t="s">
        <v>666</v>
      </c>
      <c r="N2818" s="69" t="s">
        <v>28</v>
      </c>
      <c r="O2818" s="71">
        <v>0</v>
      </c>
      <c r="P2818" s="74">
        <v>2.12</v>
      </c>
    </row>
    <row r="2819" spans="1:16" ht="14.25" customHeight="1">
      <c r="A2819" s="64" t="s">
        <v>132</v>
      </c>
      <c r="B2819" s="163" t="s">
        <v>1586</v>
      </c>
      <c r="C2819" s="174" t="s">
        <v>647</v>
      </c>
      <c r="D2819" s="68">
        <v>45772</v>
      </c>
      <c r="E2819" s="66">
        <f t="shared" si="33"/>
        <v>4</v>
      </c>
      <c r="F2819" s="66">
        <f t="shared" si="34"/>
        <v>2025</v>
      </c>
      <c r="G2819" s="67">
        <f t="shared" si="35"/>
        <v>45748</v>
      </c>
      <c r="H2819" s="67" t="s">
        <v>2009</v>
      </c>
      <c r="I2819" s="26" t="s">
        <v>102</v>
      </c>
      <c r="J2819" s="66" t="s">
        <v>129</v>
      </c>
      <c r="K2819" s="69"/>
      <c r="L2819" s="69"/>
      <c r="M2819" s="69" t="s">
        <v>666</v>
      </c>
      <c r="N2819" s="69" t="s">
        <v>28</v>
      </c>
      <c r="O2819" s="71">
        <v>0</v>
      </c>
      <c r="P2819" s="74">
        <v>9</v>
      </c>
    </row>
    <row r="2820" spans="1:16" ht="14.25" customHeight="1">
      <c r="A2820" s="64" t="s">
        <v>132</v>
      </c>
      <c r="B2820" s="163" t="s">
        <v>1586</v>
      </c>
      <c r="C2820" s="174" t="s">
        <v>647</v>
      </c>
      <c r="D2820" s="68">
        <v>45772</v>
      </c>
      <c r="E2820" s="66">
        <f t="shared" si="33"/>
        <v>4</v>
      </c>
      <c r="F2820" s="66">
        <f t="shared" si="34"/>
        <v>2025</v>
      </c>
      <c r="G2820" s="67">
        <f t="shared" si="35"/>
        <v>45748</v>
      </c>
      <c r="H2820" s="67" t="s">
        <v>2009</v>
      </c>
      <c r="I2820" s="26" t="s">
        <v>102</v>
      </c>
      <c r="J2820" s="66" t="s">
        <v>129</v>
      </c>
      <c r="K2820" s="69"/>
      <c r="L2820" s="69"/>
      <c r="M2820" s="69" t="s">
        <v>666</v>
      </c>
      <c r="N2820" s="69" t="s">
        <v>28</v>
      </c>
      <c r="O2820" s="71">
        <v>0</v>
      </c>
      <c r="P2820" s="74">
        <v>9</v>
      </c>
    </row>
    <row r="2821" spans="1:16" ht="14.25" customHeight="1">
      <c r="A2821" s="64" t="s">
        <v>132</v>
      </c>
      <c r="B2821" s="163" t="s">
        <v>1586</v>
      </c>
      <c r="C2821" s="174" t="s">
        <v>647</v>
      </c>
      <c r="D2821" s="68">
        <v>45775</v>
      </c>
      <c r="E2821" s="66">
        <f t="shared" si="33"/>
        <v>4</v>
      </c>
      <c r="F2821" s="66">
        <f t="shared" si="34"/>
        <v>2025</v>
      </c>
      <c r="G2821" s="67">
        <f t="shared" si="35"/>
        <v>45748</v>
      </c>
      <c r="H2821" s="67" t="s">
        <v>2006</v>
      </c>
      <c r="I2821" s="26" t="s">
        <v>165</v>
      </c>
      <c r="J2821" s="66" t="s">
        <v>139</v>
      </c>
      <c r="K2821" s="69"/>
      <c r="L2821" s="69"/>
      <c r="M2821" s="69" t="s">
        <v>664</v>
      </c>
      <c r="N2821" s="69" t="s">
        <v>604</v>
      </c>
      <c r="O2821" s="71">
        <v>1.17</v>
      </c>
      <c r="P2821" s="74">
        <v>0</v>
      </c>
    </row>
    <row r="2822" spans="1:16" ht="14.25" customHeight="1">
      <c r="A2822" s="64" t="s">
        <v>132</v>
      </c>
      <c r="B2822" s="163" t="s">
        <v>1586</v>
      </c>
      <c r="C2822" s="174" t="s">
        <v>647</v>
      </c>
      <c r="D2822" s="68">
        <v>45775</v>
      </c>
      <c r="E2822" s="66">
        <f t="shared" si="33"/>
        <v>4</v>
      </c>
      <c r="F2822" s="66">
        <f t="shared" si="34"/>
        <v>2025</v>
      </c>
      <c r="G2822" s="67">
        <f t="shared" si="35"/>
        <v>45748</v>
      </c>
      <c r="H2822" s="67" t="s">
        <v>29</v>
      </c>
      <c r="I2822" s="26" t="s">
        <v>281</v>
      </c>
      <c r="J2822" s="66" t="s">
        <v>353</v>
      </c>
      <c r="K2822" s="69"/>
      <c r="L2822" s="69"/>
      <c r="M2822" s="69" t="s">
        <v>666</v>
      </c>
      <c r="N2822" s="69" t="s">
        <v>28</v>
      </c>
      <c r="O2822" s="71">
        <v>0</v>
      </c>
      <c r="P2822" s="74">
        <v>117</v>
      </c>
    </row>
    <row r="2823" spans="1:16" ht="14.25" customHeight="1">
      <c r="A2823" s="64" t="s">
        <v>132</v>
      </c>
      <c r="B2823" s="163" t="s">
        <v>1586</v>
      </c>
      <c r="C2823" s="174" t="s">
        <v>647</v>
      </c>
      <c r="D2823" s="68">
        <v>45775</v>
      </c>
      <c r="E2823" s="66">
        <f t="shared" si="33"/>
        <v>4</v>
      </c>
      <c r="F2823" s="66">
        <f t="shared" si="34"/>
        <v>2025</v>
      </c>
      <c r="G2823" s="67">
        <f t="shared" si="35"/>
        <v>45748</v>
      </c>
      <c r="H2823" s="67" t="s">
        <v>29</v>
      </c>
      <c r="I2823" s="26" t="s">
        <v>281</v>
      </c>
      <c r="J2823" s="66" t="s">
        <v>962</v>
      </c>
      <c r="K2823" s="69"/>
      <c r="L2823" s="69"/>
      <c r="M2823" s="69" t="s">
        <v>666</v>
      </c>
      <c r="N2823" s="69" t="s">
        <v>28</v>
      </c>
      <c r="O2823" s="71">
        <v>0</v>
      </c>
      <c r="P2823" s="74">
        <v>1542.42</v>
      </c>
    </row>
    <row r="2824" spans="1:16" ht="14.25" customHeight="1">
      <c r="A2824" s="64" t="s">
        <v>132</v>
      </c>
      <c r="B2824" s="163" t="s">
        <v>1586</v>
      </c>
      <c r="C2824" s="174" t="s">
        <v>647</v>
      </c>
      <c r="D2824" s="68">
        <v>45775</v>
      </c>
      <c r="E2824" s="66">
        <f t="shared" si="33"/>
        <v>4</v>
      </c>
      <c r="F2824" s="66">
        <f t="shared" si="34"/>
        <v>2025</v>
      </c>
      <c r="G2824" s="67">
        <f t="shared" si="35"/>
        <v>45748</v>
      </c>
      <c r="H2824" s="67" t="s">
        <v>2008</v>
      </c>
      <c r="I2824" s="26" t="s">
        <v>63</v>
      </c>
      <c r="J2824" s="66" t="s">
        <v>1350</v>
      </c>
      <c r="K2824" s="69">
        <v>392527</v>
      </c>
      <c r="L2824" s="69"/>
      <c r="M2824" s="69" t="s">
        <v>666</v>
      </c>
      <c r="N2824" s="69" t="s">
        <v>28</v>
      </c>
      <c r="O2824" s="71">
        <v>0</v>
      </c>
      <c r="P2824" s="74">
        <v>624.4</v>
      </c>
    </row>
    <row r="2825" spans="1:16" ht="14.25" customHeight="1">
      <c r="A2825" s="64" t="s">
        <v>132</v>
      </c>
      <c r="B2825" s="163" t="s">
        <v>1586</v>
      </c>
      <c r="C2825" s="174" t="s">
        <v>647</v>
      </c>
      <c r="D2825" s="68">
        <v>45775</v>
      </c>
      <c r="E2825" s="66">
        <f t="shared" si="33"/>
        <v>4</v>
      </c>
      <c r="F2825" s="66">
        <f t="shared" si="34"/>
        <v>2025</v>
      </c>
      <c r="G2825" s="67">
        <f t="shared" si="35"/>
        <v>45748</v>
      </c>
      <c r="H2825" s="67" t="s">
        <v>2008</v>
      </c>
      <c r="I2825" s="26" t="s">
        <v>63</v>
      </c>
      <c r="J2825" s="66" t="s">
        <v>1350</v>
      </c>
      <c r="K2825" s="69">
        <v>392528</v>
      </c>
      <c r="L2825" s="69"/>
      <c r="M2825" s="69" t="s">
        <v>666</v>
      </c>
      <c r="N2825" s="69" t="s">
        <v>28</v>
      </c>
      <c r="O2825" s="71">
        <v>0</v>
      </c>
      <c r="P2825" s="74">
        <v>1766.64</v>
      </c>
    </row>
    <row r="2826" spans="1:16" ht="14.25" customHeight="1">
      <c r="A2826" s="64" t="s">
        <v>132</v>
      </c>
      <c r="B2826" s="163" t="s">
        <v>1586</v>
      </c>
      <c r="C2826" s="174" t="s">
        <v>647</v>
      </c>
      <c r="D2826" s="68">
        <v>45775</v>
      </c>
      <c r="E2826" s="66">
        <f t="shared" si="33"/>
        <v>4</v>
      </c>
      <c r="F2826" s="66">
        <f t="shared" si="34"/>
        <v>2025</v>
      </c>
      <c r="G2826" s="67">
        <f t="shared" si="35"/>
        <v>45748</v>
      </c>
      <c r="H2826" s="67" t="s">
        <v>29</v>
      </c>
      <c r="I2826" s="26" t="s">
        <v>281</v>
      </c>
      <c r="J2826" s="66" t="s">
        <v>353</v>
      </c>
      <c r="K2826" s="69"/>
      <c r="L2826" s="69"/>
      <c r="M2826" s="69" t="s">
        <v>666</v>
      </c>
      <c r="N2826" s="69" t="s">
        <v>28</v>
      </c>
      <c r="O2826" s="71">
        <v>0</v>
      </c>
      <c r="P2826" s="74">
        <v>392.08</v>
      </c>
    </row>
    <row r="2827" spans="1:16" ht="14.25" customHeight="1">
      <c r="A2827" s="64" t="s">
        <v>132</v>
      </c>
      <c r="B2827" s="163" t="s">
        <v>1586</v>
      </c>
      <c r="C2827" s="174" t="s">
        <v>647</v>
      </c>
      <c r="D2827" s="68">
        <v>45775</v>
      </c>
      <c r="E2827" s="66">
        <f t="shared" si="33"/>
        <v>4</v>
      </c>
      <c r="F2827" s="66">
        <f t="shared" si="34"/>
        <v>2025</v>
      </c>
      <c r="G2827" s="67">
        <f t="shared" si="35"/>
        <v>45748</v>
      </c>
      <c r="H2827" s="67" t="s">
        <v>2008</v>
      </c>
      <c r="I2827" s="26" t="s">
        <v>475</v>
      </c>
      <c r="J2827" s="66" t="s">
        <v>152</v>
      </c>
      <c r="K2827" s="69"/>
      <c r="L2827" s="69"/>
      <c r="M2827" s="69" t="s">
        <v>666</v>
      </c>
      <c r="N2827" s="69" t="s">
        <v>28</v>
      </c>
      <c r="O2827" s="71">
        <v>0</v>
      </c>
      <c r="P2827" s="74">
        <v>336.65</v>
      </c>
    </row>
    <row r="2828" spans="1:16" ht="14.25" customHeight="1">
      <c r="A2828" s="64" t="s">
        <v>132</v>
      </c>
      <c r="B2828" s="163" t="s">
        <v>1586</v>
      </c>
      <c r="C2828" s="174" t="s">
        <v>647</v>
      </c>
      <c r="D2828" s="68">
        <v>45775</v>
      </c>
      <c r="E2828" s="66">
        <f t="shared" si="33"/>
        <v>4</v>
      </c>
      <c r="F2828" s="66">
        <f t="shared" si="34"/>
        <v>2025</v>
      </c>
      <c r="G2828" s="67">
        <f t="shared" si="35"/>
        <v>45748</v>
      </c>
      <c r="H2828" s="67" t="s">
        <v>2008</v>
      </c>
      <c r="I2828" s="26" t="s">
        <v>475</v>
      </c>
      <c r="J2828" s="66" t="s">
        <v>152</v>
      </c>
      <c r="K2828" s="69"/>
      <c r="L2828" s="69"/>
      <c r="M2828" s="69" t="s">
        <v>666</v>
      </c>
      <c r="N2828" s="69" t="s">
        <v>28</v>
      </c>
      <c r="O2828" s="71">
        <v>0</v>
      </c>
      <c r="P2828" s="74">
        <v>257.14</v>
      </c>
    </row>
    <row r="2829" spans="1:16" ht="14.25" customHeight="1">
      <c r="A2829" s="64" t="s">
        <v>132</v>
      </c>
      <c r="B2829" s="163" t="s">
        <v>1586</v>
      </c>
      <c r="C2829" s="174" t="s">
        <v>647</v>
      </c>
      <c r="D2829" s="68">
        <v>45775</v>
      </c>
      <c r="E2829" s="66">
        <f t="shared" si="33"/>
        <v>4</v>
      </c>
      <c r="F2829" s="66">
        <f t="shared" si="34"/>
        <v>2025</v>
      </c>
      <c r="G2829" s="67">
        <f t="shared" si="35"/>
        <v>45748</v>
      </c>
      <c r="H2829" s="67" t="s">
        <v>2008</v>
      </c>
      <c r="I2829" s="26" t="s">
        <v>475</v>
      </c>
      <c r="J2829" s="66" t="s">
        <v>152</v>
      </c>
      <c r="K2829" s="69"/>
      <c r="L2829" s="69"/>
      <c r="M2829" s="69" t="s">
        <v>666</v>
      </c>
      <c r="N2829" s="69" t="s">
        <v>28</v>
      </c>
      <c r="O2829" s="71">
        <v>0</v>
      </c>
      <c r="P2829" s="74">
        <v>32.5</v>
      </c>
    </row>
    <row r="2830" spans="1:16" ht="14.25" customHeight="1">
      <c r="A2830" s="64" t="s">
        <v>132</v>
      </c>
      <c r="B2830" s="163" t="s">
        <v>1586</v>
      </c>
      <c r="C2830" s="174" t="s">
        <v>647</v>
      </c>
      <c r="D2830" s="68">
        <v>45775</v>
      </c>
      <c r="E2830" s="66">
        <f t="shared" si="33"/>
        <v>4</v>
      </c>
      <c r="F2830" s="66">
        <f t="shared" si="34"/>
        <v>2025</v>
      </c>
      <c r="G2830" s="67">
        <f t="shared" si="35"/>
        <v>45748</v>
      </c>
      <c r="H2830" s="67" t="s">
        <v>2008</v>
      </c>
      <c r="I2830" s="26" t="s">
        <v>475</v>
      </c>
      <c r="J2830" s="66" t="s">
        <v>152</v>
      </c>
      <c r="K2830" s="69"/>
      <c r="L2830" s="69"/>
      <c r="M2830" s="69" t="s">
        <v>666</v>
      </c>
      <c r="N2830" s="69" t="s">
        <v>28</v>
      </c>
      <c r="O2830" s="71">
        <v>0</v>
      </c>
      <c r="P2830" s="74">
        <v>65.41</v>
      </c>
    </row>
    <row r="2831" spans="1:16" ht="14.25" customHeight="1">
      <c r="A2831" s="64" t="s">
        <v>132</v>
      </c>
      <c r="B2831" s="163" t="s">
        <v>1586</v>
      </c>
      <c r="C2831" s="174" t="s">
        <v>647</v>
      </c>
      <c r="D2831" s="68">
        <v>45777</v>
      </c>
      <c r="E2831" s="66">
        <f t="shared" si="33"/>
        <v>4</v>
      </c>
      <c r="F2831" s="66">
        <f t="shared" si="34"/>
        <v>2025</v>
      </c>
      <c r="G2831" s="67">
        <f t="shared" si="35"/>
        <v>45748</v>
      </c>
      <c r="H2831" s="67" t="s">
        <v>2006</v>
      </c>
      <c r="I2831" s="26" t="s">
        <v>165</v>
      </c>
      <c r="J2831" s="66" t="s">
        <v>139</v>
      </c>
      <c r="K2831" s="69"/>
      <c r="L2831" s="69"/>
      <c r="M2831" s="69" t="s">
        <v>664</v>
      </c>
      <c r="N2831" s="69" t="s">
        <v>604</v>
      </c>
      <c r="O2831" s="71">
        <v>7.82</v>
      </c>
      <c r="P2831" s="74">
        <v>0</v>
      </c>
    </row>
    <row r="2832" spans="1:16" ht="14.25" customHeight="1">
      <c r="A2832" s="64" t="s">
        <v>132</v>
      </c>
      <c r="B2832" s="163" t="s">
        <v>1586</v>
      </c>
      <c r="C2832" s="174" t="s">
        <v>647</v>
      </c>
      <c r="D2832" s="68">
        <v>45777</v>
      </c>
      <c r="E2832" s="66">
        <f t="shared" si="33"/>
        <v>4</v>
      </c>
      <c r="F2832" s="66">
        <f t="shared" si="34"/>
        <v>2025</v>
      </c>
      <c r="G2832" s="67">
        <f t="shared" si="35"/>
        <v>45748</v>
      </c>
      <c r="H2832" s="67" t="s">
        <v>29</v>
      </c>
      <c r="I2832" s="26" t="s">
        <v>43</v>
      </c>
      <c r="J2832" s="66" t="s">
        <v>282</v>
      </c>
      <c r="K2832" s="69"/>
      <c r="L2832" s="69"/>
      <c r="M2832" s="69" t="s">
        <v>666</v>
      </c>
      <c r="N2832" s="69" t="s">
        <v>28</v>
      </c>
      <c r="O2832" s="71">
        <v>0</v>
      </c>
      <c r="P2832" s="74">
        <v>4986.28</v>
      </c>
    </row>
    <row r="2833" spans="1:16" ht="14.25" customHeight="1">
      <c r="A2833" s="64" t="s">
        <v>132</v>
      </c>
      <c r="B2833" s="163" t="s">
        <v>1586</v>
      </c>
      <c r="C2833" s="174" t="s">
        <v>647</v>
      </c>
      <c r="D2833" s="68">
        <v>45777</v>
      </c>
      <c r="E2833" s="66">
        <f t="shared" si="33"/>
        <v>4</v>
      </c>
      <c r="F2833" s="66">
        <f t="shared" si="34"/>
        <v>2025</v>
      </c>
      <c r="G2833" s="67">
        <f t="shared" si="35"/>
        <v>45748</v>
      </c>
      <c r="H2833" s="67" t="s">
        <v>29</v>
      </c>
      <c r="I2833" s="26" t="s">
        <v>43</v>
      </c>
      <c r="J2833" s="66" t="s">
        <v>285</v>
      </c>
      <c r="K2833" s="69"/>
      <c r="L2833" s="69"/>
      <c r="M2833" s="69" t="s">
        <v>666</v>
      </c>
      <c r="N2833" s="69" t="s">
        <v>28</v>
      </c>
      <c r="O2833" s="71">
        <v>0</v>
      </c>
      <c r="P2833" s="74">
        <v>3920.64</v>
      </c>
    </row>
    <row r="2834" spans="1:16" ht="14.25" customHeight="1">
      <c r="A2834" s="64" t="s">
        <v>132</v>
      </c>
      <c r="B2834" s="163" t="s">
        <v>1586</v>
      </c>
      <c r="C2834" s="174" t="s">
        <v>647</v>
      </c>
      <c r="D2834" s="68">
        <v>45777</v>
      </c>
      <c r="E2834" s="66">
        <f t="shared" si="33"/>
        <v>4</v>
      </c>
      <c r="F2834" s="66">
        <f t="shared" si="34"/>
        <v>2025</v>
      </c>
      <c r="G2834" s="67">
        <f t="shared" si="35"/>
        <v>45748</v>
      </c>
      <c r="H2834" s="67" t="s">
        <v>29</v>
      </c>
      <c r="I2834" s="26" t="s">
        <v>43</v>
      </c>
      <c r="J2834" s="66" t="s">
        <v>301</v>
      </c>
      <c r="K2834" s="69"/>
      <c r="L2834" s="69"/>
      <c r="M2834" s="69" t="s">
        <v>666</v>
      </c>
      <c r="N2834" s="69" t="s">
        <v>28</v>
      </c>
      <c r="O2834" s="71">
        <v>0</v>
      </c>
      <c r="P2834" s="74">
        <v>2095.58</v>
      </c>
    </row>
    <row r="2835" spans="1:16" ht="14.25" customHeight="1">
      <c r="A2835" s="64" t="s">
        <v>132</v>
      </c>
      <c r="B2835" s="163" t="s">
        <v>1586</v>
      </c>
      <c r="C2835" s="174" t="s">
        <v>647</v>
      </c>
      <c r="D2835" s="68">
        <v>45777</v>
      </c>
      <c r="E2835" s="66">
        <f t="shared" si="33"/>
        <v>4</v>
      </c>
      <c r="F2835" s="66">
        <f t="shared" si="34"/>
        <v>2025</v>
      </c>
      <c r="G2835" s="67">
        <f t="shared" si="35"/>
        <v>45748</v>
      </c>
      <c r="H2835" s="67" t="s">
        <v>29</v>
      </c>
      <c r="I2835" s="26" t="s">
        <v>43</v>
      </c>
      <c r="J2835" s="66" t="s">
        <v>302</v>
      </c>
      <c r="K2835" s="69"/>
      <c r="L2835" s="69"/>
      <c r="M2835" s="69" t="s">
        <v>666</v>
      </c>
      <c r="N2835" s="69" t="s">
        <v>28</v>
      </c>
      <c r="O2835" s="71">
        <v>0</v>
      </c>
      <c r="P2835" s="74">
        <v>1594.7</v>
      </c>
    </row>
    <row r="2836" spans="1:16" ht="14.25" customHeight="1">
      <c r="A2836" s="64" t="s">
        <v>132</v>
      </c>
      <c r="B2836" s="163" t="s">
        <v>1586</v>
      </c>
      <c r="C2836" s="174" t="s">
        <v>647</v>
      </c>
      <c r="D2836" s="68">
        <v>45777</v>
      </c>
      <c r="E2836" s="66">
        <f t="shared" si="33"/>
        <v>4</v>
      </c>
      <c r="F2836" s="66">
        <f t="shared" si="34"/>
        <v>2025</v>
      </c>
      <c r="G2836" s="67">
        <f t="shared" si="35"/>
        <v>45748</v>
      </c>
      <c r="H2836" s="67" t="s">
        <v>29</v>
      </c>
      <c r="I2836" s="26" t="s">
        <v>43</v>
      </c>
      <c r="J2836" s="66" t="s">
        <v>303</v>
      </c>
      <c r="K2836" s="69"/>
      <c r="L2836" s="69"/>
      <c r="M2836" s="69" t="s">
        <v>666</v>
      </c>
      <c r="N2836" s="69" t="s">
        <v>28</v>
      </c>
      <c r="O2836" s="71">
        <v>0</v>
      </c>
      <c r="P2836" s="74">
        <v>1747.23</v>
      </c>
    </row>
    <row r="2837" spans="1:16" ht="14.25" customHeight="1">
      <c r="A2837" s="64" t="s">
        <v>132</v>
      </c>
      <c r="B2837" s="163" t="s">
        <v>1586</v>
      </c>
      <c r="C2837" s="174" t="s">
        <v>647</v>
      </c>
      <c r="D2837" s="68">
        <v>45777</v>
      </c>
      <c r="E2837" s="66">
        <f t="shared" si="33"/>
        <v>4</v>
      </c>
      <c r="F2837" s="66">
        <f t="shared" si="34"/>
        <v>2025</v>
      </c>
      <c r="G2837" s="67">
        <f t="shared" si="35"/>
        <v>45748</v>
      </c>
      <c r="H2837" s="67" t="s">
        <v>29</v>
      </c>
      <c r="I2837" s="26" t="s">
        <v>43</v>
      </c>
      <c r="J2837" s="66" t="s">
        <v>264</v>
      </c>
      <c r="K2837" s="69"/>
      <c r="L2837" s="69"/>
      <c r="M2837" s="69" t="s">
        <v>666</v>
      </c>
      <c r="N2837" s="69" t="s">
        <v>28</v>
      </c>
      <c r="O2837" s="71">
        <v>0</v>
      </c>
      <c r="P2837" s="74">
        <v>1623.73</v>
      </c>
    </row>
    <row r="2838" spans="1:16" ht="14.25" customHeight="1">
      <c r="A2838" s="64" t="s">
        <v>132</v>
      </c>
      <c r="B2838" s="163" t="s">
        <v>1586</v>
      </c>
      <c r="C2838" s="174" t="s">
        <v>647</v>
      </c>
      <c r="D2838" s="68">
        <v>45777</v>
      </c>
      <c r="E2838" s="66">
        <f t="shared" si="33"/>
        <v>4</v>
      </c>
      <c r="F2838" s="66">
        <f t="shared" si="34"/>
        <v>2025</v>
      </c>
      <c r="G2838" s="67">
        <f t="shared" si="35"/>
        <v>45748</v>
      </c>
      <c r="H2838" s="67" t="s">
        <v>29</v>
      </c>
      <c r="I2838" s="26" t="s">
        <v>43</v>
      </c>
      <c r="J2838" s="66" t="s">
        <v>304</v>
      </c>
      <c r="K2838" s="69"/>
      <c r="L2838" s="69"/>
      <c r="M2838" s="69" t="s">
        <v>666</v>
      </c>
      <c r="N2838" s="69" t="s">
        <v>28</v>
      </c>
      <c r="O2838" s="71">
        <v>0</v>
      </c>
      <c r="P2838" s="74">
        <v>1719.4</v>
      </c>
    </row>
    <row r="2839" spans="1:16" ht="14.25" customHeight="1">
      <c r="A2839" s="64" t="s">
        <v>132</v>
      </c>
      <c r="B2839" s="163" t="s">
        <v>1586</v>
      </c>
      <c r="C2839" s="174" t="s">
        <v>647</v>
      </c>
      <c r="D2839" s="68">
        <v>45777</v>
      </c>
      <c r="E2839" s="66">
        <f t="shared" si="33"/>
        <v>4</v>
      </c>
      <c r="F2839" s="66">
        <f t="shared" si="34"/>
        <v>2025</v>
      </c>
      <c r="G2839" s="67">
        <f t="shared" si="35"/>
        <v>45748</v>
      </c>
      <c r="H2839" s="67" t="s">
        <v>29</v>
      </c>
      <c r="I2839" s="26" t="s">
        <v>43</v>
      </c>
      <c r="J2839" s="66" t="s">
        <v>305</v>
      </c>
      <c r="K2839" s="69"/>
      <c r="L2839" s="69"/>
      <c r="M2839" s="69" t="s">
        <v>666</v>
      </c>
      <c r="N2839" s="69" t="s">
        <v>28</v>
      </c>
      <c r="O2839" s="71">
        <v>0</v>
      </c>
      <c r="P2839" s="74">
        <v>3642.81</v>
      </c>
    </row>
    <row r="2840" spans="1:16" ht="14.25" customHeight="1">
      <c r="A2840" s="64" t="s">
        <v>132</v>
      </c>
      <c r="B2840" s="163" t="s">
        <v>1586</v>
      </c>
      <c r="C2840" s="174" t="s">
        <v>647</v>
      </c>
      <c r="D2840" s="68">
        <v>45777</v>
      </c>
      <c r="E2840" s="66">
        <f t="shared" si="33"/>
        <v>4</v>
      </c>
      <c r="F2840" s="66">
        <f t="shared" si="34"/>
        <v>2025</v>
      </c>
      <c r="G2840" s="67">
        <f t="shared" si="35"/>
        <v>45748</v>
      </c>
      <c r="H2840" s="67" t="s">
        <v>2010</v>
      </c>
      <c r="I2840" s="26" t="s">
        <v>54</v>
      </c>
      <c r="J2840" s="66" t="s">
        <v>713</v>
      </c>
      <c r="K2840" s="69"/>
      <c r="L2840" s="69"/>
      <c r="M2840" s="69" t="s">
        <v>666</v>
      </c>
      <c r="N2840" s="69" t="s">
        <v>28</v>
      </c>
      <c r="O2840" s="71">
        <v>0</v>
      </c>
      <c r="P2840" s="74">
        <v>1212</v>
      </c>
    </row>
    <row r="2841" spans="1:16" ht="14.25" customHeight="1">
      <c r="A2841" s="64" t="s">
        <v>132</v>
      </c>
      <c r="B2841" s="163" t="s">
        <v>1586</v>
      </c>
      <c r="C2841" s="174" t="s">
        <v>647</v>
      </c>
      <c r="D2841" s="68">
        <v>45777</v>
      </c>
      <c r="E2841" s="66">
        <f t="shared" si="33"/>
        <v>4</v>
      </c>
      <c r="F2841" s="66">
        <f t="shared" si="34"/>
        <v>2025</v>
      </c>
      <c r="G2841" s="67">
        <f t="shared" si="35"/>
        <v>45748</v>
      </c>
      <c r="H2841" s="67" t="s">
        <v>2008</v>
      </c>
      <c r="I2841" s="26" t="s">
        <v>63</v>
      </c>
      <c r="J2841" s="66" t="s">
        <v>1459</v>
      </c>
      <c r="K2841" s="69"/>
      <c r="L2841" s="69"/>
      <c r="M2841" s="69" t="s">
        <v>666</v>
      </c>
      <c r="N2841" s="69" t="s">
        <v>28</v>
      </c>
      <c r="O2841" s="71">
        <v>0</v>
      </c>
      <c r="P2841" s="74">
        <v>3490.37</v>
      </c>
    </row>
    <row r="2842" spans="1:16" ht="14.25" customHeight="1">
      <c r="A2842" s="64" t="s">
        <v>132</v>
      </c>
      <c r="B2842" s="163" t="s">
        <v>1586</v>
      </c>
      <c r="C2842" s="174" t="s">
        <v>647</v>
      </c>
      <c r="D2842" s="68">
        <v>45777</v>
      </c>
      <c r="E2842" s="66">
        <f t="shared" si="33"/>
        <v>4</v>
      </c>
      <c r="F2842" s="66">
        <f t="shared" si="34"/>
        <v>2025</v>
      </c>
      <c r="G2842" s="67">
        <f t="shared" si="35"/>
        <v>45748</v>
      </c>
      <c r="H2842" s="67" t="s">
        <v>2010</v>
      </c>
      <c r="I2842" s="26" t="s">
        <v>55</v>
      </c>
      <c r="J2842" s="66" t="s">
        <v>1610</v>
      </c>
      <c r="K2842" s="69"/>
      <c r="L2842" s="69"/>
      <c r="M2842" s="69" t="s">
        <v>666</v>
      </c>
      <c r="N2842" s="69" t="s">
        <v>28</v>
      </c>
      <c r="O2842" s="71">
        <v>0</v>
      </c>
      <c r="P2842" s="74">
        <v>552.87</v>
      </c>
    </row>
    <row r="2843" spans="1:16" ht="14.25" customHeight="1">
      <c r="A2843" s="64" t="s">
        <v>132</v>
      </c>
      <c r="B2843" s="163" t="s">
        <v>1586</v>
      </c>
      <c r="C2843" s="174" t="s">
        <v>647</v>
      </c>
      <c r="D2843" s="68">
        <v>45777</v>
      </c>
      <c r="E2843" s="66">
        <f t="shared" si="33"/>
        <v>4</v>
      </c>
      <c r="F2843" s="66">
        <f t="shared" si="34"/>
        <v>2025</v>
      </c>
      <c r="G2843" s="67">
        <f t="shared" si="35"/>
        <v>45748</v>
      </c>
      <c r="H2843" s="67" t="s">
        <v>29</v>
      </c>
      <c r="I2843" s="26" t="s">
        <v>43</v>
      </c>
      <c r="J2843" s="66" t="s">
        <v>1611</v>
      </c>
      <c r="K2843" s="69"/>
      <c r="L2843" s="69"/>
      <c r="M2843" s="69" t="s">
        <v>666</v>
      </c>
      <c r="N2843" s="69" t="s">
        <v>28</v>
      </c>
      <c r="O2843" s="71">
        <v>0</v>
      </c>
      <c r="P2843" s="74">
        <v>996.02</v>
      </c>
    </row>
    <row r="2844" spans="1:16" ht="14.25" customHeight="1">
      <c r="A2844" s="64" t="s">
        <v>132</v>
      </c>
      <c r="B2844" s="163" t="s">
        <v>1586</v>
      </c>
      <c r="C2844" s="174" t="s">
        <v>647</v>
      </c>
      <c r="D2844" s="68">
        <v>45785</v>
      </c>
      <c r="E2844" s="66">
        <f t="shared" si="33"/>
        <v>5</v>
      </c>
      <c r="F2844" s="66">
        <f t="shared" si="34"/>
        <v>2025</v>
      </c>
      <c r="G2844" s="67">
        <f t="shared" si="35"/>
        <v>45778</v>
      </c>
      <c r="H2844" s="67" t="s">
        <v>2006</v>
      </c>
      <c r="I2844" s="26" t="s">
        <v>165</v>
      </c>
      <c r="J2844" s="66" t="s">
        <v>139</v>
      </c>
      <c r="K2844" s="69"/>
      <c r="L2844" s="69"/>
      <c r="M2844" s="69" t="s">
        <v>664</v>
      </c>
      <c r="N2844" s="69" t="s">
        <v>604</v>
      </c>
      <c r="O2844" s="71">
        <v>0.21</v>
      </c>
      <c r="P2844" s="74">
        <v>0</v>
      </c>
    </row>
    <row r="2845" spans="1:16" ht="14.25" customHeight="1">
      <c r="A2845" s="64" t="s">
        <v>132</v>
      </c>
      <c r="B2845" s="163" t="s">
        <v>1586</v>
      </c>
      <c r="C2845" s="174" t="s">
        <v>647</v>
      </c>
      <c r="D2845" s="68">
        <v>45786</v>
      </c>
      <c r="E2845" s="66">
        <f t="shared" si="33"/>
        <v>5</v>
      </c>
      <c r="F2845" s="66">
        <f t="shared" si="34"/>
        <v>2025</v>
      </c>
      <c r="G2845" s="67">
        <f t="shared" si="35"/>
        <v>45778</v>
      </c>
      <c r="H2845" s="67" t="s">
        <v>2007</v>
      </c>
      <c r="I2845" s="26" t="s">
        <v>1587</v>
      </c>
      <c r="J2845" s="66" t="s">
        <v>146</v>
      </c>
      <c r="K2845" s="69"/>
      <c r="L2845" s="69"/>
      <c r="M2845" s="69" t="s">
        <v>666</v>
      </c>
      <c r="N2845" s="69" t="s">
        <v>604</v>
      </c>
      <c r="O2845" s="71">
        <v>61890.6</v>
      </c>
      <c r="P2845" s="74">
        <v>0</v>
      </c>
    </row>
    <row r="2846" spans="1:16" ht="14.25" customHeight="1">
      <c r="A2846" s="64" t="s">
        <v>132</v>
      </c>
      <c r="B2846" s="163" t="s">
        <v>1586</v>
      </c>
      <c r="C2846" s="174" t="s">
        <v>647</v>
      </c>
      <c r="D2846" s="68">
        <v>45791</v>
      </c>
      <c r="E2846" s="66">
        <f t="shared" si="33"/>
        <v>5</v>
      </c>
      <c r="F2846" s="66">
        <f t="shared" si="34"/>
        <v>2025</v>
      </c>
      <c r="G2846" s="67">
        <f t="shared" si="35"/>
        <v>45778</v>
      </c>
      <c r="H2846" s="67" t="s">
        <v>2006</v>
      </c>
      <c r="I2846" s="26" t="s">
        <v>165</v>
      </c>
      <c r="J2846" s="66" t="s">
        <v>139</v>
      </c>
      <c r="K2846" s="69"/>
      <c r="L2846" s="69"/>
      <c r="M2846" s="69" t="s">
        <v>664</v>
      </c>
      <c r="N2846" s="69" t="s">
        <v>604</v>
      </c>
      <c r="O2846" s="71">
        <v>3.05</v>
      </c>
      <c r="P2846" s="74">
        <v>0</v>
      </c>
    </row>
    <row r="2847" spans="1:16" ht="14.25" customHeight="1">
      <c r="A2847" s="64" t="s">
        <v>132</v>
      </c>
      <c r="B2847" s="163" t="s">
        <v>1586</v>
      </c>
      <c r="C2847" s="174" t="s">
        <v>647</v>
      </c>
      <c r="D2847" s="68">
        <v>45792</v>
      </c>
      <c r="E2847" s="66">
        <f t="shared" si="33"/>
        <v>5</v>
      </c>
      <c r="F2847" s="66">
        <f t="shared" si="34"/>
        <v>2025</v>
      </c>
      <c r="G2847" s="67">
        <f t="shared" si="35"/>
        <v>45778</v>
      </c>
      <c r="H2847" s="67" t="s">
        <v>2006</v>
      </c>
      <c r="I2847" s="26" t="s">
        <v>165</v>
      </c>
      <c r="J2847" s="66" t="s">
        <v>139</v>
      </c>
      <c r="K2847" s="69"/>
      <c r="L2847" s="69"/>
      <c r="M2847" s="69" t="s">
        <v>664</v>
      </c>
      <c r="N2847" s="69" t="s">
        <v>604</v>
      </c>
      <c r="O2847" s="71">
        <v>0.09</v>
      </c>
      <c r="P2847" s="74">
        <v>0</v>
      </c>
    </row>
    <row r="2848" spans="1:16" ht="14.25" customHeight="1">
      <c r="A2848" s="64" t="s">
        <v>132</v>
      </c>
      <c r="B2848" s="163" t="s">
        <v>1586</v>
      </c>
      <c r="C2848" s="174" t="s">
        <v>647</v>
      </c>
      <c r="D2848" s="68">
        <v>45793</v>
      </c>
      <c r="E2848" s="66">
        <f t="shared" si="33"/>
        <v>5</v>
      </c>
      <c r="F2848" s="66">
        <f t="shared" si="34"/>
        <v>2025</v>
      </c>
      <c r="G2848" s="67">
        <f t="shared" si="35"/>
        <v>45778</v>
      </c>
      <c r="H2848" s="67" t="s">
        <v>2006</v>
      </c>
      <c r="I2848" s="26" t="s">
        <v>165</v>
      </c>
      <c r="J2848" s="66" t="s">
        <v>139</v>
      </c>
      <c r="K2848" s="69"/>
      <c r="L2848" s="69"/>
      <c r="M2848" s="69" t="s">
        <v>664</v>
      </c>
      <c r="N2848" s="69" t="s">
        <v>604</v>
      </c>
      <c r="O2848" s="71">
        <v>0.22</v>
      </c>
      <c r="P2848" s="74">
        <v>0</v>
      </c>
    </row>
    <row r="2849" spans="1:16" ht="14.25" customHeight="1">
      <c r="A2849" s="64" t="s">
        <v>132</v>
      </c>
      <c r="B2849" s="163" t="s">
        <v>1586</v>
      </c>
      <c r="C2849" s="174" t="s">
        <v>647</v>
      </c>
      <c r="D2849" s="68">
        <v>45793</v>
      </c>
      <c r="E2849" s="66">
        <f t="shared" si="33"/>
        <v>5</v>
      </c>
      <c r="F2849" s="66">
        <f t="shared" si="34"/>
        <v>2025</v>
      </c>
      <c r="G2849" s="67">
        <f t="shared" si="35"/>
        <v>45778</v>
      </c>
      <c r="H2849" s="67" t="s">
        <v>2006</v>
      </c>
      <c r="I2849" s="26" t="s">
        <v>165</v>
      </c>
      <c r="J2849" s="66" t="s">
        <v>139</v>
      </c>
      <c r="K2849" s="69"/>
      <c r="L2849" s="69"/>
      <c r="M2849" s="69" t="s">
        <v>664</v>
      </c>
      <c r="N2849" s="69" t="s">
        <v>604</v>
      </c>
      <c r="O2849" s="71">
        <v>4</v>
      </c>
      <c r="P2849" s="74">
        <v>0</v>
      </c>
    </row>
    <row r="2850" spans="1:16" ht="14.25" customHeight="1">
      <c r="A2850" s="64" t="s">
        <v>132</v>
      </c>
      <c r="B2850" s="163" t="s">
        <v>1586</v>
      </c>
      <c r="C2850" s="174" t="s">
        <v>647</v>
      </c>
      <c r="D2850" s="68">
        <v>45796</v>
      </c>
      <c r="E2850" s="66">
        <f t="shared" si="33"/>
        <v>5</v>
      </c>
      <c r="F2850" s="66">
        <f t="shared" si="34"/>
        <v>2025</v>
      </c>
      <c r="G2850" s="67">
        <f t="shared" si="35"/>
        <v>45778</v>
      </c>
      <c r="H2850" s="67" t="s">
        <v>2006</v>
      </c>
      <c r="I2850" s="26" t="s">
        <v>165</v>
      </c>
      <c r="J2850" s="66" t="s">
        <v>139</v>
      </c>
      <c r="K2850" s="69"/>
      <c r="L2850" s="69"/>
      <c r="M2850" s="69" t="s">
        <v>664</v>
      </c>
      <c r="N2850" s="69" t="s">
        <v>604</v>
      </c>
      <c r="O2850" s="71">
        <v>0.17</v>
      </c>
      <c r="P2850" s="74">
        <v>0</v>
      </c>
    </row>
    <row r="2851" spans="1:16" ht="14.25" customHeight="1">
      <c r="A2851" s="64" t="s">
        <v>132</v>
      </c>
      <c r="B2851" s="163" t="s">
        <v>1586</v>
      </c>
      <c r="C2851" s="174" t="s">
        <v>647</v>
      </c>
      <c r="D2851" s="68">
        <v>45798</v>
      </c>
      <c r="E2851" s="66">
        <f t="shared" si="33"/>
        <v>5</v>
      </c>
      <c r="F2851" s="66">
        <f t="shared" si="34"/>
        <v>2025</v>
      </c>
      <c r="G2851" s="67">
        <f t="shared" si="35"/>
        <v>45778</v>
      </c>
      <c r="H2851" s="67" t="s">
        <v>2006</v>
      </c>
      <c r="I2851" s="26" t="s">
        <v>165</v>
      </c>
      <c r="J2851" s="66" t="s">
        <v>139</v>
      </c>
      <c r="K2851" s="69"/>
      <c r="L2851" s="69"/>
      <c r="M2851" s="69" t="s">
        <v>664</v>
      </c>
      <c r="N2851" s="69" t="s">
        <v>604</v>
      </c>
      <c r="O2851" s="71">
        <v>0.23</v>
      </c>
      <c r="P2851" s="74">
        <v>0</v>
      </c>
    </row>
    <row r="2852" spans="1:16" ht="14.25" customHeight="1">
      <c r="A2852" s="64" t="s">
        <v>132</v>
      </c>
      <c r="B2852" s="163" t="s">
        <v>1586</v>
      </c>
      <c r="C2852" s="174" t="s">
        <v>647</v>
      </c>
      <c r="D2852" s="68">
        <v>45799</v>
      </c>
      <c r="E2852" s="66">
        <f t="shared" si="33"/>
        <v>5</v>
      </c>
      <c r="F2852" s="66">
        <f t="shared" si="34"/>
        <v>2025</v>
      </c>
      <c r="G2852" s="67">
        <f t="shared" si="35"/>
        <v>45778</v>
      </c>
      <c r="H2852" s="67" t="s">
        <v>2006</v>
      </c>
      <c r="I2852" s="26" t="s">
        <v>165</v>
      </c>
      <c r="J2852" s="66" t="s">
        <v>139</v>
      </c>
      <c r="K2852" s="69"/>
      <c r="L2852" s="69"/>
      <c r="M2852" s="69" t="s">
        <v>664</v>
      </c>
      <c r="N2852" s="69" t="s">
        <v>604</v>
      </c>
      <c r="O2852" s="71">
        <v>0.16</v>
      </c>
      <c r="P2852" s="74">
        <v>0</v>
      </c>
    </row>
    <row r="2853" spans="1:16" ht="14.25" customHeight="1">
      <c r="A2853" s="64" t="s">
        <v>132</v>
      </c>
      <c r="B2853" s="163" t="s">
        <v>1586</v>
      </c>
      <c r="C2853" s="174" t="s">
        <v>647</v>
      </c>
      <c r="D2853" s="68">
        <v>45803</v>
      </c>
      <c r="E2853" s="66">
        <f t="shared" si="33"/>
        <v>5</v>
      </c>
      <c r="F2853" s="66">
        <f t="shared" si="34"/>
        <v>2025</v>
      </c>
      <c r="G2853" s="67">
        <f t="shared" si="35"/>
        <v>45778</v>
      </c>
      <c r="H2853" s="67" t="s">
        <v>2006</v>
      </c>
      <c r="I2853" s="26" t="s">
        <v>165</v>
      </c>
      <c r="J2853" s="66" t="s">
        <v>139</v>
      </c>
      <c r="K2853" s="69"/>
      <c r="L2853" s="69"/>
      <c r="M2853" s="69" t="s">
        <v>664</v>
      </c>
      <c r="N2853" s="69" t="s">
        <v>604</v>
      </c>
      <c r="O2853" s="71">
        <v>0.18</v>
      </c>
      <c r="P2853" s="74">
        <v>0</v>
      </c>
    </row>
    <row r="2854" spans="1:16" ht="14.25" customHeight="1">
      <c r="A2854" s="64" t="s">
        <v>132</v>
      </c>
      <c r="B2854" s="163" t="s">
        <v>1586</v>
      </c>
      <c r="C2854" s="174" t="s">
        <v>647</v>
      </c>
      <c r="D2854" s="68">
        <v>45805</v>
      </c>
      <c r="E2854" s="66">
        <f t="shared" si="33"/>
        <v>5</v>
      </c>
      <c r="F2854" s="66">
        <f t="shared" si="34"/>
        <v>2025</v>
      </c>
      <c r="G2854" s="67">
        <f t="shared" si="35"/>
        <v>45778</v>
      </c>
      <c r="H2854" s="67" t="s">
        <v>2006</v>
      </c>
      <c r="I2854" s="26" t="s">
        <v>165</v>
      </c>
      <c r="J2854" s="66" t="s">
        <v>139</v>
      </c>
      <c r="K2854" s="69"/>
      <c r="L2854" s="69"/>
      <c r="M2854" s="69" t="s">
        <v>664</v>
      </c>
      <c r="N2854" s="69" t="s">
        <v>604</v>
      </c>
      <c r="O2854" s="71">
        <v>0.27</v>
      </c>
      <c r="P2854" s="74">
        <v>0</v>
      </c>
    </row>
    <row r="2855" spans="1:16" ht="14.25" customHeight="1">
      <c r="A2855" s="64" t="s">
        <v>132</v>
      </c>
      <c r="B2855" s="163" t="s">
        <v>1586</v>
      </c>
      <c r="C2855" s="174" t="s">
        <v>647</v>
      </c>
      <c r="D2855" s="68">
        <v>45806</v>
      </c>
      <c r="E2855" s="66">
        <f t="shared" si="33"/>
        <v>5</v>
      </c>
      <c r="F2855" s="66">
        <f t="shared" si="34"/>
        <v>2025</v>
      </c>
      <c r="G2855" s="67">
        <f t="shared" si="35"/>
        <v>45778</v>
      </c>
      <c r="H2855" s="67" t="s">
        <v>2006</v>
      </c>
      <c r="I2855" s="26" t="s">
        <v>165</v>
      </c>
      <c r="J2855" s="66" t="s">
        <v>139</v>
      </c>
      <c r="K2855" s="69"/>
      <c r="L2855" s="69"/>
      <c r="M2855" s="69" t="s">
        <v>664</v>
      </c>
      <c r="N2855" s="69" t="s">
        <v>604</v>
      </c>
      <c r="O2855" s="71">
        <v>7.0000000000000007E-2</v>
      </c>
      <c r="P2855" s="74">
        <v>0</v>
      </c>
    </row>
    <row r="2856" spans="1:16" ht="14.25" customHeight="1">
      <c r="A2856" s="64" t="s">
        <v>132</v>
      </c>
      <c r="B2856" s="163" t="s">
        <v>1586</v>
      </c>
      <c r="C2856" s="174" t="s">
        <v>647</v>
      </c>
      <c r="D2856" s="68">
        <v>45806</v>
      </c>
      <c r="E2856" s="66">
        <f t="shared" si="33"/>
        <v>5</v>
      </c>
      <c r="F2856" s="66">
        <f t="shared" si="34"/>
        <v>2025</v>
      </c>
      <c r="G2856" s="67">
        <f t="shared" si="35"/>
        <v>45778</v>
      </c>
      <c r="H2856" s="67" t="s">
        <v>2006</v>
      </c>
      <c r="I2856" s="26" t="s">
        <v>165</v>
      </c>
      <c r="J2856" s="66" t="s">
        <v>139</v>
      </c>
      <c r="K2856" s="69"/>
      <c r="L2856" s="69"/>
      <c r="M2856" s="69" t="s">
        <v>664</v>
      </c>
      <c r="N2856" s="69" t="s">
        <v>604</v>
      </c>
      <c r="O2856" s="71">
        <v>7.0000000000000007E-2</v>
      </c>
      <c r="P2856" s="74">
        <v>0</v>
      </c>
    </row>
    <row r="2857" spans="1:16" ht="14.25" customHeight="1">
      <c r="A2857" s="64" t="s">
        <v>132</v>
      </c>
      <c r="B2857" s="163" t="s">
        <v>1586</v>
      </c>
      <c r="C2857" s="174" t="s">
        <v>647</v>
      </c>
      <c r="D2857" s="68">
        <v>45807</v>
      </c>
      <c r="E2857" s="66">
        <f t="shared" si="33"/>
        <v>5</v>
      </c>
      <c r="F2857" s="66">
        <f t="shared" si="34"/>
        <v>2025</v>
      </c>
      <c r="G2857" s="67">
        <f t="shared" si="35"/>
        <v>45778</v>
      </c>
      <c r="H2857" s="67" t="s">
        <v>2006</v>
      </c>
      <c r="I2857" s="26" t="s">
        <v>165</v>
      </c>
      <c r="J2857" s="66" t="s">
        <v>139</v>
      </c>
      <c r="K2857" s="69"/>
      <c r="L2857" s="69"/>
      <c r="M2857" s="69" t="s">
        <v>664</v>
      </c>
      <c r="N2857" s="69" t="s">
        <v>604</v>
      </c>
      <c r="O2857" s="71">
        <v>5.16</v>
      </c>
      <c r="P2857" s="74">
        <v>0</v>
      </c>
    </row>
    <row r="2858" spans="1:16" ht="14.25" customHeight="1">
      <c r="A2858" s="64" t="s">
        <v>132</v>
      </c>
      <c r="B2858" s="163" t="s">
        <v>1586</v>
      </c>
      <c r="C2858" s="174" t="s">
        <v>647</v>
      </c>
      <c r="D2858" s="68">
        <v>45782</v>
      </c>
      <c r="E2858" s="66">
        <f t="shared" si="33"/>
        <v>5</v>
      </c>
      <c r="F2858" s="66">
        <f t="shared" si="34"/>
        <v>2025</v>
      </c>
      <c r="G2858" s="67">
        <f t="shared" si="35"/>
        <v>45778</v>
      </c>
      <c r="H2858" s="67" t="s">
        <v>2009</v>
      </c>
      <c r="I2858" s="26" t="s">
        <v>102</v>
      </c>
      <c r="J2858" s="66" t="s">
        <v>129</v>
      </c>
      <c r="K2858" s="69"/>
      <c r="L2858" s="69"/>
      <c r="M2858" s="69" t="s">
        <v>666</v>
      </c>
      <c r="N2858" s="69" t="s">
        <v>28</v>
      </c>
      <c r="O2858" s="71">
        <v>0</v>
      </c>
      <c r="P2858" s="74">
        <v>9</v>
      </c>
    </row>
    <row r="2859" spans="1:16" ht="14.25" customHeight="1">
      <c r="A2859" s="64" t="s">
        <v>132</v>
      </c>
      <c r="B2859" s="163" t="s">
        <v>1586</v>
      </c>
      <c r="C2859" s="174" t="s">
        <v>647</v>
      </c>
      <c r="D2859" s="68">
        <v>45785</v>
      </c>
      <c r="E2859" s="66">
        <f t="shared" si="33"/>
        <v>5</v>
      </c>
      <c r="F2859" s="66">
        <f t="shared" si="34"/>
        <v>2025</v>
      </c>
      <c r="G2859" s="67">
        <f t="shared" si="35"/>
        <v>45778</v>
      </c>
      <c r="H2859" s="67" t="s">
        <v>2008</v>
      </c>
      <c r="I2859" s="26" t="s">
        <v>63</v>
      </c>
      <c r="J2859" s="66" t="s">
        <v>1612</v>
      </c>
      <c r="K2859" s="69"/>
      <c r="L2859" s="69"/>
      <c r="M2859" s="69" t="s">
        <v>666</v>
      </c>
      <c r="N2859" s="69" t="s">
        <v>28</v>
      </c>
      <c r="O2859" s="71">
        <v>0</v>
      </c>
      <c r="P2859" s="74">
        <v>489.04</v>
      </c>
    </row>
    <row r="2860" spans="1:16" ht="14.25" customHeight="1">
      <c r="A2860" s="64" t="s">
        <v>132</v>
      </c>
      <c r="B2860" s="163" t="s">
        <v>1586</v>
      </c>
      <c r="C2860" s="174" t="s">
        <v>647</v>
      </c>
      <c r="D2860" s="68">
        <v>45791</v>
      </c>
      <c r="E2860" s="66">
        <f t="shared" si="33"/>
        <v>5</v>
      </c>
      <c r="F2860" s="66">
        <f t="shared" si="34"/>
        <v>2025</v>
      </c>
      <c r="G2860" s="67">
        <f t="shared" si="35"/>
        <v>45778</v>
      </c>
      <c r="H2860" s="67" t="s">
        <v>29</v>
      </c>
      <c r="I2860" s="26" t="s">
        <v>161</v>
      </c>
      <c r="J2860" s="66" t="s">
        <v>1613</v>
      </c>
      <c r="K2860" s="69"/>
      <c r="L2860" s="69"/>
      <c r="M2860" s="69" t="s">
        <v>664</v>
      </c>
      <c r="N2860" s="69" t="s">
        <v>28</v>
      </c>
      <c r="O2860" s="71">
        <v>0</v>
      </c>
      <c r="P2860" s="74">
        <v>5959.9</v>
      </c>
    </row>
    <row r="2861" spans="1:16" ht="14.25" customHeight="1">
      <c r="A2861" s="64" t="s">
        <v>132</v>
      </c>
      <c r="B2861" s="163" t="s">
        <v>1586</v>
      </c>
      <c r="C2861" s="174" t="s">
        <v>647</v>
      </c>
      <c r="D2861" s="68">
        <v>45792</v>
      </c>
      <c r="E2861" s="66">
        <f t="shared" si="33"/>
        <v>5</v>
      </c>
      <c r="F2861" s="66">
        <f t="shared" si="34"/>
        <v>2025</v>
      </c>
      <c r="G2861" s="67">
        <f t="shared" si="35"/>
        <v>45778</v>
      </c>
      <c r="H2861" s="67" t="s">
        <v>2009</v>
      </c>
      <c r="I2861" s="26" t="s">
        <v>102</v>
      </c>
      <c r="J2861" s="66" t="s">
        <v>167</v>
      </c>
      <c r="K2861" s="69"/>
      <c r="L2861" s="69"/>
      <c r="M2861" s="69" t="s">
        <v>666</v>
      </c>
      <c r="N2861" s="69" t="s">
        <v>28</v>
      </c>
      <c r="O2861" s="71">
        <v>0</v>
      </c>
      <c r="P2861" s="74">
        <v>171.7</v>
      </c>
    </row>
    <row r="2862" spans="1:16" ht="14.25" customHeight="1">
      <c r="A2862" s="64" t="s">
        <v>132</v>
      </c>
      <c r="B2862" s="163" t="s">
        <v>1586</v>
      </c>
      <c r="C2862" s="174" t="s">
        <v>647</v>
      </c>
      <c r="D2862" s="68">
        <v>45793</v>
      </c>
      <c r="E2862" s="66">
        <f t="shared" si="33"/>
        <v>5</v>
      </c>
      <c r="F2862" s="66">
        <f t="shared" si="34"/>
        <v>2025</v>
      </c>
      <c r="G2862" s="67">
        <f t="shared" si="35"/>
        <v>45778</v>
      </c>
      <c r="H2862" s="67" t="s">
        <v>29</v>
      </c>
      <c r="I2862" s="26" t="s">
        <v>37</v>
      </c>
      <c r="J2862" s="66" t="s">
        <v>734</v>
      </c>
      <c r="K2862" s="69"/>
      <c r="L2862" s="69"/>
      <c r="M2862" s="69" t="s">
        <v>666</v>
      </c>
      <c r="N2862" s="69" t="s">
        <v>28</v>
      </c>
      <c r="O2862" s="71">
        <v>0</v>
      </c>
      <c r="P2862" s="74">
        <v>2388.12</v>
      </c>
    </row>
    <row r="2863" spans="1:16" ht="14.25" customHeight="1">
      <c r="A2863" s="64" t="s">
        <v>132</v>
      </c>
      <c r="B2863" s="163" t="s">
        <v>1586</v>
      </c>
      <c r="C2863" s="174" t="s">
        <v>647</v>
      </c>
      <c r="D2863" s="68">
        <v>45793</v>
      </c>
      <c r="E2863" s="66">
        <f t="shared" si="33"/>
        <v>5</v>
      </c>
      <c r="F2863" s="66">
        <f t="shared" si="34"/>
        <v>2025</v>
      </c>
      <c r="G2863" s="67">
        <f t="shared" si="35"/>
        <v>45778</v>
      </c>
      <c r="H2863" s="67" t="s">
        <v>2008</v>
      </c>
      <c r="I2863" s="26" t="s">
        <v>63</v>
      </c>
      <c r="J2863" s="66" t="s">
        <v>1614</v>
      </c>
      <c r="K2863" s="69"/>
      <c r="L2863" s="69"/>
      <c r="M2863" s="69" t="s">
        <v>666</v>
      </c>
      <c r="N2863" s="69" t="s">
        <v>28</v>
      </c>
      <c r="O2863" s="71">
        <v>0</v>
      </c>
      <c r="P2863" s="74">
        <v>340</v>
      </c>
    </row>
    <row r="2864" spans="1:16" ht="14.25" customHeight="1">
      <c r="A2864" s="64" t="s">
        <v>132</v>
      </c>
      <c r="B2864" s="163" t="s">
        <v>1586</v>
      </c>
      <c r="C2864" s="174" t="s">
        <v>647</v>
      </c>
      <c r="D2864" s="68">
        <v>45793</v>
      </c>
      <c r="E2864" s="66">
        <f t="shared" si="33"/>
        <v>5</v>
      </c>
      <c r="F2864" s="66">
        <f t="shared" si="34"/>
        <v>2025</v>
      </c>
      <c r="G2864" s="67">
        <f t="shared" si="35"/>
        <v>45778</v>
      </c>
      <c r="H2864" s="67" t="s">
        <v>2008</v>
      </c>
      <c r="I2864" s="26" t="s">
        <v>63</v>
      </c>
      <c r="J2864" s="66" t="s">
        <v>1615</v>
      </c>
      <c r="K2864" s="69"/>
      <c r="L2864" s="69"/>
      <c r="M2864" s="69" t="s">
        <v>666</v>
      </c>
      <c r="N2864" s="69" t="s">
        <v>28</v>
      </c>
      <c r="O2864" s="71">
        <v>0</v>
      </c>
      <c r="P2864" s="74">
        <v>5277.87</v>
      </c>
    </row>
    <row r="2865" spans="1:16" ht="14.25" customHeight="1">
      <c r="A2865" s="64" t="s">
        <v>132</v>
      </c>
      <c r="B2865" s="163" t="s">
        <v>1586</v>
      </c>
      <c r="C2865" s="174" t="s">
        <v>647</v>
      </c>
      <c r="D2865" s="68">
        <v>45793</v>
      </c>
      <c r="E2865" s="66">
        <f t="shared" si="33"/>
        <v>5</v>
      </c>
      <c r="F2865" s="66">
        <f t="shared" si="34"/>
        <v>2025</v>
      </c>
      <c r="G2865" s="67">
        <f t="shared" si="35"/>
        <v>45778</v>
      </c>
      <c r="H2865" s="67" t="s">
        <v>2008</v>
      </c>
      <c r="I2865" s="26" t="s">
        <v>63</v>
      </c>
      <c r="J2865" s="66" t="s">
        <v>765</v>
      </c>
      <c r="K2865" s="69"/>
      <c r="L2865" s="69"/>
      <c r="M2865" s="69" t="s">
        <v>666</v>
      </c>
      <c r="N2865" s="69" t="s">
        <v>28</v>
      </c>
      <c r="O2865" s="71">
        <v>0</v>
      </c>
      <c r="P2865" s="74">
        <v>8036.36</v>
      </c>
    </row>
    <row r="2866" spans="1:16" ht="14.25" customHeight="1">
      <c r="A2866" s="64" t="s">
        <v>132</v>
      </c>
      <c r="B2866" s="163" t="s">
        <v>1586</v>
      </c>
      <c r="C2866" s="174" t="s">
        <v>647</v>
      </c>
      <c r="D2866" s="68">
        <v>45796</v>
      </c>
      <c r="E2866" s="66">
        <f t="shared" si="33"/>
        <v>5</v>
      </c>
      <c r="F2866" s="66">
        <f t="shared" si="34"/>
        <v>2025</v>
      </c>
      <c r="G2866" s="67">
        <f t="shared" si="35"/>
        <v>45778</v>
      </c>
      <c r="H2866" s="67" t="s">
        <v>29</v>
      </c>
      <c r="I2866" s="26" t="s">
        <v>40</v>
      </c>
      <c r="J2866" s="66" t="s">
        <v>732</v>
      </c>
      <c r="K2866" s="69"/>
      <c r="L2866" s="69"/>
      <c r="M2866" s="69" t="s">
        <v>666</v>
      </c>
      <c r="N2866" s="69" t="s">
        <v>28</v>
      </c>
      <c r="O2866" s="71">
        <v>0</v>
      </c>
      <c r="P2866" s="74">
        <v>3970.13</v>
      </c>
    </row>
    <row r="2867" spans="1:16" ht="14.25" customHeight="1">
      <c r="A2867" s="64" t="s">
        <v>132</v>
      </c>
      <c r="B2867" s="163" t="s">
        <v>1586</v>
      </c>
      <c r="C2867" s="174" t="s">
        <v>647</v>
      </c>
      <c r="D2867" s="68">
        <v>45796</v>
      </c>
      <c r="E2867" s="66">
        <f t="shared" si="33"/>
        <v>5</v>
      </c>
      <c r="F2867" s="66">
        <f t="shared" si="34"/>
        <v>2025</v>
      </c>
      <c r="G2867" s="67">
        <f t="shared" si="35"/>
        <v>45778</v>
      </c>
      <c r="H2867" s="67" t="s">
        <v>29</v>
      </c>
      <c r="I2867" s="26" t="s">
        <v>44</v>
      </c>
      <c r="J2867" s="66" t="s">
        <v>733</v>
      </c>
      <c r="K2867" s="69"/>
      <c r="L2867" s="69"/>
      <c r="M2867" s="69" t="s">
        <v>666</v>
      </c>
      <c r="N2867" s="69" t="s">
        <v>28</v>
      </c>
      <c r="O2867" s="71">
        <v>0</v>
      </c>
      <c r="P2867" s="74">
        <v>93.39</v>
      </c>
    </row>
    <row r="2868" spans="1:16" ht="14.25" customHeight="1">
      <c r="A2868" s="64" t="s">
        <v>132</v>
      </c>
      <c r="B2868" s="163" t="s">
        <v>1586</v>
      </c>
      <c r="C2868" s="174" t="s">
        <v>647</v>
      </c>
      <c r="D2868" s="68">
        <v>45797</v>
      </c>
      <c r="E2868" s="66">
        <f t="shared" si="33"/>
        <v>5</v>
      </c>
      <c r="F2868" s="66">
        <f t="shared" si="34"/>
        <v>2025</v>
      </c>
      <c r="G2868" s="67">
        <f t="shared" si="35"/>
        <v>45778</v>
      </c>
      <c r="H2868" s="67" t="s">
        <v>2009</v>
      </c>
      <c r="I2868" s="26" t="s">
        <v>102</v>
      </c>
      <c r="J2868" s="66" t="s">
        <v>129</v>
      </c>
      <c r="K2868" s="69"/>
      <c r="L2868" s="69"/>
      <c r="M2868" s="69" t="s">
        <v>666</v>
      </c>
      <c r="N2868" s="69" t="s">
        <v>28</v>
      </c>
      <c r="O2868" s="71">
        <v>0</v>
      </c>
      <c r="P2868" s="74">
        <v>9.8000000000000007</v>
      </c>
    </row>
    <row r="2869" spans="1:16" ht="14.25" customHeight="1">
      <c r="A2869" s="64" t="s">
        <v>132</v>
      </c>
      <c r="B2869" s="163" t="s">
        <v>1586</v>
      </c>
      <c r="C2869" s="174" t="s">
        <v>647</v>
      </c>
      <c r="D2869" s="68">
        <v>45797</v>
      </c>
      <c r="E2869" s="66">
        <f t="shared" si="33"/>
        <v>5</v>
      </c>
      <c r="F2869" s="66">
        <f t="shared" si="34"/>
        <v>2025</v>
      </c>
      <c r="G2869" s="67">
        <f t="shared" si="35"/>
        <v>45778</v>
      </c>
      <c r="H2869" s="67" t="s">
        <v>2009</v>
      </c>
      <c r="I2869" s="26" t="s">
        <v>102</v>
      </c>
      <c r="J2869" s="66" t="s">
        <v>129</v>
      </c>
      <c r="K2869" s="69"/>
      <c r="L2869" s="69"/>
      <c r="M2869" s="69" t="s">
        <v>666</v>
      </c>
      <c r="N2869" s="69" t="s">
        <v>28</v>
      </c>
      <c r="O2869" s="71">
        <v>0</v>
      </c>
      <c r="P2869" s="74">
        <v>9.8000000000000007</v>
      </c>
    </row>
    <row r="2870" spans="1:16" ht="14.25" customHeight="1">
      <c r="A2870" s="64" t="s">
        <v>132</v>
      </c>
      <c r="B2870" s="163" t="s">
        <v>1586</v>
      </c>
      <c r="C2870" s="174" t="s">
        <v>647</v>
      </c>
      <c r="D2870" s="68">
        <v>45798</v>
      </c>
      <c r="E2870" s="66">
        <f t="shared" si="33"/>
        <v>5</v>
      </c>
      <c r="F2870" s="66">
        <f t="shared" si="34"/>
        <v>2025</v>
      </c>
      <c r="G2870" s="67">
        <f t="shared" si="35"/>
        <v>45778</v>
      </c>
      <c r="H2870" s="67" t="s">
        <v>2008</v>
      </c>
      <c r="I2870" s="26" t="s">
        <v>475</v>
      </c>
      <c r="J2870" s="66" t="s">
        <v>1616</v>
      </c>
      <c r="K2870" s="69"/>
      <c r="L2870" s="69"/>
      <c r="M2870" s="69" t="s">
        <v>666</v>
      </c>
      <c r="N2870" s="69" t="s">
        <v>28</v>
      </c>
      <c r="O2870" s="71">
        <v>0</v>
      </c>
      <c r="P2870" s="74">
        <v>134.85</v>
      </c>
    </row>
    <row r="2871" spans="1:16" ht="14.25" customHeight="1">
      <c r="A2871" s="64" t="s">
        <v>132</v>
      </c>
      <c r="B2871" s="163" t="s">
        <v>1586</v>
      </c>
      <c r="C2871" s="174" t="s">
        <v>647</v>
      </c>
      <c r="D2871" s="68">
        <v>45798</v>
      </c>
      <c r="E2871" s="66">
        <f t="shared" si="33"/>
        <v>5</v>
      </c>
      <c r="F2871" s="66">
        <f t="shared" si="34"/>
        <v>2025</v>
      </c>
      <c r="G2871" s="67">
        <f t="shared" si="35"/>
        <v>45778</v>
      </c>
      <c r="H2871" s="67" t="s">
        <v>2008</v>
      </c>
      <c r="I2871" s="26" t="s">
        <v>475</v>
      </c>
      <c r="J2871" s="66" t="s">
        <v>1616</v>
      </c>
      <c r="K2871" s="69"/>
      <c r="L2871" s="69"/>
      <c r="M2871" s="69" t="s">
        <v>666</v>
      </c>
      <c r="N2871" s="69" t="s">
        <v>28</v>
      </c>
      <c r="O2871" s="71">
        <v>0</v>
      </c>
      <c r="P2871" s="74">
        <v>2442.5</v>
      </c>
    </row>
    <row r="2872" spans="1:16" ht="14.25" customHeight="1">
      <c r="A2872" s="64" t="s">
        <v>132</v>
      </c>
      <c r="B2872" s="163" t="s">
        <v>1586</v>
      </c>
      <c r="C2872" s="174" t="s">
        <v>647</v>
      </c>
      <c r="D2872" s="68">
        <v>45798</v>
      </c>
      <c r="E2872" s="66">
        <f t="shared" si="33"/>
        <v>5</v>
      </c>
      <c r="F2872" s="66">
        <f t="shared" si="34"/>
        <v>2025</v>
      </c>
      <c r="G2872" s="67">
        <f t="shared" si="35"/>
        <v>45778</v>
      </c>
      <c r="H2872" s="67" t="s">
        <v>2008</v>
      </c>
      <c r="I2872" s="26" t="s">
        <v>475</v>
      </c>
      <c r="J2872" s="66" t="s">
        <v>1616</v>
      </c>
      <c r="K2872" s="69"/>
      <c r="L2872" s="69"/>
      <c r="M2872" s="69" t="s">
        <v>666</v>
      </c>
      <c r="N2872" s="69" t="s">
        <v>28</v>
      </c>
      <c r="O2872" s="71">
        <v>0</v>
      </c>
      <c r="P2872" s="74">
        <v>752.25</v>
      </c>
    </row>
    <row r="2873" spans="1:16" ht="14.25" customHeight="1">
      <c r="A2873" s="64" t="s">
        <v>132</v>
      </c>
      <c r="B2873" s="163" t="s">
        <v>1586</v>
      </c>
      <c r="C2873" s="174" t="s">
        <v>647</v>
      </c>
      <c r="D2873" s="68">
        <v>45798</v>
      </c>
      <c r="E2873" s="66">
        <f t="shared" si="33"/>
        <v>5</v>
      </c>
      <c r="F2873" s="66">
        <f t="shared" si="34"/>
        <v>2025</v>
      </c>
      <c r="G2873" s="67">
        <f t="shared" si="35"/>
        <v>45778</v>
      </c>
      <c r="H2873" s="67" t="s">
        <v>2008</v>
      </c>
      <c r="I2873" s="26" t="s">
        <v>475</v>
      </c>
      <c r="J2873" s="66" t="s">
        <v>1616</v>
      </c>
      <c r="K2873" s="69"/>
      <c r="L2873" s="69"/>
      <c r="M2873" s="69" t="s">
        <v>666</v>
      </c>
      <c r="N2873" s="69" t="s">
        <v>28</v>
      </c>
      <c r="O2873" s="71">
        <v>0</v>
      </c>
      <c r="P2873" s="74">
        <v>114.39</v>
      </c>
    </row>
    <row r="2874" spans="1:16" ht="14.25" customHeight="1">
      <c r="A2874" s="64" t="s">
        <v>132</v>
      </c>
      <c r="B2874" s="163" t="s">
        <v>1586</v>
      </c>
      <c r="C2874" s="174" t="s">
        <v>647</v>
      </c>
      <c r="D2874" s="68">
        <v>45799</v>
      </c>
      <c r="E2874" s="66">
        <f t="shared" si="33"/>
        <v>5</v>
      </c>
      <c r="F2874" s="66">
        <f t="shared" si="34"/>
        <v>2025</v>
      </c>
      <c r="G2874" s="67">
        <f t="shared" si="35"/>
        <v>45778</v>
      </c>
      <c r="H2874" s="67" t="s">
        <v>2008</v>
      </c>
      <c r="I2874" s="26" t="s">
        <v>63</v>
      </c>
      <c r="J2874" s="66" t="s">
        <v>1617</v>
      </c>
      <c r="K2874" s="69"/>
      <c r="L2874" s="69"/>
      <c r="M2874" s="69" t="s">
        <v>666</v>
      </c>
      <c r="N2874" s="69" t="s">
        <v>28</v>
      </c>
      <c r="O2874" s="71">
        <v>0</v>
      </c>
      <c r="P2874" s="74">
        <v>499.68</v>
      </c>
    </row>
    <row r="2875" spans="1:16" ht="14.25" customHeight="1">
      <c r="A2875" s="64" t="s">
        <v>132</v>
      </c>
      <c r="B2875" s="163" t="s">
        <v>1586</v>
      </c>
      <c r="C2875" s="174" t="s">
        <v>647</v>
      </c>
      <c r="D2875" s="68">
        <v>45799</v>
      </c>
      <c r="E2875" s="66">
        <f t="shared" si="33"/>
        <v>5</v>
      </c>
      <c r="F2875" s="66">
        <f t="shared" si="34"/>
        <v>2025</v>
      </c>
      <c r="G2875" s="67">
        <f t="shared" si="35"/>
        <v>45778</v>
      </c>
      <c r="H2875" s="67" t="s">
        <v>2010</v>
      </c>
      <c r="I2875" s="26" t="s">
        <v>709</v>
      </c>
      <c r="J2875" s="66" t="s">
        <v>945</v>
      </c>
      <c r="K2875" s="69"/>
      <c r="L2875" s="69"/>
      <c r="M2875" s="69" t="s">
        <v>666</v>
      </c>
      <c r="N2875" s="69" t="s">
        <v>28</v>
      </c>
      <c r="O2875" s="71">
        <v>0</v>
      </c>
      <c r="P2875" s="74">
        <v>478.68</v>
      </c>
    </row>
    <row r="2876" spans="1:16" ht="14.25" customHeight="1">
      <c r="A2876" s="64" t="s">
        <v>132</v>
      </c>
      <c r="B2876" s="163" t="s">
        <v>1586</v>
      </c>
      <c r="C2876" s="174" t="s">
        <v>647</v>
      </c>
      <c r="D2876" s="68">
        <v>45799</v>
      </c>
      <c r="E2876" s="66">
        <f t="shared" si="33"/>
        <v>5</v>
      </c>
      <c r="F2876" s="66">
        <f t="shared" si="34"/>
        <v>2025</v>
      </c>
      <c r="G2876" s="67">
        <f t="shared" si="35"/>
        <v>45778</v>
      </c>
      <c r="H2876" s="67" t="s">
        <v>2010</v>
      </c>
      <c r="I2876" s="26" t="s">
        <v>55</v>
      </c>
      <c r="J2876" s="66" t="s">
        <v>946</v>
      </c>
      <c r="K2876" s="69"/>
      <c r="L2876" s="69"/>
      <c r="M2876" s="69" t="s">
        <v>666</v>
      </c>
      <c r="N2876" s="69" t="s">
        <v>28</v>
      </c>
      <c r="O2876" s="71">
        <v>0</v>
      </c>
      <c r="P2876" s="74">
        <v>934.04</v>
      </c>
    </row>
    <row r="2877" spans="1:16" ht="14.25" customHeight="1">
      <c r="A2877" s="64" t="s">
        <v>132</v>
      </c>
      <c r="B2877" s="163" t="s">
        <v>1586</v>
      </c>
      <c r="C2877" s="174" t="s">
        <v>647</v>
      </c>
      <c r="D2877" s="68">
        <v>45803</v>
      </c>
      <c r="E2877" s="66">
        <f t="shared" si="33"/>
        <v>5</v>
      </c>
      <c r="F2877" s="66">
        <f t="shared" si="34"/>
        <v>2025</v>
      </c>
      <c r="G2877" s="67">
        <f t="shared" si="35"/>
        <v>45778</v>
      </c>
      <c r="H2877" s="67" t="s">
        <v>2008</v>
      </c>
      <c r="I2877" s="26" t="s">
        <v>475</v>
      </c>
      <c r="J2877" s="66" t="s">
        <v>1618</v>
      </c>
      <c r="K2877" s="69"/>
      <c r="L2877" s="69"/>
      <c r="M2877" s="69" t="s">
        <v>666</v>
      </c>
      <c r="N2877" s="69" t="s">
        <v>28</v>
      </c>
      <c r="O2877" s="71">
        <v>0</v>
      </c>
      <c r="P2877" s="74">
        <v>164.48</v>
      </c>
    </row>
    <row r="2878" spans="1:16" ht="14.25" customHeight="1">
      <c r="A2878" s="64" t="s">
        <v>132</v>
      </c>
      <c r="B2878" s="163" t="s">
        <v>1586</v>
      </c>
      <c r="C2878" s="174" t="s">
        <v>647</v>
      </c>
      <c r="D2878" s="68">
        <v>45803</v>
      </c>
      <c r="E2878" s="66">
        <f t="shared" si="33"/>
        <v>5</v>
      </c>
      <c r="F2878" s="66">
        <f t="shared" si="34"/>
        <v>2025</v>
      </c>
      <c r="G2878" s="67">
        <f t="shared" si="35"/>
        <v>45778</v>
      </c>
      <c r="H2878" s="67" t="s">
        <v>2010</v>
      </c>
      <c r="I2878" s="26" t="s">
        <v>54</v>
      </c>
      <c r="J2878" s="66" t="s">
        <v>458</v>
      </c>
      <c r="K2878" s="69"/>
      <c r="L2878" s="69"/>
      <c r="M2878" s="69" t="s">
        <v>666</v>
      </c>
      <c r="N2878" s="69" t="s">
        <v>28</v>
      </c>
      <c r="O2878" s="71">
        <v>0</v>
      </c>
      <c r="P2878" s="74">
        <v>1212</v>
      </c>
    </row>
    <row r="2879" spans="1:16" ht="14.25" customHeight="1">
      <c r="A2879" s="64" t="s">
        <v>132</v>
      </c>
      <c r="B2879" s="163" t="s">
        <v>1586</v>
      </c>
      <c r="C2879" s="174" t="s">
        <v>647</v>
      </c>
      <c r="D2879" s="68">
        <v>45805</v>
      </c>
      <c r="E2879" s="66">
        <f t="shared" si="33"/>
        <v>5</v>
      </c>
      <c r="F2879" s="66">
        <f t="shared" si="34"/>
        <v>2025</v>
      </c>
      <c r="G2879" s="67">
        <f t="shared" si="35"/>
        <v>45778</v>
      </c>
      <c r="H2879" s="67" t="s">
        <v>29</v>
      </c>
      <c r="I2879" s="26" t="s">
        <v>281</v>
      </c>
      <c r="J2879" s="66" t="s">
        <v>962</v>
      </c>
      <c r="K2879" s="69"/>
      <c r="L2879" s="69"/>
      <c r="M2879" s="69" t="s">
        <v>666</v>
      </c>
      <c r="N2879" s="69" t="s">
        <v>28</v>
      </c>
      <c r="O2879" s="71">
        <v>0</v>
      </c>
      <c r="P2879" s="74">
        <v>392.08</v>
      </c>
    </row>
    <row r="2880" spans="1:16" ht="14.25" customHeight="1">
      <c r="A2880" s="64" t="s">
        <v>132</v>
      </c>
      <c r="B2880" s="163" t="s">
        <v>1586</v>
      </c>
      <c r="C2880" s="174" t="s">
        <v>647</v>
      </c>
      <c r="D2880" s="68">
        <v>45805</v>
      </c>
      <c r="E2880" s="66">
        <f t="shared" si="33"/>
        <v>5</v>
      </c>
      <c r="F2880" s="66">
        <f t="shared" si="34"/>
        <v>2025</v>
      </c>
      <c r="G2880" s="67">
        <f t="shared" si="35"/>
        <v>45778</v>
      </c>
      <c r="H2880" s="67" t="s">
        <v>29</v>
      </c>
      <c r="I2880" s="26" t="s">
        <v>281</v>
      </c>
      <c r="J2880" s="66" t="s">
        <v>353</v>
      </c>
      <c r="K2880" s="69"/>
      <c r="L2880" s="69"/>
      <c r="M2880" s="69" t="s">
        <v>666</v>
      </c>
      <c r="N2880" s="69" t="s">
        <v>28</v>
      </c>
      <c r="O2880" s="71">
        <v>0</v>
      </c>
      <c r="P2880" s="74">
        <v>117</v>
      </c>
    </row>
    <row r="2881" spans="1:16" ht="14.25" customHeight="1">
      <c r="A2881" s="64" t="s">
        <v>132</v>
      </c>
      <c r="B2881" s="163" t="s">
        <v>1586</v>
      </c>
      <c r="C2881" s="174" t="s">
        <v>647</v>
      </c>
      <c r="D2881" s="68">
        <v>45805</v>
      </c>
      <c r="E2881" s="66">
        <f t="shared" si="33"/>
        <v>5</v>
      </c>
      <c r="F2881" s="66">
        <f t="shared" si="34"/>
        <v>2025</v>
      </c>
      <c r="G2881" s="67">
        <f t="shared" si="35"/>
        <v>45778</v>
      </c>
      <c r="H2881" s="67" t="s">
        <v>29</v>
      </c>
      <c r="I2881" s="26" t="s">
        <v>281</v>
      </c>
      <c r="J2881" s="66" t="s">
        <v>353</v>
      </c>
      <c r="K2881" s="69"/>
      <c r="L2881" s="69"/>
      <c r="M2881" s="69" t="s">
        <v>666</v>
      </c>
      <c r="N2881" s="69" t="s">
        <v>28</v>
      </c>
      <c r="O2881" s="71">
        <v>0</v>
      </c>
      <c r="P2881" s="74">
        <v>1048.1400000000001</v>
      </c>
    </row>
    <row r="2882" spans="1:16" ht="14.25" customHeight="1">
      <c r="A2882" s="64" t="s">
        <v>132</v>
      </c>
      <c r="B2882" s="163" t="s">
        <v>1586</v>
      </c>
      <c r="C2882" s="174" t="s">
        <v>647</v>
      </c>
      <c r="D2882" s="68">
        <v>45806</v>
      </c>
      <c r="E2882" s="66">
        <f t="shared" si="33"/>
        <v>5</v>
      </c>
      <c r="F2882" s="66">
        <f t="shared" si="34"/>
        <v>2025</v>
      </c>
      <c r="G2882" s="67">
        <f t="shared" si="35"/>
        <v>45778</v>
      </c>
      <c r="H2882" s="67" t="s">
        <v>2008</v>
      </c>
      <c r="I2882" s="26" t="s">
        <v>147</v>
      </c>
      <c r="J2882" s="66" t="s">
        <v>330</v>
      </c>
      <c r="K2882" s="69"/>
      <c r="L2882" s="69"/>
      <c r="M2882" s="69" t="s">
        <v>666</v>
      </c>
      <c r="N2882" s="69" t="s">
        <v>28</v>
      </c>
      <c r="O2882" s="71">
        <v>0</v>
      </c>
      <c r="P2882" s="74">
        <v>142.88999999999999</v>
      </c>
    </row>
    <row r="2883" spans="1:16" ht="14.25" customHeight="1">
      <c r="A2883" s="64" t="s">
        <v>132</v>
      </c>
      <c r="B2883" s="163" t="s">
        <v>1586</v>
      </c>
      <c r="C2883" s="174" t="s">
        <v>647</v>
      </c>
      <c r="D2883" s="68">
        <v>45806</v>
      </c>
      <c r="E2883" s="66">
        <f t="shared" si="33"/>
        <v>5</v>
      </c>
      <c r="F2883" s="66">
        <f t="shared" si="34"/>
        <v>2025</v>
      </c>
      <c r="G2883" s="67">
        <f t="shared" si="35"/>
        <v>45778</v>
      </c>
      <c r="H2883" s="67" t="s">
        <v>2008</v>
      </c>
      <c r="I2883" s="26" t="s">
        <v>147</v>
      </c>
      <c r="J2883" s="66" t="s">
        <v>330</v>
      </c>
      <c r="K2883" s="69"/>
      <c r="L2883" s="69"/>
      <c r="M2883" s="69" t="s">
        <v>666</v>
      </c>
      <c r="N2883" s="69" t="s">
        <v>28</v>
      </c>
      <c r="O2883" s="71">
        <v>0</v>
      </c>
      <c r="P2883" s="74">
        <v>153.22999999999999</v>
      </c>
    </row>
    <row r="2884" spans="1:16" ht="14.25" customHeight="1">
      <c r="A2884" s="64" t="s">
        <v>132</v>
      </c>
      <c r="B2884" s="163" t="s">
        <v>1586</v>
      </c>
      <c r="C2884" s="174" t="s">
        <v>647</v>
      </c>
      <c r="D2884" s="68">
        <v>45806</v>
      </c>
      <c r="E2884" s="66">
        <f t="shared" si="33"/>
        <v>5</v>
      </c>
      <c r="F2884" s="66">
        <f t="shared" si="34"/>
        <v>2025</v>
      </c>
      <c r="G2884" s="67">
        <f t="shared" si="35"/>
        <v>45778</v>
      </c>
      <c r="H2884" s="67" t="s">
        <v>2008</v>
      </c>
      <c r="I2884" s="26" t="s">
        <v>475</v>
      </c>
      <c r="J2884" s="66" t="s">
        <v>152</v>
      </c>
      <c r="K2884" s="69"/>
      <c r="L2884" s="69"/>
      <c r="M2884" s="69" t="s">
        <v>666</v>
      </c>
      <c r="N2884" s="69" t="s">
        <v>28</v>
      </c>
      <c r="O2884" s="71">
        <v>0</v>
      </c>
      <c r="P2884" s="74">
        <v>44.02</v>
      </c>
    </row>
    <row r="2885" spans="1:16" ht="14.25" customHeight="1">
      <c r="A2885" s="64" t="s">
        <v>132</v>
      </c>
      <c r="B2885" s="163" t="s">
        <v>1586</v>
      </c>
      <c r="C2885" s="174" t="s">
        <v>647</v>
      </c>
      <c r="D2885" s="68">
        <v>45807</v>
      </c>
      <c r="E2885" s="66">
        <f t="shared" si="33"/>
        <v>5</v>
      </c>
      <c r="F2885" s="66">
        <f t="shared" si="34"/>
        <v>2025</v>
      </c>
      <c r="G2885" s="67">
        <f t="shared" si="35"/>
        <v>45778</v>
      </c>
      <c r="H2885" s="67" t="s">
        <v>29</v>
      </c>
      <c r="I2885" s="26" t="s">
        <v>43</v>
      </c>
      <c r="J2885" s="66" t="s">
        <v>282</v>
      </c>
      <c r="K2885" s="69"/>
      <c r="L2885" s="69"/>
      <c r="M2885" s="69" t="s">
        <v>666</v>
      </c>
      <c r="N2885" s="69" t="s">
        <v>28</v>
      </c>
      <c r="O2885" s="71">
        <v>0</v>
      </c>
      <c r="P2885" s="74">
        <v>4994.3500000000004</v>
      </c>
    </row>
    <row r="2886" spans="1:16" ht="14.25" customHeight="1">
      <c r="A2886" s="64" t="s">
        <v>132</v>
      </c>
      <c r="B2886" s="163" t="s">
        <v>1586</v>
      </c>
      <c r="C2886" s="174" t="s">
        <v>647</v>
      </c>
      <c r="D2886" s="68">
        <v>45807</v>
      </c>
      <c r="E2886" s="66">
        <f t="shared" si="33"/>
        <v>5</v>
      </c>
      <c r="F2886" s="66">
        <f t="shared" si="34"/>
        <v>2025</v>
      </c>
      <c r="G2886" s="67">
        <f t="shared" si="35"/>
        <v>45778</v>
      </c>
      <c r="H2886" s="67" t="s">
        <v>29</v>
      </c>
      <c r="I2886" s="26" t="s">
        <v>43</v>
      </c>
      <c r="J2886" s="66" t="s">
        <v>1619</v>
      </c>
      <c r="K2886" s="69"/>
      <c r="L2886" s="69"/>
      <c r="M2886" s="69" t="s">
        <v>666</v>
      </c>
      <c r="N2886" s="69" t="s">
        <v>28</v>
      </c>
      <c r="O2886" s="71">
        <v>0</v>
      </c>
      <c r="P2886" s="74">
        <v>1975.04</v>
      </c>
    </row>
    <row r="2887" spans="1:16" ht="14.25" customHeight="1">
      <c r="A2887" s="64" t="s">
        <v>132</v>
      </c>
      <c r="B2887" s="163" t="s">
        <v>1586</v>
      </c>
      <c r="C2887" s="174" t="s">
        <v>647</v>
      </c>
      <c r="D2887" s="68">
        <v>45807</v>
      </c>
      <c r="E2887" s="66">
        <f t="shared" si="33"/>
        <v>5</v>
      </c>
      <c r="F2887" s="66">
        <f t="shared" si="34"/>
        <v>2025</v>
      </c>
      <c r="G2887" s="67">
        <f t="shared" si="35"/>
        <v>45778</v>
      </c>
      <c r="H2887" s="67" t="s">
        <v>29</v>
      </c>
      <c r="I2887" s="26" t="s">
        <v>43</v>
      </c>
      <c r="J2887" s="66" t="s">
        <v>285</v>
      </c>
      <c r="K2887" s="69"/>
      <c r="L2887" s="69"/>
      <c r="M2887" s="69" t="s">
        <v>666</v>
      </c>
      <c r="N2887" s="69" t="s">
        <v>28</v>
      </c>
      <c r="O2887" s="71">
        <v>0</v>
      </c>
      <c r="P2887" s="74">
        <v>3942.9</v>
      </c>
    </row>
    <row r="2888" spans="1:16" ht="14.25" customHeight="1">
      <c r="A2888" s="64" t="s">
        <v>132</v>
      </c>
      <c r="B2888" s="163" t="s">
        <v>1586</v>
      </c>
      <c r="C2888" s="174" t="s">
        <v>647</v>
      </c>
      <c r="D2888" s="68">
        <v>45807</v>
      </c>
      <c r="E2888" s="66">
        <f t="shared" si="33"/>
        <v>5</v>
      </c>
      <c r="F2888" s="66">
        <f t="shared" si="34"/>
        <v>2025</v>
      </c>
      <c r="G2888" s="67">
        <f t="shared" si="35"/>
        <v>45778</v>
      </c>
      <c r="H2888" s="67" t="s">
        <v>29</v>
      </c>
      <c r="I2888" s="26" t="s">
        <v>43</v>
      </c>
      <c r="J2888" s="66" t="s">
        <v>301</v>
      </c>
      <c r="K2888" s="69"/>
      <c r="L2888" s="69"/>
      <c r="M2888" s="69" t="s">
        <v>666</v>
      </c>
      <c r="N2888" s="69" t="s">
        <v>28</v>
      </c>
      <c r="O2888" s="71">
        <v>0</v>
      </c>
      <c r="P2888" s="74">
        <v>2095.58</v>
      </c>
    </row>
    <row r="2889" spans="1:16" ht="14.25" customHeight="1">
      <c r="A2889" s="64" t="s">
        <v>132</v>
      </c>
      <c r="B2889" s="163" t="s">
        <v>1586</v>
      </c>
      <c r="C2889" s="174" t="s">
        <v>647</v>
      </c>
      <c r="D2889" s="68">
        <v>45807</v>
      </c>
      <c r="E2889" s="66">
        <f t="shared" si="33"/>
        <v>5</v>
      </c>
      <c r="F2889" s="66">
        <f t="shared" si="34"/>
        <v>2025</v>
      </c>
      <c r="G2889" s="67">
        <f t="shared" si="35"/>
        <v>45778</v>
      </c>
      <c r="H2889" s="67" t="s">
        <v>29</v>
      </c>
      <c r="I2889" s="26" t="s">
        <v>43</v>
      </c>
      <c r="J2889" s="66" t="s">
        <v>302</v>
      </c>
      <c r="K2889" s="69"/>
      <c r="L2889" s="69"/>
      <c r="M2889" s="69" t="s">
        <v>666</v>
      </c>
      <c r="N2889" s="69" t="s">
        <v>28</v>
      </c>
      <c r="O2889" s="71">
        <v>0</v>
      </c>
      <c r="P2889" s="74">
        <v>1594.7</v>
      </c>
    </row>
    <row r="2890" spans="1:16" ht="14.25" customHeight="1">
      <c r="A2890" s="64" t="s">
        <v>132</v>
      </c>
      <c r="B2890" s="163" t="s">
        <v>1586</v>
      </c>
      <c r="C2890" s="174" t="s">
        <v>647</v>
      </c>
      <c r="D2890" s="68">
        <v>45807</v>
      </c>
      <c r="E2890" s="66">
        <f t="shared" si="33"/>
        <v>5</v>
      </c>
      <c r="F2890" s="66">
        <f t="shared" si="34"/>
        <v>2025</v>
      </c>
      <c r="G2890" s="67">
        <f t="shared" si="35"/>
        <v>45778</v>
      </c>
      <c r="H2890" s="67" t="s">
        <v>29</v>
      </c>
      <c r="I2890" s="26" t="s">
        <v>43</v>
      </c>
      <c r="J2890" s="66" t="s">
        <v>303</v>
      </c>
      <c r="K2890" s="69"/>
      <c r="L2890" s="69"/>
      <c r="M2890" s="69" t="s">
        <v>666</v>
      </c>
      <c r="N2890" s="69" t="s">
        <v>28</v>
      </c>
      <c r="O2890" s="71">
        <v>0</v>
      </c>
      <c r="P2890" s="74">
        <v>1747.23</v>
      </c>
    </row>
    <row r="2891" spans="1:16" ht="14.25" customHeight="1">
      <c r="A2891" s="64" t="s">
        <v>132</v>
      </c>
      <c r="B2891" s="163" t="s">
        <v>1586</v>
      </c>
      <c r="C2891" s="174" t="s">
        <v>647</v>
      </c>
      <c r="D2891" s="68">
        <v>45807</v>
      </c>
      <c r="E2891" s="66">
        <f t="shared" si="33"/>
        <v>5</v>
      </c>
      <c r="F2891" s="66">
        <f t="shared" si="34"/>
        <v>2025</v>
      </c>
      <c r="G2891" s="67">
        <f t="shared" si="35"/>
        <v>45778</v>
      </c>
      <c r="H2891" s="67" t="s">
        <v>29</v>
      </c>
      <c r="I2891" s="26" t="s">
        <v>43</v>
      </c>
      <c r="J2891" s="66" t="s">
        <v>264</v>
      </c>
      <c r="K2891" s="69"/>
      <c r="L2891" s="69"/>
      <c r="M2891" s="69" t="s">
        <v>666</v>
      </c>
      <c r="N2891" s="69" t="s">
        <v>28</v>
      </c>
      <c r="O2891" s="71">
        <v>0</v>
      </c>
      <c r="P2891" s="74">
        <v>1633.27</v>
      </c>
    </row>
    <row r="2892" spans="1:16" ht="14.25" customHeight="1">
      <c r="A2892" s="64" t="s">
        <v>132</v>
      </c>
      <c r="B2892" s="163" t="s">
        <v>1586</v>
      </c>
      <c r="C2892" s="174" t="s">
        <v>647</v>
      </c>
      <c r="D2892" s="68">
        <v>45807</v>
      </c>
      <c r="E2892" s="66">
        <f t="shared" si="33"/>
        <v>5</v>
      </c>
      <c r="F2892" s="66">
        <f t="shared" si="34"/>
        <v>2025</v>
      </c>
      <c r="G2892" s="67">
        <f t="shared" si="35"/>
        <v>45778</v>
      </c>
      <c r="H2892" s="67" t="s">
        <v>29</v>
      </c>
      <c r="I2892" s="26" t="s">
        <v>43</v>
      </c>
      <c r="J2892" s="66" t="s">
        <v>304</v>
      </c>
      <c r="K2892" s="69"/>
      <c r="L2892" s="69"/>
      <c r="M2892" s="69" t="s">
        <v>666</v>
      </c>
      <c r="N2892" s="69" t="s">
        <v>28</v>
      </c>
      <c r="O2892" s="71">
        <v>0</v>
      </c>
      <c r="P2892" s="74">
        <v>1719.4</v>
      </c>
    </row>
    <row r="2893" spans="1:16" ht="14.25" customHeight="1">
      <c r="A2893" s="64" t="s">
        <v>132</v>
      </c>
      <c r="B2893" s="163" t="s">
        <v>1586</v>
      </c>
      <c r="C2893" s="174" t="s">
        <v>647</v>
      </c>
      <c r="D2893" s="68">
        <v>45807</v>
      </c>
      <c r="E2893" s="66">
        <f t="shared" si="33"/>
        <v>5</v>
      </c>
      <c r="F2893" s="66">
        <f t="shared" si="34"/>
        <v>2025</v>
      </c>
      <c r="G2893" s="67">
        <f t="shared" si="35"/>
        <v>45778</v>
      </c>
      <c r="H2893" s="67" t="s">
        <v>29</v>
      </c>
      <c r="I2893" s="26" t="s">
        <v>43</v>
      </c>
      <c r="J2893" s="66" t="s">
        <v>305</v>
      </c>
      <c r="K2893" s="69"/>
      <c r="L2893" s="69"/>
      <c r="M2893" s="69" t="s">
        <v>666</v>
      </c>
      <c r="N2893" s="69" t="s">
        <v>28</v>
      </c>
      <c r="O2893" s="71">
        <v>0</v>
      </c>
      <c r="P2893" s="74">
        <v>3665.07</v>
      </c>
    </row>
    <row r="2894" spans="1:16" ht="14.25" customHeight="1">
      <c r="A2894" s="64" t="s">
        <v>132</v>
      </c>
      <c r="B2894" s="163" t="s">
        <v>1586</v>
      </c>
      <c r="C2894" s="174" t="s">
        <v>647</v>
      </c>
      <c r="D2894" s="68">
        <v>45814</v>
      </c>
      <c r="E2894" s="66">
        <f t="shared" si="33"/>
        <v>6</v>
      </c>
      <c r="F2894" s="66">
        <f t="shared" si="34"/>
        <v>2025</v>
      </c>
      <c r="G2894" s="67">
        <f t="shared" si="35"/>
        <v>45809</v>
      </c>
      <c r="H2894" s="67" t="s">
        <v>2007</v>
      </c>
      <c r="I2894" s="26" t="s">
        <v>1587</v>
      </c>
      <c r="J2894" s="66" t="s">
        <v>146</v>
      </c>
      <c r="K2894" s="69"/>
      <c r="L2894" s="69"/>
      <c r="M2894" s="69" t="s">
        <v>666</v>
      </c>
      <c r="N2894" s="69" t="s">
        <v>604</v>
      </c>
      <c r="O2894" s="71">
        <v>61890.6</v>
      </c>
      <c r="P2894" s="74">
        <v>0</v>
      </c>
    </row>
    <row r="2895" spans="1:16" ht="14.25" customHeight="1">
      <c r="A2895" s="64" t="s">
        <v>132</v>
      </c>
      <c r="B2895" s="163" t="s">
        <v>1586</v>
      </c>
      <c r="C2895" s="174" t="s">
        <v>647</v>
      </c>
      <c r="D2895" s="68">
        <v>45818</v>
      </c>
      <c r="E2895" s="66">
        <f t="shared" si="33"/>
        <v>6</v>
      </c>
      <c r="F2895" s="66">
        <f t="shared" si="34"/>
        <v>2025</v>
      </c>
      <c r="G2895" s="67">
        <f t="shared" si="35"/>
        <v>45809</v>
      </c>
      <c r="H2895" s="67" t="s">
        <v>2006</v>
      </c>
      <c r="I2895" s="26" t="s">
        <v>165</v>
      </c>
      <c r="J2895" s="66" t="s">
        <v>139</v>
      </c>
      <c r="K2895" s="69"/>
      <c r="L2895" s="69"/>
      <c r="M2895" s="69" t="s">
        <v>664</v>
      </c>
      <c r="N2895" s="69" t="s">
        <v>604</v>
      </c>
      <c r="O2895" s="71">
        <v>0.06</v>
      </c>
      <c r="P2895" s="74">
        <v>0</v>
      </c>
    </row>
    <row r="2896" spans="1:16" ht="14.25" customHeight="1">
      <c r="A2896" s="64" t="s">
        <v>132</v>
      </c>
      <c r="B2896" s="163" t="s">
        <v>1586</v>
      </c>
      <c r="C2896" s="174" t="s">
        <v>647</v>
      </c>
      <c r="D2896" s="68">
        <v>45820</v>
      </c>
      <c r="E2896" s="66">
        <f t="shared" si="33"/>
        <v>6</v>
      </c>
      <c r="F2896" s="66">
        <f t="shared" si="34"/>
        <v>2025</v>
      </c>
      <c r="G2896" s="67">
        <f t="shared" si="35"/>
        <v>45809</v>
      </c>
      <c r="H2896" s="67" t="s">
        <v>2006</v>
      </c>
      <c r="I2896" s="26" t="s">
        <v>165</v>
      </c>
      <c r="J2896" s="66" t="s">
        <v>139</v>
      </c>
      <c r="K2896" s="69"/>
      <c r="L2896" s="69"/>
      <c r="M2896" s="69" t="s">
        <v>664</v>
      </c>
      <c r="N2896" s="69" t="s">
        <v>604</v>
      </c>
      <c r="O2896" s="71">
        <v>0.4</v>
      </c>
      <c r="P2896" s="74">
        <v>0</v>
      </c>
    </row>
    <row r="2897" spans="1:16" ht="14.25" customHeight="1">
      <c r="A2897" s="64" t="s">
        <v>132</v>
      </c>
      <c r="B2897" s="163" t="s">
        <v>1586</v>
      </c>
      <c r="C2897" s="174" t="s">
        <v>647</v>
      </c>
      <c r="D2897" s="68">
        <v>45821</v>
      </c>
      <c r="E2897" s="66">
        <f t="shared" si="33"/>
        <v>6</v>
      </c>
      <c r="F2897" s="66">
        <f t="shared" si="34"/>
        <v>2025</v>
      </c>
      <c r="G2897" s="67">
        <f t="shared" si="35"/>
        <v>45809</v>
      </c>
      <c r="H2897" s="67" t="s">
        <v>2006</v>
      </c>
      <c r="I2897" s="26" t="s">
        <v>165</v>
      </c>
      <c r="J2897" s="66" t="s">
        <v>139</v>
      </c>
      <c r="K2897" s="69"/>
      <c r="L2897" s="69"/>
      <c r="M2897" s="69" t="s">
        <v>664</v>
      </c>
      <c r="N2897" s="69" t="s">
        <v>604</v>
      </c>
      <c r="O2897" s="71">
        <v>0.09</v>
      </c>
      <c r="P2897" s="74">
        <v>0</v>
      </c>
    </row>
    <row r="2898" spans="1:16" ht="14.25" customHeight="1">
      <c r="A2898" s="64" t="s">
        <v>132</v>
      </c>
      <c r="B2898" s="163" t="s">
        <v>1586</v>
      </c>
      <c r="C2898" s="174" t="s">
        <v>647</v>
      </c>
      <c r="D2898" s="68">
        <v>45814</v>
      </c>
      <c r="E2898" s="66">
        <f t="shared" si="33"/>
        <v>6</v>
      </c>
      <c r="F2898" s="66">
        <f t="shared" si="34"/>
        <v>2025</v>
      </c>
      <c r="G2898" s="67">
        <f t="shared" si="35"/>
        <v>45809</v>
      </c>
      <c r="H2898" s="67" t="s">
        <v>2008</v>
      </c>
      <c r="I2898" s="26" t="s">
        <v>63</v>
      </c>
      <c r="J2898" s="66" t="s">
        <v>1620</v>
      </c>
      <c r="K2898" s="69"/>
      <c r="L2898" s="69"/>
      <c r="M2898" s="69" t="s">
        <v>666</v>
      </c>
      <c r="N2898" s="69" t="s">
        <v>28</v>
      </c>
      <c r="O2898" s="71">
        <v>0</v>
      </c>
      <c r="P2898" s="74">
        <v>3725.08</v>
      </c>
    </row>
    <row r="2899" spans="1:16" ht="14.25" customHeight="1">
      <c r="A2899" s="64" t="s">
        <v>132</v>
      </c>
      <c r="B2899" s="163" t="s">
        <v>1586</v>
      </c>
      <c r="C2899" s="174" t="s">
        <v>647</v>
      </c>
      <c r="D2899" s="68">
        <v>45818</v>
      </c>
      <c r="E2899" s="66">
        <f t="shared" si="33"/>
        <v>6</v>
      </c>
      <c r="F2899" s="66">
        <f t="shared" si="34"/>
        <v>2025</v>
      </c>
      <c r="G2899" s="67">
        <f t="shared" si="35"/>
        <v>45809</v>
      </c>
      <c r="H2899" s="67" t="s">
        <v>2008</v>
      </c>
      <c r="I2899" s="26" t="s">
        <v>475</v>
      </c>
      <c r="J2899" s="66" t="s">
        <v>152</v>
      </c>
      <c r="K2899" s="69"/>
      <c r="L2899" s="69"/>
      <c r="M2899" s="69" t="s">
        <v>666</v>
      </c>
      <c r="N2899" s="69" t="s">
        <v>28</v>
      </c>
      <c r="O2899" s="71">
        <v>0</v>
      </c>
      <c r="P2899" s="74">
        <v>128</v>
      </c>
    </row>
    <row r="2900" spans="1:16" ht="14.25" customHeight="1">
      <c r="A2900" s="64" t="s">
        <v>132</v>
      </c>
      <c r="B2900" s="163" t="s">
        <v>1586</v>
      </c>
      <c r="C2900" s="174" t="s">
        <v>647</v>
      </c>
      <c r="D2900" s="68">
        <v>45820</v>
      </c>
      <c r="E2900" s="66">
        <f t="shared" si="33"/>
        <v>6</v>
      </c>
      <c r="F2900" s="66">
        <f t="shared" si="34"/>
        <v>2025</v>
      </c>
      <c r="G2900" s="67">
        <f t="shared" si="35"/>
        <v>45809</v>
      </c>
      <c r="H2900" s="67" t="s">
        <v>2008</v>
      </c>
      <c r="I2900" s="26" t="s">
        <v>63</v>
      </c>
      <c r="J2900" s="66" t="s">
        <v>1621</v>
      </c>
      <c r="K2900" s="69"/>
      <c r="L2900" s="69"/>
      <c r="M2900" s="69" t="s">
        <v>666</v>
      </c>
      <c r="N2900" s="69" t="s">
        <v>28</v>
      </c>
      <c r="O2900" s="71">
        <v>0</v>
      </c>
      <c r="P2900" s="74">
        <v>449.99</v>
      </c>
    </row>
    <row r="2901" spans="1:16" ht="14.25" customHeight="1">
      <c r="A2901" s="64" t="s">
        <v>132</v>
      </c>
      <c r="B2901" s="163" t="s">
        <v>1586</v>
      </c>
      <c r="C2901" s="174" t="s">
        <v>647</v>
      </c>
      <c r="D2901" s="68">
        <v>45820</v>
      </c>
      <c r="E2901" s="66">
        <f t="shared" si="33"/>
        <v>6</v>
      </c>
      <c r="F2901" s="66">
        <f t="shared" si="34"/>
        <v>2025</v>
      </c>
      <c r="G2901" s="67">
        <f t="shared" si="35"/>
        <v>45809</v>
      </c>
      <c r="H2901" s="67" t="s">
        <v>2010</v>
      </c>
      <c r="I2901" s="26" t="s">
        <v>56</v>
      </c>
      <c r="J2901" s="66" t="s">
        <v>998</v>
      </c>
      <c r="K2901" s="69"/>
      <c r="L2901" s="69"/>
      <c r="M2901" s="69" t="s">
        <v>666</v>
      </c>
      <c r="N2901" s="69" t="s">
        <v>28</v>
      </c>
      <c r="O2901" s="71">
        <v>0</v>
      </c>
      <c r="P2901" s="74">
        <v>340</v>
      </c>
    </row>
    <row r="2902" spans="1:16" ht="14.25" customHeight="1">
      <c r="A2902" s="64" t="s">
        <v>132</v>
      </c>
      <c r="B2902" s="163" t="s">
        <v>1586</v>
      </c>
      <c r="C2902" s="174" t="s">
        <v>647</v>
      </c>
      <c r="D2902" s="68">
        <v>45821</v>
      </c>
      <c r="E2902" s="66">
        <f t="shared" si="33"/>
        <v>6</v>
      </c>
      <c r="F2902" s="66">
        <f t="shared" si="34"/>
        <v>2025</v>
      </c>
      <c r="G2902" s="67">
        <f t="shared" si="35"/>
        <v>45809</v>
      </c>
      <c r="H2902" s="67" t="s">
        <v>2009</v>
      </c>
      <c r="I2902" s="26" t="s">
        <v>102</v>
      </c>
      <c r="J2902" s="66" t="s">
        <v>167</v>
      </c>
      <c r="K2902" s="69"/>
      <c r="L2902" s="69"/>
      <c r="M2902" s="69" t="s">
        <v>666</v>
      </c>
      <c r="N2902" s="69" t="s">
        <v>28</v>
      </c>
      <c r="O2902" s="71">
        <v>0</v>
      </c>
      <c r="P2902" s="74">
        <v>177.05</v>
      </c>
    </row>
    <row r="2903" spans="1:16" ht="14.25" customHeight="1">
      <c r="A2903" s="64" t="s">
        <v>132</v>
      </c>
      <c r="B2903" s="163" t="s">
        <v>1586</v>
      </c>
      <c r="C2903" s="174" t="s">
        <v>647</v>
      </c>
      <c r="D2903" s="68">
        <v>45824</v>
      </c>
      <c r="E2903" s="66">
        <f t="shared" si="33"/>
        <v>6</v>
      </c>
      <c r="F2903" s="66">
        <f t="shared" si="34"/>
        <v>2025</v>
      </c>
      <c r="G2903" s="67">
        <f t="shared" si="35"/>
        <v>45809</v>
      </c>
      <c r="H2903" s="67" t="s">
        <v>2006</v>
      </c>
      <c r="I2903" s="26" t="s">
        <v>165</v>
      </c>
      <c r="J2903" s="66" t="s">
        <v>139</v>
      </c>
      <c r="K2903" s="69"/>
      <c r="L2903" s="69"/>
      <c r="M2903" s="69" t="s">
        <v>664</v>
      </c>
      <c r="N2903" s="69" t="s">
        <v>604</v>
      </c>
      <c r="O2903" s="71">
        <v>1.28</v>
      </c>
      <c r="P2903" s="74">
        <v>0</v>
      </c>
    </row>
    <row r="2904" spans="1:16" ht="14.25" customHeight="1">
      <c r="A2904" s="64" t="s">
        <v>132</v>
      </c>
      <c r="B2904" s="163" t="s">
        <v>1586</v>
      </c>
      <c r="C2904" s="174" t="s">
        <v>647</v>
      </c>
      <c r="D2904" s="68">
        <v>45826</v>
      </c>
      <c r="E2904" s="66">
        <f t="shared" si="33"/>
        <v>6</v>
      </c>
      <c r="F2904" s="66">
        <f t="shared" si="34"/>
        <v>2025</v>
      </c>
      <c r="G2904" s="67">
        <f t="shared" si="35"/>
        <v>45809</v>
      </c>
      <c r="H2904" s="67" t="s">
        <v>2006</v>
      </c>
      <c r="I2904" s="26" t="s">
        <v>165</v>
      </c>
      <c r="J2904" s="66" t="s">
        <v>139</v>
      </c>
      <c r="K2904" s="69"/>
      <c r="L2904" s="69"/>
      <c r="M2904" s="69" t="s">
        <v>664</v>
      </c>
      <c r="N2904" s="69" t="s">
        <v>604</v>
      </c>
      <c r="O2904" s="71">
        <v>0.2</v>
      </c>
      <c r="P2904" s="74">
        <v>0</v>
      </c>
    </row>
    <row r="2905" spans="1:16" ht="14.25" customHeight="1">
      <c r="A2905" s="64" t="s">
        <v>132</v>
      </c>
      <c r="B2905" s="163" t="s">
        <v>1586</v>
      </c>
      <c r="C2905" s="174" t="s">
        <v>647</v>
      </c>
      <c r="D2905" s="68">
        <v>45831</v>
      </c>
      <c r="E2905" s="66">
        <f t="shared" si="33"/>
        <v>6</v>
      </c>
      <c r="F2905" s="66">
        <f t="shared" si="34"/>
        <v>2025</v>
      </c>
      <c r="G2905" s="67">
        <f t="shared" si="35"/>
        <v>45809</v>
      </c>
      <c r="H2905" s="67" t="s">
        <v>2006</v>
      </c>
      <c r="I2905" s="26" t="s">
        <v>165</v>
      </c>
      <c r="J2905" s="66" t="s">
        <v>139</v>
      </c>
      <c r="K2905" s="69"/>
      <c r="L2905" s="69"/>
      <c r="M2905" s="69" t="s">
        <v>664</v>
      </c>
      <c r="N2905" s="69" t="s">
        <v>604</v>
      </c>
      <c r="O2905" s="71">
        <v>4.16</v>
      </c>
      <c r="P2905" s="74">
        <v>0</v>
      </c>
    </row>
    <row r="2906" spans="1:16" ht="14.25" customHeight="1">
      <c r="A2906" s="64" t="s">
        <v>132</v>
      </c>
      <c r="B2906" s="163" t="s">
        <v>1586</v>
      </c>
      <c r="C2906" s="174" t="s">
        <v>647</v>
      </c>
      <c r="D2906" s="68">
        <v>45832</v>
      </c>
      <c r="E2906" s="66">
        <f t="shared" si="33"/>
        <v>6</v>
      </c>
      <c r="F2906" s="66">
        <f t="shared" si="34"/>
        <v>2025</v>
      </c>
      <c r="G2906" s="67">
        <f t="shared" si="35"/>
        <v>45809</v>
      </c>
      <c r="H2906" s="67" t="s">
        <v>2006</v>
      </c>
      <c r="I2906" s="26" t="s">
        <v>165</v>
      </c>
      <c r="J2906" s="66" t="s">
        <v>139</v>
      </c>
      <c r="K2906" s="69"/>
      <c r="L2906" s="69"/>
      <c r="M2906" s="69" t="s">
        <v>664</v>
      </c>
      <c r="N2906" s="69" t="s">
        <v>604</v>
      </c>
      <c r="O2906" s="71">
        <v>0.4</v>
      </c>
      <c r="P2906" s="74">
        <v>0</v>
      </c>
    </row>
    <row r="2907" spans="1:16" ht="14.25" customHeight="1">
      <c r="A2907" s="64" t="s">
        <v>132</v>
      </c>
      <c r="B2907" s="163" t="s">
        <v>1586</v>
      </c>
      <c r="C2907" s="174" t="s">
        <v>647</v>
      </c>
      <c r="D2907" s="68">
        <v>45833</v>
      </c>
      <c r="E2907" s="66">
        <f t="shared" si="33"/>
        <v>6</v>
      </c>
      <c r="F2907" s="66">
        <f t="shared" si="34"/>
        <v>2025</v>
      </c>
      <c r="G2907" s="67">
        <f t="shared" si="35"/>
        <v>45809</v>
      </c>
      <c r="H2907" s="67" t="s">
        <v>2006</v>
      </c>
      <c r="I2907" s="26" t="s">
        <v>165</v>
      </c>
      <c r="J2907" s="66" t="s">
        <v>139</v>
      </c>
      <c r="K2907" s="69"/>
      <c r="L2907" s="69"/>
      <c r="M2907" s="69" t="s">
        <v>664</v>
      </c>
      <c r="N2907" s="69" t="s">
        <v>604</v>
      </c>
      <c r="O2907" s="71">
        <v>1.4</v>
      </c>
      <c r="P2907" s="74">
        <v>0</v>
      </c>
    </row>
    <row r="2908" spans="1:16" ht="14.25" customHeight="1">
      <c r="A2908" s="64" t="s">
        <v>132</v>
      </c>
      <c r="B2908" s="163" t="s">
        <v>1586</v>
      </c>
      <c r="C2908" s="174" t="s">
        <v>647</v>
      </c>
      <c r="D2908" s="68">
        <v>45833</v>
      </c>
      <c r="E2908" s="66">
        <f t="shared" si="33"/>
        <v>6</v>
      </c>
      <c r="F2908" s="66">
        <f t="shared" si="34"/>
        <v>2025</v>
      </c>
      <c r="G2908" s="67">
        <f t="shared" si="35"/>
        <v>45809</v>
      </c>
      <c r="H2908" s="67" t="s">
        <v>2006</v>
      </c>
      <c r="I2908" s="26" t="s">
        <v>165</v>
      </c>
      <c r="J2908" s="66" t="s">
        <v>139</v>
      </c>
      <c r="K2908" s="69"/>
      <c r="L2908" s="69"/>
      <c r="M2908" s="69" t="s">
        <v>664</v>
      </c>
      <c r="N2908" s="69" t="s">
        <v>604</v>
      </c>
      <c r="O2908" s="71">
        <v>4.05</v>
      </c>
      <c r="P2908" s="74">
        <v>0</v>
      </c>
    </row>
    <row r="2909" spans="1:16" ht="14.25" customHeight="1">
      <c r="A2909" s="64" t="s">
        <v>132</v>
      </c>
      <c r="B2909" s="163" t="s">
        <v>1586</v>
      </c>
      <c r="C2909" s="174" t="s">
        <v>647</v>
      </c>
      <c r="D2909" s="68">
        <v>45834</v>
      </c>
      <c r="E2909" s="66">
        <f t="shared" si="33"/>
        <v>6</v>
      </c>
      <c r="F2909" s="66">
        <f t="shared" si="34"/>
        <v>2025</v>
      </c>
      <c r="G2909" s="67">
        <f t="shared" si="35"/>
        <v>45809</v>
      </c>
      <c r="H2909" s="67" t="s">
        <v>2006</v>
      </c>
      <c r="I2909" s="26" t="s">
        <v>165</v>
      </c>
      <c r="J2909" s="66" t="s">
        <v>139</v>
      </c>
      <c r="K2909" s="69"/>
      <c r="L2909" s="69"/>
      <c r="M2909" s="69" t="s">
        <v>664</v>
      </c>
      <c r="N2909" s="69" t="s">
        <v>604</v>
      </c>
      <c r="O2909" s="71">
        <v>1.1000000000000001</v>
      </c>
      <c r="P2909" s="74">
        <v>0</v>
      </c>
    </row>
    <row r="2910" spans="1:16" ht="14.25" customHeight="1">
      <c r="A2910" s="64" t="s">
        <v>132</v>
      </c>
      <c r="B2910" s="163" t="s">
        <v>1586</v>
      </c>
      <c r="C2910" s="174" t="s">
        <v>647</v>
      </c>
      <c r="D2910" s="68">
        <v>45835</v>
      </c>
      <c r="E2910" s="66">
        <f t="shared" si="33"/>
        <v>6</v>
      </c>
      <c r="F2910" s="66">
        <f t="shared" si="34"/>
        <v>2025</v>
      </c>
      <c r="G2910" s="67">
        <f t="shared" si="35"/>
        <v>45809</v>
      </c>
      <c r="H2910" s="67" t="s">
        <v>2006</v>
      </c>
      <c r="I2910" s="26" t="s">
        <v>165</v>
      </c>
      <c r="J2910" s="66" t="s">
        <v>139</v>
      </c>
      <c r="K2910" s="69"/>
      <c r="L2910" s="69"/>
      <c r="M2910" s="69" t="s">
        <v>664</v>
      </c>
      <c r="N2910" s="69" t="s">
        <v>604</v>
      </c>
      <c r="O2910" s="71">
        <v>5.67</v>
      </c>
      <c r="P2910" s="74">
        <v>0</v>
      </c>
    </row>
    <row r="2911" spans="1:16" ht="14.25" customHeight="1">
      <c r="A2911" s="64" t="s">
        <v>132</v>
      </c>
      <c r="B2911" s="163" t="s">
        <v>1586</v>
      </c>
      <c r="C2911" s="174" t="s">
        <v>647</v>
      </c>
      <c r="D2911" s="68">
        <v>45824</v>
      </c>
      <c r="E2911" s="66">
        <f t="shared" si="33"/>
        <v>6</v>
      </c>
      <c r="F2911" s="66">
        <f t="shared" si="34"/>
        <v>2025</v>
      </c>
      <c r="G2911" s="67">
        <f t="shared" si="35"/>
        <v>45809</v>
      </c>
      <c r="H2911" s="67" t="s">
        <v>2008</v>
      </c>
      <c r="I2911" s="26" t="s">
        <v>475</v>
      </c>
      <c r="J2911" s="66" t="s">
        <v>152</v>
      </c>
      <c r="K2911" s="69"/>
      <c r="L2911" s="69"/>
      <c r="M2911" s="69" t="s">
        <v>666</v>
      </c>
      <c r="N2911" s="69" t="s">
        <v>28</v>
      </c>
      <c r="O2911" s="71">
        <v>0</v>
      </c>
      <c r="P2911" s="74">
        <v>171.34</v>
      </c>
    </row>
    <row r="2912" spans="1:16" ht="14.25" customHeight="1">
      <c r="A2912" s="64" t="s">
        <v>132</v>
      </c>
      <c r="B2912" s="163" t="s">
        <v>1586</v>
      </c>
      <c r="C2912" s="174" t="s">
        <v>647</v>
      </c>
      <c r="D2912" s="68">
        <v>45824</v>
      </c>
      <c r="E2912" s="66">
        <f t="shared" si="33"/>
        <v>6</v>
      </c>
      <c r="F2912" s="66">
        <f t="shared" si="34"/>
        <v>2025</v>
      </c>
      <c r="G2912" s="67">
        <f t="shared" si="35"/>
        <v>45809</v>
      </c>
      <c r="H2912" s="67" t="s">
        <v>2008</v>
      </c>
      <c r="I2912" s="26" t="s">
        <v>475</v>
      </c>
      <c r="J2912" s="66" t="s">
        <v>152</v>
      </c>
      <c r="K2912" s="69"/>
      <c r="L2912" s="69"/>
      <c r="M2912" s="69" t="s">
        <v>666</v>
      </c>
      <c r="N2912" s="69" t="s">
        <v>28</v>
      </c>
      <c r="O2912" s="71">
        <v>0</v>
      </c>
      <c r="P2912" s="74">
        <v>1704.53</v>
      </c>
    </row>
    <row r="2913" spans="1:16" ht="14.25" customHeight="1">
      <c r="A2913" s="64" t="s">
        <v>132</v>
      </c>
      <c r="B2913" s="163" t="s">
        <v>1586</v>
      </c>
      <c r="C2913" s="174" t="s">
        <v>647</v>
      </c>
      <c r="D2913" s="68">
        <v>45824</v>
      </c>
      <c r="E2913" s="66">
        <f t="shared" si="33"/>
        <v>6</v>
      </c>
      <c r="F2913" s="66">
        <f t="shared" si="34"/>
        <v>2025</v>
      </c>
      <c r="G2913" s="67">
        <f t="shared" si="35"/>
        <v>45809</v>
      </c>
      <c r="H2913" s="67" t="s">
        <v>2008</v>
      </c>
      <c r="I2913" s="26" t="s">
        <v>475</v>
      </c>
      <c r="J2913" s="66" t="s">
        <v>1622</v>
      </c>
      <c r="K2913" s="69"/>
      <c r="L2913" s="69"/>
      <c r="M2913" s="69" t="s">
        <v>666</v>
      </c>
      <c r="N2913" s="69" t="s">
        <v>28</v>
      </c>
      <c r="O2913" s="71">
        <v>0</v>
      </c>
      <c r="P2913" s="74">
        <v>462.89</v>
      </c>
    </row>
    <row r="2914" spans="1:16" ht="14.25" customHeight="1">
      <c r="A2914" s="64" t="s">
        <v>132</v>
      </c>
      <c r="B2914" s="163" t="s">
        <v>1586</v>
      </c>
      <c r="C2914" s="174" t="s">
        <v>647</v>
      </c>
      <c r="D2914" s="68">
        <v>45826</v>
      </c>
      <c r="E2914" s="66">
        <f t="shared" si="33"/>
        <v>6</v>
      </c>
      <c r="F2914" s="66">
        <f t="shared" si="34"/>
        <v>2025</v>
      </c>
      <c r="G2914" s="67">
        <f t="shared" si="35"/>
        <v>45809</v>
      </c>
      <c r="H2914" s="67" t="s">
        <v>2009</v>
      </c>
      <c r="I2914" s="26" t="s">
        <v>102</v>
      </c>
      <c r="J2914" s="66" t="s">
        <v>129</v>
      </c>
      <c r="K2914" s="69"/>
      <c r="L2914" s="69"/>
      <c r="M2914" s="69" t="s">
        <v>666</v>
      </c>
      <c r="N2914" s="69" t="s">
        <v>28</v>
      </c>
      <c r="O2914" s="71">
        <v>0</v>
      </c>
      <c r="P2914" s="74">
        <v>6.71</v>
      </c>
    </row>
    <row r="2915" spans="1:16" ht="14.25" customHeight="1">
      <c r="A2915" s="64" t="s">
        <v>132</v>
      </c>
      <c r="B2915" s="163" t="s">
        <v>1586</v>
      </c>
      <c r="C2915" s="174" t="s">
        <v>647</v>
      </c>
      <c r="D2915" s="68">
        <v>45826</v>
      </c>
      <c r="E2915" s="66">
        <f t="shared" si="33"/>
        <v>6</v>
      </c>
      <c r="F2915" s="66">
        <f t="shared" si="34"/>
        <v>2025</v>
      </c>
      <c r="G2915" s="67">
        <f t="shared" si="35"/>
        <v>45809</v>
      </c>
      <c r="H2915" s="67" t="s">
        <v>2010</v>
      </c>
      <c r="I2915" s="26" t="s">
        <v>56</v>
      </c>
      <c r="J2915" s="66" t="s">
        <v>998</v>
      </c>
      <c r="K2915" s="69"/>
      <c r="L2915" s="69"/>
      <c r="M2915" s="69" t="s">
        <v>666</v>
      </c>
      <c r="N2915" s="69" t="s">
        <v>28</v>
      </c>
      <c r="O2915" s="71">
        <v>0</v>
      </c>
      <c r="P2915" s="74">
        <v>340</v>
      </c>
    </row>
    <row r="2916" spans="1:16" ht="14.25" customHeight="1">
      <c r="A2916" s="64" t="s">
        <v>132</v>
      </c>
      <c r="B2916" s="163" t="s">
        <v>1586</v>
      </c>
      <c r="C2916" s="174" t="s">
        <v>647</v>
      </c>
      <c r="D2916" s="68">
        <v>45831</v>
      </c>
      <c r="E2916" s="66">
        <f t="shared" si="33"/>
        <v>6</v>
      </c>
      <c r="F2916" s="66">
        <f t="shared" si="34"/>
        <v>2025</v>
      </c>
      <c r="G2916" s="67">
        <f t="shared" si="35"/>
        <v>45809</v>
      </c>
      <c r="H2916" s="67" t="s">
        <v>29</v>
      </c>
      <c r="I2916" s="26" t="s">
        <v>40</v>
      </c>
      <c r="J2916" s="66" t="s">
        <v>458</v>
      </c>
      <c r="K2916" s="69"/>
      <c r="L2916" s="69"/>
      <c r="M2916" s="69" t="s">
        <v>666</v>
      </c>
      <c r="N2916" s="69" t="s">
        <v>28</v>
      </c>
      <c r="O2916" s="71">
        <v>0</v>
      </c>
      <c r="P2916" s="74">
        <v>4066.7</v>
      </c>
    </row>
    <row r="2917" spans="1:16" ht="14.25" customHeight="1">
      <c r="A2917" s="64" t="s">
        <v>132</v>
      </c>
      <c r="B2917" s="163" t="s">
        <v>1586</v>
      </c>
      <c r="C2917" s="174" t="s">
        <v>647</v>
      </c>
      <c r="D2917" s="68">
        <v>45831</v>
      </c>
      <c r="E2917" s="66">
        <f t="shared" si="33"/>
        <v>6</v>
      </c>
      <c r="F2917" s="66">
        <f t="shared" si="34"/>
        <v>2025</v>
      </c>
      <c r="G2917" s="67">
        <f t="shared" si="35"/>
        <v>45809</v>
      </c>
      <c r="H2917" s="67" t="s">
        <v>29</v>
      </c>
      <c r="I2917" s="26" t="s">
        <v>37</v>
      </c>
      <c r="J2917" s="66" t="s">
        <v>458</v>
      </c>
      <c r="K2917" s="69"/>
      <c r="L2917" s="69"/>
      <c r="M2917" s="69" t="s">
        <v>666</v>
      </c>
      <c r="N2917" s="69" t="s">
        <v>28</v>
      </c>
      <c r="O2917" s="71">
        <v>0</v>
      </c>
      <c r="P2917" s="74">
        <v>2529.2600000000002</v>
      </c>
    </row>
    <row r="2918" spans="1:16" ht="14.25" customHeight="1">
      <c r="A2918" s="64" t="s">
        <v>132</v>
      </c>
      <c r="B2918" s="163" t="s">
        <v>1586</v>
      </c>
      <c r="C2918" s="174" t="s">
        <v>647</v>
      </c>
      <c r="D2918" s="68">
        <v>45832</v>
      </c>
      <c r="E2918" s="66">
        <f t="shared" si="33"/>
        <v>6</v>
      </c>
      <c r="F2918" s="66">
        <f t="shared" si="34"/>
        <v>2025</v>
      </c>
      <c r="G2918" s="67">
        <f t="shared" si="35"/>
        <v>45809</v>
      </c>
      <c r="H2918" s="67" t="s">
        <v>2008</v>
      </c>
      <c r="I2918" s="26" t="s">
        <v>362</v>
      </c>
      <c r="J2918" s="66" t="s">
        <v>329</v>
      </c>
      <c r="K2918" s="69"/>
      <c r="L2918" s="69"/>
      <c r="M2918" s="69" t="s">
        <v>666</v>
      </c>
      <c r="N2918" s="69" t="s">
        <v>28</v>
      </c>
      <c r="O2918" s="71">
        <v>0</v>
      </c>
      <c r="P2918" s="74">
        <v>400.02</v>
      </c>
    </row>
    <row r="2919" spans="1:16" ht="14.25" customHeight="1">
      <c r="A2919" s="64" t="s">
        <v>132</v>
      </c>
      <c r="B2919" s="163" t="s">
        <v>1586</v>
      </c>
      <c r="C2919" s="174" t="s">
        <v>647</v>
      </c>
      <c r="D2919" s="68">
        <v>45832</v>
      </c>
      <c r="E2919" s="66">
        <f t="shared" si="33"/>
        <v>6</v>
      </c>
      <c r="F2919" s="66">
        <f t="shared" si="34"/>
        <v>2025</v>
      </c>
      <c r="G2919" s="67">
        <f t="shared" si="35"/>
        <v>45809</v>
      </c>
      <c r="H2919" s="67" t="s">
        <v>2008</v>
      </c>
      <c r="I2919" s="26" t="s">
        <v>63</v>
      </c>
      <c r="J2919" s="66" t="s">
        <v>1623</v>
      </c>
      <c r="K2919" s="69"/>
      <c r="L2919" s="69"/>
      <c r="M2919" s="69" t="s">
        <v>666</v>
      </c>
      <c r="N2919" s="69" t="s">
        <v>28</v>
      </c>
      <c r="O2919" s="71">
        <v>0</v>
      </c>
      <c r="P2919" s="74">
        <v>217.84</v>
      </c>
    </row>
    <row r="2920" spans="1:16" ht="14.25" customHeight="1">
      <c r="A2920" s="64" t="s">
        <v>132</v>
      </c>
      <c r="B2920" s="163" t="s">
        <v>1586</v>
      </c>
      <c r="C2920" s="174" t="s">
        <v>647</v>
      </c>
      <c r="D2920" s="68">
        <v>45833</v>
      </c>
      <c r="E2920" s="66">
        <f t="shared" si="33"/>
        <v>6</v>
      </c>
      <c r="F2920" s="66">
        <f t="shared" si="34"/>
        <v>2025</v>
      </c>
      <c r="G2920" s="67">
        <f t="shared" si="35"/>
        <v>45809</v>
      </c>
      <c r="H2920" s="67" t="s">
        <v>29</v>
      </c>
      <c r="I2920" s="26" t="s">
        <v>281</v>
      </c>
      <c r="J2920" s="66" t="s">
        <v>353</v>
      </c>
      <c r="K2920" s="69"/>
      <c r="L2920" s="69"/>
      <c r="M2920" s="69" t="s">
        <v>666</v>
      </c>
      <c r="N2920" s="69" t="s">
        <v>28</v>
      </c>
      <c r="O2920" s="71">
        <v>0</v>
      </c>
      <c r="P2920" s="74">
        <v>221</v>
      </c>
    </row>
    <row r="2921" spans="1:16" ht="14.25" customHeight="1">
      <c r="A2921" s="64" t="s">
        <v>132</v>
      </c>
      <c r="B2921" s="163" t="s">
        <v>1586</v>
      </c>
      <c r="C2921" s="174" t="s">
        <v>647</v>
      </c>
      <c r="D2921" s="68">
        <v>45833</v>
      </c>
      <c r="E2921" s="66">
        <f t="shared" si="33"/>
        <v>6</v>
      </c>
      <c r="F2921" s="66">
        <f t="shared" si="34"/>
        <v>2025</v>
      </c>
      <c r="G2921" s="67">
        <f t="shared" si="35"/>
        <v>45809</v>
      </c>
      <c r="H2921" s="67" t="s">
        <v>29</v>
      </c>
      <c r="I2921" s="26" t="s">
        <v>281</v>
      </c>
      <c r="J2921" s="66" t="s">
        <v>1624</v>
      </c>
      <c r="K2921" s="69"/>
      <c r="L2921" s="69"/>
      <c r="M2921" s="69" t="s">
        <v>666</v>
      </c>
      <c r="N2921" s="69" t="s">
        <v>28</v>
      </c>
      <c r="O2921" s="71">
        <v>0</v>
      </c>
      <c r="P2921" s="74">
        <v>1158.48</v>
      </c>
    </row>
    <row r="2922" spans="1:16" ht="14.25" customHeight="1">
      <c r="A2922" s="64" t="s">
        <v>132</v>
      </c>
      <c r="B2922" s="163" t="s">
        <v>1586</v>
      </c>
      <c r="C2922" s="174" t="s">
        <v>647</v>
      </c>
      <c r="D2922" s="68">
        <v>45833</v>
      </c>
      <c r="E2922" s="66">
        <f t="shared" si="33"/>
        <v>6</v>
      </c>
      <c r="F2922" s="66">
        <f t="shared" si="34"/>
        <v>2025</v>
      </c>
      <c r="G2922" s="67">
        <f t="shared" si="35"/>
        <v>45809</v>
      </c>
      <c r="H2922" s="67" t="s">
        <v>29</v>
      </c>
      <c r="I2922" s="26" t="s">
        <v>281</v>
      </c>
      <c r="J2922" s="66" t="s">
        <v>353</v>
      </c>
      <c r="K2922" s="69"/>
      <c r="L2922" s="69"/>
      <c r="M2922" s="69" t="s">
        <v>666</v>
      </c>
      <c r="N2922" s="69" t="s">
        <v>28</v>
      </c>
      <c r="O2922" s="71">
        <v>0</v>
      </c>
      <c r="P2922" s="74">
        <v>392.08</v>
      </c>
    </row>
    <row r="2923" spans="1:16" ht="14.25" customHeight="1">
      <c r="A2923" s="64" t="s">
        <v>132</v>
      </c>
      <c r="B2923" s="163" t="s">
        <v>1586</v>
      </c>
      <c r="C2923" s="174" t="s">
        <v>647</v>
      </c>
      <c r="D2923" s="68">
        <v>45833</v>
      </c>
      <c r="E2923" s="66">
        <f t="shared" si="33"/>
        <v>6</v>
      </c>
      <c r="F2923" s="66">
        <f t="shared" si="34"/>
        <v>2025</v>
      </c>
      <c r="G2923" s="67">
        <f t="shared" si="35"/>
        <v>45809</v>
      </c>
      <c r="H2923" s="67" t="s">
        <v>2008</v>
      </c>
      <c r="I2923" s="26" t="s">
        <v>147</v>
      </c>
      <c r="J2923" s="66" t="s">
        <v>1625</v>
      </c>
      <c r="K2923" s="69"/>
      <c r="L2923" s="69"/>
      <c r="M2923" s="69" t="s">
        <v>666</v>
      </c>
      <c r="N2923" s="69" t="s">
        <v>28</v>
      </c>
      <c r="O2923" s="71">
        <v>0</v>
      </c>
      <c r="P2923" s="74">
        <v>318</v>
      </c>
    </row>
    <row r="2924" spans="1:16" ht="14.25" customHeight="1">
      <c r="A2924" s="64" t="s">
        <v>132</v>
      </c>
      <c r="B2924" s="163" t="s">
        <v>1586</v>
      </c>
      <c r="C2924" s="174" t="s">
        <v>647</v>
      </c>
      <c r="D2924" s="68">
        <v>45833</v>
      </c>
      <c r="E2924" s="66">
        <f t="shared" si="33"/>
        <v>6</v>
      </c>
      <c r="F2924" s="66">
        <f t="shared" si="34"/>
        <v>2025</v>
      </c>
      <c r="G2924" s="67">
        <f t="shared" si="35"/>
        <v>45809</v>
      </c>
      <c r="H2924" s="67" t="s">
        <v>2008</v>
      </c>
      <c r="I2924" s="26" t="s">
        <v>63</v>
      </c>
      <c r="J2924" s="66" t="s">
        <v>765</v>
      </c>
      <c r="K2924" s="69"/>
      <c r="L2924" s="69"/>
      <c r="M2924" s="69" t="s">
        <v>666</v>
      </c>
      <c r="N2924" s="69" t="s">
        <v>28</v>
      </c>
      <c r="O2924" s="71">
        <v>0</v>
      </c>
      <c r="P2924" s="74">
        <v>4284.08</v>
      </c>
    </row>
    <row r="2925" spans="1:16" ht="14.25" customHeight="1">
      <c r="A2925" s="64" t="s">
        <v>132</v>
      </c>
      <c r="B2925" s="163" t="s">
        <v>1586</v>
      </c>
      <c r="C2925" s="174" t="s">
        <v>647</v>
      </c>
      <c r="D2925" s="68">
        <v>45833</v>
      </c>
      <c r="E2925" s="66">
        <f t="shared" si="33"/>
        <v>6</v>
      </c>
      <c r="F2925" s="66">
        <f t="shared" si="34"/>
        <v>2025</v>
      </c>
      <c r="G2925" s="67">
        <f t="shared" si="35"/>
        <v>45809</v>
      </c>
      <c r="H2925" s="67" t="s">
        <v>2008</v>
      </c>
      <c r="I2925" s="26" t="s">
        <v>63</v>
      </c>
      <c r="J2925" s="66" t="s">
        <v>765</v>
      </c>
      <c r="K2925" s="69"/>
      <c r="L2925" s="69"/>
      <c r="M2925" s="69" t="s">
        <v>666</v>
      </c>
      <c r="N2925" s="69" t="s">
        <v>28</v>
      </c>
      <c r="O2925" s="71">
        <v>0</v>
      </c>
      <c r="P2925" s="74">
        <v>8280.6299999999992</v>
      </c>
    </row>
    <row r="2926" spans="1:16" ht="14.25" customHeight="1">
      <c r="A2926" s="64" t="s">
        <v>132</v>
      </c>
      <c r="B2926" s="163" t="s">
        <v>1586</v>
      </c>
      <c r="C2926" s="174" t="s">
        <v>647</v>
      </c>
      <c r="D2926" s="68">
        <v>45834</v>
      </c>
      <c r="E2926" s="66">
        <f t="shared" si="33"/>
        <v>6</v>
      </c>
      <c r="F2926" s="66">
        <f t="shared" si="34"/>
        <v>2025</v>
      </c>
      <c r="G2926" s="67">
        <f t="shared" si="35"/>
        <v>45809</v>
      </c>
      <c r="H2926" s="67" t="s">
        <v>29</v>
      </c>
      <c r="I2926" s="26" t="s">
        <v>161</v>
      </c>
      <c r="J2926" s="66" t="s">
        <v>458</v>
      </c>
      <c r="K2926" s="69"/>
      <c r="L2926" s="69"/>
      <c r="M2926" s="69" t="s">
        <v>664</v>
      </c>
      <c r="N2926" s="69" t="s">
        <v>28</v>
      </c>
      <c r="O2926" s="71">
        <v>0</v>
      </c>
      <c r="P2926" s="74">
        <v>5959.9</v>
      </c>
    </row>
    <row r="2927" spans="1:16" ht="14.25" customHeight="1">
      <c r="A2927" s="64" t="s">
        <v>132</v>
      </c>
      <c r="B2927" s="163" t="s">
        <v>1586</v>
      </c>
      <c r="C2927" s="174" t="s">
        <v>647</v>
      </c>
      <c r="D2927" s="68">
        <v>45835</v>
      </c>
      <c r="E2927" s="66">
        <f t="shared" si="33"/>
        <v>6</v>
      </c>
      <c r="F2927" s="66">
        <f t="shared" si="34"/>
        <v>2025</v>
      </c>
      <c r="G2927" s="67">
        <f t="shared" si="35"/>
        <v>45809</v>
      </c>
      <c r="H2927" s="67" t="s">
        <v>2008</v>
      </c>
      <c r="I2927" s="26" t="s">
        <v>475</v>
      </c>
      <c r="J2927" s="66" t="s">
        <v>1626</v>
      </c>
      <c r="K2927" s="69"/>
      <c r="L2927" s="69"/>
      <c r="M2927" s="69" t="s">
        <v>666</v>
      </c>
      <c r="N2927" s="69" t="s">
        <v>28</v>
      </c>
      <c r="O2927" s="71">
        <v>0</v>
      </c>
      <c r="P2927" s="74">
        <v>770.56</v>
      </c>
    </row>
    <row r="2928" spans="1:16" ht="14.25" customHeight="1">
      <c r="A2928" s="64" t="s">
        <v>132</v>
      </c>
      <c r="B2928" s="163" t="s">
        <v>1586</v>
      </c>
      <c r="C2928" s="174" t="s">
        <v>647</v>
      </c>
      <c r="D2928" s="68">
        <v>45835</v>
      </c>
      <c r="E2928" s="66">
        <f t="shared" si="33"/>
        <v>6</v>
      </c>
      <c r="F2928" s="66">
        <f t="shared" si="34"/>
        <v>2025</v>
      </c>
      <c r="G2928" s="67">
        <f t="shared" si="35"/>
        <v>45809</v>
      </c>
      <c r="H2928" s="67" t="s">
        <v>2008</v>
      </c>
      <c r="I2928" s="26" t="s">
        <v>475</v>
      </c>
      <c r="J2928" s="66" t="s">
        <v>1627</v>
      </c>
      <c r="K2928" s="69"/>
      <c r="L2928" s="69"/>
      <c r="M2928" s="69" t="s">
        <v>666</v>
      </c>
      <c r="N2928" s="69" t="s">
        <v>28</v>
      </c>
      <c r="O2928" s="71">
        <v>0</v>
      </c>
      <c r="P2928" s="74">
        <v>476.5</v>
      </c>
    </row>
    <row r="2929" spans="1:16" ht="14.25" customHeight="1">
      <c r="A2929" s="64" t="s">
        <v>132</v>
      </c>
      <c r="B2929" s="163" t="s">
        <v>1586</v>
      </c>
      <c r="C2929" s="174" t="s">
        <v>647</v>
      </c>
      <c r="D2929" s="68">
        <v>45835</v>
      </c>
      <c r="E2929" s="66">
        <f t="shared" si="33"/>
        <v>6</v>
      </c>
      <c r="F2929" s="66">
        <f t="shared" si="34"/>
        <v>2025</v>
      </c>
      <c r="G2929" s="67">
        <f t="shared" si="35"/>
        <v>45809</v>
      </c>
      <c r="H2929" s="67" t="s">
        <v>2009</v>
      </c>
      <c r="I2929" s="26" t="s">
        <v>102</v>
      </c>
      <c r="J2929" s="66" t="s">
        <v>129</v>
      </c>
      <c r="K2929" s="69"/>
      <c r="L2929" s="69"/>
      <c r="M2929" s="69" t="s">
        <v>666</v>
      </c>
      <c r="N2929" s="69" t="s">
        <v>28</v>
      </c>
      <c r="O2929" s="71">
        <v>0</v>
      </c>
      <c r="P2929" s="74">
        <v>4.6100000000000003</v>
      </c>
    </row>
    <row r="2930" spans="1:16" ht="14.25" customHeight="1">
      <c r="A2930" s="64" t="s">
        <v>132</v>
      </c>
      <c r="B2930" s="163" t="s">
        <v>1586</v>
      </c>
      <c r="C2930" s="174" t="s">
        <v>647</v>
      </c>
      <c r="D2930" s="68">
        <v>45835</v>
      </c>
      <c r="E2930" s="66">
        <f t="shared" si="33"/>
        <v>6</v>
      </c>
      <c r="F2930" s="66">
        <f t="shared" si="34"/>
        <v>2025</v>
      </c>
      <c r="G2930" s="67">
        <f t="shared" si="35"/>
        <v>45809</v>
      </c>
      <c r="H2930" s="67" t="s">
        <v>2009</v>
      </c>
      <c r="I2930" s="26" t="s">
        <v>102</v>
      </c>
      <c r="J2930" s="66" t="s">
        <v>129</v>
      </c>
      <c r="K2930" s="69"/>
      <c r="L2930" s="69"/>
      <c r="M2930" s="69" t="s">
        <v>666</v>
      </c>
      <c r="N2930" s="69" t="s">
        <v>28</v>
      </c>
      <c r="O2930" s="71">
        <v>0</v>
      </c>
      <c r="P2930" s="74">
        <v>9.8000000000000007</v>
      </c>
    </row>
    <row r="2931" spans="1:16" ht="14.25" customHeight="1">
      <c r="A2931" s="64" t="s">
        <v>132</v>
      </c>
      <c r="B2931" s="163" t="s">
        <v>1586</v>
      </c>
      <c r="C2931" s="174" t="s">
        <v>647</v>
      </c>
      <c r="D2931" s="68">
        <v>45835</v>
      </c>
      <c r="E2931" s="66">
        <f t="shared" si="33"/>
        <v>6</v>
      </c>
      <c r="F2931" s="66">
        <f t="shared" si="34"/>
        <v>2025</v>
      </c>
      <c r="G2931" s="67">
        <f t="shared" si="35"/>
        <v>45809</v>
      </c>
      <c r="H2931" s="67" t="s">
        <v>2009</v>
      </c>
      <c r="I2931" s="26" t="s">
        <v>102</v>
      </c>
      <c r="J2931" s="66" t="s">
        <v>129</v>
      </c>
      <c r="K2931" s="69"/>
      <c r="L2931" s="69"/>
      <c r="M2931" s="69" t="s">
        <v>666</v>
      </c>
      <c r="N2931" s="69" t="s">
        <v>28</v>
      </c>
      <c r="O2931" s="71">
        <v>0</v>
      </c>
      <c r="P2931" s="74">
        <v>9.8000000000000007</v>
      </c>
    </row>
    <row r="2932" spans="1:16" ht="14.25" customHeight="1">
      <c r="A2932" s="64" t="s">
        <v>132</v>
      </c>
      <c r="B2932" s="163" t="s">
        <v>1586</v>
      </c>
      <c r="C2932" s="174" t="s">
        <v>647</v>
      </c>
      <c r="D2932" s="68">
        <v>45835</v>
      </c>
      <c r="E2932" s="66">
        <f t="shared" si="33"/>
        <v>6</v>
      </c>
      <c r="F2932" s="66">
        <f t="shared" si="34"/>
        <v>2025</v>
      </c>
      <c r="G2932" s="67">
        <f t="shared" si="35"/>
        <v>45809</v>
      </c>
      <c r="H2932" s="67" t="s">
        <v>29</v>
      </c>
      <c r="I2932" s="26" t="s">
        <v>43</v>
      </c>
      <c r="J2932" s="66" t="s">
        <v>282</v>
      </c>
      <c r="K2932" s="69"/>
      <c r="L2932" s="69"/>
      <c r="M2932" s="69" t="s">
        <v>666</v>
      </c>
      <c r="N2932" s="69" t="s">
        <v>28</v>
      </c>
      <c r="O2932" s="71">
        <v>0</v>
      </c>
      <c r="P2932" s="74">
        <v>4994.3500000000004</v>
      </c>
    </row>
    <row r="2933" spans="1:16" ht="14.25" customHeight="1">
      <c r="A2933" s="64" t="s">
        <v>132</v>
      </c>
      <c r="B2933" s="163" t="s">
        <v>1586</v>
      </c>
      <c r="C2933" s="174" t="s">
        <v>647</v>
      </c>
      <c r="D2933" s="68">
        <v>45835</v>
      </c>
      <c r="E2933" s="66">
        <f t="shared" si="33"/>
        <v>6</v>
      </c>
      <c r="F2933" s="66">
        <f t="shared" si="34"/>
        <v>2025</v>
      </c>
      <c r="G2933" s="67">
        <f t="shared" si="35"/>
        <v>45809</v>
      </c>
      <c r="H2933" s="67" t="s">
        <v>29</v>
      </c>
      <c r="I2933" s="26" t="s">
        <v>43</v>
      </c>
      <c r="J2933" s="66" t="s">
        <v>1619</v>
      </c>
      <c r="K2933" s="69"/>
      <c r="L2933" s="69"/>
      <c r="M2933" s="69" t="s">
        <v>666</v>
      </c>
      <c r="N2933" s="69" t="s">
        <v>28</v>
      </c>
      <c r="O2933" s="71">
        <v>0</v>
      </c>
      <c r="P2933" s="74">
        <v>3466.14</v>
      </c>
    </row>
    <row r="2934" spans="1:16" ht="14.25" customHeight="1">
      <c r="A2934" s="64" t="s">
        <v>132</v>
      </c>
      <c r="B2934" s="163" t="s">
        <v>1586</v>
      </c>
      <c r="C2934" s="174" t="s">
        <v>647</v>
      </c>
      <c r="D2934" s="68">
        <v>45835</v>
      </c>
      <c r="E2934" s="66">
        <f t="shared" si="33"/>
        <v>6</v>
      </c>
      <c r="F2934" s="66">
        <f t="shared" si="34"/>
        <v>2025</v>
      </c>
      <c r="G2934" s="67">
        <f t="shared" si="35"/>
        <v>45809</v>
      </c>
      <c r="H2934" s="67" t="s">
        <v>29</v>
      </c>
      <c r="I2934" s="26" t="s">
        <v>43</v>
      </c>
      <c r="J2934" s="66" t="s">
        <v>285</v>
      </c>
      <c r="K2934" s="69"/>
      <c r="L2934" s="69"/>
      <c r="M2934" s="69" t="s">
        <v>666</v>
      </c>
      <c r="N2934" s="69" t="s">
        <v>28</v>
      </c>
      <c r="O2934" s="71">
        <v>0</v>
      </c>
      <c r="P2934" s="74">
        <v>3942.9</v>
      </c>
    </row>
    <row r="2935" spans="1:16" ht="14.25" customHeight="1">
      <c r="A2935" s="64" t="s">
        <v>132</v>
      </c>
      <c r="B2935" s="163" t="s">
        <v>1586</v>
      </c>
      <c r="C2935" s="174" t="s">
        <v>647</v>
      </c>
      <c r="D2935" s="68">
        <v>45835</v>
      </c>
      <c r="E2935" s="66">
        <f t="shared" si="33"/>
        <v>6</v>
      </c>
      <c r="F2935" s="66">
        <f t="shared" si="34"/>
        <v>2025</v>
      </c>
      <c r="G2935" s="67">
        <f t="shared" si="35"/>
        <v>45809</v>
      </c>
      <c r="H2935" s="67" t="s">
        <v>29</v>
      </c>
      <c r="I2935" s="26" t="s">
        <v>43</v>
      </c>
      <c r="J2935" s="66" t="s">
        <v>301</v>
      </c>
      <c r="K2935" s="69"/>
      <c r="L2935" s="69"/>
      <c r="M2935" s="69" t="s">
        <v>666</v>
      </c>
      <c r="N2935" s="69" t="s">
        <v>28</v>
      </c>
      <c r="O2935" s="71">
        <v>0</v>
      </c>
      <c r="P2935" s="74">
        <v>2095.58</v>
      </c>
    </row>
    <row r="2936" spans="1:16" ht="14.25" customHeight="1">
      <c r="A2936" s="64" t="s">
        <v>132</v>
      </c>
      <c r="B2936" s="163" t="s">
        <v>1586</v>
      </c>
      <c r="C2936" s="174" t="s">
        <v>647</v>
      </c>
      <c r="D2936" s="68">
        <v>45835</v>
      </c>
      <c r="E2936" s="66">
        <f t="shared" si="33"/>
        <v>6</v>
      </c>
      <c r="F2936" s="66">
        <f t="shared" si="34"/>
        <v>2025</v>
      </c>
      <c r="G2936" s="67">
        <f t="shared" si="35"/>
        <v>45809</v>
      </c>
      <c r="H2936" s="67" t="s">
        <v>29</v>
      </c>
      <c r="I2936" s="26" t="s">
        <v>43</v>
      </c>
      <c r="J2936" s="66" t="s">
        <v>302</v>
      </c>
      <c r="K2936" s="69"/>
      <c r="L2936" s="69"/>
      <c r="M2936" s="69" t="s">
        <v>666</v>
      </c>
      <c r="N2936" s="69" t="s">
        <v>28</v>
      </c>
      <c r="O2936" s="71">
        <v>0</v>
      </c>
      <c r="P2936" s="74">
        <v>1594.7</v>
      </c>
    </row>
    <row r="2937" spans="1:16" ht="14.25" customHeight="1">
      <c r="A2937" s="64" t="s">
        <v>132</v>
      </c>
      <c r="B2937" s="163" t="s">
        <v>1586</v>
      </c>
      <c r="C2937" s="174" t="s">
        <v>647</v>
      </c>
      <c r="D2937" s="68">
        <v>45835</v>
      </c>
      <c r="E2937" s="66">
        <f t="shared" si="33"/>
        <v>6</v>
      </c>
      <c r="F2937" s="66">
        <f t="shared" si="34"/>
        <v>2025</v>
      </c>
      <c r="G2937" s="67">
        <f t="shared" si="35"/>
        <v>45809</v>
      </c>
      <c r="H2937" s="67" t="s">
        <v>29</v>
      </c>
      <c r="I2937" s="26" t="s">
        <v>43</v>
      </c>
      <c r="J2937" s="66" t="s">
        <v>303</v>
      </c>
      <c r="K2937" s="69"/>
      <c r="L2937" s="69"/>
      <c r="M2937" s="69" t="s">
        <v>666</v>
      </c>
      <c r="N2937" s="69" t="s">
        <v>28</v>
      </c>
      <c r="O2937" s="71">
        <v>0</v>
      </c>
      <c r="P2937" s="74">
        <v>1747.23</v>
      </c>
    </row>
    <row r="2938" spans="1:16" ht="14.25" customHeight="1">
      <c r="A2938" s="64" t="s">
        <v>132</v>
      </c>
      <c r="B2938" s="163" t="s">
        <v>1586</v>
      </c>
      <c r="C2938" s="174" t="s">
        <v>647</v>
      </c>
      <c r="D2938" s="68">
        <v>45835</v>
      </c>
      <c r="E2938" s="66">
        <f t="shared" si="33"/>
        <v>6</v>
      </c>
      <c r="F2938" s="66">
        <f t="shared" si="34"/>
        <v>2025</v>
      </c>
      <c r="G2938" s="67">
        <f t="shared" si="35"/>
        <v>45809</v>
      </c>
      <c r="H2938" s="67" t="s">
        <v>29</v>
      </c>
      <c r="I2938" s="26" t="s">
        <v>43</v>
      </c>
      <c r="J2938" s="66" t="s">
        <v>264</v>
      </c>
      <c r="K2938" s="69"/>
      <c r="L2938" s="69"/>
      <c r="M2938" s="69" t="s">
        <v>666</v>
      </c>
      <c r="N2938" s="69" t="s">
        <v>28</v>
      </c>
      <c r="O2938" s="71">
        <v>0</v>
      </c>
      <c r="P2938" s="74">
        <v>1633.27</v>
      </c>
    </row>
    <row r="2939" spans="1:16" ht="14.25" customHeight="1">
      <c r="A2939" s="64" t="s">
        <v>132</v>
      </c>
      <c r="B2939" s="163" t="s">
        <v>1586</v>
      </c>
      <c r="C2939" s="174" t="s">
        <v>647</v>
      </c>
      <c r="D2939" s="68">
        <v>45835</v>
      </c>
      <c r="E2939" s="66">
        <f t="shared" si="33"/>
        <v>6</v>
      </c>
      <c r="F2939" s="66">
        <f t="shared" si="34"/>
        <v>2025</v>
      </c>
      <c r="G2939" s="67">
        <f t="shared" si="35"/>
        <v>45809</v>
      </c>
      <c r="H2939" s="67" t="s">
        <v>29</v>
      </c>
      <c r="I2939" s="26" t="s">
        <v>43</v>
      </c>
      <c r="J2939" s="66" t="s">
        <v>304</v>
      </c>
      <c r="K2939" s="69"/>
      <c r="L2939" s="69"/>
      <c r="M2939" s="69" t="s">
        <v>666</v>
      </c>
      <c r="N2939" s="69" t="s">
        <v>28</v>
      </c>
      <c r="O2939" s="71">
        <v>0</v>
      </c>
      <c r="P2939" s="74">
        <v>1719.4</v>
      </c>
    </row>
    <row r="2940" spans="1:16" ht="14.25" customHeight="1">
      <c r="A2940" s="64" t="s">
        <v>132</v>
      </c>
      <c r="B2940" s="163" t="s">
        <v>1586</v>
      </c>
      <c r="C2940" s="174" t="s">
        <v>647</v>
      </c>
      <c r="D2940" s="68">
        <v>45835</v>
      </c>
      <c r="E2940" s="66">
        <f t="shared" si="33"/>
        <v>6</v>
      </c>
      <c r="F2940" s="66">
        <f t="shared" si="34"/>
        <v>2025</v>
      </c>
      <c r="G2940" s="67">
        <f t="shared" si="35"/>
        <v>45809</v>
      </c>
      <c r="H2940" s="67" t="s">
        <v>29</v>
      </c>
      <c r="I2940" s="26" t="s">
        <v>43</v>
      </c>
      <c r="J2940" s="66" t="s">
        <v>305</v>
      </c>
      <c r="K2940" s="69"/>
      <c r="L2940" s="69"/>
      <c r="M2940" s="69" t="s">
        <v>666</v>
      </c>
      <c r="N2940" s="69" t="s">
        <v>28</v>
      </c>
      <c r="O2940" s="71">
        <v>0</v>
      </c>
      <c r="P2940" s="74">
        <v>3665.07</v>
      </c>
    </row>
    <row r="2941" spans="1:16" ht="14.25" customHeight="1">
      <c r="A2941" s="64" t="s">
        <v>132</v>
      </c>
      <c r="B2941" s="163" t="s">
        <v>1586</v>
      </c>
      <c r="C2941" s="174" t="s">
        <v>647</v>
      </c>
      <c r="D2941" s="68">
        <v>45835</v>
      </c>
      <c r="E2941" s="66">
        <f t="shared" si="33"/>
        <v>6</v>
      </c>
      <c r="F2941" s="66">
        <f t="shared" si="34"/>
        <v>2025</v>
      </c>
      <c r="G2941" s="67">
        <f t="shared" si="35"/>
        <v>45809</v>
      </c>
      <c r="H2941" s="67" t="s">
        <v>2010</v>
      </c>
      <c r="I2941" s="26" t="s">
        <v>54</v>
      </c>
      <c r="J2941" s="66" t="s">
        <v>713</v>
      </c>
      <c r="K2941" s="69"/>
      <c r="L2941" s="69"/>
      <c r="M2941" s="69" t="s">
        <v>666</v>
      </c>
      <c r="N2941" s="69" t="s">
        <v>28</v>
      </c>
      <c r="O2941" s="71">
        <v>0</v>
      </c>
      <c r="P2941" s="74">
        <v>1212</v>
      </c>
    </row>
    <row r="2942" spans="1:16" ht="14.25" customHeight="1">
      <c r="A2942" s="64" t="s">
        <v>132</v>
      </c>
      <c r="B2942" s="163" t="s">
        <v>1586</v>
      </c>
      <c r="C2942" s="174" t="s">
        <v>647</v>
      </c>
      <c r="D2942" s="68">
        <v>45838</v>
      </c>
      <c r="E2942" s="66">
        <f t="shared" si="33"/>
        <v>6</v>
      </c>
      <c r="F2942" s="66">
        <f t="shared" si="34"/>
        <v>2025</v>
      </c>
      <c r="G2942" s="67">
        <f t="shared" si="35"/>
        <v>45809</v>
      </c>
      <c r="H2942" s="67" t="s">
        <v>2010</v>
      </c>
      <c r="I2942" s="26" t="s">
        <v>55</v>
      </c>
      <c r="J2942" s="66" t="s">
        <v>458</v>
      </c>
      <c r="K2942" s="69"/>
      <c r="L2942" s="69"/>
      <c r="M2942" s="69" t="s">
        <v>666</v>
      </c>
      <c r="N2942" s="69" t="s">
        <v>28</v>
      </c>
      <c r="O2942" s="71">
        <v>0</v>
      </c>
      <c r="P2942" s="74">
        <v>432.18</v>
      </c>
    </row>
    <row r="2943" spans="1:16" ht="14.25" customHeight="1">
      <c r="A2943" s="64" t="s">
        <v>132</v>
      </c>
      <c r="B2943" s="163" t="s">
        <v>1586</v>
      </c>
      <c r="C2943" s="174" t="s">
        <v>647</v>
      </c>
      <c r="D2943" s="68">
        <v>45838</v>
      </c>
      <c r="E2943" s="66">
        <f t="shared" si="33"/>
        <v>6</v>
      </c>
      <c r="F2943" s="66">
        <f t="shared" si="34"/>
        <v>2025</v>
      </c>
      <c r="G2943" s="67">
        <f t="shared" si="35"/>
        <v>45809</v>
      </c>
      <c r="H2943" s="67" t="s">
        <v>2010</v>
      </c>
      <c r="I2943" s="26" t="s">
        <v>709</v>
      </c>
      <c r="J2943" s="66" t="s">
        <v>458</v>
      </c>
      <c r="K2943" s="69"/>
      <c r="L2943" s="69"/>
      <c r="M2943" s="69" t="s">
        <v>666</v>
      </c>
      <c r="N2943" s="69" t="s">
        <v>28</v>
      </c>
      <c r="O2943" s="71">
        <v>0</v>
      </c>
      <c r="P2943" s="74">
        <v>416.72</v>
      </c>
    </row>
    <row r="2944" spans="1:16" ht="14.25" customHeight="1">
      <c r="A2944" s="64" t="s">
        <v>132</v>
      </c>
      <c r="B2944" s="163" t="s">
        <v>1586</v>
      </c>
      <c r="C2944" s="174" t="s">
        <v>647</v>
      </c>
      <c r="D2944" s="68">
        <v>45840</v>
      </c>
      <c r="E2944" s="66">
        <f t="shared" si="33"/>
        <v>7</v>
      </c>
      <c r="F2944" s="66">
        <f t="shared" si="34"/>
        <v>2025</v>
      </c>
      <c r="G2944" s="67">
        <f t="shared" si="35"/>
        <v>45839</v>
      </c>
      <c r="H2944" s="67" t="s">
        <v>2006</v>
      </c>
      <c r="I2944" s="26" t="s">
        <v>165</v>
      </c>
      <c r="J2944" s="66" t="s">
        <v>139</v>
      </c>
      <c r="K2944" s="69"/>
      <c r="L2944" s="69"/>
      <c r="M2944" s="69" t="s">
        <v>664</v>
      </c>
      <c r="N2944" s="69" t="s">
        <v>604</v>
      </c>
      <c r="O2944" s="71">
        <v>0.19</v>
      </c>
      <c r="P2944" s="74">
        <v>0</v>
      </c>
    </row>
    <row r="2945" spans="1:16" ht="14.25" customHeight="1">
      <c r="A2945" s="64" t="s">
        <v>132</v>
      </c>
      <c r="B2945" s="163" t="s">
        <v>1586</v>
      </c>
      <c r="C2945" s="174" t="s">
        <v>647</v>
      </c>
      <c r="D2945" s="68">
        <v>45841</v>
      </c>
      <c r="E2945" s="66">
        <f t="shared" si="33"/>
        <v>7</v>
      </c>
      <c r="F2945" s="66">
        <f t="shared" si="34"/>
        <v>2025</v>
      </c>
      <c r="G2945" s="67">
        <f t="shared" si="35"/>
        <v>45839</v>
      </c>
      <c r="H2945" s="67" t="s">
        <v>2006</v>
      </c>
      <c r="I2945" s="26" t="s">
        <v>165</v>
      </c>
      <c r="J2945" s="66" t="s">
        <v>139</v>
      </c>
      <c r="K2945" s="69"/>
      <c r="L2945" s="69"/>
      <c r="M2945" s="69" t="s">
        <v>664</v>
      </c>
      <c r="N2945" s="69" t="s">
        <v>604</v>
      </c>
      <c r="O2945" s="71">
        <v>0.32</v>
      </c>
      <c r="P2945" s="74">
        <v>0</v>
      </c>
    </row>
    <row r="2946" spans="1:16" ht="14.25" customHeight="1">
      <c r="A2946" s="64" t="s">
        <v>132</v>
      </c>
      <c r="B2946" s="163" t="s">
        <v>1586</v>
      </c>
      <c r="C2946" s="174" t="s">
        <v>647</v>
      </c>
      <c r="D2946" s="68">
        <v>45842</v>
      </c>
      <c r="E2946" s="66">
        <f t="shared" si="33"/>
        <v>7</v>
      </c>
      <c r="F2946" s="66">
        <f t="shared" si="34"/>
        <v>2025</v>
      </c>
      <c r="G2946" s="67">
        <f t="shared" si="35"/>
        <v>45839</v>
      </c>
      <c r="H2946" s="67" t="s">
        <v>2006</v>
      </c>
      <c r="I2946" s="26" t="s">
        <v>165</v>
      </c>
      <c r="J2946" s="66" t="s">
        <v>139</v>
      </c>
      <c r="K2946" s="69"/>
      <c r="L2946" s="69"/>
      <c r="M2946" s="69" t="s">
        <v>664</v>
      </c>
      <c r="N2946" s="69" t="s">
        <v>604</v>
      </c>
      <c r="O2946" s="71">
        <v>0.12</v>
      </c>
      <c r="P2946" s="74">
        <v>0</v>
      </c>
    </row>
    <row r="2947" spans="1:16" ht="14.25" customHeight="1">
      <c r="A2947" s="64" t="s">
        <v>132</v>
      </c>
      <c r="B2947" s="163" t="s">
        <v>1586</v>
      </c>
      <c r="C2947" s="174" t="s">
        <v>647</v>
      </c>
      <c r="D2947" s="68">
        <v>45845</v>
      </c>
      <c r="E2947" s="66">
        <f t="shared" si="33"/>
        <v>7</v>
      </c>
      <c r="F2947" s="66">
        <f t="shared" si="34"/>
        <v>2025</v>
      </c>
      <c r="G2947" s="67">
        <f t="shared" si="35"/>
        <v>45839</v>
      </c>
      <c r="H2947" s="67" t="s">
        <v>2007</v>
      </c>
      <c r="I2947" s="26" t="s">
        <v>1587</v>
      </c>
      <c r="J2947" s="66" t="s">
        <v>146</v>
      </c>
      <c r="K2947" s="69"/>
      <c r="L2947" s="69"/>
      <c r="M2947" s="69" t="s">
        <v>666</v>
      </c>
      <c r="N2947" s="69" t="s">
        <v>604</v>
      </c>
      <c r="O2947" s="71">
        <v>61890.6</v>
      </c>
      <c r="P2947" s="74">
        <v>0</v>
      </c>
    </row>
    <row r="2948" spans="1:16" ht="14.25" customHeight="1">
      <c r="A2948" s="64" t="s">
        <v>132</v>
      </c>
      <c r="B2948" s="163" t="s">
        <v>1586</v>
      </c>
      <c r="C2948" s="174" t="s">
        <v>647</v>
      </c>
      <c r="D2948" s="68">
        <v>45846</v>
      </c>
      <c r="E2948" s="66">
        <f t="shared" si="33"/>
        <v>7</v>
      </c>
      <c r="F2948" s="66">
        <f t="shared" si="34"/>
        <v>2025</v>
      </c>
      <c r="G2948" s="67">
        <f t="shared" si="35"/>
        <v>45839</v>
      </c>
      <c r="H2948" s="67" t="s">
        <v>2006</v>
      </c>
      <c r="I2948" s="26" t="s">
        <v>165</v>
      </c>
      <c r="J2948" s="66" t="s">
        <v>139</v>
      </c>
      <c r="K2948" s="69"/>
      <c r="L2948" s="69"/>
      <c r="M2948" s="69" t="s">
        <v>664</v>
      </c>
      <c r="N2948" s="69" t="s">
        <v>604</v>
      </c>
      <c r="O2948" s="71">
        <v>0.2</v>
      </c>
      <c r="P2948" s="74">
        <v>0</v>
      </c>
    </row>
    <row r="2949" spans="1:16" ht="14.25" customHeight="1">
      <c r="A2949" s="64" t="s">
        <v>132</v>
      </c>
      <c r="B2949" s="163" t="s">
        <v>1586</v>
      </c>
      <c r="C2949" s="174" t="s">
        <v>647</v>
      </c>
      <c r="D2949" s="68">
        <v>45848</v>
      </c>
      <c r="E2949" s="66">
        <f t="shared" si="33"/>
        <v>7</v>
      </c>
      <c r="F2949" s="66">
        <f t="shared" si="34"/>
        <v>2025</v>
      </c>
      <c r="G2949" s="67">
        <f t="shared" si="35"/>
        <v>45839</v>
      </c>
      <c r="H2949" s="67" t="s">
        <v>2006</v>
      </c>
      <c r="I2949" s="26" t="s">
        <v>165</v>
      </c>
      <c r="J2949" s="66" t="s">
        <v>139</v>
      </c>
      <c r="K2949" s="69"/>
      <c r="L2949" s="69"/>
      <c r="M2949" s="69" t="s">
        <v>664</v>
      </c>
      <c r="N2949" s="69" t="s">
        <v>604</v>
      </c>
      <c r="O2949" s="71">
        <v>3.16</v>
      </c>
      <c r="P2949" s="74">
        <v>0</v>
      </c>
    </row>
    <row r="2950" spans="1:16" ht="14.25" customHeight="1">
      <c r="A2950" s="64" t="s">
        <v>132</v>
      </c>
      <c r="B2950" s="163" t="s">
        <v>1586</v>
      </c>
      <c r="C2950" s="174" t="s">
        <v>647</v>
      </c>
      <c r="D2950" s="68">
        <v>45849</v>
      </c>
      <c r="E2950" s="66">
        <f t="shared" si="33"/>
        <v>7</v>
      </c>
      <c r="F2950" s="66">
        <f t="shared" si="34"/>
        <v>2025</v>
      </c>
      <c r="G2950" s="67">
        <f t="shared" si="35"/>
        <v>45839</v>
      </c>
      <c r="H2950" s="67" t="s">
        <v>2006</v>
      </c>
      <c r="I2950" s="26" t="s">
        <v>165</v>
      </c>
      <c r="J2950" s="66" t="s">
        <v>139</v>
      </c>
      <c r="K2950" s="69"/>
      <c r="L2950" s="69"/>
      <c r="M2950" s="69" t="s">
        <v>664</v>
      </c>
      <c r="N2950" s="69" t="s">
        <v>604</v>
      </c>
      <c r="O2950" s="71">
        <v>0.2</v>
      </c>
      <c r="P2950" s="74">
        <v>0</v>
      </c>
    </row>
    <row r="2951" spans="1:16" ht="14.25" customHeight="1">
      <c r="A2951" s="64" t="s">
        <v>132</v>
      </c>
      <c r="B2951" s="163" t="s">
        <v>1586</v>
      </c>
      <c r="C2951" s="174" t="s">
        <v>647</v>
      </c>
      <c r="D2951" s="68">
        <v>45853</v>
      </c>
      <c r="E2951" s="66">
        <f t="shared" si="33"/>
        <v>7</v>
      </c>
      <c r="F2951" s="66">
        <f t="shared" si="34"/>
        <v>2025</v>
      </c>
      <c r="G2951" s="67">
        <f t="shared" si="35"/>
        <v>45839</v>
      </c>
      <c r="H2951" s="67" t="s">
        <v>2006</v>
      </c>
      <c r="I2951" s="26" t="s">
        <v>165</v>
      </c>
      <c r="J2951" s="66" t="s">
        <v>139</v>
      </c>
      <c r="K2951" s="69"/>
      <c r="L2951" s="69"/>
      <c r="M2951" s="69" t="s">
        <v>664</v>
      </c>
      <c r="N2951" s="69" t="s">
        <v>604</v>
      </c>
      <c r="O2951" s="71">
        <v>0.03</v>
      </c>
      <c r="P2951" s="74">
        <v>0</v>
      </c>
    </row>
    <row r="2952" spans="1:16" ht="14.25" customHeight="1">
      <c r="A2952" s="64" t="s">
        <v>132</v>
      </c>
      <c r="B2952" s="163" t="s">
        <v>1586</v>
      </c>
      <c r="C2952" s="174" t="s">
        <v>647</v>
      </c>
      <c r="D2952" s="68">
        <v>45853</v>
      </c>
      <c r="E2952" s="66">
        <f t="shared" si="33"/>
        <v>7</v>
      </c>
      <c r="F2952" s="66">
        <f t="shared" si="34"/>
        <v>2025</v>
      </c>
      <c r="G2952" s="67">
        <f t="shared" si="35"/>
        <v>45839</v>
      </c>
      <c r="H2952" s="67" t="s">
        <v>2006</v>
      </c>
      <c r="I2952" s="26" t="s">
        <v>165</v>
      </c>
      <c r="J2952" s="66" t="s">
        <v>139</v>
      </c>
      <c r="K2952" s="69"/>
      <c r="L2952" s="69"/>
      <c r="M2952" s="69" t="s">
        <v>664</v>
      </c>
      <c r="N2952" s="69" t="s">
        <v>604</v>
      </c>
      <c r="O2952" s="71">
        <v>3.43</v>
      </c>
      <c r="P2952" s="74">
        <v>0</v>
      </c>
    </row>
    <row r="2953" spans="1:16" ht="14.25" customHeight="1">
      <c r="A2953" s="64" t="s">
        <v>132</v>
      </c>
      <c r="B2953" s="163" t="s">
        <v>1586</v>
      </c>
      <c r="C2953" s="174" t="s">
        <v>647</v>
      </c>
      <c r="D2953" s="68">
        <v>45855</v>
      </c>
      <c r="E2953" s="66">
        <f t="shared" si="33"/>
        <v>7</v>
      </c>
      <c r="F2953" s="66">
        <f t="shared" si="34"/>
        <v>2025</v>
      </c>
      <c r="G2953" s="67">
        <f t="shared" si="35"/>
        <v>45839</v>
      </c>
      <c r="H2953" s="67" t="s">
        <v>2006</v>
      </c>
      <c r="I2953" s="26" t="s">
        <v>165</v>
      </c>
      <c r="J2953" s="66" t="s">
        <v>139</v>
      </c>
      <c r="K2953" s="69"/>
      <c r="L2953" s="69"/>
      <c r="M2953" s="69" t="s">
        <v>664</v>
      </c>
      <c r="N2953" s="69" t="s">
        <v>604</v>
      </c>
      <c r="O2953" s="71">
        <v>0.01</v>
      </c>
      <c r="P2953" s="74">
        <v>0</v>
      </c>
    </row>
    <row r="2954" spans="1:16" ht="14.25" customHeight="1">
      <c r="A2954" s="64" t="s">
        <v>132</v>
      </c>
      <c r="B2954" s="163" t="s">
        <v>1586</v>
      </c>
      <c r="C2954" s="174" t="s">
        <v>647</v>
      </c>
      <c r="D2954" s="68">
        <v>45856</v>
      </c>
      <c r="E2954" s="66">
        <f t="shared" si="33"/>
        <v>7</v>
      </c>
      <c r="F2954" s="66">
        <f t="shared" si="34"/>
        <v>2025</v>
      </c>
      <c r="G2954" s="67">
        <f t="shared" si="35"/>
        <v>45839</v>
      </c>
      <c r="H2954" s="67" t="s">
        <v>2006</v>
      </c>
      <c r="I2954" s="26" t="s">
        <v>165</v>
      </c>
      <c r="J2954" s="66" t="s">
        <v>139</v>
      </c>
      <c r="K2954" s="69"/>
      <c r="L2954" s="69"/>
      <c r="M2954" s="69" t="s">
        <v>664</v>
      </c>
      <c r="N2954" s="69" t="s">
        <v>604</v>
      </c>
      <c r="O2954" s="71">
        <v>0.04</v>
      </c>
      <c r="P2954" s="74">
        <v>0</v>
      </c>
    </row>
    <row r="2955" spans="1:16" ht="14.25" customHeight="1">
      <c r="A2955" s="64" t="s">
        <v>132</v>
      </c>
      <c r="B2955" s="163" t="s">
        <v>1586</v>
      </c>
      <c r="C2955" s="174" t="s">
        <v>647</v>
      </c>
      <c r="D2955" s="68">
        <v>45861</v>
      </c>
      <c r="E2955" s="66">
        <f t="shared" si="33"/>
        <v>7</v>
      </c>
      <c r="F2955" s="66">
        <f t="shared" si="34"/>
        <v>2025</v>
      </c>
      <c r="G2955" s="67">
        <f t="shared" si="35"/>
        <v>45839</v>
      </c>
      <c r="H2955" s="67" t="s">
        <v>2006</v>
      </c>
      <c r="I2955" s="26" t="s">
        <v>165</v>
      </c>
      <c r="J2955" s="66" t="s">
        <v>139</v>
      </c>
      <c r="K2955" s="69"/>
      <c r="L2955" s="69"/>
      <c r="M2955" s="69" t="s">
        <v>664</v>
      </c>
      <c r="N2955" s="69" t="s">
        <v>604</v>
      </c>
      <c r="O2955" s="71">
        <v>0.41</v>
      </c>
      <c r="P2955" s="74">
        <v>0</v>
      </c>
    </row>
    <row r="2956" spans="1:16" ht="14.25" customHeight="1">
      <c r="A2956" s="64" t="s">
        <v>132</v>
      </c>
      <c r="B2956" s="163" t="s">
        <v>1586</v>
      </c>
      <c r="C2956" s="174" t="s">
        <v>647</v>
      </c>
      <c r="D2956" s="68">
        <v>45862</v>
      </c>
      <c r="E2956" s="66">
        <f t="shared" si="33"/>
        <v>7</v>
      </c>
      <c r="F2956" s="66">
        <f t="shared" si="34"/>
        <v>2025</v>
      </c>
      <c r="G2956" s="67">
        <f t="shared" si="35"/>
        <v>45839</v>
      </c>
      <c r="H2956" s="67" t="s">
        <v>2006</v>
      </c>
      <c r="I2956" s="26" t="s">
        <v>165</v>
      </c>
      <c r="J2956" s="66" t="s">
        <v>139</v>
      </c>
      <c r="K2956" s="69"/>
      <c r="L2956" s="69"/>
      <c r="M2956" s="69" t="s">
        <v>664</v>
      </c>
      <c r="N2956" s="69" t="s">
        <v>604</v>
      </c>
      <c r="O2956" s="71">
        <v>2</v>
      </c>
      <c r="P2956" s="74">
        <v>0</v>
      </c>
    </row>
    <row r="2957" spans="1:16" ht="14.25" customHeight="1">
      <c r="A2957" s="64" t="s">
        <v>132</v>
      </c>
      <c r="B2957" s="163" t="s">
        <v>1586</v>
      </c>
      <c r="C2957" s="174" t="s">
        <v>647</v>
      </c>
      <c r="D2957" s="68">
        <v>45866</v>
      </c>
      <c r="E2957" s="66">
        <f t="shared" si="33"/>
        <v>7</v>
      </c>
      <c r="F2957" s="66">
        <f t="shared" si="34"/>
        <v>2025</v>
      </c>
      <c r="G2957" s="67">
        <f t="shared" si="35"/>
        <v>45839</v>
      </c>
      <c r="H2957" s="67" t="s">
        <v>2006</v>
      </c>
      <c r="I2957" s="26" t="s">
        <v>165</v>
      </c>
      <c r="J2957" s="66" t="s">
        <v>139</v>
      </c>
      <c r="K2957" s="69"/>
      <c r="L2957" s="69"/>
      <c r="M2957" s="69" t="s">
        <v>664</v>
      </c>
      <c r="N2957" s="69" t="s">
        <v>604</v>
      </c>
      <c r="O2957" s="71">
        <v>0.66</v>
      </c>
      <c r="P2957" s="74">
        <v>0</v>
      </c>
    </row>
    <row r="2958" spans="1:16" ht="14.25" customHeight="1">
      <c r="A2958" s="64" t="s">
        <v>132</v>
      </c>
      <c r="B2958" s="163" t="s">
        <v>1586</v>
      </c>
      <c r="C2958" s="174" t="s">
        <v>647</v>
      </c>
      <c r="D2958" s="68">
        <v>45867</v>
      </c>
      <c r="E2958" s="66">
        <f t="shared" si="33"/>
        <v>7</v>
      </c>
      <c r="F2958" s="66">
        <f t="shared" si="34"/>
        <v>2025</v>
      </c>
      <c r="G2958" s="67">
        <f t="shared" si="35"/>
        <v>45839</v>
      </c>
      <c r="H2958" s="67" t="s">
        <v>2006</v>
      </c>
      <c r="I2958" s="26" t="s">
        <v>165</v>
      </c>
      <c r="J2958" s="66" t="s">
        <v>139</v>
      </c>
      <c r="K2958" s="69"/>
      <c r="L2958" s="69"/>
      <c r="M2958" s="69" t="s">
        <v>664</v>
      </c>
      <c r="N2958" s="69" t="s">
        <v>604</v>
      </c>
      <c r="O2958" s="71">
        <v>0.73</v>
      </c>
      <c r="P2958" s="74">
        <v>0</v>
      </c>
    </row>
    <row r="2959" spans="1:16" ht="14.25" customHeight="1">
      <c r="A2959" s="64" t="s">
        <v>132</v>
      </c>
      <c r="B2959" s="163" t="s">
        <v>1586</v>
      </c>
      <c r="C2959" s="174" t="s">
        <v>647</v>
      </c>
      <c r="D2959" s="68">
        <v>45868</v>
      </c>
      <c r="E2959" s="66">
        <f t="shared" si="33"/>
        <v>7</v>
      </c>
      <c r="F2959" s="66">
        <f t="shared" si="34"/>
        <v>2025</v>
      </c>
      <c r="G2959" s="67">
        <f t="shared" si="35"/>
        <v>45839</v>
      </c>
      <c r="H2959" s="67" t="s">
        <v>2006</v>
      </c>
      <c r="I2959" s="26" t="s">
        <v>165</v>
      </c>
      <c r="J2959" s="66" t="s">
        <v>139</v>
      </c>
      <c r="K2959" s="69"/>
      <c r="L2959" s="69"/>
      <c r="M2959" s="69" t="s">
        <v>664</v>
      </c>
      <c r="N2959" s="69" t="s">
        <v>604</v>
      </c>
      <c r="O2959" s="71">
        <v>7.12</v>
      </c>
      <c r="P2959" s="74">
        <v>0</v>
      </c>
    </row>
    <row r="2960" spans="1:16" ht="14.25" customHeight="1">
      <c r="A2960" s="64" t="s">
        <v>132</v>
      </c>
      <c r="B2960" s="163" t="s">
        <v>1586</v>
      </c>
      <c r="C2960" s="174" t="s">
        <v>647</v>
      </c>
      <c r="D2960" s="68">
        <v>45868</v>
      </c>
      <c r="E2960" s="66">
        <f t="shared" si="33"/>
        <v>7</v>
      </c>
      <c r="F2960" s="66">
        <f t="shared" si="34"/>
        <v>2025</v>
      </c>
      <c r="G2960" s="67">
        <f t="shared" si="35"/>
        <v>45839</v>
      </c>
      <c r="H2960" s="67" t="s">
        <v>2006</v>
      </c>
      <c r="I2960" s="26" t="s">
        <v>165</v>
      </c>
      <c r="J2960" s="66" t="s">
        <v>139</v>
      </c>
      <c r="K2960" s="69"/>
      <c r="L2960" s="69"/>
      <c r="M2960" s="69" t="s">
        <v>664</v>
      </c>
      <c r="N2960" s="69" t="s">
        <v>604</v>
      </c>
      <c r="O2960" s="71">
        <v>7.12</v>
      </c>
      <c r="P2960" s="74">
        <v>0</v>
      </c>
    </row>
    <row r="2961" spans="1:16" ht="14.25" customHeight="1">
      <c r="A2961" s="64" t="s">
        <v>132</v>
      </c>
      <c r="B2961" s="163" t="s">
        <v>1586</v>
      </c>
      <c r="C2961" s="174" t="s">
        <v>647</v>
      </c>
      <c r="D2961" s="68">
        <v>45869</v>
      </c>
      <c r="E2961" s="66">
        <f t="shared" si="33"/>
        <v>7</v>
      </c>
      <c r="F2961" s="66">
        <f t="shared" si="34"/>
        <v>2025</v>
      </c>
      <c r="G2961" s="67">
        <f t="shared" si="35"/>
        <v>45839</v>
      </c>
      <c r="H2961" s="67" t="s">
        <v>2006</v>
      </c>
      <c r="I2961" s="26" t="s">
        <v>165</v>
      </c>
      <c r="J2961" s="66" t="s">
        <v>139</v>
      </c>
      <c r="K2961" s="69"/>
      <c r="L2961" s="69"/>
      <c r="M2961" s="69" t="s">
        <v>664</v>
      </c>
      <c r="N2961" s="69" t="s">
        <v>604</v>
      </c>
      <c r="O2961" s="71">
        <v>0.38</v>
      </c>
      <c r="P2961" s="74">
        <v>0</v>
      </c>
    </row>
    <row r="2962" spans="1:16" ht="14.25" customHeight="1">
      <c r="A2962" s="64" t="s">
        <v>132</v>
      </c>
      <c r="B2962" s="163" t="s">
        <v>1586</v>
      </c>
      <c r="C2962" s="174" t="s">
        <v>647</v>
      </c>
      <c r="D2962" s="68">
        <v>45840</v>
      </c>
      <c r="E2962" s="66">
        <f t="shared" si="33"/>
        <v>7</v>
      </c>
      <c r="F2962" s="66">
        <f t="shared" si="34"/>
        <v>2025</v>
      </c>
      <c r="G2962" s="67">
        <f t="shared" si="35"/>
        <v>45839</v>
      </c>
      <c r="H2962" s="67" t="s">
        <v>2008</v>
      </c>
      <c r="I2962" s="26" t="s">
        <v>475</v>
      </c>
      <c r="J2962" s="66" t="s">
        <v>152</v>
      </c>
      <c r="K2962" s="69"/>
      <c r="L2962" s="69"/>
      <c r="M2962" s="69" t="s">
        <v>666</v>
      </c>
      <c r="N2962" s="69" t="s">
        <v>28</v>
      </c>
      <c r="O2962" s="71">
        <v>0</v>
      </c>
      <c r="P2962" s="74">
        <v>612.35</v>
      </c>
    </row>
    <row r="2963" spans="1:16" ht="14.25" customHeight="1">
      <c r="A2963" s="64" t="s">
        <v>132</v>
      </c>
      <c r="B2963" s="163" t="s">
        <v>1586</v>
      </c>
      <c r="C2963" s="174" t="s">
        <v>647</v>
      </c>
      <c r="D2963" s="68">
        <v>45841</v>
      </c>
      <c r="E2963" s="66">
        <f t="shared" si="33"/>
        <v>7</v>
      </c>
      <c r="F2963" s="66">
        <f t="shared" si="34"/>
        <v>2025</v>
      </c>
      <c r="G2963" s="67">
        <f t="shared" si="35"/>
        <v>45839</v>
      </c>
      <c r="H2963" s="67" t="s">
        <v>2008</v>
      </c>
      <c r="I2963" s="26" t="s">
        <v>63</v>
      </c>
      <c r="J2963" s="66" t="s">
        <v>1511</v>
      </c>
      <c r="K2963" s="69"/>
      <c r="L2963" s="69"/>
      <c r="M2963" s="69" t="s">
        <v>666</v>
      </c>
      <c r="N2963" s="69" t="s">
        <v>28</v>
      </c>
      <c r="O2963" s="71">
        <v>0</v>
      </c>
      <c r="P2963" s="74">
        <v>923.56</v>
      </c>
    </row>
    <row r="2964" spans="1:16" ht="14.25" customHeight="1">
      <c r="A2964" s="64" t="s">
        <v>132</v>
      </c>
      <c r="B2964" s="163" t="s">
        <v>1586</v>
      </c>
      <c r="C2964" s="174" t="s">
        <v>647</v>
      </c>
      <c r="D2964" s="68">
        <v>45842</v>
      </c>
      <c r="E2964" s="66">
        <f t="shared" si="33"/>
        <v>7</v>
      </c>
      <c r="F2964" s="66">
        <f t="shared" si="34"/>
        <v>2025</v>
      </c>
      <c r="G2964" s="67">
        <f t="shared" si="35"/>
        <v>45839</v>
      </c>
      <c r="H2964" s="67" t="s">
        <v>2008</v>
      </c>
      <c r="I2964" s="26" t="s">
        <v>63</v>
      </c>
      <c r="J2964" s="66" t="s">
        <v>1514</v>
      </c>
      <c r="K2964" s="69"/>
      <c r="L2964" s="69"/>
      <c r="M2964" s="69" t="s">
        <v>666</v>
      </c>
      <c r="N2964" s="69" t="s">
        <v>28</v>
      </c>
      <c r="O2964" s="71">
        <v>0</v>
      </c>
      <c r="P2964" s="74">
        <v>315.77</v>
      </c>
    </row>
    <row r="2965" spans="1:16" ht="14.25" customHeight="1">
      <c r="A2965" s="64" t="s">
        <v>132</v>
      </c>
      <c r="B2965" s="163" t="s">
        <v>1586</v>
      </c>
      <c r="C2965" s="174" t="s">
        <v>647</v>
      </c>
      <c r="D2965" s="68">
        <v>45845</v>
      </c>
      <c r="E2965" s="66">
        <f t="shared" si="33"/>
        <v>7</v>
      </c>
      <c r="F2965" s="66">
        <f t="shared" si="34"/>
        <v>2025</v>
      </c>
      <c r="G2965" s="67">
        <f t="shared" si="35"/>
        <v>45839</v>
      </c>
      <c r="H2965" s="67" t="s">
        <v>2009</v>
      </c>
      <c r="I2965" s="26" t="s">
        <v>102</v>
      </c>
      <c r="J2965" s="66" t="s">
        <v>129</v>
      </c>
      <c r="K2965" s="69"/>
      <c r="L2965" s="69"/>
      <c r="M2965" s="69" t="s">
        <v>666</v>
      </c>
      <c r="N2965" s="69" t="s">
        <v>28</v>
      </c>
      <c r="O2965" s="71">
        <v>0</v>
      </c>
      <c r="P2965" s="74">
        <v>9.8000000000000007</v>
      </c>
    </row>
    <row r="2966" spans="1:16" ht="14.25" customHeight="1">
      <c r="A2966" s="64" t="s">
        <v>132</v>
      </c>
      <c r="B2966" s="163" t="s">
        <v>1586</v>
      </c>
      <c r="C2966" s="174" t="s">
        <v>647</v>
      </c>
      <c r="D2966" s="68">
        <v>45845</v>
      </c>
      <c r="E2966" s="66">
        <f t="shared" si="33"/>
        <v>7</v>
      </c>
      <c r="F2966" s="66">
        <f t="shared" si="34"/>
        <v>2025</v>
      </c>
      <c r="G2966" s="67">
        <f t="shared" si="35"/>
        <v>45839</v>
      </c>
      <c r="H2966" s="67" t="s">
        <v>2008</v>
      </c>
      <c r="I2966" s="26" t="s">
        <v>475</v>
      </c>
      <c r="J2966" s="66" t="s">
        <v>1628</v>
      </c>
      <c r="K2966" s="69"/>
      <c r="L2966" s="69"/>
      <c r="M2966" s="69" t="s">
        <v>666</v>
      </c>
      <c r="N2966" s="69" t="s">
        <v>28</v>
      </c>
      <c r="O2966" s="71">
        <v>0</v>
      </c>
      <c r="P2966" s="74">
        <v>441</v>
      </c>
    </row>
    <row r="2967" spans="1:16" ht="14.25" customHeight="1">
      <c r="A2967" s="64" t="s">
        <v>132</v>
      </c>
      <c r="B2967" s="163" t="s">
        <v>1586</v>
      </c>
      <c r="C2967" s="174" t="s">
        <v>647</v>
      </c>
      <c r="D2967" s="68">
        <v>45846</v>
      </c>
      <c r="E2967" s="66">
        <f t="shared" si="33"/>
        <v>7</v>
      </c>
      <c r="F2967" s="66">
        <f t="shared" si="34"/>
        <v>2025</v>
      </c>
      <c r="G2967" s="67">
        <f t="shared" si="35"/>
        <v>45839</v>
      </c>
      <c r="H2967" s="67" t="s">
        <v>2008</v>
      </c>
      <c r="I2967" s="26" t="s">
        <v>475</v>
      </c>
      <c r="J2967" s="66" t="s">
        <v>1517</v>
      </c>
      <c r="K2967" s="69"/>
      <c r="L2967" s="69"/>
      <c r="M2967" s="69" t="s">
        <v>666</v>
      </c>
      <c r="N2967" s="69" t="s">
        <v>28</v>
      </c>
      <c r="O2967" s="71">
        <v>0</v>
      </c>
      <c r="P2967" s="74">
        <v>444.33</v>
      </c>
    </row>
    <row r="2968" spans="1:16" ht="14.25" customHeight="1">
      <c r="A2968" s="64" t="s">
        <v>132</v>
      </c>
      <c r="B2968" s="163" t="s">
        <v>1586</v>
      </c>
      <c r="C2968" s="174" t="s">
        <v>647</v>
      </c>
      <c r="D2968" s="68">
        <v>45848</v>
      </c>
      <c r="E2968" s="66">
        <f t="shared" si="33"/>
        <v>7</v>
      </c>
      <c r="F2968" s="66">
        <f t="shared" si="34"/>
        <v>2025</v>
      </c>
      <c r="G2968" s="67">
        <f t="shared" si="35"/>
        <v>45839</v>
      </c>
      <c r="H2968" s="67" t="s">
        <v>2009</v>
      </c>
      <c r="I2968" s="26" t="s">
        <v>102</v>
      </c>
      <c r="J2968" s="66" t="s">
        <v>129</v>
      </c>
      <c r="K2968" s="69"/>
      <c r="L2968" s="69"/>
      <c r="M2968" s="69" t="s">
        <v>666</v>
      </c>
      <c r="N2968" s="69" t="s">
        <v>28</v>
      </c>
      <c r="O2968" s="71">
        <v>0</v>
      </c>
      <c r="P2968" s="74">
        <v>6.44</v>
      </c>
    </row>
    <row r="2969" spans="1:16" ht="14.25" customHeight="1">
      <c r="A2969" s="64" t="s">
        <v>132</v>
      </c>
      <c r="B2969" s="163" t="s">
        <v>1586</v>
      </c>
      <c r="C2969" s="174" t="s">
        <v>647</v>
      </c>
      <c r="D2969" s="68">
        <v>45848</v>
      </c>
      <c r="E2969" s="66">
        <f t="shared" si="33"/>
        <v>7</v>
      </c>
      <c r="F2969" s="66">
        <f t="shared" si="34"/>
        <v>2025</v>
      </c>
      <c r="G2969" s="67">
        <f t="shared" si="35"/>
        <v>45839</v>
      </c>
      <c r="H2969" s="67" t="s">
        <v>2010</v>
      </c>
      <c r="I2969" s="26" t="s">
        <v>56</v>
      </c>
      <c r="J2969" s="66" t="s">
        <v>1552</v>
      </c>
      <c r="K2969" s="69"/>
      <c r="L2969" s="69"/>
      <c r="M2969" s="69" t="s">
        <v>666</v>
      </c>
      <c r="N2969" s="69" t="s">
        <v>28</v>
      </c>
      <c r="O2969" s="71">
        <v>0</v>
      </c>
      <c r="P2969" s="74">
        <v>510</v>
      </c>
    </row>
    <row r="2970" spans="1:16" ht="14.25" customHeight="1">
      <c r="A2970" s="64" t="s">
        <v>132</v>
      </c>
      <c r="B2970" s="163" t="s">
        <v>1586</v>
      </c>
      <c r="C2970" s="174" t="s">
        <v>647</v>
      </c>
      <c r="D2970" s="68">
        <v>45848</v>
      </c>
      <c r="E2970" s="66">
        <f t="shared" si="33"/>
        <v>7</v>
      </c>
      <c r="F2970" s="66">
        <f t="shared" si="34"/>
        <v>2025</v>
      </c>
      <c r="G2970" s="67">
        <f t="shared" si="35"/>
        <v>45839</v>
      </c>
      <c r="H2970" s="67" t="s">
        <v>29</v>
      </c>
      <c r="I2970" s="26" t="s">
        <v>161</v>
      </c>
      <c r="J2970" s="66" t="s">
        <v>1629</v>
      </c>
      <c r="K2970" s="69"/>
      <c r="L2970" s="69"/>
      <c r="M2970" s="69" t="s">
        <v>664</v>
      </c>
      <c r="N2970" s="69" t="s">
        <v>28</v>
      </c>
      <c r="O2970" s="71">
        <v>0</v>
      </c>
      <c r="P2970" s="74">
        <v>5959.9</v>
      </c>
    </row>
    <row r="2971" spans="1:16" ht="14.25" customHeight="1">
      <c r="A2971" s="64" t="s">
        <v>132</v>
      </c>
      <c r="B2971" s="163" t="s">
        <v>1586</v>
      </c>
      <c r="C2971" s="174" t="s">
        <v>647</v>
      </c>
      <c r="D2971" s="68">
        <v>45849</v>
      </c>
      <c r="E2971" s="66">
        <f t="shared" si="33"/>
        <v>7</v>
      </c>
      <c r="F2971" s="66">
        <f t="shared" si="34"/>
        <v>2025</v>
      </c>
      <c r="G2971" s="67">
        <f t="shared" si="35"/>
        <v>45839</v>
      </c>
      <c r="H2971" s="67" t="s">
        <v>2008</v>
      </c>
      <c r="I2971" s="26" t="s">
        <v>63</v>
      </c>
      <c r="J2971" s="66" t="s">
        <v>1514</v>
      </c>
      <c r="K2971" s="69"/>
      <c r="L2971" s="69"/>
      <c r="M2971" s="69" t="s">
        <v>666</v>
      </c>
      <c r="N2971" s="69" t="s">
        <v>28</v>
      </c>
      <c r="O2971" s="71">
        <v>0</v>
      </c>
      <c r="P2971" s="74">
        <v>398.33</v>
      </c>
    </row>
    <row r="2972" spans="1:16" ht="14.25" customHeight="1">
      <c r="A2972" s="64" t="s">
        <v>132</v>
      </c>
      <c r="B2972" s="163" t="s">
        <v>1586</v>
      </c>
      <c r="C2972" s="174" t="s">
        <v>647</v>
      </c>
      <c r="D2972" s="68">
        <v>45853</v>
      </c>
      <c r="E2972" s="66">
        <f t="shared" si="33"/>
        <v>7</v>
      </c>
      <c r="F2972" s="66">
        <f t="shared" si="34"/>
        <v>2025</v>
      </c>
      <c r="G2972" s="67">
        <f t="shared" si="35"/>
        <v>45839</v>
      </c>
      <c r="H2972" s="67" t="s">
        <v>2009</v>
      </c>
      <c r="I2972" s="26" t="s">
        <v>102</v>
      </c>
      <c r="J2972" s="66" t="s">
        <v>167</v>
      </c>
      <c r="K2972" s="69"/>
      <c r="L2972" s="69"/>
      <c r="M2972" s="69" t="s">
        <v>666</v>
      </c>
      <c r="N2972" s="69" t="s">
        <v>28</v>
      </c>
      <c r="O2972" s="71">
        <v>0</v>
      </c>
      <c r="P2972" s="74">
        <v>177.05</v>
      </c>
    </row>
    <row r="2973" spans="1:16" ht="14.25" customHeight="1">
      <c r="A2973" s="64" t="s">
        <v>132</v>
      </c>
      <c r="B2973" s="163" t="s">
        <v>1586</v>
      </c>
      <c r="C2973" s="174" t="s">
        <v>647</v>
      </c>
      <c r="D2973" s="68">
        <v>45853</v>
      </c>
      <c r="E2973" s="66">
        <f t="shared" si="33"/>
        <v>7</v>
      </c>
      <c r="F2973" s="66">
        <f t="shared" si="34"/>
        <v>2025</v>
      </c>
      <c r="G2973" s="67">
        <f t="shared" si="35"/>
        <v>45839</v>
      </c>
      <c r="H2973" s="67" t="s">
        <v>29</v>
      </c>
      <c r="I2973" s="26" t="s">
        <v>37</v>
      </c>
      <c r="J2973" s="66" t="s">
        <v>1008</v>
      </c>
      <c r="K2973" s="69"/>
      <c r="L2973" s="69"/>
      <c r="M2973" s="69" t="s">
        <v>666</v>
      </c>
      <c r="N2973" s="69" t="s">
        <v>28</v>
      </c>
      <c r="O2973" s="71">
        <v>0</v>
      </c>
      <c r="P2973" s="74">
        <v>2611.6799999999998</v>
      </c>
    </row>
    <row r="2974" spans="1:16" ht="14.25" customHeight="1">
      <c r="A2974" s="64" t="s">
        <v>132</v>
      </c>
      <c r="B2974" s="163" t="s">
        <v>1586</v>
      </c>
      <c r="C2974" s="174" t="s">
        <v>647</v>
      </c>
      <c r="D2974" s="68">
        <v>45853</v>
      </c>
      <c r="E2974" s="66">
        <f t="shared" si="33"/>
        <v>7</v>
      </c>
      <c r="F2974" s="66">
        <f t="shared" si="34"/>
        <v>2025</v>
      </c>
      <c r="G2974" s="67">
        <f t="shared" si="35"/>
        <v>45839</v>
      </c>
      <c r="H2974" s="67" t="s">
        <v>29</v>
      </c>
      <c r="I2974" s="26" t="s">
        <v>40</v>
      </c>
      <c r="J2974" s="66" t="s">
        <v>732</v>
      </c>
      <c r="K2974" s="69"/>
      <c r="L2974" s="69"/>
      <c r="M2974" s="69" t="s">
        <v>666</v>
      </c>
      <c r="N2974" s="69" t="s">
        <v>28</v>
      </c>
      <c r="O2974" s="71">
        <v>0</v>
      </c>
      <c r="P2974" s="74">
        <v>4320.54</v>
      </c>
    </row>
    <row r="2975" spans="1:16" ht="14.25" customHeight="1">
      <c r="A2975" s="64" t="s">
        <v>132</v>
      </c>
      <c r="B2975" s="163" t="s">
        <v>1586</v>
      </c>
      <c r="C2975" s="174" t="s">
        <v>647</v>
      </c>
      <c r="D2975" s="68">
        <v>45853</v>
      </c>
      <c r="E2975" s="66">
        <f t="shared" si="33"/>
        <v>7</v>
      </c>
      <c r="F2975" s="66">
        <f t="shared" si="34"/>
        <v>2025</v>
      </c>
      <c r="G2975" s="67">
        <f t="shared" si="35"/>
        <v>45839</v>
      </c>
      <c r="H2975" s="67" t="s">
        <v>29</v>
      </c>
      <c r="I2975" s="26" t="s">
        <v>45</v>
      </c>
      <c r="J2975" s="66" t="s">
        <v>1630</v>
      </c>
      <c r="K2975" s="69"/>
      <c r="L2975" s="69"/>
      <c r="M2975" s="69" t="s">
        <v>666</v>
      </c>
      <c r="N2975" s="69" t="s">
        <v>28</v>
      </c>
      <c r="O2975" s="71">
        <v>0</v>
      </c>
      <c r="P2975" s="74">
        <v>39.92</v>
      </c>
    </row>
    <row r="2976" spans="1:16" ht="14.25" customHeight="1">
      <c r="A2976" s="64" t="s">
        <v>132</v>
      </c>
      <c r="B2976" s="163" t="s">
        <v>1586</v>
      </c>
      <c r="C2976" s="174" t="s">
        <v>647</v>
      </c>
      <c r="D2976" s="68">
        <v>45855</v>
      </c>
      <c r="E2976" s="66">
        <f t="shared" si="33"/>
        <v>7</v>
      </c>
      <c r="F2976" s="66">
        <f t="shared" si="34"/>
        <v>2025</v>
      </c>
      <c r="G2976" s="67">
        <f t="shared" si="35"/>
        <v>45839</v>
      </c>
      <c r="H2976" s="67" t="s">
        <v>29</v>
      </c>
      <c r="I2976" s="26" t="s">
        <v>44</v>
      </c>
      <c r="J2976" s="66" t="s">
        <v>733</v>
      </c>
      <c r="K2976" s="69"/>
      <c r="L2976" s="69"/>
      <c r="M2976" s="69" t="s">
        <v>666</v>
      </c>
      <c r="N2976" s="69" t="s">
        <v>28</v>
      </c>
      <c r="O2976" s="71">
        <v>0</v>
      </c>
      <c r="P2976" s="74">
        <v>93.39</v>
      </c>
    </row>
    <row r="2977" spans="1:16" ht="14.25" customHeight="1">
      <c r="A2977" s="64" t="s">
        <v>132</v>
      </c>
      <c r="B2977" s="163" t="s">
        <v>1586</v>
      </c>
      <c r="C2977" s="174" t="s">
        <v>647</v>
      </c>
      <c r="D2977" s="68">
        <v>45856</v>
      </c>
      <c r="E2977" s="66">
        <f t="shared" si="33"/>
        <v>7</v>
      </c>
      <c r="F2977" s="66">
        <f t="shared" si="34"/>
        <v>2025</v>
      </c>
      <c r="G2977" s="67">
        <f t="shared" si="35"/>
        <v>45839</v>
      </c>
      <c r="H2977" s="67" t="s">
        <v>2008</v>
      </c>
      <c r="I2977" s="26" t="s">
        <v>475</v>
      </c>
      <c r="J2977" s="66" t="s">
        <v>1631</v>
      </c>
      <c r="K2977" s="69"/>
      <c r="L2977" s="69"/>
      <c r="M2977" s="69" t="s">
        <v>666</v>
      </c>
      <c r="N2977" s="69" t="s">
        <v>28</v>
      </c>
      <c r="O2977" s="71">
        <v>0</v>
      </c>
      <c r="P2977" s="74">
        <v>383.52</v>
      </c>
    </row>
    <row r="2978" spans="1:16" ht="14.25" customHeight="1">
      <c r="A2978" s="64" t="s">
        <v>132</v>
      </c>
      <c r="B2978" s="163" t="s">
        <v>1586</v>
      </c>
      <c r="C2978" s="174" t="s">
        <v>647</v>
      </c>
      <c r="D2978" s="68">
        <v>45856</v>
      </c>
      <c r="E2978" s="66">
        <f t="shared" si="33"/>
        <v>7</v>
      </c>
      <c r="F2978" s="66">
        <f t="shared" si="34"/>
        <v>2025</v>
      </c>
      <c r="G2978" s="67">
        <f t="shared" si="35"/>
        <v>45839</v>
      </c>
      <c r="H2978" s="67" t="s">
        <v>2008</v>
      </c>
      <c r="I2978" s="26" t="s">
        <v>475</v>
      </c>
      <c r="J2978" s="66" t="s">
        <v>152</v>
      </c>
      <c r="K2978" s="69"/>
      <c r="L2978" s="69"/>
      <c r="M2978" s="69" t="s">
        <v>666</v>
      </c>
      <c r="N2978" s="69" t="s">
        <v>28</v>
      </c>
      <c r="O2978" s="71">
        <v>0</v>
      </c>
      <c r="P2978" s="74">
        <v>157.79</v>
      </c>
    </row>
    <row r="2979" spans="1:16" ht="14.25" customHeight="1">
      <c r="A2979" s="64" t="s">
        <v>132</v>
      </c>
      <c r="B2979" s="163" t="s">
        <v>1586</v>
      </c>
      <c r="C2979" s="174" t="s">
        <v>647</v>
      </c>
      <c r="D2979" s="68">
        <v>45861</v>
      </c>
      <c r="E2979" s="66">
        <f t="shared" si="33"/>
        <v>7</v>
      </c>
      <c r="F2979" s="66">
        <f t="shared" si="34"/>
        <v>2025</v>
      </c>
      <c r="G2979" s="67">
        <f t="shared" si="35"/>
        <v>45839</v>
      </c>
      <c r="H2979" s="67" t="s">
        <v>2008</v>
      </c>
      <c r="I2979" s="26" t="s">
        <v>63</v>
      </c>
      <c r="J2979" s="66" t="s">
        <v>1365</v>
      </c>
      <c r="K2979" s="69"/>
      <c r="L2979" s="69"/>
      <c r="M2979" s="69" t="s">
        <v>666</v>
      </c>
      <c r="N2979" s="69" t="s">
        <v>28</v>
      </c>
      <c r="O2979" s="71">
        <v>0</v>
      </c>
      <c r="P2979" s="74">
        <v>2979.69</v>
      </c>
    </row>
    <row r="2980" spans="1:16" ht="14.25" customHeight="1">
      <c r="A2980" s="64" t="s">
        <v>132</v>
      </c>
      <c r="B2980" s="163" t="s">
        <v>1586</v>
      </c>
      <c r="C2980" s="174" t="s">
        <v>647</v>
      </c>
      <c r="D2980" s="68">
        <v>45862</v>
      </c>
      <c r="E2980" s="66">
        <f t="shared" si="33"/>
        <v>7</v>
      </c>
      <c r="F2980" s="66">
        <f t="shared" si="34"/>
        <v>2025</v>
      </c>
      <c r="G2980" s="67">
        <f t="shared" si="35"/>
        <v>45839</v>
      </c>
      <c r="H2980" s="67" t="s">
        <v>2008</v>
      </c>
      <c r="I2980" s="26" t="s">
        <v>63</v>
      </c>
      <c r="J2980" s="66" t="s">
        <v>1350</v>
      </c>
      <c r="K2980" s="69">
        <v>396321</v>
      </c>
      <c r="L2980" s="69"/>
      <c r="M2980" s="69" t="s">
        <v>666</v>
      </c>
      <c r="N2980" s="69" t="s">
        <v>28</v>
      </c>
      <c r="O2980" s="71">
        <v>0</v>
      </c>
      <c r="P2980" s="74">
        <v>645.86</v>
      </c>
    </row>
    <row r="2981" spans="1:16" ht="14.25" customHeight="1">
      <c r="A2981" s="64" t="s">
        <v>132</v>
      </c>
      <c r="B2981" s="163" t="s">
        <v>1586</v>
      </c>
      <c r="C2981" s="174" t="s">
        <v>647</v>
      </c>
      <c r="D2981" s="68">
        <v>45862</v>
      </c>
      <c r="E2981" s="66">
        <f t="shared" si="33"/>
        <v>7</v>
      </c>
      <c r="F2981" s="66">
        <f t="shared" si="34"/>
        <v>2025</v>
      </c>
      <c r="G2981" s="67">
        <f t="shared" si="35"/>
        <v>45839</v>
      </c>
      <c r="H2981" s="67" t="s">
        <v>2008</v>
      </c>
      <c r="I2981" s="26" t="s">
        <v>63</v>
      </c>
      <c r="J2981" s="66" t="s">
        <v>765</v>
      </c>
      <c r="K2981" s="69"/>
      <c r="L2981" s="69"/>
      <c r="M2981" s="69" t="s">
        <v>666</v>
      </c>
      <c r="N2981" s="69" t="s">
        <v>28</v>
      </c>
      <c r="O2981" s="71">
        <v>0</v>
      </c>
      <c r="P2981" s="74">
        <v>5937.83</v>
      </c>
    </row>
    <row r="2982" spans="1:16" ht="14.25" customHeight="1">
      <c r="A2982" s="64" t="s">
        <v>132</v>
      </c>
      <c r="B2982" s="163" t="s">
        <v>1586</v>
      </c>
      <c r="C2982" s="174" t="s">
        <v>647</v>
      </c>
      <c r="D2982" s="68">
        <v>45862</v>
      </c>
      <c r="E2982" s="66">
        <f t="shared" si="33"/>
        <v>7</v>
      </c>
      <c r="F2982" s="66">
        <f t="shared" si="34"/>
        <v>2025</v>
      </c>
      <c r="G2982" s="67">
        <f t="shared" si="35"/>
        <v>45839</v>
      </c>
      <c r="H2982" s="67" t="s">
        <v>2008</v>
      </c>
      <c r="I2982" s="26" t="s">
        <v>63</v>
      </c>
      <c r="J2982" s="66" t="s">
        <v>765</v>
      </c>
      <c r="K2982" s="69"/>
      <c r="L2982" s="69"/>
      <c r="M2982" s="69" t="s">
        <v>666</v>
      </c>
      <c r="N2982" s="69" t="s">
        <v>28</v>
      </c>
      <c r="O2982" s="71">
        <v>0</v>
      </c>
      <c r="P2982" s="74">
        <v>5414.4</v>
      </c>
    </row>
    <row r="2983" spans="1:16" ht="14.25" customHeight="1">
      <c r="A2983" s="64" t="s">
        <v>132</v>
      </c>
      <c r="B2983" s="163" t="s">
        <v>1586</v>
      </c>
      <c r="C2983" s="174" t="s">
        <v>647</v>
      </c>
      <c r="D2983" s="68">
        <v>45862</v>
      </c>
      <c r="E2983" s="66">
        <f t="shared" si="33"/>
        <v>7</v>
      </c>
      <c r="F2983" s="66">
        <f t="shared" si="34"/>
        <v>2025</v>
      </c>
      <c r="G2983" s="67">
        <f t="shared" si="35"/>
        <v>45839</v>
      </c>
      <c r="H2983" s="67" t="s">
        <v>2008</v>
      </c>
      <c r="I2983" s="26" t="s">
        <v>63</v>
      </c>
      <c r="J2983" s="66" t="s">
        <v>765</v>
      </c>
      <c r="K2983" s="69"/>
      <c r="L2983" s="69"/>
      <c r="M2983" s="69" t="s">
        <v>666</v>
      </c>
      <c r="N2983" s="69" t="s">
        <v>28</v>
      </c>
      <c r="O2983" s="71">
        <v>0</v>
      </c>
      <c r="P2983" s="74">
        <v>653.4</v>
      </c>
    </row>
    <row r="2984" spans="1:16" ht="14.25" customHeight="1">
      <c r="A2984" s="64" t="s">
        <v>132</v>
      </c>
      <c r="B2984" s="163" t="s">
        <v>1586</v>
      </c>
      <c r="C2984" s="174" t="s">
        <v>647</v>
      </c>
      <c r="D2984" s="68">
        <v>45866</v>
      </c>
      <c r="E2984" s="66">
        <f t="shared" si="33"/>
        <v>7</v>
      </c>
      <c r="F2984" s="66">
        <f t="shared" si="34"/>
        <v>2025</v>
      </c>
      <c r="G2984" s="67">
        <f t="shared" si="35"/>
        <v>45839</v>
      </c>
      <c r="H2984" s="67" t="s">
        <v>2008</v>
      </c>
      <c r="I2984" s="26" t="s">
        <v>63</v>
      </c>
      <c r="J2984" s="66" t="s">
        <v>724</v>
      </c>
      <c r="K2984" s="69">
        <v>52255</v>
      </c>
      <c r="L2984" s="69"/>
      <c r="M2984" s="69" t="s">
        <v>666</v>
      </c>
      <c r="N2984" s="69" t="s">
        <v>28</v>
      </c>
      <c r="O2984" s="71">
        <v>0</v>
      </c>
      <c r="P2984" s="74">
        <v>126.74</v>
      </c>
    </row>
    <row r="2985" spans="1:16" ht="14.25" customHeight="1">
      <c r="A2985" s="64" t="s">
        <v>132</v>
      </c>
      <c r="B2985" s="163" t="s">
        <v>1586</v>
      </c>
      <c r="C2985" s="174" t="s">
        <v>647</v>
      </c>
      <c r="D2985" s="68">
        <v>45866</v>
      </c>
      <c r="E2985" s="66">
        <f t="shared" si="33"/>
        <v>7</v>
      </c>
      <c r="F2985" s="66">
        <f t="shared" si="34"/>
        <v>2025</v>
      </c>
      <c r="G2985" s="67">
        <f t="shared" si="35"/>
        <v>45839</v>
      </c>
      <c r="H2985" s="67" t="s">
        <v>2008</v>
      </c>
      <c r="I2985" s="26" t="s">
        <v>475</v>
      </c>
      <c r="J2985" s="66" t="s">
        <v>1632</v>
      </c>
      <c r="K2985" s="69"/>
      <c r="L2985" s="69"/>
      <c r="M2985" s="69" t="s">
        <v>666</v>
      </c>
      <c r="N2985" s="69" t="s">
        <v>28</v>
      </c>
      <c r="O2985" s="71">
        <v>0</v>
      </c>
      <c r="P2985" s="74">
        <v>268.11</v>
      </c>
    </row>
    <row r="2986" spans="1:16" ht="14.25" customHeight="1">
      <c r="A2986" s="64" t="s">
        <v>132</v>
      </c>
      <c r="B2986" s="163" t="s">
        <v>1586</v>
      </c>
      <c r="C2986" s="174" t="s">
        <v>647</v>
      </c>
      <c r="D2986" s="68">
        <v>45866</v>
      </c>
      <c r="E2986" s="66">
        <f t="shared" si="33"/>
        <v>7</v>
      </c>
      <c r="F2986" s="66">
        <f t="shared" si="34"/>
        <v>2025</v>
      </c>
      <c r="G2986" s="67">
        <f t="shared" si="35"/>
        <v>45839</v>
      </c>
      <c r="H2986" s="67" t="s">
        <v>2008</v>
      </c>
      <c r="I2986" s="26" t="s">
        <v>63</v>
      </c>
      <c r="J2986" s="66" t="s">
        <v>1633</v>
      </c>
      <c r="K2986" s="69"/>
      <c r="L2986" s="69"/>
      <c r="M2986" s="69" t="s">
        <v>666</v>
      </c>
      <c r="N2986" s="69" t="s">
        <v>28</v>
      </c>
      <c r="O2986" s="71">
        <v>0</v>
      </c>
      <c r="P2986" s="74">
        <v>197.43</v>
      </c>
    </row>
    <row r="2987" spans="1:16" ht="14.25" customHeight="1">
      <c r="A2987" s="64" t="s">
        <v>132</v>
      </c>
      <c r="B2987" s="163" t="s">
        <v>1586</v>
      </c>
      <c r="C2987" s="174" t="s">
        <v>647</v>
      </c>
      <c r="D2987" s="68">
        <v>45866</v>
      </c>
      <c r="E2987" s="66">
        <f t="shared" si="33"/>
        <v>7</v>
      </c>
      <c r="F2987" s="66">
        <f t="shared" si="34"/>
        <v>2025</v>
      </c>
      <c r="G2987" s="67">
        <f t="shared" si="35"/>
        <v>45839</v>
      </c>
      <c r="H2987" s="67" t="s">
        <v>2008</v>
      </c>
      <c r="I2987" s="26" t="s">
        <v>63</v>
      </c>
      <c r="J2987" s="66" t="s">
        <v>1634</v>
      </c>
      <c r="K2987" s="69"/>
      <c r="L2987" s="69"/>
      <c r="M2987" s="69" t="s">
        <v>666</v>
      </c>
      <c r="N2987" s="69" t="s">
        <v>28</v>
      </c>
      <c r="O2987" s="71">
        <v>0</v>
      </c>
      <c r="P2987" s="74">
        <v>199.27</v>
      </c>
    </row>
    <row r="2988" spans="1:16" ht="14.25" customHeight="1">
      <c r="A2988" s="64" t="s">
        <v>132</v>
      </c>
      <c r="B2988" s="163" t="s">
        <v>1586</v>
      </c>
      <c r="C2988" s="174" t="s">
        <v>647</v>
      </c>
      <c r="D2988" s="68">
        <v>45866</v>
      </c>
      <c r="E2988" s="66">
        <f t="shared" si="33"/>
        <v>7</v>
      </c>
      <c r="F2988" s="66">
        <f t="shared" si="34"/>
        <v>2025</v>
      </c>
      <c r="G2988" s="67">
        <f t="shared" si="35"/>
        <v>45839</v>
      </c>
      <c r="H2988" s="67" t="s">
        <v>2008</v>
      </c>
      <c r="I2988" s="26" t="s">
        <v>63</v>
      </c>
      <c r="J2988" s="66" t="s">
        <v>1350</v>
      </c>
      <c r="K2988" s="69">
        <v>395937</v>
      </c>
      <c r="L2988" s="69"/>
      <c r="M2988" s="69" t="s">
        <v>666</v>
      </c>
      <c r="N2988" s="69" t="s">
        <v>28</v>
      </c>
      <c r="O2988" s="71">
        <v>0</v>
      </c>
      <c r="P2988" s="74">
        <v>165.13</v>
      </c>
    </row>
    <row r="2989" spans="1:16" ht="14.25" customHeight="1">
      <c r="A2989" s="64" t="s">
        <v>132</v>
      </c>
      <c r="B2989" s="163" t="s">
        <v>1586</v>
      </c>
      <c r="C2989" s="174" t="s">
        <v>647</v>
      </c>
      <c r="D2989" s="68">
        <v>45866</v>
      </c>
      <c r="E2989" s="66">
        <f t="shared" si="33"/>
        <v>7</v>
      </c>
      <c r="F2989" s="66">
        <f t="shared" si="34"/>
        <v>2025</v>
      </c>
      <c r="G2989" s="67">
        <f t="shared" si="35"/>
        <v>45839</v>
      </c>
      <c r="H2989" s="67" t="s">
        <v>29</v>
      </c>
      <c r="I2989" s="26" t="s">
        <v>281</v>
      </c>
      <c r="J2989" s="66" t="s">
        <v>1635</v>
      </c>
      <c r="K2989" s="69"/>
      <c r="L2989" s="69"/>
      <c r="M2989" s="69" t="s">
        <v>666</v>
      </c>
      <c r="N2989" s="69" t="s">
        <v>28</v>
      </c>
      <c r="O2989" s="71">
        <v>0</v>
      </c>
      <c r="P2989" s="74">
        <v>117</v>
      </c>
    </row>
    <row r="2990" spans="1:16" ht="14.25" customHeight="1">
      <c r="A2990" s="64" t="s">
        <v>132</v>
      </c>
      <c r="B2990" s="163" t="s">
        <v>1586</v>
      </c>
      <c r="C2990" s="174" t="s">
        <v>647</v>
      </c>
      <c r="D2990" s="68">
        <v>45866</v>
      </c>
      <c r="E2990" s="66">
        <f t="shared" si="33"/>
        <v>7</v>
      </c>
      <c r="F2990" s="66">
        <f t="shared" si="34"/>
        <v>2025</v>
      </c>
      <c r="G2990" s="67">
        <f t="shared" si="35"/>
        <v>45839</v>
      </c>
      <c r="H2990" s="67" t="s">
        <v>29</v>
      </c>
      <c r="I2990" s="26" t="s">
        <v>281</v>
      </c>
      <c r="J2990" s="66" t="s">
        <v>353</v>
      </c>
      <c r="K2990" s="69"/>
      <c r="L2990" s="69"/>
      <c r="M2990" s="69" t="s">
        <v>666</v>
      </c>
      <c r="N2990" s="69" t="s">
        <v>28</v>
      </c>
      <c r="O2990" s="71">
        <v>0</v>
      </c>
      <c r="P2990" s="74">
        <v>933.75</v>
      </c>
    </row>
    <row r="2991" spans="1:16" ht="14.25" customHeight="1">
      <c r="A2991" s="64" t="s">
        <v>132</v>
      </c>
      <c r="B2991" s="163" t="s">
        <v>1586</v>
      </c>
      <c r="C2991" s="174" t="s">
        <v>647</v>
      </c>
      <c r="D2991" s="68">
        <v>45866</v>
      </c>
      <c r="E2991" s="66">
        <f t="shared" si="33"/>
        <v>7</v>
      </c>
      <c r="F2991" s="66">
        <f t="shared" si="34"/>
        <v>2025</v>
      </c>
      <c r="G2991" s="67">
        <f t="shared" si="35"/>
        <v>45839</v>
      </c>
      <c r="H2991" s="67" t="s">
        <v>29</v>
      </c>
      <c r="I2991" s="26" t="s">
        <v>281</v>
      </c>
      <c r="J2991" s="66" t="s">
        <v>353</v>
      </c>
      <c r="K2991" s="69"/>
      <c r="L2991" s="69"/>
      <c r="M2991" s="69" t="s">
        <v>666</v>
      </c>
      <c r="N2991" s="69" t="s">
        <v>28</v>
      </c>
      <c r="O2991" s="71">
        <v>0</v>
      </c>
      <c r="P2991" s="74">
        <v>392.08</v>
      </c>
    </row>
    <row r="2992" spans="1:16" ht="14.25" customHeight="1">
      <c r="A2992" s="64" t="s">
        <v>132</v>
      </c>
      <c r="B2992" s="163" t="s">
        <v>1586</v>
      </c>
      <c r="C2992" s="174" t="s">
        <v>647</v>
      </c>
      <c r="D2992" s="68">
        <v>45866</v>
      </c>
      <c r="E2992" s="66">
        <f t="shared" si="33"/>
        <v>7</v>
      </c>
      <c r="F2992" s="66">
        <f t="shared" si="34"/>
        <v>2025</v>
      </c>
      <c r="G2992" s="67">
        <f t="shared" si="35"/>
        <v>45839</v>
      </c>
      <c r="H2992" s="67" t="s">
        <v>2009</v>
      </c>
      <c r="I2992" s="26" t="s">
        <v>102</v>
      </c>
      <c r="J2992" s="66" t="s">
        <v>129</v>
      </c>
      <c r="K2992" s="69"/>
      <c r="L2992" s="69"/>
      <c r="M2992" s="69" t="s">
        <v>666</v>
      </c>
      <c r="N2992" s="69" t="s">
        <v>28</v>
      </c>
      <c r="O2992" s="71">
        <v>0</v>
      </c>
      <c r="P2992" s="74">
        <v>9.4700000000000006</v>
      </c>
    </row>
    <row r="2993" spans="1:16" ht="14.25" customHeight="1">
      <c r="A2993" s="64" t="s">
        <v>132</v>
      </c>
      <c r="B2993" s="163" t="s">
        <v>1586</v>
      </c>
      <c r="C2993" s="174" t="s">
        <v>647</v>
      </c>
      <c r="D2993" s="68">
        <v>45866</v>
      </c>
      <c r="E2993" s="66">
        <f t="shared" si="33"/>
        <v>7</v>
      </c>
      <c r="F2993" s="66">
        <f t="shared" si="34"/>
        <v>2025</v>
      </c>
      <c r="G2993" s="67">
        <f t="shared" si="35"/>
        <v>45839</v>
      </c>
      <c r="H2993" s="67" t="s">
        <v>2009</v>
      </c>
      <c r="I2993" s="26" t="s">
        <v>102</v>
      </c>
      <c r="J2993" s="66" t="s">
        <v>129</v>
      </c>
      <c r="K2993" s="69"/>
      <c r="L2993" s="69"/>
      <c r="M2993" s="69" t="s">
        <v>666</v>
      </c>
      <c r="N2993" s="69" t="s">
        <v>28</v>
      </c>
      <c r="O2993" s="71">
        <v>0</v>
      </c>
      <c r="P2993" s="74">
        <v>9.8000000000000007</v>
      </c>
    </row>
    <row r="2994" spans="1:16" ht="14.25" customHeight="1">
      <c r="A2994" s="64" t="s">
        <v>132</v>
      </c>
      <c r="B2994" s="163" t="s">
        <v>1586</v>
      </c>
      <c r="C2994" s="174" t="s">
        <v>647</v>
      </c>
      <c r="D2994" s="68">
        <v>45866</v>
      </c>
      <c r="E2994" s="66">
        <f t="shared" si="33"/>
        <v>7</v>
      </c>
      <c r="F2994" s="66">
        <f t="shared" si="34"/>
        <v>2025</v>
      </c>
      <c r="G2994" s="67">
        <f t="shared" si="35"/>
        <v>45839</v>
      </c>
      <c r="H2994" s="67" t="s">
        <v>2009</v>
      </c>
      <c r="I2994" s="26" t="s">
        <v>102</v>
      </c>
      <c r="J2994" s="66" t="s">
        <v>129</v>
      </c>
      <c r="K2994" s="69"/>
      <c r="L2994" s="69"/>
      <c r="M2994" s="69" t="s">
        <v>666</v>
      </c>
      <c r="N2994" s="69" t="s">
        <v>28</v>
      </c>
      <c r="O2994" s="71">
        <v>0</v>
      </c>
      <c r="P2994" s="74">
        <v>9.8000000000000007</v>
      </c>
    </row>
    <row r="2995" spans="1:16" ht="14.25" customHeight="1">
      <c r="A2995" s="64" t="s">
        <v>132</v>
      </c>
      <c r="B2995" s="163" t="s">
        <v>1586</v>
      </c>
      <c r="C2995" s="174" t="s">
        <v>647</v>
      </c>
      <c r="D2995" s="68">
        <v>45866</v>
      </c>
      <c r="E2995" s="66">
        <f t="shared" si="33"/>
        <v>7</v>
      </c>
      <c r="F2995" s="66">
        <f t="shared" si="34"/>
        <v>2025</v>
      </c>
      <c r="G2995" s="67">
        <f t="shared" si="35"/>
        <v>45839</v>
      </c>
      <c r="H2995" s="67" t="s">
        <v>2010</v>
      </c>
      <c r="I2995" s="26" t="s">
        <v>56</v>
      </c>
      <c r="J2995" s="66" t="s">
        <v>998</v>
      </c>
      <c r="K2995" s="69"/>
      <c r="L2995" s="69"/>
      <c r="M2995" s="69" t="s">
        <v>666</v>
      </c>
      <c r="N2995" s="69" t="s">
        <v>28</v>
      </c>
      <c r="O2995" s="71">
        <v>0</v>
      </c>
      <c r="P2995" s="74">
        <v>510</v>
      </c>
    </row>
    <row r="2996" spans="1:16" ht="14.25" customHeight="1">
      <c r="A2996" s="64" t="s">
        <v>132</v>
      </c>
      <c r="B2996" s="163" t="s">
        <v>1586</v>
      </c>
      <c r="C2996" s="174" t="s">
        <v>647</v>
      </c>
      <c r="D2996" s="68">
        <v>45867</v>
      </c>
      <c r="E2996" s="66">
        <f t="shared" si="33"/>
        <v>7</v>
      </c>
      <c r="F2996" s="66">
        <f t="shared" si="34"/>
        <v>2025</v>
      </c>
      <c r="G2996" s="67">
        <f t="shared" si="35"/>
        <v>45839</v>
      </c>
      <c r="H2996" s="67" t="s">
        <v>2008</v>
      </c>
      <c r="I2996" s="26" t="s">
        <v>475</v>
      </c>
      <c r="J2996" s="66" t="s">
        <v>1636</v>
      </c>
      <c r="K2996" s="69"/>
      <c r="L2996" s="69"/>
      <c r="M2996" s="69" t="s">
        <v>666</v>
      </c>
      <c r="N2996" s="69" t="s">
        <v>28</v>
      </c>
      <c r="O2996" s="71">
        <v>0</v>
      </c>
      <c r="P2996" s="74">
        <v>630.52</v>
      </c>
    </row>
    <row r="2997" spans="1:16" ht="14.25" customHeight="1">
      <c r="A2997" s="64" t="s">
        <v>132</v>
      </c>
      <c r="B2997" s="163" t="s">
        <v>1586</v>
      </c>
      <c r="C2997" s="174" t="s">
        <v>647</v>
      </c>
      <c r="D2997" s="68">
        <v>45867</v>
      </c>
      <c r="E2997" s="66">
        <f t="shared" si="33"/>
        <v>7</v>
      </c>
      <c r="F2997" s="66">
        <f t="shared" si="34"/>
        <v>2025</v>
      </c>
      <c r="G2997" s="67">
        <f t="shared" si="35"/>
        <v>45839</v>
      </c>
      <c r="H2997" s="67" t="s">
        <v>2008</v>
      </c>
      <c r="I2997" s="26" t="s">
        <v>475</v>
      </c>
      <c r="J2997" s="66" t="s">
        <v>152</v>
      </c>
      <c r="K2997" s="69"/>
      <c r="L2997" s="69"/>
      <c r="M2997" s="69" t="s">
        <v>666</v>
      </c>
      <c r="N2997" s="69" t="s">
        <v>28</v>
      </c>
      <c r="O2997" s="71">
        <v>0</v>
      </c>
      <c r="P2997" s="74">
        <v>356.75</v>
      </c>
    </row>
    <row r="2998" spans="1:16" ht="14.25" customHeight="1">
      <c r="A2998" s="64" t="s">
        <v>132</v>
      </c>
      <c r="B2998" s="163" t="s">
        <v>1586</v>
      </c>
      <c r="C2998" s="174" t="s">
        <v>647</v>
      </c>
      <c r="D2998" s="68">
        <v>45867</v>
      </c>
      <c r="E2998" s="66">
        <f t="shared" si="33"/>
        <v>7</v>
      </c>
      <c r="F2998" s="66">
        <f t="shared" si="34"/>
        <v>2025</v>
      </c>
      <c r="G2998" s="67">
        <f t="shared" si="35"/>
        <v>45839</v>
      </c>
      <c r="H2998" s="67" t="s">
        <v>2008</v>
      </c>
      <c r="I2998" s="26" t="s">
        <v>475</v>
      </c>
      <c r="J2998" s="66" t="s">
        <v>1532</v>
      </c>
      <c r="K2998" s="69"/>
      <c r="L2998" s="69"/>
      <c r="M2998" s="69" t="s">
        <v>666</v>
      </c>
      <c r="N2998" s="69" t="s">
        <v>28</v>
      </c>
      <c r="O2998" s="71">
        <v>0</v>
      </c>
      <c r="P2998" s="74">
        <v>1189.0999999999999</v>
      </c>
    </row>
    <row r="2999" spans="1:16" ht="14.25" customHeight="1">
      <c r="A2999" s="64" t="s">
        <v>132</v>
      </c>
      <c r="B2999" s="163" t="s">
        <v>1586</v>
      </c>
      <c r="C2999" s="174" t="s">
        <v>647</v>
      </c>
      <c r="D2999" s="68">
        <v>45867</v>
      </c>
      <c r="E2999" s="66">
        <f t="shared" si="33"/>
        <v>7</v>
      </c>
      <c r="F2999" s="66">
        <f t="shared" si="34"/>
        <v>2025</v>
      </c>
      <c r="G2999" s="67">
        <f t="shared" si="35"/>
        <v>45839</v>
      </c>
      <c r="H2999" s="67" t="s">
        <v>2008</v>
      </c>
      <c r="I2999" s="26" t="s">
        <v>63</v>
      </c>
      <c r="J2999" s="66" t="s">
        <v>1534</v>
      </c>
      <c r="K2999" s="69"/>
      <c r="L2999" s="69"/>
      <c r="M2999" s="69" t="s">
        <v>666</v>
      </c>
      <c r="N2999" s="69" t="s">
        <v>28</v>
      </c>
      <c r="O2999" s="71">
        <v>0</v>
      </c>
      <c r="P2999" s="74">
        <v>708.11</v>
      </c>
    </row>
    <row r="3000" spans="1:16" ht="14.25" customHeight="1">
      <c r="A3000" s="64" t="s">
        <v>132</v>
      </c>
      <c r="B3000" s="163" t="s">
        <v>1586</v>
      </c>
      <c r="C3000" s="174" t="s">
        <v>647</v>
      </c>
      <c r="D3000" s="68">
        <v>45868</v>
      </c>
      <c r="E3000" s="66">
        <f t="shared" si="33"/>
        <v>7</v>
      </c>
      <c r="F3000" s="66">
        <f t="shared" si="34"/>
        <v>2025</v>
      </c>
      <c r="G3000" s="67">
        <f t="shared" si="35"/>
        <v>45839</v>
      </c>
      <c r="H3000" s="67" t="s">
        <v>2008</v>
      </c>
      <c r="I3000" s="26" t="s">
        <v>63</v>
      </c>
      <c r="J3000" s="66" t="s">
        <v>724</v>
      </c>
      <c r="K3000" s="69">
        <v>52339</v>
      </c>
      <c r="L3000" s="69"/>
      <c r="M3000" s="69" t="s">
        <v>666</v>
      </c>
      <c r="N3000" s="69" t="s">
        <v>28</v>
      </c>
      <c r="O3000" s="71">
        <v>0</v>
      </c>
      <c r="P3000" s="74">
        <v>747.6</v>
      </c>
    </row>
    <row r="3001" spans="1:16" ht="14.25" customHeight="1">
      <c r="A3001" s="64" t="s">
        <v>132</v>
      </c>
      <c r="B3001" s="163" t="s">
        <v>1586</v>
      </c>
      <c r="C3001" s="174" t="s">
        <v>647</v>
      </c>
      <c r="D3001" s="68">
        <v>45868</v>
      </c>
      <c r="E3001" s="66">
        <f t="shared" si="33"/>
        <v>7</v>
      </c>
      <c r="F3001" s="66">
        <f t="shared" si="34"/>
        <v>2025</v>
      </c>
      <c r="G3001" s="67">
        <f t="shared" si="35"/>
        <v>45839</v>
      </c>
      <c r="H3001" s="67" t="s">
        <v>29</v>
      </c>
      <c r="I3001" s="26" t="s">
        <v>43</v>
      </c>
      <c r="J3001" s="66" t="s">
        <v>282</v>
      </c>
      <c r="K3001" s="69"/>
      <c r="L3001" s="69"/>
      <c r="M3001" s="69" t="s">
        <v>666</v>
      </c>
      <c r="N3001" s="69" t="s">
        <v>28</v>
      </c>
      <c r="O3001" s="71">
        <v>0</v>
      </c>
      <c r="P3001" s="74">
        <v>4599.1000000000004</v>
      </c>
    </row>
    <row r="3002" spans="1:16" ht="14.25" customHeight="1">
      <c r="A3002" s="64" t="s">
        <v>132</v>
      </c>
      <c r="B3002" s="163" t="s">
        <v>1586</v>
      </c>
      <c r="C3002" s="174" t="s">
        <v>647</v>
      </c>
      <c r="D3002" s="68">
        <v>45868</v>
      </c>
      <c r="E3002" s="66">
        <f t="shared" si="33"/>
        <v>7</v>
      </c>
      <c r="F3002" s="66">
        <f t="shared" si="34"/>
        <v>2025</v>
      </c>
      <c r="G3002" s="67">
        <f t="shared" si="35"/>
        <v>45839</v>
      </c>
      <c r="H3002" s="67" t="s">
        <v>29</v>
      </c>
      <c r="I3002" s="26" t="s">
        <v>43</v>
      </c>
      <c r="J3002" s="66" t="s">
        <v>1619</v>
      </c>
      <c r="K3002" s="69"/>
      <c r="L3002" s="69"/>
      <c r="M3002" s="69" t="s">
        <v>666</v>
      </c>
      <c r="N3002" s="69" t="s">
        <v>28</v>
      </c>
      <c r="O3002" s="71">
        <v>0</v>
      </c>
      <c r="P3002" s="74">
        <v>3235.56</v>
      </c>
    </row>
    <row r="3003" spans="1:16" ht="14.25" customHeight="1">
      <c r="A3003" s="64" t="s">
        <v>132</v>
      </c>
      <c r="B3003" s="163" t="s">
        <v>1586</v>
      </c>
      <c r="C3003" s="174" t="s">
        <v>647</v>
      </c>
      <c r="D3003" s="68">
        <v>45868</v>
      </c>
      <c r="E3003" s="66">
        <f t="shared" si="33"/>
        <v>7</v>
      </c>
      <c r="F3003" s="66">
        <f t="shared" si="34"/>
        <v>2025</v>
      </c>
      <c r="G3003" s="67">
        <f t="shared" si="35"/>
        <v>45839</v>
      </c>
      <c r="H3003" s="67" t="s">
        <v>29</v>
      </c>
      <c r="I3003" s="26" t="s">
        <v>43</v>
      </c>
      <c r="J3003" s="66" t="s">
        <v>285</v>
      </c>
      <c r="K3003" s="69"/>
      <c r="L3003" s="69"/>
      <c r="M3003" s="69" t="s">
        <v>666</v>
      </c>
      <c r="N3003" s="69" t="s">
        <v>28</v>
      </c>
      <c r="O3003" s="71">
        <v>0</v>
      </c>
      <c r="P3003" s="74">
        <v>3942.9</v>
      </c>
    </row>
    <row r="3004" spans="1:16" ht="14.25" customHeight="1">
      <c r="A3004" s="64" t="s">
        <v>132</v>
      </c>
      <c r="B3004" s="163" t="s">
        <v>1586</v>
      </c>
      <c r="C3004" s="174" t="s">
        <v>647</v>
      </c>
      <c r="D3004" s="68">
        <v>45868</v>
      </c>
      <c r="E3004" s="66">
        <f t="shared" si="33"/>
        <v>7</v>
      </c>
      <c r="F3004" s="66">
        <f t="shared" si="34"/>
        <v>2025</v>
      </c>
      <c r="G3004" s="67">
        <f t="shared" si="35"/>
        <v>45839</v>
      </c>
      <c r="H3004" s="67" t="s">
        <v>29</v>
      </c>
      <c r="I3004" s="26" t="s">
        <v>43</v>
      </c>
      <c r="J3004" s="66" t="s">
        <v>301</v>
      </c>
      <c r="K3004" s="69"/>
      <c r="L3004" s="69"/>
      <c r="M3004" s="69" t="s">
        <v>666</v>
      </c>
      <c r="N3004" s="69" t="s">
        <v>28</v>
      </c>
      <c r="O3004" s="71">
        <v>0</v>
      </c>
      <c r="P3004" s="74">
        <v>2095.58</v>
      </c>
    </row>
    <row r="3005" spans="1:16" ht="14.25" customHeight="1">
      <c r="A3005" s="64" t="s">
        <v>132</v>
      </c>
      <c r="B3005" s="163" t="s">
        <v>1586</v>
      </c>
      <c r="C3005" s="174" t="s">
        <v>647</v>
      </c>
      <c r="D3005" s="68">
        <v>45868</v>
      </c>
      <c r="E3005" s="66">
        <f t="shared" si="33"/>
        <v>7</v>
      </c>
      <c r="F3005" s="66">
        <f t="shared" si="34"/>
        <v>2025</v>
      </c>
      <c r="G3005" s="67">
        <f t="shared" si="35"/>
        <v>45839</v>
      </c>
      <c r="H3005" s="67" t="s">
        <v>29</v>
      </c>
      <c r="I3005" s="26" t="s">
        <v>43</v>
      </c>
      <c r="J3005" s="66" t="s">
        <v>302</v>
      </c>
      <c r="K3005" s="69"/>
      <c r="L3005" s="69"/>
      <c r="M3005" s="69" t="s">
        <v>666</v>
      </c>
      <c r="N3005" s="69" t="s">
        <v>28</v>
      </c>
      <c r="O3005" s="71">
        <v>0</v>
      </c>
      <c r="P3005" s="74">
        <v>1594.7</v>
      </c>
    </row>
    <row r="3006" spans="1:16" ht="14.25" customHeight="1">
      <c r="A3006" s="64" t="s">
        <v>132</v>
      </c>
      <c r="B3006" s="163" t="s">
        <v>1586</v>
      </c>
      <c r="C3006" s="174" t="s">
        <v>647</v>
      </c>
      <c r="D3006" s="68">
        <v>45868</v>
      </c>
      <c r="E3006" s="66">
        <f t="shared" si="33"/>
        <v>7</v>
      </c>
      <c r="F3006" s="66">
        <f t="shared" si="34"/>
        <v>2025</v>
      </c>
      <c r="G3006" s="67">
        <f t="shared" si="35"/>
        <v>45839</v>
      </c>
      <c r="H3006" s="67" t="s">
        <v>29</v>
      </c>
      <c r="I3006" s="26" t="s">
        <v>43</v>
      </c>
      <c r="J3006" s="66" t="s">
        <v>303</v>
      </c>
      <c r="K3006" s="69"/>
      <c r="L3006" s="69"/>
      <c r="M3006" s="69" t="s">
        <v>666</v>
      </c>
      <c r="N3006" s="69" t="s">
        <v>28</v>
      </c>
      <c r="O3006" s="71">
        <v>0</v>
      </c>
      <c r="P3006" s="74">
        <v>1747.23</v>
      </c>
    </row>
    <row r="3007" spans="1:16" ht="14.25" customHeight="1">
      <c r="A3007" s="64" t="s">
        <v>132</v>
      </c>
      <c r="B3007" s="163" t="s">
        <v>1586</v>
      </c>
      <c r="C3007" s="174" t="s">
        <v>647</v>
      </c>
      <c r="D3007" s="68">
        <v>45868</v>
      </c>
      <c r="E3007" s="66">
        <f t="shared" si="33"/>
        <v>7</v>
      </c>
      <c r="F3007" s="66">
        <f t="shared" si="34"/>
        <v>2025</v>
      </c>
      <c r="G3007" s="67">
        <f t="shared" si="35"/>
        <v>45839</v>
      </c>
      <c r="H3007" s="67" t="s">
        <v>29</v>
      </c>
      <c r="I3007" s="26" t="s">
        <v>43</v>
      </c>
      <c r="J3007" s="66" t="s">
        <v>264</v>
      </c>
      <c r="K3007" s="69"/>
      <c r="L3007" s="69"/>
      <c r="M3007" s="69" t="s">
        <v>666</v>
      </c>
      <c r="N3007" s="69" t="s">
        <v>28</v>
      </c>
      <c r="O3007" s="71">
        <v>0</v>
      </c>
      <c r="P3007" s="74">
        <v>1633.27</v>
      </c>
    </row>
    <row r="3008" spans="1:16" ht="14.25" customHeight="1">
      <c r="A3008" s="64" t="s">
        <v>132</v>
      </c>
      <c r="B3008" s="163" t="s">
        <v>1586</v>
      </c>
      <c r="C3008" s="174" t="s">
        <v>647</v>
      </c>
      <c r="D3008" s="68">
        <v>45868</v>
      </c>
      <c r="E3008" s="66">
        <f t="shared" si="33"/>
        <v>7</v>
      </c>
      <c r="F3008" s="66">
        <f t="shared" si="34"/>
        <v>2025</v>
      </c>
      <c r="G3008" s="67">
        <f t="shared" si="35"/>
        <v>45839</v>
      </c>
      <c r="H3008" s="67" t="s">
        <v>29</v>
      </c>
      <c r="I3008" s="26" t="s">
        <v>43</v>
      </c>
      <c r="J3008" s="66" t="s">
        <v>304</v>
      </c>
      <c r="K3008" s="69"/>
      <c r="L3008" s="69"/>
      <c r="M3008" s="69" t="s">
        <v>666</v>
      </c>
      <c r="N3008" s="69" t="s">
        <v>28</v>
      </c>
      <c r="O3008" s="71">
        <v>0</v>
      </c>
      <c r="P3008" s="74">
        <v>1719.4</v>
      </c>
    </row>
    <row r="3009" spans="1:16" ht="14.25" customHeight="1">
      <c r="A3009" s="64" t="s">
        <v>132</v>
      </c>
      <c r="B3009" s="163" t="s">
        <v>1586</v>
      </c>
      <c r="C3009" s="174" t="s">
        <v>647</v>
      </c>
      <c r="D3009" s="68">
        <v>45868</v>
      </c>
      <c r="E3009" s="66">
        <f t="shared" si="33"/>
        <v>7</v>
      </c>
      <c r="F3009" s="66">
        <f t="shared" si="34"/>
        <v>2025</v>
      </c>
      <c r="G3009" s="67">
        <f t="shared" si="35"/>
        <v>45839</v>
      </c>
      <c r="H3009" s="67" t="s">
        <v>29</v>
      </c>
      <c r="I3009" s="26" t="s">
        <v>43</v>
      </c>
      <c r="J3009" s="66" t="s">
        <v>305</v>
      </c>
      <c r="K3009" s="69"/>
      <c r="L3009" s="69"/>
      <c r="M3009" s="69" t="s">
        <v>666</v>
      </c>
      <c r="N3009" s="69" t="s">
        <v>28</v>
      </c>
      <c r="O3009" s="71">
        <v>0</v>
      </c>
      <c r="P3009" s="74">
        <v>3665.07</v>
      </c>
    </row>
    <row r="3010" spans="1:16" ht="14.25" customHeight="1">
      <c r="A3010" s="64" t="s">
        <v>132</v>
      </c>
      <c r="B3010" s="163" t="s">
        <v>1586</v>
      </c>
      <c r="C3010" s="174" t="s">
        <v>647</v>
      </c>
      <c r="D3010" s="68">
        <v>45868</v>
      </c>
      <c r="E3010" s="66">
        <f t="shared" si="33"/>
        <v>7</v>
      </c>
      <c r="F3010" s="66">
        <f t="shared" si="34"/>
        <v>2025</v>
      </c>
      <c r="G3010" s="67">
        <f t="shared" si="35"/>
        <v>45839</v>
      </c>
      <c r="H3010" s="67" t="s">
        <v>2010</v>
      </c>
      <c r="I3010" s="26" t="s">
        <v>55</v>
      </c>
      <c r="J3010" s="66" t="s">
        <v>1536</v>
      </c>
      <c r="K3010" s="69"/>
      <c r="L3010" s="69"/>
      <c r="M3010" s="69" t="s">
        <v>666</v>
      </c>
      <c r="N3010" s="69" t="s">
        <v>28</v>
      </c>
      <c r="O3010" s="71">
        <v>0</v>
      </c>
      <c r="P3010" s="74">
        <v>462.21</v>
      </c>
    </row>
    <row r="3011" spans="1:16" ht="14.25" customHeight="1">
      <c r="A3011" s="64" t="s">
        <v>132</v>
      </c>
      <c r="B3011" s="163" t="s">
        <v>1586</v>
      </c>
      <c r="C3011" s="174" t="s">
        <v>647</v>
      </c>
      <c r="D3011" s="68">
        <v>45869</v>
      </c>
      <c r="E3011" s="66">
        <f t="shared" si="33"/>
        <v>7</v>
      </c>
      <c r="F3011" s="66">
        <f t="shared" si="34"/>
        <v>2025</v>
      </c>
      <c r="G3011" s="67">
        <f t="shared" si="35"/>
        <v>45839</v>
      </c>
      <c r="H3011" s="67" t="s">
        <v>2009</v>
      </c>
      <c r="I3011" s="26" t="s">
        <v>102</v>
      </c>
      <c r="J3011" s="66" t="s">
        <v>129</v>
      </c>
      <c r="K3011" s="69"/>
      <c r="L3011" s="69"/>
      <c r="M3011" s="69" t="s">
        <v>666</v>
      </c>
      <c r="N3011" s="69" t="s">
        <v>28</v>
      </c>
      <c r="O3011" s="71">
        <v>0</v>
      </c>
      <c r="P3011" s="74">
        <v>9.8000000000000007</v>
      </c>
    </row>
    <row r="3012" spans="1:16" ht="14.25" customHeight="1">
      <c r="A3012" s="64" t="s">
        <v>132</v>
      </c>
      <c r="B3012" s="163" t="s">
        <v>1586</v>
      </c>
      <c r="C3012" s="174" t="s">
        <v>647</v>
      </c>
      <c r="D3012" s="68">
        <v>45869</v>
      </c>
      <c r="E3012" s="66">
        <f t="shared" si="33"/>
        <v>7</v>
      </c>
      <c r="F3012" s="66">
        <f t="shared" si="34"/>
        <v>2025</v>
      </c>
      <c r="G3012" s="67">
        <f t="shared" si="35"/>
        <v>45839</v>
      </c>
      <c r="H3012" s="67" t="s">
        <v>2010</v>
      </c>
      <c r="I3012" s="26" t="s">
        <v>54</v>
      </c>
      <c r="J3012" s="66" t="s">
        <v>458</v>
      </c>
      <c r="K3012" s="69"/>
      <c r="L3012" s="69"/>
      <c r="M3012" s="69" t="s">
        <v>666</v>
      </c>
      <c r="N3012" s="69" t="s">
        <v>28</v>
      </c>
      <c r="O3012" s="71">
        <v>0</v>
      </c>
      <c r="P3012" s="74">
        <v>1212</v>
      </c>
    </row>
    <row r="3013" spans="1:16" ht="14.25" customHeight="1">
      <c r="A3013" s="64" t="s">
        <v>132</v>
      </c>
      <c r="B3013" s="163" t="s">
        <v>1586</v>
      </c>
      <c r="C3013" s="174" t="s">
        <v>647</v>
      </c>
      <c r="D3013" s="68">
        <v>45874</v>
      </c>
      <c r="E3013" s="66">
        <f t="shared" si="33"/>
        <v>8</v>
      </c>
      <c r="F3013" s="66">
        <f t="shared" si="34"/>
        <v>2025</v>
      </c>
      <c r="G3013" s="67">
        <f t="shared" si="35"/>
        <v>45870</v>
      </c>
      <c r="H3013" s="67" t="s">
        <v>2006</v>
      </c>
      <c r="I3013" s="26" t="s">
        <v>165</v>
      </c>
      <c r="J3013" s="66" t="s">
        <v>139</v>
      </c>
      <c r="K3013" s="69"/>
      <c r="L3013" s="69"/>
      <c r="M3013" s="69" t="s">
        <v>664</v>
      </c>
      <c r="N3013" s="69" t="s">
        <v>604</v>
      </c>
      <c r="O3013" s="71">
        <v>2.2400000000000002</v>
      </c>
      <c r="P3013" s="74">
        <v>0</v>
      </c>
    </row>
    <row r="3014" spans="1:16" ht="14.25" customHeight="1">
      <c r="A3014" s="64" t="s">
        <v>132</v>
      </c>
      <c r="B3014" s="163" t="s">
        <v>1586</v>
      </c>
      <c r="C3014" s="174" t="s">
        <v>647</v>
      </c>
      <c r="D3014" s="68">
        <v>45874</v>
      </c>
      <c r="E3014" s="66">
        <f t="shared" si="33"/>
        <v>8</v>
      </c>
      <c r="F3014" s="66">
        <f t="shared" si="34"/>
        <v>2025</v>
      </c>
      <c r="G3014" s="67">
        <f t="shared" si="35"/>
        <v>45870</v>
      </c>
      <c r="H3014" s="67" t="s">
        <v>2008</v>
      </c>
      <c r="I3014" s="26" t="s">
        <v>63</v>
      </c>
      <c r="J3014" s="66" t="s">
        <v>1637</v>
      </c>
      <c r="K3014" s="69"/>
      <c r="L3014" s="69"/>
      <c r="M3014" s="69" t="s">
        <v>666</v>
      </c>
      <c r="N3014" s="69" t="s">
        <v>28</v>
      </c>
      <c r="O3014" s="71">
        <v>0</v>
      </c>
      <c r="P3014" s="74">
        <v>5153.07</v>
      </c>
    </row>
    <row r="3015" spans="1:16" ht="14.25" customHeight="1">
      <c r="A3015" s="64" t="s">
        <v>132</v>
      </c>
      <c r="B3015" s="163" t="s">
        <v>1586</v>
      </c>
      <c r="C3015" s="174" t="s">
        <v>647</v>
      </c>
      <c r="D3015" s="68">
        <v>45876</v>
      </c>
      <c r="E3015" s="66">
        <f t="shared" si="33"/>
        <v>8</v>
      </c>
      <c r="F3015" s="66">
        <f t="shared" si="34"/>
        <v>2025</v>
      </c>
      <c r="G3015" s="67">
        <f t="shared" si="35"/>
        <v>45870</v>
      </c>
      <c r="H3015" s="67" t="s">
        <v>2007</v>
      </c>
      <c r="I3015" s="26" t="s">
        <v>1587</v>
      </c>
      <c r="J3015" s="66" t="s">
        <v>146</v>
      </c>
      <c r="K3015" s="69"/>
      <c r="L3015" s="69"/>
      <c r="M3015" s="69" t="s">
        <v>666</v>
      </c>
      <c r="N3015" s="69" t="s">
        <v>604</v>
      </c>
      <c r="O3015" s="71">
        <v>61890.6</v>
      </c>
      <c r="P3015" s="74">
        <v>0</v>
      </c>
    </row>
    <row r="3016" spans="1:16" ht="14.25" customHeight="1">
      <c r="A3016" s="64" t="s">
        <v>132</v>
      </c>
      <c r="B3016" s="163" t="s">
        <v>1586</v>
      </c>
      <c r="C3016" s="174" t="s">
        <v>647</v>
      </c>
      <c r="D3016" s="68">
        <v>45877</v>
      </c>
      <c r="E3016" s="66">
        <f t="shared" si="33"/>
        <v>8</v>
      </c>
      <c r="F3016" s="66">
        <f t="shared" si="34"/>
        <v>2025</v>
      </c>
      <c r="G3016" s="67">
        <f t="shared" si="35"/>
        <v>45870</v>
      </c>
      <c r="H3016" s="67" t="s">
        <v>2006</v>
      </c>
      <c r="I3016" s="26" t="s">
        <v>165</v>
      </c>
      <c r="J3016" s="66" t="s">
        <v>139</v>
      </c>
      <c r="K3016" s="69"/>
      <c r="L3016" s="69"/>
      <c r="M3016" s="69" t="s">
        <v>664</v>
      </c>
      <c r="N3016" s="69" t="s">
        <v>604</v>
      </c>
      <c r="O3016" s="71">
        <v>3.39</v>
      </c>
      <c r="P3016" s="74">
        <v>0</v>
      </c>
    </row>
    <row r="3017" spans="1:16" ht="14.25" customHeight="1">
      <c r="A3017" s="64" t="s">
        <v>132</v>
      </c>
      <c r="B3017" s="163" t="s">
        <v>1586</v>
      </c>
      <c r="C3017" s="174" t="s">
        <v>647</v>
      </c>
      <c r="D3017" s="68">
        <v>45877</v>
      </c>
      <c r="E3017" s="66">
        <f t="shared" si="33"/>
        <v>8</v>
      </c>
      <c r="F3017" s="66">
        <f t="shared" si="34"/>
        <v>2025</v>
      </c>
      <c r="G3017" s="67">
        <f t="shared" si="35"/>
        <v>45870</v>
      </c>
      <c r="H3017" s="67" t="s">
        <v>2008</v>
      </c>
      <c r="I3017" s="26" t="s">
        <v>362</v>
      </c>
      <c r="J3017" s="66" t="s">
        <v>1541</v>
      </c>
      <c r="K3017" s="69"/>
      <c r="L3017" s="69"/>
      <c r="M3017" s="69" t="s">
        <v>666</v>
      </c>
      <c r="N3017" s="69" t="s">
        <v>28</v>
      </c>
      <c r="O3017" s="71">
        <v>0</v>
      </c>
      <c r="P3017" s="74">
        <v>421.26</v>
      </c>
    </row>
    <row r="3018" spans="1:16" ht="14.25" customHeight="1">
      <c r="A3018" s="64" t="s">
        <v>132</v>
      </c>
      <c r="B3018" s="163" t="s">
        <v>1586</v>
      </c>
      <c r="C3018" s="174" t="s">
        <v>647</v>
      </c>
      <c r="D3018" s="68">
        <v>45877</v>
      </c>
      <c r="E3018" s="66">
        <f t="shared" si="33"/>
        <v>8</v>
      </c>
      <c r="F3018" s="66">
        <f t="shared" si="34"/>
        <v>2025</v>
      </c>
      <c r="G3018" s="67">
        <f t="shared" si="35"/>
        <v>45870</v>
      </c>
      <c r="H3018" s="67" t="s">
        <v>29</v>
      </c>
      <c r="I3018" s="26" t="s">
        <v>281</v>
      </c>
      <c r="J3018" s="66" t="s">
        <v>353</v>
      </c>
      <c r="K3018" s="69"/>
      <c r="L3018" s="69"/>
      <c r="M3018" s="69" t="s">
        <v>666</v>
      </c>
      <c r="N3018" s="69" t="s">
        <v>28</v>
      </c>
      <c r="O3018" s="71">
        <v>0</v>
      </c>
      <c r="P3018" s="74">
        <v>180.07</v>
      </c>
    </row>
    <row r="3019" spans="1:16" ht="14.25" customHeight="1">
      <c r="A3019" s="64" t="s">
        <v>132</v>
      </c>
      <c r="B3019" s="163" t="s">
        <v>1586</v>
      </c>
      <c r="C3019" s="174" t="s">
        <v>647</v>
      </c>
      <c r="D3019" s="68">
        <v>45877</v>
      </c>
      <c r="E3019" s="66">
        <f t="shared" si="33"/>
        <v>8</v>
      </c>
      <c r="F3019" s="66">
        <f t="shared" si="34"/>
        <v>2025</v>
      </c>
      <c r="G3019" s="67">
        <f t="shared" si="35"/>
        <v>45870</v>
      </c>
      <c r="H3019" s="67" t="s">
        <v>29</v>
      </c>
      <c r="I3019" s="26" t="s">
        <v>281</v>
      </c>
      <c r="J3019" s="66" t="s">
        <v>353</v>
      </c>
      <c r="K3019" s="69"/>
      <c r="L3019" s="69"/>
      <c r="M3019" s="69" t="s">
        <v>666</v>
      </c>
      <c r="N3019" s="69" t="s">
        <v>28</v>
      </c>
      <c r="O3019" s="71">
        <v>0</v>
      </c>
      <c r="P3019" s="74">
        <v>264.68</v>
      </c>
    </row>
    <row r="3020" spans="1:16" ht="14.25" customHeight="1">
      <c r="A3020" s="64" t="s">
        <v>132</v>
      </c>
      <c r="B3020" s="163" t="s">
        <v>1586</v>
      </c>
      <c r="C3020" s="174" t="s">
        <v>647</v>
      </c>
      <c r="D3020" s="68">
        <v>45877</v>
      </c>
      <c r="E3020" s="66">
        <f t="shared" si="33"/>
        <v>8</v>
      </c>
      <c r="F3020" s="66">
        <f t="shared" si="34"/>
        <v>2025</v>
      </c>
      <c r="G3020" s="67">
        <f t="shared" si="35"/>
        <v>45870</v>
      </c>
      <c r="H3020" s="67" t="s">
        <v>2008</v>
      </c>
      <c r="I3020" s="26" t="s">
        <v>63</v>
      </c>
      <c r="J3020" s="66" t="s">
        <v>1638</v>
      </c>
      <c r="K3020" s="69"/>
      <c r="L3020" s="69"/>
      <c r="M3020" s="69" t="s">
        <v>666</v>
      </c>
      <c r="N3020" s="69" t="s">
        <v>28</v>
      </c>
      <c r="O3020" s="71">
        <v>0</v>
      </c>
      <c r="P3020" s="74">
        <v>979.99</v>
      </c>
    </row>
    <row r="3021" spans="1:16" ht="14.25" customHeight="1">
      <c r="A3021" s="64" t="s">
        <v>132</v>
      </c>
      <c r="B3021" s="163" t="s">
        <v>1586</v>
      </c>
      <c r="C3021" s="174" t="s">
        <v>647</v>
      </c>
      <c r="D3021" s="68">
        <v>45877</v>
      </c>
      <c r="E3021" s="66">
        <f t="shared" si="33"/>
        <v>8</v>
      </c>
      <c r="F3021" s="66">
        <f t="shared" si="34"/>
        <v>2025</v>
      </c>
      <c r="G3021" s="67">
        <f t="shared" si="35"/>
        <v>45870</v>
      </c>
      <c r="H3021" s="67" t="s">
        <v>2008</v>
      </c>
      <c r="I3021" s="26" t="s">
        <v>63</v>
      </c>
      <c r="J3021" s="66" t="s">
        <v>998</v>
      </c>
      <c r="K3021" s="69"/>
      <c r="L3021" s="69"/>
      <c r="M3021" s="69" t="s">
        <v>666</v>
      </c>
      <c r="N3021" s="69" t="s">
        <v>28</v>
      </c>
      <c r="O3021" s="71">
        <v>0</v>
      </c>
      <c r="P3021" s="74">
        <v>510</v>
      </c>
    </row>
    <row r="3022" spans="1:16" ht="14.25" customHeight="1">
      <c r="A3022" s="64" t="s">
        <v>132</v>
      </c>
      <c r="B3022" s="163" t="s">
        <v>1586</v>
      </c>
      <c r="C3022" s="174" t="s">
        <v>647</v>
      </c>
      <c r="D3022" s="68">
        <v>45877</v>
      </c>
      <c r="E3022" s="66">
        <f t="shared" si="33"/>
        <v>8</v>
      </c>
      <c r="F3022" s="66">
        <f t="shared" si="34"/>
        <v>2025</v>
      </c>
      <c r="G3022" s="67">
        <f t="shared" si="35"/>
        <v>45870</v>
      </c>
      <c r="H3022" s="67" t="s">
        <v>29</v>
      </c>
      <c r="I3022" s="26" t="s">
        <v>161</v>
      </c>
      <c r="J3022" s="66" t="s">
        <v>458</v>
      </c>
      <c r="K3022" s="69"/>
      <c r="L3022" s="69"/>
      <c r="M3022" s="69" t="s">
        <v>664</v>
      </c>
      <c r="N3022" s="69" t="s">
        <v>28</v>
      </c>
      <c r="O3022" s="71">
        <v>0</v>
      </c>
      <c r="P3022" s="74">
        <v>5959.9</v>
      </c>
    </row>
    <row r="3023" spans="1:16" ht="14.25" customHeight="1">
      <c r="A3023" s="64" t="s">
        <v>132</v>
      </c>
      <c r="B3023" s="163" t="s">
        <v>1586</v>
      </c>
      <c r="C3023" s="174" t="s">
        <v>647</v>
      </c>
      <c r="D3023" s="68">
        <v>45882</v>
      </c>
      <c r="E3023" s="66">
        <f t="shared" si="33"/>
        <v>8</v>
      </c>
      <c r="F3023" s="66">
        <f t="shared" si="34"/>
        <v>2025</v>
      </c>
      <c r="G3023" s="67">
        <f t="shared" si="35"/>
        <v>45870</v>
      </c>
      <c r="H3023" s="67" t="s">
        <v>29</v>
      </c>
      <c r="I3023" s="26" t="s">
        <v>783</v>
      </c>
      <c r="J3023" s="66" t="s">
        <v>1639</v>
      </c>
      <c r="K3023" s="69"/>
      <c r="L3023" s="69"/>
      <c r="M3023" s="69" t="s">
        <v>666</v>
      </c>
      <c r="N3023" s="69" t="s">
        <v>28</v>
      </c>
      <c r="O3023" s="71">
        <v>0</v>
      </c>
      <c r="P3023" s="74">
        <v>252.1</v>
      </c>
    </row>
    <row r="3024" spans="1:16" ht="14.25" customHeight="1">
      <c r="A3024" s="64" t="s">
        <v>132</v>
      </c>
      <c r="B3024" s="163" t="s">
        <v>1586</v>
      </c>
      <c r="C3024" s="174" t="s">
        <v>647</v>
      </c>
      <c r="D3024" s="68">
        <v>45884</v>
      </c>
      <c r="E3024" s="66">
        <f t="shared" si="33"/>
        <v>8</v>
      </c>
      <c r="F3024" s="66">
        <f t="shared" si="34"/>
        <v>2025</v>
      </c>
      <c r="G3024" s="67">
        <f t="shared" si="35"/>
        <v>45870</v>
      </c>
      <c r="H3024" s="67" t="s">
        <v>2006</v>
      </c>
      <c r="I3024" s="26" t="s">
        <v>165</v>
      </c>
      <c r="J3024" s="66" t="s">
        <v>139</v>
      </c>
      <c r="K3024" s="69"/>
      <c r="L3024" s="69"/>
      <c r="M3024" s="69" t="s">
        <v>664</v>
      </c>
      <c r="N3024" s="69" t="s">
        <v>604</v>
      </c>
      <c r="O3024" s="71">
        <v>0.01</v>
      </c>
      <c r="P3024" s="74">
        <v>0</v>
      </c>
    </row>
    <row r="3025" spans="1:16" ht="14.25" customHeight="1">
      <c r="A3025" s="64" t="s">
        <v>132</v>
      </c>
      <c r="B3025" s="163" t="s">
        <v>1586</v>
      </c>
      <c r="C3025" s="174" t="s">
        <v>647</v>
      </c>
      <c r="D3025" s="68">
        <v>45884</v>
      </c>
      <c r="E3025" s="66">
        <f t="shared" si="33"/>
        <v>8</v>
      </c>
      <c r="F3025" s="66">
        <f t="shared" si="34"/>
        <v>2025</v>
      </c>
      <c r="G3025" s="67">
        <f t="shared" si="35"/>
        <v>45870</v>
      </c>
      <c r="H3025" s="67" t="s">
        <v>2009</v>
      </c>
      <c r="I3025" s="26" t="s">
        <v>102</v>
      </c>
      <c r="J3025" s="66" t="s">
        <v>167</v>
      </c>
      <c r="K3025" s="69"/>
      <c r="L3025" s="69"/>
      <c r="M3025" s="69" t="s">
        <v>666</v>
      </c>
      <c r="N3025" s="69" t="s">
        <v>28</v>
      </c>
      <c r="O3025" s="71">
        <v>0</v>
      </c>
      <c r="P3025" s="74">
        <v>177.05</v>
      </c>
    </row>
    <row r="3026" spans="1:16" ht="14.25" customHeight="1">
      <c r="A3026" s="64" t="s">
        <v>132</v>
      </c>
      <c r="B3026" s="163" t="s">
        <v>1586</v>
      </c>
      <c r="C3026" s="174" t="s">
        <v>647</v>
      </c>
      <c r="D3026" s="68">
        <v>45887</v>
      </c>
      <c r="E3026" s="66">
        <f t="shared" si="33"/>
        <v>8</v>
      </c>
      <c r="F3026" s="66">
        <f t="shared" si="34"/>
        <v>2025</v>
      </c>
      <c r="G3026" s="67">
        <f t="shared" si="35"/>
        <v>45870</v>
      </c>
      <c r="H3026" s="67" t="s">
        <v>2006</v>
      </c>
      <c r="I3026" s="26" t="s">
        <v>165</v>
      </c>
      <c r="J3026" s="66" t="s">
        <v>139</v>
      </c>
      <c r="K3026" s="69"/>
      <c r="L3026" s="69"/>
      <c r="M3026" s="69" t="s">
        <v>664</v>
      </c>
      <c r="N3026" s="69" t="s">
        <v>604</v>
      </c>
      <c r="O3026" s="71">
        <v>0.41</v>
      </c>
      <c r="P3026" s="74">
        <v>0</v>
      </c>
    </row>
    <row r="3027" spans="1:16" ht="14.25" customHeight="1">
      <c r="A3027" s="64" t="s">
        <v>132</v>
      </c>
      <c r="B3027" s="163" t="s">
        <v>1586</v>
      </c>
      <c r="C3027" s="174" t="s">
        <v>647</v>
      </c>
      <c r="D3027" s="68">
        <v>45887</v>
      </c>
      <c r="E3027" s="66">
        <f t="shared" si="33"/>
        <v>8</v>
      </c>
      <c r="F3027" s="66">
        <f t="shared" si="34"/>
        <v>2025</v>
      </c>
      <c r="G3027" s="67">
        <f t="shared" si="35"/>
        <v>45870</v>
      </c>
      <c r="H3027" s="67" t="s">
        <v>29</v>
      </c>
      <c r="I3027" s="26" t="s">
        <v>40</v>
      </c>
      <c r="J3027" s="66" t="s">
        <v>1218</v>
      </c>
      <c r="K3027" s="69"/>
      <c r="L3027" s="69"/>
      <c r="M3027" s="69" t="s">
        <v>666</v>
      </c>
      <c r="N3027" s="69" t="s">
        <v>28</v>
      </c>
      <c r="O3027" s="71">
        <v>0</v>
      </c>
      <c r="P3027" s="74">
        <v>4215.79</v>
      </c>
    </row>
    <row r="3028" spans="1:16" ht="14.25" customHeight="1">
      <c r="A3028" s="64" t="s">
        <v>132</v>
      </c>
      <c r="B3028" s="163" t="s">
        <v>1586</v>
      </c>
      <c r="C3028" s="174" t="s">
        <v>647</v>
      </c>
      <c r="D3028" s="68">
        <v>45887</v>
      </c>
      <c r="E3028" s="66">
        <f t="shared" si="33"/>
        <v>8</v>
      </c>
      <c r="F3028" s="66">
        <f t="shared" si="34"/>
        <v>2025</v>
      </c>
      <c r="G3028" s="67">
        <f t="shared" si="35"/>
        <v>45870</v>
      </c>
      <c r="H3028" s="67" t="s">
        <v>29</v>
      </c>
      <c r="I3028" s="26" t="s">
        <v>37</v>
      </c>
      <c r="J3028" s="66" t="s">
        <v>1218</v>
      </c>
      <c r="K3028" s="69"/>
      <c r="L3028" s="69"/>
      <c r="M3028" s="69" t="s">
        <v>666</v>
      </c>
      <c r="N3028" s="69" t="s">
        <v>28</v>
      </c>
      <c r="O3028" s="71">
        <v>0</v>
      </c>
      <c r="P3028" s="74">
        <v>2693.72</v>
      </c>
    </row>
    <row r="3029" spans="1:16" ht="14.25" customHeight="1">
      <c r="A3029" s="64" t="s">
        <v>132</v>
      </c>
      <c r="B3029" s="163" t="s">
        <v>1586</v>
      </c>
      <c r="C3029" s="174" t="s">
        <v>647</v>
      </c>
      <c r="D3029" s="68">
        <v>45887</v>
      </c>
      <c r="E3029" s="66">
        <f t="shared" si="33"/>
        <v>8</v>
      </c>
      <c r="F3029" s="66">
        <f t="shared" si="34"/>
        <v>2025</v>
      </c>
      <c r="G3029" s="67">
        <f t="shared" si="35"/>
        <v>45870</v>
      </c>
      <c r="H3029" s="67" t="s">
        <v>2010</v>
      </c>
      <c r="I3029" s="26" t="s">
        <v>676</v>
      </c>
      <c r="J3029" s="66" t="s">
        <v>677</v>
      </c>
      <c r="K3029" s="69"/>
      <c r="L3029" s="69"/>
      <c r="M3029" s="69" t="s">
        <v>666</v>
      </c>
      <c r="N3029" s="69" t="s">
        <v>28</v>
      </c>
      <c r="O3029" s="71">
        <v>0</v>
      </c>
      <c r="P3029" s="74">
        <v>329.83</v>
      </c>
    </row>
    <row r="3030" spans="1:16" ht="14.25" customHeight="1">
      <c r="A3030" s="64" t="s">
        <v>132</v>
      </c>
      <c r="B3030" s="163" t="s">
        <v>1586</v>
      </c>
      <c r="C3030" s="174" t="s">
        <v>647</v>
      </c>
      <c r="D3030" s="68">
        <v>45887</v>
      </c>
      <c r="E3030" s="66">
        <f t="shared" si="33"/>
        <v>8</v>
      </c>
      <c r="F3030" s="66">
        <f t="shared" si="34"/>
        <v>2025</v>
      </c>
      <c r="G3030" s="67">
        <f t="shared" si="35"/>
        <v>45870</v>
      </c>
      <c r="H3030" s="67" t="s">
        <v>29</v>
      </c>
      <c r="I3030" s="26" t="s">
        <v>44</v>
      </c>
      <c r="J3030" s="66" t="s">
        <v>458</v>
      </c>
      <c r="K3030" s="69"/>
      <c r="L3030" s="69"/>
      <c r="M3030" s="69" t="s">
        <v>666</v>
      </c>
      <c r="N3030" s="69" t="s">
        <v>28</v>
      </c>
      <c r="O3030" s="71">
        <v>0</v>
      </c>
      <c r="P3030" s="74">
        <v>93.39</v>
      </c>
    </row>
    <row r="3031" spans="1:16" ht="14.25" customHeight="1">
      <c r="A3031" s="64" t="s">
        <v>132</v>
      </c>
      <c r="B3031" s="163" t="s">
        <v>1586</v>
      </c>
      <c r="C3031" s="174" t="s">
        <v>647</v>
      </c>
      <c r="D3031" s="68">
        <v>45888</v>
      </c>
      <c r="E3031" s="66">
        <f t="shared" si="33"/>
        <v>8</v>
      </c>
      <c r="F3031" s="66">
        <f t="shared" si="34"/>
        <v>2025</v>
      </c>
      <c r="G3031" s="67">
        <f t="shared" si="35"/>
        <v>45870</v>
      </c>
      <c r="H3031" s="67" t="s">
        <v>2006</v>
      </c>
      <c r="I3031" s="26" t="s">
        <v>165</v>
      </c>
      <c r="J3031" s="66" t="s">
        <v>139</v>
      </c>
      <c r="K3031" s="69"/>
      <c r="L3031" s="69"/>
      <c r="M3031" s="69" t="s">
        <v>664</v>
      </c>
      <c r="N3031" s="69" t="s">
        <v>604</v>
      </c>
      <c r="O3031" s="71">
        <v>0.61</v>
      </c>
      <c r="P3031" s="74">
        <v>0</v>
      </c>
    </row>
    <row r="3032" spans="1:16" ht="14.25" customHeight="1">
      <c r="A3032" s="64" t="s">
        <v>132</v>
      </c>
      <c r="B3032" s="163" t="s">
        <v>1586</v>
      </c>
      <c r="C3032" s="174" t="s">
        <v>647</v>
      </c>
      <c r="D3032" s="68">
        <v>45888</v>
      </c>
      <c r="E3032" s="66">
        <f t="shared" si="33"/>
        <v>8</v>
      </c>
      <c r="F3032" s="66">
        <f t="shared" si="34"/>
        <v>2025</v>
      </c>
      <c r="G3032" s="67">
        <f t="shared" si="35"/>
        <v>45870</v>
      </c>
      <c r="H3032" s="67" t="s">
        <v>2008</v>
      </c>
      <c r="I3032" s="26" t="s">
        <v>63</v>
      </c>
      <c r="J3032" s="66" t="s">
        <v>1552</v>
      </c>
      <c r="K3032" s="69"/>
      <c r="L3032" s="69"/>
      <c r="M3032" s="69" t="s">
        <v>666</v>
      </c>
      <c r="N3032" s="69" t="s">
        <v>28</v>
      </c>
      <c r="O3032" s="71">
        <v>0</v>
      </c>
      <c r="P3032" s="74">
        <v>510</v>
      </c>
    </row>
    <row r="3033" spans="1:16" ht="14.25" customHeight="1">
      <c r="A3033" s="64" t="s">
        <v>132</v>
      </c>
      <c r="B3033" s="163" t="s">
        <v>1586</v>
      </c>
      <c r="C3033" s="174" t="s">
        <v>647</v>
      </c>
      <c r="D3033" s="68">
        <v>45888</v>
      </c>
      <c r="E3033" s="66">
        <f t="shared" si="33"/>
        <v>8</v>
      </c>
      <c r="F3033" s="66">
        <f t="shared" si="34"/>
        <v>2025</v>
      </c>
      <c r="G3033" s="67">
        <f t="shared" si="35"/>
        <v>45870</v>
      </c>
      <c r="H3033" s="67" t="s">
        <v>2008</v>
      </c>
      <c r="I3033" s="26" t="s">
        <v>63</v>
      </c>
      <c r="J3033" s="66" t="s">
        <v>724</v>
      </c>
      <c r="K3033" s="69"/>
      <c r="L3033" s="69"/>
      <c r="M3033" s="69" t="s">
        <v>666</v>
      </c>
      <c r="N3033" s="69" t="s">
        <v>28</v>
      </c>
      <c r="O3033" s="71">
        <v>0</v>
      </c>
      <c r="P3033" s="74">
        <v>378.5</v>
      </c>
    </row>
    <row r="3034" spans="1:16" ht="14.25" customHeight="1">
      <c r="A3034" s="64" t="s">
        <v>132</v>
      </c>
      <c r="B3034" s="163" t="s">
        <v>1586</v>
      </c>
      <c r="C3034" s="174" t="s">
        <v>647</v>
      </c>
      <c r="D3034" s="68">
        <v>45888</v>
      </c>
      <c r="E3034" s="66">
        <f t="shared" si="33"/>
        <v>8</v>
      </c>
      <c r="F3034" s="66">
        <f t="shared" si="34"/>
        <v>2025</v>
      </c>
      <c r="G3034" s="67">
        <f t="shared" si="35"/>
        <v>45870</v>
      </c>
      <c r="H3034" s="67" t="s">
        <v>2008</v>
      </c>
      <c r="I3034" s="26" t="s">
        <v>63</v>
      </c>
      <c r="J3034" s="66" t="s">
        <v>1640</v>
      </c>
      <c r="K3034" s="69"/>
      <c r="L3034" s="69"/>
      <c r="M3034" s="69" t="s">
        <v>666</v>
      </c>
      <c r="N3034" s="69" t="s">
        <v>28</v>
      </c>
      <c r="O3034" s="71">
        <v>0</v>
      </c>
      <c r="P3034" s="74">
        <v>817.16</v>
      </c>
    </row>
    <row r="3035" spans="1:16" ht="14.25" customHeight="1">
      <c r="A3035" s="64" t="s">
        <v>132</v>
      </c>
      <c r="B3035" s="163" t="s">
        <v>1586</v>
      </c>
      <c r="C3035" s="174" t="s">
        <v>647</v>
      </c>
      <c r="D3035" s="68">
        <v>45888</v>
      </c>
      <c r="E3035" s="66">
        <f t="shared" si="33"/>
        <v>8</v>
      </c>
      <c r="F3035" s="66">
        <f t="shared" si="34"/>
        <v>2025</v>
      </c>
      <c r="G3035" s="67">
        <f t="shared" si="35"/>
        <v>45870</v>
      </c>
      <c r="H3035" s="67" t="s">
        <v>2010</v>
      </c>
      <c r="I3035" s="26" t="s">
        <v>709</v>
      </c>
      <c r="J3035" s="66" t="s">
        <v>1641</v>
      </c>
      <c r="K3035" s="69"/>
      <c r="L3035" s="69"/>
      <c r="M3035" s="69" t="s">
        <v>666</v>
      </c>
      <c r="N3035" s="69" t="s">
        <v>28</v>
      </c>
      <c r="O3035" s="71">
        <v>0</v>
      </c>
      <c r="P3035" s="74">
        <v>392.89</v>
      </c>
    </row>
    <row r="3036" spans="1:16" ht="14.25" customHeight="1">
      <c r="A3036" s="64" t="s">
        <v>132</v>
      </c>
      <c r="B3036" s="163" t="s">
        <v>1586</v>
      </c>
      <c r="C3036" s="174" t="s">
        <v>647</v>
      </c>
      <c r="D3036" s="68">
        <v>45888</v>
      </c>
      <c r="E3036" s="66">
        <f t="shared" si="33"/>
        <v>8</v>
      </c>
      <c r="F3036" s="66">
        <f t="shared" si="34"/>
        <v>2025</v>
      </c>
      <c r="G3036" s="67">
        <f t="shared" si="35"/>
        <v>45870</v>
      </c>
      <c r="H3036" s="67" t="s">
        <v>2010</v>
      </c>
      <c r="I3036" s="26" t="s">
        <v>709</v>
      </c>
      <c r="J3036" s="66" t="s">
        <v>1642</v>
      </c>
      <c r="K3036" s="69"/>
      <c r="L3036" s="69"/>
      <c r="M3036" s="69" t="s">
        <v>666</v>
      </c>
      <c r="N3036" s="69" t="s">
        <v>28</v>
      </c>
      <c r="O3036" s="71">
        <v>0</v>
      </c>
      <c r="P3036" s="74">
        <v>293.77</v>
      </c>
    </row>
    <row r="3037" spans="1:16" ht="14.25" customHeight="1">
      <c r="A3037" s="64" t="s">
        <v>132</v>
      </c>
      <c r="B3037" s="163" t="s">
        <v>1586</v>
      </c>
      <c r="C3037" s="174" t="s">
        <v>647</v>
      </c>
      <c r="D3037" s="68">
        <v>45888</v>
      </c>
      <c r="E3037" s="66">
        <f t="shared" si="33"/>
        <v>8</v>
      </c>
      <c r="F3037" s="66">
        <f t="shared" si="34"/>
        <v>2025</v>
      </c>
      <c r="G3037" s="67">
        <f t="shared" si="35"/>
        <v>45870</v>
      </c>
      <c r="H3037" s="67" t="s">
        <v>2010</v>
      </c>
      <c r="I3037" s="26" t="s">
        <v>55</v>
      </c>
      <c r="J3037" s="66" t="s">
        <v>1643</v>
      </c>
      <c r="K3037" s="69"/>
      <c r="L3037" s="69"/>
      <c r="M3037" s="69" t="s">
        <v>666</v>
      </c>
      <c r="N3037" s="69" t="s">
        <v>28</v>
      </c>
      <c r="O3037" s="71">
        <v>0</v>
      </c>
      <c r="P3037" s="74">
        <v>454.95</v>
      </c>
    </row>
    <row r="3038" spans="1:16" ht="14.25" customHeight="1">
      <c r="A3038" s="64" t="s">
        <v>132</v>
      </c>
      <c r="B3038" s="163" t="s">
        <v>1586</v>
      </c>
      <c r="C3038" s="174" t="s">
        <v>647</v>
      </c>
      <c r="D3038" s="68">
        <v>45888</v>
      </c>
      <c r="E3038" s="66">
        <f t="shared" si="33"/>
        <v>8</v>
      </c>
      <c r="F3038" s="66">
        <f t="shared" si="34"/>
        <v>2025</v>
      </c>
      <c r="G3038" s="67">
        <f t="shared" si="35"/>
        <v>45870</v>
      </c>
      <c r="H3038" s="67" t="s">
        <v>2008</v>
      </c>
      <c r="I3038" s="26" t="s">
        <v>63</v>
      </c>
      <c r="J3038" s="66" t="s">
        <v>765</v>
      </c>
      <c r="K3038" s="69"/>
      <c r="L3038" s="69"/>
      <c r="M3038" s="69" t="s">
        <v>666</v>
      </c>
      <c r="N3038" s="69" t="s">
        <v>28</v>
      </c>
      <c r="O3038" s="71">
        <v>0</v>
      </c>
      <c r="P3038" s="74">
        <v>6106.13</v>
      </c>
    </row>
    <row r="3039" spans="1:16" ht="14.25" customHeight="1">
      <c r="A3039" s="64" t="s">
        <v>132</v>
      </c>
      <c r="B3039" s="163" t="s">
        <v>1586</v>
      </c>
      <c r="C3039" s="174" t="s">
        <v>647</v>
      </c>
      <c r="D3039" s="68">
        <v>45889</v>
      </c>
      <c r="E3039" s="66">
        <f t="shared" si="33"/>
        <v>8</v>
      </c>
      <c r="F3039" s="66">
        <f t="shared" si="34"/>
        <v>2025</v>
      </c>
      <c r="G3039" s="67">
        <f t="shared" si="35"/>
        <v>45870</v>
      </c>
      <c r="H3039" s="67" t="s">
        <v>2006</v>
      </c>
      <c r="I3039" s="26" t="s">
        <v>165</v>
      </c>
      <c r="J3039" s="66" t="s">
        <v>139</v>
      </c>
      <c r="K3039" s="69"/>
      <c r="L3039" s="69"/>
      <c r="M3039" s="69" t="s">
        <v>664</v>
      </c>
      <c r="N3039" s="69" t="s">
        <v>604</v>
      </c>
      <c r="O3039" s="71">
        <v>0.24</v>
      </c>
      <c r="P3039" s="74">
        <v>0</v>
      </c>
    </row>
    <row r="3040" spans="1:16" ht="14.25" customHeight="1">
      <c r="A3040" s="64" t="s">
        <v>132</v>
      </c>
      <c r="B3040" s="163" t="s">
        <v>1586</v>
      </c>
      <c r="C3040" s="174" t="s">
        <v>647</v>
      </c>
      <c r="D3040" s="68">
        <v>45889</v>
      </c>
      <c r="E3040" s="66">
        <f t="shared" si="33"/>
        <v>8</v>
      </c>
      <c r="F3040" s="66">
        <f t="shared" si="34"/>
        <v>2025</v>
      </c>
      <c r="G3040" s="67">
        <f t="shared" si="35"/>
        <v>45870</v>
      </c>
      <c r="H3040" s="67" t="s">
        <v>2008</v>
      </c>
      <c r="I3040" s="26" t="s">
        <v>475</v>
      </c>
      <c r="J3040" s="66" t="s">
        <v>1644</v>
      </c>
      <c r="K3040" s="69"/>
      <c r="L3040" s="69"/>
      <c r="M3040" s="69" t="s">
        <v>666</v>
      </c>
      <c r="N3040" s="69" t="s">
        <v>28</v>
      </c>
      <c r="O3040" s="71">
        <v>0</v>
      </c>
      <c r="P3040" s="74">
        <v>300.88</v>
      </c>
    </row>
    <row r="3041" spans="1:16" ht="14.25" customHeight="1">
      <c r="A3041" s="64" t="s">
        <v>132</v>
      </c>
      <c r="B3041" s="163" t="s">
        <v>1586</v>
      </c>
      <c r="C3041" s="174" t="s">
        <v>647</v>
      </c>
      <c r="D3041" s="68">
        <v>45889</v>
      </c>
      <c r="E3041" s="66">
        <f t="shared" si="33"/>
        <v>8</v>
      </c>
      <c r="F3041" s="66">
        <f t="shared" si="34"/>
        <v>2025</v>
      </c>
      <c r="G3041" s="67">
        <f t="shared" si="35"/>
        <v>45870</v>
      </c>
      <c r="H3041" s="67" t="s">
        <v>2008</v>
      </c>
      <c r="I3041" s="26" t="s">
        <v>475</v>
      </c>
      <c r="J3041" s="66" t="s">
        <v>152</v>
      </c>
      <c r="K3041" s="69"/>
      <c r="L3041" s="69"/>
      <c r="M3041" s="69" t="s">
        <v>666</v>
      </c>
      <c r="N3041" s="69" t="s">
        <v>28</v>
      </c>
      <c r="O3041" s="71">
        <v>0</v>
      </c>
      <c r="P3041" s="74">
        <v>521.14</v>
      </c>
    </row>
    <row r="3042" spans="1:16" ht="14.25" customHeight="1">
      <c r="A3042" s="64" t="s">
        <v>132</v>
      </c>
      <c r="B3042" s="163" t="s">
        <v>1586</v>
      </c>
      <c r="C3042" s="174" t="s">
        <v>647</v>
      </c>
      <c r="D3042" s="68">
        <v>45889</v>
      </c>
      <c r="E3042" s="66">
        <f t="shared" si="33"/>
        <v>8</v>
      </c>
      <c r="F3042" s="66">
        <f t="shared" si="34"/>
        <v>2025</v>
      </c>
      <c r="G3042" s="67">
        <f t="shared" si="35"/>
        <v>45870</v>
      </c>
      <c r="H3042" s="67" t="s">
        <v>2008</v>
      </c>
      <c r="I3042" s="26" t="s">
        <v>475</v>
      </c>
      <c r="J3042" s="66" t="s">
        <v>152</v>
      </c>
      <c r="K3042" s="69"/>
      <c r="L3042" s="69"/>
      <c r="M3042" s="69" t="s">
        <v>666</v>
      </c>
      <c r="N3042" s="69" t="s">
        <v>28</v>
      </c>
      <c r="O3042" s="71">
        <v>0</v>
      </c>
      <c r="P3042" s="74">
        <v>69.16</v>
      </c>
    </row>
    <row r="3043" spans="1:16" ht="14.25" customHeight="1">
      <c r="A3043" s="64" t="s">
        <v>132</v>
      </c>
      <c r="B3043" s="163" t="s">
        <v>1586</v>
      </c>
      <c r="C3043" s="174" t="s">
        <v>647</v>
      </c>
      <c r="D3043" s="68">
        <v>45889</v>
      </c>
      <c r="E3043" s="66">
        <f t="shared" si="33"/>
        <v>8</v>
      </c>
      <c r="F3043" s="66">
        <f t="shared" si="34"/>
        <v>2025</v>
      </c>
      <c r="G3043" s="67">
        <f t="shared" si="35"/>
        <v>45870</v>
      </c>
      <c r="H3043" s="67" t="s">
        <v>2008</v>
      </c>
      <c r="I3043" s="26" t="s">
        <v>475</v>
      </c>
      <c r="J3043" s="66" t="s">
        <v>152</v>
      </c>
      <c r="K3043" s="69"/>
      <c r="L3043" s="69"/>
      <c r="M3043" s="69" t="s">
        <v>666</v>
      </c>
      <c r="N3043" s="69" t="s">
        <v>28</v>
      </c>
      <c r="O3043" s="71">
        <v>0</v>
      </c>
      <c r="P3043" s="74">
        <v>203.9</v>
      </c>
    </row>
    <row r="3044" spans="1:16" ht="14.25" customHeight="1">
      <c r="A3044" s="64" t="s">
        <v>132</v>
      </c>
      <c r="B3044" s="163" t="s">
        <v>1586</v>
      </c>
      <c r="C3044" s="174" t="s">
        <v>647</v>
      </c>
      <c r="D3044" s="68">
        <v>45889</v>
      </c>
      <c r="E3044" s="66">
        <f t="shared" si="33"/>
        <v>8</v>
      </c>
      <c r="F3044" s="66">
        <f t="shared" si="34"/>
        <v>2025</v>
      </c>
      <c r="G3044" s="67">
        <f t="shared" si="35"/>
        <v>45870</v>
      </c>
      <c r="H3044" s="67" t="s">
        <v>2008</v>
      </c>
      <c r="I3044" s="26" t="s">
        <v>475</v>
      </c>
      <c r="J3044" s="66" t="s">
        <v>152</v>
      </c>
      <c r="K3044" s="69"/>
      <c r="L3044" s="69"/>
      <c r="M3044" s="69" t="s">
        <v>666</v>
      </c>
      <c r="N3044" s="69" t="s">
        <v>28</v>
      </c>
      <c r="O3044" s="71">
        <v>0</v>
      </c>
      <c r="P3044" s="74">
        <v>284.32</v>
      </c>
    </row>
    <row r="3045" spans="1:16" ht="14.25" customHeight="1">
      <c r="A3045" s="64" t="s">
        <v>132</v>
      </c>
      <c r="B3045" s="163" t="s">
        <v>1586</v>
      </c>
      <c r="C3045" s="174" t="s">
        <v>647</v>
      </c>
      <c r="D3045" s="68">
        <v>45889</v>
      </c>
      <c r="E3045" s="66">
        <f t="shared" si="33"/>
        <v>8</v>
      </c>
      <c r="F3045" s="66">
        <f t="shared" si="34"/>
        <v>2025</v>
      </c>
      <c r="G3045" s="67">
        <f t="shared" si="35"/>
        <v>45870</v>
      </c>
      <c r="H3045" s="67" t="s">
        <v>2008</v>
      </c>
      <c r="I3045" s="26" t="s">
        <v>475</v>
      </c>
      <c r="J3045" s="66" t="s">
        <v>152</v>
      </c>
      <c r="K3045" s="69"/>
      <c r="L3045" s="69"/>
      <c r="M3045" s="69" t="s">
        <v>666</v>
      </c>
      <c r="N3045" s="69" t="s">
        <v>28</v>
      </c>
      <c r="O3045" s="71">
        <v>0</v>
      </c>
      <c r="P3045" s="74">
        <v>298</v>
      </c>
    </row>
    <row r="3046" spans="1:16" ht="14.25" customHeight="1">
      <c r="A3046" s="64" t="s">
        <v>132</v>
      </c>
      <c r="B3046" s="163" t="s">
        <v>1586</v>
      </c>
      <c r="C3046" s="174" t="s">
        <v>647</v>
      </c>
      <c r="D3046" s="68">
        <v>45889</v>
      </c>
      <c r="E3046" s="66">
        <f t="shared" si="33"/>
        <v>8</v>
      </c>
      <c r="F3046" s="66">
        <f t="shared" si="34"/>
        <v>2025</v>
      </c>
      <c r="G3046" s="67">
        <f t="shared" si="35"/>
        <v>45870</v>
      </c>
      <c r="H3046" s="67" t="s">
        <v>2008</v>
      </c>
      <c r="I3046" s="26" t="s">
        <v>475</v>
      </c>
      <c r="J3046" s="66" t="s">
        <v>1645</v>
      </c>
      <c r="K3046" s="69"/>
      <c r="L3046" s="69"/>
      <c r="M3046" s="69" t="s">
        <v>666</v>
      </c>
      <c r="N3046" s="69" t="s">
        <v>28</v>
      </c>
      <c r="O3046" s="71">
        <v>0</v>
      </c>
      <c r="P3046" s="74">
        <v>381.5</v>
      </c>
    </row>
    <row r="3047" spans="1:16" ht="14.25" customHeight="1">
      <c r="A3047" s="64" t="s">
        <v>132</v>
      </c>
      <c r="B3047" s="163" t="s">
        <v>1586</v>
      </c>
      <c r="C3047" s="174" t="s">
        <v>647</v>
      </c>
      <c r="D3047" s="68">
        <v>45889</v>
      </c>
      <c r="E3047" s="66">
        <f t="shared" si="33"/>
        <v>8</v>
      </c>
      <c r="F3047" s="66">
        <f t="shared" si="34"/>
        <v>2025</v>
      </c>
      <c r="G3047" s="67">
        <f t="shared" si="35"/>
        <v>45870</v>
      </c>
      <c r="H3047" s="67" t="s">
        <v>2008</v>
      </c>
      <c r="I3047" s="26" t="s">
        <v>475</v>
      </c>
      <c r="J3047" s="66" t="s">
        <v>152</v>
      </c>
      <c r="K3047" s="69"/>
      <c r="L3047" s="69"/>
      <c r="M3047" s="69" t="s">
        <v>666</v>
      </c>
      <c r="N3047" s="69" t="s">
        <v>28</v>
      </c>
      <c r="O3047" s="71">
        <v>0</v>
      </c>
      <c r="P3047" s="74">
        <v>749.5</v>
      </c>
    </row>
    <row r="3048" spans="1:16" ht="14.25" customHeight="1">
      <c r="A3048" s="64" t="s">
        <v>132</v>
      </c>
      <c r="B3048" s="163" t="s">
        <v>1586</v>
      </c>
      <c r="C3048" s="174" t="s">
        <v>647</v>
      </c>
      <c r="D3048" s="68">
        <v>45890</v>
      </c>
      <c r="E3048" s="66">
        <f t="shared" si="33"/>
        <v>8</v>
      </c>
      <c r="F3048" s="66">
        <f t="shared" si="34"/>
        <v>2025</v>
      </c>
      <c r="G3048" s="67">
        <f t="shared" si="35"/>
        <v>45870</v>
      </c>
      <c r="H3048" s="67" t="s">
        <v>2009</v>
      </c>
      <c r="I3048" s="26" t="s">
        <v>102</v>
      </c>
      <c r="J3048" s="66" t="s">
        <v>129</v>
      </c>
      <c r="K3048" s="69"/>
      <c r="L3048" s="69"/>
      <c r="M3048" s="69" t="s">
        <v>666</v>
      </c>
      <c r="N3048" s="69" t="s">
        <v>28</v>
      </c>
      <c r="O3048" s="71">
        <v>0</v>
      </c>
      <c r="P3048" s="74">
        <v>9.8000000000000007</v>
      </c>
    </row>
    <row r="3049" spans="1:16" ht="14.25" customHeight="1">
      <c r="A3049" s="64" t="s">
        <v>132</v>
      </c>
      <c r="B3049" s="163" t="s">
        <v>1586</v>
      </c>
      <c r="C3049" s="174" t="s">
        <v>647</v>
      </c>
      <c r="D3049" s="68">
        <v>45894</v>
      </c>
      <c r="E3049" s="66">
        <f t="shared" si="33"/>
        <v>8</v>
      </c>
      <c r="F3049" s="66">
        <f t="shared" si="34"/>
        <v>2025</v>
      </c>
      <c r="G3049" s="67">
        <f t="shared" si="35"/>
        <v>45870</v>
      </c>
      <c r="H3049" s="67" t="s">
        <v>2006</v>
      </c>
      <c r="I3049" s="26" t="s">
        <v>165</v>
      </c>
      <c r="J3049" s="66" t="s">
        <v>139</v>
      </c>
      <c r="K3049" s="69"/>
      <c r="L3049" s="69"/>
      <c r="M3049" s="69" t="s">
        <v>664</v>
      </c>
      <c r="N3049" s="69" t="s">
        <v>604</v>
      </c>
      <c r="O3049" s="71">
        <v>0.21</v>
      </c>
      <c r="P3049" s="74">
        <v>0</v>
      </c>
    </row>
    <row r="3050" spans="1:16" ht="14.25" customHeight="1">
      <c r="A3050" s="64" t="s">
        <v>132</v>
      </c>
      <c r="B3050" s="163" t="s">
        <v>1586</v>
      </c>
      <c r="C3050" s="174" t="s">
        <v>647</v>
      </c>
      <c r="D3050" s="68">
        <v>45894</v>
      </c>
      <c r="E3050" s="66">
        <f t="shared" si="33"/>
        <v>8</v>
      </c>
      <c r="F3050" s="66">
        <f t="shared" si="34"/>
        <v>2025</v>
      </c>
      <c r="G3050" s="67">
        <f t="shared" si="35"/>
        <v>45870</v>
      </c>
      <c r="H3050" s="67" t="s">
        <v>29</v>
      </c>
      <c r="I3050" s="26" t="s">
        <v>281</v>
      </c>
      <c r="J3050" s="66" t="s">
        <v>353</v>
      </c>
      <c r="K3050" s="69"/>
      <c r="L3050" s="69"/>
      <c r="M3050" s="69" t="s">
        <v>666</v>
      </c>
      <c r="N3050" s="69" t="s">
        <v>28</v>
      </c>
      <c r="O3050" s="71">
        <v>0</v>
      </c>
      <c r="P3050" s="74">
        <v>213.2</v>
      </c>
    </row>
    <row r="3051" spans="1:16" ht="14.25" customHeight="1">
      <c r="A3051" s="64" t="s">
        <v>132</v>
      </c>
      <c r="B3051" s="163" t="s">
        <v>1586</v>
      </c>
      <c r="C3051" s="174" t="s">
        <v>647</v>
      </c>
      <c r="D3051" s="68">
        <v>45894</v>
      </c>
      <c r="E3051" s="66">
        <f t="shared" si="33"/>
        <v>8</v>
      </c>
      <c r="F3051" s="66">
        <f t="shared" si="34"/>
        <v>2025</v>
      </c>
      <c r="G3051" s="67">
        <f t="shared" si="35"/>
        <v>45870</v>
      </c>
      <c r="H3051" s="67" t="s">
        <v>29</v>
      </c>
      <c r="I3051" s="26" t="s">
        <v>281</v>
      </c>
      <c r="J3051" s="66" t="s">
        <v>962</v>
      </c>
      <c r="K3051" s="69"/>
      <c r="L3051" s="69"/>
      <c r="M3051" s="69" t="s">
        <v>666</v>
      </c>
      <c r="N3051" s="69" t="s">
        <v>28</v>
      </c>
      <c r="O3051" s="71">
        <v>0</v>
      </c>
      <c r="P3051" s="74">
        <v>112.55</v>
      </c>
    </row>
    <row r="3052" spans="1:16" ht="14.25" customHeight="1">
      <c r="A3052" s="64" t="s">
        <v>132</v>
      </c>
      <c r="B3052" s="163" t="s">
        <v>1586</v>
      </c>
      <c r="C3052" s="174" t="s">
        <v>647</v>
      </c>
      <c r="D3052" s="68">
        <v>45894</v>
      </c>
      <c r="E3052" s="66">
        <f t="shared" si="33"/>
        <v>8</v>
      </c>
      <c r="F3052" s="66">
        <f t="shared" si="34"/>
        <v>2025</v>
      </c>
      <c r="G3052" s="67">
        <f t="shared" si="35"/>
        <v>45870</v>
      </c>
      <c r="H3052" s="67" t="s">
        <v>2008</v>
      </c>
      <c r="I3052" s="26" t="s">
        <v>63</v>
      </c>
      <c r="J3052" s="66" t="s">
        <v>1646</v>
      </c>
      <c r="K3052" s="69"/>
      <c r="L3052" s="69"/>
      <c r="M3052" s="69" t="s">
        <v>666</v>
      </c>
      <c r="N3052" s="69" t="s">
        <v>28</v>
      </c>
      <c r="O3052" s="71">
        <v>0</v>
      </c>
      <c r="P3052" s="74">
        <v>1020.05</v>
      </c>
    </row>
    <row r="3053" spans="1:16" ht="14.25" customHeight="1">
      <c r="A3053" s="64" t="s">
        <v>132</v>
      </c>
      <c r="B3053" s="163" t="s">
        <v>1586</v>
      </c>
      <c r="C3053" s="174" t="s">
        <v>647</v>
      </c>
      <c r="D3053" s="68">
        <v>45895</v>
      </c>
      <c r="E3053" s="66">
        <f t="shared" si="33"/>
        <v>8</v>
      </c>
      <c r="F3053" s="66">
        <f t="shared" si="34"/>
        <v>2025</v>
      </c>
      <c r="G3053" s="67">
        <f t="shared" si="35"/>
        <v>45870</v>
      </c>
      <c r="H3053" s="67" t="s">
        <v>2006</v>
      </c>
      <c r="I3053" s="26" t="s">
        <v>165</v>
      </c>
      <c r="J3053" s="66" t="s">
        <v>139</v>
      </c>
      <c r="K3053" s="69"/>
      <c r="L3053" s="69"/>
      <c r="M3053" s="69" t="s">
        <v>664</v>
      </c>
      <c r="N3053" s="69" t="s">
        <v>604</v>
      </c>
      <c r="O3053" s="71">
        <v>0.57999999999999996</v>
      </c>
      <c r="P3053" s="74">
        <v>0</v>
      </c>
    </row>
    <row r="3054" spans="1:16" ht="14.25" customHeight="1">
      <c r="A3054" s="64" t="s">
        <v>132</v>
      </c>
      <c r="B3054" s="163" t="s">
        <v>1586</v>
      </c>
      <c r="C3054" s="174" t="s">
        <v>647</v>
      </c>
      <c r="D3054" s="68">
        <v>45895</v>
      </c>
      <c r="E3054" s="66">
        <f t="shared" si="33"/>
        <v>8</v>
      </c>
      <c r="F3054" s="66">
        <f t="shared" si="34"/>
        <v>2025</v>
      </c>
      <c r="G3054" s="67">
        <f t="shared" si="35"/>
        <v>45870</v>
      </c>
      <c r="H3054" s="67" t="s">
        <v>2008</v>
      </c>
      <c r="I3054" s="26" t="s">
        <v>475</v>
      </c>
      <c r="J3054" s="66" t="s">
        <v>152</v>
      </c>
      <c r="K3054" s="69"/>
      <c r="L3054" s="69"/>
      <c r="M3054" s="69" t="s">
        <v>666</v>
      </c>
      <c r="N3054" s="69" t="s">
        <v>28</v>
      </c>
      <c r="O3054" s="71">
        <v>0</v>
      </c>
      <c r="P3054" s="74">
        <v>1558.7</v>
      </c>
    </row>
    <row r="3055" spans="1:16" ht="14.25" customHeight="1">
      <c r="A3055" s="64" t="s">
        <v>132</v>
      </c>
      <c r="B3055" s="163" t="s">
        <v>1586</v>
      </c>
      <c r="C3055" s="174" t="s">
        <v>647</v>
      </c>
      <c r="D3055" s="68">
        <v>45895</v>
      </c>
      <c r="E3055" s="66">
        <f t="shared" si="33"/>
        <v>8</v>
      </c>
      <c r="F3055" s="66">
        <f t="shared" si="34"/>
        <v>2025</v>
      </c>
      <c r="G3055" s="67">
        <f t="shared" si="35"/>
        <v>45870</v>
      </c>
      <c r="H3055" s="67" t="s">
        <v>29</v>
      </c>
      <c r="I3055" s="26" t="s">
        <v>281</v>
      </c>
      <c r="J3055" s="66" t="s">
        <v>353</v>
      </c>
      <c r="K3055" s="69"/>
      <c r="L3055" s="69"/>
      <c r="M3055" s="69" t="s">
        <v>666</v>
      </c>
      <c r="N3055" s="69" t="s">
        <v>28</v>
      </c>
      <c r="O3055" s="71">
        <v>0</v>
      </c>
      <c r="P3055" s="74">
        <v>1225.82</v>
      </c>
    </row>
    <row r="3056" spans="1:16" ht="14.25" customHeight="1">
      <c r="A3056" s="64" t="s">
        <v>132</v>
      </c>
      <c r="B3056" s="163" t="s">
        <v>1586</v>
      </c>
      <c r="C3056" s="174" t="s">
        <v>647</v>
      </c>
      <c r="D3056" s="68">
        <v>45895</v>
      </c>
      <c r="E3056" s="66">
        <f t="shared" si="33"/>
        <v>8</v>
      </c>
      <c r="F3056" s="66">
        <f t="shared" si="34"/>
        <v>2025</v>
      </c>
      <c r="G3056" s="67">
        <f t="shared" si="35"/>
        <v>45870</v>
      </c>
      <c r="H3056" s="67" t="s">
        <v>29</v>
      </c>
      <c r="I3056" s="26" t="s">
        <v>281</v>
      </c>
      <c r="J3056" s="66" t="s">
        <v>1624</v>
      </c>
      <c r="K3056" s="69"/>
      <c r="L3056" s="69"/>
      <c r="M3056" s="69" t="s">
        <v>666</v>
      </c>
      <c r="N3056" s="69" t="s">
        <v>28</v>
      </c>
      <c r="O3056" s="71">
        <v>0</v>
      </c>
      <c r="P3056" s="74">
        <v>213.2</v>
      </c>
    </row>
    <row r="3057" spans="1:16" ht="14.25" customHeight="1">
      <c r="A3057" s="64" t="s">
        <v>132</v>
      </c>
      <c r="B3057" s="163" t="s">
        <v>1586</v>
      </c>
      <c r="C3057" s="174" t="s">
        <v>647</v>
      </c>
      <c r="D3057" s="68">
        <v>45895</v>
      </c>
      <c r="E3057" s="66">
        <f t="shared" si="33"/>
        <v>8</v>
      </c>
      <c r="F3057" s="66">
        <f t="shared" si="34"/>
        <v>2025</v>
      </c>
      <c r="G3057" s="67">
        <f t="shared" si="35"/>
        <v>45870</v>
      </c>
      <c r="H3057" s="67" t="s">
        <v>29</v>
      </c>
      <c r="I3057" s="26" t="s">
        <v>281</v>
      </c>
      <c r="J3057" s="66" t="s">
        <v>353</v>
      </c>
      <c r="K3057" s="69"/>
      <c r="L3057" s="69"/>
      <c r="M3057" s="69" t="s">
        <v>666</v>
      </c>
      <c r="N3057" s="69" t="s">
        <v>28</v>
      </c>
      <c r="O3057" s="71">
        <v>0</v>
      </c>
      <c r="P3057" s="74">
        <v>264.68</v>
      </c>
    </row>
    <row r="3058" spans="1:16" ht="14.25" customHeight="1">
      <c r="A3058" s="64" t="s">
        <v>132</v>
      </c>
      <c r="B3058" s="163" t="s">
        <v>1586</v>
      </c>
      <c r="C3058" s="174" t="s">
        <v>647</v>
      </c>
      <c r="D3058" s="68">
        <v>45898</v>
      </c>
      <c r="E3058" s="66">
        <f t="shared" si="33"/>
        <v>8</v>
      </c>
      <c r="F3058" s="66">
        <f t="shared" si="34"/>
        <v>2025</v>
      </c>
      <c r="G3058" s="67">
        <f t="shared" si="35"/>
        <v>45870</v>
      </c>
      <c r="H3058" s="67" t="s">
        <v>2006</v>
      </c>
      <c r="I3058" s="26" t="s">
        <v>165</v>
      </c>
      <c r="J3058" s="66" t="s">
        <v>139</v>
      </c>
      <c r="K3058" s="69"/>
      <c r="L3058" s="69"/>
      <c r="M3058" s="69" t="s">
        <v>664</v>
      </c>
      <c r="N3058" s="69" t="s">
        <v>604</v>
      </c>
      <c r="O3058" s="71">
        <v>6.77</v>
      </c>
      <c r="P3058" s="74">
        <v>0</v>
      </c>
    </row>
    <row r="3059" spans="1:16" ht="14.25" customHeight="1">
      <c r="A3059" s="64" t="s">
        <v>132</v>
      </c>
      <c r="B3059" s="163" t="s">
        <v>1586</v>
      </c>
      <c r="C3059" s="174" t="s">
        <v>647</v>
      </c>
      <c r="D3059" s="68">
        <v>45898</v>
      </c>
      <c r="E3059" s="66">
        <f t="shared" si="33"/>
        <v>8</v>
      </c>
      <c r="F3059" s="66">
        <f t="shared" si="34"/>
        <v>2025</v>
      </c>
      <c r="G3059" s="67">
        <f t="shared" si="35"/>
        <v>45870</v>
      </c>
      <c r="H3059" s="67" t="s">
        <v>2006</v>
      </c>
      <c r="I3059" s="26" t="s">
        <v>165</v>
      </c>
      <c r="J3059" s="66" t="s">
        <v>139</v>
      </c>
      <c r="K3059" s="69"/>
      <c r="L3059" s="69"/>
      <c r="M3059" s="69" t="s">
        <v>664</v>
      </c>
      <c r="N3059" s="69" t="s">
        <v>604</v>
      </c>
      <c r="O3059" s="71">
        <v>6.77</v>
      </c>
      <c r="P3059" s="74">
        <v>0</v>
      </c>
    </row>
    <row r="3060" spans="1:16" ht="14.25" customHeight="1">
      <c r="A3060" s="64" t="s">
        <v>132</v>
      </c>
      <c r="B3060" s="163" t="s">
        <v>1586</v>
      </c>
      <c r="C3060" s="174" t="s">
        <v>647</v>
      </c>
      <c r="D3060" s="68">
        <v>45898</v>
      </c>
      <c r="E3060" s="66">
        <f t="shared" si="33"/>
        <v>8</v>
      </c>
      <c r="F3060" s="66">
        <f t="shared" si="34"/>
        <v>2025</v>
      </c>
      <c r="G3060" s="67">
        <f t="shared" si="35"/>
        <v>45870</v>
      </c>
      <c r="H3060" s="67" t="s">
        <v>29</v>
      </c>
      <c r="I3060" s="26" t="s">
        <v>43</v>
      </c>
      <c r="J3060" s="66" t="s">
        <v>282</v>
      </c>
      <c r="K3060" s="69"/>
      <c r="L3060" s="69"/>
      <c r="M3060" s="69" t="s">
        <v>666</v>
      </c>
      <c r="N3060" s="69" t="s">
        <v>28</v>
      </c>
      <c r="O3060" s="71">
        <v>0</v>
      </c>
      <c r="P3060" s="74">
        <v>4599.1000000000004</v>
      </c>
    </row>
    <row r="3061" spans="1:16" ht="14.25" customHeight="1">
      <c r="A3061" s="64" t="s">
        <v>132</v>
      </c>
      <c r="B3061" s="163" t="s">
        <v>1586</v>
      </c>
      <c r="C3061" s="174" t="s">
        <v>647</v>
      </c>
      <c r="D3061" s="68">
        <v>45898</v>
      </c>
      <c r="E3061" s="66">
        <f t="shared" si="33"/>
        <v>8</v>
      </c>
      <c r="F3061" s="66">
        <f t="shared" si="34"/>
        <v>2025</v>
      </c>
      <c r="G3061" s="67">
        <f t="shared" si="35"/>
        <v>45870</v>
      </c>
      <c r="H3061" s="67" t="s">
        <v>29</v>
      </c>
      <c r="I3061" s="26" t="s">
        <v>43</v>
      </c>
      <c r="J3061" s="66" t="s">
        <v>300</v>
      </c>
      <c r="K3061" s="69"/>
      <c r="L3061" s="69"/>
      <c r="M3061" s="69" t="s">
        <v>666</v>
      </c>
      <c r="N3061" s="69" t="s">
        <v>28</v>
      </c>
      <c r="O3061" s="71">
        <v>0</v>
      </c>
      <c r="P3061" s="74">
        <v>2706.61</v>
      </c>
    </row>
    <row r="3062" spans="1:16" ht="14.25" customHeight="1">
      <c r="A3062" s="64" t="s">
        <v>132</v>
      </c>
      <c r="B3062" s="163" t="s">
        <v>1586</v>
      </c>
      <c r="C3062" s="174" t="s">
        <v>647</v>
      </c>
      <c r="D3062" s="68">
        <v>45898</v>
      </c>
      <c r="E3062" s="66">
        <f t="shared" ref="E3062:E3316" si="36">MONTH(D3062)</f>
        <v>8</v>
      </c>
      <c r="F3062" s="66">
        <f t="shared" ref="F3062:F3316" si="37">YEAR(D3062)</f>
        <v>2025</v>
      </c>
      <c r="G3062" s="67">
        <f t="shared" ref="G3062:G3316" si="38">(E3062&amp;"/"&amp;F3062)*1</f>
        <v>45870</v>
      </c>
      <c r="H3062" s="67" t="s">
        <v>29</v>
      </c>
      <c r="I3062" s="26" t="s">
        <v>43</v>
      </c>
      <c r="J3062" s="66" t="s">
        <v>285</v>
      </c>
      <c r="K3062" s="69"/>
      <c r="L3062" s="69"/>
      <c r="M3062" s="69" t="s">
        <v>666</v>
      </c>
      <c r="N3062" s="69" t="s">
        <v>28</v>
      </c>
      <c r="O3062" s="71">
        <v>0</v>
      </c>
      <c r="P3062" s="74">
        <v>3942.9</v>
      </c>
    </row>
    <row r="3063" spans="1:16" ht="14.25" customHeight="1">
      <c r="A3063" s="64" t="s">
        <v>132</v>
      </c>
      <c r="B3063" s="163" t="s">
        <v>1586</v>
      </c>
      <c r="C3063" s="174" t="s">
        <v>647</v>
      </c>
      <c r="D3063" s="68">
        <v>45898</v>
      </c>
      <c r="E3063" s="66">
        <f t="shared" si="36"/>
        <v>8</v>
      </c>
      <c r="F3063" s="66">
        <f t="shared" si="37"/>
        <v>2025</v>
      </c>
      <c r="G3063" s="67">
        <f t="shared" si="38"/>
        <v>45870</v>
      </c>
      <c r="H3063" s="67" t="s">
        <v>29</v>
      </c>
      <c r="I3063" s="26" t="s">
        <v>43</v>
      </c>
      <c r="J3063" s="66" t="s">
        <v>301</v>
      </c>
      <c r="K3063" s="69"/>
      <c r="L3063" s="69"/>
      <c r="M3063" s="69" t="s">
        <v>666</v>
      </c>
      <c r="N3063" s="69" t="s">
        <v>28</v>
      </c>
      <c r="O3063" s="71">
        <v>0</v>
      </c>
      <c r="P3063" s="74">
        <v>2095.59</v>
      </c>
    </row>
    <row r="3064" spans="1:16" ht="14.25" customHeight="1">
      <c r="A3064" s="64" t="s">
        <v>132</v>
      </c>
      <c r="B3064" s="163" t="s">
        <v>1586</v>
      </c>
      <c r="C3064" s="174" t="s">
        <v>647</v>
      </c>
      <c r="D3064" s="68">
        <v>45898</v>
      </c>
      <c r="E3064" s="66">
        <f t="shared" si="36"/>
        <v>8</v>
      </c>
      <c r="F3064" s="66">
        <f t="shared" si="37"/>
        <v>2025</v>
      </c>
      <c r="G3064" s="67">
        <f t="shared" si="38"/>
        <v>45870</v>
      </c>
      <c r="H3064" s="67" t="s">
        <v>29</v>
      </c>
      <c r="I3064" s="26" t="s">
        <v>43</v>
      </c>
      <c r="J3064" s="66" t="s">
        <v>302</v>
      </c>
      <c r="K3064" s="69"/>
      <c r="L3064" s="69"/>
      <c r="M3064" s="69" t="s">
        <v>666</v>
      </c>
      <c r="N3064" s="69" t="s">
        <v>28</v>
      </c>
      <c r="O3064" s="71">
        <v>0</v>
      </c>
      <c r="P3064" s="74">
        <v>1594.7</v>
      </c>
    </row>
    <row r="3065" spans="1:16" ht="14.25" customHeight="1">
      <c r="A3065" s="64" t="s">
        <v>132</v>
      </c>
      <c r="B3065" s="163" t="s">
        <v>1586</v>
      </c>
      <c r="C3065" s="174" t="s">
        <v>647</v>
      </c>
      <c r="D3065" s="68">
        <v>45898</v>
      </c>
      <c r="E3065" s="66">
        <f t="shared" si="36"/>
        <v>8</v>
      </c>
      <c r="F3065" s="66">
        <f t="shared" si="37"/>
        <v>2025</v>
      </c>
      <c r="G3065" s="67">
        <f t="shared" si="38"/>
        <v>45870</v>
      </c>
      <c r="H3065" s="67" t="s">
        <v>29</v>
      </c>
      <c r="I3065" s="26" t="s">
        <v>43</v>
      </c>
      <c r="J3065" s="66" t="s">
        <v>303</v>
      </c>
      <c r="K3065" s="69"/>
      <c r="L3065" s="69"/>
      <c r="M3065" s="69" t="s">
        <v>666</v>
      </c>
      <c r="N3065" s="69" t="s">
        <v>28</v>
      </c>
      <c r="O3065" s="71">
        <v>0</v>
      </c>
      <c r="P3065" s="74">
        <v>1747.24</v>
      </c>
    </row>
    <row r="3066" spans="1:16" ht="14.25" customHeight="1">
      <c r="A3066" s="64" t="s">
        <v>132</v>
      </c>
      <c r="B3066" s="163" t="s">
        <v>1586</v>
      </c>
      <c r="C3066" s="174" t="s">
        <v>647</v>
      </c>
      <c r="D3066" s="68">
        <v>45898</v>
      </c>
      <c r="E3066" s="66">
        <f t="shared" si="36"/>
        <v>8</v>
      </c>
      <c r="F3066" s="66">
        <f t="shared" si="37"/>
        <v>2025</v>
      </c>
      <c r="G3066" s="67">
        <f t="shared" si="38"/>
        <v>45870</v>
      </c>
      <c r="H3066" s="67" t="s">
        <v>29</v>
      </c>
      <c r="I3066" s="26" t="s">
        <v>43</v>
      </c>
      <c r="J3066" s="66" t="s">
        <v>264</v>
      </c>
      <c r="K3066" s="69"/>
      <c r="L3066" s="69"/>
      <c r="M3066" s="69" t="s">
        <v>666</v>
      </c>
      <c r="N3066" s="69" t="s">
        <v>28</v>
      </c>
      <c r="O3066" s="71">
        <v>0</v>
      </c>
      <c r="P3066" s="74">
        <v>1633.26</v>
      </c>
    </row>
    <row r="3067" spans="1:16" ht="14.25" customHeight="1">
      <c r="A3067" s="64" t="s">
        <v>132</v>
      </c>
      <c r="B3067" s="163" t="s">
        <v>1586</v>
      </c>
      <c r="C3067" s="174" t="s">
        <v>647</v>
      </c>
      <c r="D3067" s="68">
        <v>45898</v>
      </c>
      <c r="E3067" s="66">
        <f t="shared" si="36"/>
        <v>8</v>
      </c>
      <c r="F3067" s="66">
        <f t="shared" si="37"/>
        <v>2025</v>
      </c>
      <c r="G3067" s="67">
        <f t="shared" si="38"/>
        <v>45870</v>
      </c>
      <c r="H3067" s="67" t="s">
        <v>29</v>
      </c>
      <c r="I3067" s="26" t="s">
        <v>43</v>
      </c>
      <c r="J3067" s="66" t="s">
        <v>304</v>
      </c>
      <c r="K3067" s="69"/>
      <c r="L3067" s="69"/>
      <c r="M3067" s="69" t="s">
        <v>666</v>
      </c>
      <c r="N3067" s="69" t="s">
        <v>28</v>
      </c>
      <c r="O3067" s="71">
        <v>0</v>
      </c>
      <c r="P3067" s="74">
        <v>1719.41</v>
      </c>
    </row>
    <row r="3068" spans="1:16" ht="14.25" customHeight="1">
      <c r="A3068" s="64" t="s">
        <v>132</v>
      </c>
      <c r="B3068" s="163" t="s">
        <v>1586</v>
      </c>
      <c r="C3068" s="174" t="s">
        <v>647</v>
      </c>
      <c r="D3068" s="68">
        <v>45898</v>
      </c>
      <c r="E3068" s="66">
        <f t="shared" si="36"/>
        <v>8</v>
      </c>
      <c r="F3068" s="66">
        <f t="shared" si="37"/>
        <v>2025</v>
      </c>
      <c r="G3068" s="67">
        <f t="shared" si="38"/>
        <v>45870</v>
      </c>
      <c r="H3068" s="67" t="s">
        <v>29</v>
      </c>
      <c r="I3068" s="26" t="s">
        <v>43</v>
      </c>
      <c r="J3068" s="66" t="s">
        <v>305</v>
      </c>
      <c r="K3068" s="69"/>
      <c r="L3068" s="69"/>
      <c r="M3068" s="69" t="s">
        <v>666</v>
      </c>
      <c r="N3068" s="69" t="s">
        <v>28</v>
      </c>
      <c r="O3068" s="71">
        <v>0</v>
      </c>
      <c r="P3068" s="74">
        <v>3665.07</v>
      </c>
    </row>
    <row r="3069" spans="1:16" ht="14.25" customHeight="1">
      <c r="A3069" s="64" t="s">
        <v>132</v>
      </c>
      <c r="B3069" s="163" t="s">
        <v>1586</v>
      </c>
      <c r="C3069" s="174" t="s">
        <v>647</v>
      </c>
      <c r="D3069" s="68">
        <v>45898</v>
      </c>
      <c r="E3069" s="66">
        <f t="shared" si="36"/>
        <v>8</v>
      </c>
      <c r="F3069" s="66">
        <f t="shared" si="37"/>
        <v>2025</v>
      </c>
      <c r="G3069" s="67">
        <f t="shared" si="38"/>
        <v>45870</v>
      </c>
      <c r="H3069" s="67" t="s">
        <v>2008</v>
      </c>
      <c r="I3069" s="26" t="s">
        <v>63</v>
      </c>
      <c r="J3069" s="66" t="s">
        <v>1647</v>
      </c>
      <c r="K3069" s="69"/>
      <c r="L3069" s="69"/>
      <c r="M3069" s="69" t="s">
        <v>666</v>
      </c>
      <c r="N3069" s="69" t="s">
        <v>28</v>
      </c>
      <c r="O3069" s="71">
        <v>0</v>
      </c>
      <c r="P3069" s="74">
        <v>70.14</v>
      </c>
    </row>
    <row r="3070" spans="1:16" ht="14.25" customHeight="1">
      <c r="A3070" s="64" t="s">
        <v>132</v>
      </c>
      <c r="B3070" s="163" t="s">
        <v>1586</v>
      </c>
      <c r="C3070" s="174" t="s">
        <v>647</v>
      </c>
      <c r="D3070" s="68">
        <v>45898</v>
      </c>
      <c r="E3070" s="66">
        <f t="shared" si="36"/>
        <v>8</v>
      </c>
      <c r="F3070" s="66">
        <f t="shared" si="37"/>
        <v>2025</v>
      </c>
      <c r="G3070" s="67">
        <f t="shared" si="38"/>
        <v>45870</v>
      </c>
      <c r="H3070" s="67" t="s">
        <v>2010</v>
      </c>
      <c r="I3070" s="26" t="s">
        <v>54</v>
      </c>
      <c r="J3070" s="66" t="s">
        <v>458</v>
      </c>
      <c r="K3070" s="69"/>
      <c r="L3070" s="69"/>
      <c r="M3070" s="69" t="s">
        <v>666</v>
      </c>
      <c r="N3070" s="69" t="s">
        <v>28</v>
      </c>
      <c r="O3070" s="71">
        <v>0</v>
      </c>
      <c r="P3070" s="74">
        <v>1212</v>
      </c>
    </row>
    <row r="3071" spans="1:16" ht="14.25" customHeight="1">
      <c r="A3071" s="64" t="s">
        <v>132</v>
      </c>
      <c r="B3071" s="163" t="s">
        <v>1586</v>
      </c>
      <c r="C3071" s="174" t="s">
        <v>647</v>
      </c>
      <c r="D3071" s="68">
        <v>45898</v>
      </c>
      <c r="E3071" s="66">
        <f t="shared" si="36"/>
        <v>8</v>
      </c>
      <c r="F3071" s="66">
        <f t="shared" si="37"/>
        <v>2025</v>
      </c>
      <c r="G3071" s="67">
        <f t="shared" si="38"/>
        <v>45870</v>
      </c>
      <c r="H3071" s="67" t="s">
        <v>29</v>
      </c>
      <c r="I3071" s="26" t="s">
        <v>43</v>
      </c>
      <c r="J3071" s="66" t="s">
        <v>1648</v>
      </c>
      <c r="K3071" s="69"/>
      <c r="L3071" s="69"/>
      <c r="M3071" s="69" t="s">
        <v>666</v>
      </c>
      <c r="N3071" s="69" t="s">
        <v>28</v>
      </c>
      <c r="O3071" s="71">
        <v>0</v>
      </c>
      <c r="P3071" s="74">
        <v>1515.3</v>
      </c>
    </row>
    <row r="3072" spans="1:16" ht="14.25" customHeight="1">
      <c r="A3072" s="64" t="s">
        <v>132</v>
      </c>
      <c r="B3072" s="163" t="s">
        <v>1586</v>
      </c>
      <c r="C3072" s="174" t="s">
        <v>647</v>
      </c>
      <c r="D3072" s="68">
        <v>45898</v>
      </c>
      <c r="E3072" s="66">
        <f t="shared" si="36"/>
        <v>8</v>
      </c>
      <c r="F3072" s="66">
        <f t="shared" si="37"/>
        <v>2025</v>
      </c>
      <c r="G3072" s="67">
        <f t="shared" si="38"/>
        <v>45870</v>
      </c>
      <c r="H3072" s="67" t="s">
        <v>2008</v>
      </c>
      <c r="I3072" s="26" t="s">
        <v>147</v>
      </c>
      <c r="J3072" s="66" t="s">
        <v>1294</v>
      </c>
      <c r="K3072" s="69"/>
      <c r="L3072" s="69"/>
      <c r="M3072" s="69" t="s">
        <v>666</v>
      </c>
      <c r="N3072" s="69" t="s">
        <v>28</v>
      </c>
      <c r="O3072" s="71">
        <v>0</v>
      </c>
      <c r="P3072" s="74">
        <v>231</v>
      </c>
    </row>
    <row r="3073" spans="1:16" ht="14.25" customHeight="1">
      <c r="A3073" s="64" t="s">
        <v>132</v>
      </c>
      <c r="B3073" s="163" t="s">
        <v>1586</v>
      </c>
      <c r="C3073" s="174" t="s">
        <v>648</v>
      </c>
      <c r="D3073" s="68">
        <v>45659</v>
      </c>
      <c r="E3073" s="66">
        <f t="shared" si="36"/>
        <v>1</v>
      </c>
      <c r="F3073" s="66">
        <f t="shared" si="37"/>
        <v>2025</v>
      </c>
      <c r="G3073" s="67">
        <f t="shared" si="38"/>
        <v>45658</v>
      </c>
      <c r="H3073" s="67" t="s">
        <v>2006</v>
      </c>
      <c r="I3073" s="26" t="s">
        <v>663</v>
      </c>
      <c r="J3073" s="66" t="s">
        <v>663</v>
      </c>
      <c r="K3073" s="69" t="s">
        <v>27</v>
      </c>
      <c r="L3073" s="69" t="s">
        <v>27</v>
      </c>
      <c r="M3073" s="69" t="s">
        <v>664</v>
      </c>
      <c r="N3073" s="69" t="s">
        <v>604</v>
      </c>
      <c r="O3073" s="71" t="s">
        <v>27</v>
      </c>
      <c r="P3073" s="74" t="s">
        <v>27</v>
      </c>
    </row>
    <row r="3074" spans="1:16" ht="14.25" customHeight="1">
      <c r="A3074" s="64" t="s">
        <v>132</v>
      </c>
      <c r="B3074" s="163" t="s">
        <v>1586</v>
      </c>
      <c r="C3074" s="174" t="s">
        <v>648</v>
      </c>
      <c r="D3074" s="68">
        <v>45659</v>
      </c>
      <c r="E3074" s="66">
        <f t="shared" si="36"/>
        <v>1</v>
      </c>
      <c r="F3074" s="66">
        <f t="shared" si="37"/>
        <v>2025</v>
      </c>
      <c r="G3074" s="67">
        <f t="shared" si="38"/>
        <v>45658</v>
      </c>
      <c r="H3074" s="67" t="s">
        <v>2007</v>
      </c>
      <c r="I3074" s="26" t="s">
        <v>25</v>
      </c>
      <c r="J3074" s="66" t="s">
        <v>579</v>
      </c>
      <c r="K3074" s="69"/>
      <c r="L3074" s="69"/>
      <c r="M3074" s="69" t="s">
        <v>666</v>
      </c>
      <c r="N3074" s="69" t="s">
        <v>604</v>
      </c>
      <c r="O3074" s="71">
        <v>276.83999999999997</v>
      </c>
      <c r="P3074" s="74">
        <v>0</v>
      </c>
    </row>
    <row r="3075" spans="1:16" ht="14.25" customHeight="1">
      <c r="A3075" s="64" t="s">
        <v>132</v>
      </c>
      <c r="B3075" s="163" t="s">
        <v>1586</v>
      </c>
      <c r="C3075" s="174" t="s">
        <v>648</v>
      </c>
      <c r="D3075" s="68">
        <v>45659</v>
      </c>
      <c r="E3075" s="66">
        <f t="shared" si="36"/>
        <v>1</v>
      </c>
      <c r="F3075" s="66">
        <f t="shared" si="37"/>
        <v>2025</v>
      </c>
      <c r="G3075" s="67">
        <f t="shared" si="38"/>
        <v>45658</v>
      </c>
      <c r="H3075" s="67" t="s">
        <v>2009</v>
      </c>
      <c r="I3075" s="26" t="s">
        <v>1311</v>
      </c>
      <c r="J3075" s="66" t="s">
        <v>580</v>
      </c>
      <c r="K3075" s="69"/>
      <c r="L3075" s="69"/>
      <c r="M3075" s="69" t="s">
        <v>666</v>
      </c>
      <c r="N3075" s="69" t="s">
        <v>28</v>
      </c>
      <c r="O3075" s="71">
        <v>0</v>
      </c>
      <c r="P3075" s="74">
        <v>62.28</v>
      </c>
    </row>
    <row r="3076" spans="1:16" ht="14.25" customHeight="1">
      <c r="A3076" s="64" t="s">
        <v>132</v>
      </c>
      <c r="B3076" s="163" t="s">
        <v>1586</v>
      </c>
      <c r="C3076" s="174" t="s">
        <v>648</v>
      </c>
      <c r="D3076" s="68">
        <v>45663</v>
      </c>
      <c r="E3076" s="66">
        <f t="shared" si="36"/>
        <v>1</v>
      </c>
      <c r="F3076" s="66">
        <f t="shared" si="37"/>
        <v>2025</v>
      </c>
      <c r="G3076" s="67">
        <f t="shared" si="38"/>
        <v>45658</v>
      </c>
      <c r="H3076" s="67" t="s">
        <v>2009</v>
      </c>
      <c r="I3076" s="26" t="s">
        <v>102</v>
      </c>
      <c r="J3076" s="66" t="s">
        <v>1566</v>
      </c>
      <c r="K3076" s="69"/>
      <c r="L3076" s="69"/>
      <c r="M3076" s="69" t="s">
        <v>666</v>
      </c>
      <c r="N3076" s="69" t="s">
        <v>28</v>
      </c>
      <c r="O3076" s="71">
        <v>0</v>
      </c>
      <c r="P3076" s="74">
        <v>13.2</v>
      </c>
    </row>
    <row r="3077" spans="1:16" ht="14.25" customHeight="1">
      <c r="A3077" s="64" t="s">
        <v>132</v>
      </c>
      <c r="B3077" s="163" t="s">
        <v>1586</v>
      </c>
      <c r="C3077" s="174" t="s">
        <v>648</v>
      </c>
      <c r="D3077" s="68">
        <v>45680</v>
      </c>
      <c r="E3077" s="66">
        <f t="shared" si="36"/>
        <v>1</v>
      </c>
      <c r="F3077" s="66">
        <f t="shared" si="37"/>
        <v>2025</v>
      </c>
      <c r="G3077" s="67">
        <f t="shared" si="38"/>
        <v>45658</v>
      </c>
      <c r="H3077" s="67" t="s">
        <v>2007</v>
      </c>
      <c r="I3077" s="26" t="s">
        <v>25</v>
      </c>
      <c r="J3077" s="66" t="s">
        <v>579</v>
      </c>
      <c r="K3077" s="69"/>
      <c r="L3077" s="69"/>
      <c r="M3077" s="69" t="s">
        <v>666</v>
      </c>
      <c r="N3077" s="69" t="s">
        <v>604</v>
      </c>
      <c r="O3077" s="71">
        <v>38.67</v>
      </c>
      <c r="P3077" s="74">
        <v>0</v>
      </c>
    </row>
    <row r="3078" spans="1:16" ht="14.25" customHeight="1">
      <c r="A3078" s="64" t="s">
        <v>132</v>
      </c>
      <c r="B3078" s="163" t="s">
        <v>1586</v>
      </c>
      <c r="C3078" s="174" t="s">
        <v>648</v>
      </c>
      <c r="D3078" s="68">
        <v>45680</v>
      </c>
      <c r="E3078" s="66">
        <f t="shared" si="36"/>
        <v>1</v>
      </c>
      <c r="F3078" s="66">
        <f t="shared" si="37"/>
        <v>2025</v>
      </c>
      <c r="G3078" s="67">
        <f t="shared" si="38"/>
        <v>45658</v>
      </c>
      <c r="H3078" s="67" t="s">
        <v>2009</v>
      </c>
      <c r="I3078" s="26" t="s">
        <v>1311</v>
      </c>
      <c r="J3078" s="66" t="s">
        <v>580</v>
      </c>
      <c r="K3078" s="69"/>
      <c r="L3078" s="69"/>
      <c r="M3078" s="69" t="s">
        <v>666</v>
      </c>
      <c r="N3078" s="69" t="s">
        <v>28</v>
      </c>
      <c r="O3078" s="71">
        <v>0</v>
      </c>
      <c r="P3078" s="74">
        <v>8.6999999999999993</v>
      </c>
    </row>
    <row r="3079" spans="1:16" ht="14.25" customHeight="1">
      <c r="A3079" s="64" t="s">
        <v>132</v>
      </c>
      <c r="B3079" s="163" t="s">
        <v>1586</v>
      </c>
      <c r="C3079" s="174" t="s">
        <v>648</v>
      </c>
      <c r="D3079" s="68">
        <v>45684</v>
      </c>
      <c r="E3079" s="66">
        <f t="shared" si="36"/>
        <v>1</v>
      </c>
      <c r="F3079" s="66">
        <f t="shared" si="37"/>
        <v>2025</v>
      </c>
      <c r="G3079" s="67">
        <f t="shared" si="38"/>
        <v>45658</v>
      </c>
      <c r="H3079" s="67" t="s">
        <v>2007</v>
      </c>
      <c r="I3079" s="26" t="s">
        <v>25</v>
      </c>
      <c r="J3079" s="66" t="s">
        <v>579</v>
      </c>
      <c r="K3079" s="69"/>
      <c r="L3079" s="69"/>
      <c r="M3079" s="69" t="s">
        <v>666</v>
      </c>
      <c r="N3079" s="69" t="s">
        <v>604</v>
      </c>
      <c r="O3079" s="71">
        <v>9.48</v>
      </c>
      <c r="P3079" s="74">
        <v>0</v>
      </c>
    </row>
    <row r="3080" spans="1:16" ht="14.25" customHeight="1">
      <c r="A3080" s="64" t="s">
        <v>132</v>
      </c>
      <c r="B3080" s="163" t="s">
        <v>1586</v>
      </c>
      <c r="C3080" s="174" t="s">
        <v>648</v>
      </c>
      <c r="D3080" s="68">
        <v>45684</v>
      </c>
      <c r="E3080" s="66">
        <f t="shared" si="36"/>
        <v>1</v>
      </c>
      <c r="F3080" s="66">
        <f t="shared" si="37"/>
        <v>2025</v>
      </c>
      <c r="G3080" s="67">
        <f t="shared" si="38"/>
        <v>45658</v>
      </c>
      <c r="H3080" s="67" t="s">
        <v>2009</v>
      </c>
      <c r="I3080" s="26" t="s">
        <v>1311</v>
      </c>
      <c r="J3080" s="66" t="s">
        <v>580</v>
      </c>
      <c r="K3080" s="69"/>
      <c r="L3080" s="69"/>
      <c r="M3080" s="69" t="s">
        <v>666</v>
      </c>
      <c r="N3080" s="69" t="s">
        <v>28</v>
      </c>
      <c r="O3080" s="71">
        <v>0</v>
      </c>
      <c r="P3080" s="74">
        <v>2.13</v>
      </c>
    </row>
    <row r="3081" spans="1:16" ht="14.25" customHeight="1">
      <c r="A3081" s="64" t="s">
        <v>132</v>
      </c>
      <c r="B3081" s="163" t="s">
        <v>1586</v>
      </c>
      <c r="C3081" s="174" t="s">
        <v>648</v>
      </c>
      <c r="D3081" s="68">
        <v>45691</v>
      </c>
      <c r="E3081" s="66">
        <f t="shared" si="36"/>
        <v>2</v>
      </c>
      <c r="F3081" s="66">
        <f t="shared" si="37"/>
        <v>2025</v>
      </c>
      <c r="G3081" s="67">
        <f t="shared" si="38"/>
        <v>45689</v>
      </c>
      <c r="H3081" s="67" t="s">
        <v>2007</v>
      </c>
      <c r="I3081" s="26" t="s">
        <v>25</v>
      </c>
      <c r="J3081" s="66" t="s">
        <v>579</v>
      </c>
      <c r="K3081" s="69"/>
      <c r="L3081" s="69"/>
      <c r="M3081" s="69" t="s">
        <v>666</v>
      </c>
      <c r="N3081" s="69" t="s">
        <v>604</v>
      </c>
      <c r="O3081" s="71">
        <v>319.64999999999998</v>
      </c>
      <c r="P3081" s="74">
        <v>0</v>
      </c>
    </row>
    <row r="3082" spans="1:16" ht="14.25" customHeight="1">
      <c r="A3082" s="64" t="s">
        <v>132</v>
      </c>
      <c r="B3082" s="163" t="s">
        <v>1586</v>
      </c>
      <c r="C3082" s="174" t="s">
        <v>648</v>
      </c>
      <c r="D3082" s="68">
        <v>45691</v>
      </c>
      <c r="E3082" s="66">
        <f t="shared" si="36"/>
        <v>2</v>
      </c>
      <c r="F3082" s="66">
        <f t="shared" si="37"/>
        <v>2025</v>
      </c>
      <c r="G3082" s="67">
        <f t="shared" si="38"/>
        <v>45689</v>
      </c>
      <c r="H3082" s="67" t="s">
        <v>29</v>
      </c>
      <c r="I3082" s="26" t="s">
        <v>161</v>
      </c>
      <c r="J3082" s="66" t="s">
        <v>1218</v>
      </c>
      <c r="K3082" s="69"/>
      <c r="L3082" s="69"/>
      <c r="M3082" s="69" t="s">
        <v>664</v>
      </c>
      <c r="N3082" s="69" t="s">
        <v>604</v>
      </c>
      <c r="O3082" s="71">
        <v>5959.9</v>
      </c>
      <c r="P3082" s="74">
        <v>0</v>
      </c>
    </row>
    <row r="3083" spans="1:16" ht="14.25" customHeight="1">
      <c r="A3083" s="64" t="s">
        <v>132</v>
      </c>
      <c r="B3083" s="163" t="s">
        <v>1586</v>
      </c>
      <c r="C3083" s="174" t="s">
        <v>648</v>
      </c>
      <c r="D3083" s="68">
        <v>45691</v>
      </c>
      <c r="E3083" s="66">
        <f t="shared" si="36"/>
        <v>2</v>
      </c>
      <c r="F3083" s="66">
        <f t="shared" si="37"/>
        <v>2025</v>
      </c>
      <c r="G3083" s="67">
        <f t="shared" si="38"/>
        <v>45689</v>
      </c>
      <c r="H3083" s="67" t="s">
        <v>2009</v>
      </c>
      <c r="I3083" s="26" t="s">
        <v>1311</v>
      </c>
      <c r="J3083" s="66" t="s">
        <v>580</v>
      </c>
      <c r="K3083" s="69"/>
      <c r="L3083" s="69"/>
      <c r="M3083" s="69" t="s">
        <v>666</v>
      </c>
      <c r="N3083" s="69" t="s">
        <v>28</v>
      </c>
      <c r="O3083" s="71">
        <v>0</v>
      </c>
      <c r="P3083" s="74">
        <v>71.92</v>
      </c>
    </row>
    <row r="3084" spans="1:16" ht="14.25" customHeight="1">
      <c r="A3084" s="64" t="s">
        <v>132</v>
      </c>
      <c r="B3084" s="163" t="s">
        <v>1586</v>
      </c>
      <c r="C3084" s="174" t="s">
        <v>648</v>
      </c>
      <c r="D3084" s="68">
        <v>45706</v>
      </c>
      <c r="E3084" s="66">
        <f t="shared" si="36"/>
        <v>2</v>
      </c>
      <c r="F3084" s="66">
        <f t="shared" si="37"/>
        <v>2025</v>
      </c>
      <c r="G3084" s="67">
        <f t="shared" si="38"/>
        <v>45689</v>
      </c>
      <c r="H3084" s="67" t="s">
        <v>29</v>
      </c>
      <c r="I3084" s="26" t="s">
        <v>161</v>
      </c>
      <c r="J3084" s="66" t="s">
        <v>1218</v>
      </c>
      <c r="K3084" s="69"/>
      <c r="L3084" s="69"/>
      <c r="M3084" s="69" t="s">
        <v>664</v>
      </c>
      <c r="N3084" s="69" t="s">
        <v>604</v>
      </c>
      <c r="O3084" s="71">
        <v>5959.9</v>
      </c>
      <c r="P3084" s="74">
        <v>0</v>
      </c>
    </row>
    <row r="3085" spans="1:16" ht="14.25" customHeight="1">
      <c r="A3085" s="64" t="s">
        <v>132</v>
      </c>
      <c r="B3085" s="163" t="s">
        <v>1586</v>
      </c>
      <c r="C3085" s="174" t="s">
        <v>648</v>
      </c>
      <c r="D3085" s="68">
        <v>45712</v>
      </c>
      <c r="E3085" s="66">
        <f t="shared" si="36"/>
        <v>2</v>
      </c>
      <c r="F3085" s="66">
        <f t="shared" si="37"/>
        <v>2025</v>
      </c>
      <c r="G3085" s="67">
        <f t="shared" si="38"/>
        <v>45689</v>
      </c>
      <c r="H3085" s="67" t="s">
        <v>2007</v>
      </c>
      <c r="I3085" s="26" t="s">
        <v>25</v>
      </c>
      <c r="J3085" s="66" t="s">
        <v>579</v>
      </c>
      <c r="K3085" s="69"/>
      <c r="L3085" s="69"/>
      <c r="M3085" s="69" t="s">
        <v>666</v>
      </c>
      <c r="N3085" s="69" t="s">
        <v>604</v>
      </c>
      <c r="O3085" s="71">
        <v>40.51</v>
      </c>
      <c r="P3085" s="74">
        <v>0</v>
      </c>
    </row>
    <row r="3086" spans="1:16" ht="14.25" customHeight="1">
      <c r="A3086" s="64" t="s">
        <v>132</v>
      </c>
      <c r="B3086" s="163" t="s">
        <v>1586</v>
      </c>
      <c r="C3086" s="174" t="s">
        <v>648</v>
      </c>
      <c r="D3086" s="68">
        <v>45712</v>
      </c>
      <c r="E3086" s="66">
        <f t="shared" si="36"/>
        <v>2</v>
      </c>
      <c r="F3086" s="66">
        <f t="shared" si="37"/>
        <v>2025</v>
      </c>
      <c r="G3086" s="67">
        <f t="shared" si="38"/>
        <v>45689</v>
      </c>
      <c r="H3086" s="67" t="s">
        <v>2009</v>
      </c>
      <c r="I3086" s="26" t="s">
        <v>1311</v>
      </c>
      <c r="J3086" s="66" t="s">
        <v>580</v>
      </c>
      <c r="K3086" s="69"/>
      <c r="L3086" s="69"/>
      <c r="M3086" s="69" t="s">
        <v>666</v>
      </c>
      <c r="N3086" s="69" t="s">
        <v>28</v>
      </c>
      <c r="O3086" s="71">
        <v>0</v>
      </c>
      <c r="P3086" s="74">
        <v>9.11</v>
      </c>
    </row>
    <row r="3087" spans="1:16" ht="14.25" customHeight="1">
      <c r="A3087" s="64" t="s">
        <v>132</v>
      </c>
      <c r="B3087" s="163" t="s">
        <v>1586</v>
      </c>
      <c r="C3087" s="174" t="s">
        <v>648</v>
      </c>
      <c r="D3087" s="68">
        <v>45713</v>
      </c>
      <c r="E3087" s="66">
        <f t="shared" si="36"/>
        <v>2</v>
      </c>
      <c r="F3087" s="66">
        <f t="shared" si="37"/>
        <v>2025</v>
      </c>
      <c r="G3087" s="67">
        <f t="shared" si="38"/>
        <v>45689</v>
      </c>
      <c r="H3087" s="67" t="s">
        <v>2007</v>
      </c>
      <c r="I3087" s="26" t="s">
        <v>25</v>
      </c>
      <c r="J3087" s="66" t="s">
        <v>579</v>
      </c>
      <c r="K3087" s="69"/>
      <c r="L3087" s="69"/>
      <c r="M3087" s="69" t="s">
        <v>666</v>
      </c>
      <c r="N3087" s="69" t="s">
        <v>604</v>
      </c>
      <c r="O3087" s="71">
        <v>9.77</v>
      </c>
      <c r="P3087" s="74">
        <v>0</v>
      </c>
    </row>
    <row r="3088" spans="1:16" ht="14.25" customHeight="1">
      <c r="A3088" s="64" t="s">
        <v>132</v>
      </c>
      <c r="B3088" s="163" t="s">
        <v>1586</v>
      </c>
      <c r="C3088" s="174" t="s">
        <v>648</v>
      </c>
      <c r="D3088" s="68">
        <v>45713</v>
      </c>
      <c r="E3088" s="66">
        <f t="shared" si="36"/>
        <v>2</v>
      </c>
      <c r="F3088" s="66">
        <f t="shared" si="37"/>
        <v>2025</v>
      </c>
      <c r="G3088" s="67">
        <f t="shared" si="38"/>
        <v>45689</v>
      </c>
      <c r="H3088" s="67" t="s">
        <v>2009</v>
      </c>
      <c r="I3088" s="26" t="s">
        <v>1311</v>
      </c>
      <c r="J3088" s="66" t="s">
        <v>580</v>
      </c>
      <c r="K3088" s="69"/>
      <c r="L3088" s="69"/>
      <c r="M3088" s="69" t="s">
        <v>666</v>
      </c>
      <c r="N3088" s="69" t="s">
        <v>28</v>
      </c>
      <c r="O3088" s="71">
        <v>0</v>
      </c>
      <c r="P3088" s="74">
        <v>2.19</v>
      </c>
    </row>
    <row r="3089" spans="1:16" ht="14.25" customHeight="1">
      <c r="A3089" s="64" t="s">
        <v>132</v>
      </c>
      <c r="B3089" s="163" t="s">
        <v>1586</v>
      </c>
      <c r="C3089" s="174" t="s">
        <v>648</v>
      </c>
      <c r="D3089" s="68">
        <v>45716</v>
      </c>
      <c r="E3089" s="66">
        <f t="shared" si="36"/>
        <v>2</v>
      </c>
      <c r="F3089" s="66">
        <f t="shared" si="37"/>
        <v>2025</v>
      </c>
      <c r="G3089" s="67">
        <f t="shared" si="38"/>
        <v>45689</v>
      </c>
      <c r="H3089" s="67" t="s">
        <v>29</v>
      </c>
      <c r="I3089" s="26" t="s">
        <v>42</v>
      </c>
      <c r="J3089" s="66" t="s">
        <v>1649</v>
      </c>
      <c r="K3089" s="69"/>
      <c r="L3089" s="69"/>
      <c r="M3089" s="69" t="s">
        <v>666</v>
      </c>
      <c r="N3089" s="69" t="s">
        <v>28</v>
      </c>
      <c r="O3089" s="71">
        <v>0</v>
      </c>
      <c r="P3089" s="74">
        <v>220.51</v>
      </c>
    </row>
    <row r="3090" spans="1:16" ht="14.25" customHeight="1">
      <c r="A3090" s="64" t="s">
        <v>132</v>
      </c>
      <c r="B3090" s="163" t="s">
        <v>1586</v>
      </c>
      <c r="C3090" s="174" t="s">
        <v>648</v>
      </c>
      <c r="D3090" s="68">
        <v>45716</v>
      </c>
      <c r="E3090" s="66">
        <f t="shared" si="36"/>
        <v>2</v>
      </c>
      <c r="F3090" s="66">
        <f t="shared" si="37"/>
        <v>2025</v>
      </c>
      <c r="G3090" s="67">
        <f t="shared" si="38"/>
        <v>45689</v>
      </c>
      <c r="H3090" s="67" t="s">
        <v>29</v>
      </c>
      <c r="I3090" s="26" t="s">
        <v>42</v>
      </c>
      <c r="J3090" s="66" t="s">
        <v>1650</v>
      </c>
      <c r="K3090" s="69"/>
      <c r="L3090" s="69"/>
      <c r="M3090" s="69" t="s">
        <v>666</v>
      </c>
      <c r="N3090" s="69" t="s">
        <v>28</v>
      </c>
      <c r="O3090" s="71">
        <v>0</v>
      </c>
      <c r="P3090" s="74">
        <v>1395.95</v>
      </c>
    </row>
    <row r="3091" spans="1:16" ht="14.25" customHeight="1">
      <c r="A3091" s="64" t="s">
        <v>132</v>
      </c>
      <c r="B3091" s="163" t="s">
        <v>1586</v>
      </c>
      <c r="C3091" s="174" t="s">
        <v>648</v>
      </c>
      <c r="D3091" s="68">
        <v>45716</v>
      </c>
      <c r="E3091" s="66">
        <f t="shared" si="36"/>
        <v>2</v>
      </c>
      <c r="F3091" s="66">
        <f t="shared" si="37"/>
        <v>2025</v>
      </c>
      <c r="G3091" s="67">
        <f t="shared" si="38"/>
        <v>45689</v>
      </c>
      <c r="H3091" s="67" t="s">
        <v>29</v>
      </c>
      <c r="I3091" s="26" t="s">
        <v>1580</v>
      </c>
      <c r="J3091" s="66" t="s">
        <v>1576</v>
      </c>
      <c r="K3091" s="69"/>
      <c r="L3091" s="69"/>
      <c r="M3091" s="69" t="s">
        <v>666</v>
      </c>
      <c r="N3091" s="69" t="s">
        <v>28</v>
      </c>
      <c r="O3091" s="71">
        <v>0</v>
      </c>
      <c r="P3091" s="74">
        <v>121.08</v>
      </c>
    </row>
    <row r="3092" spans="1:16" ht="14.25" customHeight="1">
      <c r="A3092" s="64" t="s">
        <v>132</v>
      </c>
      <c r="B3092" s="163" t="s">
        <v>1586</v>
      </c>
      <c r="C3092" s="174" t="s">
        <v>648</v>
      </c>
      <c r="D3092" s="68">
        <v>45721</v>
      </c>
      <c r="E3092" s="66">
        <f t="shared" si="36"/>
        <v>3</v>
      </c>
      <c r="F3092" s="66">
        <f t="shared" si="37"/>
        <v>2025</v>
      </c>
      <c r="G3092" s="67">
        <f t="shared" si="38"/>
        <v>45717</v>
      </c>
      <c r="H3092" s="67" t="s">
        <v>2007</v>
      </c>
      <c r="I3092" s="26" t="s">
        <v>25</v>
      </c>
      <c r="J3092" s="66" t="s">
        <v>579</v>
      </c>
      <c r="K3092" s="69"/>
      <c r="L3092" s="69"/>
      <c r="M3092" s="69" t="s">
        <v>666</v>
      </c>
      <c r="N3092" s="69" t="s">
        <v>604</v>
      </c>
      <c r="O3092" s="71">
        <v>303.66000000000003</v>
      </c>
      <c r="P3092" s="74">
        <v>0</v>
      </c>
    </row>
    <row r="3093" spans="1:16" ht="14.25" customHeight="1">
      <c r="A3093" s="64" t="s">
        <v>132</v>
      </c>
      <c r="B3093" s="163" t="s">
        <v>1586</v>
      </c>
      <c r="C3093" s="174" t="s">
        <v>648</v>
      </c>
      <c r="D3093" s="68">
        <v>45721</v>
      </c>
      <c r="E3093" s="66">
        <f t="shared" si="36"/>
        <v>3</v>
      </c>
      <c r="F3093" s="66">
        <f t="shared" si="37"/>
        <v>2025</v>
      </c>
      <c r="G3093" s="67">
        <f t="shared" si="38"/>
        <v>45717</v>
      </c>
      <c r="H3093" s="67" t="s">
        <v>2007</v>
      </c>
      <c r="I3093" s="26" t="s">
        <v>25</v>
      </c>
      <c r="J3093" s="66" t="s">
        <v>579</v>
      </c>
      <c r="K3093" s="69"/>
      <c r="L3093" s="69"/>
      <c r="M3093" s="69" t="s">
        <v>666</v>
      </c>
      <c r="N3093" s="69" t="s">
        <v>604</v>
      </c>
      <c r="O3093" s="71">
        <v>37.729999999999997</v>
      </c>
      <c r="P3093" s="74">
        <v>0</v>
      </c>
    </row>
    <row r="3094" spans="1:16" ht="14.25" customHeight="1">
      <c r="A3094" s="64" t="s">
        <v>132</v>
      </c>
      <c r="B3094" s="163" t="s">
        <v>1586</v>
      </c>
      <c r="C3094" s="174" t="s">
        <v>648</v>
      </c>
      <c r="D3094" s="68">
        <v>45721</v>
      </c>
      <c r="E3094" s="66">
        <f t="shared" si="36"/>
        <v>3</v>
      </c>
      <c r="F3094" s="66">
        <f t="shared" si="37"/>
        <v>2025</v>
      </c>
      <c r="G3094" s="67">
        <f t="shared" si="38"/>
        <v>45717</v>
      </c>
      <c r="H3094" s="67" t="s">
        <v>2009</v>
      </c>
      <c r="I3094" s="26" t="s">
        <v>1311</v>
      </c>
      <c r="J3094" s="66" t="s">
        <v>580</v>
      </c>
      <c r="K3094" s="69"/>
      <c r="L3094" s="69"/>
      <c r="M3094" s="69" t="s">
        <v>666</v>
      </c>
      <c r="N3094" s="69" t="s">
        <v>28</v>
      </c>
      <c r="O3094" s="71">
        <v>0</v>
      </c>
      <c r="P3094" s="74">
        <v>68.319999999999993</v>
      </c>
    </row>
    <row r="3095" spans="1:16" ht="14.25" customHeight="1">
      <c r="A3095" s="64" t="s">
        <v>132</v>
      </c>
      <c r="B3095" s="163" t="s">
        <v>1586</v>
      </c>
      <c r="C3095" s="174" t="s">
        <v>648</v>
      </c>
      <c r="D3095" s="68">
        <v>45721</v>
      </c>
      <c r="E3095" s="66">
        <f t="shared" si="36"/>
        <v>3</v>
      </c>
      <c r="F3095" s="66">
        <f t="shared" si="37"/>
        <v>2025</v>
      </c>
      <c r="G3095" s="67">
        <f t="shared" si="38"/>
        <v>45717</v>
      </c>
      <c r="H3095" s="67" t="s">
        <v>2009</v>
      </c>
      <c r="I3095" s="26" t="s">
        <v>1311</v>
      </c>
      <c r="J3095" s="66" t="s">
        <v>580</v>
      </c>
      <c r="K3095" s="69"/>
      <c r="L3095" s="69"/>
      <c r="M3095" s="69" t="s">
        <v>666</v>
      </c>
      <c r="N3095" s="69" t="s">
        <v>28</v>
      </c>
      <c r="O3095" s="71">
        <v>0</v>
      </c>
      <c r="P3095" s="74">
        <v>8.48</v>
      </c>
    </row>
    <row r="3096" spans="1:16" ht="14.25" customHeight="1">
      <c r="A3096" s="64" t="s">
        <v>132</v>
      </c>
      <c r="B3096" s="163" t="s">
        <v>1586</v>
      </c>
      <c r="C3096" s="174" t="s">
        <v>648</v>
      </c>
      <c r="D3096" s="68">
        <v>45734</v>
      </c>
      <c r="E3096" s="66">
        <f t="shared" si="36"/>
        <v>3</v>
      </c>
      <c r="F3096" s="66">
        <f t="shared" si="37"/>
        <v>2025</v>
      </c>
      <c r="G3096" s="67">
        <f t="shared" si="38"/>
        <v>45717</v>
      </c>
      <c r="H3096" s="67" t="s">
        <v>2007</v>
      </c>
      <c r="I3096" s="26" t="s">
        <v>25</v>
      </c>
      <c r="J3096" s="66" t="s">
        <v>579</v>
      </c>
      <c r="K3096" s="69"/>
      <c r="L3096" s="69"/>
      <c r="M3096" s="69" t="s">
        <v>666</v>
      </c>
      <c r="N3096" s="69" t="s">
        <v>604</v>
      </c>
      <c r="O3096" s="71">
        <v>34.24</v>
      </c>
      <c r="P3096" s="74">
        <v>0</v>
      </c>
    </row>
    <row r="3097" spans="1:16" ht="14.25" customHeight="1">
      <c r="A3097" s="64" t="s">
        <v>132</v>
      </c>
      <c r="B3097" s="163" t="s">
        <v>1586</v>
      </c>
      <c r="C3097" s="174" t="s">
        <v>648</v>
      </c>
      <c r="D3097" s="68">
        <v>45734</v>
      </c>
      <c r="E3097" s="66">
        <f t="shared" si="36"/>
        <v>3</v>
      </c>
      <c r="F3097" s="66">
        <f t="shared" si="37"/>
        <v>2025</v>
      </c>
      <c r="G3097" s="67">
        <f t="shared" si="38"/>
        <v>45717</v>
      </c>
      <c r="H3097" s="67" t="s">
        <v>2009</v>
      </c>
      <c r="I3097" s="26" t="s">
        <v>1311</v>
      </c>
      <c r="J3097" s="66" t="s">
        <v>580</v>
      </c>
      <c r="K3097" s="69"/>
      <c r="L3097" s="69"/>
      <c r="M3097" s="69" t="s">
        <v>666</v>
      </c>
      <c r="N3097" s="69" t="s">
        <v>28</v>
      </c>
      <c r="O3097" s="71">
        <v>0</v>
      </c>
      <c r="P3097" s="74">
        <v>7.7</v>
      </c>
    </row>
    <row r="3098" spans="1:16" ht="14.25" customHeight="1">
      <c r="A3098" s="64" t="s">
        <v>132</v>
      </c>
      <c r="B3098" s="163" t="s">
        <v>1586</v>
      </c>
      <c r="C3098" s="174" t="s">
        <v>648</v>
      </c>
      <c r="D3098" s="68">
        <v>45740</v>
      </c>
      <c r="E3098" s="66">
        <f t="shared" si="36"/>
        <v>3</v>
      </c>
      <c r="F3098" s="66">
        <f t="shared" si="37"/>
        <v>2025</v>
      </c>
      <c r="G3098" s="67">
        <f t="shared" si="38"/>
        <v>45717</v>
      </c>
      <c r="H3098" s="67" t="s">
        <v>2007</v>
      </c>
      <c r="I3098" s="26" t="s">
        <v>25</v>
      </c>
      <c r="J3098" s="66" t="s">
        <v>579</v>
      </c>
      <c r="K3098" s="69"/>
      <c r="L3098" s="69"/>
      <c r="M3098" s="69" t="s">
        <v>666</v>
      </c>
      <c r="N3098" s="69" t="s">
        <v>604</v>
      </c>
      <c r="O3098" s="71">
        <v>33.5</v>
      </c>
      <c r="P3098" s="74">
        <v>0</v>
      </c>
    </row>
    <row r="3099" spans="1:16" ht="14.25" customHeight="1">
      <c r="A3099" s="64" t="s">
        <v>132</v>
      </c>
      <c r="B3099" s="163" t="s">
        <v>1586</v>
      </c>
      <c r="C3099" s="174" t="s">
        <v>648</v>
      </c>
      <c r="D3099" s="68">
        <v>45740</v>
      </c>
      <c r="E3099" s="66">
        <f t="shared" si="36"/>
        <v>3</v>
      </c>
      <c r="F3099" s="66">
        <f t="shared" si="37"/>
        <v>2025</v>
      </c>
      <c r="G3099" s="67">
        <f t="shared" si="38"/>
        <v>45717</v>
      </c>
      <c r="H3099" s="67" t="s">
        <v>2009</v>
      </c>
      <c r="I3099" s="26" t="s">
        <v>1311</v>
      </c>
      <c r="J3099" s="66" t="s">
        <v>580</v>
      </c>
      <c r="K3099" s="69"/>
      <c r="L3099" s="69"/>
      <c r="M3099" s="69" t="s">
        <v>666</v>
      </c>
      <c r="N3099" s="69" t="s">
        <v>28</v>
      </c>
      <c r="O3099" s="71">
        <v>0</v>
      </c>
      <c r="P3099" s="74">
        <v>7.53</v>
      </c>
    </row>
    <row r="3100" spans="1:16" ht="14.25" customHeight="1">
      <c r="A3100" s="64" t="s">
        <v>132</v>
      </c>
      <c r="B3100" s="163" t="s">
        <v>1586</v>
      </c>
      <c r="C3100" s="174" t="s">
        <v>648</v>
      </c>
      <c r="D3100" s="68">
        <v>45748</v>
      </c>
      <c r="E3100" s="66">
        <f t="shared" si="36"/>
        <v>4</v>
      </c>
      <c r="F3100" s="66">
        <f t="shared" si="37"/>
        <v>2025</v>
      </c>
      <c r="G3100" s="67">
        <f t="shared" si="38"/>
        <v>45748</v>
      </c>
      <c r="H3100" s="67" t="s">
        <v>2007</v>
      </c>
      <c r="I3100" s="26" t="s">
        <v>25</v>
      </c>
      <c r="J3100" s="66" t="s">
        <v>579</v>
      </c>
      <c r="K3100" s="69"/>
      <c r="L3100" s="69"/>
      <c r="M3100" s="69" t="s">
        <v>666</v>
      </c>
      <c r="N3100" s="69" t="s">
        <v>604</v>
      </c>
      <c r="O3100" s="71">
        <v>293.91000000000003</v>
      </c>
      <c r="P3100" s="74">
        <v>0</v>
      </c>
    </row>
    <row r="3101" spans="1:16" ht="14.25" customHeight="1">
      <c r="A3101" s="64" t="s">
        <v>132</v>
      </c>
      <c r="B3101" s="163" t="s">
        <v>1586</v>
      </c>
      <c r="C3101" s="174" t="s">
        <v>648</v>
      </c>
      <c r="D3101" s="68">
        <v>45748</v>
      </c>
      <c r="E3101" s="66">
        <f t="shared" si="36"/>
        <v>4</v>
      </c>
      <c r="F3101" s="66">
        <f t="shared" si="37"/>
        <v>2025</v>
      </c>
      <c r="G3101" s="67">
        <f t="shared" si="38"/>
        <v>45748</v>
      </c>
      <c r="H3101" s="67" t="s">
        <v>2009</v>
      </c>
      <c r="I3101" s="26" t="s">
        <v>1311</v>
      </c>
      <c r="J3101" s="66" t="s">
        <v>580</v>
      </c>
      <c r="K3101" s="69"/>
      <c r="L3101" s="69"/>
      <c r="M3101" s="69" t="s">
        <v>666</v>
      </c>
      <c r="N3101" s="69" t="s">
        <v>28</v>
      </c>
      <c r="O3101" s="71">
        <v>0</v>
      </c>
      <c r="P3101" s="74">
        <v>66.12</v>
      </c>
    </row>
    <row r="3102" spans="1:16" ht="14.25" customHeight="1">
      <c r="A3102" s="64" t="s">
        <v>132</v>
      </c>
      <c r="B3102" s="163" t="s">
        <v>1586</v>
      </c>
      <c r="C3102" s="174" t="s">
        <v>648</v>
      </c>
      <c r="D3102" s="68">
        <v>45749</v>
      </c>
      <c r="E3102" s="66">
        <f t="shared" si="36"/>
        <v>4</v>
      </c>
      <c r="F3102" s="66">
        <f t="shared" si="37"/>
        <v>2025</v>
      </c>
      <c r="G3102" s="67">
        <f t="shared" si="38"/>
        <v>45748</v>
      </c>
      <c r="H3102" s="67" t="s">
        <v>29</v>
      </c>
      <c r="I3102" s="26" t="s">
        <v>161</v>
      </c>
      <c r="J3102" s="66" t="s">
        <v>1218</v>
      </c>
      <c r="K3102" s="69"/>
      <c r="L3102" s="69"/>
      <c r="M3102" s="69" t="s">
        <v>664</v>
      </c>
      <c r="N3102" s="69" t="s">
        <v>604</v>
      </c>
      <c r="O3102" s="71">
        <v>5959.9</v>
      </c>
      <c r="P3102" s="74">
        <v>0</v>
      </c>
    </row>
    <row r="3103" spans="1:16" ht="14.25" customHeight="1">
      <c r="A3103" s="64" t="s">
        <v>132</v>
      </c>
      <c r="B3103" s="163" t="s">
        <v>1586</v>
      </c>
      <c r="C3103" s="174" t="s">
        <v>648</v>
      </c>
      <c r="D3103" s="68">
        <v>45749</v>
      </c>
      <c r="E3103" s="66">
        <f t="shared" si="36"/>
        <v>4</v>
      </c>
      <c r="F3103" s="66">
        <f t="shared" si="37"/>
        <v>2025</v>
      </c>
      <c r="G3103" s="67">
        <f t="shared" si="38"/>
        <v>45748</v>
      </c>
      <c r="H3103" s="67" t="s">
        <v>29</v>
      </c>
      <c r="I3103" s="26" t="s">
        <v>161</v>
      </c>
      <c r="J3103" s="66" t="s">
        <v>1218</v>
      </c>
      <c r="K3103" s="69"/>
      <c r="L3103" s="69"/>
      <c r="M3103" s="69" t="s">
        <v>664</v>
      </c>
      <c r="N3103" s="69" t="s">
        <v>604</v>
      </c>
      <c r="O3103" s="71">
        <v>5959.9</v>
      </c>
      <c r="P3103" s="74">
        <v>0</v>
      </c>
    </row>
    <row r="3104" spans="1:16" ht="14.25" customHeight="1">
      <c r="A3104" s="64" t="s">
        <v>132</v>
      </c>
      <c r="B3104" s="163" t="s">
        <v>1586</v>
      </c>
      <c r="C3104" s="174" t="s">
        <v>648</v>
      </c>
      <c r="D3104" s="68">
        <v>45750</v>
      </c>
      <c r="E3104" s="66">
        <f t="shared" si="36"/>
        <v>4</v>
      </c>
      <c r="F3104" s="66">
        <f t="shared" si="37"/>
        <v>2025</v>
      </c>
      <c r="G3104" s="67">
        <f t="shared" si="38"/>
        <v>45748</v>
      </c>
      <c r="H3104" s="67" t="s">
        <v>2007</v>
      </c>
      <c r="I3104" s="26" t="s">
        <v>25</v>
      </c>
      <c r="J3104" s="66" t="s">
        <v>579</v>
      </c>
      <c r="K3104" s="69"/>
      <c r="L3104" s="69"/>
      <c r="M3104" s="69" t="s">
        <v>666</v>
      </c>
      <c r="N3104" s="69" t="s">
        <v>604</v>
      </c>
      <c r="O3104" s="71">
        <v>40.119999999999997</v>
      </c>
      <c r="P3104" s="74">
        <v>0</v>
      </c>
    </row>
    <row r="3105" spans="1:16" ht="14.25" customHeight="1">
      <c r="A3105" s="64" t="s">
        <v>132</v>
      </c>
      <c r="B3105" s="163" t="s">
        <v>1586</v>
      </c>
      <c r="C3105" s="174" t="s">
        <v>648</v>
      </c>
      <c r="D3105" s="68">
        <v>45750</v>
      </c>
      <c r="E3105" s="66">
        <f t="shared" si="36"/>
        <v>4</v>
      </c>
      <c r="F3105" s="66">
        <f t="shared" si="37"/>
        <v>2025</v>
      </c>
      <c r="G3105" s="67">
        <f t="shared" si="38"/>
        <v>45748</v>
      </c>
      <c r="H3105" s="67" t="s">
        <v>2009</v>
      </c>
      <c r="I3105" s="26" t="s">
        <v>1311</v>
      </c>
      <c r="J3105" s="66" t="s">
        <v>580</v>
      </c>
      <c r="K3105" s="69"/>
      <c r="L3105" s="69"/>
      <c r="M3105" s="69" t="s">
        <v>666</v>
      </c>
      <c r="N3105" s="69" t="s">
        <v>28</v>
      </c>
      <c r="O3105" s="71">
        <v>0</v>
      </c>
      <c r="P3105" s="74">
        <v>9.02</v>
      </c>
    </row>
    <row r="3106" spans="1:16" ht="14.25" customHeight="1">
      <c r="A3106" s="64" t="s">
        <v>132</v>
      </c>
      <c r="B3106" s="163" t="s">
        <v>1586</v>
      </c>
      <c r="C3106" s="174" t="s">
        <v>648</v>
      </c>
      <c r="D3106" s="68">
        <v>45769</v>
      </c>
      <c r="E3106" s="66">
        <f t="shared" si="36"/>
        <v>4</v>
      </c>
      <c r="F3106" s="66">
        <f t="shared" si="37"/>
        <v>2025</v>
      </c>
      <c r="G3106" s="67">
        <f t="shared" si="38"/>
        <v>45748</v>
      </c>
      <c r="H3106" s="67" t="s">
        <v>2007</v>
      </c>
      <c r="I3106" s="26" t="s">
        <v>25</v>
      </c>
      <c r="J3106" s="66" t="s">
        <v>579</v>
      </c>
      <c r="K3106" s="69"/>
      <c r="L3106" s="69"/>
      <c r="M3106" s="69" t="s">
        <v>666</v>
      </c>
      <c r="N3106" s="69" t="s">
        <v>604</v>
      </c>
      <c r="O3106" s="71">
        <v>40.39</v>
      </c>
      <c r="P3106" s="74">
        <v>0</v>
      </c>
    </row>
    <row r="3107" spans="1:16" ht="14.25" customHeight="1">
      <c r="A3107" s="64" t="s">
        <v>132</v>
      </c>
      <c r="B3107" s="163" t="s">
        <v>1586</v>
      </c>
      <c r="C3107" s="174" t="s">
        <v>648</v>
      </c>
      <c r="D3107" s="68">
        <v>45769</v>
      </c>
      <c r="E3107" s="66">
        <f t="shared" si="36"/>
        <v>4</v>
      </c>
      <c r="F3107" s="66">
        <f t="shared" si="37"/>
        <v>2025</v>
      </c>
      <c r="G3107" s="67">
        <f t="shared" si="38"/>
        <v>45748</v>
      </c>
      <c r="H3107" s="67" t="s">
        <v>2009</v>
      </c>
      <c r="I3107" s="26" t="s">
        <v>1311</v>
      </c>
      <c r="J3107" s="66" t="s">
        <v>580</v>
      </c>
      <c r="K3107" s="69"/>
      <c r="L3107" s="69"/>
      <c r="M3107" s="69" t="s">
        <v>666</v>
      </c>
      <c r="N3107" s="69" t="s">
        <v>28</v>
      </c>
      <c r="O3107" s="71">
        <v>0</v>
      </c>
      <c r="P3107" s="74">
        <v>9.08</v>
      </c>
    </row>
    <row r="3108" spans="1:16" ht="14.25" customHeight="1">
      <c r="A3108" s="64" t="s">
        <v>132</v>
      </c>
      <c r="B3108" s="163" t="s">
        <v>1586</v>
      </c>
      <c r="C3108" s="174" t="s">
        <v>648</v>
      </c>
      <c r="D3108" s="68">
        <v>45770</v>
      </c>
      <c r="E3108" s="66">
        <f t="shared" si="36"/>
        <v>4</v>
      </c>
      <c r="F3108" s="66">
        <f t="shared" si="37"/>
        <v>2025</v>
      </c>
      <c r="G3108" s="67">
        <f t="shared" si="38"/>
        <v>45748</v>
      </c>
      <c r="H3108" s="67" t="s">
        <v>2007</v>
      </c>
      <c r="I3108" s="26" t="s">
        <v>25</v>
      </c>
      <c r="J3108" s="66" t="s">
        <v>579</v>
      </c>
      <c r="K3108" s="69"/>
      <c r="L3108" s="69"/>
      <c r="M3108" s="69" t="s">
        <v>666</v>
      </c>
      <c r="N3108" s="69" t="s">
        <v>604</v>
      </c>
      <c r="O3108" s="71">
        <v>39.21</v>
      </c>
      <c r="P3108" s="74">
        <v>0</v>
      </c>
    </row>
    <row r="3109" spans="1:16" ht="14.25" customHeight="1">
      <c r="A3109" s="64" t="s">
        <v>132</v>
      </c>
      <c r="B3109" s="163" t="s">
        <v>1586</v>
      </c>
      <c r="C3109" s="174" t="s">
        <v>648</v>
      </c>
      <c r="D3109" s="68">
        <v>45770</v>
      </c>
      <c r="E3109" s="66">
        <f t="shared" si="36"/>
        <v>4</v>
      </c>
      <c r="F3109" s="66">
        <f t="shared" si="37"/>
        <v>2025</v>
      </c>
      <c r="G3109" s="67">
        <f t="shared" si="38"/>
        <v>45748</v>
      </c>
      <c r="H3109" s="67" t="s">
        <v>2009</v>
      </c>
      <c r="I3109" s="26" t="s">
        <v>1311</v>
      </c>
      <c r="J3109" s="66" t="s">
        <v>580</v>
      </c>
      <c r="K3109" s="69"/>
      <c r="L3109" s="69"/>
      <c r="M3109" s="69" t="s">
        <v>666</v>
      </c>
      <c r="N3109" s="69" t="s">
        <v>28</v>
      </c>
      <c r="O3109" s="71">
        <v>0</v>
      </c>
      <c r="P3109" s="74">
        <v>8.82</v>
      </c>
    </row>
    <row r="3110" spans="1:16" ht="14.25" customHeight="1">
      <c r="A3110" s="64" t="s">
        <v>132</v>
      </c>
      <c r="B3110" s="163" t="s">
        <v>1586</v>
      </c>
      <c r="C3110" s="174" t="s">
        <v>648</v>
      </c>
      <c r="D3110" s="68">
        <v>45779</v>
      </c>
      <c r="E3110" s="66">
        <f t="shared" si="36"/>
        <v>5</v>
      </c>
      <c r="F3110" s="66">
        <f t="shared" si="37"/>
        <v>2025</v>
      </c>
      <c r="G3110" s="67">
        <f t="shared" si="38"/>
        <v>45778</v>
      </c>
      <c r="H3110" s="67" t="s">
        <v>2007</v>
      </c>
      <c r="I3110" s="26" t="s">
        <v>25</v>
      </c>
      <c r="J3110" s="66" t="s">
        <v>1316</v>
      </c>
      <c r="K3110" s="69"/>
      <c r="L3110" s="69"/>
      <c r="M3110" s="69" t="s">
        <v>666</v>
      </c>
      <c r="N3110" s="69" t="s">
        <v>604</v>
      </c>
      <c r="O3110" s="71">
        <v>324.36</v>
      </c>
      <c r="P3110" s="74">
        <v>0</v>
      </c>
    </row>
    <row r="3111" spans="1:16" ht="14.25" customHeight="1">
      <c r="A3111" s="64" t="s">
        <v>132</v>
      </c>
      <c r="B3111" s="163" t="s">
        <v>1586</v>
      </c>
      <c r="C3111" s="174" t="s">
        <v>648</v>
      </c>
      <c r="D3111" s="68">
        <v>45779</v>
      </c>
      <c r="E3111" s="66">
        <f t="shared" si="36"/>
        <v>5</v>
      </c>
      <c r="F3111" s="66">
        <f t="shared" si="37"/>
        <v>2025</v>
      </c>
      <c r="G3111" s="67">
        <f t="shared" si="38"/>
        <v>45778</v>
      </c>
      <c r="H3111" s="67" t="s">
        <v>2007</v>
      </c>
      <c r="I3111" s="26" t="s">
        <v>25</v>
      </c>
      <c r="J3111" s="66" t="s">
        <v>1316</v>
      </c>
      <c r="K3111" s="69"/>
      <c r="L3111" s="69"/>
      <c r="M3111" s="69" t="s">
        <v>666</v>
      </c>
      <c r="N3111" s="69" t="s">
        <v>604</v>
      </c>
      <c r="O3111" s="71">
        <v>76.47</v>
      </c>
      <c r="P3111" s="74">
        <v>0</v>
      </c>
    </row>
    <row r="3112" spans="1:16" ht="14.25" customHeight="1">
      <c r="A3112" s="64" t="s">
        <v>132</v>
      </c>
      <c r="B3112" s="163" t="s">
        <v>1586</v>
      </c>
      <c r="C3112" s="174" t="s">
        <v>648</v>
      </c>
      <c r="D3112" s="68">
        <v>45779</v>
      </c>
      <c r="E3112" s="66">
        <f t="shared" si="36"/>
        <v>5</v>
      </c>
      <c r="F3112" s="66">
        <f t="shared" si="37"/>
        <v>2025</v>
      </c>
      <c r="G3112" s="67">
        <f t="shared" si="38"/>
        <v>45778</v>
      </c>
      <c r="H3112" s="67" t="s">
        <v>2009</v>
      </c>
      <c r="I3112" s="26" t="s">
        <v>1311</v>
      </c>
      <c r="J3112" s="66" t="s">
        <v>1317</v>
      </c>
      <c r="K3112" s="69"/>
      <c r="L3112" s="69"/>
      <c r="M3112" s="69" t="s">
        <v>666</v>
      </c>
      <c r="N3112" s="69" t="s">
        <v>28</v>
      </c>
      <c r="O3112" s="71">
        <v>0</v>
      </c>
      <c r="P3112" s="74">
        <v>72.98</v>
      </c>
    </row>
    <row r="3113" spans="1:16" ht="14.25" customHeight="1">
      <c r="A3113" s="64" t="s">
        <v>132</v>
      </c>
      <c r="B3113" s="163" t="s">
        <v>1586</v>
      </c>
      <c r="C3113" s="174" t="s">
        <v>648</v>
      </c>
      <c r="D3113" s="68">
        <v>45779</v>
      </c>
      <c r="E3113" s="66">
        <f t="shared" si="36"/>
        <v>5</v>
      </c>
      <c r="F3113" s="66">
        <f t="shared" si="37"/>
        <v>2025</v>
      </c>
      <c r="G3113" s="67">
        <f t="shared" si="38"/>
        <v>45778</v>
      </c>
      <c r="H3113" s="67" t="s">
        <v>2009</v>
      </c>
      <c r="I3113" s="26" t="s">
        <v>1311</v>
      </c>
      <c r="J3113" s="66" t="s">
        <v>1317</v>
      </c>
      <c r="K3113" s="69"/>
      <c r="L3113" s="69"/>
      <c r="M3113" s="69" t="s">
        <v>666</v>
      </c>
      <c r="N3113" s="69" t="s">
        <v>28</v>
      </c>
      <c r="O3113" s="71">
        <v>0</v>
      </c>
      <c r="P3113" s="74">
        <v>17.2</v>
      </c>
    </row>
    <row r="3114" spans="1:16" ht="14.25" customHeight="1">
      <c r="A3114" s="64" t="s">
        <v>132</v>
      </c>
      <c r="B3114" s="163" t="s">
        <v>1586</v>
      </c>
      <c r="C3114" s="174" t="s">
        <v>648</v>
      </c>
      <c r="D3114" s="68">
        <v>45782</v>
      </c>
      <c r="E3114" s="66">
        <f t="shared" si="36"/>
        <v>5</v>
      </c>
      <c r="F3114" s="66">
        <f t="shared" si="37"/>
        <v>2025</v>
      </c>
      <c r="G3114" s="67">
        <f t="shared" si="38"/>
        <v>45778</v>
      </c>
      <c r="H3114" s="67" t="s">
        <v>2007</v>
      </c>
      <c r="I3114" s="26" t="s">
        <v>25</v>
      </c>
      <c r="J3114" s="66" t="s">
        <v>1316</v>
      </c>
      <c r="K3114" s="69"/>
      <c r="L3114" s="69"/>
      <c r="M3114" s="69" t="s">
        <v>666</v>
      </c>
      <c r="N3114" s="69" t="s">
        <v>604</v>
      </c>
      <c r="O3114" s="71">
        <v>38.82</v>
      </c>
      <c r="P3114" s="74">
        <v>0</v>
      </c>
    </row>
    <row r="3115" spans="1:16" ht="14.25" customHeight="1">
      <c r="A3115" s="64" t="s">
        <v>132</v>
      </c>
      <c r="B3115" s="163" t="s">
        <v>1586</v>
      </c>
      <c r="C3115" s="174" t="s">
        <v>648</v>
      </c>
      <c r="D3115" s="68">
        <v>45782</v>
      </c>
      <c r="E3115" s="66">
        <f t="shared" si="36"/>
        <v>5</v>
      </c>
      <c r="F3115" s="66">
        <f t="shared" si="37"/>
        <v>2025</v>
      </c>
      <c r="G3115" s="67">
        <f t="shared" si="38"/>
        <v>45778</v>
      </c>
      <c r="H3115" s="67" t="s">
        <v>2009</v>
      </c>
      <c r="I3115" s="26" t="s">
        <v>1311</v>
      </c>
      <c r="J3115" s="66" t="s">
        <v>1317</v>
      </c>
      <c r="K3115" s="69"/>
      <c r="L3115" s="69"/>
      <c r="M3115" s="69" t="s">
        <v>666</v>
      </c>
      <c r="N3115" s="69" t="s">
        <v>28</v>
      </c>
      <c r="O3115" s="71">
        <v>0</v>
      </c>
      <c r="P3115" s="74">
        <v>8.73</v>
      </c>
    </row>
    <row r="3116" spans="1:16" ht="14.25" customHeight="1">
      <c r="A3116" s="64" t="s">
        <v>132</v>
      </c>
      <c r="B3116" s="163" t="s">
        <v>1586</v>
      </c>
      <c r="C3116" s="174" t="s">
        <v>648</v>
      </c>
      <c r="D3116" s="68">
        <v>45791</v>
      </c>
      <c r="E3116" s="66">
        <f t="shared" si="36"/>
        <v>5</v>
      </c>
      <c r="F3116" s="66">
        <f t="shared" si="37"/>
        <v>2025</v>
      </c>
      <c r="G3116" s="67">
        <f t="shared" si="38"/>
        <v>45778</v>
      </c>
      <c r="H3116" s="67" t="s">
        <v>29</v>
      </c>
      <c r="I3116" s="26" t="s">
        <v>161</v>
      </c>
      <c r="J3116" s="66" t="s">
        <v>1218</v>
      </c>
      <c r="K3116" s="69"/>
      <c r="L3116" s="69"/>
      <c r="M3116" s="69" t="s">
        <v>664</v>
      </c>
      <c r="N3116" s="69" t="s">
        <v>604</v>
      </c>
      <c r="O3116" s="71">
        <v>5959.9</v>
      </c>
      <c r="P3116" s="74">
        <v>0</v>
      </c>
    </row>
    <row r="3117" spans="1:16" ht="14.25" customHeight="1">
      <c r="A3117" s="64" t="s">
        <v>132</v>
      </c>
      <c r="B3117" s="163" t="s">
        <v>1586</v>
      </c>
      <c r="C3117" s="174" t="s">
        <v>648</v>
      </c>
      <c r="D3117" s="68">
        <v>45796</v>
      </c>
      <c r="E3117" s="66">
        <f t="shared" si="36"/>
        <v>5</v>
      </c>
      <c r="F3117" s="66">
        <f t="shared" si="37"/>
        <v>2025</v>
      </c>
      <c r="G3117" s="67">
        <f t="shared" si="38"/>
        <v>45778</v>
      </c>
      <c r="H3117" s="67" t="s">
        <v>2007</v>
      </c>
      <c r="I3117" s="26" t="s">
        <v>25</v>
      </c>
      <c r="J3117" s="66" t="s">
        <v>1316</v>
      </c>
      <c r="K3117" s="69"/>
      <c r="L3117" s="69"/>
      <c r="M3117" s="69" t="s">
        <v>666</v>
      </c>
      <c r="N3117" s="69" t="s">
        <v>604</v>
      </c>
      <c r="O3117" s="71">
        <v>36.83</v>
      </c>
      <c r="P3117" s="74">
        <v>0</v>
      </c>
    </row>
    <row r="3118" spans="1:16" ht="14.25" customHeight="1">
      <c r="A3118" s="64" t="s">
        <v>132</v>
      </c>
      <c r="B3118" s="163" t="s">
        <v>1586</v>
      </c>
      <c r="C3118" s="174" t="s">
        <v>648</v>
      </c>
      <c r="D3118" s="68">
        <v>45796</v>
      </c>
      <c r="E3118" s="66">
        <f t="shared" si="36"/>
        <v>5</v>
      </c>
      <c r="F3118" s="66">
        <f t="shared" si="37"/>
        <v>2025</v>
      </c>
      <c r="G3118" s="67">
        <f t="shared" si="38"/>
        <v>45778</v>
      </c>
      <c r="H3118" s="67" t="s">
        <v>2009</v>
      </c>
      <c r="I3118" s="26" t="s">
        <v>1311</v>
      </c>
      <c r="J3118" s="66" t="s">
        <v>1317</v>
      </c>
      <c r="K3118" s="69"/>
      <c r="L3118" s="69"/>
      <c r="M3118" s="69" t="s">
        <v>666</v>
      </c>
      <c r="N3118" s="69" t="s">
        <v>28</v>
      </c>
      <c r="O3118" s="71">
        <v>0</v>
      </c>
      <c r="P3118" s="74">
        <v>8.2799999999999994</v>
      </c>
    </row>
    <row r="3119" spans="1:16" ht="14.25" customHeight="1">
      <c r="A3119" s="64" t="s">
        <v>132</v>
      </c>
      <c r="B3119" s="163" t="s">
        <v>1586</v>
      </c>
      <c r="C3119" s="174" t="s">
        <v>648</v>
      </c>
      <c r="D3119" s="68">
        <v>45800</v>
      </c>
      <c r="E3119" s="66">
        <f t="shared" si="36"/>
        <v>5</v>
      </c>
      <c r="F3119" s="66">
        <f t="shared" si="37"/>
        <v>2025</v>
      </c>
      <c r="G3119" s="67">
        <f t="shared" si="38"/>
        <v>45778</v>
      </c>
      <c r="H3119" s="67" t="s">
        <v>2007</v>
      </c>
      <c r="I3119" s="26" t="s">
        <v>25</v>
      </c>
      <c r="J3119" s="66" t="s">
        <v>1316</v>
      </c>
      <c r="K3119" s="69"/>
      <c r="L3119" s="69"/>
      <c r="M3119" s="69" t="s">
        <v>666</v>
      </c>
      <c r="N3119" s="69" t="s">
        <v>604</v>
      </c>
      <c r="O3119" s="71">
        <v>39.54</v>
      </c>
      <c r="P3119" s="74">
        <v>0</v>
      </c>
    </row>
    <row r="3120" spans="1:16" ht="14.25" customHeight="1">
      <c r="A3120" s="64" t="s">
        <v>132</v>
      </c>
      <c r="B3120" s="163" t="s">
        <v>1586</v>
      </c>
      <c r="C3120" s="174" t="s">
        <v>648</v>
      </c>
      <c r="D3120" s="68">
        <v>45800</v>
      </c>
      <c r="E3120" s="66">
        <f t="shared" si="36"/>
        <v>5</v>
      </c>
      <c r="F3120" s="66">
        <f t="shared" si="37"/>
        <v>2025</v>
      </c>
      <c r="G3120" s="67">
        <f t="shared" si="38"/>
        <v>45778</v>
      </c>
      <c r="H3120" s="67" t="s">
        <v>2009</v>
      </c>
      <c r="I3120" s="26" t="s">
        <v>1311</v>
      </c>
      <c r="J3120" s="66" t="s">
        <v>1317</v>
      </c>
      <c r="K3120" s="69"/>
      <c r="L3120" s="69"/>
      <c r="M3120" s="69" t="s">
        <v>666</v>
      </c>
      <c r="N3120" s="69" t="s">
        <v>28</v>
      </c>
      <c r="O3120" s="71">
        <v>0</v>
      </c>
      <c r="P3120" s="74">
        <v>8.89</v>
      </c>
    </row>
    <row r="3121" spans="1:16" ht="14.25" customHeight="1">
      <c r="A3121" s="64" t="s">
        <v>132</v>
      </c>
      <c r="B3121" s="163" t="s">
        <v>1586</v>
      </c>
      <c r="C3121" s="174" t="s">
        <v>648</v>
      </c>
      <c r="D3121" s="68">
        <v>45810</v>
      </c>
      <c r="E3121" s="66">
        <f t="shared" si="36"/>
        <v>6</v>
      </c>
      <c r="F3121" s="66">
        <f t="shared" si="37"/>
        <v>2025</v>
      </c>
      <c r="G3121" s="67">
        <f t="shared" si="38"/>
        <v>45809</v>
      </c>
      <c r="H3121" s="67" t="s">
        <v>2007</v>
      </c>
      <c r="I3121" s="26" t="s">
        <v>25</v>
      </c>
      <c r="J3121" s="66" t="s">
        <v>1316</v>
      </c>
      <c r="K3121" s="69"/>
      <c r="L3121" s="69"/>
      <c r="M3121" s="69" t="s">
        <v>666</v>
      </c>
      <c r="N3121" s="69" t="s">
        <v>604</v>
      </c>
      <c r="O3121" s="71">
        <v>327.16000000000003</v>
      </c>
      <c r="P3121" s="74">
        <v>0</v>
      </c>
    </row>
    <row r="3122" spans="1:16" ht="14.25" customHeight="1">
      <c r="A3122" s="64" t="s">
        <v>132</v>
      </c>
      <c r="B3122" s="163" t="s">
        <v>1586</v>
      </c>
      <c r="C3122" s="174" t="s">
        <v>648</v>
      </c>
      <c r="D3122" s="68">
        <v>45810</v>
      </c>
      <c r="E3122" s="66">
        <f t="shared" si="36"/>
        <v>6</v>
      </c>
      <c r="F3122" s="66">
        <f t="shared" si="37"/>
        <v>2025</v>
      </c>
      <c r="G3122" s="67">
        <f t="shared" si="38"/>
        <v>45809</v>
      </c>
      <c r="H3122" s="67" t="s">
        <v>2007</v>
      </c>
      <c r="I3122" s="26" t="s">
        <v>25</v>
      </c>
      <c r="J3122" s="66" t="s">
        <v>1316</v>
      </c>
      <c r="K3122" s="69"/>
      <c r="L3122" s="69"/>
      <c r="M3122" s="69" t="s">
        <v>666</v>
      </c>
      <c r="N3122" s="69" t="s">
        <v>604</v>
      </c>
      <c r="O3122" s="71">
        <v>80.510000000000005</v>
      </c>
      <c r="P3122" s="74">
        <v>0</v>
      </c>
    </row>
    <row r="3123" spans="1:16" ht="14.25" customHeight="1">
      <c r="A3123" s="64" t="s">
        <v>132</v>
      </c>
      <c r="B3123" s="163" t="s">
        <v>1586</v>
      </c>
      <c r="C3123" s="174" t="s">
        <v>648</v>
      </c>
      <c r="D3123" s="68">
        <v>45810</v>
      </c>
      <c r="E3123" s="66">
        <f t="shared" si="36"/>
        <v>6</v>
      </c>
      <c r="F3123" s="66">
        <f t="shared" si="37"/>
        <v>2025</v>
      </c>
      <c r="G3123" s="67">
        <f t="shared" si="38"/>
        <v>45809</v>
      </c>
      <c r="H3123" s="67" t="s">
        <v>2009</v>
      </c>
      <c r="I3123" s="26" t="s">
        <v>1311</v>
      </c>
      <c r="J3123" s="66" t="s">
        <v>1317</v>
      </c>
      <c r="K3123" s="69"/>
      <c r="L3123" s="69"/>
      <c r="M3123" s="69" t="s">
        <v>666</v>
      </c>
      <c r="N3123" s="69" t="s">
        <v>28</v>
      </c>
      <c r="O3123" s="71">
        <v>0</v>
      </c>
      <c r="P3123" s="74">
        <v>73.61</v>
      </c>
    </row>
    <row r="3124" spans="1:16" ht="14.25" customHeight="1">
      <c r="A3124" s="64" t="s">
        <v>132</v>
      </c>
      <c r="B3124" s="163" t="s">
        <v>1586</v>
      </c>
      <c r="C3124" s="174" t="s">
        <v>648</v>
      </c>
      <c r="D3124" s="68">
        <v>45810</v>
      </c>
      <c r="E3124" s="66">
        <f t="shared" si="36"/>
        <v>6</v>
      </c>
      <c r="F3124" s="66">
        <f t="shared" si="37"/>
        <v>2025</v>
      </c>
      <c r="G3124" s="67">
        <f t="shared" si="38"/>
        <v>45809</v>
      </c>
      <c r="H3124" s="67" t="s">
        <v>2009</v>
      </c>
      <c r="I3124" s="26" t="s">
        <v>1311</v>
      </c>
      <c r="J3124" s="66" t="s">
        <v>1317</v>
      </c>
      <c r="K3124" s="69"/>
      <c r="L3124" s="69"/>
      <c r="M3124" s="69" t="s">
        <v>666</v>
      </c>
      <c r="N3124" s="69" t="s">
        <v>28</v>
      </c>
      <c r="O3124" s="71">
        <v>0</v>
      </c>
      <c r="P3124" s="74">
        <v>18.11</v>
      </c>
    </row>
    <row r="3125" spans="1:16" ht="14.25" customHeight="1">
      <c r="A3125" s="64" t="s">
        <v>132</v>
      </c>
      <c r="B3125" s="163" t="s">
        <v>1586</v>
      </c>
      <c r="C3125" s="174" t="s">
        <v>648</v>
      </c>
      <c r="D3125" s="68">
        <v>45811</v>
      </c>
      <c r="E3125" s="66">
        <f t="shared" si="36"/>
        <v>6</v>
      </c>
      <c r="F3125" s="66">
        <f t="shared" si="37"/>
        <v>2025</v>
      </c>
      <c r="G3125" s="67">
        <f t="shared" si="38"/>
        <v>45809</v>
      </c>
      <c r="H3125" s="67" t="s">
        <v>2007</v>
      </c>
      <c r="I3125" s="26" t="s">
        <v>25</v>
      </c>
      <c r="J3125" s="66" t="s">
        <v>1316</v>
      </c>
      <c r="K3125" s="69"/>
      <c r="L3125" s="69"/>
      <c r="M3125" s="69" t="s">
        <v>666</v>
      </c>
      <c r="N3125" s="69" t="s">
        <v>604</v>
      </c>
      <c r="O3125" s="71">
        <v>40.659999999999997</v>
      </c>
      <c r="P3125" s="74">
        <v>0</v>
      </c>
    </row>
    <row r="3126" spans="1:16" ht="14.25" customHeight="1">
      <c r="A3126" s="64" t="s">
        <v>132</v>
      </c>
      <c r="B3126" s="163" t="s">
        <v>1586</v>
      </c>
      <c r="C3126" s="174" t="s">
        <v>648</v>
      </c>
      <c r="D3126" s="68">
        <v>45811</v>
      </c>
      <c r="E3126" s="66">
        <f t="shared" si="36"/>
        <v>6</v>
      </c>
      <c r="F3126" s="66">
        <f t="shared" si="37"/>
        <v>2025</v>
      </c>
      <c r="G3126" s="67">
        <f t="shared" si="38"/>
        <v>45809</v>
      </c>
      <c r="H3126" s="67" t="s">
        <v>2009</v>
      </c>
      <c r="I3126" s="26" t="s">
        <v>1311</v>
      </c>
      <c r="J3126" s="66" t="s">
        <v>1317</v>
      </c>
      <c r="K3126" s="69"/>
      <c r="L3126" s="69"/>
      <c r="M3126" s="69" t="s">
        <v>666</v>
      </c>
      <c r="N3126" s="69" t="s">
        <v>28</v>
      </c>
      <c r="O3126" s="71">
        <v>0</v>
      </c>
      <c r="P3126" s="74">
        <v>9.14</v>
      </c>
    </row>
    <row r="3127" spans="1:16" ht="14.25" customHeight="1">
      <c r="A3127" s="64" t="s">
        <v>132</v>
      </c>
      <c r="B3127" s="163" t="s">
        <v>1586</v>
      </c>
      <c r="C3127" s="174" t="s">
        <v>648</v>
      </c>
      <c r="D3127" s="68">
        <v>45824</v>
      </c>
      <c r="E3127" s="66">
        <f t="shared" si="36"/>
        <v>6</v>
      </c>
      <c r="F3127" s="66">
        <f t="shared" si="37"/>
        <v>2025</v>
      </c>
      <c r="G3127" s="67">
        <f t="shared" si="38"/>
        <v>45809</v>
      </c>
      <c r="H3127" s="67" t="s">
        <v>2007</v>
      </c>
      <c r="I3127" s="26" t="s">
        <v>25</v>
      </c>
      <c r="J3127" s="66" t="s">
        <v>1316</v>
      </c>
      <c r="K3127" s="69"/>
      <c r="L3127" s="69"/>
      <c r="M3127" s="69" t="s">
        <v>666</v>
      </c>
      <c r="N3127" s="69" t="s">
        <v>604</v>
      </c>
      <c r="O3127" s="71">
        <v>40.31</v>
      </c>
      <c r="P3127" s="74">
        <v>0</v>
      </c>
    </row>
    <row r="3128" spans="1:16" ht="14.25" customHeight="1">
      <c r="A3128" s="64" t="s">
        <v>132</v>
      </c>
      <c r="B3128" s="163" t="s">
        <v>1586</v>
      </c>
      <c r="C3128" s="174" t="s">
        <v>648</v>
      </c>
      <c r="D3128" s="68">
        <v>45824</v>
      </c>
      <c r="E3128" s="66">
        <f t="shared" si="36"/>
        <v>6</v>
      </c>
      <c r="F3128" s="66">
        <f t="shared" si="37"/>
        <v>2025</v>
      </c>
      <c r="G3128" s="67">
        <f t="shared" si="38"/>
        <v>45809</v>
      </c>
      <c r="H3128" s="67" t="s">
        <v>2009</v>
      </c>
      <c r="I3128" s="26" t="s">
        <v>1311</v>
      </c>
      <c r="J3128" s="66" t="s">
        <v>1317</v>
      </c>
      <c r="K3128" s="69"/>
      <c r="L3128" s="69"/>
      <c r="M3128" s="69" t="s">
        <v>666</v>
      </c>
      <c r="N3128" s="69" t="s">
        <v>28</v>
      </c>
      <c r="O3128" s="71">
        <v>0</v>
      </c>
      <c r="P3128" s="74">
        <v>9.06</v>
      </c>
    </row>
    <row r="3129" spans="1:16" ht="14.25" customHeight="1">
      <c r="A3129" s="64" t="s">
        <v>132</v>
      </c>
      <c r="B3129" s="163" t="s">
        <v>1586</v>
      </c>
      <c r="C3129" s="174" t="s">
        <v>648</v>
      </c>
      <c r="D3129" s="68">
        <v>45826</v>
      </c>
      <c r="E3129" s="66">
        <f t="shared" si="36"/>
        <v>6</v>
      </c>
      <c r="F3129" s="66">
        <f t="shared" si="37"/>
        <v>2025</v>
      </c>
      <c r="G3129" s="67">
        <f t="shared" si="38"/>
        <v>45809</v>
      </c>
      <c r="H3129" s="67" t="s">
        <v>2007</v>
      </c>
      <c r="I3129" s="26" t="s">
        <v>25</v>
      </c>
      <c r="J3129" s="66" t="s">
        <v>1316</v>
      </c>
      <c r="K3129" s="69"/>
      <c r="L3129" s="69"/>
      <c r="M3129" s="69" t="s">
        <v>666</v>
      </c>
      <c r="N3129" s="69" t="s">
        <v>604</v>
      </c>
      <c r="O3129" s="71">
        <v>40.78</v>
      </c>
      <c r="P3129" s="74">
        <v>0</v>
      </c>
    </row>
    <row r="3130" spans="1:16" ht="14.25" customHeight="1">
      <c r="A3130" s="64" t="s">
        <v>132</v>
      </c>
      <c r="B3130" s="163" t="s">
        <v>1586</v>
      </c>
      <c r="C3130" s="174" t="s">
        <v>648</v>
      </c>
      <c r="D3130" s="68">
        <v>45826</v>
      </c>
      <c r="E3130" s="66">
        <f t="shared" si="36"/>
        <v>6</v>
      </c>
      <c r="F3130" s="66">
        <f t="shared" si="37"/>
        <v>2025</v>
      </c>
      <c r="G3130" s="67">
        <f t="shared" si="38"/>
        <v>45809</v>
      </c>
      <c r="H3130" s="67" t="s">
        <v>2009</v>
      </c>
      <c r="I3130" s="26" t="s">
        <v>1311</v>
      </c>
      <c r="J3130" s="66" t="s">
        <v>1317</v>
      </c>
      <c r="K3130" s="69"/>
      <c r="L3130" s="69"/>
      <c r="M3130" s="69" t="s">
        <v>666</v>
      </c>
      <c r="N3130" s="69" t="s">
        <v>28</v>
      </c>
      <c r="O3130" s="71">
        <v>0</v>
      </c>
      <c r="P3130" s="74">
        <v>9.17</v>
      </c>
    </row>
    <row r="3131" spans="1:16" ht="14.25" customHeight="1">
      <c r="A3131" s="64" t="s">
        <v>132</v>
      </c>
      <c r="B3131" s="163" t="s">
        <v>1586</v>
      </c>
      <c r="C3131" s="174" t="s">
        <v>648</v>
      </c>
      <c r="D3131" s="68">
        <v>45831</v>
      </c>
      <c r="E3131" s="66">
        <f t="shared" si="36"/>
        <v>6</v>
      </c>
      <c r="F3131" s="66">
        <f t="shared" si="37"/>
        <v>2025</v>
      </c>
      <c r="G3131" s="67">
        <f t="shared" si="38"/>
        <v>45809</v>
      </c>
      <c r="H3131" s="67" t="s">
        <v>2007</v>
      </c>
      <c r="I3131" s="26" t="s">
        <v>25</v>
      </c>
      <c r="J3131" s="66" t="s">
        <v>1316</v>
      </c>
      <c r="K3131" s="69"/>
      <c r="L3131" s="69"/>
      <c r="M3131" s="69" t="s">
        <v>666</v>
      </c>
      <c r="N3131" s="69" t="s">
        <v>604</v>
      </c>
      <c r="O3131" s="71">
        <v>39.659999999999997</v>
      </c>
      <c r="P3131" s="74">
        <v>0</v>
      </c>
    </row>
    <row r="3132" spans="1:16" ht="14.25" customHeight="1">
      <c r="A3132" s="64" t="s">
        <v>132</v>
      </c>
      <c r="B3132" s="163" t="s">
        <v>1586</v>
      </c>
      <c r="C3132" s="174" t="s">
        <v>648</v>
      </c>
      <c r="D3132" s="68">
        <v>45831</v>
      </c>
      <c r="E3132" s="66">
        <f t="shared" si="36"/>
        <v>6</v>
      </c>
      <c r="F3132" s="66">
        <f t="shared" si="37"/>
        <v>2025</v>
      </c>
      <c r="G3132" s="67">
        <f t="shared" si="38"/>
        <v>45809</v>
      </c>
      <c r="H3132" s="67" t="s">
        <v>2009</v>
      </c>
      <c r="I3132" s="26" t="s">
        <v>1311</v>
      </c>
      <c r="J3132" s="66" t="s">
        <v>1317</v>
      </c>
      <c r="K3132" s="69"/>
      <c r="L3132" s="69"/>
      <c r="M3132" s="69" t="s">
        <v>666</v>
      </c>
      <c r="N3132" s="69" t="s">
        <v>28</v>
      </c>
      <c r="O3132" s="71">
        <v>0</v>
      </c>
      <c r="P3132" s="74">
        <v>8.92</v>
      </c>
    </row>
    <row r="3133" spans="1:16" ht="14.25" customHeight="1">
      <c r="A3133" s="64" t="s">
        <v>132</v>
      </c>
      <c r="B3133" s="163" t="s">
        <v>1586</v>
      </c>
      <c r="C3133" s="174" t="s">
        <v>648</v>
      </c>
      <c r="D3133" s="68">
        <v>45834</v>
      </c>
      <c r="E3133" s="66">
        <f t="shared" si="36"/>
        <v>6</v>
      </c>
      <c r="F3133" s="66">
        <f t="shared" si="37"/>
        <v>2025</v>
      </c>
      <c r="G3133" s="67">
        <f t="shared" si="38"/>
        <v>45809</v>
      </c>
      <c r="H3133" s="67" t="s">
        <v>29</v>
      </c>
      <c r="I3133" s="26" t="s">
        <v>161</v>
      </c>
      <c r="J3133" s="66" t="s">
        <v>1218</v>
      </c>
      <c r="K3133" s="69"/>
      <c r="L3133" s="69"/>
      <c r="M3133" s="69" t="s">
        <v>664</v>
      </c>
      <c r="N3133" s="69" t="s">
        <v>604</v>
      </c>
      <c r="O3133" s="71">
        <v>5959.9</v>
      </c>
      <c r="P3133" s="74">
        <v>0</v>
      </c>
    </row>
    <row r="3134" spans="1:16" ht="14.25" customHeight="1">
      <c r="A3134" s="64" t="s">
        <v>132</v>
      </c>
      <c r="B3134" s="163" t="s">
        <v>1586</v>
      </c>
      <c r="C3134" s="174" t="s">
        <v>648</v>
      </c>
      <c r="D3134" s="68">
        <v>45839</v>
      </c>
      <c r="E3134" s="66">
        <f t="shared" si="36"/>
        <v>7</v>
      </c>
      <c r="F3134" s="66">
        <f t="shared" si="37"/>
        <v>2025</v>
      </c>
      <c r="G3134" s="67">
        <f t="shared" si="38"/>
        <v>45839</v>
      </c>
      <c r="H3134" s="67" t="s">
        <v>2007</v>
      </c>
      <c r="I3134" s="26" t="s">
        <v>25</v>
      </c>
      <c r="J3134" s="66" t="s">
        <v>1316</v>
      </c>
      <c r="K3134" s="69"/>
      <c r="L3134" s="69"/>
      <c r="M3134" s="69" t="s">
        <v>666</v>
      </c>
      <c r="N3134" s="69" t="s">
        <v>604</v>
      </c>
      <c r="O3134" s="71">
        <v>328.23</v>
      </c>
      <c r="P3134" s="74">
        <v>0</v>
      </c>
    </row>
    <row r="3135" spans="1:16" ht="14.25" customHeight="1">
      <c r="A3135" s="64" t="s">
        <v>132</v>
      </c>
      <c r="B3135" s="163" t="s">
        <v>1586</v>
      </c>
      <c r="C3135" s="174" t="s">
        <v>648</v>
      </c>
      <c r="D3135" s="68">
        <v>45839</v>
      </c>
      <c r="E3135" s="66">
        <f t="shared" si="36"/>
        <v>7</v>
      </c>
      <c r="F3135" s="66">
        <f t="shared" si="37"/>
        <v>2025</v>
      </c>
      <c r="G3135" s="67">
        <f t="shared" si="38"/>
        <v>45839</v>
      </c>
      <c r="H3135" s="67" t="s">
        <v>2009</v>
      </c>
      <c r="I3135" s="26" t="s">
        <v>1311</v>
      </c>
      <c r="J3135" s="66" t="s">
        <v>1317</v>
      </c>
      <c r="K3135" s="69"/>
      <c r="L3135" s="69"/>
      <c r="M3135" s="69" t="s">
        <v>666</v>
      </c>
      <c r="N3135" s="69" t="s">
        <v>28</v>
      </c>
      <c r="O3135" s="71">
        <v>0</v>
      </c>
      <c r="P3135" s="74">
        <v>73.849999999999994</v>
      </c>
    </row>
    <row r="3136" spans="1:16" ht="14.25" customHeight="1">
      <c r="A3136" s="64" t="s">
        <v>132</v>
      </c>
      <c r="B3136" s="163" t="s">
        <v>1586</v>
      </c>
      <c r="C3136" s="174" t="s">
        <v>648</v>
      </c>
      <c r="D3136" s="68">
        <v>45840</v>
      </c>
      <c r="E3136" s="66">
        <f t="shared" si="36"/>
        <v>7</v>
      </c>
      <c r="F3136" s="66">
        <f t="shared" si="37"/>
        <v>2025</v>
      </c>
      <c r="G3136" s="67">
        <f t="shared" si="38"/>
        <v>45839</v>
      </c>
      <c r="H3136" s="67" t="s">
        <v>2007</v>
      </c>
      <c r="I3136" s="26" t="s">
        <v>25</v>
      </c>
      <c r="J3136" s="66" t="s">
        <v>1316</v>
      </c>
      <c r="K3136" s="69"/>
      <c r="L3136" s="69"/>
      <c r="M3136" s="69" t="s">
        <v>666</v>
      </c>
      <c r="N3136" s="69" t="s">
        <v>604</v>
      </c>
      <c r="O3136" s="71">
        <v>81</v>
      </c>
      <c r="P3136" s="74">
        <v>0</v>
      </c>
    </row>
    <row r="3137" spans="1:16" ht="14.25" customHeight="1">
      <c r="A3137" s="64" t="s">
        <v>132</v>
      </c>
      <c r="B3137" s="163" t="s">
        <v>1586</v>
      </c>
      <c r="C3137" s="174" t="s">
        <v>648</v>
      </c>
      <c r="D3137" s="68">
        <v>45840</v>
      </c>
      <c r="E3137" s="66">
        <f t="shared" si="36"/>
        <v>7</v>
      </c>
      <c r="F3137" s="66">
        <f t="shared" si="37"/>
        <v>2025</v>
      </c>
      <c r="G3137" s="67">
        <f t="shared" si="38"/>
        <v>45839</v>
      </c>
      <c r="H3137" s="67" t="s">
        <v>2009</v>
      </c>
      <c r="I3137" s="26" t="s">
        <v>1311</v>
      </c>
      <c r="J3137" s="66" t="s">
        <v>1317</v>
      </c>
      <c r="K3137" s="69"/>
      <c r="L3137" s="69"/>
      <c r="M3137" s="69" t="s">
        <v>666</v>
      </c>
      <c r="N3137" s="69" t="s">
        <v>28</v>
      </c>
      <c r="O3137" s="71">
        <v>0</v>
      </c>
      <c r="P3137" s="74">
        <v>18.22</v>
      </c>
    </row>
    <row r="3138" spans="1:16" ht="14.25" customHeight="1">
      <c r="A3138" s="64" t="s">
        <v>132</v>
      </c>
      <c r="B3138" s="163" t="s">
        <v>1586</v>
      </c>
      <c r="C3138" s="174" t="s">
        <v>648</v>
      </c>
      <c r="D3138" s="68">
        <v>45841</v>
      </c>
      <c r="E3138" s="66">
        <f t="shared" si="36"/>
        <v>7</v>
      </c>
      <c r="F3138" s="66">
        <f t="shared" si="37"/>
        <v>2025</v>
      </c>
      <c r="G3138" s="67">
        <f t="shared" si="38"/>
        <v>45839</v>
      </c>
      <c r="H3138" s="67" t="s">
        <v>2007</v>
      </c>
      <c r="I3138" s="26" t="s">
        <v>25</v>
      </c>
      <c r="J3138" s="66" t="s">
        <v>1316</v>
      </c>
      <c r="K3138" s="69"/>
      <c r="L3138" s="69"/>
      <c r="M3138" s="69" t="s">
        <v>666</v>
      </c>
      <c r="N3138" s="69" t="s">
        <v>604</v>
      </c>
      <c r="O3138" s="71">
        <v>40.909999999999997</v>
      </c>
      <c r="P3138" s="74">
        <v>0</v>
      </c>
    </row>
    <row r="3139" spans="1:16" ht="14.25" customHeight="1">
      <c r="A3139" s="64" t="s">
        <v>132</v>
      </c>
      <c r="B3139" s="163" t="s">
        <v>1586</v>
      </c>
      <c r="C3139" s="174" t="s">
        <v>648</v>
      </c>
      <c r="D3139" s="68">
        <v>45841</v>
      </c>
      <c r="E3139" s="66">
        <f t="shared" si="36"/>
        <v>7</v>
      </c>
      <c r="F3139" s="66">
        <f t="shared" si="37"/>
        <v>2025</v>
      </c>
      <c r="G3139" s="67">
        <f t="shared" si="38"/>
        <v>45839</v>
      </c>
      <c r="H3139" s="67" t="s">
        <v>2009</v>
      </c>
      <c r="I3139" s="26" t="s">
        <v>1311</v>
      </c>
      <c r="J3139" s="66" t="s">
        <v>1317</v>
      </c>
      <c r="K3139" s="69"/>
      <c r="L3139" s="69"/>
      <c r="M3139" s="69" t="s">
        <v>666</v>
      </c>
      <c r="N3139" s="69" t="s">
        <v>28</v>
      </c>
      <c r="O3139" s="71">
        <v>0</v>
      </c>
      <c r="P3139" s="74">
        <v>9.1999999999999993</v>
      </c>
    </row>
    <row r="3140" spans="1:16" ht="14.25" customHeight="1">
      <c r="A3140" s="64" t="s">
        <v>132</v>
      </c>
      <c r="B3140" s="163" t="s">
        <v>1586</v>
      </c>
      <c r="C3140" s="174" t="s">
        <v>648</v>
      </c>
      <c r="D3140" s="68">
        <v>45848</v>
      </c>
      <c r="E3140" s="66">
        <f t="shared" si="36"/>
        <v>7</v>
      </c>
      <c r="F3140" s="66">
        <f t="shared" si="37"/>
        <v>2025</v>
      </c>
      <c r="G3140" s="67">
        <f t="shared" si="38"/>
        <v>45839</v>
      </c>
      <c r="H3140" s="67" t="s">
        <v>29</v>
      </c>
      <c r="I3140" s="26" t="s">
        <v>161</v>
      </c>
      <c r="J3140" s="66" t="s">
        <v>1218</v>
      </c>
      <c r="K3140" s="69"/>
      <c r="L3140" s="69"/>
      <c r="M3140" s="69" t="s">
        <v>664</v>
      </c>
      <c r="N3140" s="69" t="s">
        <v>604</v>
      </c>
      <c r="O3140" s="71">
        <v>5959.9</v>
      </c>
      <c r="P3140" s="74">
        <v>0</v>
      </c>
    </row>
    <row r="3141" spans="1:16" ht="14.25" customHeight="1">
      <c r="A3141" s="64" t="s">
        <v>132</v>
      </c>
      <c r="B3141" s="163" t="s">
        <v>1586</v>
      </c>
      <c r="C3141" s="174" t="s">
        <v>648</v>
      </c>
      <c r="D3141" s="68">
        <v>45852</v>
      </c>
      <c r="E3141" s="66">
        <f t="shared" si="36"/>
        <v>7</v>
      </c>
      <c r="F3141" s="66">
        <f t="shared" si="37"/>
        <v>2025</v>
      </c>
      <c r="G3141" s="67">
        <f t="shared" si="38"/>
        <v>45839</v>
      </c>
      <c r="H3141" s="67" t="s">
        <v>2007</v>
      </c>
      <c r="I3141" s="26" t="s">
        <v>25</v>
      </c>
      <c r="J3141" s="66" t="s">
        <v>1316</v>
      </c>
      <c r="K3141" s="69"/>
      <c r="L3141" s="69"/>
      <c r="M3141" s="69" t="s">
        <v>666</v>
      </c>
      <c r="N3141" s="69" t="s">
        <v>604</v>
      </c>
      <c r="O3141" s="71">
        <v>39.53</v>
      </c>
      <c r="P3141" s="74">
        <v>0</v>
      </c>
    </row>
    <row r="3142" spans="1:16" ht="14.25" customHeight="1">
      <c r="A3142" s="64" t="s">
        <v>132</v>
      </c>
      <c r="B3142" s="163" t="s">
        <v>1586</v>
      </c>
      <c r="C3142" s="174" t="s">
        <v>648</v>
      </c>
      <c r="D3142" s="68">
        <v>45852</v>
      </c>
      <c r="E3142" s="66">
        <f t="shared" si="36"/>
        <v>7</v>
      </c>
      <c r="F3142" s="66">
        <f t="shared" si="37"/>
        <v>2025</v>
      </c>
      <c r="G3142" s="67">
        <f t="shared" si="38"/>
        <v>45839</v>
      </c>
      <c r="H3142" s="67" t="s">
        <v>2009</v>
      </c>
      <c r="I3142" s="26" t="s">
        <v>1311</v>
      </c>
      <c r="J3142" s="66" t="s">
        <v>1317</v>
      </c>
      <c r="K3142" s="69"/>
      <c r="L3142" s="69"/>
      <c r="M3142" s="69" t="s">
        <v>666</v>
      </c>
      <c r="N3142" s="69" t="s">
        <v>28</v>
      </c>
      <c r="O3142" s="71">
        <v>0</v>
      </c>
      <c r="P3142" s="74">
        <v>8.89</v>
      </c>
    </row>
    <row r="3143" spans="1:16" ht="14.25" customHeight="1">
      <c r="A3143" s="64" t="s">
        <v>132</v>
      </c>
      <c r="B3143" s="163" t="s">
        <v>1586</v>
      </c>
      <c r="C3143" s="174" t="s">
        <v>648</v>
      </c>
      <c r="D3143" s="68">
        <v>45856</v>
      </c>
      <c r="E3143" s="66">
        <f t="shared" si="36"/>
        <v>7</v>
      </c>
      <c r="F3143" s="66">
        <f t="shared" si="37"/>
        <v>2025</v>
      </c>
      <c r="G3143" s="67">
        <f t="shared" si="38"/>
        <v>45839</v>
      </c>
      <c r="H3143" s="67" t="s">
        <v>2007</v>
      </c>
      <c r="I3143" s="26" t="s">
        <v>25</v>
      </c>
      <c r="J3143" s="66" t="s">
        <v>1316</v>
      </c>
      <c r="K3143" s="69"/>
      <c r="L3143" s="69"/>
      <c r="M3143" s="69" t="s">
        <v>666</v>
      </c>
      <c r="N3143" s="69" t="s">
        <v>604</v>
      </c>
      <c r="O3143" s="71">
        <v>40.89</v>
      </c>
      <c r="P3143" s="74">
        <v>0</v>
      </c>
    </row>
    <row r="3144" spans="1:16" ht="14.25" customHeight="1">
      <c r="A3144" s="64" t="s">
        <v>132</v>
      </c>
      <c r="B3144" s="163" t="s">
        <v>1586</v>
      </c>
      <c r="C3144" s="174" t="s">
        <v>648</v>
      </c>
      <c r="D3144" s="68">
        <v>45856</v>
      </c>
      <c r="E3144" s="66">
        <f t="shared" si="36"/>
        <v>7</v>
      </c>
      <c r="F3144" s="66">
        <f t="shared" si="37"/>
        <v>2025</v>
      </c>
      <c r="G3144" s="67">
        <f t="shared" si="38"/>
        <v>45839</v>
      </c>
      <c r="H3144" s="67" t="s">
        <v>2009</v>
      </c>
      <c r="I3144" s="26" t="s">
        <v>1311</v>
      </c>
      <c r="J3144" s="66" t="s">
        <v>1317</v>
      </c>
      <c r="K3144" s="69"/>
      <c r="L3144" s="69"/>
      <c r="M3144" s="69" t="s">
        <v>666</v>
      </c>
      <c r="N3144" s="69" t="s">
        <v>28</v>
      </c>
      <c r="O3144" s="71">
        <v>0</v>
      </c>
      <c r="P3144" s="74">
        <v>9.1999999999999993</v>
      </c>
    </row>
    <row r="3145" spans="1:16" ht="14.25" customHeight="1">
      <c r="A3145" s="64" t="s">
        <v>132</v>
      </c>
      <c r="B3145" s="163" t="s">
        <v>1586</v>
      </c>
      <c r="C3145" s="174" t="s">
        <v>648</v>
      </c>
      <c r="D3145" s="68">
        <v>45861</v>
      </c>
      <c r="E3145" s="66">
        <f t="shared" si="36"/>
        <v>7</v>
      </c>
      <c r="F3145" s="66">
        <f t="shared" si="37"/>
        <v>2025</v>
      </c>
      <c r="G3145" s="67">
        <f t="shared" si="38"/>
        <v>45839</v>
      </c>
      <c r="H3145" s="67" t="s">
        <v>2007</v>
      </c>
      <c r="I3145" s="26" t="s">
        <v>25</v>
      </c>
      <c r="J3145" s="66" t="s">
        <v>1316</v>
      </c>
      <c r="K3145" s="69"/>
      <c r="L3145" s="69"/>
      <c r="M3145" s="69" t="s">
        <v>666</v>
      </c>
      <c r="N3145" s="69" t="s">
        <v>604</v>
      </c>
      <c r="O3145" s="71">
        <v>40.119999999999997</v>
      </c>
      <c r="P3145" s="74">
        <v>0</v>
      </c>
    </row>
    <row r="3146" spans="1:16" ht="14.25" customHeight="1">
      <c r="A3146" s="64" t="s">
        <v>132</v>
      </c>
      <c r="B3146" s="163" t="s">
        <v>1586</v>
      </c>
      <c r="C3146" s="174" t="s">
        <v>648</v>
      </c>
      <c r="D3146" s="68">
        <v>45861</v>
      </c>
      <c r="E3146" s="66">
        <f t="shared" si="36"/>
        <v>7</v>
      </c>
      <c r="F3146" s="66">
        <f t="shared" si="37"/>
        <v>2025</v>
      </c>
      <c r="G3146" s="67">
        <f t="shared" si="38"/>
        <v>45839</v>
      </c>
      <c r="H3146" s="67" t="s">
        <v>2009</v>
      </c>
      <c r="I3146" s="26" t="s">
        <v>1311</v>
      </c>
      <c r="J3146" s="66" t="s">
        <v>1317</v>
      </c>
      <c r="K3146" s="69"/>
      <c r="L3146" s="69"/>
      <c r="M3146" s="69" t="s">
        <v>666</v>
      </c>
      <c r="N3146" s="69" t="s">
        <v>28</v>
      </c>
      <c r="O3146" s="71">
        <v>0</v>
      </c>
      <c r="P3146" s="74">
        <v>9.02</v>
      </c>
    </row>
    <row r="3147" spans="1:16" ht="14.25" customHeight="1">
      <c r="A3147" s="64" t="s">
        <v>132</v>
      </c>
      <c r="B3147" s="163" t="s">
        <v>1586</v>
      </c>
      <c r="C3147" s="174" t="s">
        <v>648</v>
      </c>
      <c r="D3147" s="68">
        <v>45866</v>
      </c>
      <c r="E3147" s="66">
        <f t="shared" si="36"/>
        <v>7</v>
      </c>
      <c r="F3147" s="66">
        <f t="shared" si="37"/>
        <v>2025</v>
      </c>
      <c r="G3147" s="67">
        <f t="shared" si="38"/>
        <v>45839</v>
      </c>
      <c r="H3147" s="67" t="s">
        <v>2007</v>
      </c>
      <c r="I3147" s="26" t="s">
        <v>25</v>
      </c>
      <c r="J3147" s="66" t="s">
        <v>1316</v>
      </c>
      <c r="K3147" s="69"/>
      <c r="L3147" s="69"/>
      <c r="M3147" s="69" t="s">
        <v>666</v>
      </c>
      <c r="N3147" s="69" t="s">
        <v>604</v>
      </c>
      <c r="O3147" s="71">
        <v>40.21</v>
      </c>
      <c r="P3147" s="74">
        <v>0</v>
      </c>
    </row>
    <row r="3148" spans="1:16" ht="14.25" customHeight="1">
      <c r="A3148" s="64" t="s">
        <v>132</v>
      </c>
      <c r="B3148" s="163" t="s">
        <v>1586</v>
      </c>
      <c r="C3148" s="174" t="s">
        <v>648</v>
      </c>
      <c r="D3148" s="68">
        <v>45866</v>
      </c>
      <c r="E3148" s="66">
        <f t="shared" si="36"/>
        <v>7</v>
      </c>
      <c r="F3148" s="66">
        <f t="shared" si="37"/>
        <v>2025</v>
      </c>
      <c r="G3148" s="67">
        <f t="shared" si="38"/>
        <v>45839</v>
      </c>
      <c r="H3148" s="67" t="s">
        <v>2009</v>
      </c>
      <c r="I3148" s="26" t="s">
        <v>1311</v>
      </c>
      <c r="J3148" s="66" t="s">
        <v>1317</v>
      </c>
      <c r="K3148" s="69"/>
      <c r="L3148" s="69"/>
      <c r="M3148" s="69" t="s">
        <v>666</v>
      </c>
      <c r="N3148" s="69" t="s">
        <v>28</v>
      </c>
      <c r="O3148" s="71">
        <v>0</v>
      </c>
      <c r="P3148" s="74">
        <v>9.0399999999999991</v>
      </c>
    </row>
    <row r="3149" spans="1:16" ht="14.25" customHeight="1">
      <c r="A3149" s="64" t="s">
        <v>132</v>
      </c>
      <c r="B3149" s="163" t="s">
        <v>1586</v>
      </c>
      <c r="C3149" s="174" t="s">
        <v>648</v>
      </c>
      <c r="D3149" s="68">
        <v>45870</v>
      </c>
      <c r="E3149" s="66">
        <f t="shared" si="36"/>
        <v>8</v>
      </c>
      <c r="F3149" s="66">
        <f t="shared" si="37"/>
        <v>2025</v>
      </c>
      <c r="G3149" s="67">
        <f t="shared" si="38"/>
        <v>45870</v>
      </c>
      <c r="H3149" s="67" t="s">
        <v>2007</v>
      </c>
      <c r="I3149" s="26" t="s">
        <v>25</v>
      </c>
      <c r="J3149" s="66" t="s">
        <v>1316</v>
      </c>
      <c r="K3149" s="69"/>
      <c r="L3149" s="69"/>
      <c r="M3149" s="69" t="s">
        <v>666</v>
      </c>
      <c r="N3149" s="69" t="s">
        <v>604</v>
      </c>
      <c r="O3149" s="71">
        <v>332.85</v>
      </c>
      <c r="P3149" s="74">
        <v>0</v>
      </c>
    </row>
    <row r="3150" spans="1:16" ht="14.25" customHeight="1">
      <c r="A3150" s="64" t="s">
        <v>132</v>
      </c>
      <c r="B3150" s="163" t="s">
        <v>1586</v>
      </c>
      <c r="C3150" s="174" t="s">
        <v>648</v>
      </c>
      <c r="D3150" s="68">
        <v>45870</v>
      </c>
      <c r="E3150" s="66">
        <f t="shared" si="36"/>
        <v>8</v>
      </c>
      <c r="F3150" s="66">
        <f t="shared" si="37"/>
        <v>2025</v>
      </c>
      <c r="G3150" s="67">
        <f t="shared" si="38"/>
        <v>45870</v>
      </c>
      <c r="H3150" s="67" t="s">
        <v>2009</v>
      </c>
      <c r="I3150" s="26" t="s">
        <v>1311</v>
      </c>
      <c r="J3150" s="66" t="s">
        <v>1317</v>
      </c>
      <c r="K3150" s="69"/>
      <c r="L3150" s="69"/>
      <c r="M3150" s="69" t="s">
        <v>666</v>
      </c>
      <c r="N3150" s="69" t="s">
        <v>28</v>
      </c>
      <c r="O3150" s="71">
        <v>0</v>
      </c>
      <c r="P3150" s="74">
        <v>74.89</v>
      </c>
    </row>
    <row r="3151" spans="1:16" ht="14.25" customHeight="1">
      <c r="A3151" s="64" t="s">
        <v>132</v>
      </c>
      <c r="B3151" s="163" t="s">
        <v>1586</v>
      </c>
      <c r="C3151" s="174" t="s">
        <v>648</v>
      </c>
      <c r="D3151" s="68">
        <v>45873</v>
      </c>
      <c r="E3151" s="66">
        <f t="shared" si="36"/>
        <v>8</v>
      </c>
      <c r="F3151" s="66">
        <f t="shared" si="37"/>
        <v>2025</v>
      </c>
      <c r="G3151" s="67">
        <f t="shared" si="38"/>
        <v>45870</v>
      </c>
      <c r="H3151" s="67" t="s">
        <v>2007</v>
      </c>
      <c r="I3151" s="26" t="s">
        <v>25</v>
      </c>
      <c r="J3151" s="66" t="s">
        <v>1316</v>
      </c>
      <c r="K3151" s="69"/>
      <c r="L3151" s="69"/>
      <c r="M3151" s="69" t="s">
        <v>666</v>
      </c>
      <c r="N3151" s="69" t="s">
        <v>604</v>
      </c>
      <c r="O3151" s="71">
        <v>81.91</v>
      </c>
      <c r="P3151" s="74">
        <v>0</v>
      </c>
    </row>
    <row r="3152" spans="1:16" ht="14.25" customHeight="1">
      <c r="A3152" s="64" t="s">
        <v>132</v>
      </c>
      <c r="B3152" s="163" t="s">
        <v>1586</v>
      </c>
      <c r="C3152" s="174" t="s">
        <v>648</v>
      </c>
      <c r="D3152" s="68">
        <v>45873</v>
      </c>
      <c r="E3152" s="66">
        <f t="shared" si="36"/>
        <v>8</v>
      </c>
      <c r="F3152" s="66">
        <f t="shared" si="37"/>
        <v>2025</v>
      </c>
      <c r="G3152" s="67">
        <f t="shared" si="38"/>
        <v>45870</v>
      </c>
      <c r="H3152" s="67" t="s">
        <v>2007</v>
      </c>
      <c r="I3152" s="26" t="s">
        <v>25</v>
      </c>
      <c r="J3152" s="66" t="s">
        <v>1316</v>
      </c>
      <c r="K3152" s="69"/>
      <c r="L3152" s="69"/>
      <c r="M3152" s="69" t="s">
        <v>666</v>
      </c>
      <c r="N3152" s="69" t="s">
        <v>604</v>
      </c>
      <c r="O3152" s="71">
        <v>41.27</v>
      </c>
      <c r="P3152" s="74">
        <v>0</v>
      </c>
    </row>
    <row r="3153" spans="1:16" ht="14.25" customHeight="1">
      <c r="A3153" s="64" t="s">
        <v>132</v>
      </c>
      <c r="B3153" s="163" t="s">
        <v>1586</v>
      </c>
      <c r="C3153" s="174" t="s">
        <v>648</v>
      </c>
      <c r="D3153" s="68">
        <v>45873</v>
      </c>
      <c r="E3153" s="66">
        <f t="shared" si="36"/>
        <v>8</v>
      </c>
      <c r="F3153" s="66">
        <f t="shared" si="37"/>
        <v>2025</v>
      </c>
      <c r="G3153" s="67">
        <f t="shared" si="38"/>
        <v>45870</v>
      </c>
      <c r="H3153" s="67" t="s">
        <v>2009</v>
      </c>
      <c r="I3153" s="26" t="s">
        <v>1311</v>
      </c>
      <c r="J3153" s="66" t="s">
        <v>1317</v>
      </c>
      <c r="K3153" s="69"/>
      <c r="L3153" s="69"/>
      <c r="M3153" s="69" t="s">
        <v>666</v>
      </c>
      <c r="N3153" s="69" t="s">
        <v>28</v>
      </c>
      <c r="O3153" s="71">
        <v>0</v>
      </c>
      <c r="P3153" s="74">
        <v>18.420000000000002</v>
      </c>
    </row>
    <row r="3154" spans="1:16" ht="14.25" customHeight="1">
      <c r="A3154" s="64" t="s">
        <v>132</v>
      </c>
      <c r="B3154" s="163" t="s">
        <v>1586</v>
      </c>
      <c r="C3154" s="174" t="s">
        <v>648</v>
      </c>
      <c r="D3154" s="68">
        <v>45873</v>
      </c>
      <c r="E3154" s="66">
        <f t="shared" si="36"/>
        <v>8</v>
      </c>
      <c r="F3154" s="66">
        <f t="shared" si="37"/>
        <v>2025</v>
      </c>
      <c r="G3154" s="67">
        <f t="shared" si="38"/>
        <v>45870</v>
      </c>
      <c r="H3154" s="67" t="s">
        <v>2009</v>
      </c>
      <c r="I3154" s="26" t="s">
        <v>1311</v>
      </c>
      <c r="J3154" s="66" t="s">
        <v>1317</v>
      </c>
      <c r="K3154" s="69"/>
      <c r="L3154" s="69"/>
      <c r="M3154" s="69" t="s">
        <v>666</v>
      </c>
      <c r="N3154" s="69" t="s">
        <v>28</v>
      </c>
      <c r="O3154" s="71">
        <v>0</v>
      </c>
      <c r="P3154" s="74">
        <v>9.2799999999999994</v>
      </c>
    </row>
    <row r="3155" spans="1:16" ht="14.25" customHeight="1">
      <c r="A3155" s="64" t="s">
        <v>132</v>
      </c>
      <c r="B3155" s="163" t="s">
        <v>1586</v>
      </c>
      <c r="C3155" s="174" t="s">
        <v>648</v>
      </c>
      <c r="D3155" s="68">
        <v>45877</v>
      </c>
      <c r="E3155" s="66">
        <f t="shared" si="36"/>
        <v>8</v>
      </c>
      <c r="F3155" s="66">
        <f t="shared" si="37"/>
        <v>2025</v>
      </c>
      <c r="G3155" s="67">
        <f t="shared" si="38"/>
        <v>45870</v>
      </c>
      <c r="H3155" s="67" t="s">
        <v>29</v>
      </c>
      <c r="I3155" s="26" t="s">
        <v>161</v>
      </c>
      <c r="J3155" s="66" t="s">
        <v>1218</v>
      </c>
      <c r="K3155" s="69"/>
      <c r="L3155" s="69"/>
      <c r="M3155" s="69" t="s">
        <v>664</v>
      </c>
      <c r="N3155" s="69" t="s">
        <v>604</v>
      </c>
      <c r="O3155" s="71">
        <v>5959.9</v>
      </c>
      <c r="P3155" s="74">
        <v>0</v>
      </c>
    </row>
    <row r="3156" spans="1:16" ht="14.25" customHeight="1">
      <c r="A3156" s="64" t="s">
        <v>132</v>
      </c>
      <c r="B3156" s="163" t="s">
        <v>1586</v>
      </c>
      <c r="C3156" s="174" t="s">
        <v>648</v>
      </c>
      <c r="D3156" s="68">
        <v>45880</v>
      </c>
      <c r="E3156" s="66">
        <f t="shared" si="36"/>
        <v>8</v>
      </c>
      <c r="F3156" s="66">
        <f t="shared" si="37"/>
        <v>2025</v>
      </c>
      <c r="G3156" s="67">
        <f t="shared" si="38"/>
        <v>45870</v>
      </c>
      <c r="H3156" s="67" t="s">
        <v>2007</v>
      </c>
      <c r="I3156" s="26" t="s">
        <v>25</v>
      </c>
      <c r="J3156" s="66" t="s">
        <v>1316</v>
      </c>
      <c r="K3156" s="69"/>
      <c r="L3156" s="69"/>
      <c r="M3156" s="69" t="s">
        <v>666</v>
      </c>
      <c r="N3156" s="69" t="s">
        <v>604</v>
      </c>
      <c r="O3156" s="71">
        <v>40.229999999999997</v>
      </c>
      <c r="P3156" s="74">
        <v>0</v>
      </c>
    </row>
    <row r="3157" spans="1:16" ht="14.25" customHeight="1">
      <c r="A3157" s="64" t="s">
        <v>132</v>
      </c>
      <c r="B3157" s="163" t="s">
        <v>1586</v>
      </c>
      <c r="C3157" s="174" t="s">
        <v>648</v>
      </c>
      <c r="D3157" s="68">
        <v>45880</v>
      </c>
      <c r="E3157" s="66">
        <f t="shared" si="36"/>
        <v>8</v>
      </c>
      <c r="F3157" s="66">
        <f t="shared" si="37"/>
        <v>2025</v>
      </c>
      <c r="G3157" s="67">
        <f t="shared" si="38"/>
        <v>45870</v>
      </c>
      <c r="H3157" s="67" t="s">
        <v>2009</v>
      </c>
      <c r="I3157" s="26" t="s">
        <v>1311</v>
      </c>
      <c r="J3157" s="66" t="s">
        <v>1317</v>
      </c>
      <c r="K3157" s="69"/>
      <c r="L3157" s="69"/>
      <c r="M3157" s="69" t="s">
        <v>666</v>
      </c>
      <c r="N3157" s="69" t="s">
        <v>28</v>
      </c>
      <c r="O3157" s="71">
        <v>0</v>
      </c>
      <c r="P3157" s="74">
        <v>9.0500000000000007</v>
      </c>
    </row>
    <row r="3158" spans="1:16" ht="14.25" customHeight="1">
      <c r="A3158" s="64" t="s">
        <v>132</v>
      </c>
      <c r="B3158" s="163" t="s">
        <v>1586</v>
      </c>
      <c r="C3158" s="174" t="s">
        <v>648</v>
      </c>
      <c r="D3158" s="68">
        <v>45883</v>
      </c>
      <c r="E3158" s="66">
        <f t="shared" si="36"/>
        <v>8</v>
      </c>
      <c r="F3158" s="66">
        <f t="shared" si="37"/>
        <v>2025</v>
      </c>
      <c r="G3158" s="67">
        <f t="shared" si="38"/>
        <v>45870</v>
      </c>
      <c r="H3158" s="67" t="s">
        <v>2007</v>
      </c>
      <c r="I3158" s="26" t="s">
        <v>25</v>
      </c>
      <c r="J3158" s="66" t="s">
        <v>1316</v>
      </c>
      <c r="K3158" s="69"/>
      <c r="L3158" s="69"/>
      <c r="M3158" s="69" t="s">
        <v>666</v>
      </c>
      <c r="N3158" s="69" t="s">
        <v>604</v>
      </c>
      <c r="O3158" s="71">
        <v>40.770000000000003</v>
      </c>
      <c r="P3158" s="74">
        <v>0</v>
      </c>
    </row>
    <row r="3159" spans="1:16" ht="14.25" customHeight="1">
      <c r="A3159" s="64" t="s">
        <v>132</v>
      </c>
      <c r="B3159" s="163" t="s">
        <v>1586</v>
      </c>
      <c r="C3159" s="174" t="s">
        <v>648</v>
      </c>
      <c r="D3159" s="68">
        <v>45883</v>
      </c>
      <c r="E3159" s="66">
        <f t="shared" si="36"/>
        <v>8</v>
      </c>
      <c r="F3159" s="66">
        <f t="shared" si="37"/>
        <v>2025</v>
      </c>
      <c r="G3159" s="67">
        <f t="shared" si="38"/>
        <v>45870</v>
      </c>
      <c r="H3159" s="67" t="s">
        <v>2009</v>
      </c>
      <c r="I3159" s="26" t="s">
        <v>1311</v>
      </c>
      <c r="J3159" s="66" t="s">
        <v>1317</v>
      </c>
      <c r="K3159" s="69"/>
      <c r="L3159" s="69"/>
      <c r="M3159" s="69" t="s">
        <v>666</v>
      </c>
      <c r="N3159" s="69" t="s">
        <v>28</v>
      </c>
      <c r="O3159" s="71">
        <v>0</v>
      </c>
      <c r="P3159" s="74">
        <v>9.17</v>
      </c>
    </row>
    <row r="3160" spans="1:16" ht="14.25" customHeight="1">
      <c r="A3160" s="64" t="s">
        <v>132</v>
      </c>
      <c r="B3160" s="163" t="s">
        <v>1586</v>
      </c>
      <c r="C3160" s="174" t="s">
        <v>648</v>
      </c>
      <c r="D3160" s="68">
        <v>45887</v>
      </c>
      <c r="E3160" s="66">
        <f t="shared" si="36"/>
        <v>8</v>
      </c>
      <c r="F3160" s="66">
        <f t="shared" si="37"/>
        <v>2025</v>
      </c>
      <c r="G3160" s="67">
        <f t="shared" si="38"/>
        <v>45870</v>
      </c>
      <c r="H3160" s="67" t="s">
        <v>2007</v>
      </c>
      <c r="I3160" s="26" t="s">
        <v>25</v>
      </c>
      <c r="J3160" s="66" t="s">
        <v>1316</v>
      </c>
      <c r="K3160" s="69"/>
      <c r="L3160" s="69"/>
      <c r="M3160" s="69" t="s">
        <v>666</v>
      </c>
      <c r="N3160" s="69" t="s">
        <v>604</v>
      </c>
      <c r="O3160" s="71">
        <v>41.12</v>
      </c>
      <c r="P3160" s="74">
        <v>0</v>
      </c>
    </row>
    <row r="3161" spans="1:16" ht="14.25" customHeight="1">
      <c r="A3161" s="64" t="s">
        <v>132</v>
      </c>
      <c r="B3161" s="163" t="s">
        <v>1586</v>
      </c>
      <c r="C3161" s="174" t="s">
        <v>648</v>
      </c>
      <c r="D3161" s="68">
        <v>45887</v>
      </c>
      <c r="E3161" s="66">
        <f t="shared" si="36"/>
        <v>8</v>
      </c>
      <c r="F3161" s="66">
        <f t="shared" si="37"/>
        <v>2025</v>
      </c>
      <c r="G3161" s="67">
        <f t="shared" si="38"/>
        <v>45870</v>
      </c>
      <c r="H3161" s="67" t="s">
        <v>2009</v>
      </c>
      <c r="I3161" s="26" t="s">
        <v>1311</v>
      </c>
      <c r="J3161" s="66" t="s">
        <v>1317</v>
      </c>
      <c r="K3161" s="69"/>
      <c r="L3161" s="69"/>
      <c r="M3161" s="69" t="s">
        <v>666</v>
      </c>
      <c r="N3161" s="69" t="s">
        <v>28</v>
      </c>
      <c r="O3161" s="71">
        <v>0</v>
      </c>
      <c r="P3161" s="74">
        <v>9.25</v>
      </c>
    </row>
    <row r="3162" spans="1:16" ht="14.25" customHeight="1">
      <c r="A3162" s="64" t="s">
        <v>132</v>
      </c>
      <c r="B3162" s="163" t="s">
        <v>1586</v>
      </c>
      <c r="C3162" s="174" t="s">
        <v>648</v>
      </c>
      <c r="D3162" s="68">
        <v>45889</v>
      </c>
      <c r="E3162" s="66">
        <f t="shared" si="36"/>
        <v>8</v>
      </c>
      <c r="F3162" s="66">
        <f t="shared" si="37"/>
        <v>2025</v>
      </c>
      <c r="G3162" s="67">
        <f t="shared" si="38"/>
        <v>45870</v>
      </c>
      <c r="H3162" s="67" t="s">
        <v>29</v>
      </c>
      <c r="I3162" s="26" t="s">
        <v>42</v>
      </c>
      <c r="J3162" s="66" t="s">
        <v>1651</v>
      </c>
      <c r="K3162" s="69"/>
      <c r="L3162" s="69"/>
      <c r="M3162" s="69" t="s">
        <v>666</v>
      </c>
      <c r="N3162" s="69" t="s">
        <v>28</v>
      </c>
      <c r="O3162" s="71">
        <v>0</v>
      </c>
      <c r="P3162" s="74">
        <v>3550.24</v>
      </c>
    </row>
    <row r="3163" spans="1:16" ht="14.25" customHeight="1">
      <c r="A3163" s="64" t="s">
        <v>132</v>
      </c>
      <c r="B3163" s="163" t="s">
        <v>1586</v>
      </c>
      <c r="C3163" s="174" t="s">
        <v>648</v>
      </c>
      <c r="D3163" s="68">
        <v>45889</v>
      </c>
      <c r="E3163" s="66">
        <f t="shared" si="36"/>
        <v>8</v>
      </c>
      <c r="F3163" s="66">
        <f t="shared" si="37"/>
        <v>2025</v>
      </c>
      <c r="G3163" s="67">
        <f t="shared" si="38"/>
        <v>45870</v>
      </c>
      <c r="H3163" s="67" t="s">
        <v>29</v>
      </c>
      <c r="I3163" s="26" t="s">
        <v>1580</v>
      </c>
      <c r="J3163" s="66" t="s">
        <v>1652</v>
      </c>
      <c r="K3163" s="69"/>
      <c r="L3163" s="69"/>
      <c r="M3163" s="69" t="s">
        <v>666</v>
      </c>
      <c r="N3163" s="69" t="s">
        <v>28</v>
      </c>
      <c r="O3163" s="71">
        <v>0</v>
      </c>
      <c r="P3163" s="74">
        <v>203.46</v>
      </c>
    </row>
    <row r="3164" spans="1:16" ht="14.25" customHeight="1">
      <c r="A3164" s="64" t="s">
        <v>132</v>
      </c>
      <c r="B3164" s="163" t="s">
        <v>1586</v>
      </c>
      <c r="C3164" s="174" t="s">
        <v>648</v>
      </c>
      <c r="D3164" s="68">
        <v>45894</v>
      </c>
      <c r="E3164" s="66">
        <f t="shared" si="36"/>
        <v>8</v>
      </c>
      <c r="F3164" s="66">
        <f t="shared" si="37"/>
        <v>2025</v>
      </c>
      <c r="G3164" s="67">
        <f t="shared" si="38"/>
        <v>45870</v>
      </c>
      <c r="H3164" s="67" t="s">
        <v>2007</v>
      </c>
      <c r="I3164" s="26" t="s">
        <v>25</v>
      </c>
      <c r="J3164" s="66" t="s">
        <v>1316</v>
      </c>
      <c r="K3164" s="69"/>
      <c r="L3164" s="69"/>
      <c r="M3164" s="69" t="s">
        <v>666</v>
      </c>
      <c r="N3164" s="69" t="s">
        <v>604</v>
      </c>
      <c r="O3164" s="71">
        <v>40.46</v>
      </c>
      <c r="P3164" s="74">
        <v>0</v>
      </c>
    </row>
    <row r="3165" spans="1:16" ht="14.25" customHeight="1">
      <c r="A3165" s="64" t="s">
        <v>132</v>
      </c>
      <c r="B3165" s="163" t="s">
        <v>1586</v>
      </c>
      <c r="C3165" s="174" t="s">
        <v>648</v>
      </c>
      <c r="D3165" s="68">
        <v>45894</v>
      </c>
      <c r="E3165" s="66">
        <f t="shared" si="36"/>
        <v>8</v>
      </c>
      <c r="F3165" s="66">
        <f t="shared" si="37"/>
        <v>2025</v>
      </c>
      <c r="G3165" s="67">
        <f t="shared" si="38"/>
        <v>45870</v>
      </c>
      <c r="H3165" s="67" t="s">
        <v>2009</v>
      </c>
      <c r="I3165" s="26" t="s">
        <v>1311</v>
      </c>
      <c r="J3165" s="66" t="s">
        <v>1317</v>
      </c>
      <c r="K3165" s="69"/>
      <c r="L3165" s="69"/>
      <c r="M3165" s="69" t="s">
        <v>666</v>
      </c>
      <c r="N3165" s="69" t="s">
        <v>28</v>
      </c>
      <c r="O3165" s="71">
        <v>0</v>
      </c>
      <c r="P3165" s="74">
        <v>9.1</v>
      </c>
    </row>
    <row r="3166" spans="1:16" ht="14.25" customHeight="1">
      <c r="A3166" s="64" t="s">
        <v>132</v>
      </c>
      <c r="B3166" s="163" t="s">
        <v>1586</v>
      </c>
      <c r="C3166" s="174" t="s">
        <v>648</v>
      </c>
      <c r="D3166" s="68">
        <v>45895</v>
      </c>
      <c r="E3166" s="66">
        <f t="shared" si="36"/>
        <v>8</v>
      </c>
      <c r="F3166" s="66">
        <f t="shared" si="37"/>
        <v>2025</v>
      </c>
      <c r="G3166" s="67">
        <f t="shared" si="38"/>
        <v>45870</v>
      </c>
      <c r="H3166" s="67" t="s">
        <v>2007</v>
      </c>
      <c r="I3166" s="26" t="s">
        <v>25</v>
      </c>
      <c r="J3166" s="66" t="s">
        <v>1316</v>
      </c>
      <c r="K3166" s="69"/>
      <c r="L3166" s="69"/>
      <c r="M3166" s="69" t="s">
        <v>666</v>
      </c>
      <c r="N3166" s="69" t="s">
        <v>604</v>
      </c>
      <c r="O3166" s="71">
        <v>40.33</v>
      </c>
      <c r="P3166" s="74">
        <v>0</v>
      </c>
    </row>
    <row r="3167" spans="1:16" ht="14.25" customHeight="1">
      <c r="A3167" s="64" t="s">
        <v>132</v>
      </c>
      <c r="B3167" s="163" t="s">
        <v>1586</v>
      </c>
      <c r="C3167" s="174" t="s">
        <v>648</v>
      </c>
      <c r="D3167" s="68">
        <v>45895</v>
      </c>
      <c r="E3167" s="66">
        <f t="shared" si="36"/>
        <v>8</v>
      </c>
      <c r="F3167" s="66">
        <f t="shared" si="37"/>
        <v>2025</v>
      </c>
      <c r="G3167" s="67">
        <f t="shared" si="38"/>
        <v>45870</v>
      </c>
      <c r="H3167" s="67" t="s">
        <v>2009</v>
      </c>
      <c r="I3167" s="26" t="s">
        <v>1311</v>
      </c>
      <c r="J3167" s="66" t="s">
        <v>1317</v>
      </c>
      <c r="K3167" s="69"/>
      <c r="L3167" s="69"/>
      <c r="M3167" s="69" t="s">
        <v>666</v>
      </c>
      <c r="N3167" s="69" t="s">
        <v>28</v>
      </c>
      <c r="O3167" s="71">
        <v>0</v>
      </c>
      <c r="P3167" s="74">
        <v>9.07</v>
      </c>
    </row>
    <row r="3168" spans="1:16" ht="14.25" customHeight="1">
      <c r="A3168" s="64" t="s">
        <v>651</v>
      </c>
      <c r="B3168" s="163" t="s">
        <v>1653</v>
      </c>
      <c r="C3168" s="174" t="s">
        <v>647</v>
      </c>
      <c r="D3168" s="68">
        <v>45677</v>
      </c>
      <c r="E3168" s="66">
        <f t="shared" si="36"/>
        <v>1</v>
      </c>
      <c r="F3168" s="66">
        <f t="shared" si="37"/>
        <v>2025</v>
      </c>
      <c r="G3168" s="67">
        <f t="shared" si="38"/>
        <v>45658</v>
      </c>
      <c r="H3168" s="67" t="s">
        <v>2006</v>
      </c>
      <c r="I3168" s="26" t="s">
        <v>663</v>
      </c>
      <c r="J3168" s="66" t="s">
        <v>663</v>
      </c>
      <c r="K3168" s="69"/>
      <c r="L3168" s="69"/>
      <c r="M3168" s="69" t="s">
        <v>664</v>
      </c>
      <c r="N3168" s="69" t="s">
        <v>604</v>
      </c>
      <c r="O3168" s="71">
        <v>0</v>
      </c>
      <c r="P3168" s="74">
        <v>0</v>
      </c>
    </row>
    <row r="3169" spans="1:16" ht="14.25" customHeight="1">
      <c r="A3169" s="64" t="s">
        <v>651</v>
      </c>
      <c r="B3169" s="163" t="s">
        <v>1653</v>
      </c>
      <c r="C3169" s="174" t="s">
        <v>647</v>
      </c>
      <c r="D3169" s="68">
        <v>45677</v>
      </c>
      <c r="E3169" s="66">
        <f t="shared" si="36"/>
        <v>1</v>
      </c>
      <c r="F3169" s="66">
        <f t="shared" si="37"/>
        <v>2025</v>
      </c>
      <c r="G3169" s="67">
        <f t="shared" si="38"/>
        <v>45658</v>
      </c>
      <c r="H3169" s="67" t="s">
        <v>29</v>
      </c>
      <c r="I3169" s="26" t="s">
        <v>30</v>
      </c>
      <c r="J3169" s="64" t="s">
        <v>307</v>
      </c>
      <c r="K3169" s="69"/>
      <c r="L3169" s="69"/>
      <c r="M3169" s="69" t="s">
        <v>666</v>
      </c>
      <c r="N3169" s="69" t="s">
        <v>28</v>
      </c>
      <c r="O3169" s="71">
        <v>0</v>
      </c>
      <c r="P3169" s="179">
        <v>1180.3</v>
      </c>
    </row>
    <row r="3170" spans="1:16" ht="14.25" customHeight="1">
      <c r="A3170" s="64" t="s">
        <v>651</v>
      </c>
      <c r="B3170" s="163" t="s">
        <v>1653</v>
      </c>
      <c r="C3170" s="174" t="s">
        <v>647</v>
      </c>
      <c r="D3170" s="68">
        <v>45677</v>
      </c>
      <c r="E3170" s="66">
        <f t="shared" si="36"/>
        <v>1</v>
      </c>
      <c r="F3170" s="66">
        <f t="shared" si="37"/>
        <v>2025</v>
      </c>
      <c r="G3170" s="67">
        <f t="shared" si="38"/>
        <v>45658</v>
      </c>
      <c r="H3170" s="67" t="s">
        <v>29</v>
      </c>
      <c r="I3170" s="26" t="s">
        <v>44</v>
      </c>
      <c r="J3170" s="66" t="s">
        <v>733</v>
      </c>
      <c r="K3170" s="69"/>
      <c r="L3170" s="69"/>
      <c r="M3170" s="69" t="s">
        <v>666</v>
      </c>
      <c r="N3170" s="69" t="s">
        <v>28</v>
      </c>
      <c r="O3170" s="71">
        <v>0</v>
      </c>
      <c r="P3170" s="74">
        <v>58.39</v>
      </c>
    </row>
    <row r="3171" spans="1:16" ht="14.25" customHeight="1">
      <c r="A3171" s="64" t="s">
        <v>651</v>
      </c>
      <c r="B3171" s="163" t="s">
        <v>1653</v>
      </c>
      <c r="C3171" s="174" t="s">
        <v>647</v>
      </c>
      <c r="D3171" s="68">
        <v>45677</v>
      </c>
      <c r="E3171" s="66">
        <f t="shared" si="36"/>
        <v>1</v>
      </c>
      <c r="F3171" s="66">
        <f t="shared" si="37"/>
        <v>2025</v>
      </c>
      <c r="G3171" s="67">
        <f t="shared" si="38"/>
        <v>45658</v>
      </c>
      <c r="H3171" s="67" t="s">
        <v>29</v>
      </c>
      <c r="I3171" s="26" t="s">
        <v>33</v>
      </c>
      <c r="J3171" s="66" t="s">
        <v>1655</v>
      </c>
      <c r="K3171" s="69"/>
      <c r="L3171" s="69"/>
      <c r="M3171" s="69" t="s">
        <v>666</v>
      </c>
      <c r="N3171" s="69" t="s">
        <v>28</v>
      </c>
      <c r="O3171" s="71">
        <v>0</v>
      </c>
      <c r="P3171" s="74">
        <v>59.05</v>
      </c>
    </row>
    <row r="3172" spans="1:16" ht="14.25" customHeight="1">
      <c r="A3172" s="64" t="s">
        <v>651</v>
      </c>
      <c r="B3172" s="163" t="s">
        <v>1653</v>
      </c>
      <c r="C3172" s="174" t="s">
        <v>647</v>
      </c>
      <c r="D3172" s="68">
        <v>45677</v>
      </c>
      <c r="E3172" s="66">
        <f t="shared" si="36"/>
        <v>1</v>
      </c>
      <c r="F3172" s="66">
        <f t="shared" si="37"/>
        <v>2025</v>
      </c>
      <c r="G3172" s="67">
        <f t="shared" si="38"/>
        <v>45658</v>
      </c>
      <c r="H3172" s="67" t="s">
        <v>29</v>
      </c>
      <c r="I3172" s="26" t="s">
        <v>37</v>
      </c>
      <c r="J3172" s="66" t="s">
        <v>734</v>
      </c>
      <c r="K3172" s="69"/>
      <c r="L3172" s="69"/>
      <c r="M3172" s="69" t="s">
        <v>666</v>
      </c>
      <c r="N3172" s="69" t="s">
        <v>28</v>
      </c>
      <c r="O3172" s="71">
        <v>0</v>
      </c>
      <c r="P3172" s="74">
        <v>2217.2600000000002</v>
      </c>
    </row>
    <row r="3173" spans="1:16" ht="14.25" customHeight="1">
      <c r="A3173" s="64" t="s">
        <v>651</v>
      </c>
      <c r="B3173" s="163" t="s">
        <v>1653</v>
      </c>
      <c r="C3173" s="174" t="s">
        <v>647</v>
      </c>
      <c r="D3173" s="68">
        <v>45677</v>
      </c>
      <c r="E3173" s="66">
        <f t="shared" si="36"/>
        <v>1</v>
      </c>
      <c r="F3173" s="66">
        <f t="shared" si="37"/>
        <v>2025</v>
      </c>
      <c r="G3173" s="67">
        <f t="shared" si="38"/>
        <v>45658</v>
      </c>
      <c r="H3173" s="67" t="s">
        <v>29</v>
      </c>
      <c r="I3173" s="26" t="s">
        <v>40</v>
      </c>
      <c r="J3173" s="66" t="s">
        <v>732</v>
      </c>
      <c r="K3173" s="69"/>
      <c r="L3173" s="69"/>
      <c r="M3173" s="69" t="s">
        <v>666</v>
      </c>
      <c r="N3173" s="69" t="s">
        <v>28</v>
      </c>
      <c r="O3173" s="71">
        <v>0</v>
      </c>
      <c r="P3173" s="74">
        <v>5893.43</v>
      </c>
    </row>
    <row r="3174" spans="1:16" ht="14.25" customHeight="1">
      <c r="A3174" s="64" t="s">
        <v>651</v>
      </c>
      <c r="B3174" s="163" t="s">
        <v>1653</v>
      </c>
      <c r="C3174" s="174" t="s">
        <v>647</v>
      </c>
      <c r="D3174" s="68">
        <v>45677</v>
      </c>
      <c r="E3174" s="66">
        <f t="shared" si="36"/>
        <v>1</v>
      </c>
      <c r="F3174" s="66">
        <f t="shared" si="37"/>
        <v>2025</v>
      </c>
      <c r="G3174" s="67">
        <f t="shared" si="38"/>
        <v>45658</v>
      </c>
      <c r="H3174" s="67" t="s">
        <v>2009</v>
      </c>
      <c r="I3174" s="26" t="s">
        <v>102</v>
      </c>
      <c r="J3174" s="66" t="s">
        <v>1656</v>
      </c>
      <c r="K3174" s="69"/>
      <c r="L3174" s="69"/>
      <c r="M3174" s="69" t="s">
        <v>666</v>
      </c>
      <c r="N3174" s="69" t="s">
        <v>28</v>
      </c>
      <c r="O3174" s="71">
        <v>0</v>
      </c>
      <c r="P3174" s="74">
        <v>12.3</v>
      </c>
    </row>
    <row r="3175" spans="1:16" ht="14.25" customHeight="1">
      <c r="A3175" s="64" t="s">
        <v>651</v>
      </c>
      <c r="B3175" s="163" t="s">
        <v>1653</v>
      </c>
      <c r="C3175" s="174" t="s">
        <v>647</v>
      </c>
      <c r="D3175" s="68">
        <v>45677</v>
      </c>
      <c r="E3175" s="66">
        <f t="shared" si="36"/>
        <v>1</v>
      </c>
      <c r="F3175" s="66">
        <f t="shared" si="37"/>
        <v>2025</v>
      </c>
      <c r="G3175" s="67">
        <f t="shared" si="38"/>
        <v>45658</v>
      </c>
      <c r="H3175" s="67" t="s">
        <v>2009</v>
      </c>
      <c r="I3175" s="26" t="s">
        <v>102</v>
      </c>
      <c r="J3175" s="66" t="s">
        <v>1656</v>
      </c>
      <c r="K3175" s="69"/>
      <c r="L3175" s="69"/>
      <c r="M3175" s="69" t="s">
        <v>666</v>
      </c>
      <c r="N3175" s="69" t="s">
        <v>28</v>
      </c>
      <c r="O3175" s="71">
        <v>0</v>
      </c>
      <c r="P3175" s="74">
        <v>12.3</v>
      </c>
    </row>
    <row r="3176" spans="1:16" ht="14.25" customHeight="1">
      <c r="A3176" s="64" t="s">
        <v>651</v>
      </c>
      <c r="B3176" s="163" t="s">
        <v>1653</v>
      </c>
      <c r="C3176" s="174" t="s">
        <v>647</v>
      </c>
      <c r="D3176" s="68">
        <v>45677</v>
      </c>
      <c r="E3176" s="66">
        <f t="shared" si="36"/>
        <v>1</v>
      </c>
      <c r="F3176" s="66">
        <f t="shared" si="37"/>
        <v>2025</v>
      </c>
      <c r="G3176" s="67">
        <f t="shared" si="38"/>
        <v>45658</v>
      </c>
      <c r="H3176" s="67" t="s">
        <v>2009</v>
      </c>
      <c r="I3176" s="26" t="s">
        <v>102</v>
      </c>
      <c r="J3176" s="66" t="s">
        <v>1656</v>
      </c>
      <c r="K3176" s="69"/>
      <c r="L3176" s="69"/>
      <c r="M3176" s="69" t="s">
        <v>666</v>
      </c>
      <c r="N3176" s="69" t="s">
        <v>28</v>
      </c>
      <c r="O3176" s="71">
        <v>0</v>
      </c>
      <c r="P3176" s="74">
        <v>12.3</v>
      </c>
    </row>
    <row r="3177" spans="1:16" ht="14.25" customHeight="1">
      <c r="A3177" s="64" t="s">
        <v>651</v>
      </c>
      <c r="B3177" s="163" t="s">
        <v>1653</v>
      </c>
      <c r="C3177" s="174" t="s">
        <v>647</v>
      </c>
      <c r="D3177" s="68">
        <v>45677</v>
      </c>
      <c r="E3177" s="66">
        <f t="shared" si="36"/>
        <v>1</v>
      </c>
      <c r="F3177" s="66">
        <f t="shared" si="37"/>
        <v>2025</v>
      </c>
      <c r="G3177" s="67">
        <f t="shared" si="38"/>
        <v>45658</v>
      </c>
      <c r="H3177" s="67" t="s">
        <v>2009</v>
      </c>
      <c r="I3177" s="26" t="s">
        <v>102</v>
      </c>
      <c r="J3177" s="66" t="s">
        <v>1656</v>
      </c>
      <c r="K3177" s="69"/>
      <c r="L3177" s="69"/>
      <c r="M3177" s="69" t="s">
        <v>666</v>
      </c>
      <c r="N3177" s="69" t="s">
        <v>28</v>
      </c>
      <c r="O3177" s="71">
        <v>0</v>
      </c>
      <c r="P3177" s="74">
        <v>12.3</v>
      </c>
    </row>
    <row r="3178" spans="1:16" ht="14.25" customHeight="1">
      <c r="A3178" s="64" t="s">
        <v>651</v>
      </c>
      <c r="B3178" s="163" t="s">
        <v>1653</v>
      </c>
      <c r="C3178" s="174" t="s">
        <v>647</v>
      </c>
      <c r="D3178" s="68">
        <v>45677</v>
      </c>
      <c r="E3178" s="66">
        <f t="shared" si="36"/>
        <v>1</v>
      </c>
      <c r="F3178" s="66">
        <f t="shared" si="37"/>
        <v>2025</v>
      </c>
      <c r="G3178" s="67">
        <f t="shared" si="38"/>
        <v>45658</v>
      </c>
      <c r="H3178" s="67" t="s">
        <v>2009</v>
      </c>
      <c r="I3178" s="26" t="s">
        <v>102</v>
      </c>
      <c r="J3178" s="66" t="s">
        <v>1656</v>
      </c>
      <c r="K3178" s="69"/>
      <c r="L3178" s="69"/>
      <c r="M3178" s="69" t="s">
        <v>666</v>
      </c>
      <c r="N3178" s="69" t="s">
        <v>28</v>
      </c>
      <c r="O3178" s="71">
        <v>0</v>
      </c>
      <c r="P3178" s="74">
        <v>12.3</v>
      </c>
    </row>
    <row r="3179" spans="1:16" ht="14.25" customHeight="1">
      <c r="A3179" s="64" t="s">
        <v>651</v>
      </c>
      <c r="B3179" s="163" t="s">
        <v>1653</v>
      </c>
      <c r="C3179" s="174" t="s">
        <v>647</v>
      </c>
      <c r="D3179" s="68">
        <v>45680</v>
      </c>
      <c r="E3179" s="66">
        <f t="shared" si="36"/>
        <v>1</v>
      </c>
      <c r="F3179" s="66">
        <f t="shared" si="37"/>
        <v>2025</v>
      </c>
      <c r="G3179" s="67">
        <f t="shared" si="38"/>
        <v>45658</v>
      </c>
      <c r="H3179" s="67" t="s">
        <v>29</v>
      </c>
      <c r="I3179" s="26" t="s">
        <v>281</v>
      </c>
      <c r="J3179" s="66" t="s">
        <v>1657</v>
      </c>
      <c r="K3179" s="69"/>
      <c r="L3179" s="69"/>
      <c r="M3179" s="69" t="s">
        <v>666</v>
      </c>
      <c r="N3179" s="69" t="s">
        <v>28</v>
      </c>
      <c r="O3179" s="71">
        <v>0</v>
      </c>
      <c r="P3179" s="74">
        <v>132.55000000000001</v>
      </c>
    </row>
    <row r="3180" spans="1:16" ht="14.25" customHeight="1">
      <c r="A3180" s="64" t="s">
        <v>651</v>
      </c>
      <c r="B3180" s="163" t="s">
        <v>1653</v>
      </c>
      <c r="C3180" s="174" t="s">
        <v>647</v>
      </c>
      <c r="D3180" s="68">
        <v>45680</v>
      </c>
      <c r="E3180" s="66">
        <f t="shared" si="36"/>
        <v>1</v>
      </c>
      <c r="F3180" s="66">
        <f t="shared" si="37"/>
        <v>2025</v>
      </c>
      <c r="G3180" s="67">
        <f t="shared" si="38"/>
        <v>45658</v>
      </c>
      <c r="H3180" s="67" t="s">
        <v>29</v>
      </c>
      <c r="I3180" s="26" t="s">
        <v>281</v>
      </c>
      <c r="J3180" s="66" t="s">
        <v>1658</v>
      </c>
      <c r="K3180" s="69"/>
      <c r="L3180" s="69"/>
      <c r="M3180" s="69" t="s">
        <v>666</v>
      </c>
      <c r="N3180" s="69" t="s">
        <v>28</v>
      </c>
      <c r="O3180" s="71">
        <v>0</v>
      </c>
      <c r="P3180" s="74">
        <v>275.83</v>
      </c>
    </row>
    <row r="3181" spans="1:16" ht="14.25" customHeight="1">
      <c r="A3181" s="64" t="s">
        <v>651</v>
      </c>
      <c r="B3181" s="163" t="s">
        <v>1653</v>
      </c>
      <c r="C3181" s="174" t="s">
        <v>647</v>
      </c>
      <c r="D3181" s="68">
        <v>45685</v>
      </c>
      <c r="E3181" s="66">
        <f t="shared" si="36"/>
        <v>1</v>
      </c>
      <c r="F3181" s="66">
        <f t="shared" si="37"/>
        <v>2025</v>
      </c>
      <c r="G3181" s="67">
        <f t="shared" si="38"/>
        <v>45658</v>
      </c>
      <c r="H3181" s="67" t="s">
        <v>2008</v>
      </c>
      <c r="I3181" s="26" t="s">
        <v>63</v>
      </c>
      <c r="J3181" s="66" t="s">
        <v>1659</v>
      </c>
      <c r="K3181" s="69"/>
      <c r="L3181" s="69"/>
      <c r="M3181" s="69" t="s">
        <v>666</v>
      </c>
      <c r="N3181" s="69" t="s">
        <v>28</v>
      </c>
      <c r="O3181" s="71">
        <v>0</v>
      </c>
      <c r="P3181" s="74">
        <v>571.15</v>
      </c>
    </row>
    <row r="3182" spans="1:16" ht="14.25" customHeight="1">
      <c r="A3182" s="64" t="s">
        <v>651</v>
      </c>
      <c r="B3182" s="163" t="s">
        <v>1653</v>
      </c>
      <c r="C3182" s="174" t="s">
        <v>647</v>
      </c>
      <c r="D3182" s="68">
        <v>45685</v>
      </c>
      <c r="E3182" s="66">
        <f t="shared" si="36"/>
        <v>1</v>
      </c>
      <c r="F3182" s="66">
        <f t="shared" si="37"/>
        <v>2025</v>
      </c>
      <c r="G3182" s="67">
        <f t="shared" si="38"/>
        <v>45658</v>
      </c>
      <c r="H3182" s="67" t="s">
        <v>2009</v>
      </c>
      <c r="I3182" s="26" t="s">
        <v>102</v>
      </c>
      <c r="J3182" s="66" t="s">
        <v>1660</v>
      </c>
      <c r="K3182" s="69"/>
      <c r="L3182" s="69"/>
      <c r="M3182" s="69" t="s">
        <v>666</v>
      </c>
      <c r="N3182" s="69" t="s">
        <v>28</v>
      </c>
      <c r="O3182" s="71">
        <v>0</v>
      </c>
      <c r="P3182" s="74">
        <v>5.65</v>
      </c>
    </row>
    <row r="3183" spans="1:16" ht="14.25" customHeight="1">
      <c r="A3183" s="64" t="s">
        <v>651</v>
      </c>
      <c r="B3183" s="163" t="s">
        <v>1653</v>
      </c>
      <c r="C3183" s="174" t="s">
        <v>647</v>
      </c>
      <c r="D3183" s="68">
        <v>45686</v>
      </c>
      <c r="E3183" s="66">
        <f t="shared" si="36"/>
        <v>1</v>
      </c>
      <c r="F3183" s="66">
        <f t="shared" si="37"/>
        <v>2025</v>
      </c>
      <c r="G3183" s="67">
        <f t="shared" si="38"/>
        <v>45658</v>
      </c>
      <c r="H3183" s="67" t="s">
        <v>2008</v>
      </c>
      <c r="I3183" s="26" t="s">
        <v>63</v>
      </c>
      <c r="J3183" s="66" t="s">
        <v>1661</v>
      </c>
      <c r="K3183" s="69"/>
      <c r="L3183" s="69"/>
      <c r="M3183" s="69" t="s">
        <v>666</v>
      </c>
      <c r="N3183" s="69" t="s">
        <v>28</v>
      </c>
      <c r="O3183" s="71">
        <v>0</v>
      </c>
      <c r="P3183" s="74">
        <v>1355.07</v>
      </c>
    </row>
    <row r="3184" spans="1:16" ht="14.25" customHeight="1">
      <c r="A3184" s="64" t="s">
        <v>651</v>
      </c>
      <c r="B3184" s="163" t="s">
        <v>1653</v>
      </c>
      <c r="C3184" s="174" t="s">
        <v>647</v>
      </c>
      <c r="D3184" s="68">
        <v>45686</v>
      </c>
      <c r="E3184" s="66">
        <f t="shared" si="36"/>
        <v>1</v>
      </c>
      <c r="F3184" s="66">
        <f t="shared" si="37"/>
        <v>2025</v>
      </c>
      <c r="G3184" s="67">
        <f t="shared" si="38"/>
        <v>45658</v>
      </c>
      <c r="H3184" s="67" t="s">
        <v>2008</v>
      </c>
      <c r="I3184" s="26" t="s">
        <v>63</v>
      </c>
      <c r="J3184" s="66" t="s">
        <v>1662</v>
      </c>
      <c r="K3184" s="69"/>
      <c r="L3184" s="69"/>
      <c r="M3184" s="69" t="s">
        <v>666</v>
      </c>
      <c r="N3184" s="69" t="s">
        <v>28</v>
      </c>
      <c r="O3184" s="71">
        <v>0</v>
      </c>
      <c r="P3184" s="74">
        <v>3941.4</v>
      </c>
    </row>
    <row r="3185" spans="1:16" ht="14.25" customHeight="1">
      <c r="A3185" s="64" t="s">
        <v>651</v>
      </c>
      <c r="B3185" s="163" t="s">
        <v>1653</v>
      </c>
      <c r="C3185" s="174" t="s">
        <v>647</v>
      </c>
      <c r="D3185" s="68">
        <v>45686</v>
      </c>
      <c r="E3185" s="66">
        <f t="shared" si="36"/>
        <v>1</v>
      </c>
      <c r="F3185" s="66">
        <f t="shared" si="37"/>
        <v>2025</v>
      </c>
      <c r="G3185" s="67">
        <f t="shared" si="38"/>
        <v>45658</v>
      </c>
      <c r="H3185" s="67" t="s">
        <v>2008</v>
      </c>
      <c r="I3185" s="26" t="s">
        <v>63</v>
      </c>
      <c r="J3185" s="66" t="s">
        <v>1663</v>
      </c>
      <c r="K3185" s="69"/>
      <c r="L3185" s="69"/>
      <c r="M3185" s="69" t="s">
        <v>666</v>
      </c>
      <c r="N3185" s="69" t="s">
        <v>28</v>
      </c>
      <c r="O3185" s="71">
        <v>0</v>
      </c>
      <c r="P3185" s="74">
        <v>7243.25</v>
      </c>
    </row>
    <row r="3186" spans="1:16" ht="14.25" customHeight="1">
      <c r="A3186" s="64" t="s">
        <v>651</v>
      </c>
      <c r="B3186" s="163" t="s">
        <v>1653</v>
      </c>
      <c r="C3186" s="174" t="s">
        <v>647</v>
      </c>
      <c r="D3186" s="68">
        <v>45686</v>
      </c>
      <c r="E3186" s="66">
        <f t="shared" si="36"/>
        <v>1</v>
      </c>
      <c r="F3186" s="66">
        <f t="shared" si="37"/>
        <v>2025</v>
      </c>
      <c r="G3186" s="67">
        <f t="shared" si="38"/>
        <v>45658</v>
      </c>
      <c r="H3186" s="67" t="s">
        <v>2009</v>
      </c>
      <c r="I3186" s="26" t="s">
        <v>102</v>
      </c>
      <c r="J3186" s="66" t="s">
        <v>1664</v>
      </c>
      <c r="K3186" s="69"/>
      <c r="L3186" s="69"/>
      <c r="M3186" s="69" t="s">
        <v>666</v>
      </c>
      <c r="N3186" s="69" t="s">
        <v>28</v>
      </c>
      <c r="O3186" s="71">
        <v>0</v>
      </c>
      <c r="P3186" s="74">
        <v>30</v>
      </c>
    </row>
    <row r="3187" spans="1:16" ht="14.25" customHeight="1">
      <c r="A3187" s="64" t="s">
        <v>651</v>
      </c>
      <c r="B3187" s="163" t="s">
        <v>1653</v>
      </c>
      <c r="C3187" s="174" t="s">
        <v>647</v>
      </c>
      <c r="D3187" s="68">
        <v>45687</v>
      </c>
      <c r="E3187" s="66">
        <f t="shared" si="36"/>
        <v>1</v>
      </c>
      <c r="F3187" s="66">
        <f t="shared" si="37"/>
        <v>2025</v>
      </c>
      <c r="G3187" s="67">
        <f t="shared" si="38"/>
        <v>45658</v>
      </c>
      <c r="H3187" s="67" t="s">
        <v>29</v>
      </c>
      <c r="I3187" s="26" t="s">
        <v>43</v>
      </c>
      <c r="J3187" s="66" t="s">
        <v>1665</v>
      </c>
      <c r="K3187" s="69"/>
      <c r="L3187" s="69"/>
      <c r="M3187" s="69" t="s">
        <v>666</v>
      </c>
      <c r="N3187" s="69" t="s">
        <v>28</v>
      </c>
      <c r="O3187" s="71">
        <v>0</v>
      </c>
      <c r="P3187" s="74">
        <v>487.56</v>
      </c>
    </row>
    <row r="3188" spans="1:16" ht="14.25" customHeight="1">
      <c r="A3188" s="64" t="s">
        <v>651</v>
      </c>
      <c r="B3188" s="163" t="s">
        <v>1653</v>
      </c>
      <c r="C3188" s="174" t="s">
        <v>647</v>
      </c>
      <c r="D3188" s="68">
        <v>45687</v>
      </c>
      <c r="E3188" s="66">
        <f t="shared" si="36"/>
        <v>1</v>
      </c>
      <c r="F3188" s="66">
        <f t="shared" si="37"/>
        <v>2025</v>
      </c>
      <c r="G3188" s="67">
        <f t="shared" si="38"/>
        <v>45658</v>
      </c>
      <c r="H3188" s="67" t="s">
        <v>29</v>
      </c>
      <c r="I3188" s="26" t="s">
        <v>43</v>
      </c>
      <c r="J3188" s="66" t="s">
        <v>1666</v>
      </c>
      <c r="K3188" s="69"/>
      <c r="L3188" s="69"/>
      <c r="M3188" s="69" t="s">
        <v>666</v>
      </c>
      <c r="N3188" s="69" t="s">
        <v>28</v>
      </c>
      <c r="O3188" s="71">
        <v>0</v>
      </c>
      <c r="P3188" s="74">
        <v>1452.77</v>
      </c>
    </row>
    <row r="3189" spans="1:16" ht="14.25" customHeight="1">
      <c r="A3189" s="64" t="s">
        <v>651</v>
      </c>
      <c r="B3189" s="163" t="s">
        <v>1653</v>
      </c>
      <c r="C3189" s="174" t="s">
        <v>647</v>
      </c>
      <c r="D3189" s="68">
        <v>45687</v>
      </c>
      <c r="E3189" s="66">
        <f t="shared" si="36"/>
        <v>1</v>
      </c>
      <c r="F3189" s="66">
        <f t="shared" si="37"/>
        <v>2025</v>
      </c>
      <c r="G3189" s="67">
        <f t="shared" si="38"/>
        <v>45658</v>
      </c>
      <c r="H3189" s="67" t="s">
        <v>29</v>
      </c>
      <c r="I3189" s="26" t="s">
        <v>43</v>
      </c>
      <c r="J3189" s="66" t="s">
        <v>1667</v>
      </c>
      <c r="K3189" s="69"/>
      <c r="L3189" s="69"/>
      <c r="M3189" s="69" t="s">
        <v>666</v>
      </c>
      <c r="N3189" s="69" t="s">
        <v>28</v>
      </c>
      <c r="O3189" s="71">
        <v>0</v>
      </c>
      <c r="P3189" s="74">
        <v>901.85</v>
      </c>
    </row>
    <row r="3190" spans="1:16" ht="14.25" customHeight="1">
      <c r="A3190" s="64" t="s">
        <v>651</v>
      </c>
      <c r="B3190" s="163" t="s">
        <v>1653</v>
      </c>
      <c r="C3190" s="174" t="s">
        <v>647</v>
      </c>
      <c r="D3190" s="68">
        <v>45687</v>
      </c>
      <c r="E3190" s="66">
        <f t="shared" si="36"/>
        <v>1</v>
      </c>
      <c r="F3190" s="66">
        <f t="shared" si="37"/>
        <v>2025</v>
      </c>
      <c r="G3190" s="67">
        <f t="shared" si="38"/>
        <v>45658</v>
      </c>
      <c r="H3190" s="67" t="s">
        <v>29</v>
      </c>
      <c r="I3190" s="26" t="s">
        <v>43</v>
      </c>
      <c r="J3190" s="66" t="s">
        <v>1668</v>
      </c>
      <c r="K3190" s="69"/>
      <c r="L3190" s="69"/>
      <c r="M3190" s="69" t="s">
        <v>666</v>
      </c>
      <c r="N3190" s="69" t="s">
        <v>28</v>
      </c>
      <c r="O3190" s="71">
        <v>0</v>
      </c>
      <c r="P3190" s="74">
        <v>3464.03</v>
      </c>
    </row>
    <row r="3191" spans="1:16" ht="14.25" customHeight="1">
      <c r="A3191" s="64" t="s">
        <v>651</v>
      </c>
      <c r="B3191" s="163" t="s">
        <v>1653</v>
      </c>
      <c r="C3191" s="174" t="s">
        <v>647</v>
      </c>
      <c r="D3191" s="68">
        <v>45687</v>
      </c>
      <c r="E3191" s="66">
        <f t="shared" si="36"/>
        <v>1</v>
      </c>
      <c r="F3191" s="66">
        <f t="shared" si="37"/>
        <v>2025</v>
      </c>
      <c r="G3191" s="67">
        <f t="shared" si="38"/>
        <v>45658</v>
      </c>
      <c r="H3191" s="67" t="s">
        <v>29</v>
      </c>
      <c r="I3191" s="26" t="s">
        <v>43</v>
      </c>
      <c r="J3191" s="66" t="s">
        <v>1669</v>
      </c>
      <c r="K3191" s="69"/>
      <c r="L3191" s="69"/>
      <c r="M3191" s="69" t="s">
        <v>666</v>
      </c>
      <c r="N3191" s="69" t="s">
        <v>28</v>
      </c>
      <c r="O3191" s="71">
        <v>0</v>
      </c>
      <c r="P3191" s="74">
        <v>671.81</v>
      </c>
    </row>
    <row r="3192" spans="1:16" ht="14.25" customHeight="1">
      <c r="A3192" s="64" t="s">
        <v>651</v>
      </c>
      <c r="B3192" s="163" t="s">
        <v>1653</v>
      </c>
      <c r="C3192" s="174" t="s">
        <v>647</v>
      </c>
      <c r="D3192" s="68">
        <v>45687</v>
      </c>
      <c r="E3192" s="66">
        <f t="shared" si="36"/>
        <v>1</v>
      </c>
      <c r="F3192" s="66">
        <f t="shared" si="37"/>
        <v>2025</v>
      </c>
      <c r="G3192" s="67">
        <f t="shared" si="38"/>
        <v>45658</v>
      </c>
      <c r="H3192" s="67" t="s">
        <v>29</v>
      </c>
      <c r="I3192" s="26" t="s">
        <v>43</v>
      </c>
      <c r="J3192" s="66" t="s">
        <v>1670</v>
      </c>
      <c r="K3192" s="69"/>
      <c r="L3192" s="69"/>
      <c r="M3192" s="69" t="s">
        <v>666</v>
      </c>
      <c r="N3192" s="69" t="s">
        <v>28</v>
      </c>
      <c r="O3192" s="71">
        <v>0</v>
      </c>
      <c r="P3192" s="74">
        <v>790.23</v>
      </c>
    </row>
    <row r="3193" spans="1:16" ht="14.25" customHeight="1">
      <c r="A3193" s="64" t="s">
        <v>651</v>
      </c>
      <c r="B3193" s="163" t="s">
        <v>1653</v>
      </c>
      <c r="C3193" s="174" t="s">
        <v>647</v>
      </c>
      <c r="D3193" s="68">
        <v>45687</v>
      </c>
      <c r="E3193" s="66">
        <f t="shared" si="36"/>
        <v>1</v>
      </c>
      <c r="F3193" s="66">
        <f t="shared" si="37"/>
        <v>2025</v>
      </c>
      <c r="G3193" s="67">
        <f t="shared" si="38"/>
        <v>45658</v>
      </c>
      <c r="H3193" s="67" t="s">
        <v>2008</v>
      </c>
      <c r="I3193" s="26" t="s">
        <v>475</v>
      </c>
      <c r="J3193" s="66" t="s">
        <v>1671</v>
      </c>
      <c r="K3193" s="69"/>
      <c r="L3193" s="69"/>
      <c r="M3193" s="69" t="s">
        <v>666</v>
      </c>
      <c r="N3193" s="69" t="s">
        <v>28</v>
      </c>
      <c r="O3193" s="71">
        <v>0</v>
      </c>
      <c r="P3193" s="74">
        <v>3983.37</v>
      </c>
    </row>
    <row r="3194" spans="1:16" ht="14.25" customHeight="1">
      <c r="A3194" s="64" t="s">
        <v>651</v>
      </c>
      <c r="B3194" s="163" t="s">
        <v>1653</v>
      </c>
      <c r="C3194" s="174" t="s">
        <v>647</v>
      </c>
      <c r="D3194" s="68">
        <v>45687</v>
      </c>
      <c r="E3194" s="66">
        <f t="shared" si="36"/>
        <v>1</v>
      </c>
      <c r="F3194" s="66">
        <f t="shared" si="37"/>
        <v>2025</v>
      </c>
      <c r="G3194" s="67">
        <f t="shared" si="38"/>
        <v>45658</v>
      </c>
      <c r="H3194" s="67" t="s">
        <v>2009</v>
      </c>
      <c r="I3194" s="26" t="s">
        <v>102</v>
      </c>
      <c r="J3194" s="66" t="s">
        <v>1672</v>
      </c>
      <c r="K3194" s="69"/>
      <c r="L3194" s="69"/>
      <c r="M3194" s="69" t="s">
        <v>666</v>
      </c>
      <c r="N3194" s="69" t="s">
        <v>28</v>
      </c>
      <c r="O3194" s="71">
        <v>0</v>
      </c>
      <c r="P3194" s="74">
        <v>12.3</v>
      </c>
    </row>
    <row r="3195" spans="1:16" ht="14.25" customHeight="1">
      <c r="A3195" s="64" t="s">
        <v>651</v>
      </c>
      <c r="B3195" s="163" t="s">
        <v>1653</v>
      </c>
      <c r="C3195" s="174" t="s">
        <v>647</v>
      </c>
      <c r="D3195" s="68">
        <v>45687</v>
      </c>
      <c r="E3195" s="66">
        <f t="shared" si="36"/>
        <v>1</v>
      </c>
      <c r="F3195" s="66">
        <f t="shared" si="37"/>
        <v>2025</v>
      </c>
      <c r="G3195" s="67">
        <f t="shared" si="38"/>
        <v>45658</v>
      </c>
      <c r="H3195" s="67" t="s">
        <v>2009</v>
      </c>
      <c r="I3195" s="26" t="s">
        <v>102</v>
      </c>
      <c r="J3195" s="66" t="s">
        <v>1672</v>
      </c>
      <c r="K3195" s="69"/>
      <c r="L3195" s="69"/>
      <c r="M3195" s="69" t="s">
        <v>666</v>
      </c>
      <c r="N3195" s="69" t="s">
        <v>28</v>
      </c>
      <c r="O3195" s="71">
        <v>0</v>
      </c>
      <c r="P3195" s="74">
        <v>12.3</v>
      </c>
    </row>
    <row r="3196" spans="1:16" ht="14.25" customHeight="1">
      <c r="A3196" s="64" t="s">
        <v>651</v>
      </c>
      <c r="B3196" s="163" t="s">
        <v>1653</v>
      </c>
      <c r="C3196" s="174" t="s">
        <v>647</v>
      </c>
      <c r="D3196" s="68">
        <v>45687</v>
      </c>
      <c r="E3196" s="66">
        <f t="shared" si="36"/>
        <v>1</v>
      </c>
      <c r="F3196" s="66">
        <f t="shared" si="37"/>
        <v>2025</v>
      </c>
      <c r="G3196" s="67">
        <f t="shared" si="38"/>
        <v>45658</v>
      </c>
      <c r="H3196" s="67" t="s">
        <v>2009</v>
      </c>
      <c r="I3196" s="26" t="s">
        <v>102</v>
      </c>
      <c r="J3196" s="66" t="s">
        <v>1672</v>
      </c>
      <c r="K3196" s="69"/>
      <c r="L3196" s="69"/>
      <c r="M3196" s="69" t="s">
        <v>666</v>
      </c>
      <c r="N3196" s="69" t="s">
        <v>28</v>
      </c>
      <c r="O3196" s="71">
        <v>0</v>
      </c>
      <c r="P3196" s="74">
        <v>12.3</v>
      </c>
    </row>
    <row r="3197" spans="1:16" ht="14.25" customHeight="1">
      <c r="A3197" s="64" t="s">
        <v>651</v>
      </c>
      <c r="B3197" s="163" t="s">
        <v>1653</v>
      </c>
      <c r="C3197" s="174" t="s">
        <v>647</v>
      </c>
      <c r="D3197" s="68">
        <v>45687</v>
      </c>
      <c r="E3197" s="66">
        <f t="shared" si="36"/>
        <v>1</v>
      </c>
      <c r="F3197" s="66">
        <f t="shared" si="37"/>
        <v>2025</v>
      </c>
      <c r="G3197" s="67">
        <f t="shared" si="38"/>
        <v>45658</v>
      </c>
      <c r="H3197" s="67" t="s">
        <v>2009</v>
      </c>
      <c r="I3197" s="26" t="s">
        <v>102</v>
      </c>
      <c r="J3197" s="66" t="s">
        <v>1672</v>
      </c>
      <c r="K3197" s="69"/>
      <c r="L3197" s="69"/>
      <c r="M3197" s="69" t="s">
        <v>666</v>
      </c>
      <c r="N3197" s="69" t="s">
        <v>28</v>
      </c>
      <c r="O3197" s="71">
        <v>0</v>
      </c>
      <c r="P3197" s="74">
        <v>12.3</v>
      </c>
    </row>
    <row r="3198" spans="1:16" ht="14.25" customHeight="1">
      <c r="A3198" s="64" t="s">
        <v>651</v>
      </c>
      <c r="B3198" s="163" t="s">
        <v>1653</v>
      </c>
      <c r="C3198" s="174" t="s">
        <v>647</v>
      </c>
      <c r="D3198" s="68">
        <v>45687</v>
      </c>
      <c r="E3198" s="66">
        <f t="shared" si="36"/>
        <v>1</v>
      </c>
      <c r="F3198" s="66">
        <f t="shared" si="37"/>
        <v>2025</v>
      </c>
      <c r="G3198" s="67">
        <f t="shared" si="38"/>
        <v>45658</v>
      </c>
      <c r="H3198" s="67" t="s">
        <v>2009</v>
      </c>
      <c r="I3198" s="26" t="s">
        <v>102</v>
      </c>
      <c r="J3198" s="66" t="s">
        <v>1672</v>
      </c>
      <c r="K3198" s="69"/>
      <c r="L3198" s="69"/>
      <c r="M3198" s="69" t="s">
        <v>666</v>
      </c>
      <c r="N3198" s="69" t="s">
        <v>28</v>
      </c>
      <c r="O3198" s="71">
        <v>0</v>
      </c>
      <c r="P3198" s="74">
        <v>12.3</v>
      </c>
    </row>
    <row r="3199" spans="1:16" ht="14.25" customHeight="1">
      <c r="A3199" s="64" t="s">
        <v>651</v>
      </c>
      <c r="B3199" s="163" t="s">
        <v>1653</v>
      </c>
      <c r="C3199" s="174" t="s">
        <v>647</v>
      </c>
      <c r="D3199" s="68">
        <v>45687</v>
      </c>
      <c r="E3199" s="66">
        <f t="shared" si="36"/>
        <v>1</v>
      </c>
      <c r="F3199" s="66">
        <f t="shared" si="37"/>
        <v>2025</v>
      </c>
      <c r="G3199" s="67">
        <f t="shared" si="38"/>
        <v>45658</v>
      </c>
      <c r="H3199" s="67" t="s">
        <v>2009</v>
      </c>
      <c r="I3199" s="26" t="s">
        <v>102</v>
      </c>
      <c r="J3199" s="66" t="s">
        <v>1672</v>
      </c>
      <c r="K3199" s="69"/>
      <c r="L3199" s="69"/>
      <c r="M3199" s="69" t="s">
        <v>666</v>
      </c>
      <c r="N3199" s="69" t="s">
        <v>28</v>
      </c>
      <c r="O3199" s="71">
        <v>0</v>
      </c>
      <c r="P3199" s="74">
        <v>12.3</v>
      </c>
    </row>
    <row r="3200" spans="1:16" ht="14.25" customHeight="1">
      <c r="A3200" s="64" t="s">
        <v>651</v>
      </c>
      <c r="B3200" s="163" t="s">
        <v>1653</v>
      </c>
      <c r="C3200" s="174" t="s">
        <v>647</v>
      </c>
      <c r="D3200" s="68">
        <v>45692</v>
      </c>
      <c r="E3200" s="66">
        <f t="shared" si="36"/>
        <v>2</v>
      </c>
      <c r="F3200" s="66">
        <f t="shared" si="37"/>
        <v>2025</v>
      </c>
      <c r="G3200" s="67">
        <f t="shared" si="38"/>
        <v>45689</v>
      </c>
      <c r="H3200" s="67" t="s">
        <v>2008</v>
      </c>
      <c r="I3200" s="26" t="s">
        <v>1362</v>
      </c>
      <c r="J3200" s="66" t="s">
        <v>1658</v>
      </c>
      <c r="K3200" s="69"/>
      <c r="L3200" s="69"/>
      <c r="M3200" s="69" t="s">
        <v>666</v>
      </c>
      <c r="N3200" s="69" t="s">
        <v>28</v>
      </c>
      <c r="O3200" s="71">
        <v>0</v>
      </c>
      <c r="P3200" s="74">
        <v>1103.31</v>
      </c>
    </row>
    <row r="3201" spans="1:16" ht="14.25" customHeight="1">
      <c r="A3201" s="64" t="s">
        <v>651</v>
      </c>
      <c r="B3201" s="163" t="s">
        <v>1653</v>
      </c>
      <c r="C3201" s="174" t="s">
        <v>647</v>
      </c>
      <c r="D3201" s="68">
        <v>45695</v>
      </c>
      <c r="E3201" s="66">
        <f t="shared" si="36"/>
        <v>2</v>
      </c>
      <c r="F3201" s="66">
        <f t="shared" si="37"/>
        <v>2025</v>
      </c>
      <c r="G3201" s="67">
        <f t="shared" si="38"/>
        <v>45689</v>
      </c>
      <c r="H3201" s="67" t="s">
        <v>29</v>
      </c>
      <c r="I3201" s="26" t="s">
        <v>281</v>
      </c>
      <c r="J3201" s="66" t="s">
        <v>1657</v>
      </c>
      <c r="K3201" s="69"/>
      <c r="L3201" s="69"/>
      <c r="M3201" s="69" t="s">
        <v>666</v>
      </c>
      <c r="N3201" s="69" t="s">
        <v>28</v>
      </c>
      <c r="O3201" s="71">
        <v>0</v>
      </c>
      <c r="P3201" s="74">
        <v>132.55000000000001</v>
      </c>
    </row>
    <row r="3202" spans="1:16" ht="14.25" customHeight="1">
      <c r="A3202" s="64" t="s">
        <v>651</v>
      </c>
      <c r="B3202" s="163" t="s">
        <v>1653</v>
      </c>
      <c r="C3202" s="174" t="s">
        <v>647</v>
      </c>
      <c r="D3202" s="68">
        <v>45705</v>
      </c>
      <c r="E3202" s="66">
        <f t="shared" si="36"/>
        <v>2</v>
      </c>
      <c r="F3202" s="66">
        <f t="shared" si="37"/>
        <v>2025</v>
      </c>
      <c r="G3202" s="67">
        <f t="shared" si="38"/>
        <v>45689</v>
      </c>
      <c r="H3202" s="67" t="s">
        <v>2008</v>
      </c>
      <c r="I3202" s="26" t="s">
        <v>1362</v>
      </c>
      <c r="J3202" s="66" t="s">
        <v>1658</v>
      </c>
      <c r="K3202" s="69"/>
      <c r="L3202" s="69"/>
      <c r="M3202" s="69" t="s">
        <v>666</v>
      </c>
      <c r="N3202" s="69" t="s">
        <v>28</v>
      </c>
      <c r="O3202" s="71">
        <v>0</v>
      </c>
      <c r="P3202" s="74">
        <v>3360</v>
      </c>
    </row>
    <row r="3203" spans="1:16" ht="14.25" customHeight="1">
      <c r="A3203" s="64" t="s">
        <v>651</v>
      </c>
      <c r="B3203" s="163" t="s">
        <v>1653</v>
      </c>
      <c r="C3203" s="174" t="s">
        <v>647</v>
      </c>
      <c r="D3203" s="68">
        <v>45706</v>
      </c>
      <c r="E3203" s="66">
        <f t="shared" si="36"/>
        <v>2</v>
      </c>
      <c r="F3203" s="66">
        <f t="shared" si="37"/>
        <v>2025</v>
      </c>
      <c r="G3203" s="67">
        <f t="shared" si="38"/>
        <v>45689</v>
      </c>
      <c r="H3203" s="67" t="s">
        <v>29</v>
      </c>
      <c r="I3203" s="26" t="s">
        <v>40</v>
      </c>
      <c r="J3203" s="66" t="s">
        <v>732</v>
      </c>
      <c r="K3203" s="69"/>
      <c r="L3203" s="69"/>
      <c r="M3203" s="69" t="s">
        <v>666</v>
      </c>
      <c r="N3203" s="69" t="s">
        <v>28</v>
      </c>
      <c r="O3203" s="71">
        <v>0</v>
      </c>
      <c r="P3203" s="74">
        <v>2310.25</v>
      </c>
    </row>
    <row r="3204" spans="1:16" ht="14.25" customHeight="1">
      <c r="A3204" s="64" t="s">
        <v>651</v>
      </c>
      <c r="B3204" s="163" t="s">
        <v>1653</v>
      </c>
      <c r="C3204" s="174" t="s">
        <v>647</v>
      </c>
      <c r="D3204" s="68">
        <v>45706</v>
      </c>
      <c r="E3204" s="66">
        <f t="shared" si="36"/>
        <v>2</v>
      </c>
      <c r="F3204" s="66">
        <f t="shared" si="37"/>
        <v>2025</v>
      </c>
      <c r="G3204" s="67">
        <f t="shared" si="38"/>
        <v>45689</v>
      </c>
      <c r="H3204" s="67" t="s">
        <v>29</v>
      </c>
      <c r="I3204" s="26" t="s">
        <v>37</v>
      </c>
      <c r="J3204" s="66" t="s">
        <v>734</v>
      </c>
      <c r="K3204" s="69"/>
      <c r="L3204" s="69"/>
      <c r="M3204" s="69" t="s">
        <v>666</v>
      </c>
      <c r="N3204" s="69" t="s">
        <v>28</v>
      </c>
      <c r="O3204" s="71">
        <v>0</v>
      </c>
      <c r="P3204" s="74">
        <v>1679.2</v>
      </c>
    </row>
    <row r="3205" spans="1:16" ht="14.25" customHeight="1">
      <c r="A3205" s="64" t="s">
        <v>651</v>
      </c>
      <c r="B3205" s="163" t="s">
        <v>1653</v>
      </c>
      <c r="C3205" s="174" t="s">
        <v>647</v>
      </c>
      <c r="D3205" s="68">
        <v>45706</v>
      </c>
      <c r="E3205" s="66">
        <f t="shared" si="36"/>
        <v>2</v>
      </c>
      <c r="F3205" s="66">
        <f t="shared" si="37"/>
        <v>2025</v>
      </c>
      <c r="G3205" s="67">
        <f t="shared" si="38"/>
        <v>45689</v>
      </c>
      <c r="H3205" s="67" t="s">
        <v>2009</v>
      </c>
      <c r="I3205" s="26" t="s">
        <v>102</v>
      </c>
      <c r="J3205" s="66" t="s">
        <v>1673</v>
      </c>
      <c r="K3205" s="69"/>
      <c r="L3205" s="69"/>
      <c r="M3205" s="69" t="s">
        <v>666</v>
      </c>
      <c r="N3205" s="69" t="s">
        <v>28</v>
      </c>
      <c r="O3205" s="71">
        <v>0</v>
      </c>
      <c r="P3205" s="74">
        <v>13</v>
      </c>
    </row>
    <row r="3206" spans="1:16" ht="14.25" customHeight="1">
      <c r="A3206" s="64" t="s">
        <v>651</v>
      </c>
      <c r="B3206" s="163" t="s">
        <v>1653</v>
      </c>
      <c r="C3206" s="174" t="s">
        <v>647</v>
      </c>
      <c r="D3206" s="68">
        <v>45706</v>
      </c>
      <c r="E3206" s="66">
        <f t="shared" si="36"/>
        <v>2</v>
      </c>
      <c r="F3206" s="66">
        <f t="shared" si="37"/>
        <v>2025</v>
      </c>
      <c r="G3206" s="67">
        <f t="shared" si="38"/>
        <v>45689</v>
      </c>
      <c r="H3206" s="67" t="s">
        <v>2009</v>
      </c>
      <c r="I3206" s="26" t="s">
        <v>102</v>
      </c>
      <c r="J3206" s="66" t="s">
        <v>1673</v>
      </c>
      <c r="K3206" s="69"/>
      <c r="L3206" s="69"/>
      <c r="M3206" s="69" t="s">
        <v>666</v>
      </c>
      <c r="N3206" s="69" t="s">
        <v>28</v>
      </c>
      <c r="O3206" s="71">
        <v>0</v>
      </c>
      <c r="P3206" s="74">
        <v>13</v>
      </c>
    </row>
    <row r="3207" spans="1:16" ht="14.25" customHeight="1">
      <c r="A3207" s="64" t="s">
        <v>651</v>
      </c>
      <c r="B3207" s="163" t="s">
        <v>1653</v>
      </c>
      <c r="C3207" s="174" t="s">
        <v>647</v>
      </c>
      <c r="D3207" s="68">
        <v>45707</v>
      </c>
      <c r="E3207" s="66">
        <f t="shared" si="36"/>
        <v>2</v>
      </c>
      <c r="F3207" s="66">
        <f t="shared" si="37"/>
        <v>2025</v>
      </c>
      <c r="G3207" s="67">
        <f t="shared" si="38"/>
        <v>45689</v>
      </c>
      <c r="H3207" s="67" t="s">
        <v>2008</v>
      </c>
      <c r="I3207" s="26" t="s">
        <v>475</v>
      </c>
      <c r="J3207" s="66" t="s">
        <v>1674</v>
      </c>
      <c r="K3207" s="69"/>
      <c r="L3207" s="69"/>
      <c r="M3207" s="69" t="s">
        <v>666</v>
      </c>
      <c r="N3207" s="69" t="s">
        <v>28</v>
      </c>
      <c r="O3207" s="71">
        <v>0</v>
      </c>
      <c r="P3207" s="74">
        <v>572.29999999999995</v>
      </c>
    </row>
    <row r="3208" spans="1:16" ht="14.25" customHeight="1">
      <c r="A3208" s="64" t="s">
        <v>651</v>
      </c>
      <c r="B3208" s="163" t="s">
        <v>1653</v>
      </c>
      <c r="C3208" s="174" t="s">
        <v>647</v>
      </c>
      <c r="D3208" s="68">
        <v>45707</v>
      </c>
      <c r="E3208" s="66">
        <f t="shared" si="36"/>
        <v>2</v>
      </c>
      <c r="F3208" s="66">
        <f t="shared" si="37"/>
        <v>2025</v>
      </c>
      <c r="G3208" s="67">
        <f t="shared" si="38"/>
        <v>45689</v>
      </c>
      <c r="H3208" s="67" t="s">
        <v>2009</v>
      </c>
      <c r="I3208" s="26" t="s">
        <v>102</v>
      </c>
      <c r="J3208" s="66" t="s">
        <v>1675</v>
      </c>
      <c r="K3208" s="69"/>
      <c r="L3208" s="69"/>
      <c r="M3208" s="69" t="s">
        <v>666</v>
      </c>
      <c r="N3208" s="69" t="s">
        <v>28</v>
      </c>
      <c r="O3208" s="71">
        <v>0</v>
      </c>
      <c r="P3208" s="74">
        <v>5.66</v>
      </c>
    </row>
    <row r="3209" spans="1:16" ht="14.25" customHeight="1">
      <c r="A3209" s="64" t="s">
        <v>651</v>
      </c>
      <c r="B3209" s="163" t="s">
        <v>1653</v>
      </c>
      <c r="C3209" s="174" t="s">
        <v>647</v>
      </c>
      <c r="D3209" s="68">
        <v>45709</v>
      </c>
      <c r="E3209" s="66">
        <f t="shared" si="36"/>
        <v>2</v>
      </c>
      <c r="F3209" s="66">
        <f t="shared" si="37"/>
        <v>2025</v>
      </c>
      <c r="G3209" s="67">
        <f t="shared" si="38"/>
        <v>45689</v>
      </c>
      <c r="H3209" s="67" t="s">
        <v>2008</v>
      </c>
      <c r="I3209" s="26" t="s">
        <v>475</v>
      </c>
      <c r="J3209" s="66" t="s">
        <v>1676</v>
      </c>
      <c r="K3209" s="69"/>
      <c r="L3209" s="69"/>
      <c r="M3209" s="69" t="s">
        <v>666</v>
      </c>
      <c r="N3209" s="69" t="s">
        <v>28</v>
      </c>
      <c r="O3209" s="71">
        <v>0</v>
      </c>
      <c r="P3209" s="74">
        <v>550.76</v>
      </c>
    </row>
    <row r="3210" spans="1:16" ht="14.25" customHeight="1">
      <c r="A3210" s="64" t="s">
        <v>651</v>
      </c>
      <c r="B3210" s="163" t="s">
        <v>1653</v>
      </c>
      <c r="C3210" s="174" t="s">
        <v>647</v>
      </c>
      <c r="D3210" s="68">
        <v>45709</v>
      </c>
      <c r="E3210" s="66">
        <f t="shared" si="36"/>
        <v>2</v>
      </c>
      <c r="F3210" s="66">
        <f t="shared" si="37"/>
        <v>2025</v>
      </c>
      <c r="G3210" s="67">
        <f t="shared" si="38"/>
        <v>45689</v>
      </c>
      <c r="H3210" s="67" t="s">
        <v>2008</v>
      </c>
      <c r="I3210" s="26" t="s">
        <v>475</v>
      </c>
      <c r="J3210" s="66" t="s">
        <v>1671</v>
      </c>
      <c r="K3210" s="69"/>
      <c r="L3210" s="69"/>
      <c r="M3210" s="69" t="s">
        <v>666</v>
      </c>
      <c r="N3210" s="69" t="s">
        <v>28</v>
      </c>
      <c r="O3210" s="71">
        <v>0</v>
      </c>
      <c r="P3210" s="74">
        <v>1376.5</v>
      </c>
    </row>
    <row r="3211" spans="1:16" ht="14.25" customHeight="1">
      <c r="A3211" s="64" t="s">
        <v>651</v>
      </c>
      <c r="B3211" s="163" t="s">
        <v>1653</v>
      </c>
      <c r="C3211" s="174" t="s">
        <v>647</v>
      </c>
      <c r="D3211" s="68">
        <v>45709</v>
      </c>
      <c r="E3211" s="66">
        <f t="shared" si="36"/>
        <v>2</v>
      </c>
      <c r="F3211" s="66">
        <f t="shared" si="37"/>
        <v>2025</v>
      </c>
      <c r="G3211" s="67">
        <f t="shared" si="38"/>
        <v>45689</v>
      </c>
      <c r="H3211" s="67" t="s">
        <v>2008</v>
      </c>
      <c r="I3211" s="26" t="s">
        <v>475</v>
      </c>
      <c r="J3211" s="66" t="s">
        <v>1677</v>
      </c>
      <c r="K3211" s="69"/>
      <c r="L3211" s="69"/>
      <c r="M3211" s="69" t="s">
        <v>666</v>
      </c>
      <c r="N3211" s="69" t="s">
        <v>28</v>
      </c>
      <c r="O3211" s="71">
        <v>0</v>
      </c>
      <c r="P3211" s="74">
        <v>1057.31</v>
      </c>
    </row>
    <row r="3212" spans="1:16" ht="14.25" customHeight="1">
      <c r="A3212" s="64" t="s">
        <v>651</v>
      </c>
      <c r="B3212" s="163" t="s">
        <v>1653</v>
      </c>
      <c r="C3212" s="174" t="s">
        <v>647</v>
      </c>
      <c r="D3212" s="68">
        <v>45712</v>
      </c>
      <c r="E3212" s="66">
        <f t="shared" si="36"/>
        <v>2</v>
      </c>
      <c r="F3212" s="66">
        <f t="shared" si="37"/>
        <v>2025</v>
      </c>
      <c r="G3212" s="67">
        <f t="shared" si="38"/>
        <v>45689</v>
      </c>
      <c r="H3212" s="67" t="s">
        <v>2008</v>
      </c>
      <c r="I3212" s="26" t="s">
        <v>475</v>
      </c>
      <c r="J3212" s="66" t="s">
        <v>1678</v>
      </c>
      <c r="K3212" s="69"/>
      <c r="L3212" s="69"/>
      <c r="M3212" s="69" t="s">
        <v>666</v>
      </c>
      <c r="N3212" s="69" t="s">
        <v>28</v>
      </c>
      <c r="O3212" s="71">
        <v>0</v>
      </c>
      <c r="P3212" s="74">
        <v>159.68</v>
      </c>
    </row>
    <row r="3213" spans="1:16" ht="14.25" customHeight="1">
      <c r="A3213" s="64" t="s">
        <v>651</v>
      </c>
      <c r="B3213" s="163" t="s">
        <v>1653</v>
      </c>
      <c r="C3213" s="174" t="s">
        <v>647</v>
      </c>
      <c r="D3213" s="68">
        <v>45713</v>
      </c>
      <c r="E3213" s="66">
        <f t="shared" si="36"/>
        <v>2</v>
      </c>
      <c r="F3213" s="66">
        <f t="shared" si="37"/>
        <v>2025</v>
      </c>
      <c r="G3213" s="67">
        <f t="shared" si="38"/>
        <v>45689</v>
      </c>
      <c r="H3213" s="67" t="s">
        <v>2008</v>
      </c>
      <c r="I3213" s="26" t="s">
        <v>475</v>
      </c>
      <c r="J3213" s="66" t="s">
        <v>1679</v>
      </c>
      <c r="K3213" s="69"/>
      <c r="L3213" s="69"/>
      <c r="M3213" s="69" t="s">
        <v>666</v>
      </c>
      <c r="N3213" s="69" t="s">
        <v>28</v>
      </c>
      <c r="O3213" s="71">
        <v>0</v>
      </c>
      <c r="P3213" s="74">
        <v>717.01</v>
      </c>
    </row>
    <row r="3214" spans="1:16" ht="14.25" customHeight="1">
      <c r="A3214" s="64" t="s">
        <v>651</v>
      </c>
      <c r="B3214" s="163" t="s">
        <v>1653</v>
      </c>
      <c r="C3214" s="174" t="s">
        <v>647</v>
      </c>
      <c r="D3214" s="68">
        <v>45713</v>
      </c>
      <c r="E3214" s="66">
        <f t="shared" si="36"/>
        <v>2</v>
      </c>
      <c r="F3214" s="66">
        <f t="shared" si="37"/>
        <v>2025</v>
      </c>
      <c r="G3214" s="67">
        <f t="shared" si="38"/>
        <v>45689</v>
      </c>
      <c r="H3214" s="67" t="s">
        <v>29</v>
      </c>
      <c r="I3214" s="26" t="s">
        <v>281</v>
      </c>
      <c r="J3214" s="66" t="s">
        <v>1658</v>
      </c>
      <c r="K3214" s="69"/>
      <c r="L3214" s="69"/>
      <c r="M3214" s="69" t="s">
        <v>666</v>
      </c>
      <c r="N3214" s="69" t="s">
        <v>28</v>
      </c>
      <c r="O3214" s="71">
        <v>0</v>
      </c>
      <c r="P3214" s="74">
        <v>480</v>
      </c>
    </row>
    <row r="3215" spans="1:16" ht="14.25" customHeight="1">
      <c r="A3215" s="64" t="s">
        <v>651</v>
      </c>
      <c r="B3215" s="163" t="s">
        <v>1653</v>
      </c>
      <c r="C3215" s="174" t="s">
        <v>647</v>
      </c>
      <c r="D3215" s="68">
        <v>45713</v>
      </c>
      <c r="E3215" s="66">
        <f t="shared" si="36"/>
        <v>2</v>
      </c>
      <c r="F3215" s="66">
        <f t="shared" si="37"/>
        <v>2025</v>
      </c>
      <c r="G3215" s="67">
        <f t="shared" si="38"/>
        <v>45689</v>
      </c>
      <c r="H3215" s="67" t="s">
        <v>29</v>
      </c>
      <c r="I3215" s="26" t="s">
        <v>281</v>
      </c>
      <c r="J3215" s="66" t="s">
        <v>1657</v>
      </c>
      <c r="K3215" s="69"/>
      <c r="L3215" s="69"/>
      <c r="M3215" s="69" t="s">
        <v>666</v>
      </c>
      <c r="N3215" s="69" t="s">
        <v>28</v>
      </c>
      <c r="O3215" s="71">
        <v>0</v>
      </c>
      <c r="P3215" s="74">
        <v>132.55000000000001</v>
      </c>
    </row>
    <row r="3216" spans="1:16" ht="14.25" customHeight="1">
      <c r="A3216" s="64" t="s">
        <v>651</v>
      </c>
      <c r="B3216" s="163" t="s">
        <v>1653</v>
      </c>
      <c r="C3216" s="174" t="s">
        <v>647</v>
      </c>
      <c r="D3216" s="68">
        <v>45713</v>
      </c>
      <c r="E3216" s="66">
        <f t="shared" si="36"/>
        <v>2</v>
      </c>
      <c r="F3216" s="66">
        <f t="shared" si="37"/>
        <v>2025</v>
      </c>
      <c r="G3216" s="67">
        <f t="shared" si="38"/>
        <v>45689</v>
      </c>
      <c r="H3216" s="67" t="s">
        <v>29</v>
      </c>
      <c r="I3216" s="26" t="s">
        <v>281</v>
      </c>
      <c r="J3216" s="66" t="s">
        <v>1658</v>
      </c>
      <c r="K3216" s="69"/>
      <c r="L3216" s="69"/>
      <c r="M3216" s="69" t="s">
        <v>666</v>
      </c>
      <c r="N3216" s="69" t="s">
        <v>28</v>
      </c>
      <c r="O3216" s="71">
        <v>0</v>
      </c>
      <c r="P3216" s="74">
        <v>960.32</v>
      </c>
    </row>
    <row r="3217" spans="1:16" ht="14.25" customHeight="1">
      <c r="A3217" s="64" t="s">
        <v>651</v>
      </c>
      <c r="B3217" s="163" t="s">
        <v>1653</v>
      </c>
      <c r="C3217" s="174" t="s">
        <v>647</v>
      </c>
      <c r="D3217" s="68">
        <v>45714</v>
      </c>
      <c r="E3217" s="66">
        <f t="shared" si="36"/>
        <v>2</v>
      </c>
      <c r="F3217" s="66">
        <f t="shared" si="37"/>
        <v>2025</v>
      </c>
      <c r="G3217" s="67">
        <f t="shared" si="38"/>
        <v>45689</v>
      </c>
      <c r="H3217" s="67" t="s">
        <v>2008</v>
      </c>
      <c r="I3217" s="26" t="s">
        <v>63</v>
      </c>
      <c r="J3217" s="66" t="s">
        <v>1680</v>
      </c>
      <c r="K3217" s="69"/>
      <c r="L3217" s="69"/>
      <c r="M3217" s="69" t="s">
        <v>666</v>
      </c>
      <c r="N3217" s="69" t="s">
        <v>28</v>
      </c>
      <c r="O3217" s="71">
        <v>0</v>
      </c>
      <c r="P3217" s="74">
        <v>857.99</v>
      </c>
    </row>
    <row r="3218" spans="1:16" ht="14.25" customHeight="1">
      <c r="A3218" s="64" t="s">
        <v>651</v>
      </c>
      <c r="B3218" s="163" t="s">
        <v>1653</v>
      </c>
      <c r="C3218" s="174" t="s">
        <v>647</v>
      </c>
      <c r="D3218" s="68">
        <v>45714</v>
      </c>
      <c r="E3218" s="66">
        <f t="shared" si="36"/>
        <v>2</v>
      </c>
      <c r="F3218" s="66">
        <f t="shared" si="37"/>
        <v>2025</v>
      </c>
      <c r="G3218" s="67">
        <f t="shared" si="38"/>
        <v>45689</v>
      </c>
      <c r="H3218" s="67" t="s">
        <v>2008</v>
      </c>
      <c r="I3218" s="26" t="s">
        <v>475</v>
      </c>
      <c r="J3218" s="66" t="s">
        <v>1681</v>
      </c>
      <c r="K3218" s="69"/>
      <c r="L3218" s="69"/>
      <c r="M3218" s="69" t="s">
        <v>666</v>
      </c>
      <c r="N3218" s="69" t="s">
        <v>28</v>
      </c>
      <c r="O3218" s="71">
        <v>0</v>
      </c>
      <c r="P3218" s="74">
        <v>196.84</v>
      </c>
    </row>
    <row r="3219" spans="1:16" ht="14.25" customHeight="1">
      <c r="A3219" s="64" t="s">
        <v>651</v>
      </c>
      <c r="B3219" s="163" t="s">
        <v>1653</v>
      </c>
      <c r="C3219" s="174" t="s">
        <v>647</v>
      </c>
      <c r="D3219" s="68">
        <v>45714</v>
      </c>
      <c r="E3219" s="66">
        <f t="shared" si="36"/>
        <v>2</v>
      </c>
      <c r="F3219" s="66">
        <f t="shared" si="37"/>
        <v>2025</v>
      </c>
      <c r="G3219" s="67">
        <f t="shared" si="38"/>
        <v>45689</v>
      </c>
      <c r="H3219" s="67" t="s">
        <v>2008</v>
      </c>
      <c r="I3219" s="26" t="s">
        <v>63</v>
      </c>
      <c r="J3219" s="66" t="s">
        <v>1682</v>
      </c>
      <c r="K3219" s="69"/>
      <c r="L3219" s="69"/>
      <c r="M3219" s="69" t="s">
        <v>666</v>
      </c>
      <c r="N3219" s="69" t="s">
        <v>28</v>
      </c>
      <c r="O3219" s="71">
        <v>0</v>
      </c>
      <c r="P3219" s="74">
        <v>1154.58</v>
      </c>
    </row>
    <row r="3220" spans="1:16" ht="14.25" customHeight="1">
      <c r="A3220" s="64" t="s">
        <v>651</v>
      </c>
      <c r="B3220" s="163" t="s">
        <v>1653</v>
      </c>
      <c r="C3220" s="174" t="s">
        <v>647</v>
      </c>
      <c r="D3220" s="68">
        <v>45714</v>
      </c>
      <c r="E3220" s="66">
        <f t="shared" si="36"/>
        <v>2</v>
      </c>
      <c r="F3220" s="66">
        <f t="shared" si="37"/>
        <v>2025</v>
      </c>
      <c r="G3220" s="67">
        <f t="shared" si="38"/>
        <v>45689</v>
      </c>
      <c r="H3220" s="67" t="s">
        <v>2008</v>
      </c>
      <c r="I3220" s="26" t="s">
        <v>63</v>
      </c>
      <c r="J3220" s="66" t="s">
        <v>1683</v>
      </c>
      <c r="K3220" s="69"/>
      <c r="L3220" s="69"/>
      <c r="M3220" s="69" t="s">
        <v>666</v>
      </c>
      <c r="N3220" s="69" t="s">
        <v>28</v>
      </c>
      <c r="O3220" s="71">
        <v>0</v>
      </c>
      <c r="P3220" s="74">
        <v>6626.7</v>
      </c>
    </row>
    <row r="3221" spans="1:16" ht="14.25" customHeight="1">
      <c r="A3221" s="64" t="s">
        <v>651</v>
      </c>
      <c r="B3221" s="163" t="s">
        <v>1653</v>
      </c>
      <c r="C3221" s="174" t="s">
        <v>647</v>
      </c>
      <c r="D3221" s="68">
        <v>45714</v>
      </c>
      <c r="E3221" s="66">
        <f t="shared" si="36"/>
        <v>2</v>
      </c>
      <c r="F3221" s="66">
        <f t="shared" si="37"/>
        <v>2025</v>
      </c>
      <c r="G3221" s="67">
        <f t="shared" si="38"/>
        <v>45689</v>
      </c>
      <c r="H3221" s="67" t="s">
        <v>2009</v>
      </c>
      <c r="I3221" s="26" t="s">
        <v>102</v>
      </c>
      <c r="J3221" s="66" t="s">
        <v>1684</v>
      </c>
      <c r="K3221" s="69"/>
      <c r="L3221" s="69"/>
      <c r="M3221" s="69" t="s">
        <v>666</v>
      </c>
      <c r="N3221" s="69" t="s">
        <v>28</v>
      </c>
      <c r="O3221" s="71">
        <v>0</v>
      </c>
      <c r="P3221" s="74">
        <v>20</v>
      </c>
    </row>
    <row r="3222" spans="1:16" ht="14.25" customHeight="1">
      <c r="A3222" s="64" t="s">
        <v>651</v>
      </c>
      <c r="B3222" s="163" t="s">
        <v>1653</v>
      </c>
      <c r="C3222" s="174" t="s">
        <v>647</v>
      </c>
      <c r="D3222" s="68">
        <v>45715</v>
      </c>
      <c r="E3222" s="66">
        <f t="shared" si="36"/>
        <v>2</v>
      </c>
      <c r="F3222" s="66">
        <f t="shared" si="37"/>
        <v>2025</v>
      </c>
      <c r="G3222" s="67">
        <f t="shared" si="38"/>
        <v>45689</v>
      </c>
      <c r="H3222" s="67" t="s">
        <v>2006</v>
      </c>
      <c r="I3222" s="26" t="s">
        <v>175</v>
      </c>
      <c r="J3222" s="66" t="s">
        <v>354</v>
      </c>
      <c r="K3222" s="69"/>
      <c r="L3222" s="69"/>
      <c r="M3222" s="69" t="s">
        <v>666</v>
      </c>
      <c r="N3222" s="69" t="s">
        <v>28</v>
      </c>
      <c r="O3222" s="71">
        <v>0</v>
      </c>
      <c r="P3222" s="74">
        <v>2051.4499999999998</v>
      </c>
    </row>
    <row r="3223" spans="1:16" ht="14.25" customHeight="1">
      <c r="A3223" s="64" t="s">
        <v>651</v>
      </c>
      <c r="B3223" s="163" t="s">
        <v>1653</v>
      </c>
      <c r="C3223" s="174" t="s">
        <v>647</v>
      </c>
      <c r="D3223" s="68">
        <v>45715</v>
      </c>
      <c r="E3223" s="66">
        <f t="shared" si="36"/>
        <v>2</v>
      </c>
      <c r="F3223" s="66">
        <f t="shared" si="37"/>
        <v>2025</v>
      </c>
      <c r="G3223" s="67">
        <f t="shared" si="38"/>
        <v>45689</v>
      </c>
      <c r="H3223" s="67" t="s">
        <v>29</v>
      </c>
      <c r="I3223" s="26" t="s">
        <v>43</v>
      </c>
      <c r="J3223" s="66" t="s">
        <v>1685</v>
      </c>
      <c r="K3223" s="69"/>
      <c r="L3223" s="69"/>
      <c r="M3223" s="69" t="s">
        <v>666</v>
      </c>
      <c r="N3223" s="69" t="s">
        <v>28</v>
      </c>
      <c r="O3223" s="71">
        <v>0</v>
      </c>
      <c r="P3223" s="74">
        <v>1623.82</v>
      </c>
    </row>
    <row r="3224" spans="1:16" ht="14.25" customHeight="1">
      <c r="A3224" s="64" t="s">
        <v>651</v>
      </c>
      <c r="B3224" s="163" t="s">
        <v>1653</v>
      </c>
      <c r="C3224" s="174" t="s">
        <v>647</v>
      </c>
      <c r="D3224" s="68">
        <v>45715</v>
      </c>
      <c r="E3224" s="66">
        <f t="shared" si="36"/>
        <v>2</v>
      </c>
      <c r="F3224" s="66">
        <f t="shared" si="37"/>
        <v>2025</v>
      </c>
      <c r="G3224" s="67">
        <f t="shared" si="38"/>
        <v>45689</v>
      </c>
      <c r="H3224" s="67" t="s">
        <v>29</v>
      </c>
      <c r="I3224" s="26" t="s">
        <v>43</v>
      </c>
      <c r="J3224" s="66" t="s">
        <v>1665</v>
      </c>
      <c r="K3224" s="69"/>
      <c r="L3224" s="69"/>
      <c r="M3224" s="69" t="s">
        <v>666</v>
      </c>
      <c r="N3224" s="69" t="s">
        <v>28</v>
      </c>
      <c r="O3224" s="71">
        <v>0</v>
      </c>
      <c r="P3224" s="74">
        <v>2051.4499999999998</v>
      </c>
    </row>
    <row r="3225" spans="1:16" ht="14.25" customHeight="1">
      <c r="A3225" s="64" t="s">
        <v>651</v>
      </c>
      <c r="B3225" s="163" t="s">
        <v>1653</v>
      </c>
      <c r="C3225" s="174" t="s">
        <v>647</v>
      </c>
      <c r="D3225" s="68">
        <v>45715</v>
      </c>
      <c r="E3225" s="66">
        <f t="shared" si="36"/>
        <v>2</v>
      </c>
      <c r="F3225" s="66">
        <f t="shared" si="37"/>
        <v>2025</v>
      </c>
      <c r="G3225" s="67">
        <f t="shared" si="38"/>
        <v>45689</v>
      </c>
      <c r="H3225" s="67" t="s">
        <v>29</v>
      </c>
      <c r="I3225" s="26" t="s">
        <v>43</v>
      </c>
      <c r="J3225" s="66" t="s">
        <v>1666</v>
      </c>
      <c r="K3225" s="69"/>
      <c r="L3225" s="69"/>
      <c r="M3225" s="69" t="s">
        <v>666</v>
      </c>
      <c r="N3225" s="69" t="s">
        <v>28</v>
      </c>
      <c r="O3225" s="71">
        <v>0</v>
      </c>
      <c r="P3225" s="74">
        <v>1842.77</v>
      </c>
    </row>
    <row r="3226" spans="1:16" ht="14.25" customHeight="1">
      <c r="A3226" s="64" t="s">
        <v>651</v>
      </c>
      <c r="B3226" s="163" t="s">
        <v>1653</v>
      </c>
      <c r="C3226" s="174" t="s">
        <v>647</v>
      </c>
      <c r="D3226" s="68">
        <v>45715</v>
      </c>
      <c r="E3226" s="66">
        <f t="shared" si="36"/>
        <v>2</v>
      </c>
      <c r="F3226" s="66">
        <f t="shared" si="37"/>
        <v>2025</v>
      </c>
      <c r="G3226" s="67">
        <f t="shared" si="38"/>
        <v>45689</v>
      </c>
      <c r="H3226" s="67" t="s">
        <v>29</v>
      </c>
      <c r="I3226" s="26" t="s">
        <v>43</v>
      </c>
      <c r="J3226" s="66" t="s">
        <v>1668</v>
      </c>
      <c r="K3226" s="69"/>
      <c r="L3226" s="69"/>
      <c r="M3226" s="69" t="s">
        <v>666</v>
      </c>
      <c r="N3226" s="69" t="s">
        <v>28</v>
      </c>
      <c r="O3226" s="71">
        <v>0</v>
      </c>
      <c r="P3226" s="74">
        <v>3582.25</v>
      </c>
    </row>
    <row r="3227" spans="1:16" ht="14.25" customHeight="1">
      <c r="A3227" s="64" t="s">
        <v>651</v>
      </c>
      <c r="B3227" s="163" t="s">
        <v>1653</v>
      </c>
      <c r="C3227" s="174" t="s">
        <v>647</v>
      </c>
      <c r="D3227" s="68">
        <v>45715</v>
      </c>
      <c r="E3227" s="66">
        <f t="shared" si="36"/>
        <v>2</v>
      </c>
      <c r="F3227" s="66">
        <f t="shared" si="37"/>
        <v>2025</v>
      </c>
      <c r="G3227" s="67">
        <f t="shared" si="38"/>
        <v>45689</v>
      </c>
      <c r="H3227" s="67" t="s">
        <v>29</v>
      </c>
      <c r="I3227" s="26" t="s">
        <v>43</v>
      </c>
      <c r="J3227" s="66" t="s">
        <v>1670</v>
      </c>
      <c r="K3227" s="69"/>
      <c r="L3227" s="69"/>
      <c r="M3227" s="69" t="s">
        <v>666</v>
      </c>
      <c r="N3227" s="69" t="s">
        <v>28</v>
      </c>
      <c r="O3227" s="71">
        <v>0</v>
      </c>
      <c r="P3227" s="74">
        <v>1020.7</v>
      </c>
    </row>
    <row r="3228" spans="1:16" ht="14.25" customHeight="1">
      <c r="A3228" s="64" t="s">
        <v>651</v>
      </c>
      <c r="B3228" s="163" t="s">
        <v>1653</v>
      </c>
      <c r="C3228" s="174" t="s">
        <v>647</v>
      </c>
      <c r="D3228" s="68">
        <v>45715</v>
      </c>
      <c r="E3228" s="66">
        <f t="shared" si="36"/>
        <v>2</v>
      </c>
      <c r="F3228" s="66">
        <f t="shared" si="37"/>
        <v>2025</v>
      </c>
      <c r="G3228" s="67">
        <f t="shared" si="38"/>
        <v>45689</v>
      </c>
      <c r="H3228" s="67" t="s">
        <v>2008</v>
      </c>
      <c r="I3228" s="26" t="s">
        <v>1808</v>
      </c>
      <c r="J3228" s="66" t="s">
        <v>1686</v>
      </c>
      <c r="K3228" s="69"/>
      <c r="L3228" s="69"/>
      <c r="M3228" s="69" t="s">
        <v>666</v>
      </c>
      <c r="N3228" s="69" t="s">
        <v>28</v>
      </c>
      <c r="O3228" s="71">
        <v>0</v>
      </c>
      <c r="P3228" s="74">
        <v>3186</v>
      </c>
    </row>
    <row r="3229" spans="1:16" ht="14.25" customHeight="1">
      <c r="A3229" s="64" t="s">
        <v>651</v>
      </c>
      <c r="B3229" s="163" t="s">
        <v>1653</v>
      </c>
      <c r="C3229" s="174" t="s">
        <v>647</v>
      </c>
      <c r="D3229" s="68">
        <v>45715</v>
      </c>
      <c r="E3229" s="66">
        <f t="shared" si="36"/>
        <v>2</v>
      </c>
      <c r="F3229" s="66">
        <f t="shared" si="37"/>
        <v>2025</v>
      </c>
      <c r="G3229" s="67">
        <f t="shared" si="38"/>
        <v>45689</v>
      </c>
      <c r="H3229" s="67" t="s">
        <v>29</v>
      </c>
      <c r="I3229" s="26" t="s">
        <v>43</v>
      </c>
      <c r="J3229" s="66" t="s">
        <v>1687</v>
      </c>
      <c r="K3229" s="69"/>
      <c r="L3229" s="69"/>
      <c r="M3229" s="69" t="s">
        <v>666</v>
      </c>
      <c r="N3229" s="69" t="s">
        <v>28</v>
      </c>
      <c r="O3229" s="71">
        <v>0</v>
      </c>
      <c r="P3229" s="74">
        <v>2220.5300000000002</v>
      </c>
    </row>
    <row r="3230" spans="1:16" ht="14.25" customHeight="1">
      <c r="A3230" s="64" t="s">
        <v>651</v>
      </c>
      <c r="B3230" s="163" t="s">
        <v>1653</v>
      </c>
      <c r="C3230" s="174" t="s">
        <v>647</v>
      </c>
      <c r="D3230" s="68">
        <v>45715</v>
      </c>
      <c r="E3230" s="66">
        <f t="shared" si="36"/>
        <v>2</v>
      </c>
      <c r="F3230" s="66">
        <f t="shared" si="37"/>
        <v>2025</v>
      </c>
      <c r="G3230" s="67">
        <f t="shared" si="38"/>
        <v>45689</v>
      </c>
      <c r="H3230" s="67" t="s">
        <v>29</v>
      </c>
      <c r="I3230" s="26" t="s">
        <v>43</v>
      </c>
      <c r="J3230" s="66" t="s">
        <v>1688</v>
      </c>
      <c r="K3230" s="69"/>
      <c r="L3230" s="69"/>
      <c r="M3230" s="69" t="s">
        <v>666</v>
      </c>
      <c r="N3230" s="69" t="s">
        <v>28</v>
      </c>
      <c r="O3230" s="71">
        <v>0</v>
      </c>
      <c r="P3230" s="74">
        <v>1856</v>
      </c>
    </row>
    <row r="3231" spans="1:16" ht="14.25" customHeight="1">
      <c r="A3231" s="64" t="s">
        <v>651</v>
      </c>
      <c r="B3231" s="163" t="s">
        <v>1653</v>
      </c>
      <c r="C3231" s="174" t="s">
        <v>647</v>
      </c>
      <c r="D3231" s="68">
        <v>45715</v>
      </c>
      <c r="E3231" s="66">
        <f t="shared" si="36"/>
        <v>2</v>
      </c>
      <c r="F3231" s="66">
        <f t="shared" si="37"/>
        <v>2025</v>
      </c>
      <c r="G3231" s="67">
        <f t="shared" si="38"/>
        <v>45689</v>
      </c>
      <c r="H3231" s="67" t="s">
        <v>2008</v>
      </c>
      <c r="I3231" s="26" t="s">
        <v>63</v>
      </c>
      <c r="J3231" s="66" t="s">
        <v>1689</v>
      </c>
      <c r="K3231" s="69"/>
      <c r="L3231" s="69"/>
      <c r="M3231" s="69" t="s">
        <v>666</v>
      </c>
      <c r="N3231" s="69" t="s">
        <v>28</v>
      </c>
      <c r="O3231" s="71">
        <v>0</v>
      </c>
      <c r="P3231" s="74">
        <v>9716.35</v>
      </c>
    </row>
    <row r="3232" spans="1:16" ht="14.25" customHeight="1">
      <c r="A3232" s="64" t="s">
        <v>651</v>
      </c>
      <c r="B3232" s="163" t="s">
        <v>1653</v>
      </c>
      <c r="C3232" s="174" t="s">
        <v>647</v>
      </c>
      <c r="D3232" s="68">
        <v>45715</v>
      </c>
      <c r="E3232" s="66">
        <f t="shared" si="36"/>
        <v>2</v>
      </c>
      <c r="F3232" s="66">
        <f t="shared" si="37"/>
        <v>2025</v>
      </c>
      <c r="G3232" s="67">
        <f t="shared" si="38"/>
        <v>45689</v>
      </c>
      <c r="H3232" s="67" t="s">
        <v>2009</v>
      </c>
      <c r="I3232" s="26" t="s">
        <v>102</v>
      </c>
      <c r="J3232" s="66" t="s">
        <v>1690</v>
      </c>
      <c r="K3232" s="69"/>
      <c r="L3232" s="69"/>
      <c r="M3232" s="69" t="s">
        <v>666</v>
      </c>
      <c r="N3232" s="69" t="s">
        <v>28</v>
      </c>
      <c r="O3232" s="71">
        <v>0</v>
      </c>
      <c r="P3232" s="74">
        <v>13</v>
      </c>
    </row>
    <row r="3233" spans="1:16" ht="14.25" customHeight="1">
      <c r="A3233" s="64" t="s">
        <v>651</v>
      </c>
      <c r="B3233" s="163" t="s">
        <v>1653</v>
      </c>
      <c r="C3233" s="174" t="s">
        <v>647</v>
      </c>
      <c r="D3233" s="68">
        <v>45715</v>
      </c>
      <c r="E3233" s="66">
        <f t="shared" si="36"/>
        <v>2</v>
      </c>
      <c r="F3233" s="66">
        <f t="shared" si="37"/>
        <v>2025</v>
      </c>
      <c r="G3233" s="67">
        <f t="shared" si="38"/>
        <v>45689</v>
      </c>
      <c r="H3233" s="67" t="s">
        <v>2009</v>
      </c>
      <c r="I3233" s="26" t="s">
        <v>102</v>
      </c>
      <c r="J3233" s="66" t="s">
        <v>1690</v>
      </c>
      <c r="K3233" s="69"/>
      <c r="L3233" s="69"/>
      <c r="M3233" s="69" t="s">
        <v>666</v>
      </c>
      <c r="N3233" s="69" t="s">
        <v>28</v>
      </c>
      <c r="O3233" s="71">
        <v>0</v>
      </c>
      <c r="P3233" s="74">
        <v>13</v>
      </c>
    </row>
    <row r="3234" spans="1:16" ht="14.25" customHeight="1">
      <c r="A3234" s="64" t="s">
        <v>651</v>
      </c>
      <c r="B3234" s="163" t="s">
        <v>1653</v>
      </c>
      <c r="C3234" s="174" t="s">
        <v>647</v>
      </c>
      <c r="D3234" s="68">
        <v>45715</v>
      </c>
      <c r="E3234" s="66">
        <f t="shared" si="36"/>
        <v>2</v>
      </c>
      <c r="F3234" s="66">
        <f t="shared" si="37"/>
        <v>2025</v>
      </c>
      <c r="G3234" s="67">
        <f t="shared" si="38"/>
        <v>45689</v>
      </c>
      <c r="H3234" s="67" t="s">
        <v>2009</v>
      </c>
      <c r="I3234" s="26" t="s">
        <v>102</v>
      </c>
      <c r="J3234" s="66" t="s">
        <v>1690</v>
      </c>
      <c r="K3234" s="69"/>
      <c r="L3234" s="69"/>
      <c r="M3234" s="69" t="s">
        <v>666</v>
      </c>
      <c r="N3234" s="69" t="s">
        <v>28</v>
      </c>
      <c r="O3234" s="71">
        <v>0</v>
      </c>
      <c r="P3234" s="74">
        <v>13</v>
      </c>
    </row>
    <row r="3235" spans="1:16" ht="14.25" customHeight="1">
      <c r="A3235" s="64" t="s">
        <v>651</v>
      </c>
      <c r="B3235" s="163" t="s">
        <v>1653</v>
      </c>
      <c r="C3235" s="174" t="s">
        <v>647</v>
      </c>
      <c r="D3235" s="68">
        <v>45715</v>
      </c>
      <c r="E3235" s="66">
        <f t="shared" si="36"/>
        <v>2</v>
      </c>
      <c r="F3235" s="66">
        <f t="shared" si="37"/>
        <v>2025</v>
      </c>
      <c r="G3235" s="67">
        <f t="shared" si="38"/>
        <v>45689</v>
      </c>
      <c r="H3235" s="67" t="s">
        <v>2009</v>
      </c>
      <c r="I3235" s="26" t="s">
        <v>102</v>
      </c>
      <c r="J3235" s="66" t="s">
        <v>1690</v>
      </c>
      <c r="K3235" s="69"/>
      <c r="L3235" s="69"/>
      <c r="M3235" s="69" t="s">
        <v>666</v>
      </c>
      <c r="N3235" s="69" t="s">
        <v>28</v>
      </c>
      <c r="O3235" s="71">
        <v>0</v>
      </c>
      <c r="P3235" s="74">
        <v>13</v>
      </c>
    </row>
    <row r="3236" spans="1:16" ht="14.25" customHeight="1">
      <c r="A3236" s="64" t="s">
        <v>651</v>
      </c>
      <c r="B3236" s="163" t="s">
        <v>1653</v>
      </c>
      <c r="C3236" s="174" t="s">
        <v>647</v>
      </c>
      <c r="D3236" s="68">
        <v>45715</v>
      </c>
      <c r="E3236" s="66">
        <f t="shared" si="36"/>
        <v>2</v>
      </c>
      <c r="F3236" s="66">
        <f t="shared" si="37"/>
        <v>2025</v>
      </c>
      <c r="G3236" s="67">
        <f t="shared" si="38"/>
        <v>45689</v>
      </c>
      <c r="H3236" s="67" t="s">
        <v>2009</v>
      </c>
      <c r="I3236" s="26" t="s">
        <v>102</v>
      </c>
      <c r="J3236" s="66" t="s">
        <v>1690</v>
      </c>
      <c r="K3236" s="69"/>
      <c r="L3236" s="69"/>
      <c r="M3236" s="69" t="s">
        <v>666</v>
      </c>
      <c r="N3236" s="69" t="s">
        <v>28</v>
      </c>
      <c r="O3236" s="71">
        <v>0</v>
      </c>
      <c r="P3236" s="74">
        <v>13</v>
      </c>
    </row>
    <row r="3237" spans="1:16" ht="14.25" customHeight="1">
      <c r="A3237" s="64" t="s">
        <v>651</v>
      </c>
      <c r="B3237" s="163" t="s">
        <v>1653</v>
      </c>
      <c r="C3237" s="174" t="s">
        <v>647</v>
      </c>
      <c r="D3237" s="68">
        <v>45715</v>
      </c>
      <c r="E3237" s="66">
        <f t="shared" si="36"/>
        <v>2</v>
      </c>
      <c r="F3237" s="66">
        <f t="shared" si="37"/>
        <v>2025</v>
      </c>
      <c r="G3237" s="67">
        <f t="shared" si="38"/>
        <v>45689</v>
      </c>
      <c r="H3237" s="67" t="s">
        <v>2009</v>
      </c>
      <c r="I3237" s="26" t="s">
        <v>102</v>
      </c>
      <c r="J3237" s="66" t="s">
        <v>1690</v>
      </c>
      <c r="K3237" s="69"/>
      <c r="L3237" s="69"/>
      <c r="M3237" s="69" t="s">
        <v>666</v>
      </c>
      <c r="N3237" s="69" t="s">
        <v>28</v>
      </c>
      <c r="O3237" s="71">
        <v>0</v>
      </c>
      <c r="P3237" s="74">
        <v>13</v>
      </c>
    </row>
    <row r="3238" spans="1:16" ht="14.25" customHeight="1">
      <c r="A3238" s="64" t="s">
        <v>651</v>
      </c>
      <c r="B3238" s="163" t="s">
        <v>1653</v>
      </c>
      <c r="C3238" s="174" t="s">
        <v>647</v>
      </c>
      <c r="D3238" s="68">
        <v>45715</v>
      </c>
      <c r="E3238" s="66">
        <f t="shared" si="36"/>
        <v>2</v>
      </c>
      <c r="F3238" s="66">
        <f t="shared" si="37"/>
        <v>2025</v>
      </c>
      <c r="G3238" s="67">
        <f t="shared" si="38"/>
        <v>45689</v>
      </c>
      <c r="H3238" s="67" t="s">
        <v>2009</v>
      </c>
      <c r="I3238" s="26" t="s">
        <v>102</v>
      </c>
      <c r="J3238" s="66" t="s">
        <v>1690</v>
      </c>
      <c r="K3238" s="69"/>
      <c r="L3238" s="69"/>
      <c r="M3238" s="69" t="s">
        <v>666</v>
      </c>
      <c r="N3238" s="69" t="s">
        <v>28</v>
      </c>
      <c r="O3238" s="71">
        <v>0</v>
      </c>
      <c r="P3238" s="74">
        <v>13</v>
      </c>
    </row>
    <row r="3239" spans="1:16" ht="14.25" customHeight="1">
      <c r="A3239" s="64" t="s">
        <v>651</v>
      </c>
      <c r="B3239" s="163" t="s">
        <v>1653</v>
      </c>
      <c r="C3239" s="174" t="s">
        <v>647</v>
      </c>
      <c r="D3239" s="68">
        <v>45715</v>
      </c>
      <c r="E3239" s="66">
        <f t="shared" si="36"/>
        <v>2</v>
      </c>
      <c r="F3239" s="66">
        <f t="shared" si="37"/>
        <v>2025</v>
      </c>
      <c r="G3239" s="67">
        <f t="shared" si="38"/>
        <v>45689</v>
      </c>
      <c r="H3239" s="67" t="s">
        <v>2009</v>
      </c>
      <c r="I3239" s="26" t="s">
        <v>102</v>
      </c>
      <c r="J3239" s="66" t="s">
        <v>1690</v>
      </c>
      <c r="K3239" s="69"/>
      <c r="L3239" s="69"/>
      <c r="M3239" s="69" t="s">
        <v>666</v>
      </c>
      <c r="N3239" s="69" t="s">
        <v>28</v>
      </c>
      <c r="O3239" s="71">
        <v>0</v>
      </c>
      <c r="P3239" s="74">
        <v>13</v>
      </c>
    </row>
    <row r="3240" spans="1:16" ht="14.25" customHeight="1">
      <c r="A3240" s="64" t="s">
        <v>651</v>
      </c>
      <c r="B3240" s="163" t="s">
        <v>1653</v>
      </c>
      <c r="C3240" s="174" t="s">
        <v>647</v>
      </c>
      <c r="D3240" s="68">
        <v>45715</v>
      </c>
      <c r="E3240" s="66">
        <f t="shared" si="36"/>
        <v>2</v>
      </c>
      <c r="F3240" s="66">
        <f t="shared" si="37"/>
        <v>2025</v>
      </c>
      <c r="G3240" s="67">
        <f t="shared" si="38"/>
        <v>45689</v>
      </c>
      <c r="H3240" s="67" t="s">
        <v>2009</v>
      </c>
      <c r="I3240" s="26" t="s">
        <v>102</v>
      </c>
      <c r="J3240" s="66" t="s">
        <v>1691</v>
      </c>
      <c r="K3240" s="69"/>
      <c r="L3240" s="69"/>
      <c r="M3240" s="69" t="s">
        <v>666</v>
      </c>
      <c r="N3240" s="69" t="s">
        <v>28</v>
      </c>
      <c r="O3240" s="71">
        <v>0</v>
      </c>
      <c r="P3240" s="74">
        <v>10</v>
      </c>
    </row>
    <row r="3241" spans="1:16" ht="14.25" customHeight="1">
      <c r="A3241" s="64" t="s">
        <v>651</v>
      </c>
      <c r="B3241" s="163" t="s">
        <v>1653</v>
      </c>
      <c r="C3241" s="174" t="s">
        <v>647</v>
      </c>
      <c r="D3241" s="68">
        <v>45716</v>
      </c>
      <c r="E3241" s="66">
        <f t="shared" si="36"/>
        <v>2</v>
      </c>
      <c r="F3241" s="66">
        <f t="shared" si="37"/>
        <v>2025</v>
      </c>
      <c r="G3241" s="67">
        <f t="shared" si="38"/>
        <v>45689</v>
      </c>
      <c r="H3241" s="67" t="s">
        <v>2008</v>
      </c>
      <c r="I3241" s="26" t="s">
        <v>63</v>
      </c>
      <c r="J3241" s="66" t="s">
        <v>1692</v>
      </c>
      <c r="K3241" s="69"/>
      <c r="L3241" s="69"/>
      <c r="M3241" s="69" t="s">
        <v>666</v>
      </c>
      <c r="N3241" s="69" t="s">
        <v>28</v>
      </c>
      <c r="O3241" s="71">
        <v>0</v>
      </c>
      <c r="P3241" s="74">
        <v>3684.23</v>
      </c>
    </row>
    <row r="3242" spans="1:16" ht="14.25" customHeight="1">
      <c r="A3242" s="64" t="s">
        <v>651</v>
      </c>
      <c r="B3242" s="163" t="s">
        <v>1653</v>
      </c>
      <c r="C3242" s="174" t="s">
        <v>647</v>
      </c>
      <c r="D3242" s="68">
        <v>45716</v>
      </c>
      <c r="E3242" s="66">
        <f t="shared" si="36"/>
        <v>2</v>
      </c>
      <c r="F3242" s="66">
        <f t="shared" si="37"/>
        <v>2025</v>
      </c>
      <c r="G3242" s="67">
        <f t="shared" si="38"/>
        <v>45689</v>
      </c>
      <c r="H3242" s="67" t="s">
        <v>2008</v>
      </c>
      <c r="I3242" s="26" t="s">
        <v>63</v>
      </c>
      <c r="J3242" s="66" t="s">
        <v>1693</v>
      </c>
      <c r="K3242" s="69"/>
      <c r="L3242" s="69"/>
      <c r="M3242" s="69" t="s">
        <v>666</v>
      </c>
      <c r="N3242" s="69" t="s">
        <v>28</v>
      </c>
      <c r="O3242" s="71">
        <v>0</v>
      </c>
      <c r="P3242" s="74">
        <v>790.98</v>
      </c>
    </row>
    <row r="3243" spans="1:16" ht="14.25" customHeight="1">
      <c r="A3243" s="64" t="s">
        <v>651</v>
      </c>
      <c r="B3243" s="163" t="s">
        <v>1653</v>
      </c>
      <c r="C3243" s="174" t="s">
        <v>647</v>
      </c>
      <c r="D3243" s="68">
        <v>45716</v>
      </c>
      <c r="E3243" s="66">
        <f t="shared" si="36"/>
        <v>2</v>
      </c>
      <c r="F3243" s="66">
        <f t="shared" si="37"/>
        <v>2025</v>
      </c>
      <c r="G3243" s="67">
        <f t="shared" si="38"/>
        <v>45689</v>
      </c>
      <c r="H3243" s="67" t="s">
        <v>2008</v>
      </c>
      <c r="I3243" s="26" t="s">
        <v>63</v>
      </c>
      <c r="J3243" s="66" t="s">
        <v>1694</v>
      </c>
      <c r="K3243" s="69"/>
      <c r="L3243" s="69"/>
      <c r="M3243" s="69" t="s">
        <v>666</v>
      </c>
      <c r="N3243" s="69" t="s">
        <v>28</v>
      </c>
      <c r="O3243" s="71">
        <v>0</v>
      </c>
      <c r="P3243" s="74">
        <v>155.9</v>
      </c>
    </row>
    <row r="3244" spans="1:16" ht="14.25" customHeight="1">
      <c r="A3244" s="64" t="s">
        <v>651</v>
      </c>
      <c r="B3244" s="163" t="s">
        <v>1653</v>
      </c>
      <c r="C3244" s="174" t="s">
        <v>647</v>
      </c>
      <c r="D3244" s="68">
        <v>45716</v>
      </c>
      <c r="E3244" s="66">
        <f t="shared" si="36"/>
        <v>2</v>
      </c>
      <c r="F3244" s="66">
        <f t="shared" si="37"/>
        <v>2025</v>
      </c>
      <c r="G3244" s="67">
        <f t="shared" si="38"/>
        <v>45689</v>
      </c>
      <c r="H3244" s="67" t="s">
        <v>2009</v>
      </c>
      <c r="I3244" s="26" t="s">
        <v>102</v>
      </c>
      <c r="J3244" s="66" t="s">
        <v>1695</v>
      </c>
      <c r="K3244" s="69"/>
      <c r="L3244" s="69"/>
      <c r="M3244" s="69" t="s">
        <v>666</v>
      </c>
      <c r="N3244" s="69" t="s">
        <v>28</v>
      </c>
      <c r="O3244" s="71">
        <v>0</v>
      </c>
      <c r="P3244" s="74">
        <v>17.829999999999998</v>
      </c>
    </row>
    <row r="3245" spans="1:16" ht="14.25" customHeight="1">
      <c r="A3245" s="64" t="s">
        <v>651</v>
      </c>
      <c r="B3245" s="163" t="s">
        <v>1653</v>
      </c>
      <c r="C3245" s="174" t="s">
        <v>647</v>
      </c>
      <c r="D3245" s="68">
        <v>45721</v>
      </c>
      <c r="E3245" s="66">
        <f t="shared" si="36"/>
        <v>3</v>
      </c>
      <c r="F3245" s="66">
        <f t="shared" si="37"/>
        <v>2025</v>
      </c>
      <c r="G3245" s="67">
        <f t="shared" si="38"/>
        <v>45717</v>
      </c>
      <c r="H3245" s="67" t="s">
        <v>29</v>
      </c>
      <c r="I3245" s="26" t="s">
        <v>281</v>
      </c>
      <c r="J3245" s="66" t="s">
        <v>1658</v>
      </c>
      <c r="K3245" s="69"/>
      <c r="L3245" s="69"/>
      <c r="M3245" s="69" t="s">
        <v>666</v>
      </c>
      <c r="N3245" s="69" t="s">
        <v>28</v>
      </c>
      <c r="O3245" s="71">
        <v>0</v>
      </c>
      <c r="P3245" s="74">
        <v>320</v>
      </c>
    </row>
    <row r="3246" spans="1:16" ht="14.25" customHeight="1">
      <c r="A3246" s="64" t="s">
        <v>651</v>
      </c>
      <c r="B3246" s="163" t="s">
        <v>1653</v>
      </c>
      <c r="C3246" s="174" t="s">
        <v>647</v>
      </c>
      <c r="D3246" s="68">
        <v>45722</v>
      </c>
      <c r="E3246" s="66">
        <f t="shared" si="36"/>
        <v>3</v>
      </c>
      <c r="F3246" s="66">
        <f t="shared" si="37"/>
        <v>2025</v>
      </c>
      <c r="G3246" s="67">
        <f t="shared" si="38"/>
        <v>45717</v>
      </c>
      <c r="H3246" s="67" t="s">
        <v>2008</v>
      </c>
      <c r="I3246" s="26" t="s">
        <v>63</v>
      </c>
      <c r="J3246" s="66" t="s">
        <v>1696</v>
      </c>
      <c r="K3246" s="69"/>
      <c r="L3246" s="69"/>
      <c r="M3246" s="69" t="s">
        <v>666</v>
      </c>
      <c r="N3246" s="69" t="s">
        <v>28</v>
      </c>
      <c r="O3246" s="71">
        <v>0</v>
      </c>
      <c r="P3246" s="74">
        <v>338</v>
      </c>
    </row>
    <row r="3247" spans="1:16" ht="14.25" customHeight="1">
      <c r="A3247" s="64" t="s">
        <v>651</v>
      </c>
      <c r="B3247" s="163" t="s">
        <v>1653</v>
      </c>
      <c r="C3247" s="174" t="s">
        <v>647</v>
      </c>
      <c r="D3247" s="68">
        <v>45722</v>
      </c>
      <c r="E3247" s="66">
        <f t="shared" si="36"/>
        <v>3</v>
      </c>
      <c r="F3247" s="66">
        <f t="shared" si="37"/>
        <v>2025</v>
      </c>
      <c r="G3247" s="67">
        <f t="shared" si="38"/>
        <v>45717</v>
      </c>
      <c r="H3247" s="67" t="s">
        <v>2009</v>
      </c>
      <c r="I3247" s="26" t="s">
        <v>102</v>
      </c>
      <c r="J3247" s="66" t="s">
        <v>1697</v>
      </c>
      <c r="K3247" s="69"/>
      <c r="L3247" s="69"/>
      <c r="M3247" s="69" t="s">
        <v>666</v>
      </c>
      <c r="N3247" s="69" t="s">
        <v>28</v>
      </c>
      <c r="O3247" s="71">
        <v>0</v>
      </c>
      <c r="P3247" s="74">
        <v>3.34</v>
      </c>
    </row>
    <row r="3248" spans="1:16" ht="14.25" customHeight="1">
      <c r="A3248" s="64" t="s">
        <v>651</v>
      </c>
      <c r="B3248" s="163" t="s">
        <v>1653</v>
      </c>
      <c r="C3248" s="174" t="s">
        <v>647</v>
      </c>
      <c r="D3248" s="68">
        <v>45723</v>
      </c>
      <c r="E3248" s="66">
        <f t="shared" si="36"/>
        <v>3</v>
      </c>
      <c r="F3248" s="66">
        <f t="shared" si="37"/>
        <v>2025</v>
      </c>
      <c r="G3248" s="67">
        <f t="shared" si="38"/>
        <v>45717</v>
      </c>
      <c r="H3248" s="180" t="s">
        <v>2007</v>
      </c>
      <c r="I3248" s="32" t="s">
        <v>1698</v>
      </c>
      <c r="J3248" s="66" t="s">
        <v>1699</v>
      </c>
      <c r="K3248" s="69"/>
      <c r="L3248" s="69"/>
      <c r="M3248" s="69" t="s">
        <v>666</v>
      </c>
      <c r="N3248" s="69" t="s">
        <v>604</v>
      </c>
      <c r="O3248" s="71">
        <v>150993.60000000001</v>
      </c>
      <c r="P3248" s="74">
        <v>0</v>
      </c>
    </row>
    <row r="3249" spans="1:16" ht="14.25" customHeight="1">
      <c r="A3249" s="64" t="s">
        <v>651</v>
      </c>
      <c r="B3249" s="163" t="s">
        <v>1653</v>
      </c>
      <c r="C3249" s="174" t="s">
        <v>647</v>
      </c>
      <c r="D3249" s="68">
        <v>45723</v>
      </c>
      <c r="E3249" s="66">
        <f t="shared" si="36"/>
        <v>3</v>
      </c>
      <c r="F3249" s="66">
        <f t="shared" si="37"/>
        <v>2025</v>
      </c>
      <c r="G3249" s="67">
        <f t="shared" si="38"/>
        <v>45717</v>
      </c>
      <c r="H3249" s="180" t="s">
        <v>2007</v>
      </c>
      <c r="I3249" s="32" t="s">
        <v>1698</v>
      </c>
      <c r="J3249" s="66" t="s">
        <v>1699</v>
      </c>
      <c r="K3249" s="69"/>
      <c r="L3249" s="69"/>
      <c r="M3249" s="69" t="s">
        <v>666</v>
      </c>
      <c r="N3249" s="69" t="s">
        <v>604</v>
      </c>
      <c r="O3249" s="71">
        <v>178116</v>
      </c>
      <c r="P3249" s="74">
        <v>0</v>
      </c>
    </row>
    <row r="3250" spans="1:16" ht="14.25" customHeight="1">
      <c r="A3250" s="64" t="s">
        <v>651</v>
      </c>
      <c r="B3250" s="163" t="s">
        <v>1653</v>
      </c>
      <c r="C3250" s="174" t="s">
        <v>647</v>
      </c>
      <c r="D3250" s="68">
        <v>45736</v>
      </c>
      <c r="E3250" s="66">
        <f t="shared" si="36"/>
        <v>3</v>
      </c>
      <c r="F3250" s="66">
        <f t="shared" si="37"/>
        <v>2025</v>
      </c>
      <c r="G3250" s="67">
        <f t="shared" si="38"/>
        <v>45717</v>
      </c>
      <c r="H3250" s="67" t="s">
        <v>29</v>
      </c>
      <c r="I3250" s="26" t="s">
        <v>281</v>
      </c>
      <c r="J3250" s="66" t="s">
        <v>1658</v>
      </c>
      <c r="K3250" s="69"/>
      <c r="L3250" s="69"/>
      <c r="M3250" s="69" t="s">
        <v>666</v>
      </c>
      <c r="N3250" s="69" t="s">
        <v>28</v>
      </c>
      <c r="O3250" s="71">
        <v>0</v>
      </c>
      <c r="P3250" s="74">
        <v>160</v>
      </c>
    </row>
    <row r="3251" spans="1:16" ht="14.25" customHeight="1">
      <c r="A3251" s="64" t="s">
        <v>651</v>
      </c>
      <c r="B3251" s="163" t="s">
        <v>1653</v>
      </c>
      <c r="C3251" s="174" t="s">
        <v>647</v>
      </c>
      <c r="D3251" s="68">
        <v>45736</v>
      </c>
      <c r="E3251" s="66">
        <f t="shared" si="36"/>
        <v>3</v>
      </c>
      <c r="F3251" s="66">
        <f t="shared" si="37"/>
        <v>2025</v>
      </c>
      <c r="G3251" s="67">
        <f t="shared" si="38"/>
        <v>45717</v>
      </c>
      <c r="H3251" s="67" t="s">
        <v>29</v>
      </c>
      <c r="I3251" s="26" t="s">
        <v>33</v>
      </c>
      <c r="J3251" s="66" t="s">
        <v>1655</v>
      </c>
      <c r="K3251" s="69"/>
      <c r="L3251" s="69"/>
      <c r="M3251" s="69" t="s">
        <v>666</v>
      </c>
      <c r="N3251" s="69" t="s">
        <v>28</v>
      </c>
      <c r="O3251" s="71">
        <v>0</v>
      </c>
      <c r="P3251" s="74">
        <v>59.05</v>
      </c>
    </row>
    <row r="3252" spans="1:16" ht="14.25" customHeight="1">
      <c r="A3252" s="64" t="s">
        <v>651</v>
      </c>
      <c r="B3252" s="163" t="s">
        <v>1653</v>
      </c>
      <c r="C3252" s="174" t="s">
        <v>647</v>
      </c>
      <c r="D3252" s="68">
        <v>45736</v>
      </c>
      <c r="E3252" s="66">
        <f t="shared" si="36"/>
        <v>3</v>
      </c>
      <c r="F3252" s="66">
        <f t="shared" si="37"/>
        <v>2025</v>
      </c>
      <c r="G3252" s="67">
        <f t="shared" si="38"/>
        <v>45717</v>
      </c>
      <c r="H3252" s="67" t="s">
        <v>29</v>
      </c>
      <c r="I3252" s="26" t="s">
        <v>40</v>
      </c>
      <c r="J3252" s="66" t="s">
        <v>732</v>
      </c>
      <c r="K3252" s="69"/>
      <c r="L3252" s="69"/>
      <c r="M3252" s="69" t="s">
        <v>666</v>
      </c>
      <c r="N3252" s="69" t="s">
        <v>28</v>
      </c>
      <c r="O3252" s="71">
        <v>0</v>
      </c>
      <c r="P3252" s="74">
        <v>2708.64</v>
      </c>
    </row>
    <row r="3253" spans="1:16" ht="14.25" customHeight="1">
      <c r="A3253" s="64" t="s">
        <v>651</v>
      </c>
      <c r="B3253" s="163" t="s">
        <v>1653</v>
      </c>
      <c r="C3253" s="174" t="s">
        <v>647</v>
      </c>
      <c r="D3253" s="68">
        <v>45736</v>
      </c>
      <c r="E3253" s="66">
        <f t="shared" si="36"/>
        <v>3</v>
      </c>
      <c r="F3253" s="66">
        <f t="shared" si="37"/>
        <v>2025</v>
      </c>
      <c r="G3253" s="67">
        <f t="shared" si="38"/>
        <v>45717</v>
      </c>
      <c r="H3253" s="67" t="s">
        <v>29</v>
      </c>
      <c r="I3253" s="26" t="s">
        <v>44</v>
      </c>
      <c r="J3253" s="66" t="s">
        <v>733</v>
      </c>
      <c r="K3253" s="69"/>
      <c r="L3253" s="69"/>
      <c r="M3253" s="69" t="s">
        <v>666</v>
      </c>
      <c r="N3253" s="69" t="s">
        <v>28</v>
      </c>
      <c r="O3253" s="71">
        <v>0</v>
      </c>
      <c r="P3253" s="74">
        <v>77.989999999999995</v>
      </c>
    </row>
    <row r="3254" spans="1:16" ht="14.25" customHeight="1">
      <c r="A3254" s="64" t="s">
        <v>651</v>
      </c>
      <c r="B3254" s="163" t="s">
        <v>1653</v>
      </c>
      <c r="C3254" s="174" t="s">
        <v>647</v>
      </c>
      <c r="D3254" s="68">
        <v>45736</v>
      </c>
      <c r="E3254" s="66">
        <f t="shared" si="36"/>
        <v>3</v>
      </c>
      <c r="F3254" s="66">
        <f t="shared" si="37"/>
        <v>2025</v>
      </c>
      <c r="G3254" s="67">
        <f t="shared" si="38"/>
        <v>45717</v>
      </c>
      <c r="H3254" s="67" t="s">
        <v>29</v>
      </c>
      <c r="I3254" s="26" t="s">
        <v>37</v>
      </c>
      <c r="J3254" s="66" t="s">
        <v>734</v>
      </c>
      <c r="K3254" s="69"/>
      <c r="L3254" s="69"/>
      <c r="M3254" s="69" t="s">
        <v>666</v>
      </c>
      <c r="N3254" s="69" t="s">
        <v>28</v>
      </c>
      <c r="O3254" s="71">
        <v>0</v>
      </c>
      <c r="P3254" s="74">
        <v>1314.77</v>
      </c>
    </row>
    <row r="3255" spans="1:16" ht="14.25" customHeight="1">
      <c r="A3255" s="64" t="s">
        <v>651</v>
      </c>
      <c r="B3255" s="163" t="s">
        <v>1653</v>
      </c>
      <c r="C3255" s="174" t="s">
        <v>647</v>
      </c>
      <c r="D3255" s="68">
        <v>45736</v>
      </c>
      <c r="E3255" s="66">
        <f t="shared" si="36"/>
        <v>3</v>
      </c>
      <c r="F3255" s="66">
        <f t="shared" si="37"/>
        <v>2025</v>
      </c>
      <c r="G3255" s="67">
        <f t="shared" si="38"/>
        <v>45717</v>
      </c>
      <c r="H3255" s="67" t="s">
        <v>2008</v>
      </c>
      <c r="I3255" s="26" t="s">
        <v>63</v>
      </c>
      <c r="J3255" s="66" t="s">
        <v>1700</v>
      </c>
      <c r="K3255" s="69"/>
      <c r="L3255" s="69"/>
      <c r="M3255" s="69" t="s">
        <v>666</v>
      </c>
      <c r="N3255" s="69" t="s">
        <v>28</v>
      </c>
      <c r="O3255" s="71">
        <v>0</v>
      </c>
      <c r="P3255" s="74">
        <v>1107.69</v>
      </c>
    </row>
    <row r="3256" spans="1:16" ht="14.25" customHeight="1">
      <c r="A3256" s="64" t="s">
        <v>651</v>
      </c>
      <c r="B3256" s="163" t="s">
        <v>1653</v>
      </c>
      <c r="C3256" s="174" t="s">
        <v>647</v>
      </c>
      <c r="D3256" s="68">
        <v>45736</v>
      </c>
      <c r="E3256" s="66">
        <f t="shared" si="36"/>
        <v>3</v>
      </c>
      <c r="F3256" s="66">
        <f t="shared" si="37"/>
        <v>2025</v>
      </c>
      <c r="G3256" s="67">
        <f t="shared" si="38"/>
        <v>45717</v>
      </c>
      <c r="H3256" s="67" t="s">
        <v>2008</v>
      </c>
      <c r="I3256" s="26" t="s">
        <v>63</v>
      </c>
      <c r="J3256" s="66" t="s">
        <v>1700</v>
      </c>
      <c r="K3256" s="69"/>
      <c r="L3256" s="69"/>
      <c r="M3256" s="69" t="s">
        <v>666</v>
      </c>
      <c r="N3256" s="69" t="s">
        <v>28</v>
      </c>
      <c r="O3256" s="71">
        <v>0</v>
      </c>
      <c r="P3256" s="74">
        <v>647.65</v>
      </c>
    </row>
    <row r="3257" spans="1:16" ht="14.25" customHeight="1">
      <c r="A3257" s="64" t="s">
        <v>651</v>
      </c>
      <c r="B3257" s="163" t="s">
        <v>1653</v>
      </c>
      <c r="C3257" s="174" t="s">
        <v>647</v>
      </c>
      <c r="D3257" s="68">
        <v>45736</v>
      </c>
      <c r="E3257" s="66">
        <f t="shared" si="36"/>
        <v>3</v>
      </c>
      <c r="F3257" s="66">
        <f t="shared" si="37"/>
        <v>2025</v>
      </c>
      <c r="G3257" s="67">
        <f t="shared" si="38"/>
        <v>45717</v>
      </c>
      <c r="H3257" s="67" t="s">
        <v>2008</v>
      </c>
      <c r="I3257" s="26" t="s">
        <v>63</v>
      </c>
      <c r="J3257" s="66" t="s">
        <v>1701</v>
      </c>
      <c r="K3257" s="69"/>
      <c r="L3257" s="69"/>
      <c r="M3257" s="69" t="s">
        <v>666</v>
      </c>
      <c r="N3257" s="69" t="s">
        <v>28</v>
      </c>
      <c r="O3257" s="71">
        <v>0</v>
      </c>
      <c r="P3257" s="74">
        <v>1095.05</v>
      </c>
    </row>
    <row r="3258" spans="1:16" ht="14.25" customHeight="1">
      <c r="A3258" s="64" t="s">
        <v>651</v>
      </c>
      <c r="B3258" s="163" t="s">
        <v>1653</v>
      </c>
      <c r="C3258" s="174" t="s">
        <v>647</v>
      </c>
      <c r="D3258" s="68">
        <v>45736</v>
      </c>
      <c r="E3258" s="66">
        <f t="shared" si="36"/>
        <v>3</v>
      </c>
      <c r="F3258" s="66">
        <f t="shared" si="37"/>
        <v>2025</v>
      </c>
      <c r="G3258" s="67">
        <f t="shared" si="38"/>
        <v>45717</v>
      </c>
      <c r="H3258" s="67" t="s">
        <v>2008</v>
      </c>
      <c r="I3258" s="26" t="s">
        <v>63</v>
      </c>
      <c r="J3258" s="66" t="s">
        <v>1702</v>
      </c>
      <c r="K3258" s="69"/>
      <c r="L3258" s="69"/>
      <c r="M3258" s="69" t="s">
        <v>666</v>
      </c>
      <c r="N3258" s="69" t="s">
        <v>28</v>
      </c>
      <c r="O3258" s="71">
        <v>0</v>
      </c>
      <c r="P3258" s="74">
        <v>5512.55</v>
      </c>
    </row>
    <row r="3259" spans="1:16" ht="14.25" customHeight="1">
      <c r="A3259" s="64" t="s">
        <v>651</v>
      </c>
      <c r="B3259" s="163" t="s">
        <v>1653</v>
      </c>
      <c r="C3259" s="174" t="s">
        <v>647</v>
      </c>
      <c r="D3259" s="68">
        <v>45736</v>
      </c>
      <c r="E3259" s="66">
        <f t="shared" si="36"/>
        <v>3</v>
      </c>
      <c r="F3259" s="66">
        <f t="shared" si="37"/>
        <v>2025</v>
      </c>
      <c r="G3259" s="67">
        <f t="shared" si="38"/>
        <v>45717</v>
      </c>
      <c r="H3259" s="67" t="s">
        <v>2009</v>
      </c>
      <c r="I3259" s="26" t="s">
        <v>102</v>
      </c>
      <c r="J3259" s="66" t="s">
        <v>1703</v>
      </c>
      <c r="K3259" s="69"/>
      <c r="L3259" s="69"/>
      <c r="M3259" s="69" t="s">
        <v>666</v>
      </c>
      <c r="N3259" s="69" t="s">
        <v>28</v>
      </c>
      <c r="O3259" s="71">
        <v>0</v>
      </c>
      <c r="P3259" s="74">
        <v>13</v>
      </c>
    </row>
    <row r="3260" spans="1:16" ht="14.25" customHeight="1">
      <c r="A3260" s="64" t="s">
        <v>651</v>
      </c>
      <c r="B3260" s="163" t="s">
        <v>1653</v>
      </c>
      <c r="C3260" s="174" t="s">
        <v>647</v>
      </c>
      <c r="D3260" s="68">
        <v>45736</v>
      </c>
      <c r="E3260" s="66">
        <f t="shared" si="36"/>
        <v>3</v>
      </c>
      <c r="F3260" s="66">
        <f t="shared" si="37"/>
        <v>2025</v>
      </c>
      <c r="G3260" s="67">
        <f t="shared" si="38"/>
        <v>45717</v>
      </c>
      <c r="H3260" s="67" t="s">
        <v>2009</v>
      </c>
      <c r="I3260" s="26" t="s">
        <v>102</v>
      </c>
      <c r="J3260" s="66" t="s">
        <v>1703</v>
      </c>
      <c r="K3260" s="69"/>
      <c r="L3260" s="69"/>
      <c r="M3260" s="69" t="s">
        <v>666</v>
      </c>
      <c r="N3260" s="69" t="s">
        <v>28</v>
      </c>
      <c r="O3260" s="71">
        <v>0</v>
      </c>
      <c r="P3260" s="74">
        <v>13</v>
      </c>
    </row>
    <row r="3261" spans="1:16" ht="14.25" customHeight="1">
      <c r="A3261" s="64" t="s">
        <v>651</v>
      </c>
      <c r="B3261" s="163" t="s">
        <v>1653</v>
      </c>
      <c r="C3261" s="174" t="s">
        <v>647</v>
      </c>
      <c r="D3261" s="68">
        <v>45736</v>
      </c>
      <c r="E3261" s="66">
        <f t="shared" si="36"/>
        <v>3</v>
      </c>
      <c r="F3261" s="66">
        <f t="shared" si="37"/>
        <v>2025</v>
      </c>
      <c r="G3261" s="67">
        <f t="shared" si="38"/>
        <v>45717</v>
      </c>
      <c r="H3261" s="67" t="s">
        <v>2009</v>
      </c>
      <c r="I3261" s="26" t="s">
        <v>102</v>
      </c>
      <c r="J3261" s="66" t="s">
        <v>1703</v>
      </c>
      <c r="K3261" s="69"/>
      <c r="L3261" s="69"/>
      <c r="M3261" s="69" t="s">
        <v>666</v>
      </c>
      <c r="N3261" s="69" t="s">
        <v>28</v>
      </c>
      <c r="O3261" s="71">
        <v>0</v>
      </c>
      <c r="P3261" s="74">
        <v>13</v>
      </c>
    </row>
    <row r="3262" spans="1:16" ht="14.25" customHeight="1">
      <c r="A3262" s="64" t="s">
        <v>651</v>
      </c>
      <c r="B3262" s="163" t="s">
        <v>1653</v>
      </c>
      <c r="C3262" s="174" t="s">
        <v>647</v>
      </c>
      <c r="D3262" s="68">
        <v>45736</v>
      </c>
      <c r="E3262" s="66">
        <f t="shared" si="36"/>
        <v>3</v>
      </c>
      <c r="F3262" s="66">
        <f t="shared" si="37"/>
        <v>2025</v>
      </c>
      <c r="G3262" s="67">
        <f t="shared" si="38"/>
        <v>45717</v>
      </c>
      <c r="H3262" s="67" t="s">
        <v>2009</v>
      </c>
      <c r="I3262" s="26" t="s">
        <v>102</v>
      </c>
      <c r="J3262" s="66" t="s">
        <v>1703</v>
      </c>
      <c r="K3262" s="69"/>
      <c r="L3262" s="69"/>
      <c r="M3262" s="69" t="s">
        <v>666</v>
      </c>
      <c r="N3262" s="69" t="s">
        <v>28</v>
      </c>
      <c r="O3262" s="71">
        <v>0</v>
      </c>
      <c r="P3262" s="74">
        <v>13</v>
      </c>
    </row>
    <row r="3263" spans="1:16" ht="14.25" customHeight="1">
      <c r="A3263" s="64" t="s">
        <v>651</v>
      </c>
      <c r="B3263" s="163" t="s">
        <v>1653</v>
      </c>
      <c r="C3263" s="174" t="s">
        <v>647</v>
      </c>
      <c r="D3263" s="68">
        <v>45736</v>
      </c>
      <c r="E3263" s="66">
        <f t="shared" si="36"/>
        <v>3</v>
      </c>
      <c r="F3263" s="66">
        <f t="shared" si="37"/>
        <v>2025</v>
      </c>
      <c r="G3263" s="67">
        <f t="shared" si="38"/>
        <v>45717</v>
      </c>
      <c r="H3263" s="67" t="s">
        <v>2009</v>
      </c>
      <c r="I3263" s="26" t="s">
        <v>102</v>
      </c>
      <c r="J3263" s="66" t="s">
        <v>1703</v>
      </c>
      <c r="K3263" s="69"/>
      <c r="L3263" s="69"/>
      <c r="M3263" s="69" t="s">
        <v>666</v>
      </c>
      <c r="N3263" s="69" t="s">
        <v>28</v>
      </c>
      <c r="O3263" s="71">
        <v>0</v>
      </c>
      <c r="P3263" s="74">
        <v>13</v>
      </c>
    </row>
    <row r="3264" spans="1:16" ht="14.25" customHeight="1">
      <c r="A3264" s="64" t="s">
        <v>651</v>
      </c>
      <c r="B3264" s="163" t="s">
        <v>1653</v>
      </c>
      <c r="C3264" s="174" t="s">
        <v>647</v>
      </c>
      <c r="D3264" s="68">
        <v>45736</v>
      </c>
      <c r="E3264" s="66">
        <f t="shared" si="36"/>
        <v>3</v>
      </c>
      <c r="F3264" s="66">
        <f t="shared" si="37"/>
        <v>2025</v>
      </c>
      <c r="G3264" s="67">
        <f t="shared" si="38"/>
        <v>45717</v>
      </c>
      <c r="H3264" s="67" t="s">
        <v>2009</v>
      </c>
      <c r="I3264" s="26" t="s">
        <v>102</v>
      </c>
      <c r="J3264" s="66" t="s">
        <v>1703</v>
      </c>
      <c r="K3264" s="69"/>
      <c r="L3264" s="69"/>
      <c r="M3264" s="69" t="s">
        <v>666</v>
      </c>
      <c r="N3264" s="69" t="s">
        <v>28</v>
      </c>
      <c r="O3264" s="71">
        <v>0</v>
      </c>
      <c r="P3264" s="74">
        <v>13</v>
      </c>
    </row>
    <row r="3265" spans="1:16" ht="14.25" customHeight="1">
      <c r="A3265" s="64" t="s">
        <v>651</v>
      </c>
      <c r="B3265" s="163" t="s">
        <v>1653</v>
      </c>
      <c r="C3265" s="174" t="s">
        <v>647</v>
      </c>
      <c r="D3265" s="68">
        <v>45736</v>
      </c>
      <c r="E3265" s="66">
        <f t="shared" si="36"/>
        <v>3</v>
      </c>
      <c r="F3265" s="66">
        <f t="shared" si="37"/>
        <v>2025</v>
      </c>
      <c r="G3265" s="67">
        <f t="shared" si="38"/>
        <v>45717</v>
      </c>
      <c r="H3265" s="67" t="s">
        <v>2009</v>
      </c>
      <c r="I3265" s="26" t="s">
        <v>102</v>
      </c>
      <c r="J3265" s="66" t="s">
        <v>1704</v>
      </c>
      <c r="K3265" s="69"/>
      <c r="L3265" s="69"/>
      <c r="M3265" s="69" t="s">
        <v>666</v>
      </c>
      <c r="N3265" s="69" t="s">
        <v>28</v>
      </c>
      <c r="O3265" s="71">
        <v>0</v>
      </c>
      <c r="P3265" s="74">
        <v>20</v>
      </c>
    </row>
    <row r="3266" spans="1:16" ht="14.25" customHeight="1">
      <c r="A3266" s="64" t="s">
        <v>651</v>
      </c>
      <c r="B3266" s="163" t="s">
        <v>1653</v>
      </c>
      <c r="C3266" s="174" t="s">
        <v>647</v>
      </c>
      <c r="D3266" s="68">
        <v>45737</v>
      </c>
      <c r="E3266" s="66">
        <f t="shared" si="36"/>
        <v>3</v>
      </c>
      <c r="F3266" s="66">
        <f t="shared" si="37"/>
        <v>2025</v>
      </c>
      <c r="G3266" s="67">
        <f t="shared" si="38"/>
        <v>45717</v>
      </c>
      <c r="H3266" s="67" t="s">
        <v>2008</v>
      </c>
      <c r="I3266" s="26" t="s">
        <v>63</v>
      </c>
      <c r="J3266" s="66" t="s">
        <v>1705</v>
      </c>
      <c r="K3266" s="69"/>
      <c r="L3266" s="69"/>
      <c r="M3266" s="69" t="s">
        <v>666</v>
      </c>
      <c r="N3266" s="69" t="s">
        <v>28</v>
      </c>
      <c r="O3266" s="71">
        <v>0</v>
      </c>
      <c r="P3266" s="74">
        <v>9573.98</v>
      </c>
    </row>
    <row r="3267" spans="1:16" ht="14.25" customHeight="1">
      <c r="A3267" s="64" t="s">
        <v>651</v>
      </c>
      <c r="B3267" s="163" t="s">
        <v>1653</v>
      </c>
      <c r="C3267" s="174" t="s">
        <v>647</v>
      </c>
      <c r="D3267" s="68">
        <v>45737</v>
      </c>
      <c r="E3267" s="66">
        <f t="shared" si="36"/>
        <v>3</v>
      </c>
      <c r="F3267" s="66">
        <f t="shared" si="37"/>
        <v>2025</v>
      </c>
      <c r="G3267" s="67">
        <f t="shared" si="38"/>
        <v>45717</v>
      </c>
      <c r="H3267" s="67" t="s">
        <v>2009</v>
      </c>
      <c r="I3267" s="26" t="s">
        <v>102</v>
      </c>
      <c r="J3267" s="66" t="s">
        <v>1706</v>
      </c>
      <c r="K3267" s="69"/>
      <c r="L3267" s="69"/>
      <c r="M3267" s="69" t="s">
        <v>666</v>
      </c>
      <c r="N3267" s="69" t="s">
        <v>28</v>
      </c>
      <c r="O3267" s="71">
        <v>0</v>
      </c>
      <c r="P3267" s="74">
        <v>10</v>
      </c>
    </row>
    <row r="3268" spans="1:16" ht="14.25" customHeight="1">
      <c r="A3268" s="64" t="s">
        <v>651</v>
      </c>
      <c r="B3268" s="163" t="s">
        <v>1653</v>
      </c>
      <c r="C3268" s="174" t="s">
        <v>647</v>
      </c>
      <c r="D3268" s="68">
        <v>45740</v>
      </c>
      <c r="E3268" s="66">
        <f t="shared" si="36"/>
        <v>3</v>
      </c>
      <c r="F3268" s="66">
        <f t="shared" si="37"/>
        <v>2025</v>
      </c>
      <c r="G3268" s="67">
        <f t="shared" si="38"/>
        <v>45717</v>
      </c>
      <c r="H3268" s="67" t="s">
        <v>2008</v>
      </c>
      <c r="I3268" s="26" t="s">
        <v>475</v>
      </c>
      <c r="J3268" s="66" t="s">
        <v>1677</v>
      </c>
      <c r="K3268" s="69"/>
      <c r="L3268" s="69"/>
      <c r="M3268" s="69" t="s">
        <v>666</v>
      </c>
      <c r="N3268" s="69" t="s">
        <v>28</v>
      </c>
      <c r="O3268" s="71">
        <v>0</v>
      </c>
      <c r="P3268" s="74">
        <v>504.12</v>
      </c>
    </row>
    <row r="3269" spans="1:16" ht="14.25" customHeight="1">
      <c r="A3269" s="64" t="s">
        <v>651</v>
      </c>
      <c r="B3269" s="163" t="s">
        <v>1653</v>
      </c>
      <c r="C3269" s="174" t="s">
        <v>647</v>
      </c>
      <c r="D3269" s="68">
        <v>45740</v>
      </c>
      <c r="E3269" s="66">
        <f t="shared" si="36"/>
        <v>3</v>
      </c>
      <c r="F3269" s="66">
        <f t="shared" si="37"/>
        <v>2025</v>
      </c>
      <c r="G3269" s="67">
        <f t="shared" si="38"/>
        <v>45717</v>
      </c>
      <c r="H3269" s="67" t="s">
        <v>2008</v>
      </c>
      <c r="I3269" s="26" t="s">
        <v>475</v>
      </c>
      <c r="J3269" s="66" t="s">
        <v>1707</v>
      </c>
      <c r="K3269" s="69"/>
      <c r="L3269" s="69"/>
      <c r="M3269" s="69" t="s">
        <v>666</v>
      </c>
      <c r="N3269" s="69" t="s">
        <v>28</v>
      </c>
      <c r="O3269" s="71">
        <v>0</v>
      </c>
      <c r="P3269" s="74">
        <v>1959.8</v>
      </c>
    </row>
    <row r="3270" spans="1:16" ht="14.25" customHeight="1">
      <c r="A3270" s="64" t="s">
        <v>651</v>
      </c>
      <c r="B3270" s="163" t="s">
        <v>1653</v>
      </c>
      <c r="C3270" s="174" t="s">
        <v>647</v>
      </c>
      <c r="D3270" s="68">
        <v>45740</v>
      </c>
      <c r="E3270" s="66">
        <f t="shared" si="36"/>
        <v>3</v>
      </c>
      <c r="F3270" s="66">
        <f t="shared" si="37"/>
        <v>2025</v>
      </c>
      <c r="G3270" s="67">
        <f t="shared" si="38"/>
        <v>45717</v>
      </c>
      <c r="H3270" s="67" t="s">
        <v>2008</v>
      </c>
      <c r="I3270" s="26" t="s">
        <v>475</v>
      </c>
      <c r="J3270" s="66" t="s">
        <v>1707</v>
      </c>
      <c r="K3270" s="69"/>
      <c r="L3270" s="69"/>
      <c r="M3270" s="69" t="s">
        <v>666</v>
      </c>
      <c r="N3270" s="69" t="s">
        <v>28</v>
      </c>
      <c r="O3270" s="71">
        <v>0</v>
      </c>
      <c r="P3270" s="74">
        <v>1029.69</v>
      </c>
    </row>
    <row r="3271" spans="1:16" ht="14.25" customHeight="1">
      <c r="A3271" s="64" t="s">
        <v>651</v>
      </c>
      <c r="B3271" s="163" t="s">
        <v>1653</v>
      </c>
      <c r="C3271" s="174" t="s">
        <v>647</v>
      </c>
      <c r="D3271" s="68">
        <v>45741</v>
      </c>
      <c r="E3271" s="66">
        <f t="shared" si="36"/>
        <v>3</v>
      </c>
      <c r="F3271" s="66">
        <f t="shared" si="37"/>
        <v>2025</v>
      </c>
      <c r="G3271" s="67">
        <f t="shared" si="38"/>
        <v>45717</v>
      </c>
      <c r="H3271" s="67" t="s">
        <v>29</v>
      </c>
      <c r="I3271" s="26" t="s">
        <v>281</v>
      </c>
      <c r="J3271" s="66" t="s">
        <v>1658</v>
      </c>
      <c r="K3271" s="69"/>
      <c r="L3271" s="69"/>
      <c r="M3271" s="69" t="s">
        <v>666</v>
      </c>
      <c r="N3271" s="69" t="s">
        <v>28</v>
      </c>
      <c r="O3271" s="71">
        <v>0</v>
      </c>
      <c r="P3271" s="74">
        <v>839.84</v>
      </c>
    </row>
    <row r="3272" spans="1:16" ht="14.25" customHeight="1">
      <c r="A3272" s="64" t="s">
        <v>651</v>
      </c>
      <c r="B3272" s="163" t="s">
        <v>1653</v>
      </c>
      <c r="C3272" s="174" t="s">
        <v>647</v>
      </c>
      <c r="D3272" s="68">
        <v>45741</v>
      </c>
      <c r="E3272" s="66">
        <f t="shared" si="36"/>
        <v>3</v>
      </c>
      <c r="F3272" s="66">
        <f t="shared" si="37"/>
        <v>2025</v>
      </c>
      <c r="G3272" s="67">
        <f t="shared" si="38"/>
        <v>45717</v>
      </c>
      <c r="H3272" s="67" t="s">
        <v>29</v>
      </c>
      <c r="I3272" s="26" t="s">
        <v>281</v>
      </c>
      <c r="J3272" s="66" t="s">
        <v>1657</v>
      </c>
      <c r="K3272" s="69"/>
      <c r="L3272" s="69"/>
      <c r="M3272" s="69" t="s">
        <v>666</v>
      </c>
      <c r="N3272" s="69" t="s">
        <v>28</v>
      </c>
      <c r="O3272" s="71">
        <v>0</v>
      </c>
      <c r="P3272" s="74">
        <v>264.68</v>
      </c>
    </row>
    <row r="3273" spans="1:16" ht="14.25" customHeight="1">
      <c r="A3273" s="64" t="s">
        <v>651</v>
      </c>
      <c r="B3273" s="163" t="s">
        <v>1653</v>
      </c>
      <c r="C3273" s="174" t="s">
        <v>647</v>
      </c>
      <c r="D3273" s="68">
        <v>45743</v>
      </c>
      <c r="E3273" s="66">
        <f t="shared" si="36"/>
        <v>3</v>
      </c>
      <c r="F3273" s="66">
        <f t="shared" si="37"/>
        <v>2025</v>
      </c>
      <c r="G3273" s="67">
        <f t="shared" si="38"/>
        <v>45717</v>
      </c>
      <c r="H3273" s="67" t="s">
        <v>29</v>
      </c>
      <c r="I3273" s="26" t="s">
        <v>43</v>
      </c>
      <c r="J3273" s="66" t="s">
        <v>1685</v>
      </c>
      <c r="K3273" s="69"/>
      <c r="L3273" s="69"/>
      <c r="M3273" s="69" t="s">
        <v>666</v>
      </c>
      <c r="N3273" s="69" t="s">
        <v>28</v>
      </c>
      <c r="O3273" s="71">
        <v>0</v>
      </c>
      <c r="P3273" s="74">
        <v>1748.34</v>
      </c>
    </row>
    <row r="3274" spans="1:16" ht="14.25" customHeight="1">
      <c r="A3274" s="64" t="s">
        <v>651</v>
      </c>
      <c r="B3274" s="163" t="s">
        <v>1653</v>
      </c>
      <c r="C3274" s="174" t="s">
        <v>647</v>
      </c>
      <c r="D3274" s="68">
        <v>45743</v>
      </c>
      <c r="E3274" s="66">
        <f t="shared" si="36"/>
        <v>3</v>
      </c>
      <c r="F3274" s="66">
        <f t="shared" si="37"/>
        <v>2025</v>
      </c>
      <c r="G3274" s="67">
        <f t="shared" si="38"/>
        <v>45717</v>
      </c>
      <c r="H3274" s="67" t="s">
        <v>29</v>
      </c>
      <c r="I3274" s="26" t="s">
        <v>43</v>
      </c>
      <c r="J3274" s="66" t="s">
        <v>1708</v>
      </c>
      <c r="K3274" s="69"/>
      <c r="L3274" s="69"/>
      <c r="M3274" s="69" t="s">
        <v>666</v>
      </c>
      <c r="N3274" s="69" t="s">
        <v>28</v>
      </c>
      <c r="O3274" s="71">
        <v>0</v>
      </c>
      <c r="P3274" s="74">
        <v>2557.77</v>
      </c>
    </row>
    <row r="3275" spans="1:16" ht="14.25" customHeight="1">
      <c r="A3275" s="64" t="s">
        <v>651</v>
      </c>
      <c r="B3275" s="163" t="s">
        <v>1653</v>
      </c>
      <c r="C3275" s="174" t="s">
        <v>647</v>
      </c>
      <c r="D3275" s="68">
        <v>45743</v>
      </c>
      <c r="E3275" s="66">
        <f t="shared" si="36"/>
        <v>3</v>
      </c>
      <c r="F3275" s="66">
        <f t="shared" si="37"/>
        <v>2025</v>
      </c>
      <c r="G3275" s="67">
        <f t="shared" si="38"/>
        <v>45717</v>
      </c>
      <c r="H3275" s="67" t="s">
        <v>29</v>
      </c>
      <c r="I3275" s="26" t="s">
        <v>43</v>
      </c>
      <c r="J3275" s="66" t="s">
        <v>1665</v>
      </c>
      <c r="K3275" s="69"/>
      <c r="L3275" s="69"/>
      <c r="M3275" s="69" t="s">
        <v>666</v>
      </c>
      <c r="N3275" s="69" t="s">
        <v>28</v>
      </c>
      <c r="O3275" s="71">
        <v>0</v>
      </c>
      <c r="P3275" s="74">
        <v>2051.4499999999998</v>
      </c>
    </row>
    <row r="3276" spans="1:16" ht="14.25" customHeight="1">
      <c r="A3276" s="64" t="s">
        <v>651</v>
      </c>
      <c r="B3276" s="163" t="s">
        <v>1653</v>
      </c>
      <c r="C3276" s="174" t="s">
        <v>647</v>
      </c>
      <c r="D3276" s="68">
        <v>45743</v>
      </c>
      <c r="E3276" s="66">
        <f t="shared" si="36"/>
        <v>3</v>
      </c>
      <c r="F3276" s="66">
        <f t="shared" si="37"/>
        <v>2025</v>
      </c>
      <c r="G3276" s="67">
        <f t="shared" si="38"/>
        <v>45717</v>
      </c>
      <c r="H3276" s="67" t="s">
        <v>29</v>
      </c>
      <c r="I3276" s="26" t="s">
        <v>43</v>
      </c>
      <c r="J3276" s="66" t="s">
        <v>1666</v>
      </c>
      <c r="K3276" s="69"/>
      <c r="L3276" s="69"/>
      <c r="M3276" s="69" t="s">
        <v>666</v>
      </c>
      <c r="N3276" s="69" t="s">
        <v>28</v>
      </c>
      <c r="O3276" s="71">
        <v>0</v>
      </c>
      <c r="P3276" s="74">
        <v>1842.77</v>
      </c>
    </row>
    <row r="3277" spans="1:16" ht="14.25" customHeight="1">
      <c r="A3277" s="64" t="s">
        <v>651</v>
      </c>
      <c r="B3277" s="163" t="s">
        <v>1653</v>
      </c>
      <c r="C3277" s="174" t="s">
        <v>647</v>
      </c>
      <c r="D3277" s="68">
        <v>45743</v>
      </c>
      <c r="E3277" s="66">
        <f t="shared" si="36"/>
        <v>3</v>
      </c>
      <c r="F3277" s="66">
        <f t="shared" si="37"/>
        <v>2025</v>
      </c>
      <c r="G3277" s="67">
        <f t="shared" si="38"/>
        <v>45717</v>
      </c>
      <c r="H3277" s="67" t="s">
        <v>29</v>
      </c>
      <c r="I3277" s="26" t="s">
        <v>43</v>
      </c>
      <c r="J3277" s="66" t="s">
        <v>1668</v>
      </c>
      <c r="K3277" s="69"/>
      <c r="L3277" s="69"/>
      <c r="M3277" s="69" t="s">
        <v>666</v>
      </c>
      <c r="N3277" s="69" t="s">
        <v>28</v>
      </c>
      <c r="O3277" s="71">
        <v>0</v>
      </c>
      <c r="P3277" s="74">
        <v>3582.25</v>
      </c>
    </row>
    <row r="3278" spans="1:16" ht="14.25" customHeight="1">
      <c r="A3278" s="64" t="s">
        <v>651</v>
      </c>
      <c r="B3278" s="163" t="s">
        <v>1653</v>
      </c>
      <c r="C3278" s="174" t="s">
        <v>647</v>
      </c>
      <c r="D3278" s="68">
        <v>45743</v>
      </c>
      <c r="E3278" s="66">
        <f t="shared" si="36"/>
        <v>3</v>
      </c>
      <c r="F3278" s="66">
        <f t="shared" si="37"/>
        <v>2025</v>
      </c>
      <c r="G3278" s="67">
        <f t="shared" si="38"/>
        <v>45717</v>
      </c>
      <c r="H3278" s="67" t="s">
        <v>29</v>
      </c>
      <c r="I3278" s="26" t="s">
        <v>43</v>
      </c>
      <c r="J3278" s="66" t="s">
        <v>1670</v>
      </c>
      <c r="K3278" s="69"/>
      <c r="L3278" s="69"/>
      <c r="M3278" s="69" t="s">
        <v>666</v>
      </c>
      <c r="N3278" s="69" t="s">
        <v>28</v>
      </c>
      <c r="O3278" s="71">
        <v>0</v>
      </c>
      <c r="P3278" s="74">
        <v>1020.7</v>
      </c>
    </row>
    <row r="3279" spans="1:16" ht="14.25" customHeight="1">
      <c r="A3279" s="64" t="s">
        <v>651</v>
      </c>
      <c r="B3279" s="163" t="s">
        <v>1653</v>
      </c>
      <c r="C3279" s="174" t="s">
        <v>647</v>
      </c>
      <c r="D3279" s="68">
        <v>45743</v>
      </c>
      <c r="E3279" s="66">
        <f t="shared" si="36"/>
        <v>3</v>
      </c>
      <c r="F3279" s="66">
        <f t="shared" si="37"/>
        <v>2025</v>
      </c>
      <c r="G3279" s="67">
        <f t="shared" si="38"/>
        <v>45717</v>
      </c>
      <c r="H3279" s="67" t="s">
        <v>2008</v>
      </c>
      <c r="I3279" s="26" t="s">
        <v>1362</v>
      </c>
      <c r="J3279" s="66" t="s">
        <v>1658</v>
      </c>
      <c r="K3279" s="69"/>
      <c r="L3279" s="69"/>
      <c r="M3279" s="69" t="s">
        <v>666</v>
      </c>
      <c r="N3279" s="69" t="s">
        <v>28</v>
      </c>
      <c r="O3279" s="71">
        <v>0</v>
      </c>
      <c r="P3279" s="74">
        <v>4320</v>
      </c>
    </row>
    <row r="3280" spans="1:16" ht="14.25" customHeight="1">
      <c r="A3280" s="64" t="s">
        <v>651</v>
      </c>
      <c r="B3280" s="163" t="s">
        <v>1653</v>
      </c>
      <c r="C3280" s="174" t="s">
        <v>647</v>
      </c>
      <c r="D3280" s="68">
        <v>45743</v>
      </c>
      <c r="E3280" s="66">
        <f t="shared" si="36"/>
        <v>3</v>
      </c>
      <c r="F3280" s="66">
        <f t="shared" si="37"/>
        <v>2025</v>
      </c>
      <c r="G3280" s="67">
        <f t="shared" si="38"/>
        <v>45717</v>
      </c>
      <c r="H3280" s="67" t="s">
        <v>2008</v>
      </c>
      <c r="I3280" s="26" t="s">
        <v>475</v>
      </c>
      <c r="J3280" s="66" t="s">
        <v>1709</v>
      </c>
      <c r="K3280" s="69"/>
      <c r="L3280" s="69"/>
      <c r="M3280" s="69" t="s">
        <v>666</v>
      </c>
      <c r="N3280" s="69" t="s">
        <v>28</v>
      </c>
      <c r="O3280" s="71">
        <v>0</v>
      </c>
      <c r="P3280" s="74">
        <v>236.91</v>
      </c>
    </row>
    <row r="3281" spans="1:16" ht="14.25" customHeight="1">
      <c r="A3281" s="64" t="s">
        <v>651</v>
      </c>
      <c r="B3281" s="163" t="s">
        <v>1653</v>
      </c>
      <c r="C3281" s="174" t="s">
        <v>647</v>
      </c>
      <c r="D3281" s="68">
        <v>45743</v>
      </c>
      <c r="E3281" s="66">
        <f t="shared" si="36"/>
        <v>3</v>
      </c>
      <c r="F3281" s="66">
        <f t="shared" si="37"/>
        <v>2025</v>
      </c>
      <c r="G3281" s="67">
        <f t="shared" si="38"/>
        <v>45717</v>
      </c>
      <c r="H3281" s="67" t="s">
        <v>2009</v>
      </c>
      <c r="I3281" s="26" t="s">
        <v>102</v>
      </c>
      <c r="J3281" s="66" t="s">
        <v>1710</v>
      </c>
      <c r="K3281" s="69"/>
      <c r="L3281" s="69"/>
      <c r="M3281" s="69" t="s">
        <v>666</v>
      </c>
      <c r="N3281" s="69" t="s">
        <v>28</v>
      </c>
      <c r="O3281" s="71">
        <v>0</v>
      </c>
      <c r="P3281" s="74">
        <v>13</v>
      </c>
    </row>
    <row r="3282" spans="1:16" ht="14.25" customHeight="1">
      <c r="A3282" s="64" t="s">
        <v>651</v>
      </c>
      <c r="B3282" s="163" t="s">
        <v>1653</v>
      </c>
      <c r="C3282" s="174" t="s">
        <v>647</v>
      </c>
      <c r="D3282" s="68">
        <v>45743</v>
      </c>
      <c r="E3282" s="66">
        <f t="shared" si="36"/>
        <v>3</v>
      </c>
      <c r="F3282" s="66">
        <f t="shared" si="37"/>
        <v>2025</v>
      </c>
      <c r="G3282" s="67">
        <f t="shared" si="38"/>
        <v>45717</v>
      </c>
      <c r="H3282" s="67" t="s">
        <v>2009</v>
      </c>
      <c r="I3282" s="26" t="s">
        <v>102</v>
      </c>
      <c r="J3282" s="66" t="s">
        <v>1710</v>
      </c>
      <c r="K3282" s="69"/>
      <c r="L3282" s="69"/>
      <c r="M3282" s="69" t="s">
        <v>666</v>
      </c>
      <c r="N3282" s="69" t="s">
        <v>28</v>
      </c>
      <c r="O3282" s="71">
        <v>0</v>
      </c>
      <c r="P3282" s="74">
        <v>13</v>
      </c>
    </row>
    <row r="3283" spans="1:16" ht="14.25" customHeight="1">
      <c r="A3283" s="64" t="s">
        <v>651</v>
      </c>
      <c r="B3283" s="163" t="s">
        <v>1653</v>
      </c>
      <c r="C3283" s="174" t="s">
        <v>647</v>
      </c>
      <c r="D3283" s="68">
        <v>45743</v>
      </c>
      <c r="E3283" s="66">
        <f t="shared" si="36"/>
        <v>3</v>
      </c>
      <c r="F3283" s="66">
        <f t="shared" si="37"/>
        <v>2025</v>
      </c>
      <c r="G3283" s="67">
        <f t="shared" si="38"/>
        <v>45717</v>
      </c>
      <c r="H3283" s="67" t="s">
        <v>2009</v>
      </c>
      <c r="I3283" s="26" t="s">
        <v>102</v>
      </c>
      <c r="J3283" s="66" t="s">
        <v>1710</v>
      </c>
      <c r="K3283" s="69"/>
      <c r="L3283" s="69"/>
      <c r="M3283" s="69" t="s">
        <v>666</v>
      </c>
      <c r="N3283" s="69" t="s">
        <v>28</v>
      </c>
      <c r="O3283" s="71">
        <v>0</v>
      </c>
      <c r="P3283" s="74">
        <v>13</v>
      </c>
    </row>
    <row r="3284" spans="1:16" ht="14.25" customHeight="1">
      <c r="A3284" s="64" t="s">
        <v>651</v>
      </c>
      <c r="B3284" s="163" t="s">
        <v>1653</v>
      </c>
      <c r="C3284" s="174" t="s">
        <v>647</v>
      </c>
      <c r="D3284" s="68">
        <v>45743</v>
      </c>
      <c r="E3284" s="66">
        <f t="shared" si="36"/>
        <v>3</v>
      </c>
      <c r="F3284" s="66">
        <f t="shared" si="37"/>
        <v>2025</v>
      </c>
      <c r="G3284" s="67">
        <f t="shared" si="38"/>
        <v>45717</v>
      </c>
      <c r="H3284" s="67" t="s">
        <v>2009</v>
      </c>
      <c r="I3284" s="26" t="s">
        <v>102</v>
      </c>
      <c r="J3284" s="66" t="s">
        <v>1710</v>
      </c>
      <c r="K3284" s="69"/>
      <c r="L3284" s="69"/>
      <c r="M3284" s="69" t="s">
        <v>666</v>
      </c>
      <c r="N3284" s="69" t="s">
        <v>28</v>
      </c>
      <c r="O3284" s="71">
        <v>0</v>
      </c>
      <c r="P3284" s="74">
        <v>13</v>
      </c>
    </row>
    <row r="3285" spans="1:16" ht="14.25" customHeight="1">
      <c r="A3285" s="64" t="s">
        <v>651</v>
      </c>
      <c r="B3285" s="163" t="s">
        <v>1653</v>
      </c>
      <c r="C3285" s="174" t="s">
        <v>647</v>
      </c>
      <c r="D3285" s="68">
        <v>45743</v>
      </c>
      <c r="E3285" s="66">
        <f t="shared" si="36"/>
        <v>3</v>
      </c>
      <c r="F3285" s="66">
        <f t="shared" si="37"/>
        <v>2025</v>
      </c>
      <c r="G3285" s="67">
        <f t="shared" si="38"/>
        <v>45717</v>
      </c>
      <c r="H3285" s="67" t="s">
        <v>2009</v>
      </c>
      <c r="I3285" s="26" t="s">
        <v>102</v>
      </c>
      <c r="J3285" s="66" t="s">
        <v>1710</v>
      </c>
      <c r="K3285" s="69"/>
      <c r="L3285" s="69"/>
      <c r="M3285" s="69" t="s">
        <v>666</v>
      </c>
      <c r="N3285" s="69" t="s">
        <v>28</v>
      </c>
      <c r="O3285" s="71">
        <v>0</v>
      </c>
      <c r="P3285" s="74">
        <v>13</v>
      </c>
    </row>
    <row r="3286" spans="1:16" ht="14.25" customHeight="1">
      <c r="A3286" s="64" t="s">
        <v>651</v>
      </c>
      <c r="B3286" s="163" t="s">
        <v>1653</v>
      </c>
      <c r="C3286" s="174" t="s">
        <v>647</v>
      </c>
      <c r="D3286" s="68">
        <v>45743</v>
      </c>
      <c r="E3286" s="66">
        <f t="shared" si="36"/>
        <v>3</v>
      </c>
      <c r="F3286" s="66">
        <f t="shared" si="37"/>
        <v>2025</v>
      </c>
      <c r="G3286" s="67">
        <f t="shared" si="38"/>
        <v>45717</v>
      </c>
      <c r="H3286" s="67" t="s">
        <v>2009</v>
      </c>
      <c r="I3286" s="26" t="s">
        <v>102</v>
      </c>
      <c r="J3286" s="66" t="s">
        <v>1710</v>
      </c>
      <c r="K3286" s="69"/>
      <c r="L3286" s="69"/>
      <c r="M3286" s="69" t="s">
        <v>666</v>
      </c>
      <c r="N3286" s="69" t="s">
        <v>28</v>
      </c>
      <c r="O3286" s="71">
        <v>0</v>
      </c>
      <c r="P3286" s="74">
        <v>13</v>
      </c>
    </row>
    <row r="3287" spans="1:16" ht="14.25" customHeight="1">
      <c r="A3287" s="64" t="s">
        <v>651</v>
      </c>
      <c r="B3287" s="163" t="s">
        <v>1653</v>
      </c>
      <c r="C3287" s="174" t="s">
        <v>647</v>
      </c>
      <c r="D3287" s="68">
        <v>45744</v>
      </c>
      <c r="E3287" s="66">
        <f t="shared" si="36"/>
        <v>3</v>
      </c>
      <c r="F3287" s="66">
        <f t="shared" si="37"/>
        <v>2025</v>
      </c>
      <c r="G3287" s="67">
        <f t="shared" si="38"/>
        <v>45717</v>
      </c>
      <c r="H3287" s="67" t="s">
        <v>2009</v>
      </c>
      <c r="I3287" s="26" t="s">
        <v>102</v>
      </c>
      <c r="J3287" s="66" t="s">
        <v>1711</v>
      </c>
      <c r="K3287" s="69"/>
      <c r="L3287" s="69"/>
      <c r="M3287" s="69" t="s">
        <v>666</v>
      </c>
      <c r="N3287" s="69" t="s">
        <v>28</v>
      </c>
      <c r="O3287" s="71">
        <v>0</v>
      </c>
      <c r="P3287" s="74">
        <v>1967.07</v>
      </c>
    </row>
    <row r="3288" spans="1:16" ht="14.25" customHeight="1">
      <c r="A3288" s="64" t="s">
        <v>651</v>
      </c>
      <c r="B3288" s="163" t="s">
        <v>1653</v>
      </c>
      <c r="C3288" s="174" t="s">
        <v>647</v>
      </c>
      <c r="D3288" s="68">
        <v>45744</v>
      </c>
      <c r="E3288" s="66">
        <f t="shared" si="36"/>
        <v>3</v>
      </c>
      <c r="F3288" s="66">
        <f t="shared" si="37"/>
        <v>2025</v>
      </c>
      <c r="G3288" s="67">
        <f t="shared" si="38"/>
        <v>45717</v>
      </c>
      <c r="H3288" s="67" t="s">
        <v>2008</v>
      </c>
      <c r="I3288" s="26" t="s">
        <v>1808</v>
      </c>
      <c r="J3288" s="66" t="s">
        <v>1712</v>
      </c>
      <c r="K3288" s="69"/>
      <c r="L3288" s="69"/>
      <c r="M3288" s="69" t="s">
        <v>666</v>
      </c>
      <c r="N3288" s="69" t="s">
        <v>28</v>
      </c>
      <c r="O3288" s="71">
        <v>0</v>
      </c>
      <c r="P3288" s="74">
        <v>3186</v>
      </c>
    </row>
    <row r="3289" spans="1:16" ht="14.25" customHeight="1">
      <c r="A3289" s="64" t="s">
        <v>651</v>
      </c>
      <c r="B3289" s="163" t="s">
        <v>1653</v>
      </c>
      <c r="C3289" s="174" t="s">
        <v>647</v>
      </c>
      <c r="D3289" s="68">
        <v>45744</v>
      </c>
      <c r="E3289" s="66">
        <f t="shared" si="36"/>
        <v>3</v>
      </c>
      <c r="F3289" s="66">
        <f t="shared" si="37"/>
        <v>2025</v>
      </c>
      <c r="G3289" s="67">
        <f t="shared" si="38"/>
        <v>45717</v>
      </c>
      <c r="H3289" s="67" t="s">
        <v>2008</v>
      </c>
      <c r="I3289" s="26" t="s">
        <v>63</v>
      </c>
      <c r="J3289" s="66" t="s">
        <v>1713</v>
      </c>
      <c r="K3289" s="69"/>
      <c r="L3289" s="69"/>
      <c r="M3289" s="69" t="s">
        <v>666</v>
      </c>
      <c r="N3289" s="69" t="s">
        <v>28</v>
      </c>
      <c r="O3289" s="71">
        <v>0</v>
      </c>
      <c r="P3289" s="74">
        <v>819.01</v>
      </c>
    </row>
    <row r="3290" spans="1:16" ht="14.25" customHeight="1">
      <c r="A3290" s="64" t="s">
        <v>651</v>
      </c>
      <c r="B3290" s="163" t="s">
        <v>1653</v>
      </c>
      <c r="C3290" s="174" t="s">
        <v>647</v>
      </c>
      <c r="D3290" s="68">
        <v>45744</v>
      </c>
      <c r="E3290" s="66">
        <f t="shared" si="36"/>
        <v>3</v>
      </c>
      <c r="F3290" s="66">
        <f t="shared" si="37"/>
        <v>2025</v>
      </c>
      <c r="G3290" s="67">
        <f t="shared" si="38"/>
        <v>45717</v>
      </c>
      <c r="H3290" s="67" t="s">
        <v>2009</v>
      </c>
      <c r="I3290" s="26" t="s">
        <v>102</v>
      </c>
      <c r="J3290" s="66" t="s">
        <v>1714</v>
      </c>
      <c r="K3290" s="69"/>
      <c r="L3290" s="69"/>
      <c r="M3290" s="69" t="s">
        <v>666</v>
      </c>
      <c r="N3290" s="69" t="s">
        <v>28</v>
      </c>
      <c r="O3290" s="71">
        <v>0</v>
      </c>
      <c r="P3290" s="74">
        <v>13</v>
      </c>
    </row>
    <row r="3291" spans="1:16" ht="14.25" customHeight="1">
      <c r="A3291" s="64" t="s">
        <v>651</v>
      </c>
      <c r="B3291" s="163" t="s">
        <v>1653</v>
      </c>
      <c r="C3291" s="174" t="s">
        <v>647</v>
      </c>
      <c r="D3291" s="68">
        <v>45744</v>
      </c>
      <c r="E3291" s="66">
        <f t="shared" si="36"/>
        <v>3</v>
      </c>
      <c r="F3291" s="66">
        <f t="shared" si="37"/>
        <v>2025</v>
      </c>
      <c r="G3291" s="67">
        <f t="shared" si="38"/>
        <v>45717</v>
      </c>
      <c r="H3291" s="67" t="s">
        <v>2009</v>
      </c>
      <c r="I3291" s="26" t="s">
        <v>102</v>
      </c>
      <c r="J3291" s="66" t="s">
        <v>1714</v>
      </c>
      <c r="K3291" s="69"/>
      <c r="L3291" s="69"/>
      <c r="M3291" s="69" t="s">
        <v>666</v>
      </c>
      <c r="N3291" s="69" t="s">
        <v>28</v>
      </c>
      <c r="O3291" s="71">
        <v>0</v>
      </c>
      <c r="P3291" s="74">
        <v>13</v>
      </c>
    </row>
    <row r="3292" spans="1:16" ht="14.25" customHeight="1">
      <c r="A3292" s="64" t="s">
        <v>651</v>
      </c>
      <c r="B3292" s="163" t="s">
        <v>1653</v>
      </c>
      <c r="C3292" s="174" t="s">
        <v>647</v>
      </c>
      <c r="D3292" s="68">
        <v>45747</v>
      </c>
      <c r="E3292" s="66">
        <f t="shared" si="36"/>
        <v>3</v>
      </c>
      <c r="F3292" s="66">
        <f t="shared" si="37"/>
        <v>2025</v>
      </c>
      <c r="G3292" s="67">
        <f t="shared" si="38"/>
        <v>45717</v>
      </c>
      <c r="H3292" s="67" t="s">
        <v>2008</v>
      </c>
      <c r="I3292" s="26" t="s">
        <v>63</v>
      </c>
      <c r="J3292" s="66" t="s">
        <v>1715</v>
      </c>
      <c r="K3292" s="69"/>
      <c r="L3292" s="69"/>
      <c r="M3292" s="69" t="s">
        <v>666</v>
      </c>
      <c r="N3292" s="69" t="s">
        <v>28</v>
      </c>
      <c r="O3292" s="71">
        <v>0</v>
      </c>
      <c r="P3292" s="74">
        <v>4482.09</v>
      </c>
    </row>
    <row r="3293" spans="1:16" ht="14.25" customHeight="1">
      <c r="A3293" s="64" t="s">
        <v>651</v>
      </c>
      <c r="B3293" s="163" t="s">
        <v>1653</v>
      </c>
      <c r="C3293" s="174" t="s">
        <v>647</v>
      </c>
      <c r="D3293" s="68">
        <v>45747</v>
      </c>
      <c r="E3293" s="66">
        <f t="shared" si="36"/>
        <v>3</v>
      </c>
      <c r="F3293" s="66">
        <f t="shared" si="37"/>
        <v>2025</v>
      </c>
      <c r="G3293" s="67">
        <f t="shared" si="38"/>
        <v>45717</v>
      </c>
      <c r="H3293" s="67" t="s">
        <v>2008</v>
      </c>
      <c r="I3293" s="26" t="s">
        <v>147</v>
      </c>
      <c r="J3293" s="66" t="s">
        <v>1716</v>
      </c>
      <c r="K3293" s="69"/>
      <c r="L3293" s="69"/>
      <c r="M3293" s="69" t="s">
        <v>666</v>
      </c>
      <c r="N3293" s="69" t="s">
        <v>28</v>
      </c>
      <c r="O3293" s="71">
        <v>0</v>
      </c>
      <c r="P3293" s="74">
        <v>219.72</v>
      </c>
    </row>
    <row r="3294" spans="1:16" ht="14.25" customHeight="1">
      <c r="A3294" s="64" t="s">
        <v>651</v>
      </c>
      <c r="B3294" s="163" t="s">
        <v>1653</v>
      </c>
      <c r="C3294" s="174" t="s">
        <v>647</v>
      </c>
      <c r="D3294" s="68">
        <v>45747</v>
      </c>
      <c r="E3294" s="66">
        <f t="shared" si="36"/>
        <v>3</v>
      </c>
      <c r="F3294" s="66">
        <f t="shared" si="37"/>
        <v>2025</v>
      </c>
      <c r="G3294" s="67">
        <f t="shared" si="38"/>
        <v>45717</v>
      </c>
      <c r="H3294" s="67" t="s">
        <v>2009</v>
      </c>
      <c r="I3294" s="26" t="s">
        <v>102</v>
      </c>
      <c r="J3294" s="66" t="s">
        <v>1717</v>
      </c>
      <c r="K3294" s="69"/>
      <c r="L3294" s="69"/>
      <c r="M3294" s="69" t="s">
        <v>666</v>
      </c>
      <c r="N3294" s="69" t="s">
        <v>28</v>
      </c>
      <c r="O3294" s="71">
        <v>0</v>
      </c>
      <c r="P3294" s="74">
        <v>12.17</v>
      </c>
    </row>
    <row r="3295" spans="1:16" ht="14.25" customHeight="1">
      <c r="A3295" s="64" t="s">
        <v>651</v>
      </c>
      <c r="B3295" s="163" t="s">
        <v>1653</v>
      </c>
      <c r="C3295" s="174" t="s">
        <v>647</v>
      </c>
      <c r="D3295" s="68">
        <v>45757</v>
      </c>
      <c r="E3295" s="66">
        <f t="shared" si="36"/>
        <v>4</v>
      </c>
      <c r="F3295" s="66">
        <f t="shared" si="37"/>
        <v>2025</v>
      </c>
      <c r="G3295" s="67">
        <f t="shared" si="38"/>
        <v>45748</v>
      </c>
      <c r="H3295" s="67" t="s">
        <v>2008</v>
      </c>
      <c r="I3295" s="26" t="s">
        <v>475</v>
      </c>
      <c r="J3295" s="66" t="s">
        <v>1718</v>
      </c>
      <c r="K3295" s="69"/>
      <c r="L3295" s="69"/>
      <c r="M3295" s="69" t="s">
        <v>666</v>
      </c>
      <c r="N3295" s="69" t="s">
        <v>28</v>
      </c>
      <c r="O3295" s="71">
        <v>0</v>
      </c>
      <c r="P3295" s="74">
        <v>1196.06</v>
      </c>
    </row>
    <row r="3296" spans="1:16" ht="14.25" customHeight="1">
      <c r="A3296" s="64" t="s">
        <v>651</v>
      </c>
      <c r="B3296" s="163" t="s">
        <v>1653</v>
      </c>
      <c r="C3296" s="174" t="s">
        <v>647</v>
      </c>
      <c r="D3296" s="68">
        <v>45762</v>
      </c>
      <c r="E3296" s="66">
        <f t="shared" si="36"/>
        <v>4</v>
      </c>
      <c r="F3296" s="66">
        <f t="shared" si="37"/>
        <v>2025</v>
      </c>
      <c r="G3296" s="67">
        <f t="shared" si="38"/>
        <v>45748</v>
      </c>
      <c r="H3296" s="67" t="s">
        <v>2008</v>
      </c>
      <c r="I3296" s="26" t="s">
        <v>475</v>
      </c>
      <c r="J3296" s="66" t="s">
        <v>1719</v>
      </c>
      <c r="K3296" s="69"/>
      <c r="L3296" s="69"/>
      <c r="M3296" s="69" t="s">
        <v>666</v>
      </c>
      <c r="N3296" s="69" t="s">
        <v>28</v>
      </c>
      <c r="O3296" s="71">
        <v>0</v>
      </c>
      <c r="P3296" s="74">
        <v>461.7</v>
      </c>
    </row>
    <row r="3297" spans="1:16" ht="14.25" customHeight="1">
      <c r="A3297" s="64" t="s">
        <v>651</v>
      </c>
      <c r="B3297" s="163" t="s">
        <v>1653</v>
      </c>
      <c r="C3297" s="174" t="s">
        <v>647</v>
      </c>
      <c r="D3297" s="68">
        <v>45763</v>
      </c>
      <c r="E3297" s="66">
        <f t="shared" si="36"/>
        <v>4</v>
      </c>
      <c r="F3297" s="66">
        <f t="shared" si="37"/>
        <v>2025</v>
      </c>
      <c r="G3297" s="67">
        <f t="shared" si="38"/>
        <v>45748</v>
      </c>
      <c r="H3297" s="67" t="s">
        <v>2006</v>
      </c>
      <c r="I3297" s="26" t="s">
        <v>446</v>
      </c>
      <c r="J3297" s="66" t="s">
        <v>1720</v>
      </c>
      <c r="K3297" s="69"/>
      <c r="L3297" s="69"/>
      <c r="M3297" s="69" t="s">
        <v>664</v>
      </c>
      <c r="N3297" s="69" t="s">
        <v>604</v>
      </c>
      <c r="O3297" s="71">
        <v>232.88</v>
      </c>
      <c r="P3297" s="74">
        <v>0</v>
      </c>
    </row>
    <row r="3298" spans="1:16" ht="14.25" customHeight="1">
      <c r="A3298" s="64" t="s">
        <v>651</v>
      </c>
      <c r="B3298" s="163" t="s">
        <v>1653</v>
      </c>
      <c r="C3298" s="174" t="s">
        <v>647</v>
      </c>
      <c r="D3298" s="68">
        <v>45764</v>
      </c>
      <c r="E3298" s="66">
        <f t="shared" si="36"/>
        <v>4</v>
      </c>
      <c r="F3298" s="66">
        <f t="shared" si="37"/>
        <v>2025</v>
      </c>
      <c r="G3298" s="67">
        <f t="shared" si="38"/>
        <v>45748</v>
      </c>
      <c r="H3298" s="67" t="s">
        <v>2008</v>
      </c>
      <c r="I3298" s="26" t="s">
        <v>475</v>
      </c>
      <c r="J3298" s="66" t="s">
        <v>1678</v>
      </c>
      <c r="K3298" s="69"/>
      <c r="L3298" s="69"/>
      <c r="M3298" s="69" t="s">
        <v>666</v>
      </c>
      <c r="N3298" s="69" t="s">
        <v>28</v>
      </c>
      <c r="O3298" s="71">
        <v>0</v>
      </c>
      <c r="P3298" s="74">
        <v>283.5</v>
      </c>
    </row>
    <row r="3299" spans="1:16" ht="14.25" customHeight="1">
      <c r="A3299" s="64" t="s">
        <v>651</v>
      </c>
      <c r="B3299" s="163" t="s">
        <v>1653</v>
      </c>
      <c r="C3299" s="174" t="s">
        <v>647</v>
      </c>
      <c r="D3299" s="68">
        <v>45764</v>
      </c>
      <c r="E3299" s="66">
        <f t="shared" si="36"/>
        <v>4</v>
      </c>
      <c r="F3299" s="66">
        <f t="shared" si="37"/>
        <v>2025</v>
      </c>
      <c r="G3299" s="67">
        <f t="shared" si="38"/>
        <v>45748</v>
      </c>
      <c r="H3299" s="67" t="s">
        <v>2008</v>
      </c>
      <c r="I3299" s="26" t="s">
        <v>582</v>
      </c>
      <c r="J3299" s="66" t="s">
        <v>1722</v>
      </c>
      <c r="K3299" s="69"/>
      <c r="L3299" s="69"/>
      <c r="M3299" s="69" t="s">
        <v>666</v>
      </c>
      <c r="N3299" s="69" t="s">
        <v>28</v>
      </c>
      <c r="O3299" s="71">
        <v>0</v>
      </c>
      <c r="P3299" s="74">
        <v>695</v>
      </c>
    </row>
    <row r="3300" spans="1:16" ht="14.25" customHeight="1">
      <c r="A3300" s="64" t="s">
        <v>651</v>
      </c>
      <c r="B3300" s="163" t="s">
        <v>1653</v>
      </c>
      <c r="C3300" s="174" t="s">
        <v>647</v>
      </c>
      <c r="D3300" s="68">
        <v>45764</v>
      </c>
      <c r="E3300" s="66">
        <f t="shared" si="36"/>
        <v>4</v>
      </c>
      <c r="F3300" s="66">
        <f t="shared" si="37"/>
        <v>2025</v>
      </c>
      <c r="G3300" s="67">
        <f t="shared" si="38"/>
        <v>45748</v>
      </c>
      <c r="H3300" s="67" t="s">
        <v>2009</v>
      </c>
      <c r="I3300" s="26" t="s">
        <v>102</v>
      </c>
      <c r="J3300" s="66" t="s">
        <v>1723</v>
      </c>
      <c r="K3300" s="69"/>
      <c r="L3300" s="69"/>
      <c r="M3300" s="69" t="s">
        <v>666</v>
      </c>
      <c r="N3300" s="69" t="s">
        <v>28</v>
      </c>
      <c r="O3300" s="71">
        <v>0</v>
      </c>
      <c r="P3300" s="74">
        <v>6.88</v>
      </c>
    </row>
    <row r="3301" spans="1:16" ht="14.25" customHeight="1">
      <c r="A3301" s="64" t="s">
        <v>651</v>
      </c>
      <c r="B3301" s="163" t="s">
        <v>1653</v>
      </c>
      <c r="C3301" s="174" t="s">
        <v>647</v>
      </c>
      <c r="D3301" s="68">
        <v>45770</v>
      </c>
      <c r="E3301" s="66">
        <f t="shared" si="36"/>
        <v>4</v>
      </c>
      <c r="F3301" s="66">
        <f t="shared" si="37"/>
        <v>2025</v>
      </c>
      <c r="G3301" s="67">
        <f t="shared" si="38"/>
        <v>45748</v>
      </c>
      <c r="H3301" s="67" t="s">
        <v>29</v>
      </c>
      <c r="I3301" s="26" t="s">
        <v>281</v>
      </c>
      <c r="J3301" s="66" t="s">
        <v>1658</v>
      </c>
      <c r="K3301" s="69"/>
      <c r="L3301" s="69"/>
      <c r="M3301" s="69" t="s">
        <v>666</v>
      </c>
      <c r="N3301" s="69" t="s">
        <v>28</v>
      </c>
      <c r="O3301" s="71">
        <v>0</v>
      </c>
      <c r="P3301" s="74">
        <v>65.87</v>
      </c>
    </row>
    <row r="3302" spans="1:16" ht="14.25" customHeight="1">
      <c r="A3302" s="64" t="s">
        <v>651</v>
      </c>
      <c r="B3302" s="163" t="s">
        <v>1653</v>
      </c>
      <c r="C3302" s="174" t="s">
        <v>647</v>
      </c>
      <c r="D3302" s="68">
        <v>45770</v>
      </c>
      <c r="E3302" s="66">
        <f t="shared" si="36"/>
        <v>4</v>
      </c>
      <c r="F3302" s="66">
        <f t="shared" si="37"/>
        <v>2025</v>
      </c>
      <c r="G3302" s="67">
        <f t="shared" si="38"/>
        <v>45748</v>
      </c>
      <c r="H3302" s="67" t="s">
        <v>2008</v>
      </c>
      <c r="I3302" s="26" t="s">
        <v>147</v>
      </c>
      <c r="J3302" s="66" t="s">
        <v>1676</v>
      </c>
      <c r="K3302" s="69"/>
      <c r="L3302" s="69"/>
      <c r="M3302" s="69" t="s">
        <v>666</v>
      </c>
      <c r="N3302" s="69" t="s">
        <v>28</v>
      </c>
      <c r="O3302" s="71">
        <v>0</v>
      </c>
      <c r="P3302" s="74">
        <v>218.99</v>
      </c>
    </row>
    <row r="3303" spans="1:16" ht="14.25" customHeight="1">
      <c r="A3303" s="64" t="s">
        <v>651</v>
      </c>
      <c r="B3303" s="163" t="s">
        <v>1653</v>
      </c>
      <c r="C3303" s="174" t="s">
        <v>647</v>
      </c>
      <c r="D3303" s="68">
        <v>45770</v>
      </c>
      <c r="E3303" s="66">
        <f t="shared" si="36"/>
        <v>4</v>
      </c>
      <c r="F3303" s="66">
        <f t="shared" si="37"/>
        <v>2025</v>
      </c>
      <c r="G3303" s="67">
        <f t="shared" si="38"/>
        <v>45748</v>
      </c>
      <c r="H3303" s="67" t="s">
        <v>2008</v>
      </c>
      <c r="I3303" s="26" t="s">
        <v>362</v>
      </c>
      <c r="J3303" s="66" t="s">
        <v>1724</v>
      </c>
      <c r="K3303" s="69"/>
      <c r="L3303" s="69"/>
      <c r="M3303" s="69" t="s">
        <v>666</v>
      </c>
      <c r="N3303" s="69" t="s">
        <v>28</v>
      </c>
      <c r="O3303" s="71">
        <v>0</v>
      </c>
      <c r="P3303" s="74">
        <v>6336.96</v>
      </c>
    </row>
    <row r="3304" spans="1:16" ht="14.25" customHeight="1">
      <c r="A3304" s="64" t="s">
        <v>651</v>
      </c>
      <c r="B3304" s="163" t="s">
        <v>1653</v>
      </c>
      <c r="C3304" s="174" t="s">
        <v>647</v>
      </c>
      <c r="D3304" s="68">
        <v>45770</v>
      </c>
      <c r="E3304" s="66">
        <f t="shared" si="36"/>
        <v>4</v>
      </c>
      <c r="F3304" s="66">
        <f t="shared" si="37"/>
        <v>2025</v>
      </c>
      <c r="G3304" s="67">
        <f t="shared" si="38"/>
        <v>45748</v>
      </c>
      <c r="H3304" s="67" t="s">
        <v>2008</v>
      </c>
      <c r="I3304" s="26" t="s">
        <v>63</v>
      </c>
      <c r="J3304" s="66" t="s">
        <v>1725</v>
      </c>
      <c r="K3304" s="69"/>
      <c r="L3304" s="69"/>
      <c r="M3304" s="69" t="s">
        <v>666</v>
      </c>
      <c r="N3304" s="69" t="s">
        <v>28</v>
      </c>
      <c r="O3304" s="71">
        <v>0</v>
      </c>
      <c r="P3304" s="74">
        <v>10913.76</v>
      </c>
    </row>
    <row r="3305" spans="1:16" ht="14.25" customHeight="1">
      <c r="A3305" s="64" t="s">
        <v>651</v>
      </c>
      <c r="B3305" s="163" t="s">
        <v>1653</v>
      </c>
      <c r="C3305" s="174" t="s">
        <v>647</v>
      </c>
      <c r="D3305" s="68">
        <v>45770</v>
      </c>
      <c r="E3305" s="66">
        <f t="shared" si="36"/>
        <v>4</v>
      </c>
      <c r="F3305" s="66">
        <f t="shared" si="37"/>
        <v>2025</v>
      </c>
      <c r="G3305" s="67">
        <f t="shared" si="38"/>
        <v>45748</v>
      </c>
      <c r="H3305" s="67" t="s">
        <v>2008</v>
      </c>
      <c r="I3305" s="26" t="s">
        <v>63</v>
      </c>
      <c r="J3305" s="66" t="s">
        <v>1726</v>
      </c>
      <c r="K3305" s="69"/>
      <c r="L3305" s="69"/>
      <c r="M3305" s="69" t="s">
        <v>666</v>
      </c>
      <c r="N3305" s="69" t="s">
        <v>28</v>
      </c>
      <c r="O3305" s="71">
        <v>0</v>
      </c>
      <c r="P3305" s="74">
        <v>1107.3</v>
      </c>
    </row>
    <row r="3306" spans="1:16" ht="14.25" customHeight="1">
      <c r="A3306" s="64" t="s">
        <v>651</v>
      </c>
      <c r="B3306" s="163" t="s">
        <v>1653</v>
      </c>
      <c r="C3306" s="174" t="s">
        <v>647</v>
      </c>
      <c r="D3306" s="68">
        <v>45770</v>
      </c>
      <c r="E3306" s="66">
        <f t="shared" si="36"/>
        <v>4</v>
      </c>
      <c r="F3306" s="66">
        <f t="shared" si="37"/>
        <v>2025</v>
      </c>
      <c r="G3306" s="67">
        <f t="shared" si="38"/>
        <v>45748</v>
      </c>
      <c r="H3306" s="67" t="s">
        <v>2009</v>
      </c>
      <c r="I3306" s="26" t="s">
        <v>102</v>
      </c>
      <c r="J3306" s="66" t="s">
        <v>1727</v>
      </c>
      <c r="K3306" s="69"/>
      <c r="L3306" s="69"/>
      <c r="M3306" s="69" t="s">
        <v>666</v>
      </c>
      <c r="N3306" s="69" t="s">
        <v>28</v>
      </c>
      <c r="O3306" s="71">
        <v>0</v>
      </c>
      <c r="P3306" s="74">
        <v>30</v>
      </c>
    </row>
    <row r="3307" spans="1:16" ht="14.25" customHeight="1">
      <c r="A3307" s="64" t="s">
        <v>651</v>
      </c>
      <c r="B3307" s="163" t="s">
        <v>1653</v>
      </c>
      <c r="C3307" s="174" t="s">
        <v>647</v>
      </c>
      <c r="D3307" s="68">
        <v>45775</v>
      </c>
      <c r="E3307" s="66">
        <f t="shared" si="36"/>
        <v>4</v>
      </c>
      <c r="F3307" s="66">
        <f t="shared" si="37"/>
        <v>2025</v>
      </c>
      <c r="G3307" s="67">
        <f t="shared" si="38"/>
        <v>45748</v>
      </c>
      <c r="H3307" s="67" t="s">
        <v>2008</v>
      </c>
      <c r="I3307" s="26" t="s">
        <v>1362</v>
      </c>
      <c r="J3307" s="66" t="s">
        <v>1658</v>
      </c>
      <c r="K3307" s="69"/>
      <c r="L3307" s="69"/>
      <c r="M3307" s="69" t="s">
        <v>666</v>
      </c>
      <c r="N3307" s="69" t="s">
        <v>28</v>
      </c>
      <c r="O3307" s="71">
        <v>0</v>
      </c>
      <c r="P3307" s="74">
        <v>1322.87</v>
      </c>
    </row>
    <row r="3308" spans="1:16" ht="14.25" customHeight="1">
      <c r="A3308" s="64" t="s">
        <v>651</v>
      </c>
      <c r="B3308" s="163" t="s">
        <v>1653</v>
      </c>
      <c r="C3308" s="174" t="s">
        <v>647</v>
      </c>
      <c r="D3308" s="68">
        <v>45775</v>
      </c>
      <c r="E3308" s="66">
        <f t="shared" si="36"/>
        <v>4</v>
      </c>
      <c r="F3308" s="66">
        <f t="shared" si="37"/>
        <v>2025</v>
      </c>
      <c r="G3308" s="67">
        <f t="shared" si="38"/>
        <v>45748</v>
      </c>
      <c r="H3308" s="67" t="s">
        <v>29</v>
      </c>
      <c r="I3308" s="26" t="s">
        <v>281</v>
      </c>
      <c r="J3308" s="66" t="s">
        <v>1657</v>
      </c>
      <c r="K3308" s="69"/>
      <c r="L3308" s="69"/>
      <c r="M3308" s="69" t="s">
        <v>666</v>
      </c>
      <c r="N3308" s="69" t="s">
        <v>28</v>
      </c>
      <c r="O3308" s="71">
        <v>0</v>
      </c>
      <c r="P3308" s="74">
        <v>264.68</v>
      </c>
    </row>
    <row r="3309" spans="1:16" ht="14.25" customHeight="1">
      <c r="A3309" s="64" t="s">
        <v>651</v>
      </c>
      <c r="B3309" s="163" t="s">
        <v>1653</v>
      </c>
      <c r="C3309" s="174" t="s">
        <v>647</v>
      </c>
      <c r="D3309" s="68">
        <v>45776</v>
      </c>
      <c r="E3309" s="66">
        <f t="shared" si="36"/>
        <v>4</v>
      </c>
      <c r="F3309" s="66">
        <f t="shared" si="37"/>
        <v>2025</v>
      </c>
      <c r="G3309" s="67">
        <f t="shared" si="38"/>
        <v>45748</v>
      </c>
      <c r="H3309" s="67" t="s">
        <v>29</v>
      </c>
      <c r="I3309" s="26" t="s">
        <v>43</v>
      </c>
      <c r="J3309" s="66" t="s">
        <v>1685</v>
      </c>
      <c r="K3309" s="69"/>
      <c r="L3309" s="69"/>
      <c r="M3309" s="69" t="s">
        <v>666</v>
      </c>
      <c r="N3309" s="69" t="s">
        <v>28</v>
      </c>
      <c r="O3309" s="71">
        <v>0</v>
      </c>
      <c r="P3309" s="74">
        <v>1748.34</v>
      </c>
    </row>
    <row r="3310" spans="1:16" ht="14.25" customHeight="1">
      <c r="A3310" s="64" t="s">
        <v>651</v>
      </c>
      <c r="B3310" s="163" t="s">
        <v>1653</v>
      </c>
      <c r="C3310" s="174" t="s">
        <v>647</v>
      </c>
      <c r="D3310" s="68">
        <v>45776</v>
      </c>
      <c r="E3310" s="66">
        <f t="shared" si="36"/>
        <v>4</v>
      </c>
      <c r="F3310" s="66">
        <f t="shared" si="37"/>
        <v>2025</v>
      </c>
      <c r="G3310" s="67">
        <f t="shared" si="38"/>
        <v>45748</v>
      </c>
      <c r="H3310" s="67" t="s">
        <v>29</v>
      </c>
      <c r="I3310" s="26" t="s">
        <v>43</v>
      </c>
      <c r="J3310" s="66" t="s">
        <v>1708</v>
      </c>
      <c r="K3310" s="69"/>
      <c r="L3310" s="69"/>
      <c r="M3310" s="69" t="s">
        <v>666</v>
      </c>
      <c r="N3310" s="69" t="s">
        <v>28</v>
      </c>
      <c r="O3310" s="71">
        <v>0</v>
      </c>
      <c r="P3310" s="74">
        <v>3874.33</v>
      </c>
    </row>
    <row r="3311" spans="1:16" ht="14.25" customHeight="1">
      <c r="A3311" s="64" t="s">
        <v>651</v>
      </c>
      <c r="B3311" s="163" t="s">
        <v>1653</v>
      </c>
      <c r="C3311" s="174" t="s">
        <v>647</v>
      </c>
      <c r="D3311" s="68">
        <v>45776</v>
      </c>
      <c r="E3311" s="66">
        <f t="shared" si="36"/>
        <v>4</v>
      </c>
      <c r="F3311" s="66">
        <f t="shared" si="37"/>
        <v>2025</v>
      </c>
      <c r="G3311" s="67">
        <f t="shared" si="38"/>
        <v>45748</v>
      </c>
      <c r="H3311" s="67" t="s">
        <v>29</v>
      </c>
      <c r="I3311" s="26" t="s">
        <v>43</v>
      </c>
      <c r="J3311" s="66" t="s">
        <v>1665</v>
      </c>
      <c r="K3311" s="69"/>
      <c r="L3311" s="69"/>
      <c r="M3311" s="69" t="s">
        <v>666</v>
      </c>
      <c r="N3311" s="69" t="s">
        <v>28</v>
      </c>
      <c r="O3311" s="71">
        <v>0</v>
      </c>
      <c r="P3311" s="74">
        <v>2051.4499999999998</v>
      </c>
    </row>
    <row r="3312" spans="1:16" ht="14.25" customHeight="1">
      <c r="A3312" s="64" t="s">
        <v>651</v>
      </c>
      <c r="B3312" s="163" t="s">
        <v>1653</v>
      </c>
      <c r="C3312" s="174" t="s">
        <v>647</v>
      </c>
      <c r="D3312" s="68">
        <v>45776</v>
      </c>
      <c r="E3312" s="66">
        <f t="shared" si="36"/>
        <v>4</v>
      </c>
      <c r="F3312" s="66">
        <f t="shared" si="37"/>
        <v>2025</v>
      </c>
      <c r="G3312" s="67">
        <f t="shared" si="38"/>
        <v>45748</v>
      </c>
      <c r="H3312" s="67" t="s">
        <v>29</v>
      </c>
      <c r="I3312" s="26" t="s">
        <v>43</v>
      </c>
      <c r="J3312" s="66" t="s">
        <v>1666</v>
      </c>
      <c r="K3312" s="69"/>
      <c r="L3312" s="69"/>
      <c r="M3312" s="69" t="s">
        <v>666</v>
      </c>
      <c r="N3312" s="69" t="s">
        <v>28</v>
      </c>
      <c r="O3312" s="71">
        <v>0</v>
      </c>
      <c r="P3312" s="74">
        <v>1842.77</v>
      </c>
    </row>
    <row r="3313" spans="1:16" ht="14.25" customHeight="1">
      <c r="A3313" s="64" t="s">
        <v>651</v>
      </c>
      <c r="B3313" s="163" t="s">
        <v>1653</v>
      </c>
      <c r="C3313" s="174" t="s">
        <v>647</v>
      </c>
      <c r="D3313" s="68">
        <v>45776</v>
      </c>
      <c r="E3313" s="66">
        <f t="shared" si="36"/>
        <v>4</v>
      </c>
      <c r="F3313" s="66">
        <f t="shared" si="37"/>
        <v>2025</v>
      </c>
      <c r="G3313" s="67">
        <f t="shared" si="38"/>
        <v>45748</v>
      </c>
      <c r="H3313" s="67" t="s">
        <v>29</v>
      </c>
      <c r="I3313" s="26" t="s">
        <v>43</v>
      </c>
      <c r="J3313" s="66" t="s">
        <v>1668</v>
      </c>
      <c r="K3313" s="69"/>
      <c r="L3313" s="69"/>
      <c r="M3313" s="69" t="s">
        <v>666</v>
      </c>
      <c r="N3313" s="69" t="s">
        <v>28</v>
      </c>
      <c r="O3313" s="71">
        <v>0</v>
      </c>
      <c r="P3313" s="74">
        <v>3582.25</v>
      </c>
    </row>
    <row r="3314" spans="1:16" ht="14.25" customHeight="1">
      <c r="A3314" s="64" t="s">
        <v>651</v>
      </c>
      <c r="B3314" s="163" t="s">
        <v>1653</v>
      </c>
      <c r="C3314" s="174" t="s">
        <v>647</v>
      </c>
      <c r="D3314" s="68">
        <v>45776</v>
      </c>
      <c r="E3314" s="66">
        <f t="shared" si="36"/>
        <v>4</v>
      </c>
      <c r="F3314" s="66">
        <f t="shared" si="37"/>
        <v>2025</v>
      </c>
      <c r="G3314" s="67">
        <f t="shared" si="38"/>
        <v>45748</v>
      </c>
      <c r="H3314" s="67" t="s">
        <v>29</v>
      </c>
      <c r="I3314" s="26" t="s">
        <v>43</v>
      </c>
      <c r="J3314" s="66" t="s">
        <v>1670</v>
      </c>
      <c r="K3314" s="69"/>
      <c r="L3314" s="69"/>
      <c r="M3314" s="69" t="s">
        <v>666</v>
      </c>
      <c r="N3314" s="69" t="s">
        <v>28</v>
      </c>
      <c r="O3314" s="71">
        <v>0</v>
      </c>
      <c r="P3314" s="74">
        <v>1020.7</v>
      </c>
    </row>
    <row r="3315" spans="1:16" ht="14.25" customHeight="1">
      <c r="A3315" s="64" t="s">
        <v>651</v>
      </c>
      <c r="B3315" s="163" t="s">
        <v>1653</v>
      </c>
      <c r="C3315" s="174" t="s">
        <v>647</v>
      </c>
      <c r="D3315" s="68">
        <v>45776</v>
      </c>
      <c r="E3315" s="66">
        <f t="shared" si="36"/>
        <v>4</v>
      </c>
      <c r="F3315" s="66">
        <f t="shared" si="37"/>
        <v>2025</v>
      </c>
      <c r="G3315" s="67">
        <f t="shared" si="38"/>
        <v>45748</v>
      </c>
      <c r="H3315" s="67" t="s">
        <v>2008</v>
      </c>
      <c r="I3315" s="26" t="s">
        <v>1808</v>
      </c>
      <c r="J3315" s="66" t="s">
        <v>1712</v>
      </c>
      <c r="K3315" s="69"/>
      <c r="L3315" s="69"/>
      <c r="M3315" s="69" t="s">
        <v>666</v>
      </c>
      <c r="N3315" s="69" t="s">
        <v>28</v>
      </c>
      <c r="O3315" s="71">
        <v>0</v>
      </c>
      <c r="P3315" s="74">
        <v>3186</v>
      </c>
    </row>
    <row r="3316" spans="1:16" ht="14.25" customHeight="1">
      <c r="A3316" s="64" t="s">
        <v>651</v>
      </c>
      <c r="B3316" s="163" t="s">
        <v>1653</v>
      </c>
      <c r="C3316" s="174" t="s">
        <v>647</v>
      </c>
      <c r="D3316" s="68">
        <v>45776</v>
      </c>
      <c r="E3316" s="66">
        <f t="shared" si="36"/>
        <v>4</v>
      </c>
      <c r="F3316" s="66">
        <f t="shared" si="37"/>
        <v>2025</v>
      </c>
      <c r="G3316" s="67">
        <f t="shared" si="38"/>
        <v>45748</v>
      </c>
      <c r="H3316" s="67" t="s">
        <v>2008</v>
      </c>
      <c r="I3316" s="26" t="s">
        <v>1808</v>
      </c>
      <c r="J3316" s="66" t="s">
        <v>1728</v>
      </c>
      <c r="K3316" s="69"/>
      <c r="L3316" s="69"/>
      <c r="M3316" s="69" t="s">
        <v>666</v>
      </c>
      <c r="N3316" s="69" t="s">
        <v>28</v>
      </c>
      <c r="O3316" s="71">
        <v>0</v>
      </c>
      <c r="P3316" s="74">
        <v>661.2</v>
      </c>
    </row>
    <row r="3317" spans="1:16" ht="14.25" customHeight="1">
      <c r="A3317" s="64" t="s">
        <v>651</v>
      </c>
      <c r="B3317" s="163" t="s">
        <v>1653</v>
      </c>
      <c r="C3317" s="174" t="s">
        <v>647</v>
      </c>
      <c r="D3317" s="68">
        <v>45776</v>
      </c>
      <c r="E3317" s="66">
        <f t="shared" ref="E3317:E3571" si="39">MONTH(D3317)</f>
        <v>4</v>
      </c>
      <c r="F3317" s="66">
        <f t="shared" ref="F3317:F3571" si="40">YEAR(D3317)</f>
        <v>2025</v>
      </c>
      <c r="G3317" s="67">
        <f t="shared" ref="G3317:G3571" si="41">(E3317&amp;"/"&amp;F3317)*1</f>
        <v>45748</v>
      </c>
      <c r="H3317" s="67" t="s">
        <v>2008</v>
      </c>
      <c r="I3317" s="26" t="s">
        <v>1808</v>
      </c>
      <c r="J3317" s="66" t="s">
        <v>1729</v>
      </c>
      <c r="K3317" s="69"/>
      <c r="L3317" s="69"/>
      <c r="M3317" s="69" t="s">
        <v>666</v>
      </c>
      <c r="N3317" s="69" t="s">
        <v>28</v>
      </c>
      <c r="O3317" s="71">
        <v>0</v>
      </c>
      <c r="P3317" s="74">
        <v>2000</v>
      </c>
    </row>
    <row r="3318" spans="1:16" ht="14.25" customHeight="1">
      <c r="A3318" s="64" t="s">
        <v>651</v>
      </c>
      <c r="B3318" s="163" t="s">
        <v>1653</v>
      </c>
      <c r="C3318" s="174" t="s">
        <v>647</v>
      </c>
      <c r="D3318" s="68">
        <v>45776</v>
      </c>
      <c r="E3318" s="66">
        <f t="shared" si="39"/>
        <v>4</v>
      </c>
      <c r="F3318" s="66">
        <f t="shared" si="40"/>
        <v>2025</v>
      </c>
      <c r="G3318" s="67">
        <f t="shared" si="41"/>
        <v>45748</v>
      </c>
      <c r="H3318" s="67" t="s">
        <v>2008</v>
      </c>
      <c r="I3318" s="26" t="s">
        <v>1808</v>
      </c>
      <c r="J3318" s="66" t="s">
        <v>1688</v>
      </c>
      <c r="K3318" s="69"/>
      <c r="L3318" s="69"/>
      <c r="M3318" s="69" t="s">
        <v>666</v>
      </c>
      <c r="N3318" s="69" t="s">
        <v>28</v>
      </c>
      <c r="O3318" s="71">
        <v>0</v>
      </c>
      <c r="P3318" s="74">
        <v>2082.7800000000002</v>
      </c>
    </row>
    <row r="3319" spans="1:16" ht="14.25" customHeight="1">
      <c r="A3319" s="64" t="s">
        <v>651</v>
      </c>
      <c r="B3319" s="163" t="s">
        <v>1653</v>
      </c>
      <c r="C3319" s="174" t="s">
        <v>647</v>
      </c>
      <c r="D3319" s="68">
        <v>45776</v>
      </c>
      <c r="E3319" s="66">
        <f t="shared" si="39"/>
        <v>4</v>
      </c>
      <c r="F3319" s="66">
        <f t="shared" si="40"/>
        <v>2025</v>
      </c>
      <c r="G3319" s="67">
        <f t="shared" si="41"/>
        <v>45748</v>
      </c>
      <c r="H3319" s="67" t="s">
        <v>2008</v>
      </c>
      <c r="I3319" s="26" t="s">
        <v>63</v>
      </c>
      <c r="J3319" s="66" t="s">
        <v>1713</v>
      </c>
      <c r="K3319" s="69"/>
      <c r="L3319" s="69"/>
      <c r="M3319" s="69" t="s">
        <v>666</v>
      </c>
      <c r="N3319" s="69" t="s">
        <v>28</v>
      </c>
      <c r="O3319" s="71">
        <v>0</v>
      </c>
      <c r="P3319" s="74">
        <v>490.93</v>
      </c>
    </row>
    <row r="3320" spans="1:16" ht="14.25" customHeight="1">
      <c r="A3320" s="64" t="s">
        <v>651</v>
      </c>
      <c r="B3320" s="163" t="s">
        <v>1653</v>
      </c>
      <c r="C3320" s="174" t="s">
        <v>647</v>
      </c>
      <c r="D3320" s="68">
        <v>45776</v>
      </c>
      <c r="E3320" s="66">
        <f t="shared" si="39"/>
        <v>4</v>
      </c>
      <c r="F3320" s="66">
        <f t="shared" si="40"/>
        <v>2025</v>
      </c>
      <c r="G3320" s="67">
        <f t="shared" si="41"/>
        <v>45748</v>
      </c>
      <c r="H3320" s="67" t="s">
        <v>2008</v>
      </c>
      <c r="I3320" s="26" t="s">
        <v>147</v>
      </c>
      <c r="J3320" s="66" t="s">
        <v>1730</v>
      </c>
      <c r="K3320" s="69"/>
      <c r="L3320" s="69"/>
      <c r="M3320" s="69" t="s">
        <v>666</v>
      </c>
      <c r="N3320" s="69" t="s">
        <v>28</v>
      </c>
      <c r="O3320" s="71">
        <v>0</v>
      </c>
      <c r="P3320" s="74">
        <v>501.8</v>
      </c>
    </row>
    <row r="3321" spans="1:16" ht="14.25" customHeight="1">
      <c r="A3321" s="64" t="s">
        <v>651</v>
      </c>
      <c r="B3321" s="163" t="s">
        <v>1653</v>
      </c>
      <c r="C3321" s="174" t="s">
        <v>647</v>
      </c>
      <c r="D3321" s="68">
        <v>45776</v>
      </c>
      <c r="E3321" s="66">
        <f t="shared" si="39"/>
        <v>4</v>
      </c>
      <c r="F3321" s="66">
        <f t="shared" si="40"/>
        <v>2025</v>
      </c>
      <c r="G3321" s="67">
        <f t="shared" si="41"/>
        <v>45748</v>
      </c>
      <c r="H3321" s="67" t="s">
        <v>2009</v>
      </c>
      <c r="I3321" s="26" t="s">
        <v>102</v>
      </c>
      <c r="J3321" s="66" t="s">
        <v>1731</v>
      </c>
      <c r="K3321" s="69"/>
      <c r="L3321" s="69"/>
      <c r="M3321" s="69" t="s">
        <v>666</v>
      </c>
      <c r="N3321" s="69" t="s">
        <v>28</v>
      </c>
      <c r="O3321" s="71">
        <v>0</v>
      </c>
      <c r="P3321" s="74">
        <v>13</v>
      </c>
    </row>
    <row r="3322" spans="1:16" ht="14.25" customHeight="1">
      <c r="A3322" s="64" t="s">
        <v>651</v>
      </c>
      <c r="B3322" s="163" t="s">
        <v>1653</v>
      </c>
      <c r="C3322" s="174" t="s">
        <v>647</v>
      </c>
      <c r="D3322" s="68">
        <v>45776</v>
      </c>
      <c r="E3322" s="66">
        <f t="shared" si="39"/>
        <v>4</v>
      </c>
      <c r="F3322" s="66">
        <f t="shared" si="40"/>
        <v>2025</v>
      </c>
      <c r="G3322" s="67">
        <f t="shared" si="41"/>
        <v>45748</v>
      </c>
      <c r="H3322" s="67" t="s">
        <v>2009</v>
      </c>
      <c r="I3322" s="26" t="s">
        <v>102</v>
      </c>
      <c r="J3322" s="66" t="s">
        <v>1731</v>
      </c>
      <c r="K3322" s="69"/>
      <c r="L3322" s="69"/>
      <c r="M3322" s="69" t="s">
        <v>666</v>
      </c>
      <c r="N3322" s="69" t="s">
        <v>28</v>
      </c>
      <c r="O3322" s="71">
        <v>0</v>
      </c>
      <c r="P3322" s="74">
        <v>13</v>
      </c>
    </row>
    <row r="3323" spans="1:16" ht="14.25" customHeight="1">
      <c r="A3323" s="64" t="s">
        <v>651</v>
      </c>
      <c r="B3323" s="163" t="s">
        <v>1653</v>
      </c>
      <c r="C3323" s="174" t="s">
        <v>647</v>
      </c>
      <c r="D3323" s="68">
        <v>45776</v>
      </c>
      <c r="E3323" s="66">
        <f t="shared" si="39"/>
        <v>4</v>
      </c>
      <c r="F3323" s="66">
        <f t="shared" si="40"/>
        <v>2025</v>
      </c>
      <c r="G3323" s="67">
        <f t="shared" si="41"/>
        <v>45748</v>
      </c>
      <c r="H3323" s="67" t="s">
        <v>2009</v>
      </c>
      <c r="I3323" s="26" t="s">
        <v>102</v>
      </c>
      <c r="J3323" s="66" t="s">
        <v>1731</v>
      </c>
      <c r="K3323" s="69"/>
      <c r="L3323" s="69"/>
      <c r="M3323" s="69" t="s">
        <v>666</v>
      </c>
      <c r="N3323" s="69" t="s">
        <v>28</v>
      </c>
      <c r="O3323" s="71">
        <v>0</v>
      </c>
      <c r="P3323" s="74">
        <v>13</v>
      </c>
    </row>
    <row r="3324" spans="1:16" ht="14.25" customHeight="1">
      <c r="A3324" s="64" t="s">
        <v>651</v>
      </c>
      <c r="B3324" s="163" t="s">
        <v>1653</v>
      </c>
      <c r="C3324" s="174" t="s">
        <v>647</v>
      </c>
      <c r="D3324" s="68">
        <v>45776</v>
      </c>
      <c r="E3324" s="66">
        <f t="shared" si="39"/>
        <v>4</v>
      </c>
      <c r="F3324" s="66">
        <f t="shared" si="40"/>
        <v>2025</v>
      </c>
      <c r="G3324" s="67">
        <f t="shared" si="41"/>
        <v>45748</v>
      </c>
      <c r="H3324" s="67" t="s">
        <v>2009</v>
      </c>
      <c r="I3324" s="26" t="s">
        <v>102</v>
      </c>
      <c r="J3324" s="66" t="s">
        <v>1731</v>
      </c>
      <c r="K3324" s="69"/>
      <c r="L3324" s="69"/>
      <c r="M3324" s="69" t="s">
        <v>666</v>
      </c>
      <c r="N3324" s="69" t="s">
        <v>28</v>
      </c>
      <c r="O3324" s="71">
        <v>0</v>
      </c>
      <c r="P3324" s="74">
        <v>13</v>
      </c>
    </row>
    <row r="3325" spans="1:16" ht="14.25" customHeight="1">
      <c r="A3325" s="64" t="s">
        <v>651</v>
      </c>
      <c r="B3325" s="163" t="s">
        <v>1653</v>
      </c>
      <c r="C3325" s="174" t="s">
        <v>647</v>
      </c>
      <c r="D3325" s="68">
        <v>45776</v>
      </c>
      <c r="E3325" s="66">
        <f t="shared" si="39"/>
        <v>4</v>
      </c>
      <c r="F3325" s="66">
        <f t="shared" si="40"/>
        <v>2025</v>
      </c>
      <c r="G3325" s="67">
        <f t="shared" si="41"/>
        <v>45748</v>
      </c>
      <c r="H3325" s="67" t="s">
        <v>2009</v>
      </c>
      <c r="I3325" s="26" t="s">
        <v>102</v>
      </c>
      <c r="J3325" s="66" t="s">
        <v>1731</v>
      </c>
      <c r="K3325" s="69"/>
      <c r="L3325" s="69"/>
      <c r="M3325" s="69" t="s">
        <v>666</v>
      </c>
      <c r="N3325" s="69" t="s">
        <v>28</v>
      </c>
      <c r="O3325" s="71">
        <v>0</v>
      </c>
      <c r="P3325" s="74">
        <v>13</v>
      </c>
    </row>
    <row r="3326" spans="1:16" ht="14.25" customHeight="1">
      <c r="A3326" s="64" t="s">
        <v>651</v>
      </c>
      <c r="B3326" s="163" t="s">
        <v>1653</v>
      </c>
      <c r="C3326" s="174" t="s">
        <v>647</v>
      </c>
      <c r="D3326" s="68">
        <v>45776</v>
      </c>
      <c r="E3326" s="66">
        <f t="shared" si="39"/>
        <v>4</v>
      </c>
      <c r="F3326" s="66">
        <f t="shared" si="40"/>
        <v>2025</v>
      </c>
      <c r="G3326" s="67">
        <f t="shared" si="41"/>
        <v>45748</v>
      </c>
      <c r="H3326" s="67" t="s">
        <v>2009</v>
      </c>
      <c r="I3326" s="26" t="s">
        <v>102</v>
      </c>
      <c r="J3326" s="66" t="s">
        <v>1731</v>
      </c>
      <c r="K3326" s="69"/>
      <c r="L3326" s="69"/>
      <c r="M3326" s="69" t="s">
        <v>666</v>
      </c>
      <c r="N3326" s="69" t="s">
        <v>28</v>
      </c>
      <c r="O3326" s="71">
        <v>0</v>
      </c>
      <c r="P3326" s="74">
        <v>13</v>
      </c>
    </row>
    <row r="3327" spans="1:16" ht="14.25" customHeight="1">
      <c r="A3327" s="64" t="s">
        <v>651</v>
      </c>
      <c r="B3327" s="163" t="s">
        <v>1653</v>
      </c>
      <c r="C3327" s="174" t="s">
        <v>647</v>
      </c>
      <c r="D3327" s="68">
        <v>45776</v>
      </c>
      <c r="E3327" s="66">
        <f t="shared" si="39"/>
        <v>4</v>
      </c>
      <c r="F3327" s="66">
        <f t="shared" si="40"/>
        <v>2025</v>
      </c>
      <c r="G3327" s="67">
        <f t="shared" si="41"/>
        <v>45748</v>
      </c>
      <c r="H3327" s="67" t="s">
        <v>2009</v>
      </c>
      <c r="I3327" s="26" t="s">
        <v>102</v>
      </c>
      <c r="J3327" s="66" t="s">
        <v>1731</v>
      </c>
      <c r="K3327" s="69"/>
      <c r="L3327" s="69"/>
      <c r="M3327" s="69" t="s">
        <v>666</v>
      </c>
      <c r="N3327" s="69" t="s">
        <v>28</v>
      </c>
      <c r="O3327" s="71">
        <v>0</v>
      </c>
      <c r="P3327" s="74">
        <v>13</v>
      </c>
    </row>
    <row r="3328" spans="1:16" ht="14.25" customHeight="1">
      <c r="A3328" s="64" t="s">
        <v>651</v>
      </c>
      <c r="B3328" s="163" t="s">
        <v>1653</v>
      </c>
      <c r="C3328" s="174" t="s">
        <v>647</v>
      </c>
      <c r="D3328" s="68">
        <v>45776</v>
      </c>
      <c r="E3328" s="66">
        <f t="shared" si="39"/>
        <v>4</v>
      </c>
      <c r="F3328" s="66">
        <f t="shared" si="40"/>
        <v>2025</v>
      </c>
      <c r="G3328" s="67">
        <f t="shared" si="41"/>
        <v>45748</v>
      </c>
      <c r="H3328" s="67" t="s">
        <v>2009</v>
      </c>
      <c r="I3328" s="26" t="s">
        <v>102</v>
      </c>
      <c r="J3328" s="66" t="s">
        <v>1731</v>
      </c>
      <c r="K3328" s="69"/>
      <c r="L3328" s="69"/>
      <c r="M3328" s="69" t="s">
        <v>666</v>
      </c>
      <c r="N3328" s="69" t="s">
        <v>28</v>
      </c>
      <c r="O3328" s="71">
        <v>0</v>
      </c>
      <c r="P3328" s="74">
        <v>13</v>
      </c>
    </row>
    <row r="3329" spans="1:16" ht="14.25" customHeight="1">
      <c r="A3329" s="64" t="s">
        <v>651</v>
      </c>
      <c r="B3329" s="163" t="s">
        <v>1653</v>
      </c>
      <c r="C3329" s="174" t="s">
        <v>647</v>
      </c>
      <c r="D3329" s="68">
        <v>45776</v>
      </c>
      <c r="E3329" s="66">
        <f t="shared" si="39"/>
        <v>4</v>
      </c>
      <c r="F3329" s="66">
        <f t="shared" si="40"/>
        <v>2025</v>
      </c>
      <c r="G3329" s="67">
        <f t="shared" si="41"/>
        <v>45748</v>
      </c>
      <c r="H3329" s="67" t="s">
        <v>2009</v>
      </c>
      <c r="I3329" s="26" t="s">
        <v>102</v>
      </c>
      <c r="J3329" s="66" t="s">
        <v>1731</v>
      </c>
      <c r="K3329" s="69"/>
      <c r="L3329" s="69"/>
      <c r="M3329" s="69" t="s">
        <v>666</v>
      </c>
      <c r="N3329" s="69" t="s">
        <v>28</v>
      </c>
      <c r="O3329" s="71">
        <v>0</v>
      </c>
      <c r="P3329" s="74">
        <v>13</v>
      </c>
    </row>
    <row r="3330" spans="1:16" ht="14.25" customHeight="1">
      <c r="A3330" s="64" t="s">
        <v>651</v>
      </c>
      <c r="B3330" s="163" t="s">
        <v>1653</v>
      </c>
      <c r="C3330" s="174" t="s">
        <v>647</v>
      </c>
      <c r="D3330" s="68">
        <v>45776</v>
      </c>
      <c r="E3330" s="66">
        <f t="shared" si="39"/>
        <v>4</v>
      </c>
      <c r="F3330" s="66">
        <f t="shared" si="40"/>
        <v>2025</v>
      </c>
      <c r="G3330" s="67">
        <f t="shared" si="41"/>
        <v>45748</v>
      </c>
      <c r="H3330" s="67" t="s">
        <v>2009</v>
      </c>
      <c r="I3330" s="26" t="s">
        <v>102</v>
      </c>
      <c r="J3330" s="66" t="s">
        <v>1731</v>
      </c>
      <c r="K3330" s="69"/>
      <c r="L3330" s="69"/>
      <c r="M3330" s="69" t="s">
        <v>666</v>
      </c>
      <c r="N3330" s="69" t="s">
        <v>28</v>
      </c>
      <c r="O3330" s="71">
        <v>0</v>
      </c>
      <c r="P3330" s="74">
        <v>13</v>
      </c>
    </row>
    <row r="3331" spans="1:16" ht="14.25" customHeight="1">
      <c r="A3331" s="64" t="s">
        <v>651</v>
      </c>
      <c r="B3331" s="163" t="s">
        <v>1653</v>
      </c>
      <c r="C3331" s="174" t="s">
        <v>647</v>
      </c>
      <c r="D3331" s="68">
        <v>45776</v>
      </c>
      <c r="E3331" s="66">
        <f t="shared" si="39"/>
        <v>4</v>
      </c>
      <c r="F3331" s="66">
        <f t="shared" si="40"/>
        <v>2025</v>
      </c>
      <c r="G3331" s="67">
        <f t="shared" si="41"/>
        <v>45748</v>
      </c>
      <c r="H3331" s="67" t="s">
        <v>2009</v>
      </c>
      <c r="I3331" s="26" t="s">
        <v>102</v>
      </c>
      <c r="J3331" s="66" t="s">
        <v>1732</v>
      </c>
      <c r="K3331" s="69"/>
      <c r="L3331" s="69"/>
      <c r="M3331" s="69" t="s">
        <v>666</v>
      </c>
      <c r="N3331" s="69" t="s">
        <v>28</v>
      </c>
      <c r="O3331" s="71">
        <v>0</v>
      </c>
      <c r="P3331" s="74">
        <v>4.96</v>
      </c>
    </row>
    <row r="3332" spans="1:16" ht="14.25" customHeight="1">
      <c r="A3332" s="64" t="s">
        <v>651</v>
      </c>
      <c r="B3332" s="163" t="s">
        <v>1653</v>
      </c>
      <c r="C3332" s="174" t="s">
        <v>647</v>
      </c>
      <c r="D3332" s="68">
        <v>45777</v>
      </c>
      <c r="E3332" s="66">
        <f t="shared" si="39"/>
        <v>4</v>
      </c>
      <c r="F3332" s="66">
        <f t="shared" si="40"/>
        <v>2025</v>
      </c>
      <c r="G3332" s="67">
        <f t="shared" si="41"/>
        <v>45748</v>
      </c>
      <c r="H3332" s="67" t="s">
        <v>2008</v>
      </c>
      <c r="I3332" s="26" t="s">
        <v>147</v>
      </c>
      <c r="J3332" s="66" t="s">
        <v>1733</v>
      </c>
      <c r="K3332" s="69"/>
      <c r="L3332" s="69"/>
      <c r="M3332" s="69" t="s">
        <v>666</v>
      </c>
      <c r="N3332" s="69" t="s">
        <v>28</v>
      </c>
      <c r="O3332" s="71">
        <v>0</v>
      </c>
      <c r="P3332" s="74">
        <v>1125</v>
      </c>
    </row>
    <row r="3333" spans="1:16" ht="14.25" customHeight="1">
      <c r="A3333" s="64" t="s">
        <v>651</v>
      </c>
      <c r="B3333" s="163" t="s">
        <v>1653</v>
      </c>
      <c r="C3333" s="174" t="s">
        <v>647</v>
      </c>
      <c r="D3333" s="68">
        <v>45777</v>
      </c>
      <c r="E3333" s="66">
        <f t="shared" si="39"/>
        <v>4</v>
      </c>
      <c r="F3333" s="66">
        <f t="shared" si="40"/>
        <v>2025</v>
      </c>
      <c r="G3333" s="67">
        <f t="shared" si="41"/>
        <v>45748</v>
      </c>
      <c r="H3333" s="67" t="s">
        <v>2008</v>
      </c>
      <c r="I3333" s="26" t="s">
        <v>147</v>
      </c>
      <c r="J3333" s="66" t="s">
        <v>1734</v>
      </c>
      <c r="K3333" s="69"/>
      <c r="L3333" s="69"/>
      <c r="M3333" s="69" t="s">
        <v>666</v>
      </c>
      <c r="N3333" s="69" t="s">
        <v>28</v>
      </c>
      <c r="O3333" s="71">
        <v>0</v>
      </c>
      <c r="P3333" s="74">
        <v>113</v>
      </c>
    </row>
    <row r="3334" spans="1:16" ht="14.25" customHeight="1">
      <c r="A3334" s="64" t="s">
        <v>651</v>
      </c>
      <c r="B3334" s="163" t="s">
        <v>1653</v>
      </c>
      <c r="C3334" s="174" t="s">
        <v>647</v>
      </c>
      <c r="D3334" s="68">
        <v>45777</v>
      </c>
      <c r="E3334" s="66">
        <f t="shared" si="39"/>
        <v>4</v>
      </c>
      <c r="F3334" s="66">
        <f t="shared" si="40"/>
        <v>2025</v>
      </c>
      <c r="G3334" s="67">
        <f t="shared" si="41"/>
        <v>45748</v>
      </c>
      <c r="H3334" s="67" t="s">
        <v>2009</v>
      </c>
      <c r="I3334" s="26" t="s">
        <v>102</v>
      </c>
      <c r="J3334" s="66" t="s">
        <v>1735</v>
      </c>
      <c r="K3334" s="69"/>
      <c r="L3334" s="69"/>
      <c r="M3334" s="69" t="s">
        <v>666</v>
      </c>
      <c r="N3334" s="69" t="s">
        <v>28</v>
      </c>
      <c r="O3334" s="71">
        <v>0</v>
      </c>
      <c r="P3334" s="74">
        <v>11.11</v>
      </c>
    </row>
    <row r="3335" spans="1:16" ht="14.25" customHeight="1">
      <c r="A3335" s="64" t="s">
        <v>651</v>
      </c>
      <c r="B3335" s="163" t="s">
        <v>1653</v>
      </c>
      <c r="C3335" s="174" t="s">
        <v>647</v>
      </c>
      <c r="D3335" s="68">
        <v>45786</v>
      </c>
      <c r="E3335" s="66">
        <f t="shared" si="39"/>
        <v>5</v>
      </c>
      <c r="F3335" s="66">
        <f t="shared" si="40"/>
        <v>2025</v>
      </c>
      <c r="G3335" s="67">
        <f t="shared" si="41"/>
        <v>45778</v>
      </c>
      <c r="H3335" s="67" t="s">
        <v>2008</v>
      </c>
      <c r="I3335" s="26" t="s">
        <v>63</v>
      </c>
      <c r="J3335" s="66" t="s">
        <v>1617</v>
      </c>
      <c r="K3335" s="69"/>
      <c r="L3335" s="69"/>
      <c r="M3335" s="69" t="s">
        <v>666</v>
      </c>
      <c r="N3335" s="69" t="s">
        <v>28</v>
      </c>
      <c r="O3335" s="71">
        <v>0</v>
      </c>
      <c r="P3335" s="74">
        <v>654.98</v>
      </c>
    </row>
    <row r="3336" spans="1:16" ht="14.25" customHeight="1">
      <c r="A3336" s="64" t="s">
        <v>651</v>
      </c>
      <c r="B3336" s="163" t="s">
        <v>1653</v>
      </c>
      <c r="C3336" s="174" t="s">
        <v>647</v>
      </c>
      <c r="D3336" s="68">
        <v>45786</v>
      </c>
      <c r="E3336" s="66">
        <f t="shared" si="39"/>
        <v>5</v>
      </c>
      <c r="F3336" s="66">
        <f t="shared" si="40"/>
        <v>2025</v>
      </c>
      <c r="G3336" s="67">
        <f t="shared" si="41"/>
        <v>45778</v>
      </c>
      <c r="H3336" s="67" t="s">
        <v>2009</v>
      </c>
      <c r="I3336" s="26" t="s">
        <v>102</v>
      </c>
      <c r="J3336" s="66" t="s">
        <v>1736</v>
      </c>
      <c r="K3336" s="69"/>
      <c r="L3336" s="69"/>
      <c r="M3336" s="69" t="s">
        <v>666</v>
      </c>
      <c r="N3336" s="69" t="s">
        <v>28</v>
      </c>
      <c r="O3336" s="71">
        <v>0</v>
      </c>
      <c r="P3336" s="74">
        <v>13</v>
      </c>
    </row>
    <row r="3337" spans="1:16" ht="14.25" customHeight="1">
      <c r="A3337" s="64" t="s">
        <v>651</v>
      </c>
      <c r="B3337" s="163" t="s">
        <v>1653</v>
      </c>
      <c r="C3337" s="174" t="s">
        <v>647</v>
      </c>
      <c r="D3337" s="68">
        <v>45790</v>
      </c>
      <c r="E3337" s="66">
        <f t="shared" si="39"/>
        <v>5</v>
      </c>
      <c r="F3337" s="66">
        <f t="shared" si="40"/>
        <v>2025</v>
      </c>
      <c r="G3337" s="67">
        <f t="shared" si="41"/>
        <v>45778</v>
      </c>
      <c r="H3337" s="67" t="s">
        <v>2008</v>
      </c>
      <c r="I3337" s="26" t="s">
        <v>63</v>
      </c>
      <c r="J3337" s="66" t="s">
        <v>1737</v>
      </c>
      <c r="K3337" s="69"/>
      <c r="L3337" s="69"/>
      <c r="M3337" s="69" t="s">
        <v>666</v>
      </c>
      <c r="N3337" s="69" t="s">
        <v>28</v>
      </c>
      <c r="O3337" s="71">
        <v>0</v>
      </c>
      <c r="P3337" s="74">
        <v>181.44</v>
      </c>
    </row>
    <row r="3338" spans="1:16" ht="14.25" customHeight="1">
      <c r="A3338" s="64" t="s">
        <v>651</v>
      </c>
      <c r="B3338" s="163" t="s">
        <v>1653</v>
      </c>
      <c r="C3338" s="174" t="s">
        <v>647</v>
      </c>
      <c r="D3338" s="68">
        <v>45791</v>
      </c>
      <c r="E3338" s="66">
        <f t="shared" si="39"/>
        <v>5</v>
      </c>
      <c r="F3338" s="66">
        <f t="shared" si="40"/>
        <v>2025</v>
      </c>
      <c r="G3338" s="67">
        <f t="shared" si="41"/>
        <v>45778</v>
      </c>
      <c r="H3338" s="67" t="s">
        <v>2008</v>
      </c>
      <c r="I3338" s="26" t="s">
        <v>1362</v>
      </c>
      <c r="J3338" s="66" t="s">
        <v>1658</v>
      </c>
      <c r="K3338" s="69"/>
      <c r="L3338" s="69"/>
      <c r="M3338" s="69" t="s">
        <v>666</v>
      </c>
      <c r="N3338" s="69" t="s">
        <v>28</v>
      </c>
      <c r="O3338" s="71">
        <v>0</v>
      </c>
      <c r="P3338" s="74">
        <v>4960</v>
      </c>
    </row>
    <row r="3339" spans="1:16" ht="14.25" customHeight="1">
      <c r="A3339" s="64" t="s">
        <v>651</v>
      </c>
      <c r="B3339" s="163" t="s">
        <v>1653</v>
      </c>
      <c r="C3339" s="174" t="s">
        <v>647</v>
      </c>
      <c r="D3339" s="68">
        <v>45793</v>
      </c>
      <c r="E3339" s="66">
        <f t="shared" si="39"/>
        <v>5</v>
      </c>
      <c r="F3339" s="66">
        <f t="shared" si="40"/>
        <v>2025</v>
      </c>
      <c r="G3339" s="67">
        <f t="shared" si="41"/>
        <v>45778</v>
      </c>
      <c r="H3339" s="67" t="s">
        <v>2008</v>
      </c>
      <c r="I3339" s="26" t="s">
        <v>63</v>
      </c>
      <c r="J3339" s="66" t="s">
        <v>1738</v>
      </c>
      <c r="K3339" s="69"/>
      <c r="L3339" s="69"/>
      <c r="M3339" s="69" t="s">
        <v>666</v>
      </c>
      <c r="N3339" s="69" t="s">
        <v>28</v>
      </c>
      <c r="O3339" s="71">
        <v>0</v>
      </c>
      <c r="P3339" s="74">
        <v>2036.6</v>
      </c>
    </row>
    <row r="3340" spans="1:16" ht="14.25" customHeight="1">
      <c r="A3340" s="64" t="s">
        <v>651</v>
      </c>
      <c r="B3340" s="163" t="s">
        <v>1653</v>
      </c>
      <c r="C3340" s="174" t="s">
        <v>647</v>
      </c>
      <c r="D3340" s="68">
        <v>45793</v>
      </c>
      <c r="E3340" s="66">
        <f t="shared" si="39"/>
        <v>5</v>
      </c>
      <c r="F3340" s="66">
        <f t="shared" si="40"/>
        <v>2025</v>
      </c>
      <c r="G3340" s="67">
        <f t="shared" si="41"/>
        <v>45778</v>
      </c>
      <c r="H3340" s="67" t="s">
        <v>2008</v>
      </c>
      <c r="I3340" s="26" t="s">
        <v>63</v>
      </c>
      <c r="J3340" s="66" t="s">
        <v>1739</v>
      </c>
      <c r="K3340" s="69"/>
      <c r="L3340" s="69"/>
      <c r="M3340" s="69" t="s">
        <v>666</v>
      </c>
      <c r="N3340" s="69" t="s">
        <v>28</v>
      </c>
      <c r="O3340" s="71">
        <v>0</v>
      </c>
      <c r="P3340" s="74">
        <v>10624.16</v>
      </c>
    </row>
    <row r="3341" spans="1:16" ht="14.25" customHeight="1">
      <c r="A3341" s="64" t="s">
        <v>651</v>
      </c>
      <c r="B3341" s="163" t="s">
        <v>1653</v>
      </c>
      <c r="C3341" s="174" t="s">
        <v>647</v>
      </c>
      <c r="D3341" s="68">
        <v>45793</v>
      </c>
      <c r="E3341" s="66">
        <f t="shared" si="39"/>
        <v>5</v>
      </c>
      <c r="F3341" s="66">
        <f t="shared" si="40"/>
        <v>2025</v>
      </c>
      <c r="G3341" s="67">
        <f t="shared" si="41"/>
        <v>45778</v>
      </c>
      <c r="H3341" s="67" t="s">
        <v>2008</v>
      </c>
      <c r="I3341" s="26" t="s">
        <v>63</v>
      </c>
      <c r="J3341" s="66" t="s">
        <v>1740</v>
      </c>
      <c r="K3341" s="69"/>
      <c r="L3341" s="69"/>
      <c r="M3341" s="69" t="s">
        <v>666</v>
      </c>
      <c r="N3341" s="69" t="s">
        <v>28</v>
      </c>
      <c r="O3341" s="71">
        <v>0</v>
      </c>
      <c r="P3341" s="74">
        <v>6970.33</v>
      </c>
    </row>
    <row r="3342" spans="1:16" ht="14.25" customHeight="1">
      <c r="A3342" s="64" t="s">
        <v>651</v>
      </c>
      <c r="B3342" s="163" t="s">
        <v>1653</v>
      </c>
      <c r="C3342" s="174" t="s">
        <v>647</v>
      </c>
      <c r="D3342" s="68">
        <v>45793</v>
      </c>
      <c r="E3342" s="66">
        <f t="shared" si="39"/>
        <v>5</v>
      </c>
      <c r="F3342" s="66">
        <f t="shared" si="40"/>
        <v>2025</v>
      </c>
      <c r="G3342" s="67">
        <f t="shared" si="41"/>
        <v>45778</v>
      </c>
      <c r="H3342" s="67" t="s">
        <v>2008</v>
      </c>
      <c r="I3342" s="26" t="s">
        <v>475</v>
      </c>
      <c r="J3342" s="66" t="s">
        <v>1741</v>
      </c>
      <c r="K3342" s="69"/>
      <c r="L3342" s="69"/>
      <c r="M3342" s="69" t="s">
        <v>666</v>
      </c>
      <c r="N3342" s="69" t="s">
        <v>28</v>
      </c>
      <c r="O3342" s="71">
        <v>0</v>
      </c>
      <c r="P3342" s="74">
        <v>469</v>
      </c>
    </row>
    <row r="3343" spans="1:16" ht="14.25" customHeight="1">
      <c r="A3343" s="64" t="s">
        <v>651</v>
      </c>
      <c r="B3343" s="163" t="s">
        <v>1653</v>
      </c>
      <c r="C3343" s="174" t="s">
        <v>647</v>
      </c>
      <c r="D3343" s="68">
        <v>45793</v>
      </c>
      <c r="E3343" s="66">
        <f t="shared" si="39"/>
        <v>5</v>
      </c>
      <c r="F3343" s="66">
        <f t="shared" si="40"/>
        <v>2025</v>
      </c>
      <c r="G3343" s="67">
        <f t="shared" si="41"/>
        <v>45778</v>
      </c>
      <c r="H3343" s="67" t="s">
        <v>2008</v>
      </c>
      <c r="I3343" s="26" t="s">
        <v>147</v>
      </c>
      <c r="J3343" s="66" t="s">
        <v>1742</v>
      </c>
      <c r="K3343" s="69"/>
      <c r="L3343" s="69"/>
      <c r="M3343" s="69" t="s">
        <v>666</v>
      </c>
      <c r="N3343" s="69" t="s">
        <v>28</v>
      </c>
      <c r="O3343" s="71">
        <v>0</v>
      </c>
      <c r="P3343" s="74">
        <v>2250</v>
      </c>
    </row>
    <row r="3344" spans="1:16" ht="14.25" customHeight="1">
      <c r="A3344" s="64" t="s">
        <v>651</v>
      </c>
      <c r="B3344" s="163" t="s">
        <v>1653</v>
      </c>
      <c r="C3344" s="174" t="s">
        <v>647</v>
      </c>
      <c r="D3344" s="68">
        <v>45793</v>
      </c>
      <c r="E3344" s="66">
        <f t="shared" si="39"/>
        <v>5</v>
      </c>
      <c r="F3344" s="66">
        <f t="shared" si="40"/>
        <v>2025</v>
      </c>
      <c r="G3344" s="67">
        <f t="shared" si="41"/>
        <v>45778</v>
      </c>
      <c r="H3344" s="67" t="s">
        <v>2009</v>
      </c>
      <c r="I3344" s="26" t="s">
        <v>102</v>
      </c>
      <c r="J3344" s="66" t="s">
        <v>1743</v>
      </c>
      <c r="K3344" s="69"/>
      <c r="L3344" s="69"/>
      <c r="M3344" s="69" t="s">
        <v>666</v>
      </c>
      <c r="N3344" s="69" t="s">
        <v>28</v>
      </c>
      <c r="O3344" s="71">
        <v>0</v>
      </c>
      <c r="P3344" s="74">
        <v>40</v>
      </c>
    </row>
    <row r="3345" spans="1:16" ht="14.25" customHeight="1">
      <c r="A3345" s="64" t="s">
        <v>651</v>
      </c>
      <c r="B3345" s="163" t="s">
        <v>1653</v>
      </c>
      <c r="C3345" s="174" t="s">
        <v>647</v>
      </c>
      <c r="D3345" s="68">
        <v>45796</v>
      </c>
      <c r="E3345" s="66">
        <f t="shared" si="39"/>
        <v>5</v>
      </c>
      <c r="F3345" s="66">
        <f t="shared" si="40"/>
        <v>2025</v>
      </c>
      <c r="G3345" s="67">
        <f t="shared" si="41"/>
        <v>45778</v>
      </c>
      <c r="H3345" s="67" t="s">
        <v>2008</v>
      </c>
      <c r="I3345" s="26" t="s">
        <v>147</v>
      </c>
      <c r="J3345" s="66" t="s">
        <v>1744</v>
      </c>
      <c r="K3345" s="69"/>
      <c r="L3345" s="69"/>
      <c r="M3345" s="69" t="s">
        <v>666</v>
      </c>
      <c r="N3345" s="69" t="s">
        <v>28</v>
      </c>
      <c r="O3345" s="71">
        <v>0</v>
      </c>
      <c r="P3345" s="74">
        <v>2000</v>
      </c>
    </row>
    <row r="3346" spans="1:16" ht="14.25" customHeight="1">
      <c r="A3346" s="64" t="s">
        <v>651</v>
      </c>
      <c r="B3346" s="163" t="s">
        <v>1653</v>
      </c>
      <c r="C3346" s="174" t="s">
        <v>647</v>
      </c>
      <c r="D3346" s="68">
        <v>45796</v>
      </c>
      <c r="E3346" s="66">
        <f t="shared" si="39"/>
        <v>5</v>
      </c>
      <c r="F3346" s="66">
        <f t="shared" si="40"/>
        <v>2025</v>
      </c>
      <c r="G3346" s="67">
        <f t="shared" si="41"/>
        <v>45778</v>
      </c>
      <c r="H3346" s="67" t="s">
        <v>29</v>
      </c>
      <c r="I3346" s="26" t="s">
        <v>40</v>
      </c>
      <c r="J3346" s="66" t="s">
        <v>732</v>
      </c>
      <c r="K3346" s="69"/>
      <c r="L3346" s="69"/>
      <c r="M3346" s="69" t="s">
        <v>666</v>
      </c>
      <c r="N3346" s="69" t="s">
        <v>28</v>
      </c>
      <c r="O3346" s="71">
        <v>0</v>
      </c>
      <c r="P3346" s="74">
        <v>1934.59</v>
      </c>
    </row>
    <row r="3347" spans="1:16" ht="14.25" customHeight="1">
      <c r="A3347" s="64" t="s">
        <v>651</v>
      </c>
      <c r="B3347" s="163" t="s">
        <v>1653</v>
      </c>
      <c r="C3347" s="174" t="s">
        <v>647</v>
      </c>
      <c r="D3347" s="68">
        <v>45796</v>
      </c>
      <c r="E3347" s="66">
        <f t="shared" si="39"/>
        <v>5</v>
      </c>
      <c r="F3347" s="66">
        <f t="shared" si="40"/>
        <v>2025</v>
      </c>
      <c r="G3347" s="67">
        <f t="shared" si="41"/>
        <v>45778</v>
      </c>
      <c r="H3347" s="67" t="s">
        <v>29</v>
      </c>
      <c r="I3347" s="26" t="s">
        <v>44</v>
      </c>
      <c r="J3347" s="66" t="s">
        <v>1745</v>
      </c>
      <c r="K3347" s="69"/>
      <c r="L3347" s="69"/>
      <c r="M3347" s="69" t="s">
        <v>666</v>
      </c>
      <c r="N3347" s="69" t="s">
        <v>28</v>
      </c>
      <c r="O3347" s="71">
        <v>0</v>
      </c>
      <c r="P3347" s="74">
        <v>77.989999999999995</v>
      </c>
    </row>
    <row r="3348" spans="1:16" ht="14.25" customHeight="1">
      <c r="A3348" s="64" t="s">
        <v>651</v>
      </c>
      <c r="B3348" s="163" t="s">
        <v>1653</v>
      </c>
      <c r="C3348" s="174" t="s">
        <v>647</v>
      </c>
      <c r="D3348" s="68">
        <v>45796</v>
      </c>
      <c r="E3348" s="66">
        <f t="shared" si="39"/>
        <v>5</v>
      </c>
      <c r="F3348" s="66">
        <f t="shared" si="40"/>
        <v>2025</v>
      </c>
      <c r="G3348" s="67">
        <f t="shared" si="41"/>
        <v>45778</v>
      </c>
      <c r="H3348" s="67" t="s">
        <v>2009</v>
      </c>
      <c r="I3348" s="26" t="s">
        <v>102</v>
      </c>
      <c r="J3348" s="66" t="s">
        <v>1746</v>
      </c>
      <c r="K3348" s="69"/>
      <c r="L3348" s="69"/>
      <c r="M3348" s="69" t="s">
        <v>666</v>
      </c>
      <c r="N3348" s="69" t="s">
        <v>28</v>
      </c>
      <c r="O3348" s="71">
        <v>0</v>
      </c>
      <c r="P3348" s="74">
        <v>21</v>
      </c>
    </row>
    <row r="3349" spans="1:16" ht="14.25" customHeight="1">
      <c r="A3349" s="64" t="s">
        <v>651</v>
      </c>
      <c r="B3349" s="163" t="s">
        <v>1653</v>
      </c>
      <c r="C3349" s="174" t="s">
        <v>647</v>
      </c>
      <c r="D3349" s="68">
        <v>45799</v>
      </c>
      <c r="E3349" s="66">
        <f t="shared" si="39"/>
        <v>5</v>
      </c>
      <c r="F3349" s="66">
        <f t="shared" si="40"/>
        <v>2025</v>
      </c>
      <c r="G3349" s="67">
        <f t="shared" si="41"/>
        <v>45778</v>
      </c>
      <c r="H3349" s="67" t="s">
        <v>2008</v>
      </c>
      <c r="I3349" s="26" t="s">
        <v>63</v>
      </c>
      <c r="J3349" s="66" t="s">
        <v>307</v>
      </c>
      <c r="K3349" s="69"/>
      <c r="L3349" s="69"/>
      <c r="M3349" s="69" t="s">
        <v>666</v>
      </c>
      <c r="N3349" s="69" t="s">
        <v>28</v>
      </c>
      <c r="O3349" s="71">
        <v>0</v>
      </c>
      <c r="P3349" s="74">
        <v>684.01</v>
      </c>
    </row>
    <row r="3350" spans="1:16" ht="14.25" customHeight="1">
      <c r="A3350" s="64" t="s">
        <v>651</v>
      </c>
      <c r="B3350" s="163" t="s">
        <v>1653</v>
      </c>
      <c r="C3350" s="174" t="s">
        <v>647</v>
      </c>
      <c r="D3350" s="68">
        <v>45799</v>
      </c>
      <c r="E3350" s="66">
        <f t="shared" si="39"/>
        <v>5</v>
      </c>
      <c r="F3350" s="66">
        <f t="shared" si="40"/>
        <v>2025</v>
      </c>
      <c r="G3350" s="67">
        <f t="shared" si="41"/>
        <v>45778</v>
      </c>
      <c r="H3350" s="67" t="s">
        <v>2009</v>
      </c>
      <c r="I3350" s="26" t="s">
        <v>102</v>
      </c>
      <c r="J3350" s="66" t="s">
        <v>1747</v>
      </c>
      <c r="K3350" s="69"/>
      <c r="L3350" s="69"/>
      <c r="M3350" s="69" t="s">
        <v>666</v>
      </c>
      <c r="N3350" s="69" t="s">
        <v>28</v>
      </c>
      <c r="O3350" s="71">
        <v>0</v>
      </c>
      <c r="P3350" s="74">
        <v>13</v>
      </c>
    </row>
    <row r="3351" spans="1:16" ht="14.25" customHeight="1">
      <c r="A3351" s="64" t="s">
        <v>651</v>
      </c>
      <c r="B3351" s="163" t="s">
        <v>1653</v>
      </c>
      <c r="C3351" s="174" t="s">
        <v>647</v>
      </c>
      <c r="D3351" s="68">
        <v>45803</v>
      </c>
      <c r="E3351" s="66">
        <f t="shared" si="39"/>
        <v>5</v>
      </c>
      <c r="F3351" s="66">
        <f t="shared" si="40"/>
        <v>2025</v>
      </c>
      <c r="G3351" s="67">
        <f t="shared" si="41"/>
        <v>45778</v>
      </c>
      <c r="H3351" s="67" t="s">
        <v>2008</v>
      </c>
      <c r="I3351" s="26" t="s">
        <v>475</v>
      </c>
      <c r="J3351" s="66" t="s">
        <v>1709</v>
      </c>
      <c r="K3351" s="69"/>
      <c r="L3351" s="69"/>
      <c r="M3351" s="69" t="s">
        <v>666</v>
      </c>
      <c r="N3351" s="69" t="s">
        <v>28</v>
      </c>
      <c r="O3351" s="71">
        <v>0</v>
      </c>
      <c r="P3351" s="74">
        <v>102.04</v>
      </c>
    </row>
    <row r="3352" spans="1:16" ht="14.25" customHeight="1">
      <c r="A3352" s="64" t="s">
        <v>651</v>
      </c>
      <c r="B3352" s="163" t="s">
        <v>1653</v>
      </c>
      <c r="C3352" s="174" t="s">
        <v>647</v>
      </c>
      <c r="D3352" s="68">
        <v>45803</v>
      </c>
      <c r="E3352" s="66">
        <f t="shared" si="39"/>
        <v>5</v>
      </c>
      <c r="F3352" s="66">
        <f t="shared" si="40"/>
        <v>2025</v>
      </c>
      <c r="G3352" s="67">
        <f t="shared" si="41"/>
        <v>45778</v>
      </c>
      <c r="H3352" s="67" t="s">
        <v>2008</v>
      </c>
      <c r="I3352" s="26" t="s">
        <v>475</v>
      </c>
      <c r="J3352" s="66" t="s">
        <v>1676</v>
      </c>
      <c r="K3352" s="69"/>
      <c r="L3352" s="69"/>
      <c r="M3352" s="69" t="s">
        <v>666</v>
      </c>
      <c r="N3352" s="69" t="s">
        <v>28</v>
      </c>
      <c r="O3352" s="71">
        <v>0</v>
      </c>
      <c r="P3352" s="74">
        <v>52.89</v>
      </c>
    </row>
    <row r="3353" spans="1:16" ht="14.25" customHeight="1">
      <c r="A3353" s="64" t="s">
        <v>651</v>
      </c>
      <c r="B3353" s="163" t="s">
        <v>1653</v>
      </c>
      <c r="C3353" s="174" t="s">
        <v>647</v>
      </c>
      <c r="D3353" s="68">
        <v>45803</v>
      </c>
      <c r="E3353" s="66">
        <f t="shared" si="39"/>
        <v>5</v>
      </c>
      <c r="F3353" s="66">
        <f t="shared" si="40"/>
        <v>2025</v>
      </c>
      <c r="G3353" s="67">
        <f t="shared" si="41"/>
        <v>45778</v>
      </c>
      <c r="H3353" s="67" t="s">
        <v>2008</v>
      </c>
      <c r="I3353" s="26" t="s">
        <v>475</v>
      </c>
      <c r="J3353" s="66" t="s">
        <v>1694</v>
      </c>
      <c r="K3353" s="69"/>
      <c r="L3353" s="69"/>
      <c r="M3353" s="69" t="s">
        <v>666</v>
      </c>
      <c r="N3353" s="69" t="s">
        <v>28</v>
      </c>
      <c r="O3353" s="71">
        <v>0</v>
      </c>
      <c r="P3353" s="74">
        <v>153.25</v>
      </c>
    </row>
    <row r="3354" spans="1:16" ht="14.25" customHeight="1">
      <c r="A3354" s="64" t="s">
        <v>651</v>
      </c>
      <c r="B3354" s="163" t="s">
        <v>1653</v>
      </c>
      <c r="C3354" s="174" t="s">
        <v>647</v>
      </c>
      <c r="D3354" s="68">
        <v>45803</v>
      </c>
      <c r="E3354" s="66">
        <f t="shared" si="39"/>
        <v>5</v>
      </c>
      <c r="F3354" s="66">
        <f t="shared" si="40"/>
        <v>2025</v>
      </c>
      <c r="G3354" s="67">
        <f t="shared" si="41"/>
        <v>45778</v>
      </c>
      <c r="H3354" s="67" t="s">
        <v>2008</v>
      </c>
      <c r="I3354" s="26" t="s">
        <v>475</v>
      </c>
      <c r="J3354" s="66" t="s">
        <v>1748</v>
      </c>
      <c r="K3354" s="69"/>
      <c r="L3354" s="69"/>
      <c r="M3354" s="69" t="s">
        <v>666</v>
      </c>
      <c r="N3354" s="69" t="s">
        <v>28</v>
      </c>
      <c r="O3354" s="71">
        <v>0</v>
      </c>
      <c r="P3354" s="74">
        <v>35.44</v>
      </c>
    </row>
    <row r="3355" spans="1:16" ht="14.25" customHeight="1">
      <c r="A3355" s="64" t="s">
        <v>651</v>
      </c>
      <c r="B3355" s="163" t="s">
        <v>1653</v>
      </c>
      <c r="C3355" s="174" t="s">
        <v>647</v>
      </c>
      <c r="D3355" s="68">
        <v>45804</v>
      </c>
      <c r="E3355" s="66">
        <f t="shared" si="39"/>
        <v>5</v>
      </c>
      <c r="F3355" s="66">
        <f t="shared" si="40"/>
        <v>2025</v>
      </c>
      <c r="G3355" s="67">
        <f t="shared" si="41"/>
        <v>45778</v>
      </c>
      <c r="H3355" s="67" t="s">
        <v>2008</v>
      </c>
      <c r="I3355" s="26" t="s">
        <v>475</v>
      </c>
      <c r="J3355" s="66" t="s">
        <v>1749</v>
      </c>
      <c r="K3355" s="69"/>
      <c r="L3355" s="69"/>
      <c r="M3355" s="69" t="s">
        <v>666</v>
      </c>
      <c r="N3355" s="69" t="s">
        <v>28</v>
      </c>
      <c r="O3355" s="71">
        <v>0</v>
      </c>
      <c r="P3355" s="74">
        <v>61.22</v>
      </c>
    </row>
    <row r="3356" spans="1:16" ht="14.25" customHeight="1">
      <c r="A3356" s="64" t="s">
        <v>651</v>
      </c>
      <c r="B3356" s="163" t="s">
        <v>1653</v>
      </c>
      <c r="C3356" s="174" t="s">
        <v>647</v>
      </c>
      <c r="D3356" s="68">
        <v>45805</v>
      </c>
      <c r="E3356" s="66">
        <f t="shared" si="39"/>
        <v>5</v>
      </c>
      <c r="F3356" s="66">
        <f t="shared" si="40"/>
        <v>2025</v>
      </c>
      <c r="G3356" s="67">
        <f t="shared" si="41"/>
        <v>45778</v>
      </c>
      <c r="H3356" s="67" t="s">
        <v>29</v>
      </c>
      <c r="I3356" s="26" t="s">
        <v>281</v>
      </c>
      <c r="J3356" s="66" t="s">
        <v>1657</v>
      </c>
      <c r="K3356" s="69"/>
      <c r="L3356" s="69"/>
      <c r="M3356" s="69" t="s">
        <v>666</v>
      </c>
      <c r="N3356" s="69" t="s">
        <v>28</v>
      </c>
      <c r="O3356" s="71">
        <v>0</v>
      </c>
      <c r="P3356" s="74">
        <v>656.76</v>
      </c>
    </row>
    <row r="3357" spans="1:16" ht="14.25" customHeight="1">
      <c r="A3357" s="64" t="s">
        <v>651</v>
      </c>
      <c r="B3357" s="163" t="s">
        <v>1653</v>
      </c>
      <c r="C3357" s="174" t="s">
        <v>647</v>
      </c>
      <c r="D3357" s="68">
        <v>45805</v>
      </c>
      <c r="E3357" s="66">
        <f t="shared" si="39"/>
        <v>5</v>
      </c>
      <c r="F3357" s="66">
        <f t="shared" si="40"/>
        <v>2025</v>
      </c>
      <c r="G3357" s="67">
        <f t="shared" si="41"/>
        <v>45778</v>
      </c>
      <c r="H3357" s="67" t="s">
        <v>29</v>
      </c>
      <c r="I3357" s="26" t="s">
        <v>281</v>
      </c>
      <c r="J3357" s="66" t="s">
        <v>1658</v>
      </c>
      <c r="K3357" s="69"/>
      <c r="L3357" s="69"/>
      <c r="M3357" s="69" t="s">
        <v>666</v>
      </c>
      <c r="N3357" s="69" t="s">
        <v>28</v>
      </c>
      <c r="O3357" s="71">
        <v>0</v>
      </c>
      <c r="P3357" s="74">
        <v>982.28</v>
      </c>
    </row>
    <row r="3358" spans="1:16" ht="14.25" customHeight="1">
      <c r="A3358" s="64" t="s">
        <v>651</v>
      </c>
      <c r="B3358" s="163" t="s">
        <v>1653</v>
      </c>
      <c r="C3358" s="174" t="s">
        <v>647</v>
      </c>
      <c r="D3358" s="68">
        <v>45806</v>
      </c>
      <c r="E3358" s="66">
        <f t="shared" si="39"/>
        <v>5</v>
      </c>
      <c r="F3358" s="66">
        <f t="shared" si="40"/>
        <v>2025</v>
      </c>
      <c r="G3358" s="67">
        <f t="shared" si="41"/>
        <v>45778</v>
      </c>
      <c r="H3358" s="67" t="s">
        <v>2008</v>
      </c>
      <c r="I3358" s="26" t="s">
        <v>147</v>
      </c>
      <c r="J3358" s="66" t="s">
        <v>1750</v>
      </c>
      <c r="K3358" s="69"/>
      <c r="L3358" s="69"/>
      <c r="M3358" s="69" t="s">
        <v>666</v>
      </c>
      <c r="N3358" s="69" t="s">
        <v>28</v>
      </c>
      <c r="O3358" s="71">
        <v>0</v>
      </c>
      <c r="P3358" s="74">
        <v>268.17</v>
      </c>
    </row>
    <row r="3359" spans="1:16" ht="14.25" customHeight="1">
      <c r="A3359" s="64" t="s">
        <v>651</v>
      </c>
      <c r="B3359" s="163" t="s">
        <v>1653</v>
      </c>
      <c r="C3359" s="174" t="s">
        <v>647</v>
      </c>
      <c r="D3359" s="68">
        <v>45806</v>
      </c>
      <c r="E3359" s="66">
        <f t="shared" si="39"/>
        <v>5</v>
      </c>
      <c r="F3359" s="66">
        <f t="shared" si="40"/>
        <v>2025</v>
      </c>
      <c r="G3359" s="67">
        <f t="shared" si="41"/>
        <v>45778</v>
      </c>
      <c r="H3359" s="67" t="s">
        <v>2008</v>
      </c>
      <c r="I3359" s="26" t="s">
        <v>147</v>
      </c>
      <c r="J3359" s="66" t="s">
        <v>1751</v>
      </c>
      <c r="K3359" s="69"/>
      <c r="L3359" s="69"/>
      <c r="M3359" s="69" t="s">
        <v>666</v>
      </c>
      <c r="N3359" s="69" t="s">
        <v>28</v>
      </c>
      <c r="O3359" s="71">
        <v>0</v>
      </c>
      <c r="P3359" s="74">
        <v>264</v>
      </c>
    </row>
    <row r="3360" spans="1:16" ht="14.25" customHeight="1">
      <c r="A3360" s="64" t="s">
        <v>651</v>
      </c>
      <c r="B3360" s="163" t="s">
        <v>1653</v>
      </c>
      <c r="C3360" s="174" t="s">
        <v>647</v>
      </c>
      <c r="D3360" s="68">
        <v>45806</v>
      </c>
      <c r="E3360" s="66">
        <f t="shared" si="39"/>
        <v>5</v>
      </c>
      <c r="F3360" s="66">
        <f t="shared" si="40"/>
        <v>2025</v>
      </c>
      <c r="G3360" s="67">
        <f t="shared" si="41"/>
        <v>45778</v>
      </c>
      <c r="H3360" s="67" t="s">
        <v>2008</v>
      </c>
      <c r="I3360" s="26" t="s">
        <v>147</v>
      </c>
      <c r="J3360" s="66" t="s">
        <v>1752</v>
      </c>
      <c r="K3360" s="69"/>
      <c r="L3360" s="69"/>
      <c r="M3360" s="69" t="s">
        <v>666</v>
      </c>
      <c r="N3360" s="69" t="s">
        <v>28</v>
      </c>
      <c r="O3360" s="71">
        <v>0</v>
      </c>
      <c r="P3360" s="74">
        <v>90</v>
      </c>
    </row>
    <row r="3361" spans="1:16" ht="14.25" customHeight="1">
      <c r="A3361" s="64" t="s">
        <v>651</v>
      </c>
      <c r="B3361" s="163" t="s">
        <v>1653</v>
      </c>
      <c r="C3361" s="174" t="s">
        <v>647</v>
      </c>
      <c r="D3361" s="68">
        <v>45806</v>
      </c>
      <c r="E3361" s="66">
        <f t="shared" si="39"/>
        <v>5</v>
      </c>
      <c r="F3361" s="66">
        <f t="shared" si="40"/>
        <v>2025</v>
      </c>
      <c r="G3361" s="67">
        <f t="shared" si="41"/>
        <v>45778</v>
      </c>
      <c r="H3361" s="67" t="s">
        <v>2008</v>
      </c>
      <c r="I3361" s="26" t="s">
        <v>475</v>
      </c>
      <c r="J3361" s="66" t="s">
        <v>1753</v>
      </c>
      <c r="K3361" s="69"/>
      <c r="L3361" s="69"/>
      <c r="M3361" s="69" t="s">
        <v>666</v>
      </c>
      <c r="N3361" s="69" t="s">
        <v>28</v>
      </c>
      <c r="O3361" s="71">
        <v>0</v>
      </c>
      <c r="P3361" s="74">
        <v>184.87</v>
      </c>
    </row>
    <row r="3362" spans="1:16" ht="14.25" customHeight="1">
      <c r="A3362" s="64" t="s">
        <v>651</v>
      </c>
      <c r="B3362" s="163" t="s">
        <v>1653</v>
      </c>
      <c r="C3362" s="174" t="s">
        <v>647</v>
      </c>
      <c r="D3362" s="68">
        <v>45806</v>
      </c>
      <c r="E3362" s="66">
        <f t="shared" si="39"/>
        <v>5</v>
      </c>
      <c r="F3362" s="66">
        <f t="shared" si="40"/>
        <v>2025</v>
      </c>
      <c r="G3362" s="67">
        <f t="shared" si="41"/>
        <v>45778</v>
      </c>
      <c r="H3362" s="67" t="s">
        <v>2008</v>
      </c>
      <c r="I3362" s="26" t="s">
        <v>1808</v>
      </c>
      <c r="J3362" s="66" t="s">
        <v>1728</v>
      </c>
      <c r="K3362" s="69"/>
      <c r="L3362" s="69"/>
      <c r="M3362" s="69" t="s">
        <v>666</v>
      </c>
      <c r="N3362" s="69" t="s">
        <v>28</v>
      </c>
      <c r="O3362" s="71">
        <v>0</v>
      </c>
      <c r="P3362" s="74">
        <v>2115.84</v>
      </c>
    </row>
    <row r="3363" spans="1:16" ht="14.25" customHeight="1">
      <c r="A3363" s="64" t="s">
        <v>651</v>
      </c>
      <c r="B3363" s="163" t="s">
        <v>1653</v>
      </c>
      <c r="C3363" s="174" t="s">
        <v>647</v>
      </c>
      <c r="D3363" s="68">
        <v>45806</v>
      </c>
      <c r="E3363" s="66">
        <f t="shared" si="39"/>
        <v>5</v>
      </c>
      <c r="F3363" s="66">
        <f t="shared" si="40"/>
        <v>2025</v>
      </c>
      <c r="G3363" s="67">
        <f t="shared" si="41"/>
        <v>45778</v>
      </c>
      <c r="H3363" s="67" t="s">
        <v>2008</v>
      </c>
      <c r="I3363" s="26" t="s">
        <v>1808</v>
      </c>
      <c r="J3363" s="66" t="s">
        <v>1688</v>
      </c>
      <c r="K3363" s="69"/>
      <c r="L3363" s="69"/>
      <c r="M3363" s="69" t="s">
        <v>666</v>
      </c>
      <c r="N3363" s="69" t="s">
        <v>28</v>
      </c>
      <c r="O3363" s="71">
        <v>0</v>
      </c>
      <c r="P3363" s="74">
        <v>1735.65</v>
      </c>
    </row>
    <row r="3364" spans="1:16" ht="14.25" customHeight="1">
      <c r="A3364" s="64" t="s">
        <v>651</v>
      </c>
      <c r="B3364" s="163" t="s">
        <v>1653</v>
      </c>
      <c r="C3364" s="174" t="s">
        <v>647</v>
      </c>
      <c r="D3364" s="68">
        <v>45806</v>
      </c>
      <c r="E3364" s="66">
        <f t="shared" si="39"/>
        <v>5</v>
      </c>
      <c r="F3364" s="66">
        <f t="shared" si="40"/>
        <v>2025</v>
      </c>
      <c r="G3364" s="67">
        <f t="shared" si="41"/>
        <v>45778</v>
      </c>
      <c r="H3364" s="67" t="s">
        <v>2008</v>
      </c>
      <c r="I3364" s="26" t="s">
        <v>1808</v>
      </c>
      <c r="J3364" s="66" t="s">
        <v>1729</v>
      </c>
      <c r="K3364" s="69"/>
      <c r="L3364" s="69"/>
      <c r="M3364" s="69" t="s">
        <v>666</v>
      </c>
      <c r="N3364" s="69" t="s">
        <v>28</v>
      </c>
      <c r="O3364" s="71">
        <v>0</v>
      </c>
      <c r="P3364" s="74">
        <v>2000</v>
      </c>
    </row>
    <row r="3365" spans="1:16" ht="14.25" customHeight="1">
      <c r="A3365" s="64" t="s">
        <v>651</v>
      </c>
      <c r="B3365" s="163" t="s">
        <v>1653</v>
      </c>
      <c r="C3365" s="174" t="s">
        <v>647</v>
      </c>
      <c r="D3365" s="68">
        <v>45806</v>
      </c>
      <c r="E3365" s="66">
        <f t="shared" si="39"/>
        <v>5</v>
      </c>
      <c r="F3365" s="66">
        <f t="shared" si="40"/>
        <v>2025</v>
      </c>
      <c r="G3365" s="67">
        <f t="shared" si="41"/>
        <v>45778</v>
      </c>
      <c r="H3365" s="67" t="s">
        <v>2008</v>
      </c>
      <c r="I3365" s="26" t="s">
        <v>1808</v>
      </c>
      <c r="J3365" s="66" t="s">
        <v>1712</v>
      </c>
      <c r="K3365" s="69"/>
      <c r="L3365" s="69"/>
      <c r="M3365" s="69" t="s">
        <v>666</v>
      </c>
      <c r="N3365" s="69" t="s">
        <v>28</v>
      </c>
      <c r="O3365" s="71">
        <v>0</v>
      </c>
      <c r="P3365" s="74">
        <v>3186</v>
      </c>
    </row>
    <row r="3366" spans="1:16" ht="14.25" customHeight="1">
      <c r="A3366" s="64" t="s">
        <v>651</v>
      </c>
      <c r="B3366" s="163" t="s">
        <v>1653</v>
      </c>
      <c r="C3366" s="174" t="s">
        <v>647</v>
      </c>
      <c r="D3366" s="68">
        <v>45806</v>
      </c>
      <c r="E3366" s="66">
        <f t="shared" si="39"/>
        <v>5</v>
      </c>
      <c r="F3366" s="66">
        <f t="shared" si="40"/>
        <v>2025</v>
      </c>
      <c r="G3366" s="67">
        <f t="shared" si="41"/>
        <v>45778</v>
      </c>
      <c r="H3366" s="67" t="s">
        <v>29</v>
      </c>
      <c r="I3366" s="26" t="s">
        <v>43</v>
      </c>
      <c r="J3366" s="66" t="s">
        <v>1670</v>
      </c>
      <c r="K3366" s="69"/>
      <c r="L3366" s="69"/>
      <c r="M3366" s="69" t="s">
        <v>666</v>
      </c>
      <c r="N3366" s="69" t="s">
        <v>28</v>
      </c>
      <c r="O3366" s="71">
        <v>0</v>
      </c>
      <c r="P3366" s="74">
        <v>1020.7</v>
      </c>
    </row>
    <row r="3367" spans="1:16" ht="14.25" customHeight="1">
      <c r="A3367" s="64" t="s">
        <v>651</v>
      </c>
      <c r="B3367" s="163" t="s">
        <v>1653</v>
      </c>
      <c r="C3367" s="174" t="s">
        <v>647</v>
      </c>
      <c r="D3367" s="68">
        <v>45806</v>
      </c>
      <c r="E3367" s="66">
        <f t="shared" si="39"/>
        <v>5</v>
      </c>
      <c r="F3367" s="66">
        <f t="shared" si="40"/>
        <v>2025</v>
      </c>
      <c r="G3367" s="67">
        <f t="shared" si="41"/>
        <v>45778</v>
      </c>
      <c r="H3367" s="67" t="s">
        <v>29</v>
      </c>
      <c r="I3367" s="26" t="s">
        <v>43</v>
      </c>
      <c r="J3367" s="66" t="s">
        <v>1668</v>
      </c>
      <c r="K3367" s="69"/>
      <c r="L3367" s="69"/>
      <c r="M3367" s="69" t="s">
        <v>666</v>
      </c>
      <c r="N3367" s="69" t="s">
        <v>28</v>
      </c>
      <c r="O3367" s="71">
        <v>0</v>
      </c>
      <c r="P3367" s="74">
        <v>3594.97</v>
      </c>
    </row>
    <row r="3368" spans="1:16" ht="14.25" customHeight="1">
      <c r="A3368" s="64" t="s">
        <v>651</v>
      </c>
      <c r="B3368" s="163" t="s">
        <v>1653</v>
      </c>
      <c r="C3368" s="174" t="s">
        <v>647</v>
      </c>
      <c r="D3368" s="68">
        <v>45806</v>
      </c>
      <c r="E3368" s="66">
        <f t="shared" si="39"/>
        <v>5</v>
      </c>
      <c r="F3368" s="66">
        <f t="shared" si="40"/>
        <v>2025</v>
      </c>
      <c r="G3368" s="67">
        <f t="shared" si="41"/>
        <v>45778</v>
      </c>
      <c r="H3368" s="67" t="s">
        <v>29</v>
      </c>
      <c r="I3368" s="26" t="s">
        <v>43</v>
      </c>
      <c r="J3368" s="66" t="s">
        <v>1666</v>
      </c>
      <c r="K3368" s="69"/>
      <c r="L3368" s="69"/>
      <c r="M3368" s="69" t="s">
        <v>666</v>
      </c>
      <c r="N3368" s="69" t="s">
        <v>28</v>
      </c>
      <c r="O3368" s="71">
        <v>0</v>
      </c>
      <c r="P3368" s="74">
        <v>1842.77</v>
      </c>
    </row>
    <row r="3369" spans="1:16" ht="14.25" customHeight="1">
      <c r="A3369" s="64" t="s">
        <v>651</v>
      </c>
      <c r="B3369" s="163" t="s">
        <v>1653</v>
      </c>
      <c r="C3369" s="174" t="s">
        <v>647</v>
      </c>
      <c r="D3369" s="68">
        <v>45806</v>
      </c>
      <c r="E3369" s="66">
        <f t="shared" si="39"/>
        <v>5</v>
      </c>
      <c r="F3369" s="66">
        <f t="shared" si="40"/>
        <v>2025</v>
      </c>
      <c r="G3369" s="67">
        <f t="shared" si="41"/>
        <v>45778</v>
      </c>
      <c r="H3369" s="67" t="s">
        <v>29</v>
      </c>
      <c r="I3369" s="26" t="s">
        <v>43</v>
      </c>
      <c r="J3369" s="66" t="s">
        <v>1685</v>
      </c>
      <c r="K3369" s="69"/>
      <c r="L3369" s="69"/>
      <c r="M3369" s="69" t="s">
        <v>666</v>
      </c>
      <c r="N3369" s="69" t="s">
        <v>28</v>
      </c>
      <c r="O3369" s="71">
        <v>0</v>
      </c>
      <c r="P3369" s="74">
        <v>1748.34</v>
      </c>
    </row>
    <row r="3370" spans="1:16" ht="14.25" customHeight="1">
      <c r="A3370" s="64" t="s">
        <v>651</v>
      </c>
      <c r="B3370" s="163" t="s">
        <v>1653</v>
      </c>
      <c r="C3370" s="174" t="s">
        <v>647</v>
      </c>
      <c r="D3370" s="68">
        <v>45806</v>
      </c>
      <c r="E3370" s="66">
        <f t="shared" si="39"/>
        <v>5</v>
      </c>
      <c r="F3370" s="66">
        <f t="shared" si="40"/>
        <v>2025</v>
      </c>
      <c r="G3370" s="67">
        <f t="shared" si="41"/>
        <v>45778</v>
      </c>
      <c r="H3370" s="67" t="s">
        <v>29</v>
      </c>
      <c r="I3370" s="26" t="s">
        <v>43</v>
      </c>
      <c r="J3370" s="66" t="s">
        <v>1665</v>
      </c>
      <c r="K3370" s="69"/>
      <c r="L3370" s="69"/>
      <c r="M3370" s="69" t="s">
        <v>666</v>
      </c>
      <c r="N3370" s="69" t="s">
        <v>28</v>
      </c>
      <c r="O3370" s="71">
        <v>0</v>
      </c>
      <c r="P3370" s="74">
        <v>2062.33</v>
      </c>
    </row>
    <row r="3371" spans="1:16" ht="14.25" customHeight="1">
      <c r="A3371" s="64" t="s">
        <v>651</v>
      </c>
      <c r="B3371" s="163" t="s">
        <v>1653</v>
      </c>
      <c r="C3371" s="174" t="s">
        <v>647</v>
      </c>
      <c r="D3371" s="68">
        <v>45806</v>
      </c>
      <c r="E3371" s="66">
        <f t="shared" si="39"/>
        <v>5</v>
      </c>
      <c r="F3371" s="66">
        <f t="shared" si="40"/>
        <v>2025</v>
      </c>
      <c r="G3371" s="67">
        <f t="shared" si="41"/>
        <v>45778</v>
      </c>
      <c r="H3371" s="67" t="s">
        <v>29</v>
      </c>
      <c r="I3371" s="26" t="s">
        <v>43</v>
      </c>
      <c r="J3371" s="66" t="s">
        <v>1708</v>
      </c>
      <c r="K3371" s="69"/>
      <c r="L3371" s="69"/>
      <c r="M3371" s="69" t="s">
        <v>666</v>
      </c>
      <c r="N3371" s="69" t="s">
        <v>28</v>
      </c>
      <c r="O3371" s="71">
        <v>0</v>
      </c>
      <c r="P3371" s="74">
        <v>3896.59</v>
      </c>
    </row>
    <row r="3372" spans="1:16" ht="14.25" customHeight="1">
      <c r="A3372" s="64" t="s">
        <v>651</v>
      </c>
      <c r="B3372" s="163" t="s">
        <v>1653</v>
      </c>
      <c r="C3372" s="174" t="s">
        <v>647</v>
      </c>
      <c r="D3372" s="68">
        <v>45806</v>
      </c>
      <c r="E3372" s="66">
        <f t="shared" si="39"/>
        <v>5</v>
      </c>
      <c r="F3372" s="66">
        <f t="shared" si="40"/>
        <v>2025</v>
      </c>
      <c r="G3372" s="67">
        <f t="shared" si="41"/>
        <v>45778</v>
      </c>
      <c r="H3372" s="67" t="s">
        <v>2009</v>
      </c>
      <c r="I3372" s="26" t="s">
        <v>102</v>
      </c>
      <c r="J3372" s="66" t="s">
        <v>1754</v>
      </c>
      <c r="K3372" s="69"/>
      <c r="L3372" s="69"/>
      <c r="M3372" s="69" t="s">
        <v>666</v>
      </c>
      <c r="N3372" s="69" t="s">
        <v>28</v>
      </c>
      <c r="O3372" s="71">
        <v>0</v>
      </c>
      <c r="P3372" s="74">
        <v>13</v>
      </c>
    </row>
    <row r="3373" spans="1:16" ht="14.25" customHeight="1">
      <c r="A3373" s="64" t="s">
        <v>651</v>
      </c>
      <c r="B3373" s="163" t="s">
        <v>1653</v>
      </c>
      <c r="C3373" s="174" t="s">
        <v>647</v>
      </c>
      <c r="D3373" s="68">
        <v>45806</v>
      </c>
      <c r="E3373" s="66">
        <f t="shared" si="39"/>
        <v>5</v>
      </c>
      <c r="F3373" s="66">
        <f t="shared" si="40"/>
        <v>2025</v>
      </c>
      <c r="G3373" s="67">
        <f t="shared" si="41"/>
        <v>45778</v>
      </c>
      <c r="H3373" s="67" t="s">
        <v>2009</v>
      </c>
      <c r="I3373" s="26" t="s">
        <v>102</v>
      </c>
      <c r="J3373" s="66" t="s">
        <v>1754</v>
      </c>
      <c r="K3373" s="69"/>
      <c r="L3373" s="69"/>
      <c r="M3373" s="69" t="s">
        <v>666</v>
      </c>
      <c r="N3373" s="69" t="s">
        <v>28</v>
      </c>
      <c r="O3373" s="71">
        <v>0</v>
      </c>
      <c r="P3373" s="74">
        <v>13</v>
      </c>
    </row>
    <row r="3374" spans="1:16" ht="14.25" customHeight="1">
      <c r="A3374" s="64" t="s">
        <v>651</v>
      </c>
      <c r="B3374" s="163" t="s">
        <v>1653</v>
      </c>
      <c r="C3374" s="174" t="s">
        <v>647</v>
      </c>
      <c r="D3374" s="68">
        <v>45806</v>
      </c>
      <c r="E3374" s="66">
        <f t="shared" si="39"/>
        <v>5</v>
      </c>
      <c r="F3374" s="66">
        <f t="shared" si="40"/>
        <v>2025</v>
      </c>
      <c r="G3374" s="67">
        <f t="shared" si="41"/>
        <v>45778</v>
      </c>
      <c r="H3374" s="67" t="s">
        <v>2009</v>
      </c>
      <c r="I3374" s="26" t="s">
        <v>102</v>
      </c>
      <c r="J3374" s="66" t="s">
        <v>1754</v>
      </c>
      <c r="K3374" s="69"/>
      <c r="L3374" s="69"/>
      <c r="M3374" s="69" t="s">
        <v>666</v>
      </c>
      <c r="N3374" s="69" t="s">
        <v>28</v>
      </c>
      <c r="O3374" s="71">
        <v>0</v>
      </c>
      <c r="P3374" s="74">
        <v>13</v>
      </c>
    </row>
    <row r="3375" spans="1:16" ht="14.25" customHeight="1">
      <c r="A3375" s="64" t="s">
        <v>651</v>
      </c>
      <c r="B3375" s="163" t="s">
        <v>1653</v>
      </c>
      <c r="C3375" s="174" t="s">
        <v>647</v>
      </c>
      <c r="D3375" s="68">
        <v>45806</v>
      </c>
      <c r="E3375" s="66">
        <f t="shared" si="39"/>
        <v>5</v>
      </c>
      <c r="F3375" s="66">
        <f t="shared" si="40"/>
        <v>2025</v>
      </c>
      <c r="G3375" s="67">
        <f t="shared" si="41"/>
        <v>45778</v>
      </c>
      <c r="H3375" s="67" t="s">
        <v>2009</v>
      </c>
      <c r="I3375" s="26" t="s">
        <v>102</v>
      </c>
      <c r="J3375" s="66" t="s">
        <v>1754</v>
      </c>
      <c r="K3375" s="69"/>
      <c r="L3375" s="69"/>
      <c r="M3375" s="69" t="s">
        <v>666</v>
      </c>
      <c r="N3375" s="69" t="s">
        <v>28</v>
      </c>
      <c r="O3375" s="71">
        <v>0</v>
      </c>
      <c r="P3375" s="74">
        <v>13</v>
      </c>
    </row>
    <row r="3376" spans="1:16" ht="14.25" customHeight="1">
      <c r="A3376" s="64" t="s">
        <v>651</v>
      </c>
      <c r="B3376" s="163" t="s">
        <v>1653</v>
      </c>
      <c r="C3376" s="174" t="s">
        <v>647</v>
      </c>
      <c r="D3376" s="68">
        <v>45806</v>
      </c>
      <c r="E3376" s="66">
        <f t="shared" si="39"/>
        <v>5</v>
      </c>
      <c r="F3376" s="66">
        <f t="shared" si="40"/>
        <v>2025</v>
      </c>
      <c r="G3376" s="67">
        <f t="shared" si="41"/>
        <v>45778</v>
      </c>
      <c r="H3376" s="67" t="s">
        <v>2009</v>
      </c>
      <c r="I3376" s="26" t="s">
        <v>102</v>
      </c>
      <c r="J3376" s="66" t="s">
        <v>1755</v>
      </c>
      <c r="K3376" s="69"/>
      <c r="L3376" s="69"/>
      <c r="M3376" s="69" t="s">
        <v>666</v>
      </c>
      <c r="N3376" s="69" t="s">
        <v>28</v>
      </c>
      <c r="O3376" s="71">
        <v>0</v>
      </c>
      <c r="P3376" s="74">
        <v>63.61</v>
      </c>
    </row>
    <row r="3377" spans="1:16" ht="14.25" customHeight="1">
      <c r="A3377" s="64" t="s">
        <v>651</v>
      </c>
      <c r="B3377" s="163" t="s">
        <v>1653</v>
      </c>
      <c r="C3377" s="174" t="s">
        <v>647</v>
      </c>
      <c r="D3377" s="68">
        <v>45810</v>
      </c>
      <c r="E3377" s="66">
        <f t="shared" si="39"/>
        <v>6</v>
      </c>
      <c r="F3377" s="66">
        <f t="shared" si="40"/>
        <v>2025</v>
      </c>
      <c r="G3377" s="67">
        <f t="shared" si="41"/>
        <v>45809</v>
      </c>
      <c r="H3377" s="67" t="s">
        <v>2008</v>
      </c>
      <c r="I3377" s="26" t="s">
        <v>1362</v>
      </c>
      <c r="J3377" s="66" t="s">
        <v>1658</v>
      </c>
      <c r="K3377" s="69"/>
      <c r="L3377" s="69"/>
      <c r="M3377" s="69" t="s">
        <v>666</v>
      </c>
      <c r="N3377" s="69" t="s">
        <v>28</v>
      </c>
      <c r="O3377" s="71">
        <v>0</v>
      </c>
      <c r="P3377" s="74">
        <v>4860</v>
      </c>
    </row>
    <row r="3378" spans="1:16" ht="14.25" customHeight="1">
      <c r="A3378" s="64" t="s">
        <v>651</v>
      </c>
      <c r="B3378" s="163" t="s">
        <v>1653</v>
      </c>
      <c r="C3378" s="174" t="s">
        <v>647</v>
      </c>
      <c r="D3378" s="68">
        <v>45810</v>
      </c>
      <c r="E3378" s="66">
        <f t="shared" si="39"/>
        <v>6</v>
      </c>
      <c r="F3378" s="66">
        <f t="shared" si="40"/>
        <v>2025</v>
      </c>
      <c r="G3378" s="67">
        <f t="shared" si="41"/>
        <v>45809</v>
      </c>
      <c r="H3378" s="67" t="s">
        <v>29</v>
      </c>
      <c r="I3378" s="26" t="s">
        <v>281</v>
      </c>
      <c r="J3378" s="66" t="s">
        <v>1658</v>
      </c>
      <c r="K3378" s="69"/>
      <c r="L3378" s="69"/>
      <c r="M3378" s="69" t="s">
        <v>666</v>
      </c>
      <c r="N3378" s="69" t="s">
        <v>28</v>
      </c>
      <c r="O3378" s="71">
        <v>0</v>
      </c>
      <c r="P3378" s="74">
        <v>500</v>
      </c>
    </row>
    <row r="3379" spans="1:16" ht="14.25" customHeight="1">
      <c r="A3379" s="64" t="s">
        <v>651</v>
      </c>
      <c r="B3379" s="163" t="s">
        <v>1653</v>
      </c>
      <c r="C3379" s="174" t="s">
        <v>647</v>
      </c>
      <c r="D3379" s="68">
        <v>45811</v>
      </c>
      <c r="E3379" s="66">
        <f t="shared" si="39"/>
        <v>6</v>
      </c>
      <c r="F3379" s="66">
        <f t="shared" si="40"/>
        <v>2025</v>
      </c>
      <c r="G3379" s="67">
        <f t="shared" si="41"/>
        <v>45809</v>
      </c>
      <c r="H3379" s="67" t="s">
        <v>2008</v>
      </c>
      <c r="I3379" s="26" t="s">
        <v>475</v>
      </c>
      <c r="J3379" s="66" t="s">
        <v>1709</v>
      </c>
      <c r="K3379" s="69"/>
      <c r="L3379" s="69"/>
      <c r="M3379" s="69" t="s">
        <v>666</v>
      </c>
      <c r="N3379" s="69" t="s">
        <v>28</v>
      </c>
      <c r="O3379" s="71">
        <v>0</v>
      </c>
      <c r="P3379" s="74">
        <v>92.95</v>
      </c>
    </row>
    <row r="3380" spans="1:16" ht="14.25" customHeight="1">
      <c r="A3380" s="64" t="s">
        <v>651</v>
      </c>
      <c r="B3380" s="163" t="s">
        <v>1653</v>
      </c>
      <c r="C3380" s="174" t="s">
        <v>647</v>
      </c>
      <c r="D3380" s="68">
        <v>45814</v>
      </c>
      <c r="E3380" s="66">
        <f t="shared" si="39"/>
        <v>6</v>
      </c>
      <c r="F3380" s="66">
        <f t="shared" si="40"/>
        <v>2025</v>
      </c>
      <c r="G3380" s="67">
        <f t="shared" si="41"/>
        <v>45809</v>
      </c>
      <c r="H3380" s="67" t="s">
        <v>2008</v>
      </c>
      <c r="I3380" s="26" t="s">
        <v>63</v>
      </c>
      <c r="J3380" s="66" t="s">
        <v>1700</v>
      </c>
      <c r="K3380" s="69"/>
      <c r="L3380" s="69"/>
      <c r="M3380" s="69" t="s">
        <v>666</v>
      </c>
      <c r="N3380" s="69" t="s">
        <v>28</v>
      </c>
      <c r="O3380" s="71">
        <v>0</v>
      </c>
      <c r="P3380" s="74">
        <v>4930.45</v>
      </c>
    </row>
    <row r="3381" spans="1:16" ht="14.25" customHeight="1">
      <c r="A3381" s="64" t="s">
        <v>651</v>
      </c>
      <c r="B3381" s="163" t="s">
        <v>1653</v>
      </c>
      <c r="C3381" s="174" t="s">
        <v>647</v>
      </c>
      <c r="D3381" s="68">
        <v>45814</v>
      </c>
      <c r="E3381" s="66">
        <f t="shared" si="39"/>
        <v>6</v>
      </c>
      <c r="F3381" s="66">
        <f t="shared" si="40"/>
        <v>2025</v>
      </c>
      <c r="G3381" s="67">
        <f t="shared" si="41"/>
        <v>45809</v>
      </c>
      <c r="H3381" s="67" t="s">
        <v>2009</v>
      </c>
      <c r="I3381" s="26" t="s">
        <v>102</v>
      </c>
      <c r="J3381" s="66" t="s">
        <v>1756</v>
      </c>
      <c r="K3381" s="69"/>
      <c r="L3381" s="69"/>
      <c r="M3381" s="69" t="s">
        <v>666</v>
      </c>
      <c r="N3381" s="69" t="s">
        <v>28</v>
      </c>
      <c r="O3381" s="71">
        <v>0</v>
      </c>
      <c r="P3381" s="74">
        <v>13</v>
      </c>
    </row>
    <row r="3382" spans="1:16" ht="14.25" customHeight="1">
      <c r="A3382" s="64" t="s">
        <v>651</v>
      </c>
      <c r="B3382" s="163" t="s">
        <v>1653</v>
      </c>
      <c r="C3382" s="174" t="s">
        <v>647</v>
      </c>
      <c r="D3382" s="68">
        <v>45818</v>
      </c>
      <c r="E3382" s="66">
        <f t="shared" si="39"/>
        <v>6</v>
      </c>
      <c r="F3382" s="66">
        <f t="shared" si="40"/>
        <v>2025</v>
      </c>
      <c r="G3382" s="67">
        <f t="shared" si="41"/>
        <v>45809</v>
      </c>
      <c r="H3382" s="67" t="s">
        <v>2008</v>
      </c>
      <c r="I3382" s="26" t="s">
        <v>475</v>
      </c>
      <c r="J3382" s="66" t="s">
        <v>1757</v>
      </c>
      <c r="K3382" s="69"/>
      <c r="L3382" s="69"/>
      <c r="M3382" s="69" t="s">
        <v>666</v>
      </c>
      <c r="N3382" s="69" t="s">
        <v>28</v>
      </c>
      <c r="O3382" s="71">
        <v>0</v>
      </c>
      <c r="P3382" s="74">
        <v>1577</v>
      </c>
    </row>
    <row r="3383" spans="1:16" ht="14.25" customHeight="1">
      <c r="A3383" s="64" t="s">
        <v>651</v>
      </c>
      <c r="B3383" s="163" t="s">
        <v>1653</v>
      </c>
      <c r="C3383" s="174" t="s">
        <v>647</v>
      </c>
      <c r="D3383" s="68">
        <v>45818</v>
      </c>
      <c r="E3383" s="66">
        <f t="shared" si="39"/>
        <v>6</v>
      </c>
      <c r="F3383" s="66">
        <f t="shared" si="40"/>
        <v>2025</v>
      </c>
      <c r="G3383" s="67">
        <f t="shared" si="41"/>
        <v>45809</v>
      </c>
      <c r="H3383" s="67" t="s">
        <v>2008</v>
      </c>
      <c r="I3383" s="26" t="s">
        <v>475</v>
      </c>
      <c r="J3383" s="66" t="s">
        <v>1676</v>
      </c>
      <c r="K3383" s="69"/>
      <c r="L3383" s="69"/>
      <c r="M3383" s="69" t="s">
        <v>666</v>
      </c>
      <c r="N3383" s="69" t="s">
        <v>28</v>
      </c>
      <c r="O3383" s="71">
        <v>0</v>
      </c>
      <c r="P3383" s="74">
        <v>338</v>
      </c>
    </row>
    <row r="3384" spans="1:16" ht="14.25" customHeight="1">
      <c r="A3384" s="64" t="s">
        <v>651</v>
      </c>
      <c r="B3384" s="163" t="s">
        <v>1653</v>
      </c>
      <c r="C3384" s="174" t="s">
        <v>647</v>
      </c>
      <c r="D3384" s="68">
        <v>45818</v>
      </c>
      <c r="E3384" s="66">
        <f t="shared" si="39"/>
        <v>6</v>
      </c>
      <c r="F3384" s="66">
        <f t="shared" si="40"/>
        <v>2025</v>
      </c>
      <c r="G3384" s="67">
        <f t="shared" si="41"/>
        <v>45809</v>
      </c>
      <c r="H3384" s="67" t="s">
        <v>2009</v>
      </c>
      <c r="I3384" s="26" t="s">
        <v>102</v>
      </c>
      <c r="J3384" s="66" t="s">
        <v>1758</v>
      </c>
      <c r="K3384" s="69"/>
      <c r="L3384" s="69"/>
      <c r="M3384" s="69" t="s">
        <v>666</v>
      </c>
      <c r="N3384" s="69" t="s">
        <v>28</v>
      </c>
      <c r="O3384" s="71">
        <v>0</v>
      </c>
      <c r="P3384" s="74">
        <v>10</v>
      </c>
    </row>
    <row r="3385" spans="1:16" ht="14.25" customHeight="1">
      <c r="A3385" s="64" t="s">
        <v>651</v>
      </c>
      <c r="B3385" s="163" t="s">
        <v>1653</v>
      </c>
      <c r="C3385" s="174" t="s">
        <v>647</v>
      </c>
      <c r="D3385" s="68">
        <v>45819</v>
      </c>
      <c r="E3385" s="66">
        <f t="shared" si="39"/>
        <v>6</v>
      </c>
      <c r="F3385" s="66">
        <f t="shared" si="40"/>
        <v>2025</v>
      </c>
      <c r="G3385" s="67">
        <f t="shared" si="41"/>
        <v>45809</v>
      </c>
      <c r="H3385" s="67" t="s">
        <v>2008</v>
      </c>
      <c r="I3385" s="26" t="s">
        <v>63</v>
      </c>
      <c r="J3385" s="66" t="s">
        <v>1681</v>
      </c>
      <c r="K3385" s="69"/>
      <c r="L3385" s="69"/>
      <c r="M3385" s="69" t="s">
        <v>666</v>
      </c>
      <c r="N3385" s="69" t="s">
        <v>28</v>
      </c>
      <c r="O3385" s="71">
        <v>0</v>
      </c>
      <c r="P3385" s="74">
        <v>416.26</v>
      </c>
    </row>
    <row r="3386" spans="1:16" ht="14.25" customHeight="1">
      <c r="A3386" s="64" t="s">
        <v>651</v>
      </c>
      <c r="B3386" s="163" t="s">
        <v>1653</v>
      </c>
      <c r="C3386" s="174" t="s">
        <v>647</v>
      </c>
      <c r="D3386" s="68">
        <v>45820</v>
      </c>
      <c r="E3386" s="66">
        <f t="shared" si="39"/>
        <v>6</v>
      </c>
      <c r="F3386" s="66">
        <f t="shared" si="40"/>
        <v>2025</v>
      </c>
      <c r="G3386" s="67">
        <f t="shared" si="41"/>
        <v>45809</v>
      </c>
      <c r="H3386" s="67" t="s">
        <v>2008</v>
      </c>
      <c r="I3386" s="26" t="s">
        <v>475</v>
      </c>
      <c r="J3386" s="66" t="s">
        <v>1713</v>
      </c>
      <c r="K3386" s="69"/>
      <c r="L3386" s="69"/>
      <c r="M3386" s="69" t="s">
        <v>666</v>
      </c>
      <c r="N3386" s="69" t="s">
        <v>28</v>
      </c>
      <c r="O3386" s="71">
        <v>0</v>
      </c>
      <c r="P3386" s="74">
        <v>1409.85</v>
      </c>
    </row>
    <row r="3387" spans="1:16" ht="14.25" customHeight="1">
      <c r="A3387" s="64" t="s">
        <v>651</v>
      </c>
      <c r="B3387" s="163" t="s">
        <v>1653</v>
      </c>
      <c r="C3387" s="174" t="s">
        <v>647</v>
      </c>
      <c r="D3387" s="68">
        <v>45820</v>
      </c>
      <c r="E3387" s="66">
        <f t="shared" si="39"/>
        <v>6</v>
      </c>
      <c r="F3387" s="66">
        <f t="shared" si="40"/>
        <v>2025</v>
      </c>
      <c r="G3387" s="67">
        <f t="shared" si="41"/>
        <v>45809</v>
      </c>
      <c r="H3387" s="67" t="s">
        <v>2008</v>
      </c>
      <c r="I3387" s="26" t="s">
        <v>63</v>
      </c>
      <c r="J3387" s="66" t="s">
        <v>1759</v>
      </c>
      <c r="K3387" s="69"/>
      <c r="L3387" s="69"/>
      <c r="M3387" s="69" t="s">
        <v>666</v>
      </c>
      <c r="N3387" s="69" t="s">
        <v>28</v>
      </c>
      <c r="O3387" s="71">
        <v>0</v>
      </c>
      <c r="P3387" s="74">
        <v>759.52</v>
      </c>
    </row>
    <row r="3388" spans="1:16" ht="14.25" customHeight="1">
      <c r="A3388" s="64" t="s">
        <v>651</v>
      </c>
      <c r="B3388" s="163" t="s">
        <v>1653</v>
      </c>
      <c r="C3388" s="174" t="s">
        <v>647</v>
      </c>
      <c r="D3388" s="68">
        <v>45820</v>
      </c>
      <c r="E3388" s="66">
        <f t="shared" si="39"/>
        <v>6</v>
      </c>
      <c r="F3388" s="66">
        <f t="shared" si="40"/>
        <v>2025</v>
      </c>
      <c r="G3388" s="67">
        <f t="shared" si="41"/>
        <v>45809</v>
      </c>
      <c r="H3388" s="67" t="s">
        <v>2008</v>
      </c>
      <c r="I3388" s="26" t="s">
        <v>63</v>
      </c>
      <c r="J3388" s="66" t="s">
        <v>307</v>
      </c>
      <c r="K3388" s="69"/>
      <c r="L3388" s="69"/>
      <c r="M3388" s="69" t="s">
        <v>666</v>
      </c>
      <c r="N3388" s="69" t="s">
        <v>28</v>
      </c>
      <c r="O3388" s="71">
        <v>0</v>
      </c>
      <c r="P3388" s="74">
        <v>340</v>
      </c>
    </row>
    <row r="3389" spans="1:16" ht="14.25" customHeight="1">
      <c r="A3389" s="64" t="s">
        <v>651</v>
      </c>
      <c r="B3389" s="163" t="s">
        <v>1653</v>
      </c>
      <c r="C3389" s="174" t="s">
        <v>647</v>
      </c>
      <c r="D3389" s="68">
        <v>45820</v>
      </c>
      <c r="E3389" s="66">
        <f t="shared" si="39"/>
        <v>6</v>
      </c>
      <c r="F3389" s="66">
        <f t="shared" si="40"/>
        <v>2025</v>
      </c>
      <c r="G3389" s="67">
        <f t="shared" si="41"/>
        <v>45809</v>
      </c>
      <c r="H3389" s="67" t="s">
        <v>2009</v>
      </c>
      <c r="I3389" s="26" t="s">
        <v>102</v>
      </c>
      <c r="J3389" s="66" t="s">
        <v>1760</v>
      </c>
      <c r="K3389" s="69"/>
      <c r="L3389" s="69"/>
      <c r="M3389" s="69" t="s">
        <v>666</v>
      </c>
      <c r="N3389" s="69" t="s">
        <v>28</v>
      </c>
      <c r="O3389" s="71">
        <v>0</v>
      </c>
      <c r="P3389" s="74">
        <v>13</v>
      </c>
    </row>
    <row r="3390" spans="1:16" ht="14.25" customHeight="1">
      <c r="A3390" s="64" t="s">
        <v>651</v>
      </c>
      <c r="B3390" s="163" t="s">
        <v>1653</v>
      </c>
      <c r="C3390" s="174" t="s">
        <v>647</v>
      </c>
      <c r="D3390" s="68">
        <v>45820</v>
      </c>
      <c r="E3390" s="66">
        <f t="shared" si="39"/>
        <v>6</v>
      </c>
      <c r="F3390" s="66">
        <f t="shared" si="40"/>
        <v>2025</v>
      </c>
      <c r="G3390" s="67">
        <f t="shared" si="41"/>
        <v>45809</v>
      </c>
      <c r="H3390" s="67" t="s">
        <v>2009</v>
      </c>
      <c r="I3390" s="26" t="s">
        <v>102</v>
      </c>
      <c r="J3390" s="66" t="s">
        <v>1760</v>
      </c>
      <c r="K3390" s="69"/>
      <c r="L3390" s="69"/>
      <c r="M3390" s="69" t="s">
        <v>666</v>
      </c>
      <c r="N3390" s="69" t="s">
        <v>28</v>
      </c>
      <c r="O3390" s="71">
        <v>0</v>
      </c>
      <c r="P3390" s="74">
        <v>13</v>
      </c>
    </row>
    <row r="3391" spans="1:16" ht="14.25" customHeight="1">
      <c r="A3391" s="64" t="s">
        <v>651</v>
      </c>
      <c r="B3391" s="163" t="s">
        <v>1653</v>
      </c>
      <c r="C3391" s="174" t="s">
        <v>647</v>
      </c>
      <c r="D3391" s="68">
        <v>45821</v>
      </c>
      <c r="E3391" s="66">
        <f t="shared" si="39"/>
        <v>6</v>
      </c>
      <c r="F3391" s="66">
        <f t="shared" si="40"/>
        <v>2025</v>
      </c>
      <c r="G3391" s="67">
        <f t="shared" si="41"/>
        <v>45809</v>
      </c>
      <c r="H3391" s="67" t="s">
        <v>2008</v>
      </c>
      <c r="I3391" s="26" t="s">
        <v>147</v>
      </c>
      <c r="J3391" s="66" t="s">
        <v>1761</v>
      </c>
      <c r="K3391" s="69"/>
      <c r="L3391" s="69"/>
      <c r="M3391" s="69" t="s">
        <v>666</v>
      </c>
      <c r="N3391" s="69" t="s">
        <v>28</v>
      </c>
      <c r="O3391" s="71">
        <v>0</v>
      </c>
      <c r="P3391" s="74">
        <v>700</v>
      </c>
    </row>
    <row r="3392" spans="1:16" ht="14.25" customHeight="1">
      <c r="A3392" s="64" t="s">
        <v>651</v>
      </c>
      <c r="B3392" s="163" t="s">
        <v>1653</v>
      </c>
      <c r="C3392" s="174" t="s">
        <v>647</v>
      </c>
      <c r="D3392" s="68">
        <v>45821</v>
      </c>
      <c r="E3392" s="66">
        <f t="shared" si="39"/>
        <v>6</v>
      </c>
      <c r="F3392" s="66">
        <f t="shared" si="40"/>
        <v>2025</v>
      </c>
      <c r="G3392" s="67">
        <f t="shared" si="41"/>
        <v>45809</v>
      </c>
      <c r="H3392" s="67" t="s">
        <v>2009</v>
      </c>
      <c r="I3392" s="26" t="s">
        <v>102</v>
      </c>
      <c r="J3392" s="66" t="s">
        <v>1762</v>
      </c>
      <c r="K3392" s="69"/>
      <c r="L3392" s="69"/>
      <c r="M3392" s="69" t="s">
        <v>666</v>
      </c>
      <c r="N3392" s="69" t="s">
        <v>28</v>
      </c>
      <c r="O3392" s="71">
        <v>0</v>
      </c>
      <c r="P3392" s="74">
        <v>6.93</v>
      </c>
    </row>
    <row r="3393" spans="1:16" ht="14.25" customHeight="1">
      <c r="A3393" s="64" t="s">
        <v>651</v>
      </c>
      <c r="B3393" s="163" t="s">
        <v>1653</v>
      </c>
      <c r="C3393" s="174" t="s">
        <v>647</v>
      </c>
      <c r="D3393" s="68">
        <v>45825</v>
      </c>
      <c r="E3393" s="66">
        <f t="shared" si="39"/>
        <v>6</v>
      </c>
      <c r="F3393" s="66">
        <f t="shared" si="40"/>
        <v>2025</v>
      </c>
      <c r="G3393" s="67">
        <f t="shared" si="41"/>
        <v>45809</v>
      </c>
      <c r="H3393" s="67" t="s">
        <v>2008</v>
      </c>
      <c r="I3393" s="26" t="s">
        <v>147</v>
      </c>
      <c r="J3393" s="66" t="s">
        <v>1763</v>
      </c>
      <c r="K3393" s="69"/>
      <c r="L3393" s="69"/>
      <c r="M3393" s="69" t="s">
        <v>666</v>
      </c>
      <c r="N3393" s="69" t="s">
        <v>28</v>
      </c>
      <c r="O3393" s="71">
        <v>0</v>
      </c>
      <c r="P3393" s="74">
        <v>1600</v>
      </c>
    </row>
    <row r="3394" spans="1:16" ht="14.25" customHeight="1">
      <c r="A3394" s="64" t="s">
        <v>651</v>
      </c>
      <c r="B3394" s="163" t="s">
        <v>1653</v>
      </c>
      <c r="C3394" s="174" t="s">
        <v>647</v>
      </c>
      <c r="D3394" s="68">
        <v>45825</v>
      </c>
      <c r="E3394" s="66">
        <f t="shared" si="39"/>
        <v>6</v>
      </c>
      <c r="F3394" s="66">
        <f t="shared" si="40"/>
        <v>2025</v>
      </c>
      <c r="G3394" s="67">
        <f t="shared" si="41"/>
        <v>45809</v>
      </c>
      <c r="H3394" s="67" t="s">
        <v>2009</v>
      </c>
      <c r="I3394" s="26" t="s">
        <v>102</v>
      </c>
      <c r="J3394" s="66" t="s">
        <v>1764</v>
      </c>
      <c r="K3394" s="69"/>
      <c r="L3394" s="69"/>
      <c r="M3394" s="69" t="s">
        <v>666</v>
      </c>
      <c r="N3394" s="69" t="s">
        <v>28</v>
      </c>
      <c r="O3394" s="71">
        <v>0</v>
      </c>
      <c r="P3394" s="74">
        <v>10</v>
      </c>
    </row>
    <row r="3395" spans="1:16" ht="14.25" customHeight="1">
      <c r="A3395" s="64" t="s">
        <v>651</v>
      </c>
      <c r="B3395" s="163" t="s">
        <v>1653</v>
      </c>
      <c r="C3395" s="174" t="s">
        <v>647</v>
      </c>
      <c r="D3395" s="68">
        <v>45826</v>
      </c>
      <c r="E3395" s="66">
        <f t="shared" si="39"/>
        <v>6</v>
      </c>
      <c r="F3395" s="66">
        <f t="shared" si="40"/>
        <v>2025</v>
      </c>
      <c r="G3395" s="67">
        <f t="shared" si="41"/>
        <v>45809</v>
      </c>
      <c r="H3395" s="67" t="s">
        <v>2008</v>
      </c>
      <c r="I3395" s="26" t="s">
        <v>63</v>
      </c>
      <c r="J3395" s="66" t="s">
        <v>1216</v>
      </c>
      <c r="K3395" s="69"/>
      <c r="L3395" s="69"/>
      <c r="M3395" s="69" t="s">
        <v>666</v>
      </c>
      <c r="N3395" s="69" t="s">
        <v>28</v>
      </c>
      <c r="O3395" s="71">
        <v>0</v>
      </c>
      <c r="P3395" s="74">
        <v>340</v>
      </c>
    </row>
    <row r="3396" spans="1:16" ht="14.25" customHeight="1">
      <c r="A3396" s="64" t="s">
        <v>651</v>
      </c>
      <c r="B3396" s="163" t="s">
        <v>1653</v>
      </c>
      <c r="C3396" s="174" t="s">
        <v>647</v>
      </c>
      <c r="D3396" s="68">
        <v>45826</v>
      </c>
      <c r="E3396" s="66">
        <f t="shared" si="39"/>
        <v>6</v>
      </c>
      <c r="F3396" s="66">
        <f t="shared" si="40"/>
        <v>2025</v>
      </c>
      <c r="G3396" s="67">
        <f t="shared" si="41"/>
        <v>45809</v>
      </c>
      <c r="H3396" s="67" t="s">
        <v>2008</v>
      </c>
      <c r="I3396" s="26" t="s">
        <v>475</v>
      </c>
      <c r="J3396" s="66" t="s">
        <v>1676</v>
      </c>
      <c r="K3396" s="69"/>
      <c r="L3396" s="69"/>
      <c r="M3396" s="69" t="s">
        <v>666</v>
      </c>
      <c r="N3396" s="69" t="s">
        <v>28</v>
      </c>
      <c r="O3396" s="71">
        <v>0</v>
      </c>
      <c r="P3396" s="74">
        <v>337.44</v>
      </c>
    </row>
    <row r="3397" spans="1:16" ht="14.25" customHeight="1">
      <c r="A3397" s="64" t="s">
        <v>651</v>
      </c>
      <c r="B3397" s="163" t="s">
        <v>1653</v>
      </c>
      <c r="C3397" s="174" t="s">
        <v>647</v>
      </c>
      <c r="D3397" s="68">
        <v>45826</v>
      </c>
      <c r="E3397" s="66">
        <f t="shared" si="39"/>
        <v>6</v>
      </c>
      <c r="F3397" s="66">
        <f t="shared" si="40"/>
        <v>2025</v>
      </c>
      <c r="G3397" s="67">
        <f t="shared" si="41"/>
        <v>45809</v>
      </c>
      <c r="H3397" s="67" t="s">
        <v>2008</v>
      </c>
      <c r="I3397" s="26" t="s">
        <v>362</v>
      </c>
      <c r="J3397" s="66" t="s">
        <v>1676</v>
      </c>
      <c r="K3397" s="69"/>
      <c r="L3397" s="69"/>
      <c r="M3397" s="69" t="s">
        <v>666</v>
      </c>
      <c r="N3397" s="69" t="s">
        <v>28</v>
      </c>
      <c r="O3397" s="71">
        <v>0</v>
      </c>
      <c r="P3397" s="74">
        <v>162.93</v>
      </c>
    </row>
    <row r="3398" spans="1:16" ht="14.25" customHeight="1">
      <c r="A3398" s="64" t="s">
        <v>651</v>
      </c>
      <c r="B3398" s="163" t="s">
        <v>1653</v>
      </c>
      <c r="C3398" s="174" t="s">
        <v>647</v>
      </c>
      <c r="D3398" s="68">
        <v>45826</v>
      </c>
      <c r="E3398" s="66">
        <f t="shared" si="39"/>
        <v>6</v>
      </c>
      <c r="F3398" s="66">
        <f t="shared" si="40"/>
        <v>2025</v>
      </c>
      <c r="G3398" s="67">
        <f t="shared" si="41"/>
        <v>45809</v>
      </c>
      <c r="H3398" s="67" t="s">
        <v>2009</v>
      </c>
      <c r="I3398" s="26" t="s">
        <v>102</v>
      </c>
      <c r="J3398" s="66" t="s">
        <v>1765</v>
      </c>
      <c r="K3398" s="69"/>
      <c r="L3398" s="69"/>
      <c r="M3398" s="69" t="s">
        <v>666</v>
      </c>
      <c r="N3398" s="69" t="s">
        <v>28</v>
      </c>
      <c r="O3398" s="71">
        <v>0</v>
      </c>
      <c r="P3398" s="74">
        <v>13</v>
      </c>
    </row>
    <row r="3399" spans="1:16" ht="14.25" customHeight="1">
      <c r="A3399" s="64" t="s">
        <v>651</v>
      </c>
      <c r="B3399" s="163" t="s">
        <v>1653</v>
      </c>
      <c r="C3399" s="174" t="s">
        <v>647</v>
      </c>
      <c r="D3399" s="68">
        <v>45831</v>
      </c>
      <c r="E3399" s="66">
        <f t="shared" si="39"/>
        <v>6</v>
      </c>
      <c r="F3399" s="66">
        <f t="shared" si="40"/>
        <v>2025</v>
      </c>
      <c r="G3399" s="67">
        <f t="shared" si="41"/>
        <v>45809</v>
      </c>
      <c r="H3399" s="67" t="s">
        <v>29</v>
      </c>
      <c r="I3399" s="26" t="s">
        <v>40</v>
      </c>
      <c r="J3399" s="66" t="s">
        <v>307</v>
      </c>
      <c r="K3399" s="69"/>
      <c r="L3399" s="69"/>
      <c r="M3399" s="69" t="s">
        <v>666</v>
      </c>
      <c r="N3399" s="69" t="s">
        <v>28</v>
      </c>
      <c r="O3399" s="71">
        <v>0</v>
      </c>
      <c r="P3399" s="74">
        <v>1896.7</v>
      </c>
    </row>
    <row r="3400" spans="1:16" ht="14.25" customHeight="1">
      <c r="A3400" s="64" t="s">
        <v>651</v>
      </c>
      <c r="B3400" s="163" t="s">
        <v>1653</v>
      </c>
      <c r="C3400" s="174" t="s">
        <v>647</v>
      </c>
      <c r="D3400" s="68">
        <v>45831</v>
      </c>
      <c r="E3400" s="66">
        <f t="shared" si="39"/>
        <v>6</v>
      </c>
      <c r="F3400" s="66">
        <f t="shared" si="40"/>
        <v>2025</v>
      </c>
      <c r="G3400" s="67">
        <f t="shared" si="41"/>
        <v>45809</v>
      </c>
      <c r="H3400" s="67" t="s">
        <v>29</v>
      </c>
      <c r="I3400" s="26" t="s">
        <v>37</v>
      </c>
      <c r="J3400" s="66" t="s">
        <v>307</v>
      </c>
      <c r="K3400" s="69"/>
      <c r="L3400" s="69"/>
      <c r="M3400" s="69" t="s">
        <v>666</v>
      </c>
      <c r="N3400" s="69" t="s">
        <v>28</v>
      </c>
      <c r="O3400" s="71">
        <v>0</v>
      </c>
      <c r="P3400" s="74">
        <v>1309.9000000000001</v>
      </c>
    </row>
    <row r="3401" spans="1:16" ht="14.25" customHeight="1">
      <c r="A3401" s="64" t="s">
        <v>651</v>
      </c>
      <c r="B3401" s="163" t="s">
        <v>1653</v>
      </c>
      <c r="C3401" s="174" t="s">
        <v>647</v>
      </c>
      <c r="D3401" s="68">
        <v>45831</v>
      </c>
      <c r="E3401" s="66">
        <f t="shared" si="39"/>
        <v>6</v>
      </c>
      <c r="F3401" s="66">
        <f t="shared" si="40"/>
        <v>2025</v>
      </c>
      <c r="G3401" s="67">
        <f t="shared" si="41"/>
        <v>45809</v>
      </c>
      <c r="H3401" s="67" t="s">
        <v>2009</v>
      </c>
      <c r="I3401" s="26" t="s">
        <v>102</v>
      </c>
      <c r="J3401" s="66" t="s">
        <v>1766</v>
      </c>
      <c r="K3401" s="69"/>
      <c r="L3401" s="69"/>
      <c r="M3401" s="69" t="s">
        <v>666</v>
      </c>
      <c r="N3401" s="69" t="s">
        <v>28</v>
      </c>
      <c r="O3401" s="71">
        <v>0</v>
      </c>
      <c r="P3401" s="74">
        <v>13</v>
      </c>
    </row>
    <row r="3402" spans="1:16" ht="14.25" customHeight="1">
      <c r="A3402" s="64" t="s">
        <v>651</v>
      </c>
      <c r="B3402" s="163" t="s">
        <v>1653</v>
      </c>
      <c r="C3402" s="174" t="s">
        <v>647</v>
      </c>
      <c r="D3402" s="68">
        <v>45831</v>
      </c>
      <c r="E3402" s="66">
        <f t="shared" si="39"/>
        <v>6</v>
      </c>
      <c r="F3402" s="66">
        <f t="shared" si="40"/>
        <v>2025</v>
      </c>
      <c r="G3402" s="67">
        <f t="shared" si="41"/>
        <v>45809</v>
      </c>
      <c r="H3402" s="67" t="s">
        <v>2009</v>
      </c>
      <c r="I3402" s="26" t="s">
        <v>102</v>
      </c>
      <c r="J3402" s="66" t="s">
        <v>1766</v>
      </c>
      <c r="K3402" s="69"/>
      <c r="L3402" s="69"/>
      <c r="M3402" s="69" t="s">
        <v>666</v>
      </c>
      <c r="N3402" s="69" t="s">
        <v>28</v>
      </c>
      <c r="O3402" s="71">
        <v>0</v>
      </c>
      <c r="P3402" s="74">
        <v>13</v>
      </c>
    </row>
    <row r="3403" spans="1:16" ht="14.25" customHeight="1">
      <c r="A3403" s="64" t="s">
        <v>651</v>
      </c>
      <c r="B3403" s="163" t="s">
        <v>1653</v>
      </c>
      <c r="C3403" s="174" t="s">
        <v>647</v>
      </c>
      <c r="D3403" s="68">
        <v>45832</v>
      </c>
      <c r="E3403" s="66">
        <f t="shared" si="39"/>
        <v>6</v>
      </c>
      <c r="F3403" s="66">
        <f t="shared" si="40"/>
        <v>2025</v>
      </c>
      <c r="G3403" s="67">
        <f t="shared" si="41"/>
        <v>45809</v>
      </c>
      <c r="H3403" s="67" t="s">
        <v>2008</v>
      </c>
      <c r="I3403" s="26" t="s">
        <v>147</v>
      </c>
      <c r="J3403" s="66" t="s">
        <v>1767</v>
      </c>
      <c r="K3403" s="69"/>
      <c r="L3403" s="69"/>
      <c r="M3403" s="69" t="s">
        <v>666</v>
      </c>
      <c r="N3403" s="69" t="s">
        <v>28</v>
      </c>
      <c r="O3403" s="71">
        <v>0</v>
      </c>
      <c r="P3403" s="74">
        <v>425.26</v>
      </c>
    </row>
    <row r="3404" spans="1:16" ht="14.25" customHeight="1">
      <c r="A3404" s="64" t="s">
        <v>651</v>
      </c>
      <c r="B3404" s="163" t="s">
        <v>1653</v>
      </c>
      <c r="C3404" s="174" t="s">
        <v>647</v>
      </c>
      <c r="D3404" s="68">
        <v>45832</v>
      </c>
      <c r="E3404" s="66">
        <f t="shared" si="39"/>
        <v>6</v>
      </c>
      <c r="F3404" s="66">
        <f t="shared" si="40"/>
        <v>2025</v>
      </c>
      <c r="G3404" s="67">
        <f t="shared" si="41"/>
        <v>45809</v>
      </c>
      <c r="H3404" s="67" t="s">
        <v>2008</v>
      </c>
      <c r="I3404" s="26" t="s">
        <v>147</v>
      </c>
      <c r="J3404" s="66" t="s">
        <v>1676</v>
      </c>
      <c r="K3404" s="69"/>
      <c r="L3404" s="69"/>
      <c r="M3404" s="69" t="s">
        <v>666</v>
      </c>
      <c r="N3404" s="69" t="s">
        <v>28</v>
      </c>
      <c r="O3404" s="71">
        <v>0</v>
      </c>
      <c r="P3404" s="74">
        <v>188.9</v>
      </c>
    </row>
    <row r="3405" spans="1:16" ht="14.25" customHeight="1">
      <c r="A3405" s="64" t="s">
        <v>651</v>
      </c>
      <c r="B3405" s="163" t="s">
        <v>1653</v>
      </c>
      <c r="C3405" s="174" t="s">
        <v>647</v>
      </c>
      <c r="D3405" s="68">
        <v>45832</v>
      </c>
      <c r="E3405" s="66">
        <f t="shared" si="39"/>
        <v>6</v>
      </c>
      <c r="F3405" s="66">
        <f t="shared" si="40"/>
        <v>2025</v>
      </c>
      <c r="G3405" s="67">
        <f t="shared" si="41"/>
        <v>45809</v>
      </c>
      <c r="H3405" s="67" t="s">
        <v>2008</v>
      </c>
      <c r="I3405" s="26" t="s">
        <v>63</v>
      </c>
      <c r="J3405" s="66" t="s">
        <v>1768</v>
      </c>
      <c r="K3405" s="69"/>
      <c r="L3405" s="69"/>
      <c r="M3405" s="69" t="s">
        <v>666</v>
      </c>
      <c r="N3405" s="69" t="s">
        <v>28</v>
      </c>
      <c r="O3405" s="71">
        <v>0</v>
      </c>
      <c r="P3405" s="74">
        <v>299.57</v>
      </c>
    </row>
    <row r="3406" spans="1:16" ht="14.25" customHeight="1">
      <c r="A3406" s="64" t="s">
        <v>651</v>
      </c>
      <c r="B3406" s="163" t="s">
        <v>1653</v>
      </c>
      <c r="C3406" s="174" t="s">
        <v>647</v>
      </c>
      <c r="D3406" s="68">
        <v>45832</v>
      </c>
      <c r="E3406" s="66">
        <f t="shared" si="39"/>
        <v>6</v>
      </c>
      <c r="F3406" s="66">
        <f t="shared" si="40"/>
        <v>2025</v>
      </c>
      <c r="G3406" s="67">
        <f t="shared" si="41"/>
        <v>45809</v>
      </c>
      <c r="H3406" s="67" t="s">
        <v>2009</v>
      </c>
      <c r="I3406" s="26" t="s">
        <v>102</v>
      </c>
      <c r="J3406" s="66" t="s">
        <v>1769</v>
      </c>
      <c r="K3406" s="69"/>
      <c r="L3406" s="69"/>
      <c r="M3406" s="69" t="s">
        <v>666</v>
      </c>
      <c r="N3406" s="69" t="s">
        <v>28</v>
      </c>
      <c r="O3406" s="71">
        <v>0</v>
      </c>
      <c r="P3406" s="74">
        <v>13</v>
      </c>
    </row>
    <row r="3407" spans="1:16" ht="14.25" customHeight="1">
      <c r="A3407" s="64" t="s">
        <v>651</v>
      </c>
      <c r="B3407" s="163" t="s">
        <v>1653</v>
      </c>
      <c r="C3407" s="174" t="s">
        <v>647</v>
      </c>
      <c r="D3407" s="68">
        <v>45834</v>
      </c>
      <c r="E3407" s="66">
        <f t="shared" si="39"/>
        <v>6</v>
      </c>
      <c r="F3407" s="66">
        <f t="shared" si="40"/>
        <v>2025</v>
      </c>
      <c r="G3407" s="67">
        <f t="shared" si="41"/>
        <v>45809</v>
      </c>
      <c r="H3407" s="67" t="s">
        <v>2008</v>
      </c>
      <c r="I3407" s="26" t="s">
        <v>63</v>
      </c>
      <c r="J3407" s="66" t="s">
        <v>1770</v>
      </c>
      <c r="K3407" s="69"/>
      <c r="L3407" s="69"/>
      <c r="M3407" s="69" t="s">
        <v>666</v>
      </c>
      <c r="N3407" s="69" t="s">
        <v>28</v>
      </c>
      <c r="O3407" s="71">
        <v>0</v>
      </c>
      <c r="P3407" s="74">
        <v>5894.43</v>
      </c>
    </row>
    <row r="3408" spans="1:16" ht="14.25" customHeight="1">
      <c r="A3408" s="64" t="s">
        <v>651</v>
      </c>
      <c r="B3408" s="163" t="s">
        <v>1653</v>
      </c>
      <c r="C3408" s="174" t="s">
        <v>647</v>
      </c>
      <c r="D3408" s="68">
        <v>45834</v>
      </c>
      <c r="E3408" s="66">
        <f t="shared" si="39"/>
        <v>6</v>
      </c>
      <c r="F3408" s="66">
        <f t="shared" si="40"/>
        <v>2025</v>
      </c>
      <c r="G3408" s="67">
        <f t="shared" si="41"/>
        <v>45809</v>
      </c>
      <c r="H3408" s="67" t="s">
        <v>2008</v>
      </c>
      <c r="I3408" s="26" t="s">
        <v>63</v>
      </c>
      <c r="J3408" s="66" t="s">
        <v>1771</v>
      </c>
      <c r="K3408" s="69"/>
      <c r="L3408" s="69"/>
      <c r="M3408" s="69" t="s">
        <v>666</v>
      </c>
      <c r="N3408" s="69" t="s">
        <v>28</v>
      </c>
      <c r="O3408" s="71">
        <v>0</v>
      </c>
      <c r="P3408" s="74">
        <v>11362.35</v>
      </c>
    </row>
    <row r="3409" spans="1:16" ht="14.25" customHeight="1">
      <c r="A3409" s="64" t="s">
        <v>651</v>
      </c>
      <c r="B3409" s="163" t="s">
        <v>1653</v>
      </c>
      <c r="C3409" s="174" t="s">
        <v>647</v>
      </c>
      <c r="D3409" s="68">
        <v>45834</v>
      </c>
      <c r="E3409" s="66">
        <f t="shared" si="39"/>
        <v>6</v>
      </c>
      <c r="F3409" s="66">
        <f t="shared" si="40"/>
        <v>2025</v>
      </c>
      <c r="G3409" s="67">
        <f t="shared" si="41"/>
        <v>45809</v>
      </c>
      <c r="H3409" s="67" t="s">
        <v>2008</v>
      </c>
      <c r="I3409" s="26" t="s">
        <v>362</v>
      </c>
      <c r="J3409" s="66" t="s">
        <v>1771</v>
      </c>
      <c r="K3409" s="69"/>
      <c r="L3409" s="69"/>
      <c r="M3409" s="69" t="s">
        <v>666</v>
      </c>
      <c r="N3409" s="69" t="s">
        <v>28</v>
      </c>
      <c r="O3409" s="71">
        <v>0</v>
      </c>
      <c r="P3409" s="74">
        <v>2008.11</v>
      </c>
    </row>
    <row r="3410" spans="1:16" ht="14.25" customHeight="1">
      <c r="A3410" s="64" t="s">
        <v>651</v>
      </c>
      <c r="B3410" s="163" t="s">
        <v>1653</v>
      </c>
      <c r="C3410" s="174" t="s">
        <v>647</v>
      </c>
      <c r="D3410" s="68">
        <v>45834</v>
      </c>
      <c r="E3410" s="66">
        <f t="shared" si="39"/>
        <v>6</v>
      </c>
      <c r="F3410" s="66">
        <f t="shared" si="40"/>
        <v>2025</v>
      </c>
      <c r="G3410" s="67">
        <f t="shared" si="41"/>
        <v>45809</v>
      </c>
      <c r="H3410" s="67" t="s">
        <v>2008</v>
      </c>
      <c r="I3410" s="26" t="s">
        <v>1808</v>
      </c>
      <c r="J3410" s="66" t="s">
        <v>1728</v>
      </c>
      <c r="K3410" s="69"/>
      <c r="L3410" s="69"/>
      <c r="M3410" s="69" t="s">
        <v>666</v>
      </c>
      <c r="N3410" s="69" t="s">
        <v>28</v>
      </c>
      <c r="O3410" s="71">
        <v>0</v>
      </c>
      <c r="P3410" s="74">
        <v>2115.84</v>
      </c>
    </row>
    <row r="3411" spans="1:16" ht="14.25" customHeight="1">
      <c r="A3411" s="64" t="s">
        <v>651</v>
      </c>
      <c r="B3411" s="163" t="s">
        <v>1653</v>
      </c>
      <c r="C3411" s="174" t="s">
        <v>647</v>
      </c>
      <c r="D3411" s="68">
        <v>45834</v>
      </c>
      <c r="E3411" s="66">
        <f t="shared" si="39"/>
        <v>6</v>
      </c>
      <c r="F3411" s="66">
        <f t="shared" si="40"/>
        <v>2025</v>
      </c>
      <c r="G3411" s="67">
        <f t="shared" si="41"/>
        <v>45809</v>
      </c>
      <c r="H3411" s="67" t="s">
        <v>2008</v>
      </c>
      <c r="I3411" s="26" t="s">
        <v>1808</v>
      </c>
      <c r="J3411" s="66" t="s">
        <v>1729</v>
      </c>
      <c r="K3411" s="69"/>
      <c r="L3411" s="69"/>
      <c r="M3411" s="69" t="s">
        <v>666</v>
      </c>
      <c r="N3411" s="69" t="s">
        <v>28</v>
      </c>
      <c r="O3411" s="71">
        <v>0</v>
      </c>
      <c r="P3411" s="74">
        <v>500</v>
      </c>
    </row>
    <row r="3412" spans="1:16" ht="14.25" customHeight="1">
      <c r="A3412" s="64" t="s">
        <v>651</v>
      </c>
      <c r="B3412" s="163" t="s">
        <v>1653</v>
      </c>
      <c r="C3412" s="174" t="s">
        <v>647</v>
      </c>
      <c r="D3412" s="68">
        <v>45834</v>
      </c>
      <c r="E3412" s="66">
        <f t="shared" si="39"/>
        <v>6</v>
      </c>
      <c r="F3412" s="66">
        <f t="shared" si="40"/>
        <v>2025</v>
      </c>
      <c r="G3412" s="67">
        <f t="shared" si="41"/>
        <v>45809</v>
      </c>
      <c r="H3412" s="67" t="s">
        <v>2008</v>
      </c>
      <c r="I3412" s="26" t="s">
        <v>1808</v>
      </c>
      <c r="J3412" s="66" t="s">
        <v>1686</v>
      </c>
      <c r="K3412" s="69"/>
      <c r="L3412" s="69"/>
      <c r="M3412" s="69" t="s">
        <v>666</v>
      </c>
      <c r="N3412" s="69" t="s">
        <v>28</v>
      </c>
      <c r="O3412" s="71">
        <v>0</v>
      </c>
      <c r="P3412" s="74">
        <v>3186</v>
      </c>
    </row>
    <row r="3413" spans="1:16" ht="14.25" customHeight="1">
      <c r="A3413" s="64" t="s">
        <v>651</v>
      </c>
      <c r="B3413" s="163" t="s">
        <v>1653</v>
      </c>
      <c r="C3413" s="174" t="s">
        <v>647</v>
      </c>
      <c r="D3413" s="68">
        <v>45834</v>
      </c>
      <c r="E3413" s="66">
        <f t="shared" si="39"/>
        <v>6</v>
      </c>
      <c r="F3413" s="66">
        <f t="shared" si="40"/>
        <v>2025</v>
      </c>
      <c r="G3413" s="67">
        <f t="shared" si="41"/>
        <v>45809</v>
      </c>
      <c r="H3413" s="67" t="s">
        <v>2009</v>
      </c>
      <c r="I3413" s="26" t="s">
        <v>102</v>
      </c>
      <c r="J3413" s="66" t="s">
        <v>1772</v>
      </c>
      <c r="K3413" s="69"/>
      <c r="L3413" s="69"/>
      <c r="M3413" s="69" t="s">
        <v>666</v>
      </c>
      <c r="N3413" s="69" t="s">
        <v>28</v>
      </c>
      <c r="O3413" s="71">
        <v>0</v>
      </c>
      <c r="P3413" s="74">
        <v>54.95</v>
      </c>
    </row>
    <row r="3414" spans="1:16" ht="14.25" customHeight="1">
      <c r="A3414" s="64" t="s">
        <v>651</v>
      </c>
      <c r="B3414" s="163" t="s">
        <v>1653</v>
      </c>
      <c r="C3414" s="174" t="s">
        <v>647</v>
      </c>
      <c r="D3414" s="68">
        <v>45835</v>
      </c>
      <c r="E3414" s="66">
        <f t="shared" si="39"/>
        <v>6</v>
      </c>
      <c r="F3414" s="66">
        <f t="shared" si="40"/>
        <v>2025</v>
      </c>
      <c r="G3414" s="67">
        <f t="shared" si="41"/>
        <v>45809</v>
      </c>
      <c r="H3414" s="67" t="s">
        <v>29</v>
      </c>
      <c r="I3414" s="26" t="s">
        <v>43</v>
      </c>
      <c r="J3414" s="66" t="s">
        <v>1685</v>
      </c>
      <c r="K3414" s="69"/>
      <c r="L3414" s="69"/>
      <c r="M3414" s="69" t="s">
        <v>666</v>
      </c>
      <c r="N3414" s="69" t="s">
        <v>28</v>
      </c>
      <c r="O3414" s="71">
        <v>0</v>
      </c>
      <c r="P3414" s="74">
        <v>1748.34</v>
      </c>
    </row>
    <row r="3415" spans="1:16" ht="14.25" customHeight="1">
      <c r="A3415" s="64" t="s">
        <v>651</v>
      </c>
      <c r="B3415" s="163" t="s">
        <v>1653</v>
      </c>
      <c r="C3415" s="174" t="s">
        <v>647</v>
      </c>
      <c r="D3415" s="68">
        <v>45835</v>
      </c>
      <c r="E3415" s="66">
        <f t="shared" si="39"/>
        <v>6</v>
      </c>
      <c r="F3415" s="66">
        <f t="shared" si="40"/>
        <v>2025</v>
      </c>
      <c r="G3415" s="67">
        <f t="shared" si="41"/>
        <v>45809</v>
      </c>
      <c r="H3415" s="67" t="s">
        <v>29</v>
      </c>
      <c r="I3415" s="26" t="s">
        <v>43</v>
      </c>
      <c r="J3415" s="66" t="s">
        <v>1708</v>
      </c>
      <c r="K3415" s="69"/>
      <c r="L3415" s="69"/>
      <c r="M3415" s="69" t="s">
        <v>666</v>
      </c>
      <c r="N3415" s="69" t="s">
        <v>28</v>
      </c>
      <c r="O3415" s="71">
        <v>0</v>
      </c>
      <c r="P3415" s="74">
        <v>3896.59</v>
      </c>
    </row>
    <row r="3416" spans="1:16" ht="14.25" customHeight="1">
      <c r="A3416" s="64" t="s">
        <v>651</v>
      </c>
      <c r="B3416" s="163" t="s">
        <v>1653</v>
      </c>
      <c r="C3416" s="174" t="s">
        <v>647</v>
      </c>
      <c r="D3416" s="68">
        <v>45835</v>
      </c>
      <c r="E3416" s="66">
        <f t="shared" si="39"/>
        <v>6</v>
      </c>
      <c r="F3416" s="66">
        <f t="shared" si="40"/>
        <v>2025</v>
      </c>
      <c r="G3416" s="67">
        <f t="shared" si="41"/>
        <v>45809</v>
      </c>
      <c r="H3416" s="67" t="s">
        <v>29</v>
      </c>
      <c r="I3416" s="26" t="s">
        <v>43</v>
      </c>
      <c r="J3416" s="66" t="s">
        <v>1665</v>
      </c>
      <c r="K3416" s="69"/>
      <c r="L3416" s="69"/>
      <c r="M3416" s="69" t="s">
        <v>666</v>
      </c>
      <c r="N3416" s="69" t="s">
        <v>28</v>
      </c>
      <c r="O3416" s="71">
        <v>0</v>
      </c>
      <c r="P3416" s="74">
        <v>2062.33</v>
      </c>
    </row>
    <row r="3417" spans="1:16" ht="14.25" customHeight="1">
      <c r="A3417" s="64" t="s">
        <v>651</v>
      </c>
      <c r="B3417" s="163" t="s">
        <v>1653</v>
      </c>
      <c r="C3417" s="174" t="s">
        <v>647</v>
      </c>
      <c r="D3417" s="68">
        <v>45835</v>
      </c>
      <c r="E3417" s="66">
        <f t="shared" si="39"/>
        <v>6</v>
      </c>
      <c r="F3417" s="66">
        <f t="shared" si="40"/>
        <v>2025</v>
      </c>
      <c r="G3417" s="67">
        <f t="shared" si="41"/>
        <v>45809</v>
      </c>
      <c r="H3417" s="67" t="s">
        <v>29</v>
      </c>
      <c r="I3417" s="26" t="s">
        <v>43</v>
      </c>
      <c r="J3417" s="66" t="s">
        <v>1666</v>
      </c>
      <c r="K3417" s="69"/>
      <c r="L3417" s="69"/>
      <c r="M3417" s="69" t="s">
        <v>666</v>
      </c>
      <c r="N3417" s="69" t="s">
        <v>28</v>
      </c>
      <c r="O3417" s="71">
        <v>0</v>
      </c>
      <c r="P3417" s="74">
        <v>1842.77</v>
      </c>
    </row>
    <row r="3418" spans="1:16" ht="14.25" customHeight="1">
      <c r="A3418" s="64" t="s">
        <v>651</v>
      </c>
      <c r="B3418" s="163" t="s">
        <v>1653</v>
      </c>
      <c r="C3418" s="174" t="s">
        <v>647</v>
      </c>
      <c r="D3418" s="68">
        <v>45835</v>
      </c>
      <c r="E3418" s="66">
        <f t="shared" si="39"/>
        <v>6</v>
      </c>
      <c r="F3418" s="66">
        <f t="shared" si="40"/>
        <v>2025</v>
      </c>
      <c r="G3418" s="67">
        <f t="shared" si="41"/>
        <v>45809</v>
      </c>
      <c r="H3418" s="67" t="s">
        <v>29</v>
      </c>
      <c r="I3418" s="26" t="s">
        <v>43</v>
      </c>
      <c r="J3418" s="66" t="s">
        <v>1668</v>
      </c>
      <c r="K3418" s="69"/>
      <c r="L3418" s="69"/>
      <c r="M3418" s="69" t="s">
        <v>666</v>
      </c>
      <c r="N3418" s="69" t="s">
        <v>28</v>
      </c>
      <c r="O3418" s="71">
        <v>0</v>
      </c>
      <c r="P3418" s="74">
        <v>3864.97</v>
      </c>
    </row>
    <row r="3419" spans="1:16" ht="14.25" customHeight="1">
      <c r="A3419" s="64" t="s">
        <v>651</v>
      </c>
      <c r="B3419" s="163" t="s">
        <v>1653</v>
      </c>
      <c r="C3419" s="174" t="s">
        <v>647</v>
      </c>
      <c r="D3419" s="68">
        <v>45835</v>
      </c>
      <c r="E3419" s="66">
        <f t="shared" si="39"/>
        <v>6</v>
      </c>
      <c r="F3419" s="66">
        <f t="shared" si="40"/>
        <v>2025</v>
      </c>
      <c r="G3419" s="67">
        <f t="shared" si="41"/>
        <v>45809</v>
      </c>
      <c r="H3419" s="67" t="s">
        <v>29</v>
      </c>
      <c r="I3419" s="26" t="s">
        <v>43</v>
      </c>
      <c r="J3419" s="66" t="s">
        <v>1773</v>
      </c>
      <c r="K3419" s="69"/>
      <c r="L3419" s="69"/>
      <c r="M3419" s="69" t="s">
        <v>666</v>
      </c>
      <c r="N3419" s="69" t="s">
        <v>28</v>
      </c>
      <c r="O3419" s="71">
        <v>0</v>
      </c>
      <c r="P3419" s="74">
        <v>1091.5</v>
      </c>
    </row>
    <row r="3420" spans="1:16" ht="14.25" customHeight="1">
      <c r="A3420" s="64" t="s">
        <v>651</v>
      </c>
      <c r="B3420" s="163" t="s">
        <v>1653</v>
      </c>
      <c r="C3420" s="174" t="s">
        <v>647</v>
      </c>
      <c r="D3420" s="68">
        <v>45835</v>
      </c>
      <c r="E3420" s="66">
        <f t="shared" si="39"/>
        <v>6</v>
      </c>
      <c r="F3420" s="66">
        <f t="shared" si="40"/>
        <v>2025</v>
      </c>
      <c r="G3420" s="67">
        <f t="shared" si="41"/>
        <v>45809</v>
      </c>
      <c r="H3420" s="67" t="s">
        <v>2009</v>
      </c>
      <c r="I3420" s="26" t="s">
        <v>102</v>
      </c>
      <c r="J3420" s="66" t="s">
        <v>1774</v>
      </c>
      <c r="K3420" s="69"/>
      <c r="L3420" s="69"/>
      <c r="M3420" s="69" t="s">
        <v>666</v>
      </c>
      <c r="N3420" s="69" t="s">
        <v>28</v>
      </c>
      <c r="O3420" s="71">
        <v>0</v>
      </c>
      <c r="P3420" s="74">
        <v>60</v>
      </c>
    </row>
    <row r="3421" spans="1:16" ht="14.25" customHeight="1">
      <c r="A3421" s="64" t="s">
        <v>651</v>
      </c>
      <c r="B3421" s="163" t="s">
        <v>1653</v>
      </c>
      <c r="C3421" s="174" t="s">
        <v>647</v>
      </c>
      <c r="D3421" s="68">
        <v>45838</v>
      </c>
      <c r="E3421" s="66">
        <f t="shared" si="39"/>
        <v>6</v>
      </c>
      <c r="F3421" s="66">
        <f t="shared" si="40"/>
        <v>2025</v>
      </c>
      <c r="G3421" s="67">
        <f t="shared" si="41"/>
        <v>45809</v>
      </c>
      <c r="H3421" s="67" t="s">
        <v>29</v>
      </c>
      <c r="I3421" s="26" t="s">
        <v>161</v>
      </c>
      <c r="J3421" s="66" t="s">
        <v>307</v>
      </c>
      <c r="K3421" s="69"/>
      <c r="L3421" s="69"/>
      <c r="M3421" s="69" t="s">
        <v>664</v>
      </c>
      <c r="N3421" s="69" t="s">
        <v>28</v>
      </c>
      <c r="O3421" s="71">
        <v>0</v>
      </c>
      <c r="P3421" s="74">
        <v>62250.78</v>
      </c>
    </row>
    <row r="3422" spans="1:16" ht="14.25" customHeight="1">
      <c r="A3422" s="64" t="s">
        <v>651</v>
      </c>
      <c r="B3422" s="163" t="s">
        <v>1653</v>
      </c>
      <c r="C3422" s="174" t="s">
        <v>647</v>
      </c>
      <c r="D3422" s="68">
        <v>45838</v>
      </c>
      <c r="E3422" s="66">
        <f t="shared" si="39"/>
        <v>6</v>
      </c>
      <c r="F3422" s="66">
        <f t="shared" si="40"/>
        <v>2025</v>
      </c>
      <c r="G3422" s="67">
        <f t="shared" si="41"/>
        <v>45809</v>
      </c>
      <c r="H3422" s="67" t="s">
        <v>2008</v>
      </c>
      <c r="I3422" s="26" t="s">
        <v>475</v>
      </c>
      <c r="J3422" s="66" t="s">
        <v>1676</v>
      </c>
      <c r="K3422" s="69"/>
      <c r="L3422" s="69"/>
      <c r="M3422" s="69" t="s">
        <v>666</v>
      </c>
      <c r="N3422" s="69" t="s">
        <v>28</v>
      </c>
      <c r="O3422" s="71">
        <v>0</v>
      </c>
      <c r="P3422" s="74">
        <v>126.15</v>
      </c>
    </row>
    <row r="3423" spans="1:16" ht="14.25" customHeight="1">
      <c r="A3423" s="64" t="s">
        <v>651</v>
      </c>
      <c r="B3423" s="163" t="s">
        <v>1653</v>
      </c>
      <c r="C3423" s="174" t="s">
        <v>647</v>
      </c>
      <c r="D3423" s="68">
        <v>45838</v>
      </c>
      <c r="E3423" s="66">
        <f t="shared" si="39"/>
        <v>6</v>
      </c>
      <c r="F3423" s="66">
        <f t="shared" si="40"/>
        <v>2025</v>
      </c>
      <c r="G3423" s="67">
        <f t="shared" si="41"/>
        <v>45809</v>
      </c>
      <c r="H3423" s="67" t="s">
        <v>2008</v>
      </c>
      <c r="I3423" s="26" t="s">
        <v>475</v>
      </c>
      <c r="J3423" s="66" t="s">
        <v>1775</v>
      </c>
      <c r="K3423" s="69"/>
      <c r="L3423" s="69"/>
      <c r="M3423" s="69" t="s">
        <v>666</v>
      </c>
      <c r="N3423" s="69" t="s">
        <v>28</v>
      </c>
      <c r="O3423" s="71">
        <v>0</v>
      </c>
      <c r="P3423" s="74">
        <v>567</v>
      </c>
    </row>
    <row r="3424" spans="1:16" ht="14.25" customHeight="1">
      <c r="A3424" s="64" t="s">
        <v>651</v>
      </c>
      <c r="B3424" s="163" t="s">
        <v>1653</v>
      </c>
      <c r="C3424" s="174" t="s">
        <v>647</v>
      </c>
      <c r="D3424" s="68">
        <v>45838</v>
      </c>
      <c r="E3424" s="66">
        <f t="shared" si="39"/>
        <v>6</v>
      </c>
      <c r="F3424" s="66">
        <f t="shared" si="40"/>
        <v>2025</v>
      </c>
      <c r="G3424" s="67">
        <f t="shared" si="41"/>
        <v>45809</v>
      </c>
      <c r="H3424" s="67" t="s">
        <v>2008</v>
      </c>
      <c r="I3424" s="26" t="s">
        <v>147</v>
      </c>
      <c r="J3424" s="66" t="s">
        <v>1776</v>
      </c>
      <c r="K3424" s="69"/>
      <c r="L3424" s="69"/>
      <c r="M3424" s="69" t="s">
        <v>666</v>
      </c>
      <c r="N3424" s="69" t="s">
        <v>28</v>
      </c>
      <c r="O3424" s="71">
        <v>0</v>
      </c>
      <c r="P3424" s="74">
        <v>75.59</v>
      </c>
    </row>
    <row r="3425" spans="1:16" ht="14.25" customHeight="1">
      <c r="A3425" s="64" t="s">
        <v>651</v>
      </c>
      <c r="B3425" s="163" t="s">
        <v>1653</v>
      </c>
      <c r="C3425" s="174" t="s">
        <v>647</v>
      </c>
      <c r="D3425" s="68">
        <v>45838</v>
      </c>
      <c r="E3425" s="66">
        <f t="shared" si="39"/>
        <v>6</v>
      </c>
      <c r="F3425" s="66">
        <f t="shared" si="40"/>
        <v>2025</v>
      </c>
      <c r="G3425" s="67">
        <f t="shared" si="41"/>
        <v>45809</v>
      </c>
      <c r="H3425" s="67" t="s">
        <v>2008</v>
      </c>
      <c r="I3425" s="26" t="s">
        <v>147</v>
      </c>
      <c r="J3425" s="66" t="s">
        <v>1777</v>
      </c>
      <c r="K3425" s="69"/>
      <c r="L3425" s="69"/>
      <c r="M3425" s="69" t="s">
        <v>666</v>
      </c>
      <c r="N3425" s="69" t="s">
        <v>28</v>
      </c>
      <c r="O3425" s="71">
        <v>0</v>
      </c>
      <c r="P3425" s="74">
        <v>350.46</v>
      </c>
    </row>
    <row r="3426" spans="1:16" ht="14.25" customHeight="1">
      <c r="A3426" s="64" t="s">
        <v>651</v>
      </c>
      <c r="B3426" s="163" t="s">
        <v>1653</v>
      </c>
      <c r="C3426" s="174" t="s">
        <v>647</v>
      </c>
      <c r="D3426" s="68">
        <v>45838</v>
      </c>
      <c r="E3426" s="66">
        <f t="shared" si="39"/>
        <v>6</v>
      </c>
      <c r="F3426" s="66">
        <f t="shared" si="40"/>
        <v>2025</v>
      </c>
      <c r="G3426" s="67">
        <f t="shared" si="41"/>
        <v>45809</v>
      </c>
      <c r="H3426" s="67" t="s">
        <v>2008</v>
      </c>
      <c r="I3426" s="26" t="s">
        <v>1808</v>
      </c>
      <c r="J3426" s="66" t="s">
        <v>1688</v>
      </c>
      <c r="K3426" s="69"/>
      <c r="L3426" s="69"/>
      <c r="M3426" s="69" t="s">
        <v>666</v>
      </c>
      <c r="N3426" s="69" t="s">
        <v>28</v>
      </c>
      <c r="O3426" s="71">
        <v>0</v>
      </c>
      <c r="P3426" s="74">
        <v>231</v>
      </c>
    </row>
    <row r="3427" spans="1:16" ht="14.25" customHeight="1">
      <c r="A3427" s="64" t="s">
        <v>651</v>
      </c>
      <c r="B3427" s="163" t="s">
        <v>1653</v>
      </c>
      <c r="C3427" s="174" t="s">
        <v>647</v>
      </c>
      <c r="D3427" s="68">
        <v>45838</v>
      </c>
      <c r="E3427" s="66">
        <f t="shared" si="39"/>
        <v>6</v>
      </c>
      <c r="F3427" s="66">
        <f t="shared" si="40"/>
        <v>2025</v>
      </c>
      <c r="G3427" s="67">
        <f t="shared" si="41"/>
        <v>45809</v>
      </c>
      <c r="H3427" s="67" t="s">
        <v>29</v>
      </c>
      <c r="I3427" s="26" t="s">
        <v>281</v>
      </c>
      <c r="J3427" s="66" t="s">
        <v>1657</v>
      </c>
      <c r="K3427" s="69"/>
      <c r="L3427" s="69"/>
      <c r="M3427" s="69" t="s">
        <v>666</v>
      </c>
      <c r="N3427" s="69" t="s">
        <v>28</v>
      </c>
      <c r="O3427" s="71">
        <v>0</v>
      </c>
      <c r="P3427" s="74">
        <v>264.68</v>
      </c>
    </row>
    <row r="3428" spans="1:16" ht="14.25" customHeight="1">
      <c r="A3428" s="64" t="s">
        <v>651</v>
      </c>
      <c r="B3428" s="163" t="s">
        <v>1653</v>
      </c>
      <c r="C3428" s="174" t="s">
        <v>647</v>
      </c>
      <c r="D3428" s="68">
        <v>45838</v>
      </c>
      <c r="E3428" s="66">
        <f t="shared" si="39"/>
        <v>6</v>
      </c>
      <c r="F3428" s="66">
        <f t="shared" si="40"/>
        <v>2025</v>
      </c>
      <c r="G3428" s="67">
        <f t="shared" si="41"/>
        <v>45809</v>
      </c>
      <c r="H3428" s="67" t="s">
        <v>29</v>
      </c>
      <c r="I3428" s="26" t="s">
        <v>281</v>
      </c>
      <c r="J3428" s="66" t="s">
        <v>1658</v>
      </c>
      <c r="K3428" s="69"/>
      <c r="L3428" s="69"/>
      <c r="M3428" s="69" t="s">
        <v>666</v>
      </c>
      <c r="N3428" s="69" t="s">
        <v>28</v>
      </c>
      <c r="O3428" s="71">
        <v>0</v>
      </c>
      <c r="P3428" s="74">
        <v>461.07</v>
      </c>
    </row>
    <row r="3429" spans="1:16" ht="14.25" customHeight="1">
      <c r="A3429" s="64" t="s">
        <v>651</v>
      </c>
      <c r="B3429" s="163" t="s">
        <v>1653</v>
      </c>
      <c r="C3429" s="174" t="s">
        <v>647</v>
      </c>
      <c r="D3429" s="68">
        <v>45838</v>
      </c>
      <c r="E3429" s="66">
        <f t="shared" si="39"/>
        <v>6</v>
      </c>
      <c r="F3429" s="66">
        <f t="shared" si="40"/>
        <v>2025</v>
      </c>
      <c r="G3429" s="67">
        <f t="shared" si="41"/>
        <v>45809</v>
      </c>
      <c r="H3429" s="67" t="s">
        <v>2009</v>
      </c>
      <c r="I3429" s="26" t="s">
        <v>102</v>
      </c>
      <c r="J3429" s="66" t="s">
        <v>1778</v>
      </c>
      <c r="K3429" s="69"/>
      <c r="L3429" s="69"/>
      <c r="M3429" s="69" t="s">
        <v>666</v>
      </c>
      <c r="N3429" s="69" t="s">
        <v>28</v>
      </c>
      <c r="O3429" s="71">
        <v>0</v>
      </c>
      <c r="P3429" s="74">
        <v>2.2799999999999998</v>
      </c>
    </row>
    <row r="3430" spans="1:16" ht="14.25" customHeight="1">
      <c r="A3430" s="64" t="s">
        <v>651</v>
      </c>
      <c r="B3430" s="163" t="s">
        <v>1653</v>
      </c>
      <c r="C3430" s="174" t="s">
        <v>647</v>
      </c>
      <c r="D3430" s="68">
        <v>45838</v>
      </c>
      <c r="E3430" s="66">
        <f t="shared" si="39"/>
        <v>6</v>
      </c>
      <c r="F3430" s="66">
        <f t="shared" si="40"/>
        <v>2025</v>
      </c>
      <c r="G3430" s="67">
        <f t="shared" si="41"/>
        <v>45809</v>
      </c>
      <c r="H3430" s="67" t="s">
        <v>2009</v>
      </c>
      <c r="I3430" s="26" t="s">
        <v>102</v>
      </c>
      <c r="J3430" s="66" t="s">
        <v>1779</v>
      </c>
      <c r="K3430" s="69"/>
      <c r="L3430" s="69"/>
      <c r="M3430" s="69" t="s">
        <v>666</v>
      </c>
      <c r="N3430" s="69" t="s">
        <v>28</v>
      </c>
      <c r="O3430" s="71">
        <v>0</v>
      </c>
      <c r="P3430" s="74">
        <v>13</v>
      </c>
    </row>
    <row r="3431" spans="1:16" ht="14.25" customHeight="1">
      <c r="A3431" s="64" t="s">
        <v>650</v>
      </c>
      <c r="B3431" s="163" t="s">
        <v>1780</v>
      </c>
      <c r="C3431" s="174" t="s">
        <v>647</v>
      </c>
      <c r="D3431" s="68">
        <v>45656</v>
      </c>
      <c r="E3431" s="66">
        <f t="shared" si="39"/>
        <v>12</v>
      </c>
      <c r="F3431" s="66">
        <f t="shared" si="40"/>
        <v>2024</v>
      </c>
      <c r="G3431" s="67">
        <f t="shared" si="41"/>
        <v>45627</v>
      </c>
      <c r="H3431" s="67" t="s">
        <v>2006</v>
      </c>
      <c r="I3431" s="26" t="s">
        <v>663</v>
      </c>
      <c r="J3431" s="66" t="s">
        <v>663</v>
      </c>
      <c r="K3431" s="69"/>
      <c r="L3431" s="69"/>
      <c r="M3431" s="69" t="s">
        <v>664</v>
      </c>
      <c r="N3431" s="69" t="s">
        <v>604</v>
      </c>
      <c r="O3431" s="71">
        <v>0</v>
      </c>
      <c r="P3431" s="74">
        <v>0</v>
      </c>
    </row>
    <row r="3432" spans="1:16" ht="14.25" customHeight="1">
      <c r="A3432" s="64" t="s">
        <v>650</v>
      </c>
      <c r="B3432" s="163" t="s">
        <v>1780</v>
      </c>
      <c r="C3432" s="174" t="s">
        <v>647</v>
      </c>
      <c r="D3432" s="68">
        <v>45656</v>
      </c>
      <c r="E3432" s="66">
        <f t="shared" si="39"/>
        <v>12</v>
      </c>
      <c r="F3432" s="66">
        <f t="shared" si="40"/>
        <v>2024</v>
      </c>
      <c r="G3432" s="67">
        <f t="shared" si="41"/>
        <v>45627</v>
      </c>
      <c r="H3432" s="67" t="s">
        <v>2007</v>
      </c>
      <c r="I3432" s="32" t="s">
        <v>1781</v>
      </c>
      <c r="J3432" s="66" t="s">
        <v>1699</v>
      </c>
      <c r="K3432" s="69"/>
      <c r="L3432" s="69"/>
      <c r="M3432" s="69" t="s">
        <v>666</v>
      </c>
      <c r="N3432" s="69" t="s">
        <v>28</v>
      </c>
      <c r="O3432" s="71">
        <v>150000</v>
      </c>
      <c r="P3432" s="74">
        <v>0</v>
      </c>
    </row>
    <row r="3433" spans="1:16" ht="14.25" customHeight="1">
      <c r="A3433" s="64" t="s">
        <v>650</v>
      </c>
      <c r="B3433" s="163" t="s">
        <v>1780</v>
      </c>
      <c r="C3433" s="174" t="s">
        <v>647</v>
      </c>
      <c r="D3433" s="68">
        <v>45806</v>
      </c>
      <c r="E3433" s="66">
        <f t="shared" si="39"/>
        <v>5</v>
      </c>
      <c r="F3433" s="66">
        <f t="shared" si="40"/>
        <v>2025</v>
      </c>
      <c r="G3433" s="67">
        <f t="shared" si="41"/>
        <v>45778</v>
      </c>
      <c r="H3433" s="67" t="s">
        <v>2006</v>
      </c>
      <c r="I3433" s="26" t="s">
        <v>165</v>
      </c>
      <c r="J3433" s="66" t="s">
        <v>1782</v>
      </c>
      <c r="K3433" s="69"/>
      <c r="L3433" s="69"/>
      <c r="M3433" s="69"/>
      <c r="N3433" s="69"/>
      <c r="O3433" s="71">
        <v>7891.2</v>
      </c>
      <c r="P3433" s="74">
        <v>0</v>
      </c>
    </row>
    <row r="3434" spans="1:16" ht="14.25" customHeight="1">
      <c r="A3434" s="64" t="s">
        <v>650</v>
      </c>
      <c r="B3434" s="163" t="s">
        <v>1780</v>
      </c>
      <c r="C3434" s="174" t="s">
        <v>647</v>
      </c>
      <c r="D3434" s="68">
        <v>45807</v>
      </c>
      <c r="E3434" s="66">
        <f t="shared" si="39"/>
        <v>5</v>
      </c>
      <c r="F3434" s="66">
        <f t="shared" si="40"/>
        <v>2025</v>
      </c>
      <c r="G3434" s="67">
        <f t="shared" si="41"/>
        <v>45778</v>
      </c>
      <c r="H3434" s="67" t="s">
        <v>2006</v>
      </c>
      <c r="I3434" s="26" t="s">
        <v>165</v>
      </c>
      <c r="J3434" s="66" t="s">
        <v>1782</v>
      </c>
      <c r="K3434" s="69"/>
      <c r="L3434" s="69"/>
      <c r="M3434" s="69"/>
      <c r="N3434" s="69"/>
      <c r="O3434" s="71">
        <v>9249.4500000000007</v>
      </c>
      <c r="P3434" s="74">
        <v>0</v>
      </c>
    </row>
    <row r="3435" spans="1:16" ht="14.25" customHeight="1">
      <c r="A3435" s="64" t="s">
        <v>650</v>
      </c>
      <c r="B3435" s="163" t="s">
        <v>1780</v>
      </c>
      <c r="C3435" s="174" t="s">
        <v>647</v>
      </c>
      <c r="D3435" s="68">
        <v>45800</v>
      </c>
      <c r="E3435" s="66">
        <f t="shared" si="39"/>
        <v>5</v>
      </c>
      <c r="F3435" s="66">
        <f t="shared" si="40"/>
        <v>2025</v>
      </c>
      <c r="G3435" s="67">
        <f t="shared" si="41"/>
        <v>45778</v>
      </c>
      <c r="H3435" s="67" t="s">
        <v>2006</v>
      </c>
      <c r="I3435" s="26" t="s">
        <v>165</v>
      </c>
      <c r="J3435" s="66" t="s">
        <v>1783</v>
      </c>
      <c r="K3435" s="69"/>
      <c r="L3435" s="69"/>
      <c r="M3435" s="69"/>
      <c r="N3435" s="69"/>
      <c r="O3435" s="71">
        <v>0</v>
      </c>
      <c r="P3435" s="74">
        <v>150000</v>
      </c>
    </row>
    <row r="3436" spans="1:16" ht="14.25" customHeight="1">
      <c r="A3436" s="64" t="s">
        <v>650</v>
      </c>
      <c r="B3436" s="163" t="s">
        <v>1780</v>
      </c>
      <c r="C3436" s="174" t="s">
        <v>647</v>
      </c>
      <c r="D3436" s="68">
        <v>45806</v>
      </c>
      <c r="E3436" s="66">
        <f t="shared" si="39"/>
        <v>5</v>
      </c>
      <c r="F3436" s="66">
        <f t="shared" si="40"/>
        <v>2025</v>
      </c>
      <c r="G3436" s="67">
        <f t="shared" si="41"/>
        <v>45778</v>
      </c>
      <c r="H3436" s="67" t="s">
        <v>29</v>
      </c>
      <c r="I3436" s="26" t="s">
        <v>43</v>
      </c>
      <c r="J3436" s="66" t="s">
        <v>1784</v>
      </c>
      <c r="K3436" s="69"/>
      <c r="L3436" s="69"/>
      <c r="M3436" s="69" t="s">
        <v>666</v>
      </c>
      <c r="N3436" s="69" t="s">
        <v>28</v>
      </c>
      <c r="O3436" s="71">
        <v>0</v>
      </c>
      <c r="P3436" s="74">
        <v>3945.6</v>
      </c>
    </row>
    <row r="3437" spans="1:16" ht="14.25" customHeight="1">
      <c r="A3437" s="64" t="s">
        <v>650</v>
      </c>
      <c r="B3437" s="163" t="s">
        <v>1780</v>
      </c>
      <c r="C3437" s="174" t="s">
        <v>647</v>
      </c>
      <c r="D3437" s="68">
        <v>45806</v>
      </c>
      <c r="E3437" s="66">
        <f t="shared" si="39"/>
        <v>5</v>
      </c>
      <c r="F3437" s="66">
        <f t="shared" si="40"/>
        <v>2025</v>
      </c>
      <c r="G3437" s="67">
        <f t="shared" si="41"/>
        <v>45778</v>
      </c>
      <c r="H3437" s="67" t="s">
        <v>29</v>
      </c>
      <c r="I3437" s="26" t="s">
        <v>43</v>
      </c>
      <c r="J3437" s="66" t="s">
        <v>1785</v>
      </c>
      <c r="K3437" s="69"/>
      <c r="L3437" s="69"/>
      <c r="M3437" s="69" t="s">
        <v>666</v>
      </c>
      <c r="N3437" s="69" t="s">
        <v>28</v>
      </c>
      <c r="O3437" s="71">
        <v>0</v>
      </c>
      <c r="P3437" s="74">
        <v>3945.6</v>
      </c>
    </row>
    <row r="3438" spans="1:16" ht="14.25" customHeight="1">
      <c r="A3438" s="64" t="s">
        <v>650</v>
      </c>
      <c r="B3438" s="163" t="s">
        <v>1780</v>
      </c>
      <c r="C3438" s="174" t="s">
        <v>647</v>
      </c>
      <c r="D3438" s="68">
        <v>45807</v>
      </c>
      <c r="E3438" s="66">
        <f t="shared" si="39"/>
        <v>5</v>
      </c>
      <c r="F3438" s="66">
        <f t="shared" si="40"/>
        <v>2025</v>
      </c>
      <c r="G3438" s="67">
        <f t="shared" si="41"/>
        <v>45778</v>
      </c>
      <c r="H3438" s="67" t="s">
        <v>29</v>
      </c>
      <c r="I3438" s="26" t="s">
        <v>43</v>
      </c>
      <c r="J3438" s="66" t="s">
        <v>1786</v>
      </c>
      <c r="K3438" s="69"/>
      <c r="L3438" s="69"/>
      <c r="M3438" s="69" t="s">
        <v>666</v>
      </c>
      <c r="N3438" s="69" t="s">
        <v>28</v>
      </c>
      <c r="O3438" s="71">
        <v>0</v>
      </c>
      <c r="P3438" s="74">
        <v>3303.85</v>
      </c>
    </row>
    <row r="3439" spans="1:16" ht="14.25" customHeight="1">
      <c r="A3439" s="64" t="s">
        <v>650</v>
      </c>
      <c r="B3439" s="163" t="s">
        <v>1780</v>
      </c>
      <c r="C3439" s="174" t="s">
        <v>647</v>
      </c>
      <c r="D3439" s="68">
        <v>45807</v>
      </c>
      <c r="E3439" s="66">
        <f t="shared" si="39"/>
        <v>5</v>
      </c>
      <c r="F3439" s="66">
        <f t="shared" si="40"/>
        <v>2025</v>
      </c>
      <c r="G3439" s="67">
        <f t="shared" si="41"/>
        <v>45778</v>
      </c>
      <c r="H3439" s="67" t="s">
        <v>29</v>
      </c>
      <c r="I3439" s="26" t="s">
        <v>43</v>
      </c>
      <c r="J3439" s="66" t="s">
        <v>1787</v>
      </c>
      <c r="K3439" s="69"/>
      <c r="L3439" s="69"/>
      <c r="M3439" s="69" t="s">
        <v>666</v>
      </c>
      <c r="N3439" s="69" t="s">
        <v>28</v>
      </c>
      <c r="O3439" s="71">
        <v>0</v>
      </c>
      <c r="P3439" s="74">
        <v>2000</v>
      </c>
    </row>
    <row r="3440" spans="1:16" ht="14.25" customHeight="1">
      <c r="A3440" s="64" t="s">
        <v>650</v>
      </c>
      <c r="B3440" s="163" t="s">
        <v>1780</v>
      </c>
      <c r="C3440" s="174" t="s">
        <v>647</v>
      </c>
      <c r="D3440" s="68">
        <v>45807</v>
      </c>
      <c r="E3440" s="66">
        <f t="shared" si="39"/>
        <v>5</v>
      </c>
      <c r="F3440" s="66">
        <f t="shared" si="40"/>
        <v>2025</v>
      </c>
      <c r="G3440" s="67">
        <f t="shared" si="41"/>
        <v>45778</v>
      </c>
      <c r="H3440" s="67" t="s">
        <v>29</v>
      </c>
      <c r="I3440" s="26" t="s">
        <v>43</v>
      </c>
      <c r="J3440" s="66" t="s">
        <v>1788</v>
      </c>
      <c r="K3440" s="69"/>
      <c r="L3440" s="69"/>
      <c r="M3440" s="69" t="s">
        <v>666</v>
      </c>
      <c r="N3440" s="69" t="s">
        <v>28</v>
      </c>
      <c r="O3440" s="71">
        <v>0</v>
      </c>
      <c r="P3440" s="74">
        <v>3945.6</v>
      </c>
    </row>
    <row r="3441" spans="1:16" ht="14.25" customHeight="1">
      <c r="A3441" s="64" t="s">
        <v>650</v>
      </c>
      <c r="B3441" s="163" t="s">
        <v>1780</v>
      </c>
      <c r="C3441" s="174" t="s">
        <v>647</v>
      </c>
      <c r="D3441" s="68">
        <v>45818</v>
      </c>
      <c r="E3441" s="66">
        <f t="shared" si="39"/>
        <v>6</v>
      </c>
      <c r="F3441" s="66">
        <f t="shared" si="40"/>
        <v>2025</v>
      </c>
      <c r="G3441" s="67">
        <f t="shared" si="41"/>
        <v>45809</v>
      </c>
      <c r="H3441" s="67" t="s">
        <v>2006</v>
      </c>
      <c r="I3441" s="26" t="s">
        <v>1782</v>
      </c>
      <c r="J3441" s="66" t="s">
        <v>1783</v>
      </c>
      <c r="K3441" s="69"/>
      <c r="L3441" s="69"/>
      <c r="M3441" s="69" t="s">
        <v>664</v>
      </c>
      <c r="N3441" s="69" t="s">
        <v>604</v>
      </c>
      <c r="O3441" s="71">
        <v>2977.27</v>
      </c>
      <c r="P3441" s="74">
        <v>0</v>
      </c>
    </row>
    <row r="3442" spans="1:16" ht="14.25" customHeight="1">
      <c r="A3442" s="64" t="s">
        <v>650</v>
      </c>
      <c r="B3442" s="163" t="s">
        <v>1780</v>
      </c>
      <c r="C3442" s="174" t="s">
        <v>647</v>
      </c>
      <c r="D3442" s="68">
        <v>45831</v>
      </c>
      <c r="E3442" s="66">
        <f t="shared" si="39"/>
        <v>6</v>
      </c>
      <c r="F3442" s="66">
        <f t="shared" si="40"/>
        <v>2025</v>
      </c>
      <c r="G3442" s="67">
        <f t="shared" si="41"/>
        <v>45809</v>
      </c>
      <c r="H3442" s="67" t="s">
        <v>2014</v>
      </c>
      <c r="I3442" s="26" t="s">
        <v>1789</v>
      </c>
      <c r="J3442" s="66" t="s">
        <v>1790</v>
      </c>
      <c r="K3442" s="69"/>
      <c r="L3442" s="69"/>
      <c r="M3442" s="69" t="s">
        <v>664</v>
      </c>
      <c r="N3442" s="69" t="s">
        <v>604</v>
      </c>
      <c r="O3442" s="71">
        <v>165.83</v>
      </c>
      <c r="P3442" s="74">
        <v>0</v>
      </c>
    </row>
    <row r="3443" spans="1:16" ht="14.25" customHeight="1">
      <c r="A3443" s="64" t="s">
        <v>650</v>
      </c>
      <c r="B3443" s="163" t="s">
        <v>1780</v>
      </c>
      <c r="C3443" s="174" t="s">
        <v>647</v>
      </c>
      <c r="D3443" s="68">
        <v>45831</v>
      </c>
      <c r="E3443" s="66">
        <f t="shared" si="39"/>
        <v>6</v>
      </c>
      <c r="F3443" s="66">
        <f t="shared" si="40"/>
        <v>2025</v>
      </c>
      <c r="G3443" s="67">
        <f t="shared" si="41"/>
        <v>45809</v>
      </c>
      <c r="H3443" s="67" t="s">
        <v>2006</v>
      </c>
      <c r="I3443" s="26" t="s">
        <v>1782</v>
      </c>
      <c r="J3443" s="66" t="s">
        <v>1783</v>
      </c>
      <c r="K3443" s="69"/>
      <c r="L3443" s="69"/>
      <c r="M3443" s="69" t="s">
        <v>664</v>
      </c>
      <c r="N3443" s="69" t="s">
        <v>604</v>
      </c>
      <c r="O3443" s="71">
        <v>1226.53</v>
      </c>
      <c r="P3443" s="74">
        <v>0</v>
      </c>
    </row>
    <row r="3444" spans="1:16" ht="14.25" customHeight="1">
      <c r="A3444" s="64" t="s">
        <v>650</v>
      </c>
      <c r="B3444" s="163" t="s">
        <v>1780</v>
      </c>
      <c r="C3444" s="174" t="s">
        <v>647</v>
      </c>
      <c r="D3444" s="68">
        <v>45834</v>
      </c>
      <c r="E3444" s="66">
        <f t="shared" si="39"/>
        <v>6</v>
      </c>
      <c r="F3444" s="66">
        <f t="shared" si="40"/>
        <v>2025</v>
      </c>
      <c r="G3444" s="67">
        <f t="shared" si="41"/>
        <v>45809</v>
      </c>
      <c r="H3444" s="67" t="s">
        <v>2006</v>
      </c>
      <c r="I3444" s="26" t="s">
        <v>1782</v>
      </c>
      <c r="J3444" s="66" t="s">
        <v>1783</v>
      </c>
      <c r="K3444" s="69"/>
      <c r="L3444" s="69"/>
      <c r="M3444" s="69" t="s">
        <v>664</v>
      </c>
      <c r="N3444" s="69" t="s">
        <v>604</v>
      </c>
      <c r="O3444" s="71">
        <v>15754.8</v>
      </c>
      <c r="P3444" s="74">
        <v>0</v>
      </c>
    </row>
    <row r="3445" spans="1:16" ht="14.25" customHeight="1">
      <c r="A3445" s="64" t="s">
        <v>650</v>
      </c>
      <c r="B3445" s="163" t="s">
        <v>1780</v>
      </c>
      <c r="C3445" s="174" t="s">
        <v>647</v>
      </c>
      <c r="D3445" s="68">
        <v>45835</v>
      </c>
      <c r="E3445" s="66">
        <f t="shared" si="39"/>
        <v>6</v>
      </c>
      <c r="F3445" s="66">
        <f t="shared" si="40"/>
        <v>2025</v>
      </c>
      <c r="G3445" s="67">
        <f t="shared" si="41"/>
        <v>45809</v>
      </c>
      <c r="H3445" s="67" t="s">
        <v>2006</v>
      </c>
      <c r="I3445" s="26" t="s">
        <v>1782</v>
      </c>
      <c r="J3445" s="66" t="s">
        <v>1783</v>
      </c>
      <c r="K3445" s="69"/>
      <c r="L3445" s="69"/>
      <c r="M3445" s="69" t="s">
        <v>664</v>
      </c>
      <c r="N3445" s="69" t="s">
        <v>604</v>
      </c>
      <c r="O3445" s="71">
        <v>3115.66</v>
      </c>
      <c r="P3445" s="74">
        <v>0</v>
      </c>
    </row>
    <row r="3446" spans="1:16" ht="14.25" customHeight="1">
      <c r="A3446" s="64" t="s">
        <v>650</v>
      </c>
      <c r="B3446" s="163" t="s">
        <v>1780</v>
      </c>
      <c r="C3446" s="174" t="s">
        <v>647</v>
      </c>
      <c r="D3446" s="68">
        <v>45818</v>
      </c>
      <c r="E3446" s="66">
        <f t="shared" si="39"/>
        <v>6</v>
      </c>
      <c r="F3446" s="66">
        <f t="shared" si="40"/>
        <v>2025</v>
      </c>
      <c r="G3446" s="67">
        <f t="shared" si="41"/>
        <v>45809</v>
      </c>
      <c r="H3446" s="67" t="s">
        <v>2008</v>
      </c>
      <c r="I3446" s="26" t="s">
        <v>475</v>
      </c>
      <c r="J3446" s="66" t="s">
        <v>1676</v>
      </c>
      <c r="K3446" s="69"/>
      <c r="L3446" s="69"/>
      <c r="M3446" s="69" t="s">
        <v>666</v>
      </c>
      <c r="N3446" s="69" t="s">
        <v>28</v>
      </c>
      <c r="O3446" s="71">
        <v>0</v>
      </c>
      <c r="P3446" s="74">
        <v>1195</v>
      </c>
    </row>
    <row r="3447" spans="1:16" ht="14.25" customHeight="1">
      <c r="A3447" s="64" t="s">
        <v>650</v>
      </c>
      <c r="B3447" s="163" t="s">
        <v>1780</v>
      </c>
      <c r="C3447" s="174" t="s">
        <v>647</v>
      </c>
      <c r="D3447" s="68">
        <v>45818</v>
      </c>
      <c r="E3447" s="66">
        <f t="shared" si="39"/>
        <v>6</v>
      </c>
      <c r="F3447" s="66">
        <f t="shared" si="40"/>
        <v>2025</v>
      </c>
      <c r="G3447" s="67">
        <f t="shared" si="41"/>
        <v>45809</v>
      </c>
      <c r="H3447" s="67" t="s">
        <v>2008</v>
      </c>
      <c r="I3447" s="26" t="s">
        <v>475</v>
      </c>
      <c r="J3447" s="66" t="s">
        <v>1707</v>
      </c>
      <c r="K3447" s="69"/>
      <c r="L3447" s="69"/>
      <c r="M3447" s="69" t="s">
        <v>666</v>
      </c>
      <c r="N3447" s="69" t="s">
        <v>28</v>
      </c>
      <c r="O3447" s="71">
        <v>0</v>
      </c>
      <c r="P3447" s="74">
        <v>1782.27</v>
      </c>
    </row>
    <row r="3448" spans="1:16" ht="14.25" customHeight="1">
      <c r="A3448" s="64" t="s">
        <v>650</v>
      </c>
      <c r="B3448" s="163" t="s">
        <v>1780</v>
      </c>
      <c r="C3448" s="174" t="s">
        <v>647</v>
      </c>
      <c r="D3448" s="68">
        <v>45831</v>
      </c>
      <c r="E3448" s="66">
        <f t="shared" si="39"/>
        <v>6</v>
      </c>
      <c r="F3448" s="66">
        <f t="shared" si="40"/>
        <v>2025</v>
      </c>
      <c r="G3448" s="67">
        <f t="shared" si="41"/>
        <v>45809</v>
      </c>
      <c r="H3448" s="67" t="s">
        <v>29</v>
      </c>
      <c r="I3448" s="26" t="s">
        <v>40</v>
      </c>
      <c r="J3448" s="66" t="s">
        <v>1792</v>
      </c>
      <c r="K3448" s="69"/>
      <c r="L3448" s="69"/>
      <c r="M3448" s="69" t="s">
        <v>666</v>
      </c>
      <c r="N3448" s="69" t="s">
        <v>28</v>
      </c>
      <c r="O3448" s="71">
        <v>0</v>
      </c>
      <c r="P3448" s="74">
        <v>829.94</v>
      </c>
    </row>
    <row r="3449" spans="1:16" ht="14.25" customHeight="1">
      <c r="A3449" s="64" t="s">
        <v>650</v>
      </c>
      <c r="B3449" s="163" t="s">
        <v>1780</v>
      </c>
      <c r="C3449" s="174" t="s">
        <v>647</v>
      </c>
      <c r="D3449" s="68">
        <v>45831</v>
      </c>
      <c r="E3449" s="66">
        <f t="shared" si="39"/>
        <v>6</v>
      </c>
      <c r="F3449" s="66">
        <f t="shared" si="40"/>
        <v>2025</v>
      </c>
      <c r="G3449" s="67">
        <f t="shared" si="41"/>
        <v>45809</v>
      </c>
      <c r="H3449" s="67" t="s">
        <v>29</v>
      </c>
      <c r="I3449" s="26" t="s">
        <v>37</v>
      </c>
      <c r="J3449" s="66" t="s">
        <v>1008</v>
      </c>
      <c r="K3449" s="69"/>
      <c r="L3449" s="69"/>
      <c r="M3449" s="69" t="s">
        <v>666</v>
      </c>
      <c r="N3449" s="69" t="s">
        <v>28</v>
      </c>
      <c r="O3449" s="71">
        <v>0</v>
      </c>
      <c r="P3449" s="74">
        <v>562.41999999999996</v>
      </c>
    </row>
    <row r="3450" spans="1:16" ht="14.25" customHeight="1">
      <c r="A3450" s="64" t="s">
        <v>650</v>
      </c>
      <c r="B3450" s="163" t="s">
        <v>1780</v>
      </c>
      <c r="C3450" s="174" t="s">
        <v>647</v>
      </c>
      <c r="D3450" s="68">
        <v>45834</v>
      </c>
      <c r="E3450" s="66">
        <f t="shared" si="39"/>
        <v>6</v>
      </c>
      <c r="F3450" s="66">
        <f t="shared" si="40"/>
        <v>2025</v>
      </c>
      <c r="G3450" s="67">
        <f t="shared" si="41"/>
        <v>45809</v>
      </c>
      <c r="H3450" s="67" t="s">
        <v>29</v>
      </c>
      <c r="I3450" s="26" t="s">
        <v>43</v>
      </c>
      <c r="J3450" s="66" t="s">
        <v>1793</v>
      </c>
      <c r="K3450" s="69"/>
      <c r="L3450" s="69"/>
      <c r="M3450" s="69" t="s">
        <v>666</v>
      </c>
      <c r="N3450" s="69" t="s">
        <v>28</v>
      </c>
      <c r="O3450" s="71">
        <v>0</v>
      </c>
      <c r="P3450" s="74">
        <v>2000</v>
      </c>
    </row>
    <row r="3451" spans="1:16" ht="14.25" customHeight="1">
      <c r="A3451" s="64" t="s">
        <v>650</v>
      </c>
      <c r="B3451" s="163" t="s">
        <v>1780</v>
      </c>
      <c r="C3451" s="174" t="s">
        <v>647</v>
      </c>
      <c r="D3451" s="68">
        <v>45834</v>
      </c>
      <c r="E3451" s="66">
        <f t="shared" si="39"/>
        <v>6</v>
      </c>
      <c r="F3451" s="66">
        <f t="shared" si="40"/>
        <v>2025</v>
      </c>
      <c r="G3451" s="67">
        <f t="shared" si="41"/>
        <v>45809</v>
      </c>
      <c r="H3451" s="67" t="s">
        <v>29</v>
      </c>
      <c r="I3451" s="26" t="s">
        <v>43</v>
      </c>
      <c r="J3451" s="66" t="s">
        <v>1794</v>
      </c>
      <c r="K3451" s="69"/>
      <c r="L3451" s="69"/>
      <c r="M3451" s="69" t="s">
        <v>666</v>
      </c>
      <c r="N3451" s="69" t="s">
        <v>28</v>
      </c>
      <c r="O3451" s="71">
        <v>0</v>
      </c>
      <c r="P3451" s="74">
        <v>3303.85</v>
      </c>
    </row>
    <row r="3452" spans="1:16" ht="14.25" customHeight="1">
      <c r="A3452" s="64" t="s">
        <v>650</v>
      </c>
      <c r="B3452" s="163" t="s">
        <v>1780</v>
      </c>
      <c r="C3452" s="174" t="s">
        <v>647</v>
      </c>
      <c r="D3452" s="68">
        <v>45834</v>
      </c>
      <c r="E3452" s="66">
        <f t="shared" si="39"/>
        <v>6</v>
      </c>
      <c r="F3452" s="66">
        <f t="shared" si="40"/>
        <v>2025</v>
      </c>
      <c r="G3452" s="67">
        <f t="shared" si="41"/>
        <v>45809</v>
      </c>
      <c r="H3452" s="67" t="s">
        <v>29</v>
      </c>
      <c r="I3452" s="26" t="s">
        <v>43</v>
      </c>
      <c r="J3452" s="66" t="s">
        <v>1795</v>
      </c>
      <c r="K3452" s="69"/>
      <c r="L3452" s="69"/>
      <c r="M3452" s="69" t="s">
        <v>666</v>
      </c>
      <c r="N3452" s="69" t="s">
        <v>28</v>
      </c>
      <c r="O3452" s="71">
        <v>0</v>
      </c>
      <c r="P3452" s="74">
        <v>5000</v>
      </c>
    </row>
    <row r="3453" spans="1:16" ht="14.25" customHeight="1">
      <c r="A3453" s="64" t="s">
        <v>650</v>
      </c>
      <c r="B3453" s="163" t="s">
        <v>1780</v>
      </c>
      <c r="C3453" s="174" t="s">
        <v>647</v>
      </c>
      <c r="D3453" s="68">
        <v>45834</v>
      </c>
      <c r="E3453" s="66">
        <f t="shared" si="39"/>
        <v>6</v>
      </c>
      <c r="F3453" s="66">
        <f t="shared" si="40"/>
        <v>2025</v>
      </c>
      <c r="G3453" s="67">
        <f t="shared" si="41"/>
        <v>45809</v>
      </c>
      <c r="H3453" s="67" t="s">
        <v>29</v>
      </c>
      <c r="I3453" s="26" t="s">
        <v>43</v>
      </c>
      <c r="J3453" s="66" t="s">
        <v>1796</v>
      </c>
      <c r="K3453" s="69"/>
      <c r="L3453" s="69"/>
      <c r="M3453" s="69" t="s">
        <v>666</v>
      </c>
      <c r="N3453" s="69" t="s">
        <v>28</v>
      </c>
      <c r="O3453" s="71">
        <v>0</v>
      </c>
      <c r="P3453" s="74">
        <v>5450.95</v>
      </c>
    </row>
    <row r="3454" spans="1:16" ht="14.25" customHeight="1">
      <c r="A3454" s="64" t="s">
        <v>650</v>
      </c>
      <c r="B3454" s="163" t="s">
        <v>1780</v>
      </c>
      <c r="C3454" s="174" t="s">
        <v>647</v>
      </c>
      <c r="D3454" s="68">
        <v>45835</v>
      </c>
      <c r="E3454" s="66">
        <f t="shared" si="39"/>
        <v>6</v>
      </c>
      <c r="F3454" s="66">
        <f t="shared" si="40"/>
        <v>2025</v>
      </c>
      <c r="G3454" s="67">
        <f t="shared" si="41"/>
        <v>45809</v>
      </c>
      <c r="H3454" s="67" t="s">
        <v>29</v>
      </c>
      <c r="I3454" s="26" t="s">
        <v>43</v>
      </c>
      <c r="J3454" s="66" t="s">
        <v>1797</v>
      </c>
      <c r="K3454" s="69"/>
      <c r="L3454" s="69"/>
      <c r="M3454" s="69" t="s">
        <v>666</v>
      </c>
      <c r="N3454" s="69" t="s">
        <v>28</v>
      </c>
      <c r="O3454" s="71">
        <v>0</v>
      </c>
      <c r="P3454" s="74">
        <v>3115.66</v>
      </c>
    </row>
    <row r="3455" spans="1:16" ht="14.25" customHeight="1">
      <c r="A3455" s="64" t="s">
        <v>650</v>
      </c>
      <c r="B3455" s="163" t="s">
        <v>1780</v>
      </c>
      <c r="C3455" s="174" t="s">
        <v>647</v>
      </c>
      <c r="D3455" s="68">
        <v>45867</v>
      </c>
      <c r="E3455" s="66">
        <f t="shared" si="39"/>
        <v>7</v>
      </c>
      <c r="F3455" s="66">
        <f t="shared" si="40"/>
        <v>2025</v>
      </c>
      <c r="G3455" s="67">
        <f t="shared" si="41"/>
        <v>45839</v>
      </c>
      <c r="H3455" s="67" t="s">
        <v>29</v>
      </c>
      <c r="I3455" s="26" t="s">
        <v>43</v>
      </c>
      <c r="J3455" s="66" t="s">
        <v>1031</v>
      </c>
      <c r="K3455" s="69"/>
      <c r="L3455" s="69"/>
      <c r="M3455" s="69" t="s">
        <v>666</v>
      </c>
      <c r="N3455" s="69" t="s">
        <v>28</v>
      </c>
      <c r="O3455" s="71">
        <v>0</v>
      </c>
      <c r="P3455" s="74">
        <v>5000</v>
      </c>
    </row>
    <row r="3456" spans="1:16" ht="14.25" customHeight="1">
      <c r="A3456" s="64" t="s">
        <v>650</v>
      </c>
      <c r="B3456" s="163" t="s">
        <v>1780</v>
      </c>
      <c r="C3456" s="174" t="s">
        <v>647</v>
      </c>
      <c r="D3456" s="68">
        <v>45867</v>
      </c>
      <c r="E3456" s="66">
        <f t="shared" si="39"/>
        <v>7</v>
      </c>
      <c r="F3456" s="66">
        <f t="shared" si="40"/>
        <v>2025</v>
      </c>
      <c r="G3456" s="67">
        <f t="shared" si="41"/>
        <v>45839</v>
      </c>
      <c r="H3456" s="67" t="s">
        <v>29</v>
      </c>
      <c r="I3456" s="26" t="s">
        <v>43</v>
      </c>
      <c r="J3456" s="66" t="s">
        <v>1028</v>
      </c>
      <c r="K3456" s="69"/>
      <c r="L3456" s="69"/>
      <c r="M3456" s="69" t="s">
        <v>666</v>
      </c>
      <c r="N3456" s="69" t="s">
        <v>28</v>
      </c>
      <c r="O3456" s="71">
        <v>0</v>
      </c>
      <c r="P3456" s="74">
        <v>2000</v>
      </c>
    </row>
    <row r="3457" spans="1:16" ht="14.25" customHeight="1">
      <c r="A3457" s="64" t="s">
        <v>650</v>
      </c>
      <c r="B3457" s="163" t="s">
        <v>1780</v>
      </c>
      <c r="C3457" s="174" t="s">
        <v>647</v>
      </c>
      <c r="D3457" s="68">
        <v>45867</v>
      </c>
      <c r="E3457" s="66">
        <f t="shared" si="39"/>
        <v>7</v>
      </c>
      <c r="F3457" s="66">
        <f t="shared" si="40"/>
        <v>2025</v>
      </c>
      <c r="G3457" s="67">
        <f t="shared" si="41"/>
        <v>45839</v>
      </c>
      <c r="H3457" s="67" t="s">
        <v>29</v>
      </c>
      <c r="I3457" s="26" t="s">
        <v>43</v>
      </c>
      <c r="J3457" s="66" t="s">
        <v>1796</v>
      </c>
      <c r="K3457" s="69"/>
      <c r="L3457" s="69"/>
      <c r="M3457" s="69" t="s">
        <v>666</v>
      </c>
      <c r="N3457" s="69" t="s">
        <v>28</v>
      </c>
      <c r="O3457" s="71">
        <v>0</v>
      </c>
      <c r="P3457" s="74">
        <v>5450.95</v>
      </c>
    </row>
    <row r="3458" spans="1:16" ht="14.25" customHeight="1">
      <c r="A3458" s="64" t="s">
        <v>650</v>
      </c>
      <c r="B3458" s="163" t="s">
        <v>1780</v>
      </c>
      <c r="C3458" s="174" t="s">
        <v>647</v>
      </c>
      <c r="D3458" s="68">
        <v>45867</v>
      </c>
      <c r="E3458" s="66">
        <f t="shared" si="39"/>
        <v>7</v>
      </c>
      <c r="F3458" s="66">
        <f t="shared" si="40"/>
        <v>2025</v>
      </c>
      <c r="G3458" s="67">
        <f t="shared" si="41"/>
        <v>45839</v>
      </c>
      <c r="H3458" s="67" t="s">
        <v>29</v>
      </c>
      <c r="I3458" s="26" t="s">
        <v>43</v>
      </c>
      <c r="J3458" s="66" t="s">
        <v>1054</v>
      </c>
      <c r="K3458" s="69"/>
      <c r="L3458" s="69"/>
      <c r="M3458" s="69" t="s">
        <v>666</v>
      </c>
      <c r="N3458" s="69" t="s">
        <v>28</v>
      </c>
      <c r="O3458" s="71">
        <v>0</v>
      </c>
      <c r="P3458" s="74">
        <v>3945.6</v>
      </c>
    </row>
    <row r="3459" spans="1:16" ht="14.25" customHeight="1">
      <c r="A3459" s="64" t="s">
        <v>650</v>
      </c>
      <c r="B3459" s="163" t="s">
        <v>1780</v>
      </c>
      <c r="C3459" s="174" t="s">
        <v>647</v>
      </c>
      <c r="D3459" s="68">
        <v>45867</v>
      </c>
      <c r="E3459" s="66">
        <f t="shared" si="39"/>
        <v>7</v>
      </c>
      <c r="F3459" s="66">
        <f t="shared" si="40"/>
        <v>2025</v>
      </c>
      <c r="G3459" s="67">
        <f t="shared" si="41"/>
        <v>45839</v>
      </c>
      <c r="H3459" s="67" t="s">
        <v>29</v>
      </c>
      <c r="I3459" s="26" t="s">
        <v>43</v>
      </c>
      <c r="J3459" s="66" t="s">
        <v>1030</v>
      </c>
      <c r="K3459" s="69"/>
      <c r="L3459" s="69"/>
      <c r="M3459" s="69" t="s">
        <v>666</v>
      </c>
      <c r="N3459" s="69" t="s">
        <v>28</v>
      </c>
      <c r="O3459" s="71">
        <v>0</v>
      </c>
      <c r="P3459" s="74">
        <v>3303.85</v>
      </c>
    </row>
    <row r="3460" spans="1:16" ht="14.25" customHeight="1">
      <c r="A3460" s="64" t="s">
        <v>650</v>
      </c>
      <c r="B3460" s="163" t="s">
        <v>1780</v>
      </c>
      <c r="C3460" s="174" t="s">
        <v>647</v>
      </c>
      <c r="D3460" s="68">
        <v>45867</v>
      </c>
      <c r="E3460" s="66">
        <f t="shared" si="39"/>
        <v>7</v>
      </c>
      <c r="F3460" s="66">
        <f t="shared" si="40"/>
        <v>2025</v>
      </c>
      <c r="G3460" s="67">
        <f t="shared" si="41"/>
        <v>45839</v>
      </c>
      <c r="H3460" s="67" t="s">
        <v>2006</v>
      </c>
      <c r="I3460" s="26" t="s">
        <v>165</v>
      </c>
      <c r="J3460" s="66" t="s">
        <v>1783</v>
      </c>
      <c r="K3460" s="69"/>
      <c r="L3460" s="69"/>
      <c r="M3460" s="69"/>
      <c r="N3460" s="69"/>
      <c r="O3460" s="71">
        <v>19700.400000000001</v>
      </c>
      <c r="P3460" s="74">
        <v>0</v>
      </c>
    </row>
    <row r="3461" spans="1:16" ht="14.25" customHeight="1">
      <c r="A3461" s="64" t="s">
        <v>650</v>
      </c>
      <c r="B3461" s="163" t="s">
        <v>1780</v>
      </c>
      <c r="C3461" s="174" t="s">
        <v>647</v>
      </c>
      <c r="D3461" s="68">
        <v>45874</v>
      </c>
      <c r="E3461" s="66">
        <f t="shared" si="39"/>
        <v>8</v>
      </c>
      <c r="F3461" s="66">
        <f t="shared" si="40"/>
        <v>2025</v>
      </c>
      <c r="G3461" s="67">
        <f t="shared" si="41"/>
        <v>45870</v>
      </c>
      <c r="H3461" s="67" t="s">
        <v>2007</v>
      </c>
      <c r="I3461" s="26" t="s">
        <v>1798</v>
      </c>
      <c r="J3461" s="66" t="s">
        <v>1782</v>
      </c>
      <c r="K3461" s="69"/>
      <c r="L3461" s="69"/>
      <c r="M3461" s="69"/>
      <c r="N3461" s="69"/>
      <c r="O3461" s="71">
        <v>4041.64</v>
      </c>
      <c r="P3461" s="74">
        <v>0</v>
      </c>
    </row>
    <row r="3462" spans="1:16" ht="14.25" customHeight="1">
      <c r="A3462" s="64" t="s">
        <v>650</v>
      </c>
      <c r="B3462" s="163" t="s">
        <v>1780</v>
      </c>
      <c r="C3462" s="174" t="s">
        <v>647</v>
      </c>
      <c r="D3462" s="68">
        <v>45874</v>
      </c>
      <c r="E3462" s="66">
        <f t="shared" si="39"/>
        <v>8</v>
      </c>
      <c r="F3462" s="66">
        <f t="shared" si="40"/>
        <v>2025</v>
      </c>
      <c r="G3462" s="67">
        <f t="shared" si="41"/>
        <v>45870</v>
      </c>
      <c r="H3462" s="67" t="s">
        <v>2008</v>
      </c>
      <c r="I3462" s="26" t="s">
        <v>475</v>
      </c>
      <c r="J3462" s="66" t="s">
        <v>1799</v>
      </c>
      <c r="K3462" s="69"/>
      <c r="L3462" s="69"/>
      <c r="M3462" s="69" t="s">
        <v>666</v>
      </c>
      <c r="N3462" s="69" t="s">
        <v>28</v>
      </c>
      <c r="O3462" s="71">
        <v>0</v>
      </c>
      <c r="P3462" s="74">
        <v>884.19</v>
      </c>
    </row>
    <row r="3463" spans="1:16" ht="14.25" customHeight="1">
      <c r="A3463" s="64" t="s">
        <v>650</v>
      </c>
      <c r="B3463" s="163" t="s">
        <v>1780</v>
      </c>
      <c r="C3463" s="174" t="s">
        <v>647</v>
      </c>
      <c r="D3463" s="68">
        <v>45874</v>
      </c>
      <c r="E3463" s="66">
        <f t="shared" si="39"/>
        <v>8</v>
      </c>
      <c r="F3463" s="66">
        <f t="shared" si="40"/>
        <v>2025</v>
      </c>
      <c r="G3463" s="67">
        <f t="shared" si="41"/>
        <v>45870</v>
      </c>
      <c r="H3463" s="67" t="s">
        <v>2008</v>
      </c>
      <c r="I3463" s="26" t="s">
        <v>475</v>
      </c>
      <c r="J3463" s="66" t="s">
        <v>1707</v>
      </c>
      <c r="K3463" s="69"/>
      <c r="L3463" s="69"/>
      <c r="M3463" s="69" t="s">
        <v>666</v>
      </c>
      <c r="N3463" s="69" t="s">
        <v>28</v>
      </c>
      <c r="O3463" s="71">
        <v>0</v>
      </c>
      <c r="P3463" s="74">
        <v>3157.45</v>
      </c>
    </row>
    <row r="3464" spans="1:16" ht="14.25" customHeight="1">
      <c r="A3464" s="64" t="s">
        <v>650</v>
      </c>
      <c r="B3464" s="163" t="s">
        <v>1780</v>
      </c>
      <c r="C3464" s="174" t="s">
        <v>647</v>
      </c>
      <c r="D3464" s="68">
        <v>45887</v>
      </c>
      <c r="E3464" s="66">
        <f t="shared" si="39"/>
        <v>8</v>
      </c>
      <c r="F3464" s="66">
        <f t="shared" si="40"/>
        <v>2025</v>
      </c>
      <c r="G3464" s="67">
        <f t="shared" si="41"/>
        <v>45870</v>
      </c>
      <c r="H3464" s="67" t="s">
        <v>2007</v>
      </c>
      <c r="I3464" s="26" t="s">
        <v>1798</v>
      </c>
      <c r="J3464" s="66" t="s">
        <v>1782</v>
      </c>
      <c r="K3464" s="69"/>
      <c r="L3464" s="69"/>
      <c r="M3464" s="69"/>
      <c r="N3464" s="69"/>
      <c r="O3464" s="71">
        <v>2127.17</v>
      </c>
      <c r="P3464" s="74">
        <v>0</v>
      </c>
    </row>
    <row r="3465" spans="1:16" ht="14.25" customHeight="1">
      <c r="A3465" s="64" t="s">
        <v>650</v>
      </c>
      <c r="B3465" s="163" t="s">
        <v>1780</v>
      </c>
      <c r="C3465" s="174" t="s">
        <v>647</v>
      </c>
      <c r="D3465" s="68">
        <v>45887</v>
      </c>
      <c r="E3465" s="66">
        <f t="shared" si="39"/>
        <v>8</v>
      </c>
      <c r="F3465" s="66">
        <f t="shared" si="40"/>
        <v>2025</v>
      </c>
      <c r="G3465" s="67">
        <f t="shared" si="41"/>
        <v>45870</v>
      </c>
      <c r="H3465" s="67" t="s">
        <v>2008</v>
      </c>
      <c r="I3465" s="26" t="s">
        <v>475</v>
      </c>
      <c r="J3465" s="66" t="s">
        <v>1800</v>
      </c>
      <c r="K3465" s="69"/>
      <c r="L3465" s="69"/>
      <c r="M3465" s="69" t="s">
        <v>666</v>
      </c>
      <c r="N3465" s="69" t="s">
        <v>28</v>
      </c>
      <c r="O3465" s="71">
        <v>0</v>
      </c>
      <c r="P3465" s="74">
        <v>1564.01</v>
      </c>
    </row>
    <row r="3466" spans="1:16" ht="14.25" customHeight="1">
      <c r="A3466" s="64" t="s">
        <v>650</v>
      </c>
      <c r="B3466" s="163" t="s">
        <v>1780</v>
      </c>
      <c r="C3466" s="174" t="s">
        <v>647</v>
      </c>
      <c r="D3466" s="68">
        <v>45887</v>
      </c>
      <c r="E3466" s="66">
        <f t="shared" si="39"/>
        <v>8</v>
      </c>
      <c r="F3466" s="66">
        <f t="shared" si="40"/>
        <v>2025</v>
      </c>
      <c r="G3466" s="67">
        <f t="shared" si="41"/>
        <v>45870</v>
      </c>
      <c r="H3466" s="67" t="s">
        <v>2008</v>
      </c>
      <c r="I3466" s="26" t="s">
        <v>475</v>
      </c>
      <c r="J3466" s="66" t="s">
        <v>1799</v>
      </c>
      <c r="K3466" s="69"/>
      <c r="L3466" s="69"/>
      <c r="M3466" s="69" t="s">
        <v>666</v>
      </c>
      <c r="N3466" s="69" t="s">
        <v>28</v>
      </c>
      <c r="O3466" s="71">
        <v>0</v>
      </c>
      <c r="P3466" s="74">
        <v>563.16</v>
      </c>
    </row>
    <row r="3467" spans="1:16" ht="14.25" customHeight="1">
      <c r="A3467" s="64" t="s">
        <v>650</v>
      </c>
      <c r="B3467" s="163" t="s">
        <v>1780</v>
      </c>
      <c r="C3467" s="174" t="s">
        <v>647</v>
      </c>
      <c r="D3467" s="68">
        <v>45890</v>
      </c>
      <c r="E3467" s="66">
        <f t="shared" si="39"/>
        <v>8</v>
      </c>
      <c r="F3467" s="66">
        <f t="shared" si="40"/>
        <v>2025</v>
      </c>
      <c r="G3467" s="67">
        <f t="shared" si="41"/>
        <v>45870</v>
      </c>
      <c r="H3467" s="67" t="s">
        <v>2007</v>
      </c>
      <c r="I3467" s="26" t="s">
        <v>1798</v>
      </c>
      <c r="J3467" s="66" t="s">
        <v>1782</v>
      </c>
      <c r="K3467" s="69"/>
      <c r="L3467" s="69"/>
      <c r="M3467" s="69"/>
      <c r="N3467" s="69"/>
      <c r="O3467" s="71">
        <v>3352.87</v>
      </c>
      <c r="P3467" s="74">
        <v>0</v>
      </c>
    </row>
    <row r="3468" spans="1:16" ht="14.25" customHeight="1">
      <c r="A3468" s="64" t="s">
        <v>650</v>
      </c>
      <c r="B3468" s="163" t="s">
        <v>1780</v>
      </c>
      <c r="C3468" s="174" t="s">
        <v>647</v>
      </c>
      <c r="D3468" s="68">
        <v>45890</v>
      </c>
      <c r="E3468" s="66">
        <f t="shared" si="39"/>
        <v>8</v>
      </c>
      <c r="F3468" s="66">
        <f t="shared" si="40"/>
        <v>2025</v>
      </c>
      <c r="G3468" s="67">
        <f t="shared" si="41"/>
        <v>45870</v>
      </c>
      <c r="H3468" s="67" t="s">
        <v>2008</v>
      </c>
      <c r="I3468" s="26" t="s">
        <v>475</v>
      </c>
      <c r="J3468" s="66" t="s">
        <v>1801</v>
      </c>
      <c r="K3468" s="69"/>
      <c r="L3468" s="69"/>
      <c r="M3468" s="69" t="s">
        <v>666</v>
      </c>
      <c r="N3468" s="69" t="s">
        <v>28</v>
      </c>
      <c r="O3468" s="71">
        <v>0</v>
      </c>
      <c r="P3468" s="74">
        <v>196.81</v>
      </c>
    </row>
    <row r="3469" spans="1:16" ht="14.25" customHeight="1">
      <c r="A3469" s="64" t="s">
        <v>650</v>
      </c>
      <c r="B3469" s="163" t="s">
        <v>1780</v>
      </c>
      <c r="C3469" s="174" t="s">
        <v>647</v>
      </c>
      <c r="D3469" s="68">
        <v>45890</v>
      </c>
      <c r="E3469" s="66">
        <f t="shared" si="39"/>
        <v>8</v>
      </c>
      <c r="F3469" s="66">
        <f t="shared" si="40"/>
        <v>2025</v>
      </c>
      <c r="G3469" s="67">
        <f t="shared" si="41"/>
        <v>45870</v>
      </c>
      <c r="H3469" s="67" t="s">
        <v>2008</v>
      </c>
      <c r="I3469" s="26" t="s">
        <v>475</v>
      </c>
      <c r="J3469" s="66" t="s">
        <v>1671</v>
      </c>
      <c r="K3469" s="69"/>
      <c r="L3469" s="69"/>
      <c r="M3469" s="69" t="s">
        <v>666</v>
      </c>
      <c r="N3469" s="69" t="s">
        <v>28</v>
      </c>
      <c r="O3469" s="71">
        <v>0</v>
      </c>
      <c r="P3469" s="74">
        <v>516</v>
      </c>
    </row>
    <row r="3470" spans="1:16" ht="14.25" customHeight="1">
      <c r="A3470" s="64" t="s">
        <v>650</v>
      </c>
      <c r="B3470" s="163" t="s">
        <v>1780</v>
      </c>
      <c r="C3470" s="174" t="s">
        <v>647</v>
      </c>
      <c r="D3470" s="68">
        <v>45890</v>
      </c>
      <c r="E3470" s="66">
        <f t="shared" si="39"/>
        <v>8</v>
      </c>
      <c r="F3470" s="66">
        <f t="shared" si="40"/>
        <v>2025</v>
      </c>
      <c r="G3470" s="67">
        <f t="shared" si="41"/>
        <v>45870</v>
      </c>
      <c r="H3470" s="67" t="s">
        <v>2008</v>
      </c>
      <c r="I3470" s="26" t="s">
        <v>475</v>
      </c>
      <c r="J3470" s="66" t="s">
        <v>1802</v>
      </c>
      <c r="K3470" s="69"/>
      <c r="L3470" s="69"/>
      <c r="M3470" s="69" t="s">
        <v>666</v>
      </c>
      <c r="N3470" s="69" t="s">
        <v>28</v>
      </c>
      <c r="O3470" s="71">
        <v>0</v>
      </c>
      <c r="P3470" s="74">
        <v>1059.52</v>
      </c>
    </row>
    <row r="3471" spans="1:16" ht="14.25" customHeight="1">
      <c r="A3471" s="64" t="s">
        <v>650</v>
      </c>
      <c r="B3471" s="163" t="s">
        <v>1780</v>
      </c>
      <c r="C3471" s="174" t="s">
        <v>647</v>
      </c>
      <c r="D3471" s="68">
        <v>45890</v>
      </c>
      <c r="E3471" s="66">
        <f t="shared" si="39"/>
        <v>8</v>
      </c>
      <c r="F3471" s="66">
        <f t="shared" si="40"/>
        <v>2025</v>
      </c>
      <c r="G3471" s="67">
        <f t="shared" si="41"/>
        <v>45870</v>
      </c>
      <c r="H3471" s="67" t="s">
        <v>2008</v>
      </c>
      <c r="I3471" s="26" t="s">
        <v>475</v>
      </c>
      <c r="J3471" s="66" t="s">
        <v>1671</v>
      </c>
      <c r="K3471" s="69"/>
      <c r="L3471" s="69"/>
      <c r="M3471" s="69" t="s">
        <v>666</v>
      </c>
      <c r="N3471" s="69" t="s">
        <v>28</v>
      </c>
      <c r="O3471" s="71">
        <v>0</v>
      </c>
      <c r="P3471" s="74">
        <v>507.9</v>
      </c>
    </row>
    <row r="3472" spans="1:16" ht="14.25" customHeight="1">
      <c r="A3472" s="64" t="s">
        <v>650</v>
      </c>
      <c r="B3472" s="163" t="s">
        <v>1780</v>
      </c>
      <c r="C3472" s="174" t="s">
        <v>647</v>
      </c>
      <c r="D3472" s="68">
        <v>45890</v>
      </c>
      <c r="E3472" s="66">
        <f t="shared" si="39"/>
        <v>8</v>
      </c>
      <c r="F3472" s="66">
        <f t="shared" si="40"/>
        <v>2025</v>
      </c>
      <c r="G3472" s="67">
        <f t="shared" si="41"/>
        <v>45870</v>
      </c>
      <c r="H3472" s="67" t="s">
        <v>2008</v>
      </c>
      <c r="I3472" s="26" t="s">
        <v>475</v>
      </c>
      <c r="J3472" s="66" t="s">
        <v>1671</v>
      </c>
      <c r="K3472" s="69"/>
      <c r="L3472" s="69"/>
      <c r="M3472" s="69" t="s">
        <v>666</v>
      </c>
      <c r="N3472" s="69" t="s">
        <v>28</v>
      </c>
      <c r="O3472" s="71">
        <v>0</v>
      </c>
      <c r="P3472" s="74">
        <v>543.6</v>
      </c>
    </row>
    <row r="3473" spans="1:16" ht="14.25" customHeight="1">
      <c r="A3473" s="64" t="s">
        <v>650</v>
      </c>
      <c r="B3473" s="163" t="s">
        <v>1780</v>
      </c>
      <c r="C3473" s="174" t="s">
        <v>647</v>
      </c>
      <c r="D3473" s="68">
        <v>45890</v>
      </c>
      <c r="E3473" s="66">
        <f t="shared" si="39"/>
        <v>8</v>
      </c>
      <c r="F3473" s="66">
        <f t="shared" si="40"/>
        <v>2025</v>
      </c>
      <c r="G3473" s="67">
        <f t="shared" si="41"/>
        <v>45870</v>
      </c>
      <c r="H3473" s="67" t="s">
        <v>2008</v>
      </c>
      <c r="I3473" s="26" t="s">
        <v>475</v>
      </c>
      <c r="J3473" s="66" t="s">
        <v>1707</v>
      </c>
      <c r="K3473" s="69"/>
      <c r="L3473" s="69"/>
      <c r="M3473" s="69" t="s">
        <v>666</v>
      </c>
      <c r="N3473" s="69" t="s">
        <v>28</v>
      </c>
      <c r="O3473" s="71">
        <v>0</v>
      </c>
      <c r="P3473" s="74">
        <v>529.04</v>
      </c>
    </row>
    <row r="3474" spans="1:16" ht="14.25" customHeight="1">
      <c r="A3474" s="64" t="s">
        <v>650</v>
      </c>
      <c r="B3474" s="163" t="s">
        <v>1780</v>
      </c>
      <c r="C3474" s="174" t="s">
        <v>647</v>
      </c>
      <c r="D3474" s="68">
        <v>45897</v>
      </c>
      <c r="E3474" s="66">
        <f t="shared" si="39"/>
        <v>8</v>
      </c>
      <c r="F3474" s="66">
        <f t="shared" si="40"/>
        <v>2025</v>
      </c>
      <c r="G3474" s="67">
        <f t="shared" si="41"/>
        <v>45870</v>
      </c>
      <c r="H3474" s="67" t="s">
        <v>2007</v>
      </c>
      <c r="I3474" s="26" t="s">
        <v>1798</v>
      </c>
      <c r="J3474" s="66" t="s">
        <v>1782</v>
      </c>
      <c r="K3474" s="69"/>
      <c r="L3474" s="69"/>
      <c r="M3474" s="69"/>
      <c r="N3474" s="69"/>
      <c r="O3474" s="71">
        <v>19700.400000000001</v>
      </c>
      <c r="P3474" s="74">
        <v>0</v>
      </c>
    </row>
    <row r="3475" spans="1:16" ht="14.25" customHeight="1">
      <c r="A3475" s="64" t="s">
        <v>650</v>
      </c>
      <c r="B3475" s="163" t="s">
        <v>1780</v>
      </c>
      <c r="C3475" s="174" t="s">
        <v>647</v>
      </c>
      <c r="D3475" s="68">
        <v>45897</v>
      </c>
      <c r="E3475" s="66">
        <f t="shared" si="39"/>
        <v>8</v>
      </c>
      <c r="F3475" s="66">
        <f t="shared" si="40"/>
        <v>2025</v>
      </c>
      <c r="G3475" s="67">
        <f t="shared" si="41"/>
        <v>45870</v>
      </c>
      <c r="H3475" s="67" t="s">
        <v>29</v>
      </c>
      <c r="I3475" s="26" t="s">
        <v>43</v>
      </c>
      <c r="J3475" s="66" t="s">
        <v>307</v>
      </c>
      <c r="K3475" s="69"/>
      <c r="L3475" s="69"/>
      <c r="M3475" s="69" t="s">
        <v>666</v>
      </c>
      <c r="N3475" s="69" t="s">
        <v>28</v>
      </c>
      <c r="O3475" s="71">
        <v>0</v>
      </c>
      <c r="P3475" s="74">
        <v>5000</v>
      </c>
    </row>
    <row r="3476" spans="1:16" ht="14.25" customHeight="1">
      <c r="A3476" s="64" t="s">
        <v>650</v>
      </c>
      <c r="B3476" s="163" t="s">
        <v>1780</v>
      </c>
      <c r="C3476" s="174" t="s">
        <v>647</v>
      </c>
      <c r="D3476" s="68">
        <v>45897</v>
      </c>
      <c r="E3476" s="66">
        <f t="shared" si="39"/>
        <v>8</v>
      </c>
      <c r="F3476" s="66">
        <f t="shared" si="40"/>
        <v>2025</v>
      </c>
      <c r="G3476" s="67">
        <f t="shared" si="41"/>
        <v>45870</v>
      </c>
      <c r="H3476" s="67" t="s">
        <v>29</v>
      </c>
      <c r="I3476" s="26" t="s">
        <v>43</v>
      </c>
      <c r="J3476" s="66" t="s">
        <v>307</v>
      </c>
      <c r="K3476" s="69"/>
      <c r="L3476" s="69"/>
      <c r="M3476" s="69" t="s">
        <v>666</v>
      </c>
      <c r="N3476" s="69" t="s">
        <v>28</v>
      </c>
      <c r="O3476" s="71">
        <v>0</v>
      </c>
      <c r="P3476" s="74">
        <v>2000</v>
      </c>
    </row>
    <row r="3477" spans="1:16" ht="14.25" customHeight="1">
      <c r="A3477" s="64" t="s">
        <v>650</v>
      </c>
      <c r="B3477" s="163" t="s">
        <v>1780</v>
      </c>
      <c r="C3477" s="174" t="s">
        <v>647</v>
      </c>
      <c r="D3477" s="68">
        <v>45897</v>
      </c>
      <c r="E3477" s="66">
        <f t="shared" si="39"/>
        <v>8</v>
      </c>
      <c r="F3477" s="66">
        <f t="shared" si="40"/>
        <v>2025</v>
      </c>
      <c r="G3477" s="67">
        <f t="shared" si="41"/>
        <v>45870</v>
      </c>
      <c r="H3477" s="67" t="s">
        <v>29</v>
      </c>
      <c r="I3477" s="26" t="s">
        <v>43</v>
      </c>
      <c r="J3477" s="66" t="s">
        <v>307</v>
      </c>
      <c r="K3477" s="69"/>
      <c r="L3477" s="69"/>
      <c r="M3477" s="69" t="s">
        <v>666</v>
      </c>
      <c r="N3477" s="69" t="s">
        <v>28</v>
      </c>
      <c r="O3477" s="71">
        <v>0</v>
      </c>
      <c r="P3477" s="74">
        <v>5450.95</v>
      </c>
    </row>
    <row r="3478" spans="1:16" ht="14.25" customHeight="1">
      <c r="A3478" s="64" t="s">
        <v>650</v>
      </c>
      <c r="B3478" s="163" t="s">
        <v>1780</v>
      </c>
      <c r="C3478" s="174" t="s">
        <v>647</v>
      </c>
      <c r="D3478" s="68">
        <v>45897</v>
      </c>
      <c r="E3478" s="66">
        <f t="shared" si="39"/>
        <v>8</v>
      </c>
      <c r="F3478" s="66">
        <f t="shared" si="40"/>
        <v>2025</v>
      </c>
      <c r="G3478" s="67">
        <f t="shared" si="41"/>
        <v>45870</v>
      </c>
      <c r="H3478" s="67" t="s">
        <v>29</v>
      </c>
      <c r="I3478" s="26" t="s">
        <v>43</v>
      </c>
      <c r="J3478" s="66" t="s">
        <v>307</v>
      </c>
      <c r="K3478" s="69"/>
      <c r="L3478" s="69"/>
      <c r="M3478" s="69" t="s">
        <v>666</v>
      </c>
      <c r="N3478" s="69" t="s">
        <v>28</v>
      </c>
      <c r="O3478" s="71">
        <v>0</v>
      </c>
      <c r="P3478" s="74">
        <v>3945.6</v>
      </c>
    </row>
    <row r="3479" spans="1:16" ht="14.25" customHeight="1">
      <c r="A3479" s="64" t="s">
        <v>650</v>
      </c>
      <c r="B3479" s="163" t="s">
        <v>1780</v>
      </c>
      <c r="C3479" s="174" t="s">
        <v>647</v>
      </c>
      <c r="D3479" s="68">
        <v>45897</v>
      </c>
      <c r="E3479" s="66">
        <f t="shared" si="39"/>
        <v>8</v>
      </c>
      <c r="F3479" s="66">
        <f t="shared" si="40"/>
        <v>2025</v>
      </c>
      <c r="G3479" s="67">
        <f t="shared" si="41"/>
        <v>45870</v>
      </c>
      <c r="H3479" s="67" t="s">
        <v>29</v>
      </c>
      <c r="I3479" s="26" t="s">
        <v>43</v>
      </c>
      <c r="J3479" s="66" t="s">
        <v>307</v>
      </c>
      <c r="K3479" s="69"/>
      <c r="L3479" s="69"/>
      <c r="M3479" s="69" t="s">
        <v>666</v>
      </c>
      <c r="N3479" s="69" t="s">
        <v>28</v>
      </c>
      <c r="O3479" s="71">
        <v>0</v>
      </c>
      <c r="P3479" s="74">
        <v>3303.85</v>
      </c>
    </row>
    <row r="3480" spans="1:16" ht="14.25" customHeight="1">
      <c r="A3480" s="64" t="s">
        <v>653</v>
      </c>
      <c r="B3480" s="163" t="s">
        <v>1803</v>
      </c>
      <c r="C3480" s="174" t="s">
        <v>647</v>
      </c>
      <c r="D3480" s="68">
        <v>45303</v>
      </c>
      <c r="E3480" s="66">
        <f t="shared" si="39"/>
        <v>1</v>
      </c>
      <c r="F3480" s="66">
        <f t="shared" si="40"/>
        <v>2024</v>
      </c>
      <c r="G3480" s="67">
        <f t="shared" si="41"/>
        <v>45292</v>
      </c>
      <c r="H3480" s="67" t="s">
        <v>2006</v>
      </c>
      <c r="I3480" s="26" t="s">
        <v>663</v>
      </c>
      <c r="J3480" s="66" t="s">
        <v>663</v>
      </c>
      <c r="K3480" s="69"/>
      <c r="L3480" s="69"/>
      <c r="M3480" s="69" t="s">
        <v>664</v>
      </c>
      <c r="N3480" s="69" t="s">
        <v>604</v>
      </c>
      <c r="O3480" s="71">
        <v>0</v>
      </c>
      <c r="P3480" s="74">
        <v>0</v>
      </c>
    </row>
    <row r="3481" spans="1:16" ht="14.25" customHeight="1">
      <c r="A3481" s="64" t="s">
        <v>653</v>
      </c>
      <c r="B3481" s="163" t="s">
        <v>1803</v>
      </c>
      <c r="C3481" s="174" t="s">
        <v>647</v>
      </c>
      <c r="D3481" s="68">
        <v>45469</v>
      </c>
      <c r="E3481" s="66">
        <f t="shared" si="39"/>
        <v>6</v>
      </c>
      <c r="F3481" s="66">
        <f t="shared" si="40"/>
        <v>2024</v>
      </c>
      <c r="G3481" s="67">
        <f t="shared" si="41"/>
        <v>45444</v>
      </c>
      <c r="H3481" s="67" t="s">
        <v>2007</v>
      </c>
      <c r="I3481" s="32" t="s">
        <v>1804</v>
      </c>
      <c r="J3481" s="66" t="s">
        <v>1805</v>
      </c>
      <c r="K3481" s="69"/>
      <c r="L3481" s="69"/>
      <c r="M3481" s="69" t="s">
        <v>666</v>
      </c>
      <c r="N3481" s="69" t="s">
        <v>604</v>
      </c>
      <c r="O3481" s="71">
        <v>50000</v>
      </c>
      <c r="P3481" s="74">
        <v>0</v>
      </c>
    </row>
    <row r="3482" spans="1:16" ht="14.25" customHeight="1">
      <c r="A3482" s="64" t="s">
        <v>653</v>
      </c>
      <c r="B3482" s="163" t="s">
        <v>1803</v>
      </c>
      <c r="C3482" s="174" t="s">
        <v>647</v>
      </c>
      <c r="D3482" s="68">
        <v>45469</v>
      </c>
      <c r="E3482" s="66">
        <f t="shared" si="39"/>
        <v>6</v>
      </c>
      <c r="F3482" s="66">
        <f t="shared" si="40"/>
        <v>2024</v>
      </c>
      <c r="G3482" s="67">
        <f t="shared" si="41"/>
        <v>45444</v>
      </c>
      <c r="H3482" s="67" t="s">
        <v>2007</v>
      </c>
      <c r="I3482" s="32" t="s">
        <v>1804</v>
      </c>
      <c r="J3482" s="66" t="s">
        <v>1805</v>
      </c>
      <c r="K3482" s="69"/>
      <c r="L3482" s="69"/>
      <c r="M3482" s="69" t="s">
        <v>666</v>
      </c>
      <c r="N3482" s="69" t="s">
        <v>604</v>
      </c>
      <c r="O3482" s="71">
        <v>50000</v>
      </c>
      <c r="P3482" s="74">
        <v>0</v>
      </c>
    </row>
    <row r="3483" spans="1:16" ht="14.25" customHeight="1">
      <c r="A3483" s="64" t="s">
        <v>653</v>
      </c>
      <c r="B3483" s="163" t="s">
        <v>1803</v>
      </c>
      <c r="C3483" s="174" t="s">
        <v>647</v>
      </c>
      <c r="D3483" s="68">
        <v>45469</v>
      </c>
      <c r="E3483" s="66">
        <f t="shared" si="39"/>
        <v>6</v>
      </c>
      <c r="F3483" s="66">
        <f t="shared" si="40"/>
        <v>2024</v>
      </c>
      <c r="G3483" s="67">
        <f t="shared" si="41"/>
        <v>45444</v>
      </c>
      <c r="H3483" s="67" t="s">
        <v>2006</v>
      </c>
      <c r="I3483" s="26" t="s">
        <v>165</v>
      </c>
      <c r="J3483" s="66" t="s">
        <v>1806</v>
      </c>
      <c r="K3483" s="69"/>
      <c r="L3483" s="69"/>
      <c r="M3483" s="69"/>
      <c r="N3483" s="69"/>
      <c r="O3483" s="71">
        <v>0</v>
      </c>
      <c r="P3483" s="74">
        <v>100000</v>
      </c>
    </row>
    <row r="3484" spans="1:16" ht="14.25" customHeight="1">
      <c r="A3484" s="64" t="s">
        <v>653</v>
      </c>
      <c r="B3484" s="163" t="s">
        <v>1803</v>
      </c>
      <c r="C3484" s="174" t="s">
        <v>647</v>
      </c>
      <c r="D3484" s="68">
        <v>45698</v>
      </c>
      <c r="E3484" s="66">
        <f t="shared" si="39"/>
        <v>2</v>
      </c>
      <c r="F3484" s="66">
        <f t="shared" si="40"/>
        <v>2025</v>
      </c>
      <c r="G3484" s="67">
        <f t="shared" si="41"/>
        <v>45689</v>
      </c>
      <c r="H3484" s="67" t="s">
        <v>2006</v>
      </c>
      <c r="I3484" s="26" t="s">
        <v>165</v>
      </c>
      <c r="J3484" s="66" t="s">
        <v>1807</v>
      </c>
      <c r="K3484" s="69"/>
      <c r="L3484" s="69"/>
      <c r="M3484" s="69"/>
      <c r="N3484" s="69"/>
      <c r="O3484" s="71">
        <v>1750</v>
      </c>
      <c r="P3484" s="74">
        <v>0</v>
      </c>
    </row>
    <row r="3485" spans="1:16" ht="14.25" customHeight="1">
      <c r="A3485" s="64" t="s">
        <v>653</v>
      </c>
      <c r="B3485" s="163" t="s">
        <v>1803</v>
      </c>
      <c r="C3485" s="174" t="s">
        <v>647</v>
      </c>
      <c r="D3485" s="68">
        <v>45700</v>
      </c>
      <c r="E3485" s="66">
        <f t="shared" si="39"/>
        <v>2</v>
      </c>
      <c r="F3485" s="66">
        <f t="shared" si="40"/>
        <v>2025</v>
      </c>
      <c r="G3485" s="67">
        <f t="shared" si="41"/>
        <v>45689</v>
      </c>
      <c r="H3485" s="67" t="s">
        <v>2006</v>
      </c>
      <c r="I3485" s="26" t="s">
        <v>165</v>
      </c>
      <c r="J3485" s="66" t="s">
        <v>1807</v>
      </c>
      <c r="K3485" s="69"/>
      <c r="L3485" s="69"/>
      <c r="M3485" s="69"/>
      <c r="N3485" s="69"/>
      <c r="O3485" s="71">
        <v>1750</v>
      </c>
      <c r="P3485" s="74">
        <v>0</v>
      </c>
    </row>
    <row r="3486" spans="1:16" ht="14.25" customHeight="1">
      <c r="A3486" s="64" t="s">
        <v>653</v>
      </c>
      <c r="B3486" s="163" t="s">
        <v>1803</v>
      </c>
      <c r="C3486" s="174" t="s">
        <v>647</v>
      </c>
      <c r="D3486" s="68">
        <v>45705</v>
      </c>
      <c r="E3486" s="66">
        <f t="shared" si="39"/>
        <v>2</v>
      </c>
      <c r="F3486" s="66">
        <f t="shared" si="40"/>
        <v>2025</v>
      </c>
      <c r="G3486" s="67">
        <f t="shared" si="41"/>
        <v>45689</v>
      </c>
      <c r="H3486" s="67" t="s">
        <v>2006</v>
      </c>
      <c r="I3486" s="26" t="s">
        <v>165</v>
      </c>
      <c r="J3486" s="66" t="s">
        <v>1807</v>
      </c>
      <c r="K3486" s="69"/>
      <c r="L3486" s="69"/>
      <c r="M3486" s="69"/>
      <c r="N3486" s="69"/>
      <c r="O3486" s="71">
        <v>1750</v>
      </c>
      <c r="P3486" s="74">
        <v>0</v>
      </c>
    </row>
    <row r="3487" spans="1:16" ht="14.25" customHeight="1">
      <c r="A3487" s="64" t="s">
        <v>653</v>
      </c>
      <c r="B3487" s="163" t="s">
        <v>1803</v>
      </c>
      <c r="C3487" s="174" t="s">
        <v>647</v>
      </c>
      <c r="D3487" s="68">
        <v>45714</v>
      </c>
      <c r="E3487" s="66">
        <f t="shared" si="39"/>
        <v>2</v>
      </c>
      <c r="F3487" s="66">
        <f t="shared" si="40"/>
        <v>2025</v>
      </c>
      <c r="G3487" s="67">
        <f t="shared" si="41"/>
        <v>45689</v>
      </c>
      <c r="H3487" s="67" t="s">
        <v>2006</v>
      </c>
      <c r="I3487" s="26" t="s">
        <v>165</v>
      </c>
      <c r="J3487" s="66" t="s">
        <v>1807</v>
      </c>
      <c r="K3487" s="69"/>
      <c r="L3487" s="69"/>
      <c r="M3487" s="69"/>
      <c r="N3487" s="69"/>
      <c r="O3487" s="71">
        <v>1750</v>
      </c>
      <c r="P3487" s="74">
        <v>0</v>
      </c>
    </row>
    <row r="3488" spans="1:16" ht="14.25" customHeight="1">
      <c r="A3488" s="64" t="s">
        <v>653</v>
      </c>
      <c r="B3488" s="163" t="s">
        <v>1803</v>
      </c>
      <c r="C3488" s="174" t="s">
        <v>647</v>
      </c>
      <c r="D3488" s="68">
        <v>45698</v>
      </c>
      <c r="E3488" s="66">
        <f t="shared" si="39"/>
        <v>2</v>
      </c>
      <c r="F3488" s="66">
        <f t="shared" si="40"/>
        <v>2025</v>
      </c>
      <c r="G3488" s="67">
        <f t="shared" si="41"/>
        <v>45689</v>
      </c>
      <c r="H3488" s="67" t="s">
        <v>2008</v>
      </c>
      <c r="I3488" s="26" t="s">
        <v>1808</v>
      </c>
      <c r="J3488" s="66" t="s">
        <v>1809</v>
      </c>
      <c r="K3488" s="69"/>
      <c r="L3488" s="69"/>
      <c r="M3488" s="69" t="s">
        <v>666</v>
      </c>
      <c r="N3488" s="69" t="s">
        <v>28</v>
      </c>
      <c r="O3488" s="71">
        <v>0</v>
      </c>
      <c r="P3488" s="74">
        <v>1750</v>
      </c>
    </row>
    <row r="3489" spans="1:16" ht="14.25" customHeight="1">
      <c r="A3489" s="64" t="s">
        <v>653</v>
      </c>
      <c r="B3489" s="163" t="s">
        <v>1803</v>
      </c>
      <c r="C3489" s="174" t="s">
        <v>647</v>
      </c>
      <c r="D3489" s="68">
        <v>45700</v>
      </c>
      <c r="E3489" s="66">
        <f t="shared" si="39"/>
        <v>2</v>
      </c>
      <c r="F3489" s="66">
        <f t="shared" si="40"/>
        <v>2025</v>
      </c>
      <c r="G3489" s="67">
        <f t="shared" si="41"/>
        <v>45689</v>
      </c>
      <c r="H3489" s="67" t="s">
        <v>2008</v>
      </c>
      <c r="I3489" s="26" t="s">
        <v>1808</v>
      </c>
      <c r="J3489" s="66" t="s">
        <v>1809</v>
      </c>
      <c r="K3489" s="69"/>
      <c r="L3489" s="69"/>
      <c r="M3489" s="69" t="s">
        <v>666</v>
      </c>
      <c r="N3489" s="69" t="s">
        <v>28</v>
      </c>
      <c r="O3489" s="71">
        <v>0</v>
      </c>
      <c r="P3489" s="74">
        <v>1750</v>
      </c>
    </row>
    <row r="3490" spans="1:16" ht="14.25" customHeight="1">
      <c r="A3490" s="64" t="s">
        <v>653</v>
      </c>
      <c r="B3490" s="163" t="s">
        <v>1803</v>
      </c>
      <c r="C3490" s="174" t="s">
        <v>647</v>
      </c>
      <c r="D3490" s="68">
        <v>45705</v>
      </c>
      <c r="E3490" s="66">
        <f t="shared" si="39"/>
        <v>2</v>
      </c>
      <c r="F3490" s="66">
        <f t="shared" si="40"/>
        <v>2025</v>
      </c>
      <c r="G3490" s="67">
        <f t="shared" si="41"/>
        <v>45689</v>
      </c>
      <c r="H3490" s="67" t="s">
        <v>2008</v>
      </c>
      <c r="I3490" s="26" t="s">
        <v>1808</v>
      </c>
      <c r="J3490" s="66" t="s">
        <v>1809</v>
      </c>
      <c r="K3490" s="69"/>
      <c r="L3490" s="69"/>
      <c r="M3490" s="69" t="s">
        <v>666</v>
      </c>
      <c r="N3490" s="69" t="s">
        <v>28</v>
      </c>
      <c r="O3490" s="71">
        <v>0</v>
      </c>
      <c r="P3490" s="74">
        <v>1750</v>
      </c>
    </row>
    <row r="3491" spans="1:16" ht="14.25" customHeight="1">
      <c r="A3491" s="64" t="s">
        <v>653</v>
      </c>
      <c r="B3491" s="163" t="s">
        <v>1803</v>
      </c>
      <c r="C3491" s="174" t="s">
        <v>647</v>
      </c>
      <c r="D3491" s="68">
        <v>45714</v>
      </c>
      <c r="E3491" s="66">
        <f t="shared" si="39"/>
        <v>2</v>
      </c>
      <c r="F3491" s="66">
        <f t="shared" si="40"/>
        <v>2025</v>
      </c>
      <c r="G3491" s="67">
        <f t="shared" si="41"/>
        <v>45689</v>
      </c>
      <c r="H3491" s="67" t="s">
        <v>2008</v>
      </c>
      <c r="I3491" s="26" t="s">
        <v>1808</v>
      </c>
      <c r="J3491" s="66" t="s">
        <v>1809</v>
      </c>
      <c r="K3491" s="69"/>
      <c r="L3491" s="69"/>
      <c r="M3491" s="69" t="s">
        <v>666</v>
      </c>
      <c r="N3491" s="69" t="s">
        <v>28</v>
      </c>
      <c r="O3491" s="71">
        <v>0</v>
      </c>
      <c r="P3491" s="74">
        <v>1750</v>
      </c>
    </row>
    <row r="3492" spans="1:16" ht="14.25" customHeight="1">
      <c r="A3492" s="64" t="s">
        <v>653</v>
      </c>
      <c r="B3492" s="163" t="s">
        <v>1803</v>
      </c>
      <c r="C3492" s="174" t="s">
        <v>647</v>
      </c>
      <c r="D3492" s="68">
        <v>45729</v>
      </c>
      <c r="E3492" s="66">
        <f t="shared" si="39"/>
        <v>3</v>
      </c>
      <c r="F3492" s="66">
        <f t="shared" si="40"/>
        <v>2025</v>
      </c>
      <c r="G3492" s="67">
        <f t="shared" si="41"/>
        <v>45717</v>
      </c>
      <c r="H3492" s="67" t="s">
        <v>2006</v>
      </c>
      <c r="I3492" s="26" t="s">
        <v>165</v>
      </c>
      <c r="J3492" s="66" t="s">
        <v>1807</v>
      </c>
      <c r="K3492" s="69"/>
      <c r="L3492" s="69"/>
      <c r="M3492" s="69"/>
      <c r="N3492" s="69"/>
      <c r="O3492" s="71">
        <v>1750</v>
      </c>
      <c r="P3492" s="74">
        <v>0</v>
      </c>
    </row>
    <row r="3493" spans="1:16" ht="14.25" customHeight="1">
      <c r="A3493" s="64" t="s">
        <v>653</v>
      </c>
      <c r="B3493" s="163" t="s">
        <v>1803</v>
      </c>
      <c r="C3493" s="174" t="s">
        <v>647</v>
      </c>
      <c r="D3493" s="68">
        <v>45743</v>
      </c>
      <c r="E3493" s="66">
        <f t="shared" si="39"/>
        <v>3</v>
      </c>
      <c r="F3493" s="66">
        <f t="shared" si="40"/>
        <v>2025</v>
      </c>
      <c r="G3493" s="67">
        <f t="shared" si="41"/>
        <v>45717</v>
      </c>
      <c r="H3493" s="67" t="s">
        <v>2006</v>
      </c>
      <c r="I3493" s="26" t="s">
        <v>165</v>
      </c>
      <c r="J3493" s="66" t="s">
        <v>1807</v>
      </c>
      <c r="K3493" s="69"/>
      <c r="L3493" s="69"/>
      <c r="M3493" s="69"/>
      <c r="N3493" s="69"/>
      <c r="O3493" s="71">
        <v>1750</v>
      </c>
      <c r="P3493" s="74">
        <v>0</v>
      </c>
    </row>
    <row r="3494" spans="1:16" ht="14.25" customHeight="1">
      <c r="A3494" s="64" t="s">
        <v>653</v>
      </c>
      <c r="B3494" s="163" t="s">
        <v>1803</v>
      </c>
      <c r="C3494" s="174" t="s">
        <v>647</v>
      </c>
      <c r="D3494" s="68">
        <v>45747</v>
      </c>
      <c r="E3494" s="66">
        <f t="shared" si="39"/>
        <v>3</v>
      </c>
      <c r="F3494" s="66">
        <f t="shared" si="40"/>
        <v>2025</v>
      </c>
      <c r="G3494" s="67">
        <f t="shared" si="41"/>
        <v>45717</v>
      </c>
      <c r="H3494" s="67" t="s">
        <v>2006</v>
      </c>
      <c r="I3494" s="26" t="s">
        <v>165</v>
      </c>
      <c r="J3494" s="66" t="s">
        <v>1807</v>
      </c>
      <c r="K3494" s="69"/>
      <c r="L3494" s="69"/>
      <c r="M3494" s="69"/>
      <c r="N3494" s="69"/>
      <c r="O3494" s="71">
        <v>1600</v>
      </c>
      <c r="P3494" s="74">
        <v>0</v>
      </c>
    </row>
    <row r="3495" spans="1:16" ht="14.25" customHeight="1">
      <c r="A3495" s="64" t="s">
        <v>653</v>
      </c>
      <c r="B3495" s="163" t="s">
        <v>1803</v>
      </c>
      <c r="C3495" s="174" t="s">
        <v>647</v>
      </c>
      <c r="D3495" s="68">
        <v>45729</v>
      </c>
      <c r="E3495" s="66">
        <f t="shared" si="39"/>
        <v>3</v>
      </c>
      <c r="F3495" s="66">
        <f t="shared" si="40"/>
        <v>2025</v>
      </c>
      <c r="G3495" s="67">
        <f t="shared" si="41"/>
        <v>45717</v>
      </c>
      <c r="H3495" s="67" t="s">
        <v>2008</v>
      </c>
      <c r="I3495" s="26" t="s">
        <v>1808</v>
      </c>
      <c r="J3495" s="66" t="s">
        <v>1809</v>
      </c>
      <c r="K3495" s="69"/>
      <c r="L3495" s="69"/>
      <c r="M3495" s="69" t="s">
        <v>666</v>
      </c>
      <c r="N3495" s="69" t="s">
        <v>28</v>
      </c>
      <c r="O3495" s="71">
        <v>0</v>
      </c>
      <c r="P3495" s="74">
        <v>1750</v>
      </c>
    </row>
    <row r="3496" spans="1:16" ht="14.25" customHeight="1">
      <c r="A3496" s="64" t="s">
        <v>653</v>
      </c>
      <c r="B3496" s="163" t="s">
        <v>1803</v>
      </c>
      <c r="C3496" s="174" t="s">
        <v>647</v>
      </c>
      <c r="D3496" s="68">
        <v>45743</v>
      </c>
      <c r="E3496" s="66">
        <f t="shared" si="39"/>
        <v>3</v>
      </c>
      <c r="F3496" s="66">
        <f t="shared" si="40"/>
        <v>2025</v>
      </c>
      <c r="G3496" s="67">
        <f t="shared" si="41"/>
        <v>45717</v>
      </c>
      <c r="H3496" s="67" t="s">
        <v>2008</v>
      </c>
      <c r="I3496" s="26" t="s">
        <v>1808</v>
      </c>
      <c r="J3496" s="66" t="s">
        <v>1809</v>
      </c>
      <c r="K3496" s="69"/>
      <c r="L3496" s="69"/>
      <c r="M3496" s="69" t="s">
        <v>666</v>
      </c>
      <c r="N3496" s="69" t="s">
        <v>28</v>
      </c>
      <c r="O3496" s="71">
        <v>0</v>
      </c>
      <c r="P3496" s="74">
        <v>1750</v>
      </c>
    </row>
    <row r="3497" spans="1:16" ht="14.25" customHeight="1">
      <c r="A3497" s="64" t="s">
        <v>653</v>
      </c>
      <c r="B3497" s="163" t="s">
        <v>1803</v>
      </c>
      <c r="C3497" s="174" t="s">
        <v>647</v>
      </c>
      <c r="D3497" s="68">
        <v>45747</v>
      </c>
      <c r="E3497" s="66">
        <f t="shared" si="39"/>
        <v>3</v>
      </c>
      <c r="F3497" s="66">
        <f t="shared" si="40"/>
        <v>2025</v>
      </c>
      <c r="G3497" s="67">
        <f t="shared" si="41"/>
        <v>45717</v>
      </c>
      <c r="H3497" s="67" t="s">
        <v>2008</v>
      </c>
      <c r="I3497" s="26" t="s">
        <v>1808</v>
      </c>
      <c r="J3497" s="66" t="s">
        <v>1809</v>
      </c>
      <c r="K3497" s="69"/>
      <c r="L3497" s="69"/>
      <c r="M3497" s="69" t="s">
        <v>666</v>
      </c>
      <c r="N3497" s="69" t="s">
        <v>28</v>
      </c>
      <c r="O3497" s="71">
        <v>0</v>
      </c>
      <c r="P3497" s="74">
        <v>1600</v>
      </c>
    </row>
    <row r="3498" spans="1:16" ht="14.25" customHeight="1">
      <c r="A3498" s="64" t="s">
        <v>653</v>
      </c>
      <c r="B3498" s="163" t="s">
        <v>1803</v>
      </c>
      <c r="C3498" s="174" t="s">
        <v>647</v>
      </c>
      <c r="D3498" s="68">
        <v>45761</v>
      </c>
      <c r="E3498" s="66">
        <f t="shared" si="39"/>
        <v>4</v>
      </c>
      <c r="F3498" s="66">
        <f t="shared" si="40"/>
        <v>2025</v>
      </c>
      <c r="G3498" s="67">
        <f t="shared" si="41"/>
        <v>45748</v>
      </c>
      <c r="H3498" s="67" t="s">
        <v>2006</v>
      </c>
      <c r="I3498" s="26" t="s">
        <v>165</v>
      </c>
      <c r="J3498" s="66" t="s">
        <v>1807</v>
      </c>
      <c r="K3498" s="69"/>
      <c r="L3498" s="69"/>
      <c r="M3498" s="69"/>
      <c r="N3498" s="69"/>
      <c r="O3498" s="71">
        <v>1600</v>
      </c>
      <c r="P3498" s="74">
        <v>0</v>
      </c>
    </row>
    <row r="3499" spans="1:16" ht="14.25" customHeight="1">
      <c r="A3499" s="64" t="s">
        <v>653</v>
      </c>
      <c r="B3499" s="163" t="s">
        <v>1803</v>
      </c>
      <c r="C3499" s="174" t="s">
        <v>647</v>
      </c>
      <c r="D3499" s="68">
        <v>45764</v>
      </c>
      <c r="E3499" s="66">
        <f t="shared" si="39"/>
        <v>4</v>
      </c>
      <c r="F3499" s="66">
        <f t="shared" si="40"/>
        <v>2025</v>
      </c>
      <c r="G3499" s="67">
        <f t="shared" si="41"/>
        <v>45748</v>
      </c>
      <c r="H3499" s="67" t="s">
        <v>2006</v>
      </c>
      <c r="I3499" s="26" t="s">
        <v>165</v>
      </c>
      <c r="J3499" s="66" t="s">
        <v>1807</v>
      </c>
      <c r="K3499" s="69"/>
      <c r="L3499" s="69"/>
      <c r="M3499" s="69"/>
      <c r="N3499" s="69"/>
      <c r="O3499" s="71">
        <v>45888.97</v>
      </c>
      <c r="P3499" s="74">
        <v>0</v>
      </c>
    </row>
    <row r="3500" spans="1:16" ht="14.25" customHeight="1">
      <c r="A3500" s="64" t="s">
        <v>653</v>
      </c>
      <c r="B3500" s="163" t="s">
        <v>1803</v>
      </c>
      <c r="C3500" s="174" t="s">
        <v>647</v>
      </c>
      <c r="D3500" s="68">
        <v>45775</v>
      </c>
      <c r="E3500" s="66">
        <f t="shared" si="39"/>
        <v>4</v>
      </c>
      <c r="F3500" s="66">
        <f t="shared" si="40"/>
        <v>2025</v>
      </c>
      <c r="G3500" s="67">
        <f t="shared" si="41"/>
        <v>45748</v>
      </c>
      <c r="H3500" s="67" t="s">
        <v>2006</v>
      </c>
      <c r="I3500" s="26" t="s">
        <v>165</v>
      </c>
      <c r="J3500" s="66" t="s">
        <v>1807</v>
      </c>
      <c r="K3500" s="69"/>
      <c r="L3500" s="69"/>
      <c r="M3500" s="69"/>
      <c r="N3500" s="69"/>
      <c r="O3500" s="71">
        <v>1750</v>
      </c>
      <c r="P3500" s="74">
        <v>0</v>
      </c>
    </row>
    <row r="3501" spans="1:16" ht="14.25" customHeight="1">
      <c r="A3501" s="64" t="s">
        <v>653</v>
      </c>
      <c r="B3501" s="163" t="s">
        <v>1803</v>
      </c>
      <c r="C3501" s="174" t="s">
        <v>647</v>
      </c>
      <c r="D3501" s="68">
        <v>45761</v>
      </c>
      <c r="E3501" s="66">
        <f t="shared" si="39"/>
        <v>4</v>
      </c>
      <c r="F3501" s="66">
        <f t="shared" si="40"/>
        <v>2025</v>
      </c>
      <c r="G3501" s="67">
        <f t="shared" si="41"/>
        <v>45748</v>
      </c>
      <c r="H3501" s="67" t="s">
        <v>2008</v>
      </c>
      <c r="I3501" s="26" t="s">
        <v>1808</v>
      </c>
      <c r="J3501" s="66" t="s">
        <v>1809</v>
      </c>
      <c r="K3501" s="69"/>
      <c r="L3501" s="69"/>
      <c r="M3501" s="69" t="s">
        <v>666</v>
      </c>
      <c r="N3501" s="69" t="s">
        <v>28</v>
      </c>
      <c r="O3501" s="71">
        <v>0</v>
      </c>
      <c r="P3501" s="74">
        <v>1600</v>
      </c>
    </row>
    <row r="3502" spans="1:16" ht="14.25" customHeight="1">
      <c r="A3502" s="64" t="s">
        <v>653</v>
      </c>
      <c r="B3502" s="163" t="s">
        <v>1803</v>
      </c>
      <c r="C3502" s="174" t="s">
        <v>647</v>
      </c>
      <c r="D3502" s="68">
        <v>45764</v>
      </c>
      <c r="E3502" s="66">
        <f t="shared" si="39"/>
        <v>4</v>
      </c>
      <c r="F3502" s="66">
        <f t="shared" si="40"/>
        <v>2025</v>
      </c>
      <c r="G3502" s="67">
        <f t="shared" si="41"/>
        <v>45748</v>
      </c>
      <c r="H3502" s="67" t="s">
        <v>2008</v>
      </c>
      <c r="I3502" s="26" t="s">
        <v>475</v>
      </c>
      <c r="J3502" s="66" t="s">
        <v>1809</v>
      </c>
      <c r="K3502" s="69"/>
      <c r="L3502" s="69"/>
      <c r="M3502" s="69" t="s">
        <v>666</v>
      </c>
      <c r="N3502" s="69" t="s">
        <v>28</v>
      </c>
      <c r="O3502" s="71">
        <v>0</v>
      </c>
      <c r="P3502" s="74">
        <v>45888.97</v>
      </c>
    </row>
    <row r="3503" spans="1:16" ht="14.25" customHeight="1">
      <c r="A3503" s="64" t="s">
        <v>653</v>
      </c>
      <c r="B3503" s="163" t="s">
        <v>1803</v>
      </c>
      <c r="C3503" s="174" t="s">
        <v>647</v>
      </c>
      <c r="D3503" s="68">
        <v>45775</v>
      </c>
      <c r="E3503" s="66">
        <f t="shared" si="39"/>
        <v>4</v>
      </c>
      <c r="F3503" s="66">
        <f t="shared" si="40"/>
        <v>2025</v>
      </c>
      <c r="G3503" s="67">
        <f t="shared" si="41"/>
        <v>45748</v>
      </c>
      <c r="H3503" s="67" t="s">
        <v>2008</v>
      </c>
      <c r="I3503" s="26" t="s">
        <v>1808</v>
      </c>
      <c r="J3503" s="66" t="s">
        <v>1809</v>
      </c>
      <c r="K3503" s="69"/>
      <c r="L3503" s="69"/>
      <c r="M3503" s="69" t="s">
        <v>666</v>
      </c>
      <c r="N3503" s="69" t="s">
        <v>28</v>
      </c>
      <c r="O3503" s="71">
        <v>0</v>
      </c>
      <c r="P3503" s="74">
        <v>1750</v>
      </c>
    </row>
    <row r="3504" spans="1:16" ht="14.25" customHeight="1">
      <c r="A3504" s="64" t="s">
        <v>653</v>
      </c>
      <c r="B3504" s="163" t="s">
        <v>1803</v>
      </c>
      <c r="C3504" s="174" t="s">
        <v>647</v>
      </c>
      <c r="D3504" s="68">
        <v>45782</v>
      </c>
      <c r="E3504" s="66">
        <f t="shared" si="39"/>
        <v>5</v>
      </c>
      <c r="F3504" s="66">
        <f t="shared" si="40"/>
        <v>2025</v>
      </c>
      <c r="G3504" s="67">
        <f t="shared" si="41"/>
        <v>45778</v>
      </c>
      <c r="H3504" s="67" t="s">
        <v>2006</v>
      </c>
      <c r="I3504" s="26" t="s">
        <v>165</v>
      </c>
      <c r="J3504" s="66" t="s">
        <v>1807</v>
      </c>
      <c r="K3504" s="69"/>
      <c r="L3504" s="69"/>
      <c r="M3504" s="69"/>
      <c r="N3504" s="69"/>
      <c r="O3504" s="71">
        <v>3200</v>
      </c>
      <c r="P3504" s="74">
        <v>0</v>
      </c>
    </row>
    <row r="3505" spans="1:16" ht="14.25" customHeight="1">
      <c r="A3505" s="64" t="s">
        <v>653</v>
      </c>
      <c r="B3505" s="163" t="s">
        <v>1803</v>
      </c>
      <c r="C3505" s="174" t="s">
        <v>647</v>
      </c>
      <c r="D3505" s="68">
        <v>45803</v>
      </c>
      <c r="E3505" s="66">
        <f t="shared" si="39"/>
        <v>5</v>
      </c>
      <c r="F3505" s="66">
        <f t="shared" si="40"/>
        <v>2025</v>
      </c>
      <c r="G3505" s="67">
        <f t="shared" si="41"/>
        <v>45778</v>
      </c>
      <c r="H3505" s="67" t="s">
        <v>2006</v>
      </c>
      <c r="I3505" s="26" t="s">
        <v>165</v>
      </c>
      <c r="J3505" s="66" t="s">
        <v>1807</v>
      </c>
      <c r="K3505" s="69"/>
      <c r="L3505" s="69"/>
      <c r="M3505" s="69"/>
      <c r="N3505" s="69"/>
      <c r="O3505" s="71">
        <v>4950</v>
      </c>
      <c r="P3505" s="74">
        <v>0</v>
      </c>
    </row>
    <row r="3506" spans="1:16" ht="14.25" customHeight="1">
      <c r="A3506" s="64" t="s">
        <v>653</v>
      </c>
      <c r="B3506" s="163" t="s">
        <v>1803</v>
      </c>
      <c r="C3506" s="174" t="s">
        <v>647</v>
      </c>
      <c r="D3506" s="68">
        <v>45782</v>
      </c>
      <c r="E3506" s="66">
        <f t="shared" si="39"/>
        <v>5</v>
      </c>
      <c r="F3506" s="66">
        <f t="shared" si="40"/>
        <v>2025</v>
      </c>
      <c r="G3506" s="67">
        <f t="shared" si="41"/>
        <v>45778</v>
      </c>
      <c r="H3506" s="67" t="s">
        <v>2008</v>
      </c>
      <c r="I3506" s="26" t="s">
        <v>1808</v>
      </c>
      <c r="J3506" s="66" t="s">
        <v>1809</v>
      </c>
      <c r="K3506" s="69"/>
      <c r="L3506" s="69"/>
      <c r="M3506" s="69" t="s">
        <v>666</v>
      </c>
      <c r="N3506" s="69" t="s">
        <v>28</v>
      </c>
      <c r="O3506" s="71">
        <v>0</v>
      </c>
      <c r="P3506" s="74">
        <v>1600</v>
      </c>
    </row>
    <row r="3507" spans="1:16" ht="14.25" customHeight="1">
      <c r="A3507" s="64" t="s">
        <v>653</v>
      </c>
      <c r="B3507" s="163" t="s">
        <v>1803</v>
      </c>
      <c r="C3507" s="174" t="s">
        <v>647</v>
      </c>
      <c r="D3507" s="68">
        <v>45782</v>
      </c>
      <c r="E3507" s="66">
        <f t="shared" si="39"/>
        <v>5</v>
      </c>
      <c r="F3507" s="66">
        <f t="shared" si="40"/>
        <v>2025</v>
      </c>
      <c r="G3507" s="67">
        <f t="shared" si="41"/>
        <v>45778</v>
      </c>
      <c r="H3507" s="67" t="s">
        <v>2008</v>
      </c>
      <c r="I3507" s="26" t="s">
        <v>1808</v>
      </c>
      <c r="J3507" s="66" t="s">
        <v>1809</v>
      </c>
      <c r="K3507" s="69"/>
      <c r="L3507" s="69"/>
      <c r="M3507" s="69" t="s">
        <v>666</v>
      </c>
      <c r="N3507" s="69" t="s">
        <v>28</v>
      </c>
      <c r="O3507" s="71">
        <v>0</v>
      </c>
      <c r="P3507" s="74">
        <v>1600</v>
      </c>
    </row>
    <row r="3508" spans="1:16" ht="14.25" customHeight="1">
      <c r="A3508" s="64" t="s">
        <v>653</v>
      </c>
      <c r="B3508" s="163" t="s">
        <v>1803</v>
      </c>
      <c r="C3508" s="174" t="s">
        <v>647</v>
      </c>
      <c r="D3508" s="68">
        <v>45803</v>
      </c>
      <c r="E3508" s="66">
        <f t="shared" si="39"/>
        <v>5</v>
      </c>
      <c r="F3508" s="66">
        <f t="shared" si="40"/>
        <v>2025</v>
      </c>
      <c r="G3508" s="67">
        <f t="shared" si="41"/>
        <v>45778</v>
      </c>
      <c r="H3508" s="67" t="s">
        <v>2008</v>
      </c>
      <c r="I3508" s="26" t="s">
        <v>1808</v>
      </c>
      <c r="J3508" s="66" t="s">
        <v>1809</v>
      </c>
      <c r="K3508" s="69"/>
      <c r="L3508" s="69"/>
      <c r="M3508" s="69" t="s">
        <v>666</v>
      </c>
      <c r="N3508" s="69" t="s">
        <v>28</v>
      </c>
      <c r="O3508" s="71">
        <v>0</v>
      </c>
      <c r="P3508" s="74">
        <v>1750</v>
      </c>
    </row>
    <row r="3509" spans="1:16" ht="14.25" customHeight="1">
      <c r="A3509" s="64" t="s">
        <v>653</v>
      </c>
      <c r="B3509" s="163" t="s">
        <v>1803</v>
      </c>
      <c r="C3509" s="174" t="s">
        <v>647</v>
      </c>
      <c r="D3509" s="68">
        <v>45803</v>
      </c>
      <c r="E3509" s="66">
        <f t="shared" si="39"/>
        <v>5</v>
      </c>
      <c r="F3509" s="66">
        <f t="shared" si="40"/>
        <v>2025</v>
      </c>
      <c r="G3509" s="67">
        <f t="shared" si="41"/>
        <v>45778</v>
      </c>
      <c r="H3509" s="67" t="s">
        <v>2008</v>
      </c>
      <c r="I3509" s="26" t="s">
        <v>1808</v>
      </c>
      <c r="J3509" s="66" t="s">
        <v>1809</v>
      </c>
      <c r="K3509" s="69"/>
      <c r="L3509" s="69"/>
      <c r="M3509" s="69" t="s">
        <v>666</v>
      </c>
      <c r="N3509" s="69" t="s">
        <v>28</v>
      </c>
      <c r="O3509" s="71">
        <v>0</v>
      </c>
      <c r="P3509" s="74">
        <v>1600</v>
      </c>
    </row>
    <row r="3510" spans="1:16" ht="14.25" customHeight="1">
      <c r="A3510" s="64" t="s">
        <v>653</v>
      </c>
      <c r="B3510" s="163" t="s">
        <v>1803</v>
      </c>
      <c r="C3510" s="174" t="s">
        <v>647</v>
      </c>
      <c r="D3510" s="68">
        <v>45803</v>
      </c>
      <c r="E3510" s="66">
        <f t="shared" si="39"/>
        <v>5</v>
      </c>
      <c r="F3510" s="66">
        <f t="shared" si="40"/>
        <v>2025</v>
      </c>
      <c r="G3510" s="67">
        <f t="shared" si="41"/>
        <v>45778</v>
      </c>
      <c r="H3510" s="67" t="s">
        <v>2008</v>
      </c>
      <c r="I3510" s="26" t="s">
        <v>1808</v>
      </c>
      <c r="J3510" s="66" t="s">
        <v>1809</v>
      </c>
      <c r="K3510" s="69"/>
      <c r="L3510" s="69"/>
      <c r="M3510" s="69" t="s">
        <v>666</v>
      </c>
      <c r="N3510" s="69" t="s">
        <v>28</v>
      </c>
      <c r="O3510" s="71">
        <v>0</v>
      </c>
      <c r="P3510" s="74">
        <v>1600</v>
      </c>
    </row>
    <row r="3511" spans="1:16" ht="14.25" customHeight="1">
      <c r="A3511" s="64" t="s">
        <v>653</v>
      </c>
      <c r="B3511" s="163" t="s">
        <v>1803</v>
      </c>
      <c r="C3511" s="174" t="s">
        <v>647</v>
      </c>
      <c r="D3511" s="68">
        <v>45838</v>
      </c>
      <c r="E3511" s="66">
        <f t="shared" si="39"/>
        <v>6</v>
      </c>
      <c r="F3511" s="66">
        <f t="shared" si="40"/>
        <v>2025</v>
      </c>
      <c r="G3511" s="67">
        <f t="shared" si="41"/>
        <v>45809</v>
      </c>
      <c r="H3511" s="67" t="s">
        <v>2008</v>
      </c>
      <c r="I3511" s="26" t="s">
        <v>1808</v>
      </c>
      <c r="J3511" s="66" t="s">
        <v>1810</v>
      </c>
      <c r="K3511" s="69"/>
      <c r="L3511" s="69"/>
      <c r="M3511" s="69" t="s">
        <v>666</v>
      </c>
      <c r="N3511" s="69" t="s">
        <v>28</v>
      </c>
      <c r="O3511" s="71">
        <v>0</v>
      </c>
      <c r="P3511" s="74">
        <v>1600</v>
      </c>
    </row>
    <row r="3512" spans="1:16" ht="14.25" customHeight="1">
      <c r="A3512" s="64" t="s">
        <v>653</v>
      </c>
      <c r="B3512" s="163" t="s">
        <v>1803</v>
      </c>
      <c r="C3512" s="174" t="s">
        <v>647</v>
      </c>
      <c r="D3512" s="68">
        <v>45838</v>
      </c>
      <c r="E3512" s="66">
        <f t="shared" si="39"/>
        <v>6</v>
      </c>
      <c r="F3512" s="66">
        <f t="shared" si="40"/>
        <v>2025</v>
      </c>
      <c r="G3512" s="67">
        <f t="shared" si="41"/>
        <v>45809</v>
      </c>
      <c r="H3512" s="67" t="s">
        <v>2008</v>
      </c>
      <c r="I3512" s="26" t="s">
        <v>1808</v>
      </c>
      <c r="J3512" s="66" t="s">
        <v>1810</v>
      </c>
      <c r="K3512" s="69"/>
      <c r="L3512" s="69"/>
      <c r="M3512" s="69" t="s">
        <v>666</v>
      </c>
      <c r="N3512" s="69" t="s">
        <v>28</v>
      </c>
      <c r="O3512" s="71">
        <v>0</v>
      </c>
      <c r="P3512" s="74">
        <v>1750</v>
      </c>
    </row>
    <row r="3513" spans="1:16" ht="14.25" customHeight="1">
      <c r="A3513" s="64" t="s">
        <v>653</v>
      </c>
      <c r="B3513" s="163" t="s">
        <v>1803</v>
      </c>
      <c r="C3513" s="174" t="s">
        <v>647</v>
      </c>
      <c r="D3513" s="68">
        <v>45838</v>
      </c>
      <c r="E3513" s="66">
        <f t="shared" si="39"/>
        <v>6</v>
      </c>
      <c r="F3513" s="66">
        <f t="shared" si="40"/>
        <v>2025</v>
      </c>
      <c r="G3513" s="67">
        <f t="shared" si="41"/>
        <v>45809</v>
      </c>
      <c r="H3513" s="67" t="s">
        <v>2006</v>
      </c>
      <c r="I3513" s="26" t="s">
        <v>165</v>
      </c>
      <c r="J3513" s="66" t="s">
        <v>1811</v>
      </c>
      <c r="K3513" s="69"/>
      <c r="L3513" s="69"/>
      <c r="M3513" s="69"/>
      <c r="N3513" s="69"/>
      <c r="O3513" s="71">
        <v>3350</v>
      </c>
      <c r="P3513" s="74">
        <v>0</v>
      </c>
    </row>
    <row r="3514" spans="1:16" ht="14.25" customHeight="1">
      <c r="A3514" s="64" t="s">
        <v>653</v>
      </c>
      <c r="B3514" s="163" t="s">
        <v>1803</v>
      </c>
      <c r="C3514" s="174" t="s">
        <v>647</v>
      </c>
      <c r="D3514" s="68">
        <v>45840</v>
      </c>
      <c r="E3514" s="66">
        <f t="shared" si="39"/>
        <v>7</v>
      </c>
      <c r="F3514" s="66">
        <f t="shared" si="40"/>
        <v>2025</v>
      </c>
      <c r="G3514" s="67">
        <f t="shared" si="41"/>
        <v>45839</v>
      </c>
      <c r="H3514" s="67" t="s">
        <v>2008</v>
      </c>
      <c r="I3514" s="26" t="s">
        <v>1808</v>
      </c>
      <c r="J3514" s="66" t="s">
        <v>1810</v>
      </c>
      <c r="K3514" s="69"/>
      <c r="L3514" s="69"/>
      <c r="M3514" s="69" t="s">
        <v>666</v>
      </c>
      <c r="N3514" s="69" t="s">
        <v>28</v>
      </c>
      <c r="O3514" s="71">
        <v>0</v>
      </c>
      <c r="P3514" s="74">
        <v>1600</v>
      </c>
    </row>
    <row r="3515" spans="1:16" ht="14.25" customHeight="1">
      <c r="A3515" s="64" t="s">
        <v>653</v>
      </c>
      <c r="B3515" s="163" t="s">
        <v>1803</v>
      </c>
      <c r="C3515" s="174" t="s">
        <v>647</v>
      </c>
      <c r="D3515" s="68">
        <v>45840</v>
      </c>
      <c r="E3515" s="66">
        <f t="shared" si="39"/>
        <v>7</v>
      </c>
      <c r="F3515" s="66">
        <f t="shared" si="40"/>
        <v>2025</v>
      </c>
      <c r="G3515" s="67">
        <f t="shared" si="41"/>
        <v>45839</v>
      </c>
      <c r="H3515" s="67" t="s">
        <v>2006</v>
      </c>
      <c r="I3515" s="26" t="s">
        <v>165</v>
      </c>
      <c r="J3515" s="66" t="s">
        <v>1811</v>
      </c>
      <c r="K3515" s="69"/>
      <c r="L3515" s="69"/>
      <c r="M3515" s="69"/>
      <c r="N3515" s="69"/>
      <c r="O3515" s="71">
        <v>1600</v>
      </c>
      <c r="P3515" s="74">
        <v>0</v>
      </c>
    </row>
    <row r="3516" spans="1:16" ht="14.25" customHeight="1">
      <c r="A3516" s="64" t="s">
        <v>652</v>
      </c>
      <c r="B3516" s="163" t="s">
        <v>1812</v>
      </c>
      <c r="C3516" s="174" t="s">
        <v>648</v>
      </c>
      <c r="D3516" s="68">
        <v>45845</v>
      </c>
      <c r="E3516" s="66">
        <f t="shared" si="39"/>
        <v>7</v>
      </c>
      <c r="F3516" s="66">
        <f t="shared" si="40"/>
        <v>2025</v>
      </c>
      <c r="G3516" s="67">
        <f t="shared" si="41"/>
        <v>45839</v>
      </c>
      <c r="H3516" s="67" t="s">
        <v>2007</v>
      </c>
      <c r="I3516" s="26" t="s">
        <v>1813</v>
      </c>
      <c r="J3516" s="66" t="s">
        <v>1218</v>
      </c>
      <c r="K3516" s="69"/>
      <c r="L3516" s="69"/>
      <c r="M3516" s="69" t="s">
        <v>666</v>
      </c>
      <c r="N3516" s="69" t="s">
        <v>604</v>
      </c>
      <c r="O3516" s="71">
        <v>144332.26999999999</v>
      </c>
      <c r="P3516" s="74">
        <v>0</v>
      </c>
    </row>
    <row r="3517" spans="1:16" ht="14.25" customHeight="1">
      <c r="A3517" s="64" t="s">
        <v>652</v>
      </c>
      <c r="B3517" s="163" t="s">
        <v>1812</v>
      </c>
      <c r="C3517" s="174" t="s">
        <v>648</v>
      </c>
      <c r="D3517" s="68">
        <v>45867</v>
      </c>
      <c r="E3517" s="66">
        <f t="shared" si="39"/>
        <v>7</v>
      </c>
      <c r="F3517" s="66">
        <f t="shared" si="40"/>
        <v>2025</v>
      </c>
      <c r="G3517" s="67">
        <f t="shared" si="41"/>
        <v>45839</v>
      </c>
      <c r="H3517" s="67" t="s">
        <v>2008</v>
      </c>
      <c r="I3517" s="26" t="s">
        <v>64</v>
      </c>
      <c r="J3517" s="66" t="s">
        <v>1815</v>
      </c>
      <c r="K3517" s="69"/>
      <c r="L3517" s="69" t="s">
        <v>137</v>
      </c>
      <c r="M3517" s="69" t="s">
        <v>666</v>
      </c>
      <c r="N3517" s="69" t="s">
        <v>28</v>
      </c>
      <c r="O3517" s="71">
        <v>0</v>
      </c>
      <c r="P3517" s="74">
        <v>1974.68</v>
      </c>
    </row>
    <row r="3518" spans="1:16" ht="14.25" customHeight="1">
      <c r="A3518" s="64" t="s">
        <v>652</v>
      </c>
      <c r="B3518" s="163" t="s">
        <v>1812</v>
      </c>
      <c r="C3518" s="174" t="s">
        <v>648</v>
      </c>
      <c r="D3518" s="68">
        <v>45867</v>
      </c>
      <c r="E3518" s="66">
        <f t="shared" si="39"/>
        <v>7</v>
      </c>
      <c r="F3518" s="66">
        <f t="shared" si="40"/>
        <v>2025</v>
      </c>
      <c r="G3518" s="67">
        <f t="shared" si="41"/>
        <v>45839</v>
      </c>
      <c r="H3518" s="67" t="s">
        <v>2008</v>
      </c>
      <c r="I3518" s="26" t="s">
        <v>64</v>
      </c>
      <c r="J3518" s="66" t="s">
        <v>1816</v>
      </c>
      <c r="K3518" s="69"/>
      <c r="L3518" s="69" t="s">
        <v>137</v>
      </c>
      <c r="M3518" s="69" t="s">
        <v>666</v>
      </c>
      <c r="N3518" s="69" t="s">
        <v>28</v>
      </c>
      <c r="O3518" s="71">
        <v>0</v>
      </c>
      <c r="P3518" s="74">
        <v>1765.26</v>
      </c>
    </row>
    <row r="3519" spans="1:16" ht="14.25" customHeight="1">
      <c r="A3519" s="64" t="s">
        <v>652</v>
      </c>
      <c r="B3519" s="163" t="s">
        <v>1812</v>
      </c>
      <c r="C3519" s="174" t="s">
        <v>648</v>
      </c>
      <c r="D3519" s="68">
        <v>45867</v>
      </c>
      <c r="E3519" s="66">
        <f t="shared" si="39"/>
        <v>7</v>
      </c>
      <c r="F3519" s="66">
        <f t="shared" si="40"/>
        <v>2025</v>
      </c>
      <c r="G3519" s="67">
        <f t="shared" si="41"/>
        <v>45839</v>
      </c>
      <c r="H3519" s="67" t="s">
        <v>2008</v>
      </c>
      <c r="I3519" s="26" t="s">
        <v>64</v>
      </c>
      <c r="J3519" s="66" t="s">
        <v>1817</v>
      </c>
      <c r="K3519" s="69"/>
      <c r="L3519" s="69" t="s">
        <v>137</v>
      </c>
      <c r="M3519" s="69" t="s">
        <v>666</v>
      </c>
      <c r="N3519" s="69" t="s">
        <v>28</v>
      </c>
      <c r="O3519" s="71">
        <v>0</v>
      </c>
      <c r="P3519" s="74">
        <v>1135.93</v>
      </c>
    </row>
    <row r="3520" spans="1:16" ht="14.25" customHeight="1">
      <c r="A3520" s="64" t="s">
        <v>652</v>
      </c>
      <c r="B3520" s="163" t="s">
        <v>1812</v>
      </c>
      <c r="C3520" s="174" t="s">
        <v>648</v>
      </c>
      <c r="D3520" s="68">
        <v>45867</v>
      </c>
      <c r="E3520" s="66">
        <f t="shared" si="39"/>
        <v>7</v>
      </c>
      <c r="F3520" s="66">
        <f t="shared" si="40"/>
        <v>2025</v>
      </c>
      <c r="G3520" s="67">
        <f t="shared" si="41"/>
        <v>45839</v>
      </c>
      <c r="H3520" s="67" t="s">
        <v>2008</v>
      </c>
      <c r="I3520" s="26" t="s">
        <v>64</v>
      </c>
      <c r="J3520" s="66" t="s">
        <v>1818</v>
      </c>
      <c r="K3520" s="69"/>
      <c r="L3520" s="69" t="s">
        <v>137</v>
      </c>
      <c r="M3520" s="69" t="s">
        <v>666</v>
      </c>
      <c r="N3520" s="69" t="s">
        <v>28</v>
      </c>
      <c r="O3520" s="71">
        <v>0</v>
      </c>
      <c r="P3520" s="74">
        <v>3797.45</v>
      </c>
    </row>
    <row r="3521" spans="1:16" ht="14.25" customHeight="1">
      <c r="A3521" s="64" t="s">
        <v>652</v>
      </c>
      <c r="B3521" s="163" t="s">
        <v>1812</v>
      </c>
      <c r="C3521" s="174" t="s">
        <v>648</v>
      </c>
      <c r="D3521" s="68">
        <v>45867</v>
      </c>
      <c r="E3521" s="66">
        <f t="shared" si="39"/>
        <v>7</v>
      </c>
      <c r="F3521" s="66">
        <f t="shared" si="40"/>
        <v>2025</v>
      </c>
      <c r="G3521" s="67">
        <f t="shared" si="41"/>
        <v>45839</v>
      </c>
      <c r="H3521" s="67" t="s">
        <v>2008</v>
      </c>
      <c r="I3521" s="26" t="s">
        <v>64</v>
      </c>
      <c r="J3521" s="66" t="s">
        <v>1819</v>
      </c>
      <c r="K3521" s="69"/>
      <c r="L3521" s="69" t="s">
        <v>137</v>
      </c>
      <c r="M3521" s="69" t="s">
        <v>666</v>
      </c>
      <c r="N3521" s="69" t="s">
        <v>28</v>
      </c>
      <c r="O3521" s="71">
        <v>0</v>
      </c>
      <c r="P3521" s="74">
        <v>2645.18</v>
      </c>
    </row>
    <row r="3522" spans="1:16" ht="14.25" customHeight="1">
      <c r="A3522" s="64" t="s">
        <v>652</v>
      </c>
      <c r="B3522" s="163" t="s">
        <v>1812</v>
      </c>
      <c r="C3522" s="174" t="s">
        <v>648</v>
      </c>
      <c r="D3522" s="68">
        <v>45868</v>
      </c>
      <c r="E3522" s="66">
        <f t="shared" si="39"/>
        <v>7</v>
      </c>
      <c r="F3522" s="66">
        <f t="shared" si="40"/>
        <v>2025</v>
      </c>
      <c r="G3522" s="67">
        <f t="shared" si="41"/>
        <v>45839</v>
      </c>
      <c r="H3522" s="67" t="s">
        <v>2008</v>
      </c>
      <c r="I3522" s="26" t="s">
        <v>64</v>
      </c>
      <c r="J3522" s="66" t="s">
        <v>1820</v>
      </c>
      <c r="K3522" s="69"/>
      <c r="L3522" s="69" t="s">
        <v>137</v>
      </c>
      <c r="M3522" s="69" t="s">
        <v>666</v>
      </c>
      <c r="N3522" s="69" t="s">
        <v>28</v>
      </c>
      <c r="O3522" s="71">
        <v>0</v>
      </c>
      <c r="P3522" s="74">
        <v>78329</v>
      </c>
    </row>
    <row r="3523" spans="1:16" ht="14.25" customHeight="1">
      <c r="A3523" s="64" t="s">
        <v>652</v>
      </c>
      <c r="B3523" s="163" t="s">
        <v>1812</v>
      </c>
      <c r="C3523" s="174" t="s">
        <v>648</v>
      </c>
      <c r="D3523" s="68">
        <v>45869</v>
      </c>
      <c r="E3523" s="66">
        <f t="shared" si="39"/>
        <v>7</v>
      </c>
      <c r="F3523" s="66">
        <f t="shared" si="40"/>
        <v>2025</v>
      </c>
      <c r="G3523" s="67">
        <f t="shared" si="41"/>
        <v>45839</v>
      </c>
      <c r="H3523" s="67" t="s">
        <v>2008</v>
      </c>
      <c r="I3523" s="26" t="s">
        <v>64</v>
      </c>
      <c r="J3523" s="66" t="s">
        <v>1821</v>
      </c>
      <c r="K3523" s="69"/>
      <c r="L3523" s="69" t="s">
        <v>137</v>
      </c>
      <c r="M3523" s="69" t="s">
        <v>666</v>
      </c>
      <c r="N3523" s="69" t="s">
        <v>28</v>
      </c>
      <c r="O3523" s="71">
        <v>0</v>
      </c>
      <c r="P3523" s="74">
        <v>8526.02</v>
      </c>
    </row>
    <row r="3524" spans="1:16" ht="14.25" customHeight="1">
      <c r="A3524" s="64" t="s">
        <v>652</v>
      </c>
      <c r="B3524" s="163" t="s">
        <v>1812</v>
      </c>
      <c r="C3524" s="174" t="s">
        <v>648</v>
      </c>
      <c r="D3524" s="68">
        <v>45869</v>
      </c>
      <c r="E3524" s="66">
        <f t="shared" si="39"/>
        <v>7</v>
      </c>
      <c r="F3524" s="66">
        <f t="shared" si="40"/>
        <v>2025</v>
      </c>
      <c r="G3524" s="67">
        <f t="shared" si="41"/>
        <v>45839</v>
      </c>
      <c r="H3524" s="67" t="s">
        <v>2008</v>
      </c>
      <c r="I3524" s="26" t="s">
        <v>64</v>
      </c>
      <c r="J3524" s="66" t="s">
        <v>1822</v>
      </c>
      <c r="K3524" s="69"/>
      <c r="L3524" s="69" t="s">
        <v>137</v>
      </c>
      <c r="M3524" s="69" t="s">
        <v>666</v>
      </c>
      <c r="N3524" s="69" t="s">
        <v>28</v>
      </c>
      <c r="O3524" s="71">
        <v>0</v>
      </c>
      <c r="P3524" s="74">
        <v>23031.360000000001</v>
      </c>
    </row>
    <row r="3525" spans="1:16" ht="14.25" customHeight="1">
      <c r="A3525" s="64" t="s">
        <v>652</v>
      </c>
      <c r="B3525" s="163" t="s">
        <v>1812</v>
      </c>
      <c r="C3525" s="174" t="s">
        <v>648</v>
      </c>
      <c r="D3525" s="68">
        <v>45869</v>
      </c>
      <c r="E3525" s="66">
        <f t="shared" si="39"/>
        <v>7</v>
      </c>
      <c r="F3525" s="66">
        <f t="shared" si="40"/>
        <v>2025</v>
      </c>
      <c r="G3525" s="67">
        <f t="shared" si="41"/>
        <v>45839</v>
      </c>
      <c r="H3525" s="67" t="s">
        <v>2006</v>
      </c>
      <c r="I3525" s="26" t="s">
        <v>446</v>
      </c>
      <c r="J3525" s="66" t="s">
        <v>1823</v>
      </c>
      <c r="K3525" s="69"/>
      <c r="L3525" s="69"/>
      <c r="M3525" s="69" t="s">
        <v>664</v>
      </c>
      <c r="N3525" s="69" t="s">
        <v>604</v>
      </c>
      <c r="O3525" s="71">
        <v>23031.360000000001</v>
      </c>
      <c r="P3525" s="74">
        <v>0</v>
      </c>
    </row>
    <row r="3526" spans="1:16" ht="14.25" customHeight="1">
      <c r="A3526" s="64" t="s">
        <v>652</v>
      </c>
      <c r="B3526" s="163" t="s">
        <v>1812</v>
      </c>
      <c r="C3526" s="174" t="s">
        <v>648</v>
      </c>
      <c r="D3526" s="68">
        <v>45870</v>
      </c>
      <c r="E3526" s="66">
        <f t="shared" si="39"/>
        <v>8</v>
      </c>
      <c r="F3526" s="66">
        <f t="shared" si="40"/>
        <v>2025</v>
      </c>
      <c r="G3526" s="67">
        <f t="shared" si="41"/>
        <v>45870</v>
      </c>
      <c r="H3526" s="67" t="s">
        <v>2008</v>
      </c>
      <c r="I3526" s="26" t="s">
        <v>64</v>
      </c>
      <c r="J3526" s="66" t="s">
        <v>1824</v>
      </c>
      <c r="K3526" s="69"/>
      <c r="L3526" s="69" t="s">
        <v>137</v>
      </c>
      <c r="M3526" s="69" t="s">
        <v>666</v>
      </c>
      <c r="N3526" s="69" t="s">
        <v>28</v>
      </c>
      <c r="O3526" s="71">
        <v>0</v>
      </c>
      <c r="P3526" s="74">
        <v>23031.360000000001</v>
      </c>
    </row>
    <row r="3527" spans="1:16" ht="14.25" customHeight="1">
      <c r="A3527" s="64" t="s">
        <v>652</v>
      </c>
      <c r="B3527" s="163" t="s">
        <v>1812</v>
      </c>
      <c r="C3527" s="174" t="s">
        <v>648</v>
      </c>
      <c r="D3527" s="68">
        <v>45876</v>
      </c>
      <c r="E3527" s="66">
        <f t="shared" si="39"/>
        <v>8</v>
      </c>
      <c r="F3527" s="66">
        <f t="shared" si="40"/>
        <v>2025</v>
      </c>
      <c r="G3527" s="67">
        <f t="shared" si="41"/>
        <v>45870</v>
      </c>
      <c r="H3527" s="67" t="s">
        <v>2007</v>
      </c>
      <c r="I3527" s="26" t="s">
        <v>1798</v>
      </c>
      <c r="J3527" s="66" t="s">
        <v>1316</v>
      </c>
      <c r="K3527" s="69"/>
      <c r="L3527" s="69"/>
      <c r="M3527" s="69"/>
      <c r="N3527" s="69"/>
      <c r="O3527" s="71">
        <v>156.57</v>
      </c>
      <c r="P3527" s="74">
        <v>0</v>
      </c>
    </row>
    <row r="3528" spans="1:16" ht="14.25" customHeight="1">
      <c r="A3528" s="64" t="s">
        <v>652</v>
      </c>
      <c r="B3528" s="163" t="s">
        <v>1812</v>
      </c>
      <c r="C3528" s="174" t="s">
        <v>648</v>
      </c>
      <c r="D3528" s="68">
        <v>45876</v>
      </c>
      <c r="E3528" s="66">
        <f t="shared" si="39"/>
        <v>8</v>
      </c>
      <c r="F3528" s="66">
        <f t="shared" si="40"/>
        <v>2025</v>
      </c>
      <c r="G3528" s="67">
        <f t="shared" si="41"/>
        <v>45870</v>
      </c>
      <c r="H3528" s="67" t="s">
        <v>2009</v>
      </c>
      <c r="I3528" s="26" t="s">
        <v>1311</v>
      </c>
      <c r="J3528" s="66" t="s">
        <v>1317</v>
      </c>
      <c r="K3528" s="69"/>
      <c r="L3528" s="69"/>
      <c r="M3528" s="69"/>
      <c r="N3528" s="69"/>
      <c r="O3528" s="71">
        <v>0</v>
      </c>
      <c r="P3528" s="74">
        <v>35.22</v>
      </c>
    </row>
    <row r="3529" spans="1:16" ht="14.25" customHeight="1">
      <c r="A3529" s="64" t="s">
        <v>1</v>
      </c>
      <c r="B3529" s="163" t="s">
        <v>662</v>
      </c>
      <c r="C3529" s="174" t="s">
        <v>647</v>
      </c>
      <c r="D3529" s="68">
        <v>45845</v>
      </c>
      <c r="E3529" s="66">
        <f t="shared" si="39"/>
        <v>7</v>
      </c>
      <c r="F3529" s="66">
        <f t="shared" si="40"/>
        <v>2025</v>
      </c>
      <c r="G3529" s="67">
        <f t="shared" si="41"/>
        <v>45839</v>
      </c>
      <c r="H3529" s="67" t="s">
        <v>2007</v>
      </c>
      <c r="I3529" s="26" t="s">
        <v>996</v>
      </c>
      <c r="J3529" s="66" t="s">
        <v>2015</v>
      </c>
      <c r="K3529" s="69" t="s">
        <v>6</v>
      </c>
      <c r="L3529" s="69" t="s">
        <v>2007</v>
      </c>
      <c r="M3529" s="69" t="s">
        <v>666</v>
      </c>
      <c r="N3529" s="69" t="s">
        <v>604</v>
      </c>
      <c r="O3529" s="71">
        <v>8815.23</v>
      </c>
      <c r="P3529" s="74">
        <v>0</v>
      </c>
    </row>
    <row r="3530" spans="1:16" ht="14.25" customHeight="1">
      <c r="A3530" s="64" t="s">
        <v>1</v>
      </c>
      <c r="B3530" s="163" t="s">
        <v>662</v>
      </c>
      <c r="C3530" s="174" t="s">
        <v>647</v>
      </c>
      <c r="D3530" s="68">
        <v>45845</v>
      </c>
      <c r="E3530" s="66">
        <f t="shared" si="39"/>
        <v>7</v>
      </c>
      <c r="F3530" s="66">
        <f t="shared" si="40"/>
        <v>2025</v>
      </c>
      <c r="G3530" s="67">
        <f t="shared" si="41"/>
        <v>45839</v>
      </c>
      <c r="H3530" s="67" t="s">
        <v>2007</v>
      </c>
      <c r="I3530" s="26" t="s">
        <v>996</v>
      </c>
      <c r="J3530" s="66" t="s">
        <v>2016</v>
      </c>
      <c r="K3530" s="69" t="s">
        <v>6</v>
      </c>
      <c r="L3530" s="69" t="s">
        <v>2007</v>
      </c>
      <c r="M3530" s="69" t="s">
        <v>666</v>
      </c>
      <c r="N3530" s="69" t="s">
        <v>604</v>
      </c>
      <c r="O3530" s="71">
        <v>3900</v>
      </c>
      <c r="P3530" s="74">
        <v>0</v>
      </c>
    </row>
    <row r="3531" spans="1:16" ht="14.25" customHeight="1">
      <c r="A3531" s="64" t="s">
        <v>1</v>
      </c>
      <c r="B3531" s="163" t="s">
        <v>662</v>
      </c>
      <c r="C3531" s="174" t="s">
        <v>647</v>
      </c>
      <c r="D3531" s="68">
        <v>45534</v>
      </c>
      <c r="E3531" s="66">
        <f t="shared" si="39"/>
        <v>8</v>
      </c>
      <c r="F3531" s="66">
        <f t="shared" si="40"/>
        <v>2024</v>
      </c>
      <c r="G3531" s="67">
        <f t="shared" si="41"/>
        <v>45505</v>
      </c>
      <c r="H3531" s="67" t="s">
        <v>663</v>
      </c>
      <c r="I3531" s="26" t="s">
        <v>663</v>
      </c>
      <c r="J3531" s="66" t="s">
        <v>663</v>
      </c>
      <c r="K3531" s="69"/>
      <c r="L3531" s="69"/>
      <c r="M3531" s="69"/>
      <c r="N3531" s="69"/>
      <c r="O3531" s="71">
        <v>0</v>
      </c>
      <c r="P3531" s="74">
        <v>0</v>
      </c>
    </row>
    <row r="3532" spans="1:16" ht="14.25" customHeight="1">
      <c r="A3532" s="64" t="s">
        <v>1</v>
      </c>
      <c r="B3532" s="163" t="s">
        <v>662</v>
      </c>
      <c r="C3532" s="174" t="s">
        <v>647</v>
      </c>
      <c r="D3532" s="68">
        <v>45537</v>
      </c>
      <c r="E3532" s="66">
        <f t="shared" si="39"/>
        <v>9</v>
      </c>
      <c r="F3532" s="66">
        <f t="shared" si="40"/>
        <v>2024</v>
      </c>
      <c r="G3532" s="67">
        <f t="shared" si="41"/>
        <v>45536</v>
      </c>
      <c r="H3532" s="67" t="s">
        <v>138</v>
      </c>
      <c r="I3532" s="26" t="s">
        <v>138</v>
      </c>
      <c r="J3532" s="66" t="s">
        <v>139</v>
      </c>
      <c r="K3532" s="69"/>
      <c r="L3532" s="69"/>
      <c r="M3532" s="69"/>
      <c r="N3532" s="69"/>
      <c r="O3532" s="71">
        <v>0.01</v>
      </c>
      <c r="P3532" s="74">
        <v>0</v>
      </c>
    </row>
    <row r="3533" spans="1:16" ht="14.25" customHeight="1">
      <c r="A3533" s="64" t="s">
        <v>1</v>
      </c>
      <c r="B3533" s="163" t="s">
        <v>662</v>
      </c>
      <c r="C3533" s="174" t="s">
        <v>647</v>
      </c>
      <c r="D3533" s="68">
        <v>45537</v>
      </c>
      <c r="E3533" s="66">
        <f t="shared" si="39"/>
        <v>9</v>
      </c>
      <c r="F3533" s="66">
        <f t="shared" si="40"/>
        <v>2024</v>
      </c>
      <c r="G3533" s="67">
        <f t="shared" si="41"/>
        <v>45536</v>
      </c>
      <c r="H3533" s="67" t="s">
        <v>2017</v>
      </c>
      <c r="I3533" s="26" t="s">
        <v>2017</v>
      </c>
      <c r="J3533" s="66" t="s">
        <v>2018</v>
      </c>
      <c r="K3533" s="69"/>
      <c r="L3533" s="69"/>
      <c r="M3533" s="69"/>
      <c r="N3533" s="69"/>
      <c r="O3533" s="71">
        <v>0</v>
      </c>
      <c r="P3533" s="74">
        <v>1334</v>
      </c>
    </row>
    <row r="3534" spans="1:16" ht="14.25" customHeight="1">
      <c r="A3534" s="64" t="s">
        <v>1</v>
      </c>
      <c r="B3534" s="163" t="s">
        <v>662</v>
      </c>
      <c r="C3534" s="174" t="s">
        <v>647</v>
      </c>
      <c r="D3534" s="68">
        <v>45538</v>
      </c>
      <c r="E3534" s="66">
        <f t="shared" si="39"/>
        <v>9</v>
      </c>
      <c r="F3534" s="66">
        <f t="shared" si="40"/>
        <v>2024</v>
      </c>
      <c r="G3534" s="67">
        <f t="shared" si="41"/>
        <v>45536</v>
      </c>
      <c r="H3534" s="67" t="s">
        <v>138</v>
      </c>
      <c r="I3534" s="26" t="s">
        <v>138</v>
      </c>
      <c r="J3534" s="66" t="s">
        <v>139</v>
      </c>
      <c r="K3534" s="69"/>
      <c r="L3534" s="69"/>
      <c r="M3534" s="69"/>
      <c r="N3534" s="69"/>
      <c r="O3534" s="71">
        <v>0.01</v>
      </c>
      <c r="P3534" s="74">
        <v>0</v>
      </c>
    </row>
    <row r="3535" spans="1:16" ht="14.25" customHeight="1">
      <c r="A3535" s="64" t="s">
        <v>1</v>
      </c>
      <c r="B3535" s="163" t="s">
        <v>662</v>
      </c>
      <c r="C3535" s="174" t="s">
        <v>647</v>
      </c>
      <c r="D3535" s="68">
        <v>45538</v>
      </c>
      <c r="E3535" s="66">
        <f t="shared" si="39"/>
        <v>9</v>
      </c>
      <c r="F3535" s="66">
        <f t="shared" si="40"/>
        <v>2024</v>
      </c>
      <c r="G3535" s="67">
        <f t="shared" si="41"/>
        <v>45536</v>
      </c>
      <c r="H3535" s="67" t="s">
        <v>102</v>
      </c>
      <c r="I3535" s="26" t="s">
        <v>102</v>
      </c>
      <c r="J3535" s="66" t="s">
        <v>129</v>
      </c>
      <c r="K3535" s="69"/>
      <c r="L3535" s="69"/>
      <c r="M3535" s="69"/>
      <c r="N3535" s="69"/>
      <c r="O3535" s="71">
        <v>0</v>
      </c>
      <c r="P3535" s="74">
        <v>9</v>
      </c>
    </row>
    <row r="3536" spans="1:16" ht="14.25" customHeight="1">
      <c r="A3536" s="64" t="s">
        <v>1</v>
      </c>
      <c r="B3536" s="163" t="s">
        <v>662</v>
      </c>
      <c r="C3536" s="174" t="s">
        <v>647</v>
      </c>
      <c r="D3536" s="68">
        <v>45538</v>
      </c>
      <c r="E3536" s="66">
        <f t="shared" si="39"/>
        <v>9</v>
      </c>
      <c r="F3536" s="66">
        <f t="shared" si="40"/>
        <v>2024</v>
      </c>
      <c r="G3536" s="67">
        <f t="shared" si="41"/>
        <v>45536</v>
      </c>
      <c r="H3536" s="67" t="s">
        <v>2019</v>
      </c>
      <c r="I3536" s="26" t="s">
        <v>2019</v>
      </c>
      <c r="J3536" s="66" t="s">
        <v>2020</v>
      </c>
      <c r="K3536" s="69"/>
      <c r="L3536" s="69"/>
      <c r="M3536" s="69"/>
      <c r="N3536" s="69"/>
      <c r="O3536" s="71">
        <v>0</v>
      </c>
      <c r="P3536" s="74">
        <v>289.99</v>
      </c>
    </row>
    <row r="3537" spans="1:16" ht="14.25" customHeight="1">
      <c r="A3537" s="64" t="s">
        <v>1</v>
      </c>
      <c r="B3537" s="163" t="s">
        <v>662</v>
      </c>
      <c r="C3537" s="174" t="s">
        <v>647</v>
      </c>
      <c r="D3537" s="68">
        <v>45540</v>
      </c>
      <c r="E3537" s="66">
        <f t="shared" si="39"/>
        <v>9</v>
      </c>
      <c r="F3537" s="66">
        <f t="shared" si="40"/>
        <v>2024</v>
      </c>
      <c r="G3537" s="67">
        <f t="shared" si="41"/>
        <v>45536</v>
      </c>
      <c r="H3537" s="67" t="s">
        <v>142</v>
      </c>
      <c r="I3537" s="26" t="s">
        <v>142</v>
      </c>
      <c r="J3537" s="66" t="s">
        <v>182</v>
      </c>
      <c r="K3537" s="69"/>
      <c r="L3537" s="69"/>
      <c r="M3537" s="69" t="s">
        <v>664</v>
      </c>
      <c r="N3537" s="69" t="s">
        <v>604</v>
      </c>
      <c r="O3537" s="71">
        <v>157.46</v>
      </c>
      <c r="P3537" s="74">
        <v>0</v>
      </c>
    </row>
    <row r="3538" spans="1:16" ht="14.25" customHeight="1">
      <c r="A3538" s="64" t="s">
        <v>1</v>
      </c>
      <c r="B3538" s="163" t="s">
        <v>662</v>
      </c>
      <c r="C3538" s="174" t="s">
        <v>647</v>
      </c>
      <c r="D3538" s="68">
        <v>45540</v>
      </c>
      <c r="E3538" s="66">
        <f t="shared" si="39"/>
        <v>9</v>
      </c>
      <c r="F3538" s="66">
        <f t="shared" si="40"/>
        <v>2024</v>
      </c>
      <c r="G3538" s="67">
        <f t="shared" si="41"/>
        <v>45536</v>
      </c>
      <c r="H3538" s="67" t="s">
        <v>142</v>
      </c>
      <c r="I3538" s="26" t="s">
        <v>142</v>
      </c>
      <c r="J3538" s="66" t="s">
        <v>146</v>
      </c>
      <c r="K3538" s="69"/>
      <c r="L3538" s="69"/>
      <c r="M3538" s="69" t="s">
        <v>664</v>
      </c>
      <c r="N3538" s="69" t="s">
        <v>604</v>
      </c>
      <c r="O3538" s="71">
        <v>39.36</v>
      </c>
      <c r="P3538" s="74">
        <v>0</v>
      </c>
    </row>
    <row r="3539" spans="1:16" ht="14.25" customHeight="1">
      <c r="A3539" s="64" t="s">
        <v>1</v>
      </c>
      <c r="B3539" s="163" t="s">
        <v>662</v>
      </c>
      <c r="C3539" s="174" t="s">
        <v>647</v>
      </c>
      <c r="D3539" s="68">
        <v>45540</v>
      </c>
      <c r="E3539" s="66">
        <f t="shared" si="39"/>
        <v>9</v>
      </c>
      <c r="F3539" s="66">
        <f t="shared" si="40"/>
        <v>2024</v>
      </c>
      <c r="G3539" s="67">
        <f t="shared" si="41"/>
        <v>45536</v>
      </c>
      <c r="H3539" s="67" t="s">
        <v>138</v>
      </c>
      <c r="I3539" s="26" t="s">
        <v>138</v>
      </c>
      <c r="J3539" s="66" t="s">
        <v>139</v>
      </c>
      <c r="K3539" s="69"/>
      <c r="L3539" s="69"/>
      <c r="M3539" s="69"/>
      <c r="N3539" s="69"/>
      <c r="O3539" s="71">
        <v>0.03</v>
      </c>
      <c r="P3539" s="74">
        <v>0</v>
      </c>
    </row>
    <row r="3540" spans="1:16" ht="14.25" customHeight="1">
      <c r="A3540" s="64" t="s">
        <v>1</v>
      </c>
      <c r="B3540" s="163" t="s">
        <v>662</v>
      </c>
      <c r="C3540" s="174" t="s">
        <v>647</v>
      </c>
      <c r="D3540" s="68">
        <v>45540</v>
      </c>
      <c r="E3540" s="66">
        <f t="shared" si="39"/>
        <v>9</v>
      </c>
      <c r="F3540" s="66">
        <f t="shared" si="40"/>
        <v>2024</v>
      </c>
      <c r="G3540" s="67">
        <f t="shared" si="41"/>
        <v>45536</v>
      </c>
      <c r="H3540" s="67" t="s">
        <v>582</v>
      </c>
      <c r="I3540" s="26" t="s">
        <v>582</v>
      </c>
      <c r="J3540" s="66" t="s">
        <v>736</v>
      </c>
      <c r="K3540" s="69"/>
      <c r="L3540" s="69"/>
      <c r="M3540" s="69"/>
      <c r="N3540" s="69"/>
      <c r="O3540" s="71">
        <v>0</v>
      </c>
      <c r="P3540" s="74">
        <v>184.92</v>
      </c>
    </row>
    <row r="3541" spans="1:16" ht="14.25" customHeight="1">
      <c r="A3541" s="64" t="s">
        <v>1</v>
      </c>
      <c r="B3541" s="163" t="s">
        <v>662</v>
      </c>
      <c r="C3541" s="174" t="s">
        <v>647</v>
      </c>
      <c r="D3541" s="68">
        <v>45540</v>
      </c>
      <c r="E3541" s="66">
        <f t="shared" si="39"/>
        <v>9</v>
      </c>
      <c r="F3541" s="66">
        <f t="shared" si="40"/>
        <v>2024</v>
      </c>
      <c r="G3541" s="67">
        <f t="shared" si="41"/>
        <v>45536</v>
      </c>
      <c r="H3541" s="67" t="s">
        <v>33</v>
      </c>
      <c r="I3541" s="26" t="s">
        <v>33</v>
      </c>
      <c r="J3541" s="66" t="s">
        <v>2021</v>
      </c>
      <c r="K3541" s="69"/>
      <c r="L3541" s="69"/>
      <c r="M3541" s="69"/>
      <c r="N3541" s="69"/>
      <c r="O3541" s="71">
        <v>0</v>
      </c>
      <c r="P3541" s="74">
        <v>590.46</v>
      </c>
    </row>
    <row r="3542" spans="1:16" ht="14.25" customHeight="1">
      <c r="A3542" s="64" t="s">
        <v>1</v>
      </c>
      <c r="B3542" s="163" t="s">
        <v>662</v>
      </c>
      <c r="C3542" s="174" t="s">
        <v>647</v>
      </c>
      <c r="D3542" s="68">
        <v>45540</v>
      </c>
      <c r="E3542" s="66">
        <f t="shared" si="39"/>
        <v>9</v>
      </c>
      <c r="F3542" s="66">
        <f t="shared" si="40"/>
        <v>2024</v>
      </c>
      <c r="G3542" s="67">
        <f t="shared" si="41"/>
        <v>45536</v>
      </c>
      <c r="H3542" s="67" t="s">
        <v>147</v>
      </c>
      <c r="I3542" s="26" t="s">
        <v>147</v>
      </c>
      <c r="J3542" s="66" t="s">
        <v>2022</v>
      </c>
      <c r="K3542" s="69"/>
      <c r="L3542" s="69"/>
      <c r="M3542" s="69"/>
      <c r="N3542" s="69"/>
      <c r="O3542" s="71">
        <v>0</v>
      </c>
      <c r="P3542" s="74">
        <v>420</v>
      </c>
    </row>
    <row r="3543" spans="1:16" ht="14.25" customHeight="1">
      <c r="A3543" s="64" t="s">
        <v>1</v>
      </c>
      <c r="B3543" s="163" t="s">
        <v>662</v>
      </c>
      <c r="C3543" s="174" t="s">
        <v>647</v>
      </c>
      <c r="D3543" s="68">
        <v>45541</v>
      </c>
      <c r="E3543" s="66">
        <f t="shared" si="39"/>
        <v>9</v>
      </c>
      <c r="F3543" s="66">
        <f t="shared" si="40"/>
        <v>2024</v>
      </c>
      <c r="G3543" s="67">
        <f t="shared" si="41"/>
        <v>45536</v>
      </c>
      <c r="H3543" s="67" t="s">
        <v>124</v>
      </c>
      <c r="I3543" s="26" t="s">
        <v>124</v>
      </c>
      <c r="J3543" s="66" t="s">
        <v>136</v>
      </c>
      <c r="K3543" s="69"/>
      <c r="L3543" s="69"/>
      <c r="M3543" s="69"/>
      <c r="N3543" s="69"/>
      <c r="O3543" s="71">
        <v>250.03</v>
      </c>
      <c r="P3543" s="74">
        <v>0</v>
      </c>
    </row>
    <row r="3544" spans="1:16" ht="14.25" customHeight="1">
      <c r="A3544" s="64" t="s">
        <v>1</v>
      </c>
      <c r="B3544" s="163" t="s">
        <v>662</v>
      </c>
      <c r="C3544" s="174" t="s">
        <v>647</v>
      </c>
      <c r="D3544" s="68">
        <v>45541</v>
      </c>
      <c r="E3544" s="66">
        <f t="shared" si="39"/>
        <v>9</v>
      </c>
      <c r="F3544" s="66">
        <f t="shared" si="40"/>
        <v>2024</v>
      </c>
      <c r="G3544" s="67">
        <f t="shared" si="41"/>
        <v>45536</v>
      </c>
      <c r="H3544" s="67" t="s">
        <v>630</v>
      </c>
      <c r="I3544" s="26" t="s">
        <v>630</v>
      </c>
      <c r="J3544" s="66" t="s">
        <v>1840</v>
      </c>
      <c r="K3544" s="69"/>
      <c r="L3544" s="69"/>
      <c r="M3544" s="69"/>
      <c r="N3544" s="69"/>
      <c r="O3544" s="71">
        <v>2500</v>
      </c>
      <c r="P3544" s="74">
        <v>0</v>
      </c>
    </row>
    <row r="3545" spans="1:16" ht="14.25" customHeight="1">
      <c r="A3545" s="64" t="s">
        <v>1</v>
      </c>
      <c r="B3545" s="163" t="s">
        <v>662</v>
      </c>
      <c r="C3545" s="174" t="s">
        <v>647</v>
      </c>
      <c r="D3545" s="68">
        <v>45544</v>
      </c>
      <c r="E3545" s="66">
        <f t="shared" si="39"/>
        <v>9</v>
      </c>
      <c r="F3545" s="66">
        <f t="shared" si="40"/>
        <v>2024</v>
      </c>
      <c r="G3545" s="67">
        <f t="shared" si="41"/>
        <v>45536</v>
      </c>
      <c r="H3545" s="67" t="s">
        <v>124</v>
      </c>
      <c r="I3545" s="26" t="s">
        <v>124</v>
      </c>
      <c r="J3545" s="66" t="s">
        <v>2023</v>
      </c>
      <c r="K3545" s="69"/>
      <c r="L3545" s="69"/>
      <c r="M3545" s="69"/>
      <c r="N3545" s="69"/>
      <c r="O3545" s="71">
        <v>19.899999999999999</v>
      </c>
      <c r="P3545" s="74">
        <v>0</v>
      </c>
    </row>
    <row r="3546" spans="1:16" ht="14.25" customHeight="1">
      <c r="A3546" s="64" t="s">
        <v>1</v>
      </c>
      <c r="B3546" s="163" t="s">
        <v>662</v>
      </c>
      <c r="C3546" s="174" t="s">
        <v>647</v>
      </c>
      <c r="D3546" s="68">
        <v>45544</v>
      </c>
      <c r="E3546" s="66">
        <f t="shared" si="39"/>
        <v>9</v>
      </c>
      <c r="F3546" s="66">
        <f t="shared" si="40"/>
        <v>2024</v>
      </c>
      <c r="G3546" s="67">
        <f t="shared" si="41"/>
        <v>45536</v>
      </c>
      <c r="H3546" s="67" t="s">
        <v>138</v>
      </c>
      <c r="I3546" s="26" t="s">
        <v>138</v>
      </c>
      <c r="J3546" s="66" t="s">
        <v>139</v>
      </c>
      <c r="K3546" s="69"/>
      <c r="L3546" s="69"/>
      <c r="M3546" s="69"/>
      <c r="N3546" s="69"/>
      <c r="O3546" s="71">
        <v>0.01</v>
      </c>
      <c r="P3546" s="74">
        <v>0</v>
      </c>
    </row>
    <row r="3547" spans="1:16" ht="14.25" customHeight="1">
      <c r="A3547" s="64" t="s">
        <v>1</v>
      </c>
      <c r="B3547" s="163" t="s">
        <v>662</v>
      </c>
      <c r="C3547" s="174" t="s">
        <v>647</v>
      </c>
      <c r="D3547" s="68">
        <v>45544</v>
      </c>
      <c r="E3547" s="66">
        <f t="shared" si="39"/>
        <v>9</v>
      </c>
      <c r="F3547" s="66">
        <f t="shared" si="40"/>
        <v>2024</v>
      </c>
      <c r="G3547" s="67">
        <f t="shared" si="41"/>
        <v>45536</v>
      </c>
      <c r="H3547" s="67" t="s">
        <v>102</v>
      </c>
      <c r="I3547" s="26" t="s">
        <v>102</v>
      </c>
      <c r="J3547" s="66" t="s">
        <v>129</v>
      </c>
      <c r="K3547" s="69"/>
      <c r="L3547" s="69"/>
      <c r="M3547" s="69"/>
      <c r="N3547" s="69"/>
      <c r="O3547" s="71">
        <v>0</v>
      </c>
      <c r="P3547" s="74">
        <v>5.88</v>
      </c>
    </row>
    <row r="3548" spans="1:16" ht="14.25" customHeight="1">
      <c r="A3548" s="64" t="s">
        <v>1</v>
      </c>
      <c r="B3548" s="163" t="s">
        <v>662</v>
      </c>
      <c r="C3548" s="174" t="s">
        <v>647</v>
      </c>
      <c r="D3548" s="68">
        <v>45544</v>
      </c>
      <c r="E3548" s="66">
        <f t="shared" si="39"/>
        <v>9</v>
      </c>
      <c r="F3548" s="66">
        <f t="shared" si="40"/>
        <v>2024</v>
      </c>
      <c r="G3548" s="67">
        <f t="shared" si="41"/>
        <v>45536</v>
      </c>
      <c r="H3548" s="67" t="s">
        <v>63</v>
      </c>
      <c r="I3548" s="26" t="s">
        <v>63</v>
      </c>
      <c r="J3548" s="66" t="s">
        <v>255</v>
      </c>
      <c r="K3548" s="69"/>
      <c r="L3548" s="69"/>
      <c r="M3548" s="69"/>
      <c r="N3548" s="69"/>
      <c r="O3548" s="71">
        <v>0</v>
      </c>
      <c r="P3548" s="74">
        <v>32.64</v>
      </c>
    </row>
    <row r="3549" spans="1:16" ht="14.25" customHeight="1">
      <c r="A3549" s="64" t="s">
        <v>1</v>
      </c>
      <c r="B3549" s="163" t="s">
        <v>662</v>
      </c>
      <c r="C3549" s="174" t="s">
        <v>647</v>
      </c>
      <c r="D3549" s="68">
        <v>45544</v>
      </c>
      <c r="E3549" s="66">
        <f t="shared" si="39"/>
        <v>9</v>
      </c>
      <c r="F3549" s="66">
        <f t="shared" si="40"/>
        <v>2024</v>
      </c>
      <c r="G3549" s="67">
        <f t="shared" si="41"/>
        <v>45536</v>
      </c>
      <c r="H3549" s="67" t="s">
        <v>63</v>
      </c>
      <c r="I3549" s="26" t="s">
        <v>63</v>
      </c>
      <c r="J3549" s="66" t="s">
        <v>2024</v>
      </c>
      <c r="K3549" s="69"/>
      <c r="L3549" s="69"/>
      <c r="M3549" s="69"/>
      <c r="N3549" s="69"/>
      <c r="O3549" s="71">
        <v>0</v>
      </c>
      <c r="P3549" s="74">
        <v>32.64</v>
      </c>
    </row>
    <row r="3550" spans="1:16" ht="14.25" customHeight="1">
      <c r="A3550" s="64" t="s">
        <v>1</v>
      </c>
      <c r="B3550" s="163" t="s">
        <v>662</v>
      </c>
      <c r="C3550" s="174" t="s">
        <v>647</v>
      </c>
      <c r="D3550" s="68">
        <v>45544</v>
      </c>
      <c r="E3550" s="66">
        <f t="shared" si="39"/>
        <v>9</v>
      </c>
      <c r="F3550" s="66">
        <f t="shared" si="40"/>
        <v>2024</v>
      </c>
      <c r="G3550" s="67">
        <f t="shared" si="41"/>
        <v>45536</v>
      </c>
      <c r="H3550" s="67" t="s">
        <v>63</v>
      </c>
      <c r="I3550" s="26" t="s">
        <v>63</v>
      </c>
      <c r="J3550" s="66" t="s">
        <v>285</v>
      </c>
      <c r="K3550" s="69"/>
      <c r="L3550" s="69"/>
      <c r="M3550" s="69"/>
      <c r="N3550" s="69"/>
      <c r="O3550" s="71">
        <v>0</v>
      </c>
      <c r="P3550" s="74">
        <v>32.64</v>
      </c>
    </row>
    <row r="3551" spans="1:16" ht="14.25" customHeight="1">
      <c r="A3551" s="64" t="s">
        <v>1</v>
      </c>
      <c r="B3551" s="163" t="s">
        <v>662</v>
      </c>
      <c r="C3551" s="174" t="s">
        <v>647</v>
      </c>
      <c r="D3551" s="68">
        <v>45544</v>
      </c>
      <c r="E3551" s="66">
        <f t="shared" si="39"/>
        <v>9</v>
      </c>
      <c r="F3551" s="66">
        <f t="shared" si="40"/>
        <v>2024</v>
      </c>
      <c r="G3551" s="67">
        <f t="shared" si="41"/>
        <v>45536</v>
      </c>
      <c r="H3551" s="67" t="s">
        <v>63</v>
      </c>
      <c r="I3551" s="26" t="s">
        <v>63</v>
      </c>
      <c r="J3551" s="66" t="s">
        <v>686</v>
      </c>
      <c r="K3551" s="69"/>
      <c r="L3551" s="69"/>
      <c r="M3551" s="69"/>
      <c r="N3551" s="69"/>
      <c r="O3551" s="71">
        <v>0</v>
      </c>
      <c r="P3551" s="74">
        <v>32.64</v>
      </c>
    </row>
    <row r="3552" spans="1:16" ht="14.25" customHeight="1">
      <c r="A3552" s="64" t="s">
        <v>1</v>
      </c>
      <c r="B3552" s="163" t="s">
        <v>662</v>
      </c>
      <c r="C3552" s="174" t="s">
        <v>647</v>
      </c>
      <c r="D3552" s="68">
        <v>45544</v>
      </c>
      <c r="E3552" s="66">
        <f t="shared" si="39"/>
        <v>9</v>
      </c>
      <c r="F3552" s="66">
        <f t="shared" si="40"/>
        <v>2024</v>
      </c>
      <c r="G3552" s="67">
        <f t="shared" si="41"/>
        <v>45536</v>
      </c>
      <c r="H3552" s="67" t="s">
        <v>63</v>
      </c>
      <c r="I3552" s="26" t="s">
        <v>63</v>
      </c>
      <c r="J3552" s="66" t="s">
        <v>262</v>
      </c>
      <c r="K3552" s="69"/>
      <c r="L3552" s="69"/>
      <c r="M3552" s="69"/>
      <c r="N3552" s="69"/>
      <c r="O3552" s="71">
        <v>0</v>
      </c>
      <c r="P3552" s="74">
        <v>32.64</v>
      </c>
    </row>
    <row r="3553" spans="1:16" ht="14.25" customHeight="1">
      <c r="A3553" s="64" t="s">
        <v>1</v>
      </c>
      <c r="B3553" s="163" t="s">
        <v>662</v>
      </c>
      <c r="C3553" s="174" t="s">
        <v>647</v>
      </c>
      <c r="D3553" s="68">
        <v>45544</v>
      </c>
      <c r="E3553" s="66">
        <f t="shared" si="39"/>
        <v>9</v>
      </c>
      <c r="F3553" s="66">
        <f t="shared" si="40"/>
        <v>2024</v>
      </c>
      <c r="G3553" s="67">
        <f t="shared" si="41"/>
        <v>45536</v>
      </c>
      <c r="H3553" s="67" t="s">
        <v>63</v>
      </c>
      <c r="I3553" s="26" t="s">
        <v>63</v>
      </c>
      <c r="J3553" s="66" t="s">
        <v>2025</v>
      </c>
      <c r="K3553" s="69"/>
      <c r="L3553" s="69"/>
      <c r="M3553" s="69"/>
      <c r="N3553" s="69"/>
      <c r="O3553" s="71">
        <v>0</v>
      </c>
      <c r="P3553" s="74">
        <v>32.64</v>
      </c>
    </row>
    <row r="3554" spans="1:16" ht="14.25" customHeight="1">
      <c r="A3554" s="64" t="s">
        <v>1</v>
      </c>
      <c r="B3554" s="163" t="s">
        <v>662</v>
      </c>
      <c r="C3554" s="174" t="s">
        <v>647</v>
      </c>
      <c r="D3554" s="68">
        <v>45545</v>
      </c>
      <c r="E3554" s="66">
        <f t="shared" si="39"/>
        <v>9</v>
      </c>
      <c r="F3554" s="66">
        <f t="shared" si="40"/>
        <v>2024</v>
      </c>
      <c r="G3554" s="67">
        <f t="shared" si="41"/>
        <v>45536</v>
      </c>
      <c r="H3554" s="67" t="s">
        <v>63</v>
      </c>
      <c r="I3554" s="26" t="s">
        <v>63</v>
      </c>
      <c r="J3554" s="66" t="s">
        <v>2026</v>
      </c>
      <c r="K3554" s="69"/>
      <c r="L3554" s="69"/>
      <c r="M3554" s="69"/>
      <c r="N3554" s="69"/>
      <c r="O3554" s="71">
        <v>0</v>
      </c>
      <c r="P3554" s="74">
        <v>32.64</v>
      </c>
    </row>
    <row r="3555" spans="1:16" ht="14.25" customHeight="1">
      <c r="A3555" s="64" t="s">
        <v>1</v>
      </c>
      <c r="B3555" s="163" t="s">
        <v>662</v>
      </c>
      <c r="C3555" s="174" t="s">
        <v>647</v>
      </c>
      <c r="D3555" s="68">
        <v>45565</v>
      </c>
      <c r="E3555" s="66">
        <f t="shared" si="39"/>
        <v>9</v>
      </c>
      <c r="F3555" s="66">
        <f t="shared" si="40"/>
        <v>2024</v>
      </c>
      <c r="G3555" s="67">
        <f t="shared" si="41"/>
        <v>45536</v>
      </c>
      <c r="H3555" s="67" t="s">
        <v>63</v>
      </c>
      <c r="I3555" s="26" t="s">
        <v>63</v>
      </c>
      <c r="J3555" s="66" t="s">
        <v>2027</v>
      </c>
      <c r="K3555" s="69"/>
      <c r="L3555" s="69"/>
      <c r="M3555" s="69"/>
      <c r="N3555" s="69"/>
      <c r="O3555" s="71">
        <v>0</v>
      </c>
      <c r="P3555" s="74">
        <v>275.23</v>
      </c>
    </row>
    <row r="3556" spans="1:16" ht="14.25" customHeight="1">
      <c r="A3556" s="64" t="s">
        <v>1</v>
      </c>
      <c r="B3556" s="163" t="s">
        <v>662</v>
      </c>
      <c r="C3556" s="174" t="s">
        <v>647</v>
      </c>
      <c r="D3556" s="68">
        <v>45545</v>
      </c>
      <c r="E3556" s="66">
        <f t="shared" si="39"/>
        <v>9</v>
      </c>
      <c r="F3556" s="66">
        <f t="shared" si="40"/>
        <v>2024</v>
      </c>
      <c r="G3556" s="67">
        <f t="shared" si="41"/>
        <v>45536</v>
      </c>
      <c r="H3556" s="67" t="s">
        <v>138</v>
      </c>
      <c r="I3556" s="26" t="s">
        <v>138</v>
      </c>
      <c r="J3556" s="66" t="s">
        <v>139</v>
      </c>
      <c r="K3556" s="69"/>
      <c r="L3556" s="69"/>
      <c r="M3556" s="69"/>
      <c r="N3556" s="69"/>
      <c r="O3556" s="71">
        <v>0.04</v>
      </c>
      <c r="P3556" s="74">
        <v>0</v>
      </c>
    </row>
    <row r="3557" spans="1:16" ht="14.25" customHeight="1">
      <c r="A3557" s="64" t="s">
        <v>1</v>
      </c>
      <c r="B3557" s="163" t="s">
        <v>662</v>
      </c>
      <c r="C3557" s="174" t="s">
        <v>647</v>
      </c>
      <c r="D3557" s="68">
        <v>45545</v>
      </c>
      <c r="E3557" s="66">
        <f t="shared" si="39"/>
        <v>9</v>
      </c>
      <c r="F3557" s="66">
        <f t="shared" si="40"/>
        <v>2024</v>
      </c>
      <c r="G3557" s="67">
        <f t="shared" si="41"/>
        <v>45536</v>
      </c>
      <c r="H3557" s="67" t="s">
        <v>582</v>
      </c>
      <c r="I3557" s="26" t="s">
        <v>582</v>
      </c>
      <c r="J3557" s="66" t="s">
        <v>991</v>
      </c>
      <c r="K3557" s="69"/>
      <c r="L3557" s="69"/>
      <c r="M3557" s="69"/>
      <c r="N3557" s="69"/>
      <c r="O3557" s="71">
        <v>0</v>
      </c>
      <c r="P3557" s="74">
        <v>679.08</v>
      </c>
    </row>
    <row r="3558" spans="1:16" ht="14.25" customHeight="1">
      <c r="A3558" s="64" t="s">
        <v>1</v>
      </c>
      <c r="B3558" s="163" t="s">
        <v>662</v>
      </c>
      <c r="C3558" s="174" t="s">
        <v>647</v>
      </c>
      <c r="D3558" s="68">
        <v>45565</v>
      </c>
      <c r="E3558" s="66">
        <f t="shared" si="39"/>
        <v>9</v>
      </c>
      <c r="F3558" s="66">
        <f t="shared" si="40"/>
        <v>2024</v>
      </c>
      <c r="G3558" s="67">
        <f t="shared" si="41"/>
        <v>45536</v>
      </c>
      <c r="H3558" s="67" t="s">
        <v>82</v>
      </c>
      <c r="I3558" s="26" t="s">
        <v>82</v>
      </c>
      <c r="J3558" s="66" t="s">
        <v>1473</v>
      </c>
      <c r="K3558" s="69"/>
      <c r="L3558" s="69"/>
      <c r="M3558" s="69"/>
      <c r="N3558" s="69"/>
      <c r="O3558" s="71">
        <v>0</v>
      </c>
      <c r="P3558" s="74">
        <v>179.4</v>
      </c>
    </row>
    <row r="3559" spans="1:16" ht="14.25" customHeight="1">
      <c r="A3559" s="64" t="s">
        <v>1</v>
      </c>
      <c r="B3559" s="163" t="s">
        <v>662</v>
      </c>
      <c r="C3559" s="174" t="s">
        <v>647</v>
      </c>
      <c r="D3559" s="68">
        <v>45545</v>
      </c>
      <c r="E3559" s="66">
        <f t="shared" si="39"/>
        <v>9</v>
      </c>
      <c r="F3559" s="66">
        <f t="shared" si="40"/>
        <v>2024</v>
      </c>
      <c r="G3559" s="67">
        <f t="shared" si="41"/>
        <v>45536</v>
      </c>
      <c r="H3559" s="67" t="s">
        <v>61</v>
      </c>
      <c r="I3559" s="26" t="s">
        <v>61</v>
      </c>
      <c r="J3559" s="66" t="s">
        <v>144</v>
      </c>
      <c r="K3559" s="69"/>
      <c r="L3559" s="69"/>
      <c r="M3559" s="69"/>
      <c r="N3559" s="69"/>
      <c r="O3559" s="71">
        <v>0</v>
      </c>
      <c r="P3559" s="74">
        <v>168.03</v>
      </c>
    </row>
    <row r="3560" spans="1:16" ht="14.25" customHeight="1">
      <c r="A3560" s="64" t="s">
        <v>1</v>
      </c>
      <c r="B3560" s="163" t="s">
        <v>662</v>
      </c>
      <c r="C3560" s="174" t="s">
        <v>647</v>
      </c>
      <c r="D3560" s="68">
        <v>45545</v>
      </c>
      <c r="E3560" s="66">
        <f t="shared" si="39"/>
        <v>9</v>
      </c>
      <c r="F3560" s="66">
        <f t="shared" si="40"/>
        <v>2024</v>
      </c>
      <c r="G3560" s="67">
        <f t="shared" si="41"/>
        <v>45536</v>
      </c>
      <c r="H3560" s="67" t="s">
        <v>61</v>
      </c>
      <c r="I3560" s="26" t="s">
        <v>61</v>
      </c>
      <c r="J3560" s="66" t="s">
        <v>144</v>
      </c>
      <c r="K3560" s="69"/>
      <c r="L3560" s="69"/>
      <c r="M3560" s="69"/>
      <c r="N3560" s="69"/>
      <c r="O3560" s="71">
        <v>0</v>
      </c>
      <c r="P3560" s="74">
        <v>172.72</v>
      </c>
    </row>
    <row r="3561" spans="1:16" ht="14.25" customHeight="1">
      <c r="A3561" s="64" t="s">
        <v>1</v>
      </c>
      <c r="B3561" s="163" t="s">
        <v>662</v>
      </c>
      <c r="C3561" s="174" t="s">
        <v>647</v>
      </c>
      <c r="D3561" s="68">
        <v>45545</v>
      </c>
      <c r="E3561" s="66">
        <f t="shared" si="39"/>
        <v>9</v>
      </c>
      <c r="F3561" s="66">
        <f t="shared" si="40"/>
        <v>2024</v>
      </c>
      <c r="G3561" s="67">
        <f t="shared" si="41"/>
        <v>45536</v>
      </c>
      <c r="H3561" s="67" t="s">
        <v>61</v>
      </c>
      <c r="I3561" s="26" t="s">
        <v>61</v>
      </c>
      <c r="J3561" s="66" t="s">
        <v>144</v>
      </c>
      <c r="K3561" s="69"/>
      <c r="L3561" s="69"/>
      <c r="M3561" s="69"/>
      <c r="N3561" s="69"/>
      <c r="O3561" s="71">
        <v>0</v>
      </c>
      <c r="P3561" s="74">
        <v>103.47</v>
      </c>
    </row>
    <row r="3562" spans="1:16" ht="14.25" customHeight="1">
      <c r="A3562" s="64" t="s">
        <v>1</v>
      </c>
      <c r="B3562" s="163" t="s">
        <v>662</v>
      </c>
      <c r="C3562" s="174" t="s">
        <v>647</v>
      </c>
      <c r="D3562" s="68">
        <v>45545</v>
      </c>
      <c r="E3562" s="66">
        <f t="shared" si="39"/>
        <v>9</v>
      </c>
      <c r="F3562" s="66">
        <f t="shared" si="40"/>
        <v>2024</v>
      </c>
      <c r="G3562" s="67">
        <f t="shared" si="41"/>
        <v>45536</v>
      </c>
      <c r="H3562" s="67" t="s">
        <v>61</v>
      </c>
      <c r="I3562" s="26" t="s">
        <v>61</v>
      </c>
      <c r="J3562" s="66" t="s">
        <v>144</v>
      </c>
      <c r="K3562" s="69"/>
      <c r="L3562" s="69"/>
      <c r="M3562" s="69"/>
      <c r="N3562" s="69"/>
      <c r="O3562" s="71">
        <v>0</v>
      </c>
      <c r="P3562" s="74">
        <v>128.08000000000001</v>
      </c>
    </row>
    <row r="3563" spans="1:16" ht="14.25" customHeight="1">
      <c r="A3563" s="64" t="s">
        <v>1</v>
      </c>
      <c r="B3563" s="163" t="s">
        <v>662</v>
      </c>
      <c r="C3563" s="174" t="s">
        <v>647</v>
      </c>
      <c r="D3563" s="68">
        <v>45545</v>
      </c>
      <c r="E3563" s="66">
        <f t="shared" si="39"/>
        <v>9</v>
      </c>
      <c r="F3563" s="66">
        <f t="shared" si="40"/>
        <v>2024</v>
      </c>
      <c r="G3563" s="67">
        <f t="shared" si="41"/>
        <v>45536</v>
      </c>
      <c r="H3563" s="67" t="s">
        <v>61</v>
      </c>
      <c r="I3563" s="26" t="s">
        <v>61</v>
      </c>
      <c r="J3563" s="66" t="s">
        <v>144</v>
      </c>
      <c r="K3563" s="69"/>
      <c r="L3563" s="69"/>
      <c r="M3563" s="69"/>
      <c r="N3563" s="69"/>
      <c r="O3563" s="71">
        <v>0</v>
      </c>
      <c r="P3563" s="74">
        <v>111.47</v>
      </c>
    </row>
    <row r="3564" spans="1:16" ht="14.25" customHeight="1">
      <c r="A3564" s="64" t="s">
        <v>1</v>
      </c>
      <c r="B3564" s="163" t="s">
        <v>662</v>
      </c>
      <c r="C3564" s="174" t="s">
        <v>647</v>
      </c>
      <c r="D3564" s="68">
        <v>45545</v>
      </c>
      <c r="E3564" s="66">
        <f t="shared" si="39"/>
        <v>9</v>
      </c>
      <c r="F3564" s="66">
        <f t="shared" si="40"/>
        <v>2024</v>
      </c>
      <c r="G3564" s="67">
        <f t="shared" si="41"/>
        <v>45536</v>
      </c>
      <c r="H3564" s="67" t="s">
        <v>61</v>
      </c>
      <c r="I3564" s="26" t="s">
        <v>61</v>
      </c>
      <c r="J3564" s="66" t="s">
        <v>144</v>
      </c>
      <c r="K3564" s="69"/>
      <c r="L3564" s="69"/>
      <c r="M3564" s="69"/>
      <c r="N3564" s="69"/>
      <c r="O3564" s="71">
        <v>0</v>
      </c>
      <c r="P3564" s="74">
        <v>173.31</v>
      </c>
    </row>
    <row r="3565" spans="1:16" ht="14.25" customHeight="1">
      <c r="A3565" s="64" t="s">
        <v>1</v>
      </c>
      <c r="B3565" s="163" t="s">
        <v>662</v>
      </c>
      <c r="C3565" s="174" t="s">
        <v>647</v>
      </c>
      <c r="D3565" s="68">
        <v>45546</v>
      </c>
      <c r="E3565" s="66">
        <f t="shared" si="39"/>
        <v>9</v>
      </c>
      <c r="F3565" s="66">
        <f t="shared" si="40"/>
        <v>2024</v>
      </c>
      <c r="G3565" s="67">
        <f t="shared" si="41"/>
        <v>45536</v>
      </c>
      <c r="H3565" s="67" t="s">
        <v>142</v>
      </c>
      <c r="I3565" s="26" t="s">
        <v>142</v>
      </c>
      <c r="J3565" s="66" t="s">
        <v>182</v>
      </c>
      <c r="K3565" s="69"/>
      <c r="L3565" s="69"/>
      <c r="M3565" s="69" t="s">
        <v>664</v>
      </c>
      <c r="N3565" s="69" t="s">
        <v>604</v>
      </c>
      <c r="O3565" s="71">
        <v>527.62</v>
      </c>
      <c r="P3565" s="74">
        <v>0</v>
      </c>
    </row>
    <row r="3566" spans="1:16" ht="14.25" customHeight="1">
      <c r="A3566" s="64" t="s">
        <v>1</v>
      </c>
      <c r="B3566" s="163" t="s">
        <v>662</v>
      </c>
      <c r="C3566" s="174" t="s">
        <v>647</v>
      </c>
      <c r="D3566" s="68">
        <v>45546</v>
      </c>
      <c r="E3566" s="66">
        <f t="shared" si="39"/>
        <v>9</v>
      </c>
      <c r="F3566" s="66">
        <f t="shared" si="40"/>
        <v>2024</v>
      </c>
      <c r="G3566" s="67">
        <f t="shared" si="41"/>
        <v>45536</v>
      </c>
      <c r="H3566" s="67" t="s">
        <v>142</v>
      </c>
      <c r="I3566" s="26" t="s">
        <v>142</v>
      </c>
      <c r="J3566" s="66" t="s">
        <v>182</v>
      </c>
      <c r="K3566" s="69"/>
      <c r="L3566" s="69"/>
      <c r="M3566" s="69" t="s">
        <v>664</v>
      </c>
      <c r="N3566" s="69" t="s">
        <v>604</v>
      </c>
      <c r="O3566" s="71">
        <v>258.2</v>
      </c>
      <c r="P3566" s="74">
        <v>0</v>
      </c>
    </row>
    <row r="3567" spans="1:16" ht="14.25" customHeight="1">
      <c r="A3567" s="64" t="s">
        <v>1</v>
      </c>
      <c r="B3567" s="163" t="s">
        <v>662</v>
      </c>
      <c r="C3567" s="174" t="s">
        <v>647</v>
      </c>
      <c r="D3567" s="68">
        <v>45546</v>
      </c>
      <c r="E3567" s="66">
        <f t="shared" si="39"/>
        <v>9</v>
      </c>
      <c r="F3567" s="66">
        <f t="shared" si="40"/>
        <v>2024</v>
      </c>
      <c r="G3567" s="67">
        <f t="shared" si="41"/>
        <v>45536</v>
      </c>
      <c r="H3567" s="67" t="s">
        <v>142</v>
      </c>
      <c r="I3567" s="26" t="s">
        <v>142</v>
      </c>
      <c r="J3567" s="66" t="s">
        <v>146</v>
      </c>
      <c r="K3567" s="69"/>
      <c r="L3567" s="69"/>
      <c r="M3567" s="69" t="s">
        <v>664</v>
      </c>
      <c r="N3567" s="69" t="s">
        <v>604</v>
      </c>
      <c r="O3567" s="71">
        <v>336.78</v>
      </c>
      <c r="P3567" s="74">
        <v>0</v>
      </c>
    </row>
    <row r="3568" spans="1:16" ht="14.25" customHeight="1">
      <c r="A3568" s="64" t="s">
        <v>1</v>
      </c>
      <c r="B3568" s="163" t="s">
        <v>662</v>
      </c>
      <c r="C3568" s="174" t="s">
        <v>647</v>
      </c>
      <c r="D3568" s="68">
        <v>45546</v>
      </c>
      <c r="E3568" s="66">
        <f t="shared" si="39"/>
        <v>9</v>
      </c>
      <c r="F3568" s="66">
        <f t="shared" si="40"/>
        <v>2024</v>
      </c>
      <c r="G3568" s="67">
        <f t="shared" si="41"/>
        <v>45536</v>
      </c>
      <c r="H3568" s="67" t="s">
        <v>142</v>
      </c>
      <c r="I3568" s="26" t="s">
        <v>142</v>
      </c>
      <c r="J3568" s="66" t="s">
        <v>2028</v>
      </c>
      <c r="K3568" s="69"/>
      <c r="L3568" s="69"/>
      <c r="M3568" s="69" t="s">
        <v>664</v>
      </c>
      <c r="N3568" s="69" t="s">
        <v>28</v>
      </c>
      <c r="O3568" s="71">
        <v>0</v>
      </c>
      <c r="P3568" s="74">
        <v>1122.5999999999999</v>
      </c>
    </row>
    <row r="3569" spans="1:16" ht="14.25" customHeight="1">
      <c r="A3569" s="64" t="s">
        <v>1</v>
      </c>
      <c r="B3569" s="163" t="s">
        <v>662</v>
      </c>
      <c r="C3569" s="174" t="s">
        <v>647</v>
      </c>
      <c r="D3569" s="68">
        <v>45547</v>
      </c>
      <c r="E3569" s="66">
        <f t="shared" si="39"/>
        <v>9</v>
      </c>
      <c r="F3569" s="66">
        <f t="shared" si="40"/>
        <v>2024</v>
      </c>
      <c r="G3569" s="67">
        <f t="shared" si="41"/>
        <v>45536</v>
      </c>
      <c r="H3569" s="67" t="s">
        <v>102</v>
      </c>
      <c r="I3569" s="26" t="s">
        <v>102</v>
      </c>
      <c r="J3569" s="66" t="s">
        <v>129</v>
      </c>
      <c r="K3569" s="69"/>
      <c r="L3569" s="69"/>
      <c r="M3569" s="69"/>
      <c r="N3569" s="69"/>
      <c r="O3569" s="71">
        <v>0</v>
      </c>
      <c r="P3569" s="74">
        <v>1.65</v>
      </c>
    </row>
    <row r="3570" spans="1:16" ht="14.25" customHeight="1">
      <c r="A3570" s="64" t="s">
        <v>1</v>
      </c>
      <c r="B3570" s="163" t="s">
        <v>662</v>
      </c>
      <c r="C3570" s="174" t="s">
        <v>647</v>
      </c>
      <c r="D3570" s="68">
        <v>45547</v>
      </c>
      <c r="E3570" s="66">
        <f t="shared" si="39"/>
        <v>9</v>
      </c>
      <c r="F3570" s="66">
        <f t="shared" si="40"/>
        <v>2024</v>
      </c>
      <c r="G3570" s="67">
        <f t="shared" si="41"/>
        <v>45536</v>
      </c>
      <c r="H3570" s="67" t="s">
        <v>102</v>
      </c>
      <c r="I3570" s="26" t="s">
        <v>102</v>
      </c>
      <c r="J3570" s="66" t="s">
        <v>129</v>
      </c>
      <c r="K3570" s="69"/>
      <c r="L3570" s="69"/>
      <c r="M3570" s="69"/>
      <c r="N3570" s="69"/>
      <c r="O3570" s="71">
        <v>0</v>
      </c>
      <c r="P3570" s="74">
        <v>1.65</v>
      </c>
    </row>
    <row r="3571" spans="1:16" ht="14.25" customHeight="1">
      <c r="A3571" s="64" t="s">
        <v>1</v>
      </c>
      <c r="B3571" s="163" t="s">
        <v>662</v>
      </c>
      <c r="C3571" s="174" t="s">
        <v>647</v>
      </c>
      <c r="D3571" s="68">
        <v>45548</v>
      </c>
      <c r="E3571" s="66">
        <f t="shared" si="39"/>
        <v>9</v>
      </c>
      <c r="F3571" s="66">
        <f t="shared" si="40"/>
        <v>2024</v>
      </c>
      <c r="G3571" s="67">
        <f t="shared" si="41"/>
        <v>45536</v>
      </c>
      <c r="H3571" s="67" t="s">
        <v>630</v>
      </c>
      <c r="I3571" s="26" t="s">
        <v>630</v>
      </c>
      <c r="J3571" s="66" t="s">
        <v>359</v>
      </c>
      <c r="K3571" s="69"/>
      <c r="L3571" s="69"/>
      <c r="M3571" s="69"/>
      <c r="N3571" s="69"/>
      <c r="O3571" s="71">
        <v>2000</v>
      </c>
      <c r="P3571" s="74">
        <v>0</v>
      </c>
    </row>
    <row r="3572" spans="1:16" ht="14.25" customHeight="1">
      <c r="A3572" s="64" t="s">
        <v>1</v>
      </c>
      <c r="B3572" s="163" t="s">
        <v>662</v>
      </c>
      <c r="C3572" s="174" t="s">
        <v>647</v>
      </c>
      <c r="D3572" s="68">
        <v>45548</v>
      </c>
      <c r="E3572" s="66">
        <f t="shared" ref="E3572:E3826" si="42">MONTH(D3572)</f>
        <v>9</v>
      </c>
      <c r="F3572" s="66">
        <f t="shared" ref="F3572:F3826" si="43">YEAR(D3572)</f>
        <v>2024</v>
      </c>
      <c r="G3572" s="67">
        <f t="shared" ref="G3572:G3826" si="44">(E3572&amp;"/"&amp;F3572)*1</f>
        <v>45536</v>
      </c>
      <c r="H3572" s="67" t="s">
        <v>102</v>
      </c>
      <c r="I3572" s="26" t="s">
        <v>102</v>
      </c>
      <c r="J3572" s="66" t="s">
        <v>167</v>
      </c>
      <c r="K3572" s="69"/>
      <c r="L3572" s="69"/>
      <c r="M3572" s="69"/>
      <c r="N3572" s="69"/>
      <c r="O3572" s="71">
        <v>0</v>
      </c>
      <c r="P3572" s="74">
        <v>156.1</v>
      </c>
    </row>
    <row r="3573" spans="1:16" ht="14.25" customHeight="1">
      <c r="A3573" s="64" t="s">
        <v>1</v>
      </c>
      <c r="B3573" s="163" t="s">
        <v>662</v>
      </c>
      <c r="C3573" s="174" t="s">
        <v>647</v>
      </c>
      <c r="D3573" s="68">
        <v>45548</v>
      </c>
      <c r="E3573" s="66">
        <f t="shared" si="42"/>
        <v>9</v>
      </c>
      <c r="F3573" s="66">
        <f t="shared" si="43"/>
        <v>2024</v>
      </c>
      <c r="G3573" s="67">
        <f t="shared" si="44"/>
        <v>45536</v>
      </c>
      <c r="H3573" s="67" t="s">
        <v>102</v>
      </c>
      <c r="I3573" s="26" t="s">
        <v>102</v>
      </c>
      <c r="J3573" s="66" t="s">
        <v>129</v>
      </c>
      <c r="K3573" s="69"/>
      <c r="L3573" s="69"/>
      <c r="M3573" s="69"/>
      <c r="N3573" s="69"/>
      <c r="O3573" s="71">
        <v>0</v>
      </c>
      <c r="P3573" s="74">
        <v>9</v>
      </c>
    </row>
    <row r="3574" spans="1:16" ht="14.25" customHeight="1">
      <c r="A3574" s="64" t="s">
        <v>1</v>
      </c>
      <c r="B3574" s="163" t="s">
        <v>662</v>
      </c>
      <c r="C3574" s="174" t="s">
        <v>647</v>
      </c>
      <c r="D3574" s="68">
        <v>45551</v>
      </c>
      <c r="E3574" s="66">
        <f t="shared" si="42"/>
        <v>9</v>
      </c>
      <c r="F3574" s="66">
        <f t="shared" si="43"/>
        <v>2024</v>
      </c>
      <c r="G3574" s="67">
        <f t="shared" si="44"/>
        <v>45536</v>
      </c>
      <c r="H3574" s="67" t="s">
        <v>138</v>
      </c>
      <c r="I3574" s="26" t="s">
        <v>138</v>
      </c>
      <c r="J3574" s="66" t="s">
        <v>139</v>
      </c>
      <c r="K3574" s="69"/>
      <c r="L3574" s="69"/>
      <c r="M3574" s="69"/>
      <c r="N3574" s="69"/>
      <c r="O3574" s="71">
        <v>0.1</v>
      </c>
      <c r="P3574" s="74">
        <v>0</v>
      </c>
    </row>
    <row r="3575" spans="1:16" ht="14.25" customHeight="1">
      <c r="A3575" s="64" t="s">
        <v>1</v>
      </c>
      <c r="B3575" s="163" t="s">
        <v>662</v>
      </c>
      <c r="C3575" s="174" t="s">
        <v>647</v>
      </c>
      <c r="D3575" s="68">
        <v>45551</v>
      </c>
      <c r="E3575" s="66">
        <f t="shared" si="42"/>
        <v>9</v>
      </c>
      <c r="F3575" s="66">
        <f t="shared" si="43"/>
        <v>2024</v>
      </c>
      <c r="G3575" s="67">
        <f t="shared" si="44"/>
        <v>45536</v>
      </c>
      <c r="H3575" s="67" t="s">
        <v>582</v>
      </c>
      <c r="I3575" s="26" t="s">
        <v>582</v>
      </c>
      <c r="J3575" s="66" t="s">
        <v>2029</v>
      </c>
      <c r="K3575" s="69"/>
      <c r="L3575" s="69"/>
      <c r="M3575" s="69"/>
      <c r="N3575" s="69"/>
      <c r="O3575" s="71">
        <v>0</v>
      </c>
      <c r="P3575" s="74">
        <v>92.81</v>
      </c>
    </row>
    <row r="3576" spans="1:16" ht="14.25" customHeight="1">
      <c r="A3576" s="64" t="s">
        <v>1</v>
      </c>
      <c r="B3576" s="163" t="s">
        <v>662</v>
      </c>
      <c r="C3576" s="174" t="s">
        <v>647</v>
      </c>
      <c r="D3576" s="68">
        <v>45551</v>
      </c>
      <c r="E3576" s="66">
        <f t="shared" si="42"/>
        <v>9</v>
      </c>
      <c r="F3576" s="66">
        <f t="shared" si="43"/>
        <v>2024</v>
      </c>
      <c r="G3576" s="67">
        <f t="shared" si="44"/>
        <v>45536</v>
      </c>
      <c r="H3576" s="67" t="s">
        <v>50</v>
      </c>
      <c r="I3576" s="26" t="s">
        <v>50</v>
      </c>
      <c r="J3576" s="66" t="s">
        <v>171</v>
      </c>
      <c r="K3576" s="69"/>
      <c r="L3576" s="69"/>
      <c r="M3576" s="69"/>
      <c r="N3576" s="69"/>
      <c r="O3576" s="71">
        <v>0</v>
      </c>
      <c r="P3576" s="74">
        <v>791.47</v>
      </c>
    </row>
    <row r="3577" spans="1:16" ht="14.25" customHeight="1">
      <c r="A3577" s="64" t="s">
        <v>1</v>
      </c>
      <c r="B3577" s="163" t="s">
        <v>662</v>
      </c>
      <c r="C3577" s="174" t="s">
        <v>647</v>
      </c>
      <c r="D3577" s="68">
        <v>45552</v>
      </c>
      <c r="E3577" s="66">
        <f t="shared" si="42"/>
        <v>9</v>
      </c>
      <c r="F3577" s="66">
        <f t="shared" si="43"/>
        <v>2024</v>
      </c>
      <c r="G3577" s="67">
        <f t="shared" si="44"/>
        <v>45536</v>
      </c>
      <c r="H3577" s="67" t="s">
        <v>142</v>
      </c>
      <c r="I3577" s="26" t="s">
        <v>142</v>
      </c>
      <c r="J3577" s="66" t="s">
        <v>182</v>
      </c>
      <c r="K3577" s="69"/>
      <c r="L3577" s="69"/>
      <c r="M3577" s="69" t="s">
        <v>664</v>
      </c>
      <c r="N3577" s="69" t="s">
        <v>604</v>
      </c>
      <c r="O3577" s="71">
        <v>611</v>
      </c>
      <c r="P3577" s="74">
        <v>0</v>
      </c>
    </row>
    <row r="3578" spans="1:16" ht="14.25" customHeight="1">
      <c r="A3578" s="64" t="s">
        <v>1</v>
      </c>
      <c r="B3578" s="163" t="s">
        <v>662</v>
      </c>
      <c r="C3578" s="174" t="s">
        <v>647</v>
      </c>
      <c r="D3578" s="68">
        <v>45552</v>
      </c>
      <c r="E3578" s="66">
        <f t="shared" si="42"/>
        <v>9</v>
      </c>
      <c r="F3578" s="66">
        <f t="shared" si="43"/>
        <v>2024</v>
      </c>
      <c r="G3578" s="67">
        <f t="shared" si="44"/>
        <v>45536</v>
      </c>
      <c r="H3578" s="67" t="s">
        <v>138</v>
      </c>
      <c r="I3578" s="26" t="s">
        <v>138</v>
      </c>
      <c r="J3578" s="66" t="s">
        <v>139</v>
      </c>
      <c r="K3578" s="69"/>
      <c r="L3578" s="69"/>
      <c r="M3578" s="69"/>
      <c r="N3578" s="69"/>
      <c r="O3578" s="71">
        <v>0.09</v>
      </c>
      <c r="P3578" s="74">
        <v>0</v>
      </c>
    </row>
    <row r="3579" spans="1:16" ht="14.25" customHeight="1">
      <c r="A3579" s="64" t="s">
        <v>1</v>
      </c>
      <c r="B3579" s="163" t="s">
        <v>662</v>
      </c>
      <c r="C3579" s="174" t="s">
        <v>647</v>
      </c>
      <c r="D3579" s="68">
        <v>45552</v>
      </c>
      <c r="E3579" s="66">
        <f t="shared" si="42"/>
        <v>9</v>
      </c>
      <c r="F3579" s="66">
        <f t="shared" si="43"/>
        <v>2024</v>
      </c>
      <c r="G3579" s="67">
        <f t="shared" si="44"/>
        <v>45536</v>
      </c>
      <c r="H3579" s="67" t="s">
        <v>142</v>
      </c>
      <c r="I3579" s="26" t="s">
        <v>142</v>
      </c>
      <c r="J3579" s="66" t="s">
        <v>2030</v>
      </c>
      <c r="K3579" s="69"/>
      <c r="L3579" s="69"/>
      <c r="M3579" s="69" t="s">
        <v>664</v>
      </c>
      <c r="N3579" s="69" t="s">
        <v>28</v>
      </c>
      <c r="O3579" s="71">
        <v>0</v>
      </c>
      <c r="P3579" s="74">
        <v>1300</v>
      </c>
    </row>
    <row r="3580" spans="1:16" ht="14.25" customHeight="1">
      <c r="A3580" s="64" t="s">
        <v>1</v>
      </c>
      <c r="B3580" s="163" t="s">
        <v>662</v>
      </c>
      <c r="C3580" s="174" t="s">
        <v>647</v>
      </c>
      <c r="D3580" s="68">
        <v>45553</v>
      </c>
      <c r="E3580" s="66">
        <f t="shared" si="42"/>
        <v>9</v>
      </c>
      <c r="F3580" s="66">
        <f t="shared" si="43"/>
        <v>2024</v>
      </c>
      <c r="G3580" s="67">
        <f t="shared" si="44"/>
        <v>45536</v>
      </c>
      <c r="H3580" s="67" t="s">
        <v>147</v>
      </c>
      <c r="I3580" s="26" t="s">
        <v>147</v>
      </c>
      <c r="J3580" s="66" t="s">
        <v>146</v>
      </c>
      <c r="K3580" s="69"/>
      <c r="L3580" s="69"/>
      <c r="M3580" s="69"/>
      <c r="N3580" s="69"/>
      <c r="O3580" s="71">
        <v>390</v>
      </c>
      <c r="P3580" s="74">
        <v>0</v>
      </c>
    </row>
    <row r="3581" spans="1:16" ht="14.25" customHeight="1">
      <c r="A3581" s="64" t="s">
        <v>1</v>
      </c>
      <c r="B3581" s="163" t="s">
        <v>662</v>
      </c>
      <c r="C3581" s="174" t="s">
        <v>647</v>
      </c>
      <c r="D3581" s="68">
        <v>45554</v>
      </c>
      <c r="E3581" s="66">
        <f t="shared" si="42"/>
        <v>9</v>
      </c>
      <c r="F3581" s="66">
        <f t="shared" si="43"/>
        <v>2024</v>
      </c>
      <c r="G3581" s="67">
        <f t="shared" si="44"/>
        <v>45536</v>
      </c>
      <c r="H3581" s="67" t="s">
        <v>138</v>
      </c>
      <c r="I3581" s="26" t="s">
        <v>138</v>
      </c>
      <c r="J3581" s="66" t="s">
        <v>139</v>
      </c>
      <c r="K3581" s="69"/>
      <c r="L3581" s="69"/>
      <c r="M3581" s="69"/>
      <c r="N3581" s="69"/>
      <c r="O3581" s="71">
        <v>0.65</v>
      </c>
      <c r="P3581" s="74">
        <v>0</v>
      </c>
    </row>
    <row r="3582" spans="1:16" ht="14.25" customHeight="1">
      <c r="A3582" s="64" t="s">
        <v>1</v>
      </c>
      <c r="B3582" s="163" t="s">
        <v>662</v>
      </c>
      <c r="C3582" s="174" t="s">
        <v>647</v>
      </c>
      <c r="D3582" s="68">
        <v>45554</v>
      </c>
      <c r="E3582" s="66">
        <f t="shared" si="42"/>
        <v>9</v>
      </c>
      <c r="F3582" s="66">
        <f t="shared" si="43"/>
        <v>2024</v>
      </c>
      <c r="G3582" s="67">
        <f t="shared" si="44"/>
        <v>45536</v>
      </c>
      <c r="H3582" s="67" t="s">
        <v>142</v>
      </c>
      <c r="I3582" s="26" t="s">
        <v>142</v>
      </c>
      <c r="J3582" s="66" t="s">
        <v>745</v>
      </c>
      <c r="K3582" s="69"/>
      <c r="L3582" s="69"/>
      <c r="M3582" s="69" t="s">
        <v>664</v>
      </c>
      <c r="N3582" s="69" t="s">
        <v>28</v>
      </c>
      <c r="O3582" s="71">
        <v>0</v>
      </c>
      <c r="P3582" s="74">
        <v>3599.03</v>
      </c>
    </row>
    <row r="3583" spans="1:16" ht="14.25" customHeight="1">
      <c r="A3583" s="64" t="s">
        <v>1</v>
      </c>
      <c r="B3583" s="163" t="s">
        <v>662</v>
      </c>
      <c r="C3583" s="174" t="s">
        <v>647</v>
      </c>
      <c r="D3583" s="68">
        <v>45554</v>
      </c>
      <c r="E3583" s="66">
        <f t="shared" si="42"/>
        <v>9</v>
      </c>
      <c r="F3583" s="66">
        <f t="shared" si="43"/>
        <v>2024</v>
      </c>
      <c r="G3583" s="67">
        <f t="shared" si="44"/>
        <v>45536</v>
      </c>
      <c r="H3583" s="67" t="s">
        <v>142</v>
      </c>
      <c r="I3583" s="26" t="s">
        <v>142</v>
      </c>
      <c r="J3583" s="66" t="s">
        <v>745</v>
      </c>
      <c r="K3583" s="69"/>
      <c r="L3583" s="69"/>
      <c r="M3583" s="69" t="s">
        <v>664</v>
      </c>
      <c r="N3583" s="69" t="s">
        <v>28</v>
      </c>
      <c r="O3583" s="71">
        <v>0</v>
      </c>
      <c r="P3583" s="74">
        <v>435.6</v>
      </c>
    </row>
    <row r="3584" spans="1:16" ht="14.25" customHeight="1">
      <c r="A3584" s="64" t="s">
        <v>1</v>
      </c>
      <c r="B3584" s="163" t="s">
        <v>662</v>
      </c>
      <c r="C3584" s="174" t="s">
        <v>647</v>
      </c>
      <c r="D3584" s="68">
        <v>45554</v>
      </c>
      <c r="E3584" s="66">
        <f t="shared" si="42"/>
        <v>9</v>
      </c>
      <c r="F3584" s="66">
        <f t="shared" si="43"/>
        <v>2024</v>
      </c>
      <c r="G3584" s="67">
        <f t="shared" si="44"/>
        <v>45536</v>
      </c>
      <c r="H3584" s="67" t="s">
        <v>102</v>
      </c>
      <c r="I3584" s="26" t="s">
        <v>102</v>
      </c>
      <c r="J3584" s="66" t="s">
        <v>129</v>
      </c>
      <c r="K3584" s="69"/>
      <c r="L3584" s="69"/>
      <c r="M3584" s="69"/>
      <c r="N3584" s="69"/>
      <c r="O3584" s="71">
        <v>0</v>
      </c>
      <c r="P3584" s="74">
        <v>9</v>
      </c>
    </row>
    <row r="3585" spans="1:16" ht="14.25" customHeight="1">
      <c r="A3585" s="64" t="s">
        <v>1</v>
      </c>
      <c r="B3585" s="163" t="s">
        <v>662</v>
      </c>
      <c r="C3585" s="174" t="s">
        <v>647</v>
      </c>
      <c r="D3585" s="68">
        <v>45554</v>
      </c>
      <c r="E3585" s="66">
        <f t="shared" si="42"/>
        <v>9</v>
      </c>
      <c r="F3585" s="66">
        <f t="shared" si="43"/>
        <v>2024</v>
      </c>
      <c r="G3585" s="67">
        <f t="shared" si="44"/>
        <v>45536</v>
      </c>
      <c r="H3585" s="67" t="s">
        <v>102</v>
      </c>
      <c r="I3585" s="26" t="s">
        <v>102</v>
      </c>
      <c r="J3585" s="66" t="s">
        <v>682</v>
      </c>
      <c r="K3585" s="69"/>
      <c r="L3585" s="69"/>
      <c r="M3585" s="69"/>
      <c r="N3585" s="69"/>
      <c r="O3585" s="71">
        <v>0</v>
      </c>
      <c r="P3585" s="74">
        <v>13.1</v>
      </c>
    </row>
    <row r="3586" spans="1:16" ht="14.25" customHeight="1">
      <c r="A3586" s="64" t="s">
        <v>1</v>
      </c>
      <c r="B3586" s="163" t="s">
        <v>662</v>
      </c>
      <c r="C3586" s="174" t="s">
        <v>647</v>
      </c>
      <c r="D3586" s="68">
        <v>45555</v>
      </c>
      <c r="E3586" s="66">
        <f t="shared" si="42"/>
        <v>9</v>
      </c>
      <c r="F3586" s="66">
        <f t="shared" si="43"/>
        <v>2024</v>
      </c>
      <c r="G3586" s="67">
        <f t="shared" si="44"/>
        <v>45536</v>
      </c>
      <c r="H3586" s="67" t="s">
        <v>142</v>
      </c>
      <c r="I3586" s="26" t="s">
        <v>142</v>
      </c>
      <c r="J3586" s="66" t="s">
        <v>182</v>
      </c>
      <c r="K3586" s="69"/>
      <c r="L3586" s="69"/>
      <c r="M3586" s="69" t="s">
        <v>664</v>
      </c>
      <c r="N3586" s="69" t="s">
        <v>604</v>
      </c>
      <c r="O3586" s="71">
        <v>184.05</v>
      </c>
      <c r="P3586" s="74">
        <v>0</v>
      </c>
    </row>
    <row r="3587" spans="1:16" ht="14.25" customHeight="1">
      <c r="A3587" s="64" t="s">
        <v>1</v>
      </c>
      <c r="B3587" s="163" t="s">
        <v>662</v>
      </c>
      <c r="C3587" s="174" t="s">
        <v>647</v>
      </c>
      <c r="D3587" s="68">
        <v>45555</v>
      </c>
      <c r="E3587" s="66">
        <f t="shared" si="42"/>
        <v>9</v>
      </c>
      <c r="F3587" s="66">
        <f t="shared" si="43"/>
        <v>2024</v>
      </c>
      <c r="G3587" s="67">
        <f t="shared" si="44"/>
        <v>45536</v>
      </c>
      <c r="H3587" s="67" t="s">
        <v>142</v>
      </c>
      <c r="I3587" s="26" t="s">
        <v>142</v>
      </c>
      <c r="J3587" s="66" t="s">
        <v>182</v>
      </c>
      <c r="K3587" s="69"/>
      <c r="L3587" s="69"/>
      <c r="M3587" s="69" t="s">
        <v>664</v>
      </c>
      <c r="N3587" s="69" t="s">
        <v>604</v>
      </c>
      <c r="O3587" s="71">
        <v>93.19</v>
      </c>
      <c r="P3587" s="74">
        <v>0</v>
      </c>
    </row>
    <row r="3588" spans="1:16" ht="14.25" customHeight="1">
      <c r="A3588" s="64" t="s">
        <v>1</v>
      </c>
      <c r="B3588" s="163" t="s">
        <v>662</v>
      </c>
      <c r="C3588" s="174" t="s">
        <v>647</v>
      </c>
      <c r="D3588" s="68">
        <v>45555</v>
      </c>
      <c r="E3588" s="66">
        <f t="shared" si="42"/>
        <v>9</v>
      </c>
      <c r="F3588" s="66">
        <f t="shared" si="43"/>
        <v>2024</v>
      </c>
      <c r="G3588" s="67">
        <f t="shared" si="44"/>
        <v>45536</v>
      </c>
      <c r="H3588" s="67" t="s">
        <v>142</v>
      </c>
      <c r="I3588" s="26" t="s">
        <v>142</v>
      </c>
      <c r="J3588" s="66" t="s">
        <v>2031</v>
      </c>
      <c r="K3588" s="69"/>
      <c r="L3588" s="69"/>
      <c r="M3588" s="69" t="s">
        <v>664</v>
      </c>
      <c r="N3588" s="69" t="s">
        <v>604</v>
      </c>
      <c r="O3588" s="71">
        <v>24826.35</v>
      </c>
      <c r="P3588" s="74">
        <v>0</v>
      </c>
    </row>
    <row r="3589" spans="1:16" ht="14.25" customHeight="1">
      <c r="A3589" s="64" t="s">
        <v>1</v>
      </c>
      <c r="B3589" s="163" t="s">
        <v>662</v>
      </c>
      <c r="C3589" s="174" t="s">
        <v>647</v>
      </c>
      <c r="D3589" s="68">
        <v>45555</v>
      </c>
      <c r="E3589" s="66">
        <f t="shared" si="42"/>
        <v>9</v>
      </c>
      <c r="F3589" s="66">
        <f t="shared" si="43"/>
        <v>2024</v>
      </c>
      <c r="G3589" s="67">
        <f t="shared" si="44"/>
        <v>45536</v>
      </c>
      <c r="H3589" s="67" t="s">
        <v>138</v>
      </c>
      <c r="I3589" s="26" t="s">
        <v>138</v>
      </c>
      <c r="J3589" s="66" t="s">
        <v>139</v>
      </c>
      <c r="K3589" s="69"/>
      <c r="L3589" s="69"/>
      <c r="M3589" s="69"/>
      <c r="N3589" s="69"/>
      <c r="O3589" s="71">
        <v>0.56999999999999995</v>
      </c>
      <c r="P3589" s="74">
        <v>0</v>
      </c>
    </row>
    <row r="3590" spans="1:16" ht="14.25" customHeight="1">
      <c r="A3590" s="64" t="s">
        <v>1</v>
      </c>
      <c r="B3590" s="163" t="s">
        <v>662</v>
      </c>
      <c r="C3590" s="174" t="s">
        <v>647</v>
      </c>
      <c r="D3590" s="68">
        <v>45555</v>
      </c>
      <c r="E3590" s="66">
        <f t="shared" si="42"/>
        <v>9</v>
      </c>
      <c r="F3590" s="66">
        <f t="shared" si="43"/>
        <v>2024</v>
      </c>
      <c r="G3590" s="67">
        <f t="shared" si="44"/>
        <v>45536</v>
      </c>
      <c r="H3590" s="67" t="s">
        <v>582</v>
      </c>
      <c r="I3590" s="26" t="s">
        <v>582</v>
      </c>
      <c r="J3590" s="66" t="s">
        <v>2032</v>
      </c>
      <c r="K3590" s="69"/>
      <c r="L3590" s="69"/>
      <c r="M3590" s="69"/>
      <c r="N3590" s="69"/>
      <c r="O3590" s="71">
        <v>0</v>
      </c>
      <c r="P3590" s="74">
        <v>360</v>
      </c>
    </row>
    <row r="3591" spans="1:16" ht="14.25" customHeight="1">
      <c r="A3591" s="64" t="s">
        <v>1</v>
      </c>
      <c r="B3591" s="163" t="s">
        <v>662</v>
      </c>
      <c r="C3591" s="174" t="s">
        <v>647</v>
      </c>
      <c r="D3591" s="68">
        <v>45555</v>
      </c>
      <c r="E3591" s="66">
        <f t="shared" si="42"/>
        <v>9</v>
      </c>
      <c r="F3591" s="66">
        <f t="shared" si="43"/>
        <v>2024</v>
      </c>
      <c r="G3591" s="67">
        <f t="shared" si="44"/>
        <v>45536</v>
      </c>
      <c r="H3591" s="67" t="s">
        <v>582</v>
      </c>
      <c r="I3591" s="26" t="s">
        <v>582</v>
      </c>
      <c r="J3591" s="66" t="s">
        <v>2033</v>
      </c>
      <c r="K3591" s="69"/>
      <c r="L3591" s="69"/>
      <c r="M3591" s="69"/>
      <c r="N3591" s="69"/>
      <c r="O3591" s="71">
        <v>0</v>
      </c>
      <c r="P3591" s="74">
        <v>360</v>
      </c>
    </row>
    <row r="3592" spans="1:16" ht="14.25" customHeight="1">
      <c r="A3592" s="64" t="s">
        <v>1</v>
      </c>
      <c r="B3592" s="163" t="s">
        <v>662</v>
      </c>
      <c r="C3592" s="174" t="s">
        <v>647</v>
      </c>
      <c r="D3592" s="68">
        <v>45555</v>
      </c>
      <c r="E3592" s="66">
        <f t="shared" si="42"/>
        <v>9</v>
      </c>
      <c r="F3592" s="66">
        <f t="shared" si="43"/>
        <v>2024</v>
      </c>
      <c r="G3592" s="67">
        <f t="shared" si="44"/>
        <v>45536</v>
      </c>
      <c r="H3592" s="67" t="s">
        <v>582</v>
      </c>
      <c r="I3592" s="26" t="s">
        <v>582</v>
      </c>
      <c r="J3592" s="66" t="s">
        <v>280</v>
      </c>
      <c r="K3592" s="69"/>
      <c r="L3592" s="69"/>
      <c r="M3592" s="69"/>
      <c r="N3592" s="69"/>
      <c r="O3592" s="71">
        <v>0</v>
      </c>
      <c r="P3592" s="74">
        <v>155</v>
      </c>
    </row>
    <row r="3593" spans="1:16" ht="14.25" customHeight="1">
      <c r="A3593" s="64" t="s">
        <v>1</v>
      </c>
      <c r="B3593" s="163" t="s">
        <v>662</v>
      </c>
      <c r="C3593" s="174" t="s">
        <v>647</v>
      </c>
      <c r="D3593" s="68">
        <v>45555</v>
      </c>
      <c r="E3593" s="66">
        <f t="shared" si="42"/>
        <v>9</v>
      </c>
      <c r="F3593" s="66">
        <f t="shared" si="43"/>
        <v>2024</v>
      </c>
      <c r="G3593" s="67">
        <f t="shared" si="44"/>
        <v>45536</v>
      </c>
      <c r="H3593" s="67" t="s">
        <v>707</v>
      </c>
      <c r="I3593" s="26" t="s">
        <v>707</v>
      </c>
      <c r="J3593" s="66" t="s">
        <v>851</v>
      </c>
      <c r="K3593" s="69"/>
      <c r="L3593" s="69"/>
      <c r="M3593" s="69"/>
      <c r="N3593" s="69"/>
      <c r="O3593" s="71">
        <v>0</v>
      </c>
      <c r="P3593" s="74">
        <v>180</v>
      </c>
    </row>
    <row r="3594" spans="1:16" ht="14.25" customHeight="1">
      <c r="A3594" s="64" t="s">
        <v>1</v>
      </c>
      <c r="B3594" s="163" t="s">
        <v>662</v>
      </c>
      <c r="C3594" s="174" t="s">
        <v>647</v>
      </c>
      <c r="D3594" s="68">
        <v>45555</v>
      </c>
      <c r="E3594" s="66">
        <f t="shared" si="42"/>
        <v>9</v>
      </c>
      <c r="F3594" s="66">
        <f t="shared" si="43"/>
        <v>2024</v>
      </c>
      <c r="G3594" s="67">
        <f t="shared" si="44"/>
        <v>45536</v>
      </c>
      <c r="H3594" s="67" t="s">
        <v>45</v>
      </c>
      <c r="I3594" s="26" t="s">
        <v>45</v>
      </c>
      <c r="J3594" s="66" t="s">
        <v>2034</v>
      </c>
      <c r="K3594" s="69"/>
      <c r="L3594" s="69"/>
      <c r="M3594" s="69"/>
      <c r="N3594" s="69"/>
      <c r="O3594" s="71">
        <v>0</v>
      </c>
      <c r="P3594" s="74">
        <v>61.38</v>
      </c>
    </row>
    <row r="3595" spans="1:16" ht="14.25" customHeight="1">
      <c r="A3595" s="64" t="s">
        <v>1</v>
      </c>
      <c r="B3595" s="163" t="s">
        <v>662</v>
      </c>
      <c r="C3595" s="174" t="s">
        <v>647</v>
      </c>
      <c r="D3595" s="68">
        <v>45555</v>
      </c>
      <c r="E3595" s="66">
        <f t="shared" si="42"/>
        <v>9</v>
      </c>
      <c r="F3595" s="66">
        <f t="shared" si="43"/>
        <v>2024</v>
      </c>
      <c r="G3595" s="67">
        <f t="shared" si="44"/>
        <v>45536</v>
      </c>
      <c r="H3595" s="67" t="s">
        <v>33</v>
      </c>
      <c r="I3595" s="26" t="s">
        <v>33</v>
      </c>
      <c r="J3595" s="66" t="s">
        <v>2035</v>
      </c>
      <c r="K3595" s="69"/>
      <c r="L3595" s="69"/>
      <c r="M3595" s="69"/>
      <c r="N3595" s="69"/>
      <c r="O3595" s="71">
        <v>0</v>
      </c>
      <c r="P3595" s="74">
        <v>36.299999999999997</v>
      </c>
    </row>
    <row r="3596" spans="1:16" ht="14.25" customHeight="1">
      <c r="A3596" s="64" t="s">
        <v>1</v>
      </c>
      <c r="B3596" s="163" t="s">
        <v>662</v>
      </c>
      <c r="C3596" s="174" t="s">
        <v>647</v>
      </c>
      <c r="D3596" s="68">
        <v>45555</v>
      </c>
      <c r="E3596" s="66">
        <f t="shared" si="42"/>
        <v>9</v>
      </c>
      <c r="F3596" s="66">
        <f t="shared" si="43"/>
        <v>2024</v>
      </c>
      <c r="G3596" s="67">
        <f t="shared" si="44"/>
        <v>45536</v>
      </c>
      <c r="H3596" s="67" t="s">
        <v>44</v>
      </c>
      <c r="I3596" s="26" t="s">
        <v>44</v>
      </c>
      <c r="J3596" s="66" t="s">
        <v>524</v>
      </c>
      <c r="K3596" s="69"/>
      <c r="L3596" s="69"/>
      <c r="M3596" s="69"/>
      <c r="N3596" s="69"/>
      <c r="O3596" s="71">
        <v>0</v>
      </c>
      <c r="P3596" s="74">
        <v>251.20000000000002</v>
      </c>
    </row>
    <row r="3597" spans="1:16" ht="14.25" customHeight="1">
      <c r="A3597" s="64" t="s">
        <v>1</v>
      </c>
      <c r="B3597" s="163" t="s">
        <v>662</v>
      </c>
      <c r="C3597" s="174" t="s">
        <v>647</v>
      </c>
      <c r="D3597" s="68">
        <v>45555</v>
      </c>
      <c r="E3597" s="66">
        <f t="shared" si="42"/>
        <v>9</v>
      </c>
      <c r="F3597" s="66">
        <f t="shared" si="43"/>
        <v>2024</v>
      </c>
      <c r="G3597" s="67">
        <f t="shared" si="44"/>
        <v>45536</v>
      </c>
      <c r="H3597" s="67" t="s">
        <v>44</v>
      </c>
      <c r="I3597" s="26" t="s">
        <v>44</v>
      </c>
      <c r="J3597" s="66" t="s">
        <v>2036</v>
      </c>
      <c r="K3597" s="69"/>
      <c r="L3597" s="69"/>
      <c r="M3597" s="69"/>
      <c r="N3597" s="69"/>
      <c r="O3597" s="71">
        <v>0</v>
      </c>
      <c r="P3597" s="74">
        <v>147.35</v>
      </c>
    </row>
    <row r="3598" spans="1:16" ht="14.25" customHeight="1">
      <c r="A3598" s="64" t="s">
        <v>1</v>
      </c>
      <c r="B3598" s="163" t="s">
        <v>662</v>
      </c>
      <c r="C3598" s="174" t="s">
        <v>647</v>
      </c>
      <c r="D3598" s="68">
        <v>45555</v>
      </c>
      <c r="E3598" s="66">
        <f t="shared" si="42"/>
        <v>9</v>
      </c>
      <c r="F3598" s="66">
        <f t="shared" si="43"/>
        <v>2024</v>
      </c>
      <c r="G3598" s="67">
        <f t="shared" si="44"/>
        <v>45536</v>
      </c>
      <c r="H3598" s="67" t="s">
        <v>40</v>
      </c>
      <c r="I3598" s="26" t="s">
        <v>40</v>
      </c>
      <c r="J3598" s="66" t="s">
        <v>2037</v>
      </c>
      <c r="K3598" s="69"/>
      <c r="L3598" s="69"/>
      <c r="M3598" s="69"/>
      <c r="N3598" s="69"/>
      <c r="O3598" s="71">
        <v>0</v>
      </c>
      <c r="P3598" s="74">
        <v>4272.99</v>
      </c>
    </row>
    <row r="3599" spans="1:16" ht="14.25" customHeight="1">
      <c r="A3599" s="64" t="s">
        <v>1</v>
      </c>
      <c r="B3599" s="163" t="s">
        <v>662</v>
      </c>
      <c r="C3599" s="174" t="s">
        <v>647</v>
      </c>
      <c r="D3599" s="68">
        <v>45555</v>
      </c>
      <c r="E3599" s="66">
        <f t="shared" si="42"/>
        <v>9</v>
      </c>
      <c r="F3599" s="66">
        <f t="shared" si="43"/>
        <v>2024</v>
      </c>
      <c r="G3599" s="67">
        <f t="shared" si="44"/>
        <v>45536</v>
      </c>
      <c r="H3599" s="67" t="s">
        <v>40</v>
      </c>
      <c r="I3599" s="26" t="s">
        <v>40</v>
      </c>
      <c r="J3599" s="66" t="s">
        <v>2038</v>
      </c>
      <c r="K3599" s="69"/>
      <c r="L3599" s="69"/>
      <c r="M3599" s="69"/>
      <c r="N3599" s="69"/>
      <c r="O3599" s="71">
        <v>0</v>
      </c>
      <c r="P3599" s="74">
        <v>4602.37</v>
      </c>
    </row>
    <row r="3600" spans="1:16" ht="14.25" customHeight="1">
      <c r="A3600" s="64" t="s">
        <v>1</v>
      </c>
      <c r="B3600" s="163" t="s">
        <v>662</v>
      </c>
      <c r="C3600" s="174" t="s">
        <v>647</v>
      </c>
      <c r="D3600" s="68">
        <v>45555</v>
      </c>
      <c r="E3600" s="66">
        <f t="shared" si="42"/>
        <v>9</v>
      </c>
      <c r="F3600" s="66">
        <f t="shared" si="43"/>
        <v>2024</v>
      </c>
      <c r="G3600" s="67">
        <f t="shared" si="44"/>
        <v>45536</v>
      </c>
      <c r="H3600" s="67" t="s">
        <v>40</v>
      </c>
      <c r="I3600" s="26" t="s">
        <v>40</v>
      </c>
      <c r="J3600" s="66" t="s">
        <v>2039</v>
      </c>
      <c r="K3600" s="69"/>
      <c r="L3600" s="69"/>
      <c r="M3600" s="69"/>
      <c r="N3600" s="69"/>
      <c r="O3600" s="71">
        <v>0</v>
      </c>
      <c r="P3600" s="74">
        <v>2923.3</v>
      </c>
    </row>
    <row r="3601" spans="1:16" ht="14.25" customHeight="1">
      <c r="A3601" s="64" t="s">
        <v>1</v>
      </c>
      <c r="B3601" s="163" t="s">
        <v>662</v>
      </c>
      <c r="C3601" s="174" t="s">
        <v>647</v>
      </c>
      <c r="D3601" s="68">
        <v>45555</v>
      </c>
      <c r="E3601" s="66">
        <f t="shared" si="42"/>
        <v>9</v>
      </c>
      <c r="F3601" s="66">
        <f t="shared" si="43"/>
        <v>2024</v>
      </c>
      <c r="G3601" s="67">
        <f t="shared" si="44"/>
        <v>45536</v>
      </c>
      <c r="H3601" s="67" t="s">
        <v>40</v>
      </c>
      <c r="I3601" s="26" t="s">
        <v>40</v>
      </c>
      <c r="J3601" s="66" t="s">
        <v>2040</v>
      </c>
      <c r="K3601" s="69"/>
      <c r="L3601" s="69"/>
      <c r="M3601" s="69"/>
      <c r="N3601" s="69"/>
      <c r="O3601" s="71">
        <v>0</v>
      </c>
      <c r="P3601" s="74">
        <v>2976.59</v>
      </c>
    </row>
    <row r="3602" spans="1:16" ht="14.25" customHeight="1">
      <c r="A3602" s="64" t="s">
        <v>1</v>
      </c>
      <c r="B3602" s="163" t="s">
        <v>662</v>
      </c>
      <c r="C3602" s="174" t="s">
        <v>647</v>
      </c>
      <c r="D3602" s="68">
        <v>45555</v>
      </c>
      <c r="E3602" s="66">
        <f t="shared" si="42"/>
        <v>9</v>
      </c>
      <c r="F3602" s="66">
        <f t="shared" si="43"/>
        <v>2024</v>
      </c>
      <c r="G3602" s="67">
        <f t="shared" si="44"/>
        <v>45536</v>
      </c>
      <c r="H3602" s="67" t="s">
        <v>50</v>
      </c>
      <c r="I3602" s="26" t="s">
        <v>50</v>
      </c>
      <c r="J3602" s="66" t="s">
        <v>171</v>
      </c>
      <c r="K3602" s="69"/>
      <c r="L3602" s="69"/>
      <c r="M3602" s="69"/>
      <c r="N3602" s="69"/>
      <c r="O3602" s="71">
        <v>0</v>
      </c>
      <c r="P3602" s="74">
        <v>1814</v>
      </c>
    </row>
    <row r="3603" spans="1:16" ht="14.25" customHeight="1">
      <c r="A3603" s="64" t="s">
        <v>1</v>
      </c>
      <c r="B3603" s="163" t="s">
        <v>662</v>
      </c>
      <c r="C3603" s="174" t="s">
        <v>647</v>
      </c>
      <c r="D3603" s="68">
        <v>45555</v>
      </c>
      <c r="E3603" s="66">
        <f t="shared" si="42"/>
        <v>9</v>
      </c>
      <c r="F3603" s="66">
        <f t="shared" si="43"/>
        <v>2024</v>
      </c>
      <c r="G3603" s="67">
        <f t="shared" si="44"/>
        <v>45536</v>
      </c>
      <c r="H3603" s="67" t="s">
        <v>37</v>
      </c>
      <c r="I3603" s="26" t="s">
        <v>37</v>
      </c>
      <c r="J3603" s="66" t="s">
        <v>2041</v>
      </c>
      <c r="K3603" s="69"/>
      <c r="L3603" s="69"/>
      <c r="M3603" s="69"/>
      <c r="N3603" s="69"/>
      <c r="O3603" s="71">
        <v>0</v>
      </c>
      <c r="P3603" s="74">
        <v>4309.66</v>
      </c>
    </row>
    <row r="3604" spans="1:16" ht="14.25" customHeight="1">
      <c r="A3604" s="64" t="s">
        <v>1</v>
      </c>
      <c r="B3604" s="163" t="s">
        <v>662</v>
      </c>
      <c r="C3604" s="174" t="s">
        <v>647</v>
      </c>
      <c r="D3604" s="68">
        <v>45555</v>
      </c>
      <c r="E3604" s="66">
        <f t="shared" si="42"/>
        <v>9</v>
      </c>
      <c r="F3604" s="66">
        <f t="shared" si="43"/>
        <v>2024</v>
      </c>
      <c r="G3604" s="67">
        <f t="shared" si="44"/>
        <v>45536</v>
      </c>
      <c r="H3604" s="67" t="s">
        <v>37</v>
      </c>
      <c r="I3604" s="26" t="s">
        <v>37</v>
      </c>
      <c r="J3604" s="66" t="s">
        <v>2042</v>
      </c>
      <c r="K3604" s="69"/>
      <c r="L3604" s="69"/>
      <c r="M3604" s="69"/>
      <c r="N3604" s="69"/>
      <c r="O3604" s="71">
        <v>0</v>
      </c>
      <c r="P3604" s="74">
        <v>2313.77</v>
      </c>
    </row>
    <row r="3605" spans="1:16" ht="14.25" customHeight="1">
      <c r="A3605" s="64" t="s">
        <v>1</v>
      </c>
      <c r="B3605" s="163" t="s">
        <v>662</v>
      </c>
      <c r="C3605" s="174" t="s">
        <v>647</v>
      </c>
      <c r="D3605" s="68">
        <v>45555</v>
      </c>
      <c r="E3605" s="66">
        <f t="shared" si="42"/>
        <v>9</v>
      </c>
      <c r="F3605" s="66">
        <f t="shared" si="43"/>
        <v>2024</v>
      </c>
      <c r="G3605" s="67">
        <f t="shared" si="44"/>
        <v>45536</v>
      </c>
      <c r="H3605" s="67" t="s">
        <v>37</v>
      </c>
      <c r="I3605" s="26" t="s">
        <v>37</v>
      </c>
      <c r="J3605" s="66" t="s">
        <v>2043</v>
      </c>
      <c r="K3605" s="69"/>
      <c r="L3605" s="69"/>
      <c r="M3605" s="69"/>
      <c r="N3605" s="69"/>
      <c r="O3605" s="71">
        <v>0</v>
      </c>
      <c r="P3605" s="74">
        <v>1624.94</v>
      </c>
    </row>
    <row r="3606" spans="1:16" ht="14.25" customHeight="1">
      <c r="A3606" s="64" t="s">
        <v>1</v>
      </c>
      <c r="B3606" s="163" t="s">
        <v>662</v>
      </c>
      <c r="C3606" s="174" t="s">
        <v>647</v>
      </c>
      <c r="D3606" s="68">
        <v>45555</v>
      </c>
      <c r="E3606" s="66">
        <f t="shared" si="42"/>
        <v>9</v>
      </c>
      <c r="F3606" s="66">
        <f t="shared" si="43"/>
        <v>2024</v>
      </c>
      <c r="G3606" s="67">
        <f t="shared" si="44"/>
        <v>45536</v>
      </c>
      <c r="H3606" s="67" t="s">
        <v>37</v>
      </c>
      <c r="I3606" s="26" t="s">
        <v>37</v>
      </c>
      <c r="J3606" s="66" t="s">
        <v>2044</v>
      </c>
      <c r="K3606" s="69"/>
      <c r="L3606" s="69"/>
      <c r="M3606" s="69"/>
      <c r="N3606" s="69"/>
      <c r="O3606" s="71">
        <v>0</v>
      </c>
      <c r="P3606" s="74">
        <v>1802.73</v>
      </c>
    </row>
    <row r="3607" spans="1:16" ht="14.25" customHeight="1">
      <c r="A3607" s="64" t="s">
        <v>1</v>
      </c>
      <c r="B3607" s="163" t="s">
        <v>662</v>
      </c>
      <c r="C3607" s="174" t="s">
        <v>647</v>
      </c>
      <c r="D3607" s="68">
        <v>45558</v>
      </c>
      <c r="E3607" s="66">
        <f t="shared" si="42"/>
        <v>9</v>
      </c>
      <c r="F3607" s="66">
        <f t="shared" si="43"/>
        <v>2024</v>
      </c>
      <c r="G3607" s="67">
        <f t="shared" si="44"/>
        <v>45536</v>
      </c>
      <c r="H3607" s="67" t="s">
        <v>138</v>
      </c>
      <c r="I3607" s="26" t="s">
        <v>138</v>
      </c>
      <c r="J3607" s="66" t="s">
        <v>139</v>
      </c>
      <c r="K3607" s="69"/>
      <c r="L3607" s="69"/>
      <c r="M3607" s="69"/>
      <c r="N3607" s="69"/>
      <c r="O3607" s="71">
        <v>0.08</v>
      </c>
      <c r="P3607" s="74">
        <v>0</v>
      </c>
    </row>
    <row r="3608" spans="1:16" ht="14.25" customHeight="1">
      <c r="A3608" s="64" t="s">
        <v>1</v>
      </c>
      <c r="B3608" s="163" t="s">
        <v>662</v>
      </c>
      <c r="C3608" s="174" t="s">
        <v>647</v>
      </c>
      <c r="D3608" s="68">
        <v>45558</v>
      </c>
      <c r="E3608" s="66">
        <f t="shared" si="42"/>
        <v>9</v>
      </c>
      <c r="F3608" s="66">
        <f t="shared" si="43"/>
        <v>2024</v>
      </c>
      <c r="G3608" s="67">
        <f t="shared" si="44"/>
        <v>45536</v>
      </c>
      <c r="H3608" s="67" t="s">
        <v>138</v>
      </c>
      <c r="I3608" s="26" t="s">
        <v>138</v>
      </c>
      <c r="J3608" s="66" t="s">
        <v>139</v>
      </c>
      <c r="K3608" s="69"/>
      <c r="L3608" s="69"/>
      <c r="M3608" s="69"/>
      <c r="N3608" s="69"/>
      <c r="O3608" s="71">
        <v>7.0000000000000007E-2</v>
      </c>
      <c r="P3608" s="74">
        <v>0</v>
      </c>
    </row>
    <row r="3609" spans="1:16" ht="14.25" customHeight="1">
      <c r="A3609" s="64" t="s">
        <v>1</v>
      </c>
      <c r="B3609" s="163" t="s">
        <v>662</v>
      </c>
      <c r="C3609" s="174" t="s">
        <v>647</v>
      </c>
      <c r="D3609" s="68">
        <v>45558</v>
      </c>
      <c r="E3609" s="66">
        <f t="shared" si="42"/>
        <v>9</v>
      </c>
      <c r="F3609" s="66">
        <f t="shared" si="43"/>
        <v>2024</v>
      </c>
      <c r="G3609" s="67">
        <f t="shared" si="44"/>
        <v>45536</v>
      </c>
      <c r="H3609" s="67" t="s">
        <v>63</v>
      </c>
      <c r="I3609" s="26" t="s">
        <v>63</v>
      </c>
      <c r="J3609" s="66" t="s">
        <v>2045</v>
      </c>
      <c r="K3609" s="69"/>
      <c r="L3609" s="69"/>
      <c r="M3609" s="69"/>
      <c r="N3609" s="69"/>
      <c r="O3609" s="71">
        <v>0</v>
      </c>
      <c r="P3609" s="74">
        <v>1122.3</v>
      </c>
    </row>
    <row r="3610" spans="1:16" ht="14.25" customHeight="1">
      <c r="A3610" s="64" t="s">
        <v>1</v>
      </c>
      <c r="B3610" s="163" t="s">
        <v>662</v>
      </c>
      <c r="C3610" s="174" t="s">
        <v>647</v>
      </c>
      <c r="D3610" s="68">
        <v>45560</v>
      </c>
      <c r="E3610" s="66">
        <f t="shared" si="42"/>
        <v>9</v>
      </c>
      <c r="F3610" s="66">
        <f t="shared" si="43"/>
        <v>2024</v>
      </c>
      <c r="G3610" s="67">
        <f t="shared" si="44"/>
        <v>45536</v>
      </c>
      <c r="H3610" s="67" t="s">
        <v>17</v>
      </c>
      <c r="I3610" s="26" t="s">
        <v>17</v>
      </c>
      <c r="J3610" s="66" t="s">
        <v>17</v>
      </c>
      <c r="K3610" s="69"/>
      <c r="L3610" s="69"/>
      <c r="M3610" s="69"/>
      <c r="N3610" s="69"/>
      <c r="O3610" s="71">
        <v>3660.16</v>
      </c>
      <c r="P3610" s="74">
        <v>0</v>
      </c>
    </row>
    <row r="3611" spans="1:16" ht="14.25" customHeight="1">
      <c r="A3611" s="64" t="s">
        <v>1</v>
      </c>
      <c r="B3611" s="163" t="s">
        <v>662</v>
      </c>
      <c r="C3611" s="174" t="s">
        <v>647</v>
      </c>
      <c r="D3611" s="68">
        <v>45560</v>
      </c>
      <c r="E3611" s="66">
        <f t="shared" si="42"/>
        <v>9</v>
      </c>
      <c r="F3611" s="66">
        <f t="shared" si="43"/>
        <v>2024</v>
      </c>
      <c r="G3611" s="67">
        <f t="shared" si="44"/>
        <v>45536</v>
      </c>
      <c r="H3611" s="67" t="s">
        <v>147</v>
      </c>
      <c r="I3611" s="26" t="s">
        <v>147</v>
      </c>
      <c r="J3611" s="66" t="s">
        <v>2046</v>
      </c>
      <c r="K3611" s="69"/>
      <c r="L3611" s="69"/>
      <c r="M3611" s="69"/>
      <c r="N3611" s="69"/>
      <c r="O3611" s="71">
        <v>0</v>
      </c>
      <c r="P3611" s="74">
        <v>465</v>
      </c>
    </row>
    <row r="3612" spans="1:16" ht="14.25" customHeight="1">
      <c r="A3612" s="64" t="s">
        <v>1</v>
      </c>
      <c r="B3612" s="163" t="s">
        <v>662</v>
      </c>
      <c r="C3612" s="174" t="s">
        <v>647</v>
      </c>
      <c r="D3612" s="68">
        <v>45561</v>
      </c>
      <c r="E3612" s="66">
        <f t="shared" si="42"/>
        <v>9</v>
      </c>
      <c r="F3612" s="66">
        <f t="shared" si="43"/>
        <v>2024</v>
      </c>
      <c r="G3612" s="67">
        <f t="shared" si="44"/>
        <v>45536</v>
      </c>
      <c r="H3612" s="67" t="s">
        <v>138</v>
      </c>
      <c r="I3612" s="26" t="s">
        <v>138</v>
      </c>
      <c r="J3612" s="66" t="s">
        <v>139</v>
      </c>
      <c r="K3612" s="69"/>
      <c r="L3612" s="69"/>
      <c r="M3612" s="69"/>
      <c r="N3612" s="69"/>
      <c r="O3612" s="71">
        <v>0.28000000000000003</v>
      </c>
      <c r="P3612" s="74">
        <v>0</v>
      </c>
    </row>
    <row r="3613" spans="1:16" ht="14.25" customHeight="1">
      <c r="A3613" s="64" t="s">
        <v>1</v>
      </c>
      <c r="B3613" s="163" t="s">
        <v>662</v>
      </c>
      <c r="C3613" s="174" t="s">
        <v>647</v>
      </c>
      <c r="D3613" s="68">
        <v>45561</v>
      </c>
      <c r="E3613" s="66">
        <f t="shared" si="42"/>
        <v>9</v>
      </c>
      <c r="F3613" s="66">
        <f t="shared" si="43"/>
        <v>2024</v>
      </c>
      <c r="G3613" s="67">
        <f t="shared" si="44"/>
        <v>45536</v>
      </c>
      <c r="H3613" s="67" t="s">
        <v>138</v>
      </c>
      <c r="I3613" s="26" t="s">
        <v>138</v>
      </c>
      <c r="J3613" s="66" t="s">
        <v>139</v>
      </c>
      <c r="K3613" s="69"/>
      <c r="L3613" s="69"/>
      <c r="M3613" s="69"/>
      <c r="N3613" s="69"/>
      <c r="O3613" s="71">
        <v>0.12</v>
      </c>
      <c r="P3613" s="74">
        <v>0</v>
      </c>
    </row>
    <row r="3614" spans="1:16" ht="14.25" customHeight="1">
      <c r="A3614" s="64" t="s">
        <v>1</v>
      </c>
      <c r="B3614" s="163" t="s">
        <v>662</v>
      </c>
      <c r="C3614" s="174" t="s">
        <v>647</v>
      </c>
      <c r="D3614" s="68">
        <v>45561</v>
      </c>
      <c r="E3614" s="66">
        <f t="shared" si="42"/>
        <v>9</v>
      </c>
      <c r="F3614" s="66">
        <f t="shared" si="43"/>
        <v>2024</v>
      </c>
      <c r="G3614" s="67">
        <f t="shared" si="44"/>
        <v>45536</v>
      </c>
      <c r="H3614" s="67" t="s">
        <v>138</v>
      </c>
      <c r="I3614" s="26" t="s">
        <v>138</v>
      </c>
      <c r="J3614" s="66" t="s">
        <v>139</v>
      </c>
      <c r="K3614" s="69"/>
      <c r="L3614" s="69"/>
      <c r="M3614" s="69"/>
      <c r="N3614" s="69"/>
      <c r="O3614" s="71">
        <v>0.02</v>
      </c>
      <c r="P3614" s="74">
        <v>0</v>
      </c>
    </row>
    <row r="3615" spans="1:16" ht="14.25" customHeight="1">
      <c r="A3615" s="64" t="s">
        <v>1</v>
      </c>
      <c r="B3615" s="163" t="s">
        <v>662</v>
      </c>
      <c r="C3615" s="174" t="s">
        <v>647</v>
      </c>
      <c r="D3615" s="68">
        <v>45565</v>
      </c>
      <c r="E3615" s="66">
        <f t="shared" si="42"/>
        <v>9</v>
      </c>
      <c r="F3615" s="66">
        <f t="shared" si="43"/>
        <v>2024</v>
      </c>
      <c r="G3615" s="67">
        <f t="shared" si="44"/>
        <v>45536</v>
      </c>
      <c r="H3615" s="67" t="s">
        <v>43</v>
      </c>
      <c r="I3615" s="26" t="s">
        <v>43</v>
      </c>
      <c r="J3615" s="66" t="s">
        <v>1595</v>
      </c>
      <c r="K3615" s="69"/>
      <c r="L3615" s="69"/>
      <c r="M3615" s="69"/>
      <c r="N3615" s="69"/>
      <c r="O3615" s="71">
        <v>0</v>
      </c>
      <c r="P3615" s="74">
        <v>284.14</v>
      </c>
    </row>
    <row r="3616" spans="1:16" ht="14.25" customHeight="1">
      <c r="A3616" s="64" t="s">
        <v>1</v>
      </c>
      <c r="B3616" s="163" t="s">
        <v>662</v>
      </c>
      <c r="C3616" s="174" t="s">
        <v>647</v>
      </c>
      <c r="D3616" s="68">
        <v>45561</v>
      </c>
      <c r="E3616" s="66">
        <f t="shared" si="42"/>
        <v>9</v>
      </c>
      <c r="F3616" s="66">
        <f t="shared" si="43"/>
        <v>2024</v>
      </c>
      <c r="G3616" s="67">
        <f t="shared" si="44"/>
        <v>45536</v>
      </c>
      <c r="H3616" s="67" t="s">
        <v>281</v>
      </c>
      <c r="I3616" s="26" t="s">
        <v>281</v>
      </c>
      <c r="J3616" s="66" t="s">
        <v>962</v>
      </c>
      <c r="K3616" s="69"/>
      <c r="L3616" s="69"/>
      <c r="M3616" s="69"/>
      <c r="N3616" s="69"/>
      <c r="O3616" s="71">
        <v>0</v>
      </c>
      <c r="P3616" s="74">
        <v>463.96</v>
      </c>
    </row>
    <row r="3617" spans="1:16" ht="14.25" customHeight="1">
      <c r="A3617" s="64" t="s">
        <v>1</v>
      </c>
      <c r="B3617" s="163" t="s">
        <v>662</v>
      </c>
      <c r="C3617" s="174" t="s">
        <v>647</v>
      </c>
      <c r="D3617" s="68">
        <v>45561</v>
      </c>
      <c r="E3617" s="66">
        <f t="shared" si="42"/>
        <v>9</v>
      </c>
      <c r="F3617" s="66">
        <f t="shared" si="43"/>
        <v>2024</v>
      </c>
      <c r="G3617" s="67">
        <f t="shared" si="44"/>
        <v>45536</v>
      </c>
      <c r="H3617" s="67" t="s">
        <v>281</v>
      </c>
      <c r="I3617" s="26" t="s">
        <v>281</v>
      </c>
      <c r="J3617" s="66" t="s">
        <v>962</v>
      </c>
      <c r="K3617" s="69"/>
      <c r="L3617" s="69"/>
      <c r="M3617" s="69"/>
      <c r="N3617" s="69"/>
      <c r="O3617" s="71">
        <v>0</v>
      </c>
      <c r="P3617" s="74">
        <v>128.72</v>
      </c>
    </row>
    <row r="3618" spans="1:16" ht="14.25" customHeight="1">
      <c r="A3618" s="64" t="s">
        <v>1</v>
      </c>
      <c r="B3618" s="163" t="s">
        <v>662</v>
      </c>
      <c r="C3618" s="174" t="s">
        <v>647</v>
      </c>
      <c r="D3618" s="68">
        <v>45565</v>
      </c>
      <c r="E3618" s="66">
        <f t="shared" si="42"/>
        <v>9</v>
      </c>
      <c r="F3618" s="66">
        <f t="shared" si="43"/>
        <v>2024</v>
      </c>
      <c r="G3618" s="67">
        <f t="shared" si="44"/>
        <v>45536</v>
      </c>
      <c r="H3618" s="67" t="s">
        <v>43</v>
      </c>
      <c r="I3618" s="26" t="s">
        <v>43</v>
      </c>
      <c r="J3618" s="66" t="s">
        <v>1352</v>
      </c>
      <c r="K3618" s="69"/>
      <c r="L3618" s="69"/>
      <c r="M3618" s="69"/>
      <c r="N3618" s="69"/>
      <c r="O3618" s="71">
        <v>0</v>
      </c>
      <c r="P3618" s="74">
        <v>284.14</v>
      </c>
    </row>
    <row r="3619" spans="1:16" ht="14.25" customHeight="1">
      <c r="A3619" s="64" t="s">
        <v>1</v>
      </c>
      <c r="B3619" s="163" t="s">
        <v>662</v>
      </c>
      <c r="C3619" s="174" t="s">
        <v>647</v>
      </c>
      <c r="D3619" s="68">
        <v>45565</v>
      </c>
      <c r="E3619" s="66">
        <f t="shared" si="42"/>
        <v>9</v>
      </c>
      <c r="F3619" s="66">
        <f t="shared" si="43"/>
        <v>2024</v>
      </c>
      <c r="G3619" s="67">
        <f t="shared" si="44"/>
        <v>45536</v>
      </c>
      <c r="H3619" s="67" t="s">
        <v>43</v>
      </c>
      <c r="I3619" s="26" t="s">
        <v>43</v>
      </c>
      <c r="J3619" s="66" t="s">
        <v>285</v>
      </c>
      <c r="K3619" s="69"/>
      <c r="L3619" s="69"/>
      <c r="M3619" s="69"/>
      <c r="N3619" s="69"/>
      <c r="O3619" s="71">
        <v>0</v>
      </c>
      <c r="P3619" s="74">
        <v>284.14</v>
      </c>
    </row>
    <row r="3620" spans="1:16" ht="14.25" customHeight="1">
      <c r="A3620" s="64" t="s">
        <v>1</v>
      </c>
      <c r="B3620" s="163" t="s">
        <v>662</v>
      </c>
      <c r="C3620" s="174" t="s">
        <v>647</v>
      </c>
      <c r="D3620" s="68">
        <v>45561</v>
      </c>
      <c r="E3620" s="66">
        <f t="shared" si="42"/>
        <v>9</v>
      </c>
      <c r="F3620" s="66">
        <f t="shared" si="43"/>
        <v>2024</v>
      </c>
      <c r="G3620" s="67">
        <f t="shared" si="44"/>
        <v>45536</v>
      </c>
      <c r="H3620" s="67" t="s">
        <v>281</v>
      </c>
      <c r="I3620" s="26" t="s">
        <v>281</v>
      </c>
      <c r="J3620" s="66" t="s">
        <v>962</v>
      </c>
      <c r="K3620" s="69"/>
      <c r="L3620" s="69"/>
      <c r="M3620" s="69"/>
      <c r="N3620" s="69"/>
      <c r="O3620" s="71">
        <v>0</v>
      </c>
      <c r="P3620" s="74">
        <v>102.39</v>
      </c>
    </row>
    <row r="3621" spans="1:16" ht="14.25" customHeight="1">
      <c r="A3621" s="64" t="s">
        <v>1</v>
      </c>
      <c r="B3621" s="163" t="s">
        <v>662</v>
      </c>
      <c r="C3621" s="174" t="s">
        <v>647</v>
      </c>
      <c r="D3621" s="68">
        <v>45562</v>
      </c>
      <c r="E3621" s="66">
        <f t="shared" si="42"/>
        <v>9</v>
      </c>
      <c r="F3621" s="66">
        <f t="shared" si="43"/>
        <v>2024</v>
      </c>
      <c r="G3621" s="67">
        <f t="shared" si="44"/>
        <v>45536</v>
      </c>
      <c r="H3621" s="67" t="s">
        <v>138</v>
      </c>
      <c r="I3621" s="26" t="s">
        <v>138</v>
      </c>
      <c r="J3621" s="66" t="s">
        <v>139</v>
      </c>
      <c r="K3621" s="69"/>
      <c r="L3621" s="69"/>
      <c r="M3621" s="69"/>
      <c r="N3621" s="69"/>
      <c r="O3621" s="71">
        <v>0.01</v>
      </c>
      <c r="P3621" s="74">
        <v>0</v>
      </c>
    </row>
    <row r="3622" spans="1:16" ht="14.25" customHeight="1">
      <c r="A3622" s="64" t="s">
        <v>1</v>
      </c>
      <c r="B3622" s="163" t="s">
        <v>662</v>
      </c>
      <c r="C3622" s="174" t="s">
        <v>647</v>
      </c>
      <c r="D3622" s="68">
        <v>45562</v>
      </c>
      <c r="E3622" s="66">
        <f t="shared" si="42"/>
        <v>9</v>
      </c>
      <c r="F3622" s="66">
        <f t="shared" si="43"/>
        <v>2024</v>
      </c>
      <c r="G3622" s="67">
        <f t="shared" si="44"/>
        <v>45536</v>
      </c>
      <c r="H3622" s="67" t="s">
        <v>281</v>
      </c>
      <c r="I3622" s="26" t="s">
        <v>281</v>
      </c>
      <c r="J3622" s="66" t="s">
        <v>962</v>
      </c>
      <c r="K3622" s="69"/>
      <c r="L3622" s="69"/>
      <c r="M3622" s="69"/>
      <c r="N3622" s="69"/>
      <c r="O3622" s="71">
        <v>0</v>
      </c>
      <c r="P3622" s="74">
        <v>276</v>
      </c>
    </row>
    <row r="3623" spans="1:16" ht="14.25" customHeight="1">
      <c r="A3623" s="64" t="s">
        <v>1</v>
      </c>
      <c r="B3623" s="163" t="s">
        <v>662</v>
      </c>
      <c r="C3623" s="174" t="s">
        <v>647</v>
      </c>
      <c r="D3623" s="68">
        <v>45562</v>
      </c>
      <c r="E3623" s="66">
        <f t="shared" si="42"/>
        <v>9</v>
      </c>
      <c r="F3623" s="66">
        <f t="shared" si="43"/>
        <v>2024</v>
      </c>
      <c r="G3623" s="67">
        <f t="shared" si="44"/>
        <v>45536</v>
      </c>
      <c r="H3623" s="67" t="s">
        <v>281</v>
      </c>
      <c r="I3623" s="26" t="s">
        <v>281</v>
      </c>
      <c r="J3623" s="66" t="s">
        <v>353</v>
      </c>
      <c r="K3623" s="69"/>
      <c r="L3623" s="69"/>
      <c r="M3623" s="69"/>
      <c r="N3623" s="69"/>
      <c r="O3623" s="71">
        <v>0</v>
      </c>
      <c r="P3623" s="74">
        <v>362</v>
      </c>
    </row>
    <row r="3624" spans="1:16" ht="14.25" customHeight="1">
      <c r="A3624" s="64" t="s">
        <v>1</v>
      </c>
      <c r="B3624" s="163" t="s">
        <v>662</v>
      </c>
      <c r="C3624" s="174" t="s">
        <v>647</v>
      </c>
      <c r="D3624" s="68">
        <v>45562</v>
      </c>
      <c r="E3624" s="66">
        <f t="shared" si="42"/>
        <v>9</v>
      </c>
      <c r="F3624" s="66">
        <f t="shared" si="43"/>
        <v>2024</v>
      </c>
      <c r="G3624" s="67">
        <f t="shared" si="44"/>
        <v>45536</v>
      </c>
      <c r="H3624" s="67" t="s">
        <v>281</v>
      </c>
      <c r="I3624" s="26" t="s">
        <v>281</v>
      </c>
      <c r="J3624" s="66" t="s">
        <v>353</v>
      </c>
      <c r="K3624" s="69"/>
      <c r="L3624" s="69"/>
      <c r="M3624" s="69"/>
      <c r="N3624" s="69"/>
      <c r="O3624" s="71">
        <v>0</v>
      </c>
      <c r="P3624" s="74">
        <v>362</v>
      </c>
    </row>
    <row r="3625" spans="1:16" ht="14.25" customHeight="1">
      <c r="A3625" s="64" t="s">
        <v>1</v>
      </c>
      <c r="B3625" s="163" t="s">
        <v>662</v>
      </c>
      <c r="C3625" s="174" t="s">
        <v>647</v>
      </c>
      <c r="D3625" s="68">
        <v>45565</v>
      </c>
      <c r="E3625" s="66">
        <f t="shared" si="42"/>
        <v>9</v>
      </c>
      <c r="F3625" s="66">
        <f t="shared" si="43"/>
        <v>2024</v>
      </c>
      <c r="G3625" s="67">
        <f t="shared" si="44"/>
        <v>45536</v>
      </c>
      <c r="H3625" s="67" t="s">
        <v>630</v>
      </c>
      <c r="I3625" s="26" t="s">
        <v>630</v>
      </c>
      <c r="J3625" s="66" t="s">
        <v>359</v>
      </c>
      <c r="K3625" s="69"/>
      <c r="L3625" s="69"/>
      <c r="M3625" s="69"/>
      <c r="N3625" s="69"/>
      <c r="O3625" s="71">
        <v>7650</v>
      </c>
      <c r="P3625" s="74">
        <v>0</v>
      </c>
    </row>
    <row r="3626" spans="1:16" ht="14.25" customHeight="1">
      <c r="A3626" s="64" t="s">
        <v>1</v>
      </c>
      <c r="B3626" s="163" t="s">
        <v>662</v>
      </c>
      <c r="C3626" s="174" t="s">
        <v>647</v>
      </c>
      <c r="D3626" s="68">
        <v>45565</v>
      </c>
      <c r="E3626" s="66">
        <f t="shared" si="42"/>
        <v>9</v>
      </c>
      <c r="F3626" s="66">
        <f t="shared" si="43"/>
        <v>2024</v>
      </c>
      <c r="G3626" s="67">
        <f t="shared" si="44"/>
        <v>45536</v>
      </c>
      <c r="H3626" s="67" t="s">
        <v>630</v>
      </c>
      <c r="I3626" s="26" t="s">
        <v>630</v>
      </c>
      <c r="J3626" s="66" t="s">
        <v>1879</v>
      </c>
      <c r="K3626" s="69"/>
      <c r="L3626" s="69"/>
      <c r="M3626" s="69"/>
      <c r="N3626" s="69"/>
      <c r="O3626" s="71">
        <v>500000</v>
      </c>
      <c r="P3626" s="74">
        <v>0</v>
      </c>
    </row>
    <row r="3627" spans="1:16" ht="14.25" customHeight="1">
      <c r="A3627" s="64" t="s">
        <v>1</v>
      </c>
      <c r="B3627" s="163" t="s">
        <v>662</v>
      </c>
      <c r="C3627" s="174" t="s">
        <v>647</v>
      </c>
      <c r="D3627" s="68">
        <v>45565</v>
      </c>
      <c r="E3627" s="66">
        <f t="shared" si="42"/>
        <v>9</v>
      </c>
      <c r="F3627" s="66">
        <f t="shared" si="43"/>
        <v>2024</v>
      </c>
      <c r="G3627" s="67">
        <f t="shared" si="44"/>
        <v>45536</v>
      </c>
      <c r="H3627" s="67" t="s">
        <v>124</v>
      </c>
      <c r="I3627" s="26" t="s">
        <v>124</v>
      </c>
      <c r="J3627" s="66" t="s">
        <v>2047</v>
      </c>
      <c r="K3627" s="69"/>
      <c r="L3627" s="69"/>
      <c r="M3627" s="69"/>
      <c r="N3627" s="69"/>
      <c r="O3627" s="71">
        <v>17.5</v>
      </c>
      <c r="P3627" s="74">
        <v>0</v>
      </c>
    </row>
    <row r="3628" spans="1:16" ht="14.25" customHeight="1">
      <c r="A3628" s="64" t="s">
        <v>1</v>
      </c>
      <c r="B3628" s="163" t="s">
        <v>662</v>
      </c>
      <c r="C3628" s="174" t="s">
        <v>647</v>
      </c>
      <c r="D3628" s="68">
        <v>45565</v>
      </c>
      <c r="E3628" s="66">
        <f t="shared" si="42"/>
        <v>9</v>
      </c>
      <c r="F3628" s="66">
        <f t="shared" si="43"/>
        <v>2024</v>
      </c>
      <c r="G3628" s="67">
        <f t="shared" si="44"/>
        <v>45536</v>
      </c>
      <c r="H3628" s="67" t="s">
        <v>124</v>
      </c>
      <c r="I3628" s="26" t="s">
        <v>124</v>
      </c>
      <c r="J3628" s="66" t="s">
        <v>2048</v>
      </c>
      <c r="K3628" s="69"/>
      <c r="L3628" s="69"/>
      <c r="M3628" s="69"/>
      <c r="N3628" s="69"/>
      <c r="O3628" s="71">
        <v>9</v>
      </c>
      <c r="P3628" s="74">
        <v>0</v>
      </c>
    </row>
    <row r="3629" spans="1:16" ht="14.25" customHeight="1">
      <c r="A3629" s="64" t="s">
        <v>1</v>
      </c>
      <c r="B3629" s="163" t="s">
        <v>662</v>
      </c>
      <c r="C3629" s="174" t="s">
        <v>647</v>
      </c>
      <c r="D3629" s="68">
        <v>45565</v>
      </c>
      <c r="E3629" s="66">
        <f t="shared" si="42"/>
        <v>9</v>
      </c>
      <c r="F3629" s="66">
        <f t="shared" si="43"/>
        <v>2024</v>
      </c>
      <c r="G3629" s="67">
        <f t="shared" si="44"/>
        <v>45536</v>
      </c>
      <c r="H3629" s="67" t="s">
        <v>142</v>
      </c>
      <c r="I3629" s="26" t="s">
        <v>142</v>
      </c>
      <c r="J3629" s="66" t="s">
        <v>2049</v>
      </c>
      <c r="K3629" s="69"/>
      <c r="L3629" s="69"/>
      <c r="M3629" s="69" t="s">
        <v>664</v>
      </c>
      <c r="N3629" s="69" t="s">
        <v>604</v>
      </c>
      <c r="O3629" s="71">
        <v>1800</v>
      </c>
      <c r="P3629" s="74">
        <v>0</v>
      </c>
    </row>
    <row r="3630" spans="1:16" ht="14.25" customHeight="1">
      <c r="A3630" s="64" t="s">
        <v>1</v>
      </c>
      <c r="B3630" s="163" t="s">
        <v>662</v>
      </c>
      <c r="C3630" s="174" t="s">
        <v>647</v>
      </c>
      <c r="D3630" s="68">
        <v>45565</v>
      </c>
      <c r="E3630" s="66">
        <f t="shared" si="42"/>
        <v>9</v>
      </c>
      <c r="F3630" s="66">
        <f t="shared" si="43"/>
        <v>2024</v>
      </c>
      <c r="G3630" s="67">
        <f t="shared" si="44"/>
        <v>45536</v>
      </c>
      <c r="H3630" s="67" t="s">
        <v>142</v>
      </c>
      <c r="I3630" s="26" t="s">
        <v>142</v>
      </c>
      <c r="J3630" s="66" t="s">
        <v>2049</v>
      </c>
      <c r="K3630" s="69"/>
      <c r="L3630" s="69"/>
      <c r="M3630" s="69" t="s">
        <v>664</v>
      </c>
      <c r="N3630" s="69" t="s">
        <v>604</v>
      </c>
      <c r="O3630" s="71">
        <v>2115.84</v>
      </c>
      <c r="P3630" s="74">
        <v>0</v>
      </c>
    </row>
    <row r="3631" spans="1:16" ht="14.25" customHeight="1">
      <c r="A3631" s="64" t="s">
        <v>1</v>
      </c>
      <c r="B3631" s="163" t="s">
        <v>662</v>
      </c>
      <c r="C3631" s="174" t="s">
        <v>647</v>
      </c>
      <c r="D3631" s="68">
        <v>45565</v>
      </c>
      <c r="E3631" s="66">
        <f t="shared" si="42"/>
        <v>9</v>
      </c>
      <c r="F3631" s="66">
        <f t="shared" si="43"/>
        <v>2024</v>
      </c>
      <c r="G3631" s="67">
        <f t="shared" si="44"/>
        <v>45536</v>
      </c>
      <c r="H3631" s="67" t="s">
        <v>142</v>
      </c>
      <c r="I3631" s="26" t="s">
        <v>142</v>
      </c>
      <c r="J3631" s="66" t="s">
        <v>2049</v>
      </c>
      <c r="K3631" s="69"/>
      <c r="L3631" s="69"/>
      <c r="M3631" s="69" t="s">
        <v>664</v>
      </c>
      <c r="N3631" s="69" t="s">
        <v>604</v>
      </c>
      <c r="O3631" s="71">
        <v>1600</v>
      </c>
      <c r="P3631" s="74">
        <v>0</v>
      </c>
    </row>
    <row r="3632" spans="1:16" ht="14.25" customHeight="1">
      <c r="A3632" s="64" t="s">
        <v>1</v>
      </c>
      <c r="B3632" s="163" t="s">
        <v>662</v>
      </c>
      <c r="C3632" s="174" t="s">
        <v>647</v>
      </c>
      <c r="D3632" s="68">
        <v>45565</v>
      </c>
      <c r="E3632" s="66">
        <f t="shared" si="42"/>
        <v>9</v>
      </c>
      <c r="F3632" s="66">
        <f t="shared" si="43"/>
        <v>2024</v>
      </c>
      <c r="G3632" s="67">
        <f t="shared" si="44"/>
        <v>45536</v>
      </c>
      <c r="H3632" s="67" t="s">
        <v>55</v>
      </c>
      <c r="I3632" s="26" t="s">
        <v>55</v>
      </c>
      <c r="J3632" s="66" t="s">
        <v>539</v>
      </c>
      <c r="K3632" s="69"/>
      <c r="L3632" s="69"/>
      <c r="M3632" s="69"/>
      <c r="N3632" s="69"/>
      <c r="O3632" s="71">
        <v>0</v>
      </c>
      <c r="P3632" s="74">
        <v>3277.62</v>
      </c>
    </row>
    <row r="3633" spans="1:16" ht="14.25" customHeight="1">
      <c r="A3633" s="64" t="s">
        <v>1</v>
      </c>
      <c r="B3633" s="163" t="s">
        <v>662</v>
      </c>
      <c r="C3633" s="174" t="s">
        <v>647</v>
      </c>
      <c r="D3633" s="68">
        <v>45565</v>
      </c>
      <c r="E3633" s="66">
        <f t="shared" si="42"/>
        <v>9</v>
      </c>
      <c r="F3633" s="66">
        <f t="shared" si="43"/>
        <v>2024</v>
      </c>
      <c r="G3633" s="67">
        <f t="shared" si="44"/>
        <v>45536</v>
      </c>
      <c r="H3633" s="67" t="s">
        <v>43</v>
      </c>
      <c r="I3633" s="26" t="s">
        <v>43</v>
      </c>
      <c r="J3633" s="66" t="s">
        <v>264</v>
      </c>
      <c r="K3633" s="69"/>
      <c r="L3633" s="69"/>
      <c r="M3633" s="69"/>
      <c r="N3633" s="69"/>
      <c r="O3633" s="71">
        <v>0</v>
      </c>
      <c r="P3633" s="74">
        <v>284.14</v>
      </c>
    </row>
    <row r="3634" spans="1:16" ht="14.25" customHeight="1">
      <c r="A3634" s="64" t="s">
        <v>1</v>
      </c>
      <c r="B3634" s="163" t="s">
        <v>662</v>
      </c>
      <c r="C3634" s="174" t="s">
        <v>647</v>
      </c>
      <c r="D3634" s="68">
        <v>45561</v>
      </c>
      <c r="E3634" s="66">
        <f t="shared" si="42"/>
        <v>9</v>
      </c>
      <c r="F3634" s="66">
        <f t="shared" si="43"/>
        <v>2024</v>
      </c>
      <c r="G3634" s="67">
        <f t="shared" si="44"/>
        <v>45536</v>
      </c>
      <c r="H3634" s="67" t="s">
        <v>281</v>
      </c>
      <c r="I3634" s="26" t="s">
        <v>281</v>
      </c>
      <c r="J3634" s="66" t="s">
        <v>962</v>
      </c>
      <c r="K3634" s="69"/>
      <c r="L3634" s="69"/>
      <c r="M3634" s="69"/>
      <c r="N3634" s="69"/>
      <c r="O3634" s="71">
        <v>0</v>
      </c>
      <c r="P3634" s="74">
        <v>362</v>
      </c>
    </row>
    <row r="3635" spans="1:16" ht="14.25" customHeight="1">
      <c r="A3635" s="64" t="s">
        <v>1</v>
      </c>
      <c r="B3635" s="163" t="s">
        <v>662</v>
      </c>
      <c r="C3635" s="174" t="s">
        <v>647</v>
      </c>
      <c r="D3635" s="68">
        <v>45565</v>
      </c>
      <c r="E3635" s="66">
        <f t="shared" si="42"/>
        <v>9</v>
      </c>
      <c r="F3635" s="66">
        <f t="shared" si="43"/>
        <v>2024</v>
      </c>
      <c r="G3635" s="67">
        <f t="shared" si="44"/>
        <v>45536</v>
      </c>
      <c r="H3635" s="67" t="s">
        <v>63</v>
      </c>
      <c r="I3635" s="26" t="s">
        <v>63</v>
      </c>
      <c r="J3635" s="66" t="s">
        <v>2050</v>
      </c>
      <c r="K3635" s="69"/>
      <c r="L3635" s="69"/>
      <c r="M3635" s="69"/>
      <c r="N3635" s="69"/>
      <c r="O3635" s="71">
        <v>0</v>
      </c>
      <c r="P3635" s="74">
        <v>515.64</v>
      </c>
    </row>
    <row r="3636" spans="1:16" ht="14.25" customHeight="1">
      <c r="A3636" s="64" t="s">
        <v>1</v>
      </c>
      <c r="B3636" s="163" t="s">
        <v>662</v>
      </c>
      <c r="C3636" s="174" t="s">
        <v>647</v>
      </c>
      <c r="D3636" s="68">
        <v>45565</v>
      </c>
      <c r="E3636" s="66">
        <f t="shared" si="42"/>
        <v>9</v>
      </c>
      <c r="F3636" s="66">
        <f t="shared" si="43"/>
        <v>2024</v>
      </c>
      <c r="G3636" s="67">
        <f t="shared" si="44"/>
        <v>45536</v>
      </c>
      <c r="H3636" s="67" t="s">
        <v>582</v>
      </c>
      <c r="I3636" s="26" t="s">
        <v>582</v>
      </c>
      <c r="J3636" s="66" t="s">
        <v>2051</v>
      </c>
      <c r="K3636" s="69"/>
      <c r="L3636" s="69"/>
      <c r="M3636" s="69"/>
      <c r="N3636" s="69"/>
      <c r="O3636" s="71">
        <v>0</v>
      </c>
      <c r="P3636" s="74">
        <v>223</v>
      </c>
    </row>
    <row r="3637" spans="1:16" ht="14.25" customHeight="1">
      <c r="A3637" s="64" t="s">
        <v>1</v>
      </c>
      <c r="B3637" s="163" t="s">
        <v>662</v>
      </c>
      <c r="C3637" s="174" t="s">
        <v>647</v>
      </c>
      <c r="D3637" s="68">
        <v>45565</v>
      </c>
      <c r="E3637" s="66">
        <f t="shared" si="42"/>
        <v>9</v>
      </c>
      <c r="F3637" s="66">
        <f t="shared" si="43"/>
        <v>2024</v>
      </c>
      <c r="G3637" s="67">
        <f t="shared" si="44"/>
        <v>45536</v>
      </c>
      <c r="H3637" s="67" t="s">
        <v>45</v>
      </c>
      <c r="I3637" s="26" t="s">
        <v>45</v>
      </c>
      <c r="J3637" s="66" t="s">
        <v>545</v>
      </c>
      <c r="K3637" s="69"/>
      <c r="L3637" s="69"/>
      <c r="M3637" s="69"/>
      <c r="N3637" s="69"/>
      <c r="O3637" s="71">
        <v>0</v>
      </c>
      <c r="P3637" s="74">
        <v>1281.7</v>
      </c>
    </row>
    <row r="3638" spans="1:16" ht="14.25" customHeight="1">
      <c r="A3638" s="64" t="s">
        <v>1</v>
      </c>
      <c r="B3638" s="163" t="s">
        <v>662</v>
      </c>
      <c r="C3638" s="174" t="s">
        <v>647</v>
      </c>
      <c r="D3638" s="68">
        <v>45565</v>
      </c>
      <c r="E3638" s="66">
        <f t="shared" si="42"/>
        <v>9</v>
      </c>
      <c r="F3638" s="66">
        <f t="shared" si="43"/>
        <v>2024</v>
      </c>
      <c r="G3638" s="67">
        <f t="shared" si="44"/>
        <v>45536</v>
      </c>
      <c r="H3638" s="67" t="s">
        <v>82</v>
      </c>
      <c r="I3638" s="26" t="s">
        <v>82</v>
      </c>
      <c r="J3638" s="66" t="s">
        <v>2052</v>
      </c>
      <c r="K3638" s="69"/>
      <c r="L3638" s="69"/>
      <c r="M3638" s="69"/>
      <c r="N3638" s="69"/>
      <c r="O3638" s="71">
        <v>0</v>
      </c>
      <c r="P3638" s="74">
        <v>691.7</v>
      </c>
    </row>
    <row r="3639" spans="1:16" ht="14.25" customHeight="1">
      <c r="A3639" s="64" t="s">
        <v>1</v>
      </c>
      <c r="B3639" s="163" t="s">
        <v>662</v>
      </c>
      <c r="C3639" s="174" t="s">
        <v>647</v>
      </c>
      <c r="D3639" s="68">
        <v>45565</v>
      </c>
      <c r="E3639" s="66">
        <f t="shared" si="42"/>
        <v>9</v>
      </c>
      <c r="F3639" s="66">
        <f t="shared" si="43"/>
        <v>2024</v>
      </c>
      <c r="G3639" s="67">
        <f t="shared" si="44"/>
        <v>45536</v>
      </c>
      <c r="H3639" s="67" t="s">
        <v>43</v>
      </c>
      <c r="I3639" s="26" t="s">
        <v>43</v>
      </c>
      <c r="J3639" s="66" t="s">
        <v>263</v>
      </c>
      <c r="K3639" s="69"/>
      <c r="L3639" s="69"/>
      <c r="M3639" s="69"/>
      <c r="N3639" s="69"/>
      <c r="O3639" s="71">
        <v>0</v>
      </c>
      <c r="P3639" s="74">
        <v>962.38</v>
      </c>
    </row>
    <row r="3640" spans="1:16" ht="14.25" customHeight="1">
      <c r="A3640" s="64" t="s">
        <v>1</v>
      </c>
      <c r="B3640" s="163" t="s">
        <v>662</v>
      </c>
      <c r="C3640" s="174" t="s">
        <v>647</v>
      </c>
      <c r="D3640" s="68">
        <v>45565</v>
      </c>
      <c r="E3640" s="66">
        <f t="shared" si="42"/>
        <v>9</v>
      </c>
      <c r="F3640" s="66">
        <f t="shared" si="43"/>
        <v>2024</v>
      </c>
      <c r="G3640" s="67">
        <f t="shared" si="44"/>
        <v>45536</v>
      </c>
      <c r="H3640" s="67" t="s">
        <v>63</v>
      </c>
      <c r="I3640" s="26" t="s">
        <v>63</v>
      </c>
      <c r="J3640" s="66" t="s">
        <v>2053</v>
      </c>
      <c r="K3640" s="69"/>
      <c r="L3640" s="69"/>
      <c r="M3640" s="69"/>
      <c r="N3640" s="69"/>
      <c r="O3640" s="71">
        <v>0</v>
      </c>
      <c r="P3640" s="74">
        <v>970.15</v>
      </c>
    </row>
    <row r="3641" spans="1:16" ht="14.25" customHeight="1">
      <c r="A3641" s="64" t="s">
        <v>1</v>
      </c>
      <c r="B3641" s="163" t="s">
        <v>662</v>
      </c>
      <c r="C3641" s="174" t="s">
        <v>647</v>
      </c>
      <c r="D3641" s="68">
        <v>45565</v>
      </c>
      <c r="E3641" s="66">
        <f t="shared" si="42"/>
        <v>9</v>
      </c>
      <c r="F3641" s="66">
        <f t="shared" si="43"/>
        <v>2024</v>
      </c>
      <c r="G3641" s="67">
        <f t="shared" si="44"/>
        <v>45536</v>
      </c>
      <c r="H3641" s="67" t="s">
        <v>63</v>
      </c>
      <c r="I3641" s="26" t="s">
        <v>63</v>
      </c>
      <c r="J3641" s="66" t="s">
        <v>2054</v>
      </c>
      <c r="K3641" s="69"/>
      <c r="L3641" s="69"/>
      <c r="M3641" s="69"/>
      <c r="N3641" s="69"/>
      <c r="O3641" s="71">
        <v>0</v>
      </c>
      <c r="P3641" s="74">
        <v>1114.82</v>
      </c>
    </row>
    <row r="3642" spans="1:16" ht="14.25" customHeight="1">
      <c r="A3642" s="64" t="s">
        <v>1</v>
      </c>
      <c r="B3642" s="163" t="s">
        <v>662</v>
      </c>
      <c r="C3642" s="174" t="s">
        <v>647</v>
      </c>
      <c r="D3642" s="68">
        <v>45565</v>
      </c>
      <c r="E3642" s="66">
        <f t="shared" si="42"/>
        <v>9</v>
      </c>
      <c r="F3642" s="66">
        <f t="shared" si="43"/>
        <v>2024</v>
      </c>
      <c r="G3642" s="67">
        <f t="shared" si="44"/>
        <v>45536</v>
      </c>
      <c r="H3642" s="67" t="s">
        <v>43</v>
      </c>
      <c r="I3642" s="26" t="s">
        <v>43</v>
      </c>
      <c r="J3642" s="66" t="s">
        <v>2055</v>
      </c>
      <c r="K3642" s="69"/>
      <c r="L3642" s="69"/>
      <c r="M3642" s="69"/>
      <c r="N3642" s="69"/>
      <c r="O3642" s="71">
        <v>0</v>
      </c>
      <c r="P3642" s="74">
        <v>1186.8599999999999</v>
      </c>
    </row>
    <row r="3643" spans="1:16" ht="14.25" customHeight="1">
      <c r="A3643" s="64" t="s">
        <v>1</v>
      </c>
      <c r="B3643" s="163" t="s">
        <v>662</v>
      </c>
      <c r="C3643" s="174" t="s">
        <v>647</v>
      </c>
      <c r="D3643" s="68">
        <v>45565</v>
      </c>
      <c r="E3643" s="66">
        <f t="shared" si="42"/>
        <v>9</v>
      </c>
      <c r="F3643" s="66">
        <f t="shared" si="43"/>
        <v>2024</v>
      </c>
      <c r="G3643" s="67">
        <f t="shared" si="44"/>
        <v>45536</v>
      </c>
      <c r="H3643" s="67" t="s">
        <v>43</v>
      </c>
      <c r="I3643" s="26" t="s">
        <v>43</v>
      </c>
      <c r="J3643" s="66" t="s">
        <v>2056</v>
      </c>
      <c r="K3643" s="69"/>
      <c r="L3643" s="69"/>
      <c r="M3643" s="69"/>
      <c r="N3643" s="69"/>
      <c r="O3643" s="71">
        <v>0</v>
      </c>
      <c r="P3643" s="74">
        <v>1211.8800000000001</v>
      </c>
    </row>
    <row r="3644" spans="1:16" ht="14.25" customHeight="1">
      <c r="A3644" s="64" t="s">
        <v>1</v>
      </c>
      <c r="B3644" s="163" t="s">
        <v>662</v>
      </c>
      <c r="C3644" s="174" t="s">
        <v>647</v>
      </c>
      <c r="D3644" s="68">
        <v>45565</v>
      </c>
      <c r="E3644" s="66">
        <f t="shared" si="42"/>
        <v>9</v>
      </c>
      <c r="F3644" s="66">
        <f t="shared" si="43"/>
        <v>2024</v>
      </c>
      <c r="G3644" s="67">
        <f t="shared" si="44"/>
        <v>45536</v>
      </c>
      <c r="H3644" s="67" t="s">
        <v>54</v>
      </c>
      <c r="I3644" s="26" t="s">
        <v>54</v>
      </c>
      <c r="J3644" s="66" t="s">
        <v>2057</v>
      </c>
      <c r="K3644" s="69"/>
      <c r="L3644" s="69"/>
      <c r="M3644" s="69"/>
      <c r="N3644" s="69"/>
      <c r="O3644" s="71">
        <v>0</v>
      </c>
      <c r="P3644" s="74">
        <v>1412</v>
      </c>
    </row>
    <row r="3645" spans="1:16" ht="14.25" customHeight="1">
      <c r="A3645" s="64" t="s">
        <v>1</v>
      </c>
      <c r="B3645" s="163" t="s">
        <v>662</v>
      </c>
      <c r="C3645" s="174" t="s">
        <v>647</v>
      </c>
      <c r="D3645" s="68">
        <v>45565</v>
      </c>
      <c r="E3645" s="66">
        <f t="shared" si="42"/>
        <v>9</v>
      </c>
      <c r="F3645" s="66">
        <f t="shared" si="43"/>
        <v>2024</v>
      </c>
      <c r="G3645" s="67">
        <f t="shared" si="44"/>
        <v>45536</v>
      </c>
      <c r="H3645" s="67" t="s">
        <v>362</v>
      </c>
      <c r="I3645" s="26" t="s">
        <v>362</v>
      </c>
      <c r="J3645" s="66" t="s">
        <v>2058</v>
      </c>
      <c r="K3645" s="69"/>
      <c r="L3645" s="69"/>
      <c r="M3645" s="69"/>
      <c r="N3645" s="69"/>
      <c r="O3645" s="71">
        <v>0</v>
      </c>
      <c r="P3645" s="74">
        <v>474.15</v>
      </c>
    </row>
    <row r="3646" spans="1:16" ht="14.25" customHeight="1">
      <c r="A3646" s="64" t="s">
        <v>1</v>
      </c>
      <c r="B3646" s="163" t="s">
        <v>662</v>
      </c>
      <c r="C3646" s="174" t="s">
        <v>647</v>
      </c>
      <c r="D3646" s="68">
        <v>45565</v>
      </c>
      <c r="E3646" s="66">
        <f t="shared" si="42"/>
        <v>9</v>
      </c>
      <c r="F3646" s="66">
        <f t="shared" si="43"/>
        <v>2024</v>
      </c>
      <c r="G3646" s="67">
        <f t="shared" si="44"/>
        <v>45536</v>
      </c>
      <c r="H3646" s="67" t="s">
        <v>63</v>
      </c>
      <c r="I3646" s="26" t="s">
        <v>63</v>
      </c>
      <c r="J3646" s="66" t="s">
        <v>2059</v>
      </c>
      <c r="K3646" s="69"/>
      <c r="L3646" s="69"/>
      <c r="M3646" s="69"/>
      <c r="N3646" s="69"/>
      <c r="O3646" s="71">
        <v>0</v>
      </c>
      <c r="P3646" s="74">
        <v>509</v>
      </c>
    </row>
    <row r="3647" spans="1:16" ht="14.25" customHeight="1">
      <c r="A3647" s="64" t="s">
        <v>1</v>
      </c>
      <c r="B3647" s="163" t="s">
        <v>662</v>
      </c>
      <c r="C3647" s="174" t="s">
        <v>647</v>
      </c>
      <c r="D3647" s="68">
        <v>45565</v>
      </c>
      <c r="E3647" s="66">
        <f t="shared" si="42"/>
        <v>9</v>
      </c>
      <c r="F3647" s="66">
        <f t="shared" si="43"/>
        <v>2024</v>
      </c>
      <c r="G3647" s="67">
        <f t="shared" si="44"/>
        <v>45536</v>
      </c>
      <c r="H3647" s="67" t="s">
        <v>63</v>
      </c>
      <c r="I3647" s="26" t="s">
        <v>63</v>
      </c>
      <c r="J3647" s="66" t="s">
        <v>2060</v>
      </c>
      <c r="K3647" s="69"/>
      <c r="L3647" s="69"/>
      <c r="M3647" s="69"/>
      <c r="N3647" s="69"/>
      <c r="O3647" s="71">
        <v>0</v>
      </c>
      <c r="P3647" s="74">
        <v>545.5</v>
      </c>
    </row>
    <row r="3648" spans="1:16" ht="14.25" customHeight="1">
      <c r="A3648" s="64" t="s">
        <v>1</v>
      </c>
      <c r="B3648" s="163" t="s">
        <v>662</v>
      </c>
      <c r="C3648" s="174" t="s">
        <v>647</v>
      </c>
      <c r="D3648" s="68">
        <v>45565</v>
      </c>
      <c r="E3648" s="66">
        <f t="shared" si="42"/>
        <v>9</v>
      </c>
      <c r="F3648" s="66">
        <f t="shared" si="43"/>
        <v>2024</v>
      </c>
      <c r="G3648" s="67">
        <f t="shared" si="44"/>
        <v>45536</v>
      </c>
      <c r="H3648" s="67" t="s">
        <v>54</v>
      </c>
      <c r="I3648" s="26" t="s">
        <v>54</v>
      </c>
      <c r="J3648" s="66" t="s">
        <v>2061</v>
      </c>
      <c r="K3648" s="69"/>
      <c r="L3648" s="69"/>
      <c r="M3648" s="69"/>
      <c r="N3648" s="69"/>
      <c r="O3648" s="71">
        <v>0</v>
      </c>
      <c r="P3648" s="74">
        <v>1412</v>
      </c>
    </row>
    <row r="3649" spans="1:16" ht="14.25" customHeight="1">
      <c r="A3649" s="64" t="s">
        <v>1</v>
      </c>
      <c r="B3649" s="163" t="s">
        <v>662</v>
      </c>
      <c r="C3649" s="174" t="s">
        <v>647</v>
      </c>
      <c r="D3649" s="68">
        <v>45565</v>
      </c>
      <c r="E3649" s="66">
        <f t="shared" si="42"/>
        <v>9</v>
      </c>
      <c r="F3649" s="66">
        <f t="shared" si="43"/>
        <v>2024</v>
      </c>
      <c r="G3649" s="67">
        <f t="shared" si="44"/>
        <v>45536</v>
      </c>
      <c r="H3649" s="67" t="s">
        <v>43</v>
      </c>
      <c r="I3649" s="26" t="s">
        <v>43</v>
      </c>
      <c r="J3649" s="66" t="s">
        <v>302</v>
      </c>
      <c r="K3649" s="69"/>
      <c r="L3649" s="69"/>
      <c r="M3649" s="69"/>
      <c r="N3649" s="69"/>
      <c r="O3649" s="71">
        <v>0</v>
      </c>
      <c r="P3649" s="74">
        <v>1501.51</v>
      </c>
    </row>
    <row r="3650" spans="1:16" ht="14.25" customHeight="1">
      <c r="A3650" s="64" t="s">
        <v>1</v>
      </c>
      <c r="B3650" s="163" t="s">
        <v>662</v>
      </c>
      <c r="C3650" s="174" t="s">
        <v>647</v>
      </c>
      <c r="D3650" s="68">
        <v>45561</v>
      </c>
      <c r="E3650" s="66">
        <f t="shared" si="42"/>
        <v>9</v>
      </c>
      <c r="F3650" s="66">
        <f t="shared" si="43"/>
        <v>2024</v>
      </c>
      <c r="G3650" s="67">
        <f t="shared" si="44"/>
        <v>45536</v>
      </c>
      <c r="H3650" s="67" t="s">
        <v>281</v>
      </c>
      <c r="I3650" s="26" t="s">
        <v>281</v>
      </c>
      <c r="J3650" s="66" t="s">
        <v>962</v>
      </c>
      <c r="K3650" s="69"/>
      <c r="L3650" s="69"/>
      <c r="M3650" s="69"/>
      <c r="N3650" s="69"/>
      <c r="O3650" s="71">
        <v>0</v>
      </c>
      <c r="P3650" s="74">
        <v>1519.11</v>
      </c>
    </row>
    <row r="3651" spans="1:16" ht="14.25" customHeight="1">
      <c r="A3651" s="64" t="s">
        <v>1</v>
      </c>
      <c r="B3651" s="163" t="s">
        <v>662</v>
      </c>
      <c r="C3651" s="174" t="s">
        <v>647</v>
      </c>
      <c r="D3651" s="68">
        <v>45565</v>
      </c>
      <c r="E3651" s="66">
        <f t="shared" si="42"/>
        <v>9</v>
      </c>
      <c r="F3651" s="66">
        <f t="shared" si="43"/>
        <v>2024</v>
      </c>
      <c r="G3651" s="67">
        <f t="shared" si="44"/>
        <v>45536</v>
      </c>
      <c r="H3651" s="67" t="s">
        <v>43</v>
      </c>
      <c r="I3651" s="26" t="s">
        <v>43</v>
      </c>
      <c r="J3651" s="66" t="s">
        <v>305</v>
      </c>
      <c r="K3651" s="69"/>
      <c r="L3651" s="69"/>
      <c r="M3651" s="69"/>
      <c r="N3651" s="69"/>
      <c r="O3651" s="71">
        <v>0</v>
      </c>
      <c r="P3651" s="74">
        <v>1601.43</v>
      </c>
    </row>
    <row r="3652" spans="1:16" ht="14.25" customHeight="1">
      <c r="A3652" s="64" t="s">
        <v>1</v>
      </c>
      <c r="B3652" s="163" t="s">
        <v>662</v>
      </c>
      <c r="C3652" s="174" t="s">
        <v>647</v>
      </c>
      <c r="D3652" s="68">
        <v>45565</v>
      </c>
      <c r="E3652" s="66">
        <f t="shared" si="42"/>
        <v>9</v>
      </c>
      <c r="F3652" s="66">
        <f t="shared" si="43"/>
        <v>2024</v>
      </c>
      <c r="G3652" s="67">
        <f t="shared" si="44"/>
        <v>45536</v>
      </c>
      <c r="H3652" s="67" t="s">
        <v>43</v>
      </c>
      <c r="I3652" s="26" t="s">
        <v>43</v>
      </c>
      <c r="J3652" s="66" t="s">
        <v>304</v>
      </c>
      <c r="K3652" s="69"/>
      <c r="L3652" s="69"/>
      <c r="M3652" s="69"/>
      <c r="N3652" s="69"/>
      <c r="O3652" s="71">
        <v>0</v>
      </c>
      <c r="P3652" s="74">
        <v>1618.02</v>
      </c>
    </row>
    <row r="3653" spans="1:16" ht="14.25" customHeight="1">
      <c r="A3653" s="64" t="s">
        <v>1</v>
      </c>
      <c r="B3653" s="163" t="s">
        <v>662</v>
      </c>
      <c r="C3653" s="174" t="s">
        <v>647</v>
      </c>
      <c r="D3653" s="68">
        <v>45565</v>
      </c>
      <c r="E3653" s="66">
        <f t="shared" si="42"/>
        <v>9</v>
      </c>
      <c r="F3653" s="66">
        <f t="shared" si="43"/>
        <v>2024</v>
      </c>
      <c r="G3653" s="67">
        <f t="shared" si="44"/>
        <v>45536</v>
      </c>
      <c r="H3653" s="67" t="s">
        <v>43</v>
      </c>
      <c r="I3653" s="26" t="s">
        <v>43</v>
      </c>
      <c r="J3653" s="66" t="s">
        <v>257</v>
      </c>
      <c r="K3653" s="69"/>
      <c r="L3653" s="69"/>
      <c r="M3653" s="69"/>
      <c r="N3653" s="69"/>
      <c r="O3653" s="71">
        <v>0</v>
      </c>
      <c r="P3653" s="74">
        <v>1439.47</v>
      </c>
    </row>
    <row r="3654" spans="1:16" ht="14.25" customHeight="1">
      <c r="A3654" s="64" t="s">
        <v>1</v>
      </c>
      <c r="B3654" s="163" t="s">
        <v>662</v>
      </c>
      <c r="C3654" s="174" t="s">
        <v>647</v>
      </c>
      <c r="D3654" s="68">
        <v>45565</v>
      </c>
      <c r="E3654" s="66">
        <f t="shared" si="42"/>
        <v>9</v>
      </c>
      <c r="F3654" s="66">
        <f t="shared" si="43"/>
        <v>2024</v>
      </c>
      <c r="G3654" s="67">
        <f t="shared" si="44"/>
        <v>45536</v>
      </c>
      <c r="H3654" s="67" t="s">
        <v>54</v>
      </c>
      <c r="I3654" s="26" t="s">
        <v>54</v>
      </c>
      <c r="J3654" s="66" t="s">
        <v>343</v>
      </c>
      <c r="K3654" s="69"/>
      <c r="L3654" s="69"/>
      <c r="M3654" s="69"/>
      <c r="N3654" s="69"/>
      <c r="O3654" s="71">
        <v>0</v>
      </c>
      <c r="P3654" s="74">
        <v>141.19999999999999</v>
      </c>
    </row>
    <row r="3655" spans="1:16" ht="14.25" customHeight="1">
      <c r="A3655" s="64" t="s">
        <v>1</v>
      </c>
      <c r="B3655" s="163" t="s">
        <v>662</v>
      </c>
      <c r="C3655" s="174" t="s">
        <v>647</v>
      </c>
      <c r="D3655" s="68">
        <v>45565</v>
      </c>
      <c r="E3655" s="66">
        <f t="shared" si="42"/>
        <v>9</v>
      </c>
      <c r="F3655" s="66">
        <f t="shared" si="43"/>
        <v>2024</v>
      </c>
      <c r="G3655" s="67">
        <f t="shared" si="44"/>
        <v>45536</v>
      </c>
      <c r="H3655" s="67" t="s">
        <v>63</v>
      </c>
      <c r="I3655" s="26" t="s">
        <v>63</v>
      </c>
      <c r="J3655" s="66" t="s">
        <v>2062</v>
      </c>
      <c r="K3655" s="69"/>
      <c r="L3655" s="69"/>
      <c r="M3655" s="69"/>
      <c r="N3655" s="69"/>
      <c r="O3655" s="71">
        <v>0</v>
      </c>
      <c r="P3655" s="74">
        <v>1360</v>
      </c>
    </row>
    <row r="3656" spans="1:16" ht="14.25" customHeight="1">
      <c r="A3656" s="64" t="s">
        <v>1</v>
      </c>
      <c r="B3656" s="163" t="s">
        <v>662</v>
      </c>
      <c r="C3656" s="174" t="s">
        <v>647</v>
      </c>
      <c r="D3656" s="68">
        <v>45565</v>
      </c>
      <c r="E3656" s="66">
        <f t="shared" si="42"/>
        <v>9</v>
      </c>
      <c r="F3656" s="66">
        <f t="shared" si="43"/>
        <v>2024</v>
      </c>
      <c r="G3656" s="67">
        <f t="shared" si="44"/>
        <v>45536</v>
      </c>
      <c r="H3656" s="67" t="s">
        <v>63</v>
      </c>
      <c r="I3656" s="26" t="s">
        <v>63</v>
      </c>
      <c r="J3656" s="66" t="s">
        <v>2063</v>
      </c>
      <c r="K3656" s="69"/>
      <c r="L3656" s="69"/>
      <c r="M3656" s="69"/>
      <c r="N3656" s="69"/>
      <c r="O3656" s="71">
        <v>0</v>
      </c>
      <c r="P3656" s="74">
        <v>9999.2800000000007</v>
      </c>
    </row>
    <row r="3657" spans="1:16" ht="14.25" customHeight="1">
      <c r="A3657" s="64" t="s">
        <v>1</v>
      </c>
      <c r="B3657" s="163" t="s">
        <v>662</v>
      </c>
      <c r="C3657" s="174" t="s">
        <v>647</v>
      </c>
      <c r="D3657" s="68">
        <v>45565</v>
      </c>
      <c r="E3657" s="66">
        <f t="shared" si="42"/>
        <v>9</v>
      </c>
      <c r="F3657" s="66">
        <f t="shared" si="43"/>
        <v>2024</v>
      </c>
      <c r="G3657" s="67">
        <f t="shared" si="44"/>
        <v>45536</v>
      </c>
      <c r="H3657" s="67" t="s">
        <v>63</v>
      </c>
      <c r="I3657" s="26" t="s">
        <v>63</v>
      </c>
      <c r="J3657" s="66" t="s">
        <v>2064</v>
      </c>
      <c r="K3657" s="69"/>
      <c r="L3657" s="69"/>
      <c r="M3657" s="69"/>
      <c r="N3657" s="69"/>
      <c r="O3657" s="71">
        <v>0</v>
      </c>
      <c r="P3657" s="74">
        <v>618.16999999999996</v>
      </c>
    </row>
    <row r="3658" spans="1:16" ht="14.25" customHeight="1">
      <c r="A3658" s="64" t="s">
        <v>1</v>
      </c>
      <c r="B3658" s="163" t="s">
        <v>662</v>
      </c>
      <c r="C3658" s="174" t="s">
        <v>647</v>
      </c>
      <c r="D3658" s="68">
        <v>45565</v>
      </c>
      <c r="E3658" s="66">
        <f t="shared" si="42"/>
        <v>9</v>
      </c>
      <c r="F3658" s="66">
        <f t="shared" si="43"/>
        <v>2024</v>
      </c>
      <c r="G3658" s="67">
        <f t="shared" si="44"/>
        <v>45536</v>
      </c>
      <c r="H3658" s="67" t="s">
        <v>63</v>
      </c>
      <c r="I3658" s="26" t="s">
        <v>63</v>
      </c>
      <c r="J3658" s="66" t="s">
        <v>2065</v>
      </c>
      <c r="K3658" s="69"/>
      <c r="L3658" s="69"/>
      <c r="M3658" s="69"/>
      <c r="N3658" s="69"/>
      <c r="O3658" s="71">
        <v>0</v>
      </c>
      <c r="P3658" s="74">
        <v>711.59</v>
      </c>
    </row>
    <row r="3659" spans="1:16" ht="14.25" customHeight="1">
      <c r="A3659" s="64" t="s">
        <v>1</v>
      </c>
      <c r="B3659" s="163" t="s">
        <v>662</v>
      </c>
      <c r="C3659" s="174" t="s">
        <v>647</v>
      </c>
      <c r="D3659" s="68">
        <v>45565</v>
      </c>
      <c r="E3659" s="66">
        <f t="shared" si="42"/>
        <v>9</v>
      </c>
      <c r="F3659" s="66">
        <f t="shared" si="43"/>
        <v>2024</v>
      </c>
      <c r="G3659" s="67">
        <f t="shared" si="44"/>
        <v>45536</v>
      </c>
      <c r="H3659" s="67" t="s">
        <v>43</v>
      </c>
      <c r="I3659" s="26" t="s">
        <v>43</v>
      </c>
      <c r="J3659" s="66" t="s">
        <v>263</v>
      </c>
      <c r="K3659" s="69"/>
      <c r="L3659" s="69"/>
      <c r="M3659" s="69"/>
      <c r="N3659" s="69"/>
      <c r="O3659" s="71">
        <v>0</v>
      </c>
      <c r="P3659" s="74">
        <v>1531.07</v>
      </c>
    </row>
    <row r="3660" spans="1:16" ht="14.25" customHeight="1">
      <c r="A3660" s="64" t="s">
        <v>1</v>
      </c>
      <c r="B3660" s="163" t="s">
        <v>662</v>
      </c>
      <c r="C3660" s="174" t="s">
        <v>647</v>
      </c>
      <c r="D3660" s="68">
        <v>45565</v>
      </c>
      <c r="E3660" s="66">
        <f t="shared" si="42"/>
        <v>9</v>
      </c>
      <c r="F3660" s="66">
        <f t="shared" si="43"/>
        <v>2024</v>
      </c>
      <c r="G3660" s="67">
        <f t="shared" si="44"/>
        <v>45536</v>
      </c>
      <c r="H3660" s="67" t="s">
        <v>69</v>
      </c>
      <c r="I3660" s="26" t="s">
        <v>69</v>
      </c>
      <c r="J3660" s="66" t="s">
        <v>681</v>
      </c>
      <c r="K3660" s="69"/>
      <c r="L3660" s="69"/>
      <c r="M3660" s="69"/>
      <c r="N3660" s="69"/>
      <c r="O3660" s="71">
        <v>0</v>
      </c>
      <c r="P3660" s="74">
        <v>4320</v>
      </c>
    </row>
    <row r="3661" spans="1:16" ht="14.25" customHeight="1">
      <c r="A3661" s="64" t="s">
        <v>1</v>
      </c>
      <c r="B3661" s="163" t="s">
        <v>662</v>
      </c>
      <c r="C3661" s="174" t="s">
        <v>647</v>
      </c>
      <c r="D3661" s="68">
        <v>45565</v>
      </c>
      <c r="E3661" s="66">
        <f t="shared" si="42"/>
        <v>9</v>
      </c>
      <c r="F3661" s="66">
        <f t="shared" si="43"/>
        <v>2024</v>
      </c>
      <c r="G3661" s="67">
        <f t="shared" si="44"/>
        <v>45536</v>
      </c>
      <c r="H3661" s="67" t="s">
        <v>57</v>
      </c>
      <c r="I3661" s="26" t="s">
        <v>57</v>
      </c>
      <c r="J3661" s="66" t="s">
        <v>350</v>
      </c>
      <c r="K3661" s="69"/>
      <c r="L3661" s="69"/>
      <c r="M3661" s="69"/>
      <c r="N3661" s="69"/>
      <c r="O3661" s="71">
        <v>0</v>
      </c>
      <c r="P3661" s="74">
        <v>18694.36</v>
      </c>
    </row>
    <row r="3662" spans="1:16" ht="14.25" customHeight="1">
      <c r="A3662" s="64" t="s">
        <v>1</v>
      </c>
      <c r="B3662" s="163" t="s">
        <v>662</v>
      </c>
      <c r="C3662" s="174" t="s">
        <v>647</v>
      </c>
      <c r="D3662" s="68">
        <v>45565</v>
      </c>
      <c r="E3662" s="66">
        <f t="shared" si="42"/>
        <v>9</v>
      </c>
      <c r="F3662" s="66">
        <f t="shared" si="43"/>
        <v>2024</v>
      </c>
      <c r="G3662" s="67">
        <f t="shared" si="44"/>
        <v>45536</v>
      </c>
      <c r="H3662" s="67" t="s">
        <v>57</v>
      </c>
      <c r="I3662" s="26" t="s">
        <v>57</v>
      </c>
      <c r="J3662" s="66" t="s">
        <v>350</v>
      </c>
      <c r="K3662" s="69"/>
      <c r="L3662" s="69"/>
      <c r="M3662" s="69"/>
      <c r="N3662" s="69"/>
      <c r="O3662" s="71">
        <v>0</v>
      </c>
      <c r="P3662" s="74">
        <v>10140.4</v>
      </c>
    </row>
    <row r="3663" spans="1:16" ht="14.25" customHeight="1">
      <c r="A3663" s="64" t="s">
        <v>1</v>
      </c>
      <c r="B3663" s="163" t="s">
        <v>662</v>
      </c>
      <c r="C3663" s="174" t="s">
        <v>647</v>
      </c>
      <c r="D3663" s="68">
        <v>45565</v>
      </c>
      <c r="E3663" s="66">
        <f t="shared" si="42"/>
        <v>9</v>
      </c>
      <c r="F3663" s="66">
        <f t="shared" si="43"/>
        <v>2024</v>
      </c>
      <c r="G3663" s="67">
        <f t="shared" si="44"/>
        <v>45536</v>
      </c>
      <c r="H3663" s="67" t="s">
        <v>57</v>
      </c>
      <c r="I3663" s="26" t="s">
        <v>57</v>
      </c>
      <c r="J3663" s="66" t="s">
        <v>350</v>
      </c>
      <c r="K3663" s="69"/>
      <c r="L3663" s="69"/>
      <c r="M3663" s="69"/>
      <c r="N3663" s="69"/>
      <c r="O3663" s="71">
        <v>0</v>
      </c>
      <c r="P3663" s="74">
        <v>81575.97</v>
      </c>
    </row>
    <row r="3664" spans="1:16" ht="14.25" customHeight="1">
      <c r="A3664" s="64" t="s">
        <v>1</v>
      </c>
      <c r="B3664" s="163" t="s">
        <v>662</v>
      </c>
      <c r="C3664" s="174" t="s">
        <v>647</v>
      </c>
      <c r="D3664" s="68">
        <v>45565</v>
      </c>
      <c r="E3664" s="66">
        <f t="shared" si="42"/>
        <v>9</v>
      </c>
      <c r="F3664" s="66">
        <f t="shared" si="43"/>
        <v>2024</v>
      </c>
      <c r="G3664" s="67">
        <f t="shared" si="44"/>
        <v>45536</v>
      </c>
      <c r="H3664" s="67" t="s">
        <v>43</v>
      </c>
      <c r="I3664" s="26" t="s">
        <v>43</v>
      </c>
      <c r="J3664" s="66" t="s">
        <v>2066</v>
      </c>
      <c r="K3664" s="69"/>
      <c r="L3664" s="69"/>
      <c r="M3664" s="69"/>
      <c r="N3664" s="69"/>
      <c r="O3664" s="71">
        <v>0</v>
      </c>
      <c r="P3664" s="74">
        <v>1537.19</v>
      </c>
    </row>
    <row r="3665" spans="1:16" ht="14.25" customHeight="1">
      <c r="A3665" s="64" t="s">
        <v>1</v>
      </c>
      <c r="B3665" s="163" t="s">
        <v>662</v>
      </c>
      <c r="C3665" s="174" t="s">
        <v>647</v>
      </c>
      <c r="D3665" s="68">
        <v>45565</v>
      </c>
      <c r="E3665" s="66">
        <f t="shared" si="42"/>
        <v>9</v>
      </c>
      <c r="F3665" s="66">
        <f t="shared" si="43"/>
        <v>2024</v>
      </c>
      <c r="G3665" s="67">
        <f t="shared" si="44"/>
        <v>45536</v>
      </c>
      <c r="H3665" s="67" t="s">
        <v>43</v>
      </c>
      <c r="I3665" s="26" t="s">
        <v>43</v>
      </c>
      <c r="J3665" s="66" t="s">
        <v>267</v>
      </c>
      <c r="K3665" s="69"/>
      <c r="L3665" s="69"/>
      <c r="M3665" s="69"/>
      <c r="N3665" s="69"/>
      <c r="O3665" s="71">
        <v>0</v>
      </c>
      <c r="P3665" s="74">
        <v>1551.44</v>
      </c>
    </row>
    <row r="3666" spans="1:16" ht="14.25" customHeight="1">
      <c r="A3666" s="64" t="s">
        <v>1</v>
      </c>
      <c r="B3666" s="163" t="s">
        <v>662</v>
      </c>
      <c r="C3666" s="174" t="s">
        <v>647</v>
      </c>
      <c r="D3666" s="68">
        <v>45565</v>
      </c>
      <c r="E3666" s="66">
        <f t="shared" si="42"/>
        <v>9</v>
      </c>
      <c r="F3666" s="66">
        <f t="shared" si="43"/>
        <v>2024</v>
      </c>
      <c r="G3666" s="67">
        <f t="shared" si="44"/>
        <v>45536</v>
      </c>
      <c r="H3666" s="67" t="s">
        <v>43</v>
      </c>
      <c r="I3666" s="26" t="s">
        <v>43</v>
      </c>
      <c r="J3666" s="66" t="s">
        <v>303</v>
      </c>
      <c r="K3666" s="69"/>
      <c r="L3666" s="69"/>
      <c r="M3666" s="69"/>
      <c r="N3666" s="69"/>
      <c r="O3666" s="71">
        <v>0</v>
      </c>
      <c r="P3666" s="74">
        <v>1645.48</v>
      </c>
    </row>
    <row r="3667" spans="1:16" ht="14.25" customHeight="1">
      <c r="A3667" s="64" t="s">
        <v>1</v>
      </c>
      <c r="B3667" s="163" t="s">
        <v>662</v>
      </c>
      <c r="C3667" s="174" t="s">
        <v>647</v>
      </c>
      <c r="D3667" s="68">
        <v>45565</v>
      </c>
      <c r="E3667" s="66">
        <f t="shared" si="42"/>
        <v>9</v>
      </c>
      <c r="F3667" s="66">
        <f t="shared" si="43"/>
        <v>2024</v>
      </c>
      <c r="G3667" s="67">
        <f t="shared" si="44"/>
        <v>45536</v>
      </c>
      <c r="H3667" s="67" t="s">
        <v>43</v>
      </c>
      <c r="I3667" s="26" t="s">
        <v>43</v>
      </c>
      <c r="J3667" s="66" t="s">
        <v>255</v>
      </c>
      <c r="K3667" s="69"/>
      <c r="L3667" s="69"/>
      <c r="M3667" s="69"/>
      <c r="N3667" s="69"/>
      <c r="O3667" s="71">
        <v>0</v>
      </c>
      <c r="P3667" s="74">
        <v>92.1</v>
      </c>
    </row>
    <row r="3668" spans="1:16" ht="14.25" customHeight="1">
      <c r="A3668" s="64" t="s">
        <v>1</v>
      </c>
      <c r="B3668" s="163" t="s">
        <v>662</v>
      </c>
      <c r="C3668" s="174" t="s">
        <v>647</v>
      </c>
      <c r="D3668" s="68">
        <v>45565</v>
      </c>
      <c r="E3668" s="66">
        <f t="shared" si="42"/>
        <v>9</v>
      </c>
      <c r="F3668" s="66">
        <f t="shared" si="43"/>
        <v>2024</v>
      </c>
      <c r="G3668" s="67">
        <f t="shared" si="44"/>
        <v>45536</v>
      </c>
      <c r="H3668" s="67" t="s">
        <v>43</v>
      </c>
      <c r="I3668" s="26" t="s">
        <v>43</v>
      </c>
      <c r="J3668" s="66" t="s">
        <v>264</v>
      </c>
      <c r="K3668" s="69"/>
      <c r="L3668" s="69"/>
      <c r="M3668" s="69"/>
      <c r="N3668" s="69"/>
      <c r="O3668" s="71">
        <v>0</v>
      </c>
      <c r="P3668" s="74">
        <v>1652.39</v>
      </c>
    </row>
    <row r="3669" spans="1:16" ht="14.25" customHeight="1">
      <c r="A3669" s="64" t="s">
        <v>1</v>
      </c>
      <c r="B3669" s="163" t="s">
        <v>662</v>
      </c>
      <c r="C3669" s="174" t="s">
        <v>647</v>
      </c>
      <c r="D3669" s="68">
        <v>45565</v>
      </c>
      <c r="E3669" s="66">
        <f t="shared" si="42"/>
        <v>9</v>
      </c>
      <c r="F3669" s="66">
        <f t="shared" si="43"/>
        <v>2024</v>
      </c>
      <c r="G3669" s="67">
        <f t="shared" si="44"/>
        <v>45536</v>
      </c>
      <c r="H3669" s="67" t="s">
        <v>43</v>
      </c>
      <c r="I3669" s="26" t="s">
        <v>43</v>
      </c>
      <c r="J3669" s="66" t="s">
        <v>282</v>
      </c>
      <c r="K3669" s="69"/>
      <c r="L3669" s="69"/>
      <c r="M3669" s="69"/>
      <c r="N3669" s="69"/>
      <c r="O3669" s="71">
        <v>0</v>
      </c>
      <c r="P3669" s="74">
        <v>3037.77</v>
      </c>
    </row>
    <row r="3670" spans="1:16" ht="14.25" customHeight="1">
      <c r="A3670" s="64" t="s">
        <v>1</v>
      </c>
      <c r="B3670" s="163" t="s">
        <v>662</v>
      </c>
      <c r="C3670" s="174" t="s">
        <v>647</v>
      </c>
      <c r="D3670" s="68">
        <v>45565</v>
      </c>
      <c r="E3670" s="66">
        <f t="shared" si="42"/>
        <v>9</v>
      </c>
      <c r="F3670" s="66">
        <f t="shared" si="43"/>
        <v>2024</v>
      </c>
      <c r="G3670" s="67">
        <f t="shared" si="44"/>
        <v>45536</v>
      </c>
      <c r="H3670" s="67" t="s">
        <v>43</v>
      </c>
      <c r="I3670" s="26" t="s">
        <v>43</v>
      </c>
      <c r="J3670" s="66" t="s">
        <v>283</v>
      </c>
      <c r="K3670" s="69"/>
      <c r="L3670" s="69"/>
      <c r="M3670" s="69"/>
      <c r="N3670" s="69"/>
      <c r="O3670" s="71">
        <v>0</v>
      </c>
      <c r="P3670" s="74">
        <v>2256.02</v>
      </c>
    </row>
    <row r="3671" spans="1:16" ht="14.25" customHeight="1">
      <c r="A3671" s="64" t="s">
        <v>1</v>
      </c>
      <c r="B3671" s="163" t="s">
        <v>662</v>
      </c>
      <c r="C3671" s="174" t="s">
        <v>647</v>
      </c>
      <c r="D3671" s="68">
        <v>45565</v>
      </c>
      <c r="E3671" s="66">
        <f t="shared" si="42"/>
        <v>9</v>
      </c>
      <c r="F3671" s="66">
        <f t="shared" si="43"/>
        <v>2024</v>
      </c>
      <c r="G3671" s="67">
        <f t="shared" si="44"/>
        <v>45536</v>
      </c>
      <c r="H3671" s="67" t="s">
        <v>43</v>
      </c>
      <c r="I3671" s="26" t="s">
        <v>43</v>
      </c>
      <c r="J3671" s="66" t="s">
        <v>2067</v>
      </c>
      <c r="K3671" s="69"/>
      <c r="L3671" s="69"/>
      <c r="M3671" s="69"/>
      <c r="N3671" s="69"/>
      <c r="O3671" s="71">
        <v>0</v>
      </c>
      <c r="P3671" s="74">
        <v>2770.23</v>
      </c>
    </row>
    <row r="3672" spans="1:16" ht="14.25" customHeight="1">
      <c r="A3672" s="64" t="s">
        <v>1</v>
      </c>
      <c r="B3672" s="163" t="s">
        <v>662</v>
      </c>
      <c r="C3672" s="174" t="s">
        <v>647</v>
      </c>
      <c r="D3672" s="68">
        <v>45565</v>
      </c>
      <c r="E3672" s="66">
        <f t="shared" si="42"/>
        <v>9</v>
      </c>
      <c r="F3672" s="66">
        <f t="shared" si="43"/>
        <v>2024</v>
      </c>
      <c r="G3672" s="67">
        <f t="shared" si="44"/>
        <v>45536</v>
      </c>
      <c r="H3672" s="67" t="s">
        <v>43</v>
      </c>
      <c r="I3672" s="26" t="s">
        <v>43</v>
      </c>
      <c r="J3672" s="66" t="s">
        <v>261</v>
      </c>
      <c r="K3672" s="69"/>
      <c r="L3672" s="69"/>
      <c r="M3672" s="69"/>
      <c r="N3672" s="69"/>
      <c r="O3672" s="71">
        <v>0</v>
      </c>
      <c r="P3672" s="74">
        <v>1678.81</v>
      </c>
    </row>
    <row r="3673" spans="1:16" ht="14.25" customHeight="1">
      <c r="A3673" s="64" t="s">
        <v>1</v>
      </c>
      <c r="B3673" s="163" t="s">
        <v>662</v>
      </c>
      <c r="C3673" s="174" t="s">
        <v>647</v>
      </c>
      <c r="D3673" s="68">
        <v>45565</v>
      </c>
      <c r="E3673" s="66">
        <f t="shared" si="42"/>
        <v>9</v>
      </c>
      <c r="F3673" s="66">
        <f t="shared" si="43"/>
        <v>2024</v>
      </c>
      <c r="G3673" s="67">
        <f t="shared" si="44"/>
        <v>45536</v>
      </c>
      <c r="H3673" s="67" t="s">
        <v>43</v>
      </c>
      <c r="I3673" s="26" t="s">
        <v>43</v>
      </c>
      <c r="J3673" s="66" t="s">
        <v>301</v>
      </c>
      <c r="K3673" s="69"/>
      <c r="L3673" s="69"/>
      <c r="M3673" s="69"/>
      <c r="N3673" s="69"/>
      <c r="O3673" s="71">
        <v>0</v>
      </c>
      <c r="P3673" s="74">
        <v>1973.6</v>
      </c>
    </row>
    <row r="3674" spans="1:16" ht="14.25" customHeight="1">
      <c r="A3674" s="64" t="s">
        <v>1</v>
      </c>
      <c r="B3674" s="163" t="s">
        <v>662</v>
      </c>
      <c r="C3674" s="174" t="s">
        <v>647</v>
      </c>
      <c r="D3674" s="68">
        <v>45565</v>
      </c>
      <c r="E3674" s="66">
        <f t="shared" si="42"/>
        <v>9</v>
      </c>
      <c r="F3674" s="66">
        <f t="shared" si="43"/>
        <v>2024</v>
      </c>
      <c r="G3674" s="67">
        <f t="shared" si="44"/>
        <v>45536</v>
      </c>
      <c r="H3674" s="67" t="s">
        <v>43</v>
      </c>
      <c r="I3674" s="26" t="s">
        <v>43</v>
      </c>
      <c r="J3674" s="66" t="s">
        <v>284</v>
      </c>
      <c r="K3674" s="69"/>
      <c r="L3674" s="69"/>
      <c r="M3674" s="69"/>
      <c r="N3674" s="69"/>
      <c r="O3674" s="71">
        <v>0</v>
      </c>
      <c r="P3674" s="74">
        <v>1603.18</v>
      </c>
    </row>
    <row r="3675" spans="1:16" ht="14.25" customHeight="1">
      <c r="A3675" s="64" t="s">
        <v>1</v>
      </c>
      <c r="B3675" s="163" t="s">
        <v>662</v>
      </c>
      <c r="C3675" s="174" t="s">
        <v>647</v>
      </c>
      <c r="D3675" s="68">
        <v>45565</v>
      </c>
      <c r="E3675" s="66">
        <f t="shared" si="42"/>
        <v>9</v>
      </c>
      <c r="F3675" s="66">
        <f t="shared" si="43"/>
        <v>2024</v>
      </c>
      <c r="G3675" s="67">
        <f t="shared" si="44"/>
        <v>45536</v>
      </c>
      <c r="H3675" s="67" t="s">
        <v>43</v>
      </c>
      <c r="I3675" s="26" t="s">
        <v>43</v>
      </c>
      <c r="J3675" s="66" t="s">
        <v>685</v>
      </c>
      <c r="K3675" s="69"/>
      <c r="L3675" s="69"/>
      <c r="M3675" s="69"/>
      <c r="N3675" s="69"/>
      <c r="O3675" s="71">
        <v>0</v>
      </c>
      <c r="P3675" s="74">
        <v>38.69</v>
      </c>
    </row>
    <row r="3676" spans="1:16" ht="14.25" customHeight="1">
      <c r="A3676" s="64" t="s">
        <v>1</v>
      </c>
      <c r="B3676" s="163" t="s">
        <v>662</v>
      </c>
      <c r="C3676" s="174" t="s">
        <v>647</v>
      </c>
      <c r="D3676" s="68">
        <v>45561</v>
      </c>
      <c r="E3676" s="66">
        <f t="shared" si="42"/>
        <v>9</v>
      </c>
      <c r="F3676" s="66">
        <f t="shared" si="43"/>
        <v>2024</v>
      </c>
      <c r="G3676" s="67">
        <f t="shared" si="44"/>
        <v>45536</v>
      </c>
      <c r="H3676" s="67" t="s">
        <v>281</v>
      </c>
      <c r="I3676" s="26" t="s">
        <v>281</v>
      </c>
      <c r="J3676" s="66" t="s">
        <v>2068</v>
      </c>
      <c r="K3676" s="69"/>
      <c r="L3676" s="69"/>
      <c r="M3676" s="69"/>
      <c r="N3676" s="69"/>
      <c r="O3676" s="71">
        <v>0</v>
      </c>
      <c r="P3676" s="74">
        <v>1755.95</v>
      </c>
    </row>
    <row r="3677" spans="1:16" ht="14.25" customHeight="1">
      <c r="A3677" s="64" t="s">
        <v>1</v>
      </c>
      <c r="B3677" s="163" t="s">
        <v>662</v>
      </c>
      <c r="C3677" s="174" t="s">
        <v>647</v>
      </c>
      <c r="D3677" s="68">
        <v>45565</v>
      </c>
      <c r="E3677" s="66">
        <f t="shared" si="42"/>
        <v>9</v>
      </c>
      <c r="F3677" s="66">
        <f t="shared" si="43"/>
        <v>2024</v>
      </c>
      <c r="G3677" s="67">
        <f t="shared" si="44"/>
        <v>45536</v>
      </c>
      <c r="H3677" s="67" t="s">
        <v>43</v>
      </c>
      <c r="I3677" s="26" t="s">
        <v>43</v>
      </c>
      <c r="J3677" s="66" t="s">
        <v>270</v>
      </c>
      <c r="K3677" s="69"/>
      <c r="L3677" s="69"/>
      <c r="M3677" s="69"/>
      <c r="N3677" s="69"/>
      <c r="O3677" s="71">
        <v>0</v>
      </c>
      <c r="P3677" s="74">
        <v>1973.6</v>
      </c>
    </row>
    <row r="3678" spans="1:16" ht="14.25" customHeight="1">
      <c r="A3678" s="64" t="s">
        <v>1</v>
      </c>
      <c r="B3678" s="163" t="s">
        <v>662</v>
      </c>
      <c r="C3678" s="174" t="s">
        <v>647</v>
      </c>
      <c r="D3678" s="68">
        <v>45565</v>
      </c>
      <c r="E3678" s="66">
        <f t="shared" si="42"/>
        <v>9</v>
      </c>
      <c r="F3678" s="66">
        <f t="shared" si="43"/>
        <v>2024</v>
      </c>
      <c r="G3678" s="67">
        <f t="shared" si="44"/>
        <v>45536</v>
      </c>
      <c r="H3678" s="67" t="s">
        <v>63</v>
      </c>
      <c r="I3678" s="26" t="s">
        <v>63</v>
      </c>
      <c r="J3678" s="66" t="s">
        <v>2069</v>
      </c>
      <c r="K3678" s="69"/>
      <c r="L3678" s="69"/>
      <c r="M3678" s="69"/>
      <c r="N3678" s="69"/>
      <c r="O3678" s="71">
        <v>0</v>
      </c>
      <c r="P3678" s="74">
        <v>1985.59</v>
      </c>
    </row>
    <row r="3679" spans="1:16" ht="14.25" customHeight="1">
      <c r="A3679" s="64" t="s">
        <v>1</v>
      </c>
      <c r="B3679" s="163" t="s">
        <v>662</v>
      </c>
      <c r="C3679" s="174" t="s">
        <v>647</v>
      </c>
      <c r="D3679" s="68">
        <v>45565</v>
      </c>
      <c r="E3679" s="66">
        <f t="shared" si="42"/>
        <v>9</v>
      </c>
      <c r="F3679" s="66">
        <f t="shared" si="43"/>
        <v>2024</v>
      </c>
      <c r="G3679" s="67">
        <f t="shared" si="44"/>
        <v>45536</v>
      </c>
      <c r="H3679" s="67" t="s">
        <v>63</v>
      </c>
      <c r="I3679" s="26" t="s">
        <v>63</v>
      </c>
      <c r="J3679" s="66" t="s">
        <v>2070</v>
      </c>
      <c r="K3679" s="69"/>
      <c r="L3679" s="69"/>
      <c r="M3679" s="69"/>
      <c r="N3679" s="69"/>
      <c r="O3679" s="71">
        <v>0</v>
      </c>
      <c r="P3679" s="74">
        <v>2158.4</v>
      </c>
    </row>
    <row r="3680" spans="1:16" ht="14.25" customHeight="1">
      <c r="A3680" s="64" t="s">
        <v>1</v>
      </c>
      <c r="B3680" s="163" t="s">
        <v>662</v>
      </c>
      <c r="C3680" s="174" t="s">
        <v>647</v>
      </c>
      <c r="D3680" s="68">
        <v>45565</v>
      </c>
      <c r="E3680" s="66">
        <f t="shared" si="42"/>
        <v>9</v>
      </c>
      <c r="F3680" s="66">
        <f t="shared" si="43"/>
        <v>2024</v>
      </c>
      <c r="G3680" s="67">
        <f t="shared" si="44"/>
        <v>45536</v>
      </c>
      <c r="H3680" s="67" t="s">
        <v>43</v>
      </c>
      <c r="I3680" s="26" t="s">
        <v>43</v>
      </c>
      <c r="J3680" s="66" t="s">
        <v>265</v>
      </c>
      <c r="K3680" s="69"/>
      <c r="L3680" s="69"/>
      <c r="M3680" s="69"/>
      <c r="N3680" s="69"/>
      <c r="O3680" s="71">
        <v>0</v>
      </c>
      <c r="P3680" s="74">
        <v>2226.1799999999998</v>
      </c>
    </row>
    <row r="3681" spans="1:16" ht="14.25" customHeight="1">
      <c r="A3681" s="64" t="s">
        <v>1</v>
      </c>
      <c r="B3681" s="163" t="s">
        <v>662</v>
      </c>
      <c r="C3681" s="174" t="s">
        <v>647</v>
      </c>
      <c r="D3681" s="68">
        <v>45565</v>
      </c>
      <c r="E3681" s="66">
        <f t="shared" si="42"/>
        <v>9</v>
      </c>
      <c r="F3681" s="66">
        <f t="shared" si="43"/>
        <v>2024</v>
      </c>
      <c r="G3681" s="67">
        <f t="shared" si="44"/>
        <v>45536</v>
      </c>
      <c r="H3681" s="67" t="s">
        <v>43</v>
      </c>
      <c r="I3681" s="26" t="s">
        <v>43</v>
      </c>
      <c r="J3681" s="66" t="s">
        <v>686</v>
      </c>
      <c r="K3681" s="69"/>
      <c r="L3681" s="69"/>
      <c r="M3681" s="69"/>
      <c r="N3681" s="69"/>
      <c r="O3681" s="71">
        <v>0</v>
      </c>
      <c r="P3681" s="74">
        <v>4299.38</v>
      </c>
    </row>
    <row r="3682" spans="1:16" ht="14.25" customHeight="1">
      <c r="A3682" s="64" t="s">
        <v>1</v>
      </c>
      <c r="B3682" s="163" t="s">
        <v>662</v>
      </c>
      <c r="C3682" s="174" t="s">
        <v>647</v>
      </c>
      <c r="D3682" s="68">
        <v>45565</v>
      </c>
      <c r="E3682" s="66">
        <f t="shared" si="42"/>
        <v>9</v>
      </c>
      <c r="F3682" s="66">
        <f t="shared" si="43"/>
        <v>2024</v>
      </c>
      <c r="G3682" s="67">
        <f t="shared" si="44"/>
        <v>45536</v>
      </c>
      <c r="H3682" s="67" t="s">
        <v>82</v>
      </c>
      <c r="I3682" s="26" t="s">
        <v>82</v>
      </c>
      <c r="J3682" s="66" t="s">
        <v>2052</v>
      </c>
      <c r="K3682" s="69"/>
      <c r="L3682" s="69"/>
      <c r="M3682" s="69"/>
      <c r="N3682" s="69"/>
      <c r="O3682" s="71">
        <v>0</v>
      </c>
      <c r="P3682" s="74">
        <v>2323.87</v>
      </c>
    </row>
    <row r="3683" spans="1:16" ht="14.25" customHeight="1">
      <c r="A3683" s="64" t="s">
        <v>1</v>
      </c>
      <c r="B3683" s="163" t="s">
        <v>662</v>
      </c>
      <c r="C3683" s="174" t="s">
        <v>647</v>
      </c>
      <c r="D3683" s="68">
        <v>45565</v>
      </c>
      <c r="E3683" s="66">
        <f t="shared" si="42"/>
        <v>9</v>
      </c>
      <c r="F3683" s="66">
        <f t="shared" si="43"/>
        <v>2024</v>
      </c>
      <c r="G3683" s="67">
        <f t="shared" si="44"/>
        <v>45536</v>
      </c>
      <c r="H3683" s="67" t="s">
        <v>43</v>
      </c>
      <c r="I3683" s="26" t="s">
        <v>43</v>
      </c>
      <c r="J3683" s="66" t="s">
        <v>285</v>
      </c>
      <c r="K3683" s="69"/>
      <c r="L3683" s="69"/>
      <c r="M3683" s="69"/>
      <c r="N3683" s="69"/>
      <c r="O3683" s="71">
        <v>0</v>
      </c>
      <c r="P3683" s="74">
        <v>3727.29</v>
      </c>
    </row>
    <row r="3684" spans="1:16" ht="14.25" customHeight="1">
      <c r="A3684" s="64" t="s">
        <v>1</v>
      </c>
      <c r="B3684" s="163" t="s">
        <v>662</v>
      </c>
      <c r="C3684" s="174" t="s">
        <v>647</v>
      </c>
      <c r="D3684" s="68">
        <v>45565</v>
      </c>
      <c r="E3684" s="66">
        <f t="shared" si="42"/>
        <v>9</v>
      </c>
      <c r="F3684" s="66">
        <f t="shared" si="43"/>
        <v>2024</v>
      </c>
      <c r="G3684" s="67">
        <f t="shared" si="44"/>
        <v>45536</v>
      </c>
      <c r="H3684" s="67" t="s">
        <v>82</v>
      </c>
      <c r="I3684" s="26" t="s">
        <v>82</v>
      </c>
      <c r="J3684" s="66" t="s">
        <v>2052</v>
      </c>
      <c r="K3684" s="69"/>
      <c r="L3684" s="69"/>
      <c r="M3684" s="69"/>
      <c r="N3684" s="69"/>
      <c r="O3684" s="71">
        <v>0</v>
      </c>
      <c r="P3684" s="74">
        <v>2340.96</v>
      </c>
    </row>
    <row r="3685" spans="1:16" ht="14.25" customHeight="1">
      <c r="A3685" s="64" t="s">
        <v>1</v>
      </c>
      <c r="B3685" s="163" t="s">
        <v>662</v>
      </c>
      <c r="C3685" s="174" t="s">
        <v>647</v>
      </c>
      <c r="D3685" s="68">
        <v>45565</v>
      </c>
      <c r="E3685" s="66">
        <f t="shared" si="42"/>
        <v>9</v>
      </c>
      <c r="F3685" s="66">
        <f t="shared" si="43"/>
        <v>2024</v>
      </c>
      <c r="G3685" s="67">
        <f t="shared" si="44"/>
        <v>45536</v>
      </c>
      <c r="H3685" s="67" t="s">
        <v>43</v>
      </c>
      <c r="I3685" s="26" t="s">
        <v>43</v>
      </c>
      <c r="J3685" s="66" t="s">
        <v>687</v>
      </c>
      <c r="K3685" s="69"/>
      <c r="L3685" s="69"/>
      <c r="M3685" s="69"/>
      <c r="N3685" s="69"/>
      <c r="O3685" s="71">
        <v>0</v>
      </c>
      <c r="P3685" s="74">
        <v>1017.37</v>
      </c>
    </row>
    <row r="3686" spans="1:16" ht="14.25" customHeight="1">
      <c r="A3686" s="64" t="s">
        <v>1</v>
      </c>
      <c r="B3686" s="163" t="s">
        <v>662</v>
      </c>
      <c r="C3686" s="174" t="s">
        <v>647</v>
      </c>
      <c r="D3686" s="68">
        <v>45565</v>
      </c>
      <c r="E3686" s="66">
        <f t="shared" si="42"/>
        <v>9</v>
      </c>
      <c r="F3686" s="66">
        <f t="shared" si="43"/>
        <v>2024</v>
      </c>
      <c r="G3686" s="67">
        <f t="shared" si="44"/>
        <v>45536</v>
      </c>
      <c r="H3686" s="67" t="s">
        <v>43</v>
      </c>
      <c r="I3686" s="26" t="s">
        <v>43</v>
      </c>
      <c r="J3686" s="66" t="s">
        <v>288</v>
      </c>
      <c r="K3686" s="69"/>
      <c r="L3686" s="69"/>
      <c r="M3686" s="69"/>
      <c r="N3686" s="69"/>
      <c r="O3686" s="71">
        <v>0</v>
      </c>
      <c r="P3686" s="74">
        <v>779.54</v>
      </c>
    </row>
    <row r="3687" spans="1:16" ht="14.25" customHeight="1">
      <c r="A3687" s="64" t="s">
        <v>1</v>
      </c>
      <c r="B3687" s="163" t="s">
        <v>662</v>
      </c>
      <c r="C3687" s="174" t="s">
        <v>647</v>
      </c>
      <c r="D3687" s="68">
        <v>45565</v>
      </c>
      <c r="E3687" s="66">
        <f t="shared" si="42"/>
        <v>9</v>
      </c>
      <c r="F3687" s="66">
        <f t="shared" si="43"/>
        <v>2024</v>
      </c>
      <c r="G3687" s="67">
        <f t="shared" si="44"/>
        <v>45536</v>
      </c>
      <c r="H3687" s="67" t="s">
        <v>43</v>
      </c>
      <c r="I3687" s="26" t="s">
        <v>43</v>
      </c>
      <c r="J3687" s="66" t="s">
        <v>261</v>
      </c>
      <c r="K3687" s="69"/>
      <c r="L3687" s="69"/>
      <c r="M3687" s="69"/>
      <c r="N3687" s="69"/>
      <c r="O3687" s="71">
        <v>0</v>
      </c>
      <c r="P3687" s="74">
        <v>1352.17</v>
      </c>
    </row>
    <row r="3688" spans="1:16" ht="14.25" customHeight="1">
      <c r="A3688" s="64" t="s">
        <v>1</v>
      </c>
      <c r="B3688" s="163" t="s">
        <v>662</v>
      </c>
      <c r="C3688" s="174" t="s">
        <v>647</v>
      </c>
      <c r="D3688" s="68">
        <v>45565</v>
      </c>
      <c r="E3688" s="66">
        <f t="shared" si="42"/>
        <v>9</v>
      </c>
      <c r="F3688" s="66">
        <f t="shared" si="43"/>
        <v>2024</v>
      </c>
      <c r="G3688" s="67">
        <f t="shared" si="44"/>
        <v>45536</v>
      </c>
      <c r="H3688" s="67" t="s">
        <v>43</v>
      </c>
      <c r="I3688" s="26" t="s">
        <v>43</v>
      </c>
      <c r="J3688" s="66" t="s">
        <v>262</v>
      </c>
      <c r="K3688" s="69"/>
      <c r="L3688" s="69"/>
      <c r="M3688" s="69"/>
      <c r="N3688" s="69"/>
      <c r="O3688" s="71">
        <v>0</v>
      </c>
      <c r="P3688" s="74">
        <v>2796.39</v>
      </c>
    </row>
    <row r="3689" spans="1:16" ht="14.25" customHeight="1">
      <c r="A3689" s="64" t="s">
        <v>1</v>
      </c>
      <c r="B3689" s="163" t="s">
        <v>662</v>
      </c>
      <c r="C3689" s="174" t="s">
        <v>647</v>
      </c>
      <c r="D3689" s="68">
        <v>45565</v>
      </c>
      <c r="E3689" s="66">
        <f t="shared" si="42"/>
        <v>9</v>
      </c>
      <c r="F3689" s="66">
        <f t="shared" si="43"/>
        <v>2024</v>
      </c>
      <c r="G3689" s="67">
        <f t="shared" si="44"/>
        <v>45536</v>
      </c>
      <c r="H3689" s="67" t="s">
        <v>43</v>
      </c>
      <c r="I3689" s="26" t="s">
        <v>43</v>
      </c>
      <c r="J3689" s="66" t="s">
        <v>255</v>
      </c>
      <c r="K3689" s="69"/>
      <c r="L3689" s="69"/>
      <c r="M3689" s="69"/>
      <c r="N3689" s="69"/>
      <c r="O3689" s="71">
        <v>0</v>
      </c>
      <c r="P3689" s="74">
        <v>3015.45</v>
      </c>
    </row>
    <row r="3690" spans="1:16" ht="14.25" customHeight="1">
      <c r="A3690" s="64" t="s">
        <v>1</v>
      </c>
      <c r="B3690" s="163" t="s">
        <v>662</v>
      </c>
      <c r="C3690" s="174" t="s">
        <v>647</v>
      </c>
      <c r="D3690" s="68">
        <v>45565</v>
      </c>
      <c r="E3690" s="66">
        <f t="shared" si="42"/>
        <v>9</v>
      </c>
      <c r="F3690" s="66">
        <f t="shared" si="43"/>
        <v>2024</v>
      </c>
      <c r="G3690" s="67">
        <f t="shared" si="44"/>
        <v>45536</v>
      </c>
      <c r="H3690" s="67" t="s">
        <v>43</v>
      </c>
      <c r="I3690" s="26" t="s">
        <v>43</v>
      </c>
      <c r="J3690" s="66" t="s">
        <v>1595</v>
      </c>
      <c r="K3690" s="69"/>
      <c r="L3690" s="69"/>
      <c r="M3690" s="69"/>
      <c r="N3690" s="69"/>
      <c r="O3690" s="71">
        <v>0</v>
      </c>
      <c r="P3690" s="74">
        <v>3076.66</v>
      </c>
    </row>
    <row r="3691" spans="1:16" ht="14.25" customHeight="1">
      <c r="A3691" s="64" t="s">
        <v>1</v>
      </c>
      <c r="B3691" s="163" t="s">
        <v>662</v>
      </c>
      <c r="C3691" s="174" t="s">
        <v>647</v>
      </c>
      <c r="D3691" s="68">
        <v>45565</v>
      </c>
      <c r="E3691" s="66">
        <f t="shared" si="42"/>
        <v>9</v>
      </c>
      <c r="F3691" s="66">
        <f t="shared" si="43"/>
        <v>2024</v>
      </c>
      <c r="G3691" s="67">
        <f t="shared" si="44"/>
        <v>45536</v>
      </c>
      <c r="H3691" s="67" t="s">
        <v>43</v>
      </c>
      <c r="I3691" s="26" t="s">
        <v>43</v>
      </c>
      <c r="J3691" s="66" t="s">
        <v>688</v>
      </c>
      <c r="K3691" s="69"/>
      <c r="L3691" s="69"/>
      <c r="M3691" s="69"/>
      <c r="N3691" s="69"/>
      <c r="O3691" s="71">
        <v>0</v>
      </c>
      <c r="P3691" s="74">
        <v>177.49</v>
      </c>
    </row>
    <row r="3692" spans="1:16" ht="14.25" customHeight="1">
      <c r="A3692" s="64" t="s">
        <v>1</v>
      </c>
      <c r="B3692" s="163" t="s">
        <v>662</v>
      </c>
      <c r="C3692" s="174" t="s">
        <v>647</v>
      </c>
      <c r="D3692" s="68">
        <v>45565</v>
      </c>
      <c r="E3692" s="66">
        <f t="shared" si="42"/>
        <v>9</v>
      </c>
      <c r="F3692" s="66">
        <f t="shared" si="43"/>
        <v>2024</v>
      </c>
      <c r="G3692" s="67">
        <f t="shared" si="44"/>
        <v>45536</v>
      </c>
      <c r="H3692" s="67" t="s">
        <v>43</v>
      </c>
      <c r="I3692" s="26" t="s">
        <v>43</v>
      </c>
      <c r="J3692" s="66" t="s">
        <v>1352</v>
      </c>
      <c r="K3692" s="69"/>
      <c r="L3692" s="69"/>
      <c r="M3692" s="69"/>
      <c r="N3692" s="69"/>
      <c r="O3692" s="71">
        <v>0</v>
      </c>
      <c r="P3692" s="74">
        <v>3076.66</v>
      </c>
    </row>
    <row r="3693" spans="1:16" ht="14.25" customHeight="1">
      <c r="A3693" s="64" t="s">
        <v>1</v>
      </c>
      <c r="B3693" s="163" t="s">
        <v>662</v>
      </c>
      <c r="C3693" s="174" t="s">
        <v>647</v>
      </c>
      <c r="D3693" s="68">
        <v>45565</v>
      </c>
      <c r="E3693" s="66">
        <f t="shared" si="42"/>
        <v>9</v>
      </c>
      <c r="F3693" s="66">
        <f t="shared" si="43"/>
        <v>2024</v>
      </c>
      <c r="G3693" s="67">
        <f t="shared" si="44"/>
        <v>45536</v>
      </c>
      <c r="H3693" s="67" t="s">
        <v>43</v>
      </c>
      <c r="I3693" s="26" t="s">
        <v>43</v>
      </c>
      <c r="J3693" s="66" t="s">
        <v>1354</v>
      </c>
      <c r="K3693" s="69"/>
      <c r="L3693" s="69"/>
      <c r="M3693" s="69"/>
      <c r="N3693" s="69"/>
      <c r="O3693" s="71">
        <v>0</v>
      </c>
      <c r="P3693" s="74">
        <v>3111.58</v>
      </c>
    </row>
    <row r="3694" spans="1:16" ht="14.25" customHeight="1">
      <c r="A3694" s="64" t="s">
        <v>1</v>
      </c>
      <c r="B3694" s="163" t="s">
        <v>662</v>
      </c>
      <c r="C3694" s="174" t="s">
        <v>647</v>
      </c>
      <c r="D3694" s="68">
        <v>45565</v>
      </c>
      <c r="E3694" s="66">
        <f t="shared" si="42"/>
        <v>9</v>
      </c>
      <c r="F3694" s="66">
        <f t="shared" si="43"/>
        <v>2024</v>
      </c>
      <c r="G3694" s="67">
        <f t="shared" si="44"/>
        <v>45536</v>
      </c>
      <c r="H3694" s="67" t="s">
        <v>43</v>
      </c>
      <c r="I3694" s="26" t="s">
        <v>43</v>
      </c>
      <c r="J3694" s="66" t="s">
        <v>2071</v>
      </c>
      <c r="K3694" s="69"/>
      <c r="L3694" s="69"/>
      <c r="M3694" s="69"/>
      <c r="N3694" s="69"/>
      <c r="O3694" s="71">
        <v>0</v>
      </c>
      <c r="P3694" s="74">
        <v>3128.78</v>
      </c>
    </row>
    <row r="3695" spans="1:16" ht="14.25" customHeight="1">
      <c r="A3695" s="64" t="s">
        <v>1</v>
      </c>
      <c r="B3695" s="163" t="s">
        <v>662</v>
      </c>
      <c r="C3695" s="174" t="s">
        <v>647</v>
      </c>
      <c r="D3695" s="68">
        <v>45565</v>
      </c>
      <c r="E3695" s="66">
        <f t="shared" si="42"/>
        <v>9</v>
      </c>
      <c r="F3695" s="66">
        <f t="shared" si="43"/>
        <v>2024</v>
      </c>
      <c r="G3695" s="67">
        <f t="shared" si="44"/>
        <v>45536</v>
      </c>
      <c r="H3695" s="67" t="s">
        <v>43</v>
      </c>
      <c r="I3695" s="26" t="s">
        <v>43</v>
      </c>
      <c r="J3695" s="66" t="s">
        <v>282</v>
      </c>
      <c r="K3695" s="69"/>
      <c r="L3695" s="69"/>
      <c r="M3695" s="69"/>
      <c r="N3695" s="69"/>
      <c r="O3695" s="71">
        <v>0</v>
      </c>
      <c r="P3695" s="74">
        <v>4401.45</v>
      </c>
    </row>
    <row r="3696" spans="1:16" ht="14.25" customHeight="1">
      <c r="A3696" s="64" t="s">
        <v>1</v>
      </c>
      <c r="B3696" s="163" t="s">
        <v>662</v>
      </c>
      <c r="C3696" s="174" t="s">
        <v>647</v>
      </c>
      <c r="D3696" s="68">
        <v>45565</v>
      </c>
      <c r="E3696" s="66">
        <f t="shared" si="42"/>
        <v>9</v>
      </c>
      <c r="F3696" s="66">
        <f t="shared" si="43"/>
        <v>2024</v>
      </c>
      <c r="G3696" s="67">
        <f t="shared" si="44"/>
        <v>45536</v>
      </c>
      <c r="H3696" s="67" t="s">
        <v>43</v>
      </c>
      <c r="I3696" s="26" t="s">
        <v>43</v>
      </c>
      <c r="J3696" s="66" t="s">
        <v>288</v>
      </c>
      <c r="K3696" s="69"/>
      <c r="L3696" s="69"/>
      <c r="M3696" s="69"/>
      <c r="N3696" s="69"/>
      <c r="O3696" s="71">
        <v>0</v>
      </c>
      <c r="P3696" s="74">
        <v>3210.93</v>
      </c>
    </row>
    <row r="3697" spans="1:16" ht="14.25" customHeight="1">
      <c r="A3697" s="64" t="s">
        <v>1</v>
      </c>
      <c r="B3697" s="163" t="s">
        <v>662</v>
      </c>
      <c r="C3697" s="174" t="s">
        <v>647</v>
      </c>
      <c r="D3697" s="68">
        <v>45565</v>
      </c>
      <c r="E3697" s="66">
        <f t="shared" si="42"/>
        <v>9</v>
      </c>
      <c r="F3697" s="66">
        <f t="shared" si="43"/>
        <v>2024</v>
      </c>
      <c r="G3697" s="67">
        <f t="shared" si="44"/>
        <v>45536</v>
      </c>
      <c r="H3697" s="67" t="s">
        <v>43</v>
      </c>
      <c r="I3697" s="26" t="s">
        <v>43</v>
      </c>
      <c r="J3697" s="66" t="s">
        <v>264</v>
      </c>
      <c r="K3697" s="69"/>
      <c r="L3697" s="69"/>
      <c r="M3697" s="69"/>
      <c r="N3697" s="69"/>
      <c r="O3697" s="71">
        <v>0</v>
      </c>
      <c r="P3697" s="74">
        <v>1424.27</v>
      </c>
    </row>
    <row r="3698" spans="1:16" ht="14.25" customHeight="1">
      <c r="A3698" s="64" t="s">
        <v>1</v>
      </c>
      <c r="B3698" s="163" t="s">
        <v>662</v>
      </c>
      <c r="C3698" s="174" t="s">
        <v>647</v>
      </c>
      <c r="D3698" s="68">
        <v>45565</v>
      </c>
      <c r="E3698" s="66">
        <f t="shared" si="42"/>
        <v>9</v>
      </c>
      <c r="F3698" s="66">
        <f t="shared" si="43"/>
        <v>2024</v>
      </c>
      <c r="G3698" s="67">
        <f t="shared" si="44"/>
        <v>45536</v>
      </c>
      <c r="H3698" s="67" t="s">
        <v>43</v>
      </c>
      <c r="I3698" s="26" t="s">
        <v>43</v>
      </c>
      <c r="J3698" s="66" t="s">
        <v>260</v>
      </c>
      <c r="K3698" s="69"/>
      <c r="L3698" s="69"/>
      <c r="M3698" s="69"/>
      <c r="N3698" s="69"/>
      <c r="O3698" s="71">
        <v>0</v>
      </c>
      <c r="P3698" s="74">
        <v>3265.42</v>
      </c>
    </row>
    <row r="3699" spans="1:16" ht="14.25" customHeight="1">
      <c r="A3699" s="64" t="s">
        <v>1</v>
      </c>
      <c r="B3699" s="163" t="s">
        <v>662</v>
      </c>
      <c r="C3699" s="174" t="s">
        <v>647</v>
      </c>
      <c r="D3699" s="68">
        <v>45565</v>
      </c>
      <c r="E3699" s="66">
        <f t="shared" si="42"/>
        <v>9</v>
      </c>
      <c r="F3699" s="66">
        <f t="shared" si="43"/>
        <v>2024</v>
      </c>
      <c r="G3699" s="67">
        <f t="shared" si="44"/>
        <v>45536</v>
      </c>
      <c r="H3699" s="67" t="s">
        <v>43</v>
      </c>
      <c r="I3699" s="26" t="s">
        <v>43</v>
      </c>
      <c r="J3699" s="66" t="s">
        <v>259</v>
      </c>
      <c r="K3699" s="69"/>
      <c r="L3699" s="69"/>
      <c r="M3699" s="69"/>
      <c r="N3699" s="69"/>
      <c r="O3699" s="71">
        <v>0</v>
      </c>
      <c r="P3699" s="74">
        <v>3304.78</v>
      </c>
    </row>
    <row r="3700" spans="1:16" ht="14.25" customHeight="1">
      <c r="A3700" s="64" t="s">
        <v>1</v>
      </c>
      <c r="B3700" s="163" t="s">
        <v>662</v>
      </c>
      <c r="C3700" s="174" t="s">
        <v>647</v>
      </c>
      <c r="D3700" s="68">
        <v>45565</v>
      </c>
      <c r="E3700" s="66">
        <f t="shared" si="42"/>
        <v>9</v>
      </c>
      <c r="F3700" s="66">
        <f t="shared" si="43"/>
        <v>2024</v>
      </c>
      <c r="G3700" s="67">
        <f t="shared" si="44"/>
        <v>45536</v>
      </c>
      <c r="H3700" s="67" t="s">
        <v>43</v>
      </c>
      <c r="I3700" s="26" t="s">
        <v>43</v>
      </c>
      <c r="J3700" s="66" t="s">
        <v>1355</v>
      </c>
      <c r="K3700" s="69"/>
      <c r="L3700" s="69"/>
      <c r="M3700" s="69"/>
      <c r="N3700" s="69"/>
      <c r="O3700" s="71">
        <v>0</v>
      </c>
      <c r="P3700" s="74">
        <v>3727.29</v>
      </c>
    </row>
    <row r="3701" spans="1:16" ht="14.25" customHeight="1">
      <c r="A3701" s="64" t="s">
        <v>1</v>
      </c>
      <c r="B3701" s="163" t="s">
        <v>662</v>
      </c>
      <c r="C3701" s="174" t="s">
        <v>647</v>
      </c>
      <c r="D3701" s="68">
        <v>45565</v>
      </c>
      <c r="E3701" s="66">
        <f t="shared" si="42"/>
        <v>9</v>
      </c>
      <c r="F3701" s="66">
        <f t="shared" si="43"/>
        <v>2024</v>
      </c>
      <c r="G3701" s="67">
        <f t="shared" si="44"/>
        <v>45536</v>
      </c>
      <c r="H3701" s="67" t="s">
        <v>43</v>
      </c>
      <c r="I3701" s="26" t="s">
        <v>43</v>
      </c>
      <c r="J3701" s="66" t="s">
        <v>267</v>
      </c>
      <c r="K3701" s="69"/>
      <c r="L3701" s="69"/>
      <c r="M3701" s="69"/>
      <c r="N3701" s="69"/>
      <c r="O3701" s="71">
        <v>0</v>
      </c>
      <c r="P3701" s="74">
        <v>582.99</v>
      </c>
    </row>
    <row r="3702" spans="1:16" ht="14.25" customHeight="1">
      <c r="A3702" s="64" t="s">
        <v>1</v>
      </c>
      <c r="B3702" s="163" t="s">
        <v>662</v>
      </c>
      <c r="C3702" s="174" t="s">
        <v>647</v>
      </c>
      <c r="D3702" s="68">
        <v>45565</v>
      </c>
      <c r="E3702" s="66">
        <f t="shared" si="42"/>
        <v>9</v>
      </c>
      <c r="F3702" s="66">
        <f t="shared" si="43"/>
        <v>2024</v>
      </c>
      <c r="G3702" s="67">
        <f t="shared" si="44"/>
        <v>45536</v>
      </c>
      <c r="H3702" s="67" t="s">
        <v>63</v>
      </c>
      <c r="I3702" s="26" t="s">
        <v>63</v>
      </c>
      <c r="J3702" s="66" t="s">
        <v>2072</v>
      </c>
      <c r="K3702" s="69"/>
      <c r="L3702" s="69"/>
      <c r="M3702" s="69"/>
      <c r="N3702" s="69"/>
      <c r="O3702" s="71">
        <v>0</v>
      </c>
      <c r="P3702" s="74">
        <v>4057.54</v>
      </c>
    </row>
    <row r="3703" spans="1:16" ht="14.25" customHeight="1">
      <c r="A3703" s="64" t="s">
        <v>1</v>
      </c>
      <c r="B3703" s="163" t="s">
        <v>662</v>
      </c>
      <c r="C3703" s="174" t="s">
        <v>647</v>
      </c>
      <c r="D3703" s="68">
        <v>45565</v>
      </c>
      <c r="E3703" s="66">
        <f t="shared" si="42"/>
        <v>9</v>
      </c>
      <c r="F3703" s="66">
        <f t="shared" si="43"/>
        <v>2024</v>
      </c>
      <c r="G3703" s="67">
        <f t="shared" si="44"/>
        <v>45536</v>
      </c>
      <c r="H3703" s="67" t="s">
        <v>63</v>
      </c>
      <c r="I3703" s="26" t="s">
        <v>63</v>
      </c>
      <c r="J3703" s="66" t="s">
        <v>2073</v>
      </c>
      <c r="K3703" s="69"/>
      <c r="L3703" s="69"/>
      <c r="M3703" s="69"/>
      <c r="N3703" s="69"/>
      <c r="O3703" s="71">
        <v>0</v>
      </c>
      <c r="P3703" s="74">
        <v>4442.24</v>
      </c>
    </row>
    <row r="3704" spans="1:16" ht="14.25" customHeight="1">
      <c r="A3704" s="64" t="s">
        <v>1</v>
      </c>
      <c r="B3704" s="163" t="s">
        <v>662</v>
      </c>
      <c r="C3704" s="174" t="s">
        <v>647</v>
      </c>
      <c r="D3704" s="68">
        <v>45565</v>
      </c>
      <c r="E3704" s="66">
        <f t="shared" si="42"/>
        <v>9</v>
      </c>
      <c r="F3704" s="66">
        <f t="shared" si="43"/>
        <v>2024</v>
      </c>
      <c r="G3704" s="67">
        <f t="shared" si="44"/>
        <v>45536</v>
      </c>
      <c r="H3704" s="67" t="s">
        <v>63</v>
      </c>
      <c r="I3704" s="26" t="s">
        <v>63</v>
      </c>
      <c r="J3704" s="66" t="s">
        <v>2074</v>
      </c>
      <c r="K3704" s="69"/>
      <c r="L3704" s="69"/>
      <c r="M3704" s="69"/>
      <c r="N3704" s="69"/>
      <c r="O3704" s="71">
        <v>0</v>
      </c>
      <c r="P3704" s="74">
        <v>4499.6400000000003</v>
      </c>
    </row>
    <row r="3705" spans="1:16" ht="14.25" customHeight="1">
      <c r="A3705" s="64" t="s">
        <v>1</v>
      </c>
      <c r="B3705" s="163" t="s">
        <v>662</v>
      </c>
      <c r="C3705" s="174" t="s">
        <v>647</v>
      </c>
      <c r="D3705" s="68">
        <v>45545</v>
      </c>
      <c r="E3705" s="66">
        <f t="shared" si="42"/>
        <v>9</v>
      </c>
      <c r="F3705" s="66">
        <f t="shared" si="43"/>
        <v>2024</v>
      </c>
      <c r="G3705" s="67">
        <f t="shared" si="44"/>
        <v>45536</v>
      </c>
      <c r="H3705" s="67" t="s">
        <v>142</v>
      </c>
      <c r="I3705" s="26" t="s">
        <v>142</v>
      </c>
      <c r="J3705" s="66" t="s">
        <v>182</v>
      </c>
      <c r="K3705" s="69"/>
      <c r="L3705" s="69"/>
      <c r="M3705" s="69" t="s">
        <v>664</v>
      </c>
      <c r="N3705" s="69" t="s">
        <v>604</v>
      </c>
      <c r="O3705" s="71">
        <v>250.19</v>
      </c>
      <c r="P3705" s="74">
        <v>0</v>
      </c>
    </row>
    <row r="3706" spans="1:16" ht="14.25" customHeight="1">
      <c r="A3706" s="64" t="s">
        <v>1</v>
      </c>
      <c r="B3706" s="163" t="s">
        <v>662</v>
      </c>
      <c r="C3706" s="174" t="s">
        <v>647</v>
      </c>
      <c r="D3706" s="68">
        <v>45565</v>
      </c>
      <c r="E3706" s="66">
        <f t="shared" si="42"/>
        <v>9</v>
      </c>
      <c r="F3706" s="66">
        <f t="shared" si="43"/>
        <v>2024</v>
      </c>
      <c r="G3706" s="67">
        <f t="shared" si="44"/>
        <v>45536</v>
      </c>
      <c r="H3706" s="67" t="s">
        <v>43</v>
      </c>
      <c r="I3706" s="26" t="s">
        <v>43</v>
      </c>
      <c r="J3706" s="66" t="s">
        <v>291</v>
      </c>
      <c r="K3706" s="69"/>
      <c r="L3706" s="69"/>
      <c r="M3706" s="69"/>
      <c r="N3706" s="69"/>
      <c r="O3706" s="71">
        <v>0</v>
      </c>
      <c r="P3706" s="74">
        <v>4348.3599999999997</v>
      </c>
    </row>
    <row r="3707" spans="1:16" ht="14.25" customHeight="1">
      <c r="A3707" s="64" t="s">
        <v>1</v>
      </c>
      <c r="B3707" s="163" t="s">
        <v>662</v>
      </c>
      <c r="C3707" s="174" t="s">
        <v>647</v>
      </c>
      <c r="D3707" s="68">
        <v>45565</v>
      </c>
      <c r="E3707" s="66">
        <f t="shared" si="42"/>
        <v>9</v>
      </c>
      <c r="F3707" s="66">
        <f t="shared" si="43"/>
        <v>2024</v>
      </c>
      <c r="G3707" s="67">
        <f t="shared" si="44"/>
        <v>45536</v>
      </c>
      <c r="H3707" s="67" t="s">
        <v>43</v>
      </c>
      <c r="I3707" s="26" t="s">
        <v>43</v>
      </c>
      <c r="J3707" s="66" t="s">
        <v>1351</v>
      </c>
      <c r="K3707" s="69"/>
      <c r="L3707" s="69"/>
      <c r="M3707" s="69"/>
      <c r="N3707" s="69"/>
      <c r="O3707" s="71">
        <v>0</v>
      </c>
      <c r="P3707" s="74">
        <v>4898.32</v>
      </c>
    </row>
    <row r="3708" spans="1:16" ht="14.25" customHeight="1">
      <c r="A3708" s="64" t="s">
        <v>1</v>
      </c>
      <c r="B3708" s="163" t="s">
        <v>662</v>
      </c>
      <c r="C3708" s="174" t="s">
        <v>647</v>
      </c>
      <c r="D3708" s="68">
        <v>45565</v>
      </c>
      <c r="E3708" s="66">
        <f t="shared" si="42"/>
        <v>9</v>
      </c>
      <c r="F3708" s="66">
        <f t="shared" si="43"/>
        <v>2024</v>
      </c>
      <c r="G3708" s="67">
        <f t="shared" si="44"/>
        <v>45536</v>
      </c>
      <c r="H3708" s="67" t="s">
        <v>63</v>
      </c>
      <c r="I3708" s="26" t="s">
        <v>63</v>
      </c>
      <c r="J3708" s="66" t="s">
        <v>2075</v>
      </c>
      <c r="K3708" s="69"/>
      <c r="L3708" s="69"/>
      <c r="M3708" s="69"/>
      <c r="N3708" s="69"/>
      <c r="O3708" s="71">
        <v>0</v>
      </c>
      <c r="P3708" s="74">
        <v>7061.17</v>
      </c>
    </row>
    <row r="3709" spans="1:16" ht="14.25" customHeight="1">
      <c r="A3709" s="64" t="s">
        <v>1</v>
      </c>
      <c r="B3709" s="163" t="s">
        <v>662</v>
      </c>
      <c r="C3709" s="174" t="s">
        <v>647</v>
      </c>
      <c r="D3709" s="68">
        <v>45565</v>
      </c>
      <c r="E3709" s="66">
        <f t="shared" si="42"/>
        <v>9</v>
      </c>
      <c r="F3709" s="66">
        <f t="shared" si="43"/>
        <v>2024</v>
      </c>
      <c r="G3709" s="67">
        <f t="shared" si="44"/>
        <v>45536</v>
      </c>
      <c r="H3709" s="67" t="s">
        <v>102</v>
      </c>
      <c r="I3709" s="26" t="s">
        <v>102</v>
      </c>
      <c r="J3709" s="66" t="s">
        <v>682</v>
      </c>
      <c r="K3709" s="69"/>
      <c r="L3709" s="69"/>
      <c r="M3709" s="69"/>
      <c r="N3709" s="69"/>
      <c r="O3709" s="71">
        <v>0</v>
      </c>
      <c r="P3709" s="74">
        <v>13.1</v>
      </c>
    </row>
    <row r="3710" spans="1:16" ht="14.25" customHeight="1">
      <c r="A3710" s="64" t="s">
        <v>1</v>
      </c>
      <c r="B3710" s="163" t="s">
        <v>662</v>
      </c>
      <c r="C3710" s="174" t="s">
        <v>647</v>
      </c>
      <c r="D3710" s="68">
        <v>45565</v>
      </c>
      <c r="E3710" s="66">
        <f t="shared" si="42"/>
        <v>9</v>
      </c>
      <c r="F3710" s="66">
        <f t="shared" si="43"/>
        <v>2024</v>
      </c>
      <c r="G3710" s="67">
        <f t="shared" si="44"/>
        <v>45536</v>
      </c>
      <c r="H3710" s="67" t="s">
        <v>102</v>
      </c>
      <c r="I3710" s="26" t="s">
        <v>102</v>
      </c>
      <c r="J3710" s="66" t="s">
        <v>682</v>
      </c>
      <c r="K3710" s="69"/>
      <c r="L3710" s="69"/>
      <c r="M3710" s="69"/>
      <c r="N3710" s="69"/>
      <c r="O3710" s="71">
        <v>0</v>
      </c>
      <c r="P3710" s="74">
        <v>13.1</v>
      </c>
    </row>
    <row r="3711" spans="1:16" ht="14.25" customHeight="1">
      <c r="A3711" s="64" t="s">
        <v>1</v>
      </c>
      <c r="B3711" s="163" t="s">
        <v>662</v>
      </c>
      <c r="C3711" s="174" t="s">
        <v>647</v>
      </c>
      <c r="D3711" s="68">
        <v>45545</v>
      </c>
      <c r="E3711" s="66">
        <f t="shared" si="42"/>
        <v>9</v>
      </c>
      <c r="F3711" s="66">
        <f t="shared" si="43"/>
        <v>2024</v>
      </c>
      <c r="G3711" s="67">
        <f t="shared" si="44"/>
        <v>45536</v>
      </c>
      <c r="H3711" s="67" t="s">
        <v>142</v>
      </c>
      <c r="I3711" s="26" t="s">
        <v>142</v>
      </c>
      <c r="J3711" s="66" t="s">
        <v>182</v>
      </c>
      <c r="K3711" s="69"/>
      <c r="L3711" s="69"/>
      <c r="M3711" s="69" t="s">
        <v>664</v>
      </c>
      <c r="N3711" s="69" t="s">
        <v>604</v>
      </c>
      <c r="O3711" s="71">
        <v>464.63</v>
      </c>
      <c r="P3711" s="74">
        <v>0</v>
      </c>
    </row>
    <row r="3712" spans="1:16" ht="14.25" customHeight="1">
      <c r="A3712" s="64" t="s">
        <v>1</v>
      </c>
      <c r="B3712" s="163" t="s">
        <v>662</v>
      </c>
      <c r="C3712" s="174" t="s">
        <v>647</v>
      </c>
      <c r="D3712" s="68">
        <v>45565</v>
      </c>
      <c r="E3712" s="66">
        <f t="shared" si="42"/>
        <v>9</v>
      </c>
      <c r="F3712" s="66">
        <f t="shared" si="43"/>
        <v>2024</v>
      </c>
      <c r="G3712" s="67">
        <f t="shared" si="44"/>
        <v>45536</v>
      </c>
      <c r="H3712" s="67" t="s">
        <v>43</v>
      </c>
      <c r="I3712" s="26" t="s">
        <v>43</v>
      </c>
      <c r="J3712" s="66" t="s">
        <v>2076</v>
      </c>
      <c r="K3712" s="69"/>
      <c r="L3712" s="69"/>
      <c r="M3712" s="69"/>
      <c r="N3712" s="69"/>
      <c r="O3712" s="71">
        <v>0</v>
      </c>
      <c r="P3712" s="74">
        <v>1800</v>
      </c>
    </row>
    <row r="3713" spans="1:16" ht="14.25" customHeight="1">
      <c r="A3713" s="64" t="s">
        <v>1</v>
      </c>
      <c r="B3713" s="163" t="s">
        <v>662</v>
      </c>
      <c r="C3713" s="174" t="s">
        <v>647</v>
      </c>
      <c r="D3713" s="68">
        <v>45565</v>
      </c>
      <c r="E3713" s="66">
        <f t="shared" si="42"/>
        <v>9</v>
      </c>
      <c r="F3713" s="66">
        <f t="shared" si="43"/>
        <v>2024</v>
      </c>
      <c r="G3713" s="67">
        <f t="shared" si="44"/>
        <v>45536</v>
      </c>
      <c r="H3713" s="67" t="s">
        <v>43</v>
      </c>
      <c r="I3713" s="26" t="s">
        <v>43</v>
      </c>
      <c r="J3713" s="66" t="s">
        <v>2077</v>
      </c>
      <c r="K3713" s="69"/>
      <c r="L3713" s="69"/>
      <c r="M3713" s="69"/>
      <c r="N3713" s="69"/>
      <c r="O3713" s="71">
        <v>0</v>
      </c>
      <c r="P3713" s="74">
        <v>1800</v>
      </c>
    </row>
    <row r="3714" spans="1:16" ht="14.25" customHeight="1">
      <c r="A3714" s="64" t="s">
        <v>1</v>
      </c>
      <c r="B3714" s="163" t="s">
        <v>662</v>
      </c>
      <c r="C3714" s="174" t="s">
        <v>647</v>
      </c>
      <c r="D3714" s="68">
        <v>45565</v>
      </c>
      <c r="E3714" s="66">
        <f t="shared" si="42"/>
        <v>9</v>
      </c>
      <c r="F3714" s="66">
        <f t="shared" si="43"/>
        <v>2024</v>
      </c>
      <c r="G3714" s="67">
        <f t="shared" si="44"/>
        <v>45536</v>
      </c>
      <c r="H3714" s="67" t="s">
        <v>69</v>
      </c>
      <c r="I3714" s="26" t="s">
        <v>69</v>
      </c>
      <c r="J3714" s="66" t="s">
        <v>2078</v>
      </c>
      <c r="K3714" s="69"/>
      <c r="L3714" s="69"/>
      <c r="M3714" s="69"/>
      <c r="N3714" s="69"/>
      <c r="O3714" s="71">
        <v>0</v>
      </c>
      <c r="P3714" s="74">
        <v>6300</v>
      </c>
    </row>
    <row r="3715" spans="1:16" ht="14.25" customHeight="1">
      <c r="A3715" s="64" t="s">
        <v>1</v>
      </c>
      <c r="B3715" s="163" t="s">
        <v>662</v>
      </c>
      <c r="C3715" s="174" t="s">
        <v>647</v>
      </c>
      <c r="D3715" s="68">
        <v>45565</v>
      </c>
      <c r="E3715" s="66">
        <f t="shared" si="42"/>
        <v>9</v>
      </c>
      <c r="F3715" s="66">
        <f t="shared" si="43"/>
        <v>2024</v>
      </c>
      <c r="G3715" s="67">
        <f t="shared" si="44"/>
        <v>45536</v>
      </c>
      <c r="H3715" s="67" t="s">
        <v>43</v>
      </c>
      <c r="I3715" s="26" t="s">
        <v>43</v>
      </c>
      <c r="J3715" s="66" t="s">
        <v>2079</v>
      </c>
      <c r="K3715" s="69"/>
      <c r="L3715" s="69"/>
      <c r="M3715" s="69"/>
      <c r="N3715" s="69"/>
      <c r="O3715" s="71">
        <v>0</v>
      </c>
      <c r="P3715" s="74">
        <v>1800</v>
      </c>
    </row>
    <row r="3716" spans="1:16" ht="14.25" customHeight="1">
      <c r="A3716" s="64" t="s">
        <v>1</v>
      </c>
      <c r="B3716" s="163" t="s">
        <v>662</v>
      </c>
      <c r="C3716" s="174" t="s">
        <v>647</v>
      </c>
      <c r="D3716" s="68">
        <v>45565</v>
      </c>
      <c r="E3716" s="66">
        <f t="shared" si="42"/>
        <v>9</v>
      </c>
      <c r="F3716" s="66">
        <f t="shared" si="43"/>
        <v>2024</v>
      </c>
      <c r="G3716" s="67">
        <f t="shared" si="44"/>
        <v>45536</v>
      </c>
      <c r="H3716" s="67" t="s">
        <v>43</v>
      </c>
      <c r="I3716" s="26" t="s">
        <v>43</v>
      </c>
      <c r="J3716" s="66" t="s">
        <v>2080</v>
      </c>
      <c r="K3716" s="69"/>
      <c r="L3716" s="69"/>
      <c r="M3716" s="69"/>
      <c r="N3716" s="69"/>
      <c r="O3716" s="71">
        <v>0</v>
      </c>
      <c r="P3716" s="74">
        <v>2115.84</v>
      </c>
    </row>
    <row r="3717" spans="1:16" ht="14.25" customHeight="1">
      <c r="A3717" s="64" t="s">
        <v>1</v>
      </c>
      <c r="B3717" s="163" t="s">
        <v>662</v>
      </c>
      <c r="C3717" s="174" t="s">
        <v>647</v>
      </c>
      <c r="D3717" s="68">
        <v>45565</v>
      </c>
      <c r="E3717" s="66">
        <f t="shared" si="42"/>
        <v>9</v>
      </c>
      <c r="F3717" s="66">
        <f t="shared" si="43"/>
        <v>2024</v>
      </c>
      <c r="G3717" s="67">
        <f t="shared" si="44"/>
        <v>45536</v>
      </c>
      <c r="H3717" s="67" t="s">
        <v>43</v>
      </c>
      <c r="I3717" s="26" t="s">
        <v>43</v>
      </c>
      <c r="J3717" s="66" t="s">
        <v>2081</v>
      </c>
      <c r="K3717" s="69"/>
      <c r="L3717" s="69"/>
      <c r="M3717" s="69"/>
      <c r="N3717" s="69"/>
      <c r="O3717" s="71">
        <v>0</v>
      </c>
      <c r="P3717" s="74">
        <v>1600</v>
      </c>
    </row>
    <row r="3718" spans="1:16" ht="14.25" customHeight="1">
      <c r="A3718" s="64" t="s">
        <v>1</v>
      </c>
      <c r="B3718" s="163" t="s">
        <v>662</v>
      </c>
      <c r="C3718" s="174" t="s">
        <v>647</v>
      </c>
      <c r="D3718" s="68">
        <v>45565</v>
      </c>
      <c r="E3718" s="66">
        <f t="shared" si="42"/>
        <v>9</v>
      </c>
      <c r="F3718" s="66">
        <f t="shared" si="43"/>
        <v>2024</v>
      </c>
      <c r="G3718" s="67">
        <f t="shared" si="44"/>
        <v>45536</v>
      </c>
      <c r="H3718" s="67" t="s">
        <v>63</v>
      </c>
      <c r="I3718" s="26" t="s">
        <v>63</v>
      </c>
      <c r="J3718" s="66" t="s">
        <v>2082</v>
      </c>
      <c r="K3718" s="69"/>
      <c r="L3718" s="69"/>
      <c r="M3718" s="69"/>
      <c r="N3718" s="69"/>
      <c r="O3718" s="71">
        <v>0</v>
      </c>
      <c r="P3718" s="74">
        <v>8823.5499999999993</v>
      </c>
    </row>
    <row r="3719" spans="1:16" ht="14.25" customHeight="1">
      <c r="A3719" s="64" t="s">
        <v>1</v>
      </c>
      <c r="B3719" s="163" t="s">
        <v>662</v>
      </c>
      <c r="C3719" s="174" t="s">
        <v>647</v>
      </c>
      <c r="D3719" s="68">
        <v>45565</v>
      </c>
      <c r="E3719" s="66">
        <f t="shared" si="42"/>
        <v>9</v>
      </c>
      <c r="F3719" s="66">
        <f t="shared" si="43"/>
        <v>2024</v>
      </c>
      <c r="G3719" s="67">
        <f t="shared" si="44"/>
        <v>45536</v>
      </c>
      <c r="H3719" s="67" t="s">
        <v>709</v>
      </c>
      <c r="I3719" s="26" t="s">
        <v>709</v>
      </c>
      <c r="J3719" s="66" t="s">
        <v>372</v>
      </c>
      <c r="K3719" s="69"/>
      <c r="L3719" s="69"/>
      <c r="M3719" s="69"/>
      <c r="N3719" s="69"/>
      <c r="O3719" s="71">
        <v>0</v>
      </c>
      <c r="P3719" s="74">
        <v>2901.64</v>
      </c>
    </row>
    <row r="3720" spans="1:16" ht="14.25" customHeight="1">
      <c r="A3720" s="64" t="s">
        <v>1</v>
      </c>
      <c r="B3720" s="163" t="s">
        <v>662</v>
      </c>
      <c r="C3720" s="174" t="s">
        <v>647</v>
      </c>
      <c r="D3720" s="68">
        <v>45566</v>
      </c>
      <c r="E3720" s="66">
        <f t="shared" si="42"/>
        <v>10</v>
      </c>
      <c r="F3720" s="66">
        <f t="shared" si="43"/>
        <v>2024</v>
      </c>
      <c r="G3720" s="67">
        <f t="shared" si="44"/>
        <v>45566</v>
      </c>
      <c r="H3720" s="67" t="s">
        <v>138</v>
      </c>
      <c r="I3720" s="26" t="s">
        <v>138</v>
      </c>
      <c r="J3720" s="66" t="s">
        <v>139</v>
      </c>
      <c r="K3720" s="69"/>
      <c r="L3720" s="69"/>
      <c r="M3720" s="69"/>
      <c r="N3720" s="69"/>
      <c r="O3720" s="71">
        <v>0.04</v>
      </c>
      <c r="P3720" s="74">
        <v>0</v>
      </c>
    </row>
    <row r="3721" spans="1:16" ht="14.25" customHeight="1">
      <c r="A3721" s="64" t="s">
        <v>1</v>
      </c>
      <c r="B3721" s="163" t="s">
        <v>662</v>
      </c>
      <c r="C3721" s="174" t="s">
        <v>647</v>
      </c>
      <c r="D3721" s="68">
        <v>45566</v>
      </c>
      <c r="E3721" s="66">
        <f t="shared" si="42"/>
        <v>10</v>
      </c>
      <c r="F3721" s="66">
        <f t="shared" si="43"/>
        <v>2024</v>
      </c>
      <c r="G3721" s="67">
        <f t="shared" si="44"/>
        <v>45566</v>
      </c>
      <c r="H3721" s="67" t="s">
        <v>138</v>
      </c>
      <c r="I3721" s="26" t="s">
        <v>138</v>
      </c>
      <c r="J3721" s="66" t="s">
        <v>139</v>
      </c>
      <c r="K3721" s="69"/>
      <c r="L3721" s="69"/>
      <c r="M3721" s="69"/>
      <c r="N3721" s="69"/>
      <c r="O3721" s="71">
        <v>0.01</v>
      </c>
      <c r="P3721" s="74">
        <v>0</v>
      </c>
    </row>
    <row r="3722" spans="1:16" ht="14.25" customHeight="1">
      <c r="A3722" s="64" t="s">
        <v>1</v>
      </c>
      <c r="B3722" s="163" t="s">
        <v>662</v>
      </c>
      <c r="C3722" s="174" t="s">
        <v>647</v>
      </c>
      <c r="D3722" s="68">
        <v>45566</v>
      </c>
      <c r="E3722" s="66">
        <f t="shared" si="42"/>
        <v>10</v>
      </c>
      <c r="F3722" s="66">
        <f t="shared" si="43"/>
        <v>2024</v>
      </c>
      <c r="G3722" s="67">
        <f t="shared" si="44"/>
        <v>45566</v>
      </c>
      <c r="H3722" s="67" t="s">
        <v>63</v>
      </c>
      <c r="I3722" s="26" t="s">
        <v>63</v>
      </c>
      <c r="J3722" s="66" t="s">
        <v>2083</v>
      </c>
      <c r="K3722" s="69"/>
      <c r="L3722" s="69"/>
      <c r="M3722" s="69"/>
      <c r="N3722" s="69"/>
      <c r="O3722" s="71">
        <v>0</v>
      </c>
      <c r="P3722" s="74">
        <v>2782.62</v>
      </c>
    </row>
    <row r="3723" spans="1:16" ht="14.25" customHeight="1">
      <c r="A3723" s="64" t="s">
        <v>1</v>
      </c>
      <c r="B3723" s="163" t="s">
        <v>662</v>
      </c>
      <c r="C3723" s="174" t="s">
        <v>647</v>
      </c>
      <c r="D3723" s="68">
        <v>45566</v>
      </c>
      <c r="E3723" s="66">
        <f t="shared" si="42"/>
        <v>10</v>
      </c>
      <c r="F3723" s="66">
        <f t="shared" si="43"/>
        <v>2024</v>
      </c>
      <c r="G3723" s="67">
        <f t="shared" si="44"/>
        <v>45566</v>
      </c>
      <c r="H3723" s="67" t="s">
        <v>63</v>
      </c>
      <c r="I3723" s="26" t="s">
        <v>63</v>
      </c>
      <c r="J3723" s="66" t="s">
        <v>2083</v>
      </c>
      <c r="K3723" s="69"/>
      <c r="L3723" s="69"/>
      <c r="M3723" s="69"/>
      <c r="N3723" s="69"/>
      <c r="O3723" s="71">
        <v>0</v>
      </c>
      <c r="P3723" s="74">
        <v>616.84</v>
      </c>
    </row>
    <row r="3724" spans="1:16" ht="14.25" customHeight="1">
      <c r="A3724" s="64" t="s">
        <v>1</v>
      </c>
      <c r="B3724" s="163" t="s">
        <v>662</v>
      </c>
      <c r="C3724" s="174" t="s">
        <v>647</v>
      </c>
      <c r="D3724" s="68">
        <v>45566</v>
      </c>
      <c r="E3724" s="66">
        <f t="shared" si="42"/>
        <v>10</v>
      </c>
      <c r="F3724" s="66">
        <f t="shared" si="43"/>
        <v>2024</v>
      </c>
      <c r="G3724" s="67">
        <f t="shared" si="44"/>
        <v>45566</v>
      </c>
      <c r="H3724" s="67" t="s">
        <v>102</v>
      </c>
      <c r="I3724" s="26" t="s">
        <v>102</v>
      </c>
      <c r="J3724" s="66" t="s">
        <v>682</v>
      </c>
      <c r="K3724" s="69"/>
      <c r="L3724" s="69"/>
      <c r="M3724" s="69"/>
      <c r="N3724" s="69"/>
      <c r="O3724" s="71">
        <v>0</v>
      </c>
      <c r="P3724" s="74">
        <v>13.1</v>
      </c>
    </row>
    <row r="3725" spans="1:16" ht="14.25" customHeight="1">
      <c r="A3725" s="64" t="s">
        <v>1</v>
      </c>
      <c r="B3725" s="163" t="s">
        <v>662</v>
      </c>
      <c r="C3725" s="174" t="s">
        <v>647</v>
      </c>
      <c r="D3725" s="68">
        <v>45566</v>
      </c>
      <c r="E3725" s="66">
        <f t="shared" si="42"/>
        <v>10</v>
      </c>
      <c r="F3725" s="66">
        <f t="shared" si="43"/>
        <v>2024</v>
      </c>
      <c r="G3725" s="67">
        <f t="shared" si="44"/>
        <v>45566</v>
      </c>
      <c r="H3725" s="67" t="s">
        <v>102</v>
      </c>
      <c r="I3725" s="26" t="s">
        <v>102</v>
      </c>
      <c r="J3725" s="66" t="s">
        <v>682</v>
      </c>
      <c r="K3725" s="69"/>
      <c r="L3725" s="69"/>
      <c r="M3725" s="69"/>
      <c r="N3725" s="69"/>
      <c r="O3725" s="71">
        <v>0</v>
      </c>
      <c r="P3725" s="74">
        <v>13.1</v>
      </c>
    </row>
    <row r="3726" spans="1:16" ht="14.25" customHeight="1">
      <c r="A3726" s="64" t="s">
        <v>1</v>
      </c>
      <c r="B3726" s="163" t="s">
        <v>662</v>
      </c>
      <c r="C3726" s="174" t="s">
        <v>647</v>
      </c>
      <c r="D3726" s="68">
        <v>45567</v>
      </c>
      <c r="E3726" s="66">
        <f t="shared" si="42"/>
        <v>10</v>
      </c>
      <c r="F3726" s="66">
        <f t="shared" si="43"/>
        <v>2024</v>
      </c>
      <c r="G3726" s="67">
        <f t="shared" si="44"/>
        <v>45566</v>
      </c>
      <c r="H3726" s="67" t="s">
        <v>124</v>
      </c>
      <c r="I3726" s="26" t="s">
        <v>124</v>
      </c>
      <c r="J3726" s="66" t="s">
        <v>2084</v>
      </c>
      <c r="K3726" s="69"/>
      <c r="L3726" s="69"/>
      <c r="M3726" s="69"/>
      <c r="N3726" s="69"/>
      <c r="O3726" s="71">
        <v>8.5</v>
      </c>
      <c r="P3726" s="74">
        <v>0</v>
      </c>
    </row>
    <row r="3727" spans="1:16" ht="14.25" customHeight="1">
      <c r="A3727" s="64" t="s">
        <v>1</v>
      </c>
      <c r="B3727" s="163" t="s">
        <v>662</v>
      </c>
      <c r="C3727" s="174" t="s">
        <v>647</v>
      </c>
      <c r="D3727" s="68">
        <v>45567</v>
      </c>
      <c r="E3727" s="66">
        <f t="shared" si="42"/>
        <v>10</v>
      </c>
      <c r="F3727" s="66">
        <f t="shared" si="43"/>
        <v>2024</v>
      </c>
      <c r="G3727" s="67">
        <f t="shared" si="44"/>
        <v>45566</v>
      </c>
      <c r="H3727" s="67" t="s">
        <v>138</v>
      </c>
      <c r="I3727" s="26" t="s">
        <v>138</v>
      </c>
      <c r="J3727" s="66" t="s">
        <v>139</v>
      </c>
      <c r="K3727" s="69"/>
      <c r="L3727" s="69"/>
      <c r="M3727" s="69"/>
      <c r="N3727" s="69"/>
      <c r="O3727" s="71">
        <v>0.01</v>
      </c>
      <c r="P3727" s="74">
        <v>0</v>
      </c>
    </row>
    <row r="3728" spans="1:16" ht="14.25" customHeight="1">
      <c r="A3728" s="64" t="s">
        <v>1</v>
      </c>
      <c r="B3728" s="163" t="s">
        <v>662</v>
      </c>
      <c r="C3728" s="174" t="s">
        <v>647</v>
      </c>
      <c r="D3728" s="68">
        <v>45567</v>
      </c>
      <c r="E3728" s="66">
        <f t="shared" si="42"/>
        <v>10</v>
      </c>
      <c r="F3728" s="66">
        <f t="shared" si="43"/>
        <v>2024</v>
      </c>
      <c r="G3728" s="67">
        <f t="shared" si="44"/>
        <v>45566</v>
      </c>
      <c r="H3728" s="67" t="s">
        <v>102</v>
      </c>
      <c r="I3728" s="26" t="s">
        <v>102</v>
      </c>
      <c r="J3728" s="66" t="s">
        <v>129</v>
      </c>
      <c r="K3728" s="69"/>
      <c r="L3728" s="69"/>
      <c r="M3728" s="69"/>
      <c r="N3728" s="69"/>
      <c r="O3728" s="71">
        <v>0</v>
      </c>
      <c r="P3728" s="74">
        <v>9</v>
      </c>
    </row>
    <row r="3729" spans="1:16" ht="14.25" customHeight="1">
      <c r="A3729" s="64" t="s">
        <v>1</v>
      </c>
      <c r="B3729" s="163" t="s">
        <v>662</v>
      </c>
      <c r="C3729" s="174" t="s">
        <v>647</v>
      </c>
      <c r="D3729" s="68">
        <v>45567</v>
      </c>
      <c r="E3729" s="66">
        <f t="shared" si="42"/>
        <v>10</v>
      </c>
      <c r="F3729" s="66">
        <f t="shared" si="43"/>
        <v>2024</v>
      </c>
      <c r="G3729" s="67">
        <f t="shared" si="44"/>
        <v>45566</v>
      </c>
      <c r="H3729" s="67" t="s">
        <v>102</v>
      </c>
      <c r="I3729" s="26" t="s">
        <v>102</v>
      </c>
      <c r="J3729" s="66" t="s">
        <v>129</v>
      </c>
      <c r="K3729" s="69"/>
      <c r="L3729" s="69"/>
      <c r="M3729" s="69"/>
      <c r="N3729" s="69"/>
      <c r="O3729" s="71">
        <v>0</v>
      </c>
      <c r="P3729" s="74">
        <v>9</v>
      </c>
    </row>
    <row r="3730" spans="1:16" ht="14.25" customHeight="1">
      <c r="A3730" s="64" t="s">
        <v>1</v>
      </c>
      <c r="B3730" s="163" t="s">
        <v>662</v>
      </c>
      <c r="C3730" s="174" t="s">
        <v>647</v>
      </c>
      <c r="D3730" s="68">
        <v>45567</v>
      </c>
      <c r="E3730" s="66">
        <f t="shared" si="42"/>
        <v>10</v>
      </c>
      <c r="F3730" s="66">
        <f t="shared" si="43"/>
        <v>2024</v>
      </c>
      <c r="G3730" s="67">
        <f t="shared" si="44"/>
        <v>45566</v>
      </c>
      <c r="H3730" s="67" t="s">
        <v>102</v>
      </c>
      <c r="I3730" s="26" t="s">
        <v>102</v>
      </c>
      <c r="J3730" s="66" t="s">
        <v>129</v>
      </c>
      <c r="K3730" s="69"/>
      <c r="L3730" s="69"/>
      <c r="M3730" s="69"/>
      <c r="N3730" s="69"/>
      <c r="O3730" s="71">
        <v>0</v>
      </c>
      <c r="P3730" s="74">
        <v>9</v>
      </c>
    </row>
    <row r="3731" spans="1:16" ht="14.25" customHeight="1">
      <c r="A3731" s="64" t="s">
        <v>1</v>
      </c>
      <c r="B3731" s="163" t="s">
        <v>662</v>
      </c>
      <c r="C3731" s="174" t="s">
        <v>647</v>
      </c>
      <c r="D3731" s="68">
        <v>45567</v>
      </c>
      <c r="E3731" s="66">
        <f t="shared" si="42"/>
        <v>10</v>
      </c>
      <c r="F3731" s="66">
        <f t="shared" si="43"/>
        <v>2024</v>
      </c>
      <c r="G3731" s="67">
        <f t="shared" si="44"/>
        <v>45566</v>
      </c>
      <c r="H3731" s="67" t="s">
        <v>102</v>
      </c>
      <c r="I3731" s="26" t="s">
        <v>102</v>
      </c>
      <c r="J3731" s="66" t="s">
        <v>129</v>
      </c>
      <c r="K3731" s="69"/>
      <c r="L3731" s="69"/>
      <c r="M3731" s="69"/>
      <c r="N3731" s="69"/>
      <c r="O3731" s="71">
        <v>0</v>
      </c>
      <c r="P3731" s="74">
        <v>9</v>
      </c>
    </row>
    <row r="3732" spans="1:16" ht="14.25" customHeight="1">
      <c r="A3732" s="64" t="s">
        <v>1</v>
      </c>
      <c r="B3732" s="163" t="s">
        <v>662</v>
      </c>
      <c r="C3732" s="174" t="s">
        <v>647</v>
      </c>
      <c r="D3732" s="68">
        <v>45567</v>
      </c>
      <c r="E3732" s="66">
        <f t="shared" si="42"/>
        <v>10</v>
      </c>
      <c r="F3732" s="66">
        <f t="shared" si="43"/>
        <v>2024</v>
      </c>
      <c r="G3732" s="67">
        <f t="shared" si="44"/>
        <v>45566</v>
      </c>
      <c r="H3732" s="67" t="s">
        <v>102</v>
      </c>
      <c r="I3732" s="26" t="s">
        <v>102</v>
      </c>
      <c r="J3732" s="66" t="s">
        <v>129</v>
      </c>
      <c r="K3732" s="69"/>
      <c r="L3732" s="69"/>
      <c r="M3732" s="69"/>
      <c r="N3732" s="69"/>
      <c r="O3732" s="71">
        <v>0</v>
      </c>
      <c r="P3732" s="74">
        <v>9</v>
      </c>
    </row>
    <row r="3733" spans="1:16" ht="14.25" customHeight="1">
      <c r="A3733" s="64" t="s">
        <v>1</v>
      </c>
      <c r="B3733" s="163" t="s">
        <v>662</v>
      </c>
      <c r="C3733" s="174" t="s">
        <v>647</v>
      </c>
      <c r="D3733" s="68">
        <v>45567</v>
      </c>
      <c r="E3733" s="66">
        <f t="shared" si="42"/>
        <v>10</v>
      </c>
      <c r="F3733" s="66">
        <f t="shared" si="43"/>
        <v>2024</v>
      </c>
      <c r="G3733" s="67">
        <f t="shared" si="44"/>
        <v>45566</v>
      </c>
      <c r="H3733" s="67" t="s">
        <v>102</v>
      </c>
      <c r="I3733" s="26" t="s">
        <v>102</v>
      </c>
      <c r="J3733" s="66" t="s">
        <v>129</v>
      </c>
      <c r="K3733" s="69"/>
      <c r="L3733" s="69"/>
      <c r="M3733" s="69"/>
      <c r="N3733" s="69"/>
      <c r="O3733" s="71">
        <v>0</v>
      </c>
      <c r="P3733" s="74">
        <v>9</v>
      </c>
    </row>
    <row r="3734" spans="1:16" ht="14.25" customHeight="1">
      <c r="A3734" s="64" t="s">
        <v>1</v>
      </c>
      <c r="B3734" s="163" t="s">
        <v>662</v>
      </c>
      <c r="C3734" s="174" t="s">
        <v>647</v>
      </c>
      <c r="D3734" s="68">
        <v>45567</v>
      </c>
      <c r="E3734" s="66">
        <f t="shared" si="42"/>
        <v>10</v>
      </c>
      <c r="F3734" s="66">
        <f t="shared" si="43"/>
        <v>2024</v>
      </c>
      <c r="G3734" s="67">
        <f t="shared" si="44"/>
        <v>45566</v>
      </c>
      <c r="H3734" s="67" t="s">
        <v>102</v>
      </c>
      <c r="I3734" s="26" t="s">
        <v>102</v>
      </c>
      <c r="J3734" s="66" t="s">
        <v>129</v>
      </c>
      <c r="K3734" s="69"/>
      <c r="L3734" s="69"/>
      <c r="M3734" s="69"/>
      <c r="N3734" s="69"/>
      <c r="O3734" s="71">
        <v>0</v>
      </c>
      <c r="P3734" s="74">
        <v>9</v>
      </c>
    </row>
    <row r="3735" spans="1:16" ht="14.25" customHeight="1">
      <c r="A3735" s="64" t="s">
        <v>1</v>
      </c>
      <c r="B3735" s="163" t="s">
        <v>662</v>
      </c>
      <c r="C3735" s="174" t="s">
        <v>647</v>
      </c>
      <c r="D3735" s="68">
        <v>45567</v>
      </c>
      <c r="E3735" s="66">
        <f t="shared" si="42"/>
        <v>10</v>
      </c>
      <c r="F3735" s="66">
        <f t="shared" si="43"/>
        <v>2024</v>
      </c>
      <c r="G3735" s="67">
        <f t="shared" si="44"/>
        <v>45566</v>
      </c>
      <c r="H3735" s="67" t="s">
        <v>102</v>
      </c>
      <c r="I3735" s="26" t="s">
        <v>102</v>
      </c>
      <c r="J3735" s="66" t="s">
        <v>129</v>
      </c>
      <c r="K3735" s="69"/>
      <c r="L3735" s="69"/>
      <c r="M3735" s="69"/>
      <c r="N3735" s="69"/>
      <c r="O3735" s="71">
        <v>0</v>
      </c>
      <c r="P3735" s="74">
        <v>9</v>
      </c>
    </row>
    <row r="3736" spans="1:16" ht="14.25" customHeight="1">
      <c r="A3736" s="64" t="s">
        <v>1</v>
      </c>
      <c r="B3736" s="163" t="s">
        <v>662</v>
      </c>
      <c r="C3736" s="174" t="s">
        <v>647</v>
      </c>
      <c r="D3736" s="68">
        <v>45567</v>
      </c>
      <c r="E3736" s="66">
        <f t="shared" si="42"/>
        <v>10</v>
      </c>
      <c r="F3736" s="66">
        <f t="shared" si="43"/>
        <v>2024</v>
      </c>
      <c r="G3736" s="67">
        <f t="shared" si="44"/>
        <v>45566</v>
      </c>
      <c r="H3736" s="67" t="s">
        <v>63</v>
      </c>
      <c r="I3736" s="26" t="s">
        <v>63</v>
      </c>
      <c r="J3736" s="66" t="s">
        <v>2085</v>
      </c>
      <c r="K3736" s="69"/>
      <c r="L3736" s="69"/>
      <c r="M3736" s="69"/>
      <c r="N3736" s="69"/>
      <c r="O3736" s="71">
        <v>0</v>
      </c>
      <c r="P3736" s="74">
        <v>1549</v>
      </c>
    </row>
    <row r="3737" spans="1:16" ht="14.25" customHeight="1">
      <c r="A3737" s="64" t="s">
        <v>1</v>
      </c>
      <c r="B3737" s="163" t="s">
        <v>662</v>
      </c>
      <c r="C3737" s="174" t="s">
        <v>647</v>
      </c>
      <c r="D3737" s="68">
        <v>45568</v>
      </c>
      <c r="E3737" s="66">
        <f t="shared" si="42"/>
        <v>10</v>
      </c>
      <c r="F3737" s="66">
        <f t="shared" si="43"/>
        <v>2024</v>
      </c>
      <c r="G3737" s="67">
        <f t="shared" si="44"/>
        <v>45566</v>
      </c>
      <c r="H3737" s="67" t="s">
        <v>124</v>
      </c>
      <c r="I3737" s="26" t="s">
        <v>124</v>
      </c>
      <c r="J3737" s="66" t="s">
        <v>2086</v>
      </c>
      <c r="K3737" s="69"/>
      <c r="L3737" s="69"/>
      <c r="M3737" s="69"/>
      <c r="N3737" s="69"/>
      <c r="O3737" s="71">
        <v>6</v>
      </c>
      <c r="P3737" s="74">
        <v>0</v>
      </c>
    </row>
    <row r="3738" spans="1:16" ht="14.25" customHeight="1">
      <c r="A3738" s="64" t="s">
        <v>1</v>
      </c>
      <c r="B3738" s="163" t="s">
        <v>662</v>
      </c>
      <c r="C3738" s="174" t="s">
        <v>647</v>
      </c>
      <c r="D3738" s="68">
        <v>45568</v>
      </c>
      <c r="E3738" s="66">
        <f t="shared" si="42"/>
        <v>10</v>
      </c>
      <c r="F3738" s="66">
        <f t="shared" si="43"/>
        <v>2024</v>
      </c>
      <c r="G3738" s="67">
        <f t="shared" si="44"/>
        <v>45566</v>
      </c>
      <c r="H3738" s="67" t="s">
        <v>138</v>
      </c>
      <c r="I3738" s="26" t="s">
        <v>138</v>
      </c>
      <c r="J3738" s="66" t="s">
        <v>139</v>
      </c>
      <c r="K3738" s="69"/>
      <c r="L3738" s="69"/>
      <c r="M3738" s="69"/>
      <c r="N3738" s="69"/>
      <c r="O3738" s="71">
        <v>0.01</v>
      </c>
      <c r="P3738" s="74">
        <v>0</v>
      </c>
    </row>
    <row r="3739" spans="1:16" ht="14.25" customHeight="1">
      <c r="A3739" s="64" t="s">
        <v>1</v>
      </c>
      <c r="B3739" s="163" t="s">
        <v>662</v>
      </c>
      <c r="C3739" s="174" t="s">
        <v>647</v>
      </c>
      <c r="D3739" s="68">
        <v>45568</v>
      </c>
      <c r="E3739" s="66">
        <f t="shared" si="42"/>
        <v>10</v>
      </c>
      <c r="F3739" s="66">
        <f t="shared" si="43"/>
        <v>2024</v>
      </c>
      <c r="G3739" s="67">
        <f t="shared" si="44"/>
        <v>45566</v>
      </c>
      <c r="H3739" s="67" t="s">
        <v>59</v>
      </c>
      <c r="I3739" s="26" t="s">
        <v>59</v>
      </c>
      <c r="J3739" s="66" t="s">
        <v>2087</v>
      </c>
      <c r="K3739" s="69"/>
      <c r="L3739" s="69"/>
      <c r="M3739" s="69"/>
      <c r="N3739" s="69"/>
      <c r="O3739" s="71">
        <v>0</v>
      </c>
      <c r="P3739" s="74">
        <v>1743.74</v>
      </c>
    </row>
    <row r="3740" spans="1:16" ht="14.25" customHeight="1">
      <c r="A3740" s="64" t="s">
        <v>1</v>
      </c>
      <c r="B3740" s="163" t="s">
        <v>662</v>
      </c>
      <c r="C3740" s="174" t="s">
        <v>647</v>
      </c>
      <c r="D3740" s="68">
        <v>45568</v>
      </c>
      <c r="E3740" s="66">
        <f t="shared" si="42"/>
        <v>10</v>
      </c>
      <c r="F3740" s="66">
        <f t="shared" si="43"/>
        <v>2024</v>
      </c>
      <c r="G3740" s="67">
        <f t="shared" si="44"/>
        <v>45566</v>
      </c>
      <c r="H3740" s="67" t="s">
        <v>281</v>
      </c>
      <c r="I3740" s="26" t="s">
        <v>281</v>
      </c>
      <c r="J3740" s="66" t="s">
        <v>2088</v>
      </c>
      <c r="K3740" s="69"/>
      <c r="L3740" s="69"/>
      <c r="M3740" s="69"/>
      <c r="N3740" s="69"/>
      <c r="O3740" s="71">
        <v>0</v>
      </c>
      <c r="P3740" s="74">
        <v>19.8</v>
      </c>
    </row>
    <row r="3741" spans="1:16" ht="14.25" customHeight="1">
      <c r="A3741" s="64" t="s">
        <v>1</v>
      </c>
      <c r="B3741" s="163" t="s">
        <v>662</v>
      </c>
      <c r="C3741" s="174" t="s">
        <v>647</v>
      </c>
      <c r="D3741" s="68">
        <v>45568</v>
      </c>
      <c r="E3741" s="66">
        <f t="shared" si="42"/>
        <v>10</v>
      </c>
      <c r="F3741" s="66">
        <f t="shared" si="43"/>
        <v>2024</v>
      </c>
      <c r="G3741" s="67">
        <f t="shared" si="44"/>
        <v>45566</v>
      </c>
      <c r="H3741" s="67" t="s">
        <v>281</v>
      </c>
      <c r="I3741" s="26" t="s">
        <v>281</v>
      </c>
      <c r="J3741" s="66" t="s">
        <v>2089</v>
      </c>
      <c r="K3741" s="69"/>
      <c r="L3741" s="69"/>
      <c r="M3741" s="69"/>
      <c r="N3741" s="69"/>
      <c r="O3741" s="71">
        <v>0</v>
      </c>
      <c r="P3741" s="74">
        <v>19.8</v>
      </c>
    </row>
    <row r="3742" spans="1:16" ht="14.25" customHeight="1">
      <c r="A3742" s="64" t="s">
        <v>1</v>
      </c>
      <c r="B3742" s="163" t="s">
        <v>662</v>
      </c>
      <c r="C3742" s="174" t="s">
        <v>647</v>
      </c>
      <c r="D3742" s="68">
        <v>45569</v>
      </c>
      <c r="E3742" s="66">
        <f t="shared" si="42"/>
        <v>10</v>
      </c>
      <c r="F3742" s="66">
        <f t="shared" si="43"/>
        <v>2024</v>
      </c>
      <c r="G3742" s="67">
        <f t="shared" si="44"/>
        <v>45566</v>
      </c>
      <c r="H3742" s="67" t="s">
        <v>138</v>
      </c>
      <c r="I3742" s="26" t="s">
        <v>138</v>
      </c>
      <c r="J3742" s="66" t="s">
        <v>139</v>
      </c>
      <c r="K3742" s="69"/>
      <c r="L3742" s="69"/>
      <c r="M3742" s="69"/>
      <c r="N3742" s="69"/>
      <c r="O3742" s="71">
        <v>0.16</v>
      </c>
      <c r="P3742" s="74">
        <v>0</v>
      </c>
    </row>
    <row r="3743" spans="1:16" ht="14.25" customHeight="1">
      <c r="A3743" s="64" t="s">
        <v>1</v>
      </c>
      <c r="B3743" s="163" t="s">
        <v>662</v>
      </c>
      <c r="C3743" s="174" t="s">
        <v>647</v>
      </c>
      <c r="D3743" s="68">
        <v>45569</v>
      </c>
      <c r="E3743" s="66">
        <f t="shared" si="42"/>
        <v>10</v>
      </c>
      <c r="F3743" s="66">
        <f t="shared" si="43"/>
        <v>2024</v>
      </c>
      <c r="G3743" s="67">
        <f t="shared" si="44"/>
        <v>45566</v>
      </c>
      <c r="H3743" s="67" t="s">
        <v>63</v>
      </c>
      <c r="I3743" s="26" t="s">
        <v>63</v>
      </c>
      <c r="J3743" s="66" t="s">
        <v>2090</v>
      </c>
      <c r="K3743" s="69"/>
      <c r="L3743" s="69"/>
      <c r="M3743" s="69"/>
      <c r="N3743" s="69"/>
      <c r="O3743" s="71">
        <v>0</v>
      </c>
      <c r="P3743" s="74">
        <v>3659.4700000000003</v>
      </c>
    </row>
    <row r="3744" spans="1:16" ht="14.25" customHeight="1">
      <c r="A3744" s="64" t="s">
        <v>1</v>
      </c>
      <c r="B3744" s="163" t="s">
        <v>662</v>
      </c>
      <c r="C3744" s="174" t="s">
        <v>647</v>
      </c>
      <c r="D3744" s="68">
        <v>45569</v>
      </c>
      <c r="E3744" s="66">
        <f t="shared" si="42"/>
        <v>10</v>
      </c>
      <c r="F3744" s="66">
        <f t="shared" si="43"/>
        <v>2024</v>
      </c>
      <c r="G3744" s="67">
        <f t="shared" si="44"/>
        <v>45566</v>
      </c>
      <c r="H3744" s="67" t="s">
        <v>63</v>
      </c>
      <c r="I3744" s="26" t="s">
        <v>63</v>
      </c>
      <c r="J3744" s="66" t="s">
        <v>2091</v>
      </c>
      <c r="K3744" s="69"/>
      <c r="L3744" s="69"/>
      <c r="M3744" s="69"/>
      <c r="N3744" s="69"/>
      <c r="O3744" s="71">
        <v>0</v>
      </c>
      <c r="P3744" s="74">
        <v>3429.78</v>
      </c>
    </row>
    <row r="3745" spans="1:16" ht="14.25" customHeight="1">
      <c r="A3745" s="64" t="s">
        <v>1</v>
      </c>
      <c r="B3745" s="163" t="s">
        <v>662</v>
      </c>
      <c r="C3745" s="174" t="s">
        <v>647</v>
      </c>
      <c r="D3745" s="68">
        <v>45569</v>
      </c>
      <c r="E3745" s="66">
        <f t="shared" si="42"/>
        <v>10</v>
      </c>
      <c r="F3745" s="66">
        <f t="shared" si="43"/>
        <v>2024</v>
      </c>
      <c r="G3745" s="67">
        <f t="shared" si="44"/>
        <v>45566</v>
      </c>
      <c r="H3745" s="67" t="s">
        <v>63</v>
      </c>
      <c r="I3745" s="26" t="s">
        <v>63</v>
      </c>
      <c r="J3745" s="66" t="s">
        <v>2092</v>
      </c>
      <c r="K3745" s="69"/>
      <c r="L3745" s="69"/>
      <c r="M3745" s="69"/>
      <c r="N3745" s="69"/>
      <c r="O3745" s="71">
        <v>0</v>
      </c>
      <c r="P3745" s="74">
        <v>1388.84</v>
      </c>
    </row>
    <row r="3746" spans="1:16" ht="14.25" customHeight="1">
      <c r="A3746" s="64" t="s">
        <v>1</v>
      </c>
      <c r="B3746" s="163" t="s">
        <v>662</v>
      </c>
      <c r="C3746" s="174" t="s">
        <v>647</v>
      </c>
      <c r="D3746" s="68">
        <v>45569</v>
      </c>
      <c r="E3746" s="66">
        <f t="shared" si="42"/>
        <v>10</v>
      </c>
      <c r="F3746" s="66">
        <f t="shared" si="43"/>
        <v>2024</v>
      </c>
      <c r="G3746" s="67">
        <f t="shared" si="44"/>
        <v>45566</v>
      </c>
      <c r="H3746" s="67" t="s">
        <v>63</v>
      </c>
      <c r="I3746" s="26" t="s">
        <v>63</v>
      </c>
      <c r="J3746" s="66" t="s">
        <v>2093</v>
      </c>
      <c r="K3746" s="69"/>
      <c r="L3746" s="69"/>
      <c r="M3746" s="69"/>
      <c r="N3746" s="69"/>
      <c r="O3746" s="71">
        <v>0</v>
      </c>
      <c r="P3746" s="74">
        <v>1999.23</v>
      </c>
    </row>
    <row r="3747" spans="1:16" ht="14.25" customHeight="1">
      <c r="A3747" s="64" t="s">
        <v>1</v>
      </c>
      <c r="B3747" s="163" t="s">
        <v>662</v>
      </c>
      <c r="C3747" s="174" t="s">
        <v>647</v>
      </c>
      <c r="D3747" s="68">
        <v>45569</v>
      </c>
      <c r="E3747" s="66">
        <f t="shared" si="42"/>
        <v>10</v>
      </c>
      <c r="F3747" s="66">
        <f t="shared" si="43"/>
        <v>2024</v>
      </c>
      <c r="G3747" s="67">
        <f t="shared" si="44"/>
        <v>45566</v>
      </c>
      <c r="H3747" s="67" t="s">
        <v>63</v>
      </c>
      <c r="I3747" s="26" t="s">
        <v>63</v>
      </c>
      <c r="J3747" s="66" t="s">
        <v>2094</v>
      </c>
      <c r="K3747" s="69"/>
      <c r="L3747" s="69"/>
      <c r="M3747" s="69"/>
      <c r="N3747" s="69"/>
      <c r="O3747" s="71">
        <v>0</v>
      </c>
      <c r="P3747" s="74">
        <v>3028.93</v>
      </c>
    </row>
    <row r="3748" spans="1:16" ht="14.25" customHeight="1">
      <c r="A3748" s="64" t="s">
        <v>1</v>
      </c>
      <c r="B3748" s="163" t="s">
        <v>662</v>
      </c>
      <c r="C3748" s="174" t="s">
        <v>647</v>
      </c>
      <c r="D3748" s="68">
        <v>45569</v>
      </c>
      <c r="E3748" s="66">
        <f t="shared" si="42"/>
        <v>10</v>
      </c>
      <c r="F3748" s="66">
        <f t="shared" si="43"/>
        <v>2024</v>
      </c>
      <c r="G3748" s="67">
        <f t="shared" si="44"/>
        <v>45566</v>
      </c>
      <c r="H3748" s="67" t="s">
        <v>63</v>
      </c>
      <c r="I3748" s="26" t="s">
        <v>63</v>
      </c>
      <c r="J3748" s="66" t="s">
        <v>2095</v>
      </c>
      <c r="K3748" s="69"/>
      <c r="L3748" s="69"/>
      <c r="M3748" s="69"/>
      <c r="N3748" s="69"/>
      <c r="O3748" s="71">
        <v>0</v>
      </c>
      <c r="P3748" s="74">
        <v>4705.16</v>
      </c>
    </row>
    <row r="3749" spans="1:16" ht="14.25" customHeight="1">
      <c r="A3749" s="64" t="s">
        <v>1</v>
      </c>
      <c r="B3749" s="163" t="s">
        <v>662</v>
      </c>
      <c r="C3749" s="174" t="s">
        <v>647</v>
      </c>
      <c r="D3749" s="68">
        <v>45569</v>
      </c>
      <c r="E3749" s="66">
        <f t="shared" si="42"/>
        <v>10</v>
      </c>
      <c r="F3749" s="66">
        <f t="shared" si="43"/>
        <v>2024</v>
      </c>
      <c r="G3749" s="67">
        <f t="shared" si="44"/>
        <v>45566</v>
      </c>
      <c r="H3749" s="67" t="s">
        <v>102</v>
      </c>
      <c r="I3749" s="26" t="s">
        <v>102</v>
      </c>
      <c r="J3749" s="66" t="s">
        <v>129</v>
      </c>
      <c r="K3749" s="69"/>
      <c r="L3749" s="69"/>
      <c r="M3749" s="69"/>
      <c r="N3749" s="69"/>
      <c r="O3749" s="71">
        <v>0</v>
      </c>
      <c r="P3749" s="74">
        <v>9</v>
      </c>
    </row>
    <row r="3750" spans="1:16" ht="14.25" customHeight="1">
      <c r="A3750" s="64" t="s">
        <v>1</v>
      </c>
      <c r="B3750" s="163" t="s">
        <v>662</v>
      </c>
      <c r="C3750" s="174" t="s">
        <v>647</v>
      </c>
      <c r="D3750" s="68">
        <v>45572</v>
      </c>
      <c r="E3750" s="66">
        <f t="shared" si="42"/>
        <v>10</v>
      </c>
      <c r="F3750" s="66">
        <f t="shared" si="43"/>
        <v>2024</v>
      </c>
      <c r="G3750" s="67">
        <f t="shared" si="44"/>
        <v>45566</v>
      </c>
      <c r="H3750" s="67" t="s">
        <v>124</v>
      </c>
      <c r="I3750" s="26" t="s">
        <v>124</v>
      </c>
      <c r="J3750" s="66" t="s">
        <v>136</v>
      </c>
      <c r="K3750" s="69"/>
      <c r="L3750" s="69"/>
      <c r="M3750" s="69"/>
      <c r="N3750" s="69"/>
      <c r="O3750" s="71">
        <v>250.03</v>
      </c>
      <c r="P3750" s="74">
        <v>0</v>
      </c>
    </row>
    <row r="3751" spans="1:16" ht="14.25" customHeight="1">
      <c r="A3751" s="64" t="s">
        <v>1</v>
      </c>
      <c r="B3751" s="163" t="s">
        <v>662</v>
      </c>
      <c r="C3751" s="174" t="s">
        <v>647</v>
      </c>
      <c r="D3751" s="68">
        <v>45572</v>
      </c>
      <c r="E3751" s="66">
        <f t="shared" si="42"/>
        <v>10</v>
      </c>
      <c r="F3751" s="66">
        <f t="shared" si="43"/>
        <v>2024</v>
      </c>
      <c r="G3751" s="67">
        <f t="shared" si="44"/>
        <v>45566</v>
      </c>
      <c r="H3751" s="67" t="s">
        <v>142</v>
      </c>
      <c r="I3751" s="26" t="s">
        <v>142</v>
      </c>
      <c r="J3751" s="66" t="s">
        <v>182</v>
      </c>
      <c r="K3751" s="69"/>
      <c r="L3751" s="69"/>
      <c r="M3751" s="69" t="s">
        <v>664</v>
      </c>
      <c r="N3751" s="69" t="s">
        <v>604</v>
      </c>
      <c r="O3751" s="71">
        <v>32.64</v>
      </c>
      <c r="P3751" s="74">
        <v>0</v>
      </c>
    </row>
    <row r="3752" spans="1:16" ht="14.25" customHeight="1">
      <c r="A3752" s="64" t="s">
        <v>1</v>
      </c>
      <c r="B3752" s="163" t="s">
        <v>662</v>
      </c>
      <c r="C3752" s="174" t="s">
        <v>647</v>
      </c>
      <c r="D3752" s="68">
        <v>45572</v>
      </c>
      <c r="E3752" s="66">
        <f t="shared" si="42"/>
        <v>10</v>
      </c>
      <c r="F3752" s="66">
        <f t="shared" si="43"/>
        <v>2024</v>
      </c>
      <c r="G3752" s="67">
        <f t="shared" si="44"/>
        <v>45566</v>
      </c>
      <c r="H3752" s="67" t="s">
        <v>142</v>
      </c>
      <c r="I3752" s="26" t="s">
        <v>142</v>
      </c>
      <c r="J3752" s="66" t="s">
        <v>182</v>
      </c>
      <c r="K3752" s="69"/>
      <c r="L3752" s="69"/>
      <c r="M3752" s="69" t="s">
        <v>664</v>
      </c>
      <c r="N3752" s="69" t="s">
        <v>604</v>
      </c>
      <c r="O3752" s="71">
        <v>32.64</v>
      </c>
      <c r="P3752" s="74">
        <v>0</v>
      </c>
    </row>
    <row r="3753" spans="1:16" ht="14.25" customHeight="1">
      <c r="A3753" s="64" t="s">
        <v>1</v>
      </c>
      <c r="B3753" s="163" t="s">
        <v>662</v>
      </c>
      <c r="C3753" s="174" t="s">
        <v>647</v>
      </c>
      <c r="D3753" s="68">
        <v>45572</v>
      </c>
      <c r="E3753" s="66">
        <f t="shared" si="42"/>
        <v>10</v>
      </c>
      <c r="F3753" s="66">
        <f t="shared" si="43"/>
        <v>2024</v>
      </c>
      <c r="G3753" s="67">
        <f t="shared" si="44"/>
        <v>45566</v>
      </c>
      <c r="H3753" s="67" t="s">
        <v>142</v>
      </c>
      <c r="I3753" s="26" t="s">
        <v>142</v>
      </c>
      <c r="J3753" s="66" t="s">
        <v>182</v>
      </c>
      <c r="K3753" s="69"/>
      <c r="L3753" s="69"/>
      <c r="M3753" s="69" t="s">
        <v>664</v>
      </c>
      <c r="N3753" s="69" t="s">
        <v>604</v>
      </c>
      <c r="O3753" s="71">
        <v>32.64</v>
      </c>
      <c r="P3753" s="74">
        <v>0</v>
      </c>
    </row>
    <row r="3754" spans="1:16" ht="14.25" customHeight="1">
      <c r="A3754" s="64" t="s">
        <v>1</v>
      </c>
      <c r="B3754" s="163" t="s">
        <v>662</v>
      </c>
      <c r="C3754" s="174" t="s">
        <v>647</v>
      </c>
      <c r="D3754" s="68">
        <v>45572</v>
      </c>
      <c r="E3754" s="66">
        <f t="shared" si="42"/>
        <v>10</v>
      </c>
      <c r="F3754" s="66">
        <f t="shared" si="43"/>
        <v>2024</v>
      </c>
      <c r="G3754" s="67">
        <f t="shared" si="44"/>
        <v>45566</v>
      </c>
      <c r="H3754" s="67" t="s">
        <v>142</v>
      </c>
      <c r="I3754" s="26" t="s">
        <v>142</v>
      </c>
      <c r="J3754" s="66" t="s">
        <v>182</v>
      </c>
      <c r="K3754" s="69"/>
      <c r="L3754" s="69"/>
      <c r="M3754" s="69" t="s">
        <v>664</v>
      </c>
      <c r="N3754" s="69" t="s">
        <v>604</v>
      </c>
      <c r="O3754" s="71">
        <v>32.64</v>
      </c>
      <c r="P3754" s="74">
        <v>0</v>
      </c>
    </row>
    <row r="3755" spans="1:16" ht="14.25" customHeight="1">
      <c r="A3755" s="64" t="s">
        <v>1</v>
      </c>
      <c r="B3755" s="163" t="s">
        <v>662</v>
      </c>
      <c r="C3755" s="174" t="s">
        <v>647</v>
      </c>
      <c r="D3755" s="68">
        <v>45572</v>
      </c>
      <c r="E3755" s="66">
        <f t="shared" si="42"/>
        <v>10</v>
      </c>
      <c r="F3755" s="66">
        <f t="shared" si="43"/>
        <v>2024</v>
      </c>
      <c r="G3755" s="67">
        <f t="shared" si="44"/>
        <v>45566</v>
      </c>
      <c r="H3755" s="67" t="s">
        <v>142</v>
      </c>
      <c r="I3755" s="26" t="s">
        <v>142</v>
      </c>
      <c r="J3755" s="66" t="s">
        <v>182</v>
      </c>
      <c r="K3755" s="69"/>
      <c r="L3755" s="69"/>
      <c r="M3755" s="69" t="s">
        <v>664</v>
      </c>
      <c r="N3755" s="69" t="s">
        <v>604</v>
      </c>
      <c r="O3755" s="71">
        <v>184.05</v>
      </c>
      <c r="P3755" s="74">
        <v>0</v>
      </c>
    </row>
    <row r="3756" spans="1:16" ht="14.25" customHeight="1">
      <c r="A3756" s="64" t="s">
        <v>1</v>
      </c>
      <c r="B3756" s="163" t="s">
        <v>662</v>
      </c>
      <c r="C3756" s="174" t="s">
        <v>647</v>
      </c>
      <c r="D3756" s="68">
        <v>45583</v>
      </c>
      <c r="E3756" s="66">
        <f t="shared" si="42"/>
        <v>10</v>
      </c>
      <c r="F3756" s="66">
        <f t="shared" si="43"/>
        <v>2024</v>
      </c>
      <c r="G3756" s="67">
        <f t="shared" si="44"/>
        <v>45566</v>
      </c>
      <c r="H3756" s="67" t="s">
        <v>142</v>
      </c>
      <c r="I3756" s="26" t="s">
        <v>142</v>
      </c>
      <c r="J3756" s="66" t="s">
        <v>182</v>
      </c>
      <c r="K3756" s="69"/>
      <c r="L3756" s="69"/>
      <c r="M3756" s="69" t="s">
        <v>664</v>
      </c>
      <c r="N3756" s="69" t="s">
        <v>604</v>
      </c>
      <c r="O3756" s="71">
        <v>184.05</v>
      </c>
      <c r="P3756" s="74">
        <v>0</v>
      </c>
    </row>
    <row r="3757" spans="1:16" ht="14.25" customHeight="1">
      <c r="A3757" s="64" t="s">
        <v>1</v>
      </c>
      <c r="B3757" s="163" t="s">
        <v>662</v>
      </c>
      <c r="C3757" s="174" t="s">
        <v>647</v>
      </c>
      <c r="D3757" s="68">
        <v>45575</v>
      </c>
      <c r="E3757" s="66">
        <f t="shared" si="42"/>
        <v>10</v>
      </c>
      <c r="F3757" s="66">
        <f t="shared" si="43"/>
        <v>2024</v>
      </c>
      <c r="G3757" s="67">
        <f t="shared" si="44"/>
        <v>45566</v>
      </c>
      <c r="H3757" s="67" t="s">
        <v>142</v>
      </c>
      <c r="I3757" s="26" t="s">
        <v>142</v>
      </c>
      <c r="J3757" s="66" t="s">
        <v>182</v>
      </c>
      <c r="K3757" s="69"/>
      <c r="L3757" s="69"/>
      <c r="M3757" s="69" t="s">
        <v>664</v>
      </c>
      <c r="N3757" s="69" t="s">
        <v>604</v>
      </c>
      <c r="O3757" s="71">
        <v>203.98</v>
      </c>
      <c r="P3757" s="74">
        <v>0</v>
      </c>
    </row>
    <row r="3758" spans="1:16" ht="14.25" customHeight="1">
      <c r="A3758" s="64" t="s">
        <v>1</v>
      </c>
      <c r="B3758" s="163" t="s">
        <v>662</v>
      </c>
      <c r="C3758" s="174" t="s">
        <v>647</v>
      </c>
      <c r="D3758" s="68">
        <v>45572</v>
      </c>
      <c r="E3758" s="66">
        <f t="shared" si="42"/>
        <v>10</v>
      </c>
      <c r="F3758" s="66">
        <f t="shared" si="43"/>
        <v>2024</v>
      </c>
      <c r="G3758" s="67">
        <f t="shared" si="44"/>
        <v>45566</v>
      </c>
      <c r="H3758" s="67" t="s">
        <v>142</v>
      </c>
      <c r="I3758" s="26" t="s">
        <v>142</v>
      </c>
      <c r="J3758" s="66" t="s">
        <v>182</v>
      </c>
      <c r="K3758" s="69"/>
      <c r="L3758" s="69"/>
      <c r="M3758" s="69" t="s">
        <v>664</v>
      </c>
      <c r="N3758" s="69" t="s">
        <v>604</v>
      </c>
      <c r="O3758" s="71">
        <v>157.46</v>
      </c>
      <c r="P3758" s="74">
        <v>0</v>
      </c>
    </row>
    <row r="3759" spans="1:16" ht="14.25" customHeight="1">
      <c r="A3759" s="64" t="s">
        <v>1</v>
      </c>
      <c r="B3759" s="163" t="s">
        <v>662</v>
      </c>
      <c r="C3759" s="174" t="s">
        <v>647</v>
      </c>
      <c r="D3759" s="68">
        <v>45572</v>
      </c>
      <c r="E3759" s="66">
        <f t="shared" si="42"/>
        <v>10</v>
      </c>
      <c r="F3759" s="66">
        <f t="shared" si="43"/>
        <v>2024</v>
      </c>
      <c r="G3759" s="67">
        <f t="shared" si="44"/>
        <v>45566</v>
      </c>
      <c r="H3759" s="67" t="s">
        <v>142</v>
      </c>
      <c r="I3759" s="26" t="s">
        <v>142</v>
      </c>
      <c r="J3759" s="66" t="s">
        <v>182</v>
      </c>
      <c r="K3759" s="69"/>
      <c r="L3759" s="69"/>
      <c r="M3759" s="69" t="s">
        <v>664</v>
      </c>
      <c r="N3759" s="69" t="s">
        <v>604</v>
      </c>
      <c r="O3759" s="71">
        <v>720.8</v>
      </c>
      <c r="P3759" s="74">
        <v>0</v>
      </c>
    </row>
    <row r="3760" spans="1:16" ht="14.25" customHeight="1">
      <c r="A3760" s="64" t="s">
        <v>1</v>
      </c>
      <c r="B3760" s="163" t="s">
        <v>662</v>
      </c>
      <c r="C3760" s="174" t="s">
        <v>647</v>
      </c>
      <c r="D3760" s="68">
        <v>45572</v>
      </c>
      <c r="E3760" s="66">
        <f t="shared" si="42"/>
        <v>10</v>
      </c>
      <c r="F3760" s="66">
        <f t="shared" si="43"/>
        <v>2024</v>
      </c>
      <c r="G3760" s="67">
        <f t="shared" si="44"/>
        <v>45566</v>
      </c>
      <c r="H3760" s="67" t="s">
        <v>142</v>
      </c>
      <c r="I3760" s="26" t="s">
        <v>142</v>
      </c>
      <c r="J3760" s="66" t="s">
        <v>182</v>
      </c>
      <c r="K3760" s="69"/>
      <c r="L3760" s="69"/>
      <c r="M3760" s="69" t="s">
        <v>664</v>
      </c>
      <c r="N3760" s="69" t="s">
        <v>604</v>
      </c>
      <c r="O3760" s="71">
        <v>540.6</v>
      </c>
      <c r="P3760" s="74">
        <v>0</v>
      </c>
    </row>
    <row r="3761" spans="1:16" ht="14.25" customHeight="1">
      <c r="A3761" s="64" t="s">
        <v>1</v>
      </c>
      <c r="B3761" s="163" t="s">
        <v>662</v>
      </c>
      <c r="C3761" s="174" t="s">
        <v>647</v>
      </c>
      <c r="D3761" s="68">
        <v>45572</v>
      </c>
      <c r="E3761" s="66">
        <f t="shared" si="42"/>
        <v>10</v>
      </c>
      <c r="F3761" s="66">
        <f t="shared" si="43"/>
        <v>2024</v>
      </c>
      <c r="G3761" s="67">
        <f t="shared" si="44"/>
        <v>45566</v>
      </c>
      <c r="H3761" s="67" t="s">
        <v>142</v>
      </c>
      <c r="I3761" s="26" t="s">
        <v>142</v>
      </c>
      <c r="J3761" s="66" t="s">
        <v>182</v>
      </c>
      <c r="K3761" s="69"/>
      <c r="L3761" s="69"/>
      <c r="M3761" s="69" t="s">
        <v>664</v>
      </c>
      <c r="N3761" s="69" t="s">
        <v>604</v>
      </c>
      <c r="O3761" s="71">
        <v>1755.95</v>
      </c>
      <c r="P3761" s="74">
        <v>0</v>
      </c>
    </row>
    <row r="3762" spans="1:16" ht="14.25" customHeight="1">
      <c r="A3762" s="64" t="s">
        <v>1</v>
      </c>
      <c r="B3762" s="163" t="s">
        <v>662</v>
      </c>
      <c r="C3762" s="174" t="s">
        <v>647</v>
      </c>
      <c r="D3762" s="68">
        <v>45572</v>
      </c>
      <c r="E3762" s="66">
        <f t="shared" si="42"/>
        <v>10</v>
      </c>
      <c r="F3762" s="66">
        <f t="shared" si="43"/>
        <v>2024</v>
      </c>
      <c r="G3762" s="67">
        <f t="shared" si="44"/>
        <v>45566</v>
      </c>
      <c r="H3762" s="67" t="s">
        <v>142</v>
      </c>
      <c r="I3762" s="26" t="s">
        <v>142</v>
      </c>
      <c r="J3762" s="66" t="s">
        <v>182</v>
      </c>
      <c r="K3762" s="69"/>
      <c r="L3762" s="69"/>
      <c r="M3762" s="69" t="s">
        <v>664</v>
      </c>
      <c r="N3762" s="69" t="s">
        <v>604</v>
      </c>
      <c r="O3762" s="71">
        <v>128.72</v>
      </c>
      <c r="P3762" s="74">
        <v>0</v>
      </c>
    </row>
    <row r="3763" spans="1:16" ht="14.25" customHeight="1">
      <c r="A3763" s="64" t="s">
        <v>1</v>
      </c>
      <c r="B3763" s="163" t="s">
        <v>662</v>
      </c>
      <c r="C3763" s="174" t="s">
        <v>647</v>
      </c>
      <c r="D3763" s="68">
        <v>45572</v>
      </c>
      <c r="E3763" s="66">
        <f t="shared" si="42"/>
        <v>10</v>
      </c>
      <c r="F3763" s="66">
        <f t="shared" si="43"/>
        <v>2024</v>
      </c>
      <c r="G3763" s="67">
        <f t="shared" si="44"/>
        <v>45566</v>
      </c>
      <c r="H3763" s="67" t="s">
        <v>142</v>
      </c>
      <c r="I3763" s="26" t="s">
        <v>142</v>
      </c>
      <c r="J3763" s="66" t="s">
        <v>182</v>
      </c>
      <c r="K3763" s="69"/>
      <c r="L3763" s="69"/>
      <c r="M3763" s="69" t="s">
        <v>664</v>
      </c>
      <c r="N3763" s="69" t="s">
        <v>604</v>
      </c>
      <c r="O3763" s="71">
        <v>362</v>
      </c>
      <c r="P3763" s="74">
        <v>0</v>
      </c>
    </row>
    <row r="3764" spans="1:16" ht="14.25" customHeight="1">
      <c r="A3764" s="64" t="s">
        <v>1</v>
      </c>
      <c r="B3764" s="163" t="s">
        <v>662</v>
      </c>
      <c r="C3764" s="174" t="s">
        <v>647</v>
      </c>
      <c r="D3764" s="68">
        <v>45572</v>
      </c>
      <c r="E3764" s="66">
        <f t="shared" si="42"/>
        <v>10</v>
      </c>
      <c r="F3764" s="66">
        <f t="shared" si="43"/>
        <v>2024</v>
      </c>
      <c r="G3764" s="67">
        <f t="shared" si="44"/>
        <v>45566</v>
      </c>
      <c r="H3764" s="67" t="s">
        <v>142</v>
      </c>
      <c r="I3764" s="26" t="s">
        <v>142</v>
      </c>
      <c r="J3764" s="66" t="s">
        <v>182</v>
      </c>
      <c r="K3764" s="69"/>
      <c r="L3764" s="69"/>
      <c r="M3764" s="69" t="s">
        <v>664</v>
      </c>
      <c r="N3764" s="69" t="s">
        <v>604</v>
      </c>
      <c r="O3764" s="71">
        <v>1737.14</v>
      </c>
      <c r="P3764" s="74">
        <v>0</v>
      </c>
    </row>
    <row r="3765" spans="1:16" ht="14.25" customHeight="1">
      <c r="A3765" s="64" t="s">
        <v>1</v>
      </c>
      <c r="B3765" s="163" t="s">
        <v>662</v>
      </c>
      <c r="C3765" s="174" t="s">
        <v>647</v>
      </c>
      <c r="D3765" s="68">
        <v>45572</v>
      </c>
      <c r="E3765" s="66">
        <f t="shared" si="42"/>
        <v>10</v>
      </c>
      <c r="F3765" s="66">
        <f t="shared" si="43"/>
        <v>2024</v>
      </c>
      <c r="G3765" s="67">
        <f t="shared" si="44"/>
        <v>45566</v>
      </c>
      <c r="H3765" s="67" t="s">
        <v>142</v>
      </c>
      <c r="I3765" s="26" t="s">
        <v>142</v>
      </c>
      <c r="J3765" s="66" t="s">
        <v>182</v>
      </c>
      <c r="K3765" s="69"/>
      <c r="L3765" s="69"/>
      <c r="M3765" s="69" t="s">
        <v>664</v>
      </c>
      <c r="N3765" s="69" t="s">
        <v>604</v>
      </c>
      <c r="O3765" s="71">
        <v>1537.87</v>
      </c>
      <c r="P3765" s="74">
        <v>0</v>
      </c>
    </row>
    <row r="3766" spans="1:16" ht="14.25" customHeight="1">
      <c r="A3766" s="64" t="s">
        <v>1</v>
      </c>
      <c r="B3766" s="163" t="s">
        <v>662</v>
      </c>
      <c r="C3766" s="174" t="s">
        <v>647</v>
      </c>
      <c r="D3766" s="68">
        <v>45581</v>
      </c>
      <c r="E3766" s="66">
        <f t="shared" si="42"/>
        <v>10</v>
      </c>
      <c r="F3766" s="66">
        <f t="shared" si="43"/>
        <v>2024</v>
      </c>
      <c r="G3766" s="67">
        <f t="shared" si="44"/>
        <v>45566</v>
      </c>
      <c r="H3766" s="67" t="s">
        <v>142</v>
      </c>
      <c r="I3766" s="26" t="s">
        <v>142</v>
      </c>
      <c r="J3766" s="66" t="s">
        <v>182</v>
      </c>
      <c r="K3766" s="69"/>
      <c r="L3766" s="69"/>
      <c r="M3766" s="69" t="s">
        <v>664</v>
      </c>
      <c r="N3766" s="69" t="s">
        <v>604</v>
      </c>
      <c r="O3766" s="71">
        <v>362</v>
      </c>
      <c r="P3766" s="74">
        <v>0</v>
      </c>
    </row>
    <row r="3767" spans="1:16" ht="14.25" customHeight="1">
      <c r="A3767" s="64" t="s">
        <v>1</v>
      </c>
      <c r="B3767" s="163" t="s">
        <v>662</v>
      </c>
      <c r="C3767" s="174" t="s">
        <v>647</v>
      </c>
      <c r="D3767" s="68">
        <v>45581</v>
      </c>
      <c r="E3767" s="66">
        <f t="shared" si="42"/>
        <v>10</v>
      </c>
      <c r="F3767" s="66">
        <f t="shared" si="43"/>
        <v>2024</v>
      </c>
      <c r="G3767" s="67">
        <f t="shared" si="44"/>
        <v>45566</v>
      </c>
      <c r="H3767" s="67" t="s">
        <v>142</v>
      </c>
      <c r="I3767" s="26" t="s">
        <v>142</v>
      </c>
      <c r="J3767" s="66" t="s">
        <v>182</v>
      </c>
      <c r="K3767" s="69"/>
      <c r="L3767" s="69"/>
      <c r="M3767" s="69" t="s">
        <v>664</v>
      </c>
      <c r="N3767" s="69" t="s">
        <v>604</v>
      </c>
      <c r="O3767" s="71">
        <v>618.16999999999996</v>
      </c>
      <c r="P3767" s="74">
        <v>0</v>
      </c>
    </row>
    <row r="3768" spans="1:16" ht="14.25" customHeight="1">
      <c r="A3768" s="64" t="s">
        <v>1</v>
      </c>
      <c r="B3768" s="163" t="s">
        <v>662</v>
      </c>
      <c r="C3768" s="174" t="s">
        <v>647</v>
      </c>
      <c r="D3768" s="68">
        <v>45572</v>
      </c>
      <c r="E3768" s="66">
        <f t="shared" si="42"/>
        <v>10</v>
      </c>
      <c r="F3768" s="66">
        <f t="shared" si="43"/>
        <v>2024</v>
      </c>
      <c r="G3768" s="67">
        <f t="shared" si="44"/>
        <v>45566</v>
      </c>
      <c r="H3768" s="67" t="s">
        <v>124</v>
      </c>
      <c r="I3768" s="26" t="s">
        <v>124</v>
      </c>
      <c r="J3768" s="66" t="s">
        <v>2096</v>
      </c>
      <c r="K3768" s="69"/>
      <c r="L3768" s="69"/>
      <c r="M3768" s="69"/>
      <c r="N3768" s="69"/>
      <c r="O3768" s="71">
        <v>1900</v>
      </c>
      <c r="P3768" s="74">
        <v>0</v>
      </c>
    </row>
    <row r="3769" spans="1:16" ht="14.25" customHeight="1">
      <c r="A3769" s="64" t="s">
        <v>1</v>
      </c>
      <c r="B3769" s="163" t="s">
        <v>662</v>
      </c>
      <c r="C3769" s="174" t="s">
        <v>647</v>
      </c>
      <c r="D3769" s="68">
        <v>45572</v>
      </c>
      <c r="E3769" s="66">
        <f t="shared" si="42"/>
        <v>10</v>
      </c>
      <c r="F3769" s="66">
        <f t="shared" si="43"/>
        <v>2024</v>
      </c>
      <c r="G3769" s="67">
        <f t="shared" si="44"/>
        <v>45566</v>
      </c>
      <c r="H3769" s="67" t="s">
        <v>124</v>
      </c>
      <c r="I3769" s="26" t="s">
        <v>124</v>
      </c>
      <c r="J3769" s="66" t="s">
        <v>2097</v>
      </c>
      <c r="K3769" s="69"/>
      <c r="L3769" s="69"/>
      <c r="M3769" s="69"/>
      <c r="N3769" s="69"/>
      <c r="O3769" s="71">
        <v>2000</v>
      </c>
      <c r="P3769" s="74">
        <v>0</v>
      </c>
    </row>
    <row r="3770" spans="1:16" ht="14.25" customHeight="1">
      <c r="A3770" s="64" t="s">
        <v>1</v>
      </c>
      <c r="B3770" s="163" t="s">
        <v>662</v>
      </c>
      <c r="C3770" s="174" t="s">
        <v>647</v>
      </c>
      <c r="D3770" s="68">
        <v>45572</v>
      </c>
      <c r="E3770" s="66">
        <f t="shared" si="42"/>
        <v>10</v>
      </c>
      <c r="F3770" s="66">
        <f t="shared" si="43"/>
        <v>2024</v>
      </c>
      <c r="G3770" s="67">
        <f t="shared" si="44"/>
        <v>45566</v>
      </c>
      <c r="H3770" s="67" t="s">
        <v>124</v>
      </c>
      <c r="I3770" s="26" t="s">
        <v>124</v>
      </c>
      <c r="J3770" s="66" t="s">
        <v>2098</v>
      </c>
      <c r="K3770" s="69"/>
      <c r="L3770" s="69"/>
      <c r="M3770" s="69"/>
      <c r="N3770" s="69"/>
      <c r="O3770" s="71">
        <v>1900</v>
      </c>
      <c r="P3770" s="74">
        <v>0</v>
      </c>
    </row>
    <row r="3771" spans="1:16" ht="14.25" customHeight="1">
      <c r="A3771" s="64" t="s">
        <v>1</v>
      </c>
      <c r="B3771" s="163" t="s">
        <v>662</v>
      </c>
      <c r="C3771" s="174" t="s">
        <v>647</v>
      </c>
      <c r="D3771" s="68">
        <v>45572</v>
      </c>
      <c r="E3771" s="66">
        <f t="shared" si="42"/>
        <v>10</v>
      </c>
      <c r="F3771" s="66">
        <f t="shared" si="43"/>
        <v>2024</v>
      </c>
      <c r="G3771" s="67">
        <f t="shared" si="44"/>
        <v>45566</v>
      </c>
      <c r="H3771" s="67" t="s">
        <v>124</v>
      </c>
      <c r="I3771" s="26" t="s">
        <v>124</v>
      </c>
      <c r="J3771" s="66" t="s">
        <v>2099</v>
      </c>
      <c r="K3771" s="69"/>
      <c r="L3771" s="69"/>
      <c r="M3771" s="69"/>
      <c r="N3771" s="69"/>
      <c r="O3771" s="71">
        <v>2000</v>
      </c>
      <c r="P3771" s="74">
        <v>0</v>
      </c>
    </row>
    <row r="3772" spans="1:16" ht="14.25" customHeight="1">
      <c r="A3772" s="64" t="s">
        <v>1</v>
      </c>
      <c r="B3772" s="163" t="s">
        <v>662</v>
      </c>
      <c r="C3772" s="174" t="s">
        <v>647</v>
      </c>
      <c r="D3772" s="68">
        <v>45572</v>
      </c>
      <c r="E3772" s="66">
        <f t="shared" si="42"/>
        <v>10</v>
      </c>
      <c r="F3772" s="66">
        <f t="shared" si="43"/>
        <v>2024</v>
      </c>
      <c r="G3772" s="67">
        <f t="shared" si="44"/>
        <v>45566</v>
      </c>
      <c r="H3772" s="67" t="s">
        <v>124</v>
      </c>
      <c r="I3772" s="26" t="s">
        <v>124</v>
      </c>
      <c r="J3772" s="66" t="s">
        <v>2100</v>
      </c>
      <c r="K3772" s="69"/>
      <c r="L3772" s="69"/>
      <c r="M3772" s="69"/>
      <c r="N3772" s="69"/>
      <c r="O3772" s="71">
        <v>2000</v>
      </c>
      <c r="P3772" s="74">
        <v>0</v>
      </c>
    </row>
    <row r="3773" spans="1:16" ht="14.25" customHeight="1">
      <c r="A3773" s="64" t="s">
        <v>1</v>
      </c>
      <c r="B3773" s="163" t="s">
        <v>662</v>
      </c>
      <c r="C3773" s="174" t="s">
        <v>647</v>
      </c>
      <c r="D3773" s="68">
        <v>45572</v>
      </c>
      <c r="E3773" s="66">
        <f t="shared" si="42"/>
        <v>10</v>
      </c>
      <c r="F3773" s="66">
        <f t="shared" si="43"/>
        <v>2024</v>
      </c>
      <c r="G3773" s="67">
        <f t="shared" si="44"/>
        <v>45566</v>
      </c>
      <c r="H3773" s="67" t="s">
        <v>124</v>
      </c>
      <c r="I3773" s="26" t="s">
        <v>124</v>
      </c>
      <c r="J3773" s="66" t="s">
        <v>2101</v>
      </c>
      <c r="K3773" s="69"/>
      <c r="L3773" s="69"/>
      <c r="M3773" s="69"/>
      <c r="N3773" s="69"/>
      <c r="O3773" s="71">
        <v>200</v>
      </c>
      <c r="P3773" s="74">
        <v>0</v>
      </c>
    </row>
    <row r="3774" spans="1:16" ht="14.25" customHeight="1">
      <c r="A3774" s="64" t="s">
        <v>1</v>
      </c>
      <c r="B3774" s="163" t="s">
        <v>662</v>
      </c>
      <c r="C3774" s="174" t="s">
        <v>647</v>
      </c>
      <c r="D3774" s="68">
        <v>45572</v>
      </c>
      <c r="E3774" s="66">
        <f t="shared" si="42"/>
        <v>10</v>
      </c>
      <c r="F3774" s="66">
        <f t="shared" si="43"/>
        <v>2024</v>
      </c>
      <c r="G3774" s="67">
        <f t="shared" si="44"/>
        <v>45566</v>
      </c>
      <c r="H3774" s="67" t="s">
        <v>124</v>
      </c>
      <c r="I3774" s="26" t="s">
        <v>124</v>
      </c>
      <c r="J3774" s="66" t="s">
        <v>2102</v>
      </c>
      <c r="K3774" s="69"/>
      <c r="L3774" s="69"/>
      <c r="M3774" s="69"/>
      <c r="N3774" s="69"/>
      <c r="O3774" s="71">
        <v>2000</v>
      </c>
      <c r="P3774" s="74">
        <v>0</v>
      </c>
    </row>
    <row r="3775" spans="1:16" ht="14.25" customHeight="1">
      <c r="A3775" s="64" t="s">
        <v>1</v>
      </c>
      <c r="B3775" s="163" t="s">
        <v>662</v>
      </c>
      <c r="C3775" s="174" t="s">
        <v>647</v>
      </c>
      <c r="D3775" s="68">
        <v>45572</v>
      </c>
      <c r="E3775" s="66">
        <f t="shared" si="42"/>
        <v>10</v>
      </c>
      <c r="F3775" s="66">
        <f t="shared" si="43"/>
        <v>2024</v>
      </c>
      <c r="G3775" s="67">
        <f t="shared" si="44"/>
        <v>45566</v>
      </c>
      <c r="H3775" s="67" t="s">
        <v>124</v>
      </c>
      <c r="I3775" s="26" t="s">
        <v>124</v>
      </c>
      <c r="J3775" s="66" t="s">
        <v>2103</v>
      </c>
      <c r="K3775" s="69"/>
      <c r="L3775" s="69"/>
      <c r="M3775" s="69"/>
      <c r="N3775" s="69"/>
      <c r="O3775" s="71">
        <v>1800</v>
      </c>
      <c r="P3775" s="74">
        <v>0</v>
      </c>
    </row>
    <row r="3776" spans="1:16" ht="14.25" customHeight="1">
      <c r="A3776" s="64" t="s">
        <v>1</v>
      </c>
      <c r="B3776" s="163" t="s">
        <v>662</v>
      </c>
      <c r="C3776" s="174" t="s">
        <v>647</v>
      </c>
      <c r="D3776" s="68">
        <v>45572</v>
      </c>
      <c r="E3776" s="66">
        <f t="shared" si="42"/>
        <v>10</v>
      </c>
      <c r="F3776" s="66">
        <f t="shared" si="43"/>
        <v>2024</v>
      </c>
      <c r="G3776" s="67">
        <f t="shared" si="44"/>
        <v>45566</v>
      </c>
      <c r="H3776" s="67" t="s">
        <v>124</v>
      </c>
      <c r="I3776" s="26" t="s">
        <v>124</v>
      </c>
      <c r="J3776" s="66" t="s">
        <v>2104</v>
      </c>
      <c r="K3776" s="69"/>
      <c r="L3776" s="69"/>
      <c r="M3776" s="69"/>
      <c r="N3776" s="69"/>
      <c r="O3776" s="71">
        <v>2000</v>
      </c>
      <c r="P3776" s="74">
        <v>0</v>
      </c>
    </row>
    <row r="3777" spans="1:16" ht="14.25" customHeight="1">
      <c r="A3777" s="64" t="s">
        <v>1</v>
      </c>
      <c r="B3777" s="163" t="s">
        <v>662</v>
      </c>
      <c r="C3777" s="174" t="s">
        <v>647</v>
      </c>
      <c r="D3777" s="68">
        <v>45572</v>
      </c>
      <c r="E3777" s="66">
        <f t="shared" si="42"/>
        <v>10</v>
      </c>
      <c r="F3777" s="66">
        <f t="shared" si="43"/>
        <v>2024</v>
      </c>
      <c r="G3777" s="67">
        <f t="shared" si="44"/>
        <v>45566</v>
      </c>
      <c r="H3777" s="67" t="s">
        <v>124</v>
      </c>
      <c r="I3777" s="26" t="s">
        <v>124</v>
      </c>
      <c r="J3777" s="66" t="s">
        <v>2105</v>
      </c>
      <c r="K3777" s="69"/>
      <c r="L3777" s="69"/>
      <c r="M3777" s="69"/>
      <c r="N3777" s="69"/>
      <c r="O3777" s="71">
        <v>1900</v>
      </c>
      <c r="P3777" s="74">
        <v>0</v>
      </c>
    </row>
    <row r="3778" spans="1:16" ht="14.25" customHeight="1">
      <c r="A3778" s="64" t="s">
        <v>1</v>
      </c>
      <c r="B3778" s="163" t="s">
        <v>662</v>
      </c>
      <c r="C3778" s="174" t="s">
        <v>647</v>
      </c>
      <c r="D3778" s="68">
        <v>45572</v>
      </c>
      <c r="E3778" s="66">
        <f t="shared" si="42"/>
        <v>10</v>
      </c>
      <c r="F3778" s="66">
        <f t="shared" si="43"/>
        <v>2024</v>
      </c>
      <c r="G3778" s="67">
        <f t="shared" si="44"/>
        <v>45566</v>
      </c>
      <c r="H3778" s="67" t="s">
        <v>124</v>
      </c>
      <c r="I3778" s="26" t="s">
        <v>124</v>
      </c>
      <c r="J3778" s="66" t="s">
        <v>2106</v>
      </c>
      <c r="K3778" s="69"/>
      <c r="L3778" s="69"/>
      <c r="M3778" s="69"/>
      <c r="N3778" s="69"/>
      <c r="O3778" s="71">
        <v>2000</v>
      </c>
      <c r="P3778" s="74">
        <v>0</v>
      </c>
    </row>
    <row r="3779" spans="1:16" ht="14.25" customHeight="1">
      <c r="A3779" s="64" t="s">
        <v>1</v>
      </c>
      <c r="B3779" s="163" t="s">
        <v>662</v>
      </c>
      <c r="C3779" s="174" t="s">
        <v>647</v>
      </c>
      <c r="D3779" s="68">
        <v>45572</v>
      </c>
      <c r="E3779" s="66">
        <f t="shared" si="42"/>
        <v>10</v>
      </c>
      <c r="F3779" s="66">
        <f t="shared" si="43"/>
        <v>2024</v>
      </c>
      <c r="G3779" s="67">
        <f t="shared" si="44"/>
        <v>45566</v>
      </c>
      <c r="H3779" s="67" t="s">
        <v>124</v>
      </c>
      <c r="I3779" s="26" t="s">
        <v>124</v>
      </c>
      <c r="J3779" s="66" t="s">
        <v>2107</v>
      </c>
      <c r="K3779" s="69"/>
      <c r="L3779" s="69"/>
      <c r="M3779" s="69"/>
      <c r="N3779" s="69"/>
      <c r="O3779" s="71">
        <v>1335</v>
      </c>
      <c r="P3779" s="74">
        <v>0</v>
      </c>
    </row>
    <row r="3780" spans="1:16" ht="14.25" customHeight="1">
      <c r="A3780" s="64" t="s">
        <v>1</v>
      </c>
      <c r="B3780" s="163" t="s">
        <v>662</v>
      </c>
      <c r="C3780" s="174" t="s">
        <v>647</v>
      </c>
      <c r="D3780" s="68">
        <v>45572</v>
      </c>
      <c r="E3780" s="66">
        <f t="shared" si="42"/>
        <v>10</v>
      </c>
      <c r="F3780" s="66">
        <f t="shared" si="43"/>
        <v>2024</v>
      </c>
      <c r="G3780" s="67">
        <f t="shared" si="44"/>
        <v>45566</v>
      </c>
      <c r="H3780" s="67" t="s">
        <v>124</v>
      </c>
      <c r="I3780" s="26" t="s">
        <v>124</v>
      </c>
      <c r="J3780" s="66" t="s">
        <v>2108</v>
      </c>
      <c r="K3780" s="69"/>
      <c r="L3780" s="69"/>
      <c r="M3780" s="69"/>
      <c r="N3780" s="69"/>
      <c r="O3780" s="71">
        <v>300</v>
      </c>
      <c r="P3780" s="74">
        <v>0</v>
      </c>
    </row>
    <row r="3781" spans="1:16" ht="14.25" customHeight="1">
      <c r="A3781" s="64" t="s">
        <v>1</v>
      </c>
      <c r="B3781" s="163" t="s">
        <v>662</v>
      </c>
      <c r="C3781" s="174" t="s">
        <v>647</v>
      </c>
      <c r="D3781" s="68">
        <v>45581</v>
      </c>
      <c r="E3781" s="66">
        <f t="shared" si="42"/>
        <v>10</v>
      </c>
      <c r="F3781" s="66">
        <f t="shared" si="43"/>
        <v>2024</v>
      </c>
      <c r="G3781" s="67">
        <f t="shared" si="44"/>
        <v>45566</v>
      </c>
      <c r="H3781" s="67" t="s">
        <v>142</v>
      </c>
      <c r="I3781" s="26" t="s">
        <v>142</v>
      </c>
      <c r="J3781" s="66" t="s">
        <v>182</v>
      </c>
      <c r="K3781" s="69"/>
      <c r="L3781" s="69"/>
      <c r="M3781" s="69" t="s">
        <v>664</v>
      </c>
      <c r="N3781" s="69" t="s">
        <v>604</v>
      </c>
      <c r="O3781" s="71">
        <v>32.64</v>
      </c>
      <c r="P3781" s="74">
        <v>0</v>
      </c>
    </row>
    <row r="3782" spans="1:16" ht="14.25" customHeight="1">
      <c r="A3782" s="64" t="s">
        <v>1</v>
      </c>
      <c r="B3782" s="163" t="s">
        <v>662</v>
      </c>
      <c r="C3782" s="174" t="s">
        <v>647</v>
      </c>
      <c r="D3782" s="68">
        <v>45583</v>
      </c>
      <c r="E3782" s="66">
        <f t="shared" si="42"/>
        <v>10</v>
      </c>
      <c r="F3782" s="66">
        <f t="shared" si="43"/>
        <v>2024</v>
      </c>
      <c r="G3782" s="67">
        <f t="shared" si="44"/>
        <v>45566</v>
      </c>
      <c r="H3782" s="67" t="s">
        <v>142</v>
      </c>
      <c r="I3782" s="26" t="s">
        <v>142</v>
      </c>
      <c r="J3782" s="66" t="s">
        <v>2109</v>
      </c>
      <c r="K3782" s="69"/>
      <c r="L3782" s="69"/>
      <c r="M3782" s="69" t="s">
        <v>664</v>
      </c>
      <c r="N3782" s="69" t="s">
        <v>604</v>
      </c>
      <c r="O3782" s="71">
        <v>58.39</v>
      </c>
      <c r="P3782" s="74">
        <v>0</v>
      </c>
    </row>
    <row r="3783" spans="1:16" ht="14.25" customHeight="1">
      <c r="A3783" s="64" t="s">
        <v>1</v>
      </c>
      <c r="B3783" s="163" t="s">
        <v>662</v>
      </c>
      <c r="C3783" s="174" t="s">
        <v>647</v>
      </c>
      <c r="D3783" s="68">
        <v>45581</v>
      </c>
      <c r="E3783" s="66">
        <f t="shared" si="42"/>
        <v>10</v>
      </c>
      <c r="F3783" s="66">
        <f t="shared" si="43"/>
        <v>2024</v>
      </c>
      <c r="G3783" s="67">
        <f t="shared" si="44"/>
        <v>45566</v>
      </c>
      <c r="H3783" s="67" t="s">
        <v>142</v>
      </c>
      <c r="I3783" s="26" t="s">
        <v>142</v>
      </c>
      <c r="J3783" s="66" t="s">
        <v>182</v>
      </c>
      <c r="K3783" s="69"/>
      <c r="L3783" s="69"/>
      <c r="M3783" s="69" t="s">
        <v>664</v>
      </c>
      <c r="N3783" s="69" t="s">
        <v>604</v>
      </c>
      <c r="O3783" s="71">
        <v>93.19</v>
      </c>
      <c r="P3783" s="74">
        <v>0</v>
      </c>
    </row>
    <row r="3784" spans="1:16" ht="14.25" customHeight="1">
      <c r="A3784" s="64" t="s">
        <v>1</v>
      </c>
      <c r="B3784" s="163" t="s">
        <v>662</v>
      </c>
      <c r="C3784" s="174" t="s">
        <v>647</v>
      </c>
      <c r="D3784" s="68">
        <v>45583</v>
      </c>
      <c r="E3784" s="66">
        <f t="shared" si="42"/>
        <v>10</v>
      </c>
      <c r="F3784" s="66">
        <f t="shared" si="43"/>
        <v>2024</v>
      </c>
      <c r="G3784" s="67">
        <f t="shared" si="44"/>
        <v>45566</v>
      </c>
      <c r="H3784" s="67" t="s">
        <v>142</v>
      </c>
      <c r="I3784" s="26" t="s">
        <v>142</v>
      </c>
      <c r="J3784" s="66" t="s">
        <v>182</v>
      </c>
      <c r="K3784" s="69"/>
      <c r="L3784" s="69"/>
      <c r="M3784" s="69" t="s">
        <v>664</v>
      </c>
      <c r="N3784" s="69" t="s">
        <v>604</v>
      </c>
      <c r="O3784" s="71">
        <v>93.19</v>
      </c>
      <c r="P3784" s="74">
        <v>0</v>
      </c>
    </row>
    <row r="3785" spans="1:16" ht="14.25" customHeight="1">
      <c r="A3785" s="64" t="s">
        <v>1</v>
      </c>
      <c r="B3785" s="163" t="s">
        <v>662</v>
      </c>
      <c r="C3785" s="174" t="s">
        <v>647</v>
      </c>
      <c r="D3785" s="68">
        <v>45573</v>
      </c>
      <c r="E3785" s="66">
        <f t="shared" si="42"/>
        <v>10</v>
      </c>
      <c r="F3785" s="66">
        <f t="shared" si="43"/>
        <v>2024</v>
      </c>
      <c r="G3785" s="67">
        <f t="shared" si="44"/>
        <v>45566</v>
      </c>
      <c r="H3785" s="67" t="s">
        <v>63</v>
      </c>
      <c r="I3785" s="26" t="s">
        <v>63</v>
      </c>
      <c r="J3785" s="66" t="s">
        <v>1355</v>
      </c>
      <c r="K3785" s="69"/>
      <c r="L3785" s="69"/>
      <c r="M3785" s="69"/>
      <c r="N3785" s="69"/>
      <c r="O3785" s="71">
        <v>0</v>
      </c>
      <c r="P3785" s="74">
        <v>19.32</v>
      </c>
    </row>
    <row r="3786" spans="1:16" ht="14.25" customHeight="1">
      <c r="A3786" s="64" t="s">
        <v>1</v>
      </c>
      <c r="B3786" s="163" t="s">
        <v>662</v>
      </c>
      <c r="C3786" s="174" t="s">
        <v>647</v>
      </c>
      <c r="D3786" s="68">
        <v>45573</v>
      </c>
      <c r="E3786" s="66">
        <f t="shared" si="42"/>
        <v>10</v>
      </c>
      <c r="F3786" s="66">
        <f t="shared" si="43"/>
        <v>2024</v>
      </c>
      <c r="G3786" s="67">
        <f t="shared" si="44"/>
        <v>45566</v>
      </c>
      <c r="H3786" s="67" t="s">
        <v>82</v>
      </c>
      <c r="I3786" s="26" t="s">
        <v>82</v>
      </c>
      <c r="J3786" s="66" t="s">
        <v>2110</v>
      </c>
      <c r="K3786" s="69"/>
      <c r="L3786" s="69"/>
      <c r="M3786" s="69"/>
      <c r="N3786" s="69"/>
      <c r="O3786" s="71">
        <v>0</v>
      </c>
      <c r="P3786" s="74">
        <v>650</v>
      </c>
    </row>
    <row r="3787" spans="1:16" ht="14.25" customHeight="1">
      <c r="A3787" s="64" t="s">
        <v>1</v>
      </c>
      <c r="B3787" s="163" t="s">
        <v>662</v>
      </c>
      <c r="C3787" s="174" t="s">
        <v>647</v>
      </c>
      <c r="D3787" s="68">
        <v>45573</v>
      </c>
      <c r="E3787" s="66">
        <f t="shared" si="42"/>
        <v>10</v>
      </c>
      <c r="F3787" s="66">
        <f t="shared" si="43"/>
        <v>2024</v>
      </c>
      <c r="G3787" s="67">
        <f t="shared" si="44"/>
        <v>45566</v>
      </c>
      <c r="H3787" s="67" t="s">
        <v>281</v>
      </c>
      <c r="I3787" s="26" t="s">
        <v>281</v>
      </c>
      <c r="J3787" s="66" t="s">
        <v>2111</v>
      </c>
      <c r="K3787" s="69"/>
      <c r="L3787" s="69"/>
      <c r="M3787" s="69"/>
      <c r="N3787" s="69"/>
      <c r="O3787" s="71">
        <v>0</v>
      </c>
      <c r="P3787" s="74">
        <v>183.54</v>
      </c>
    </row>
    <row r="3788" spans="1:16" ht="14.25" customHeight="1">
      <c r="A3788" s="64" t="s">
        <v>1</v>
      </c>
      <c r="B3788" s="163" t="s">
        <v>662</v>
      </c>
      <c r="C3788" s="174" t="s">
        <v>647</v>
      </c>
      <c r="D3788" s="68">
        <v>45575</v>
      </c>
      <c r="E3788" s="66">
        <f t="shared" si="42"/>
        <v>10</v>
      </c>
      <c r="F3788" s="66">
        <f t="shared" si="43"/>
        <v>2024</v>
      </c>
      <c r="G3788" s="67">
        <f t="shared" si="44"/>
        <v>45566</v>
      </c>
      <c r="H3788" s="67" t="s">
        <v>142</v>
      </c>
      <c r="I3788" s="26" t="s">
        <v>142</v>
      </c>
      <c r="J3788" s="66" t="s">
        <v>182</v>
      </c>
      <c r="K3788" s="69"/>
      <c r="L3788" s="69"/>
      <c r="M3788" s="69" t="s">
        <v>664</v>
      </c>
      <c r="N3788" s="69" t="s">
        <v>604</v>
      </c>
      <c r="O3788" s="71">
        <v>101.99</v>
      </c>
      <c r="P3788" s="74">
        <v>0</v>
      </c>
    </row>
    <row r="3789" spans="1:16" ht="14.25" customHeight="1">
      <c r="A3789" s="64" t="s">
        <v>1</v>
      </c>
      <c r="B3789" s="163" t="s">
        <v>662</v>
      </c>
      <c r="C3789" s="174" t="s">
        <v>647</v>
      </c>
      <c r="D3789" s="68">
        <v>45581</v>
      </c>
      <c r="E3789" s="66">
        <f t="shared" si="42"/>
        <v>10</v>
      </c>
      <c r="F3789" s="66">
        <f t="shared" si="43"/>
        <v>2024</v>
      </c>
      <c r="G3789" s="67">
        <f t="shared" si="44"/>
        <v>45566</v>
      </c>
      <c r="H3789" s="67" t="s">
        <v>142</v>
      </c>
      <c r="I3789" s="26" t="s">
        <v>142</v>
      </c>
      <c r="J3789" s="66" t="s">
        <v>182</v>
      </c>
      <c r="K3789" s="69"/>
      <c r="L3789" s="69"/>
      <c r="M3789" s="69" t="s">
        <v>664</v>
      </c>
      <c r="N3789" s="69" t="s">
        <v>604</v>
      </c>
      <c r="O3789" s="71">
        <v>102.39</v>
      </c>
      <c r="P3789" s="74">
        <v>0</v>
      </c>
    </row>
    <row r="3790" spans="1:16" ht="14.25" customHeight="1">
      <c r="A3790" s="64" t="s">
        <v>1</v>
      </c>
      <c r="B3790" s="163" t="s">
        <v>662</v>
      </c>
      <c r="C3790" s="174" t="s">
        <v>647</v>
      </c>
      <c r="D3790" s="68">
        <v>45575</v>
      </c>
      <c r="E3790" s="66">
        <f t="shared" si="42"/>
        <v>10</v>
      </c>
      <c r="F3790" s="66">
        <f t="shared" si="43"/>
        <v>2024</v>
      </c>
      <c r="G3790" s="67">
        <f t="shared" si="44"/>
        <v>45566</v>
      </c>
      <c r="H3790" s="67" t="s">
        <v>33</v>
      </c>
      <c r="I3790" s="26" t="s">
        <v>33</v>
      </c>
      <c r="J3790" s="66" t="s">
        <v>2112</v>
      </c>
      <c r="K3790" s="69"/>
      <c r="L3790" s="69"/>
      <c r="M3790" s="69"/>
      <c r="N3790" s="69"/>
      <c r="O3790" s="71">
        <v>0</v>
      </c>
      <c r="P3790" s="74">
        <v>305.98</v>
      </c>
    </row>
    <row r="3791" spans="1:16" ht="14.25" customHeight="1">
      <c r="A3791" s="64" t="s">
        <v>1</v>
      </c>
      <c r="B3791" s="163" t="s">
        <v>662</v>
      </c>
      <c r="C3791" s="174" t="s">
        <v>647</v>
      </c>
      <c r="D3791" s="68">
        <v>45575</v>
      </c>
      <c r="E3791" s="66">
        <f t="shared" si="42"/>
        <v>10</v>
      </c>
      <c r="F3791" s="66">
        <f t="shared" si="43"/>
        <v>2024</v>
      </c>
      <c r="G3791" s="67">
        <f t="shared" si="44"/>
        <v>45566</v>
      </c>
      <c r="H3791" s="67" t="s">
        <v>102</v>
      </c>
      <c r="I3791" s="26" t="s">
        <v>102</v>
      </c>
      <c r="J3791" s="66" t="s">
        <v>129</v>
      </c>
      <c r="K3791" s="69"/>
      <c r="L3791" s="69"/>
      <c r="M3791" s="69"/>
      <c r="N3791" s="69"/>
      <c r="O3791" s="71">
        <v>0</v>
      </c>
      <c r="P3791" s="74">
        <v>2.56</v>
      </c>
    </row>
    <row r="3792" spans="1:16" ht="14.25" customHeight="1">
      <c r="A3792" s="64" t="s">
        <v>1</v>
      </c>
      <c r="B3792" s="163" t="s">
        <v>662</v>
      </c>
      <c r="C3792" s="174" t="s">
        <v>647</v>
      </c>
      <c r="D3792" s="68">
        <v>45575</v>
      </c>
      <c r="E3792" s="66">
        <f t="shared" si="42"/>
        <v>10</v>
      </c>
      <c r="F3792" s="66">
        <f t="shared" si="43"/>
        <v>2024</v>
      </c>
      <c r="G3792" s="67">
        <f t="shared" si="44"/>
        <v>45566</v>
      </c>
      <c r="H3792" s="67" t="s">
        <v>102</v>
      </c>
      <c r="I3792" s="26" t="s">
        <v>102</v>
      </c>
      <c r="J3792" s="66" t="s">
        <v>129</v>
      </c>
      <c r="K3792" s="69"/>
      <c r="L3792" s="69"/>
      <c r="M3792" s="69"/>
      <c r="N3792" s="69"/>
      <c r="O3792" s="71">
        <v>0</v>
      </c>
      <c r="P3792" s="74">
        <v>9</v>
      </c>
    </row>
    <row r="3793" spans="1:16" ht="14.25" customHeight="1">
      <c r="A3793" s="64" t="s">
        <v>1</v>
      </c>
      <c r="B3793" s="163" t="s">
        <v>662</v>
      </c>
      <c r="C3793" s="174" t="s">
        <v>647</v>
      </c>
      <c r="D3793" s="68">
        <v>45579</v>
      </c>
      <c r="E3793" s="66">
        <f t="shared" si="42"/>
        <v>10</v>
      </c>
      <c r="F3793" s="66">
        <f t="shared" si="43"/>
        <v>2024</v>
      </c>
      <c r="G3793" s="67">
        <f t="shared" si="44"/>
        <v>45566</v>
      </c>
      <c r="H3793" s="67" t="s">
        <v>138</v>
      </c>
      <c r="I3793" s="26" t="s">
        <v>138</v>
      </c>
      <c r="J3793" s="66" t="s">
        <v>139</v>
      </c>
      <c r="K3793" s="69"/>
      <c r="L3793" s="69"/>
      <c r="M3793" s="69"/>
      <c r="N3793" s="69"/>
      <c r="O3793" s="71">
        <v>7.0000000000000007E-2</v>
      </c>
      <c r="P3793" s="74">
        <v>0</v>
      </c>
    </row>
    <row r="3794" spans="1:16" ht="14.25" customHeight="1">
      <c r="A3794" s="64" t="s">
        <v>1</v>
      </c>
      <c r="B3794" s="163" t="s">
        <v>662</v>
      </c>
      <c r="C3794" s="174" t="s">
        <v>647</v>
      </c>
      <c r="D3794" s="68">
        <v>45579</v>
      </c>
      <c r="E3794" s="66">
        <f t="shared" si="42"/>
        <v>10</v>
      </c>
      <c r="F3794" s="66">
        <f t="shared" si="43"/>
        <v>2024</v>
      </c>
      <c r="G3794" s="67">
        <f t="shared" si="44"/>
        <v>45566</v>
      </c>
      <c r="H3794" s="67" t="s">
        <v>147</v>
      </c>
      <c r="I3794" s="26" t="s">
        <v>147</v>
      </c>
      <c r="J3794" s="66" t="s">
        <v>2113</v>
      </c>
      <c r="K3794" s="69"/>
      <c r="L3794" s="69"/>
      <c r="M3794" s="69"/>
      <c r="N3794" s="69"/>
      <c r="O3794" s="71">
        <v>0</v>
      </c>
      <c r="P3794" s="74">
        <v>975</v>
      </c>
    </row>
    <row r="3795" spans="1:16" ht="14.25" customHeight="1">
      <c r="A3795" s="64" t="s">
        <v>1</v>
      </c>
      <c r="B3795" s="163" t="s">
        <v>662</v>
      </c>
      <c r="C3795" s="174" t="s">
        <v>647</v>
      </c>
      <c r="D3795" s="68">
        <v>45580</v>
      </c>
      <c r="E3795" s="66">
        <f t="shared" si="42"/>
        <v>10</v>
      </c>
      <c r="F3795" s="66">
        <f t="shared" si="43"/>
        <v>2024</v>
      </c>
      <c r="G3795" s="67">
        <f t="shared" si="44"/>
        <v>45566</v>
      </c>
      <c r="H3795" s="67" t="s">
        <v>630</v>
      </c>
      <c r="I3795" s="26" t="s">
        <v>630</v>
      </c>
      <c r="J3795" s="66" t="s">
        <v>359</v>
      </c>
      <c r="K3795" s="69"/>
      <c r="L3795" s="69"/>
      <c r="M3795" s="69"/>
      <c r="N3795" s="69"/>
      <c r="O3795" s="71">
        <v>5000</v>
      </c>
      <c r="P3795" s="74">
        <v>0</v>
      </c>
    </row>
    <row r="3796" spans="1:16" ht="14.25" customHeight="1">
      <c r="A3796" s="64" t="s">
        <v>1</v>
      </c>
      <c r="B3796" s="163" t="s">
        <v>662</v>
      </c>
      <c r="C3796" s="174" t="s">
        <v>647</v>
      </c>
      <c r="D3796" s="68">
        <v>45580</v>
      </c>
      <c r="E3796" s="66">
        <f t="shared" si="42"/>
        <v>10</v>
      </c>
      <c r="F3796" s="66">
        <f t="shared" si="43"/>
        <v>2024</v>
      </c>
      <c r="G3796" s="67">
        <f t="shared" si="44"/>
        <v>45566</v>
      </c>
      <c r="H3796" s="67" t="s">
        <v>175</v>
      </c>
      <c r="I3796" s="26" t="s">
        <v>175</v>
      </c>
      <c r="J3796" s="66" t="s">
        <v>2114</v>
      </c>
      <c r="K3796" s="69"/>
      <c r="L3796" s="69"/>
      <c r="M3796" s="69"/>
      <c r="N3796" s="69"/>
      <c r="O3796" s="71">
        <v>116.9</v>
      </c>
      <c r="P3796" s="74">
        <v>0</v>
      </c>
    </row>
    <row r="3797" spans="1:16" ht="14.25" customHeight="1">
      <c r="A3797" s="64" t="s">
        <v>1</v>
      </c>
      <c r="B3797" s="163" t="s">
        <v>662</v>
      </c>
      <c r="C3797" s="174" t="s">
        <v>647</v>
      </c>
      <c r="D3797" s="68">
        <v>45580</v>
      </c>
      <c r="E3797" s="66">
        <f t="shared" si="42"/>
        <v>10</v>
      </c>
      <c r="F3797" s="66">
        <f t="shared" si="43"/>
        <v>2024</v>
      </c>
      <c r="G3797" s="67">
        <f t="shared" si="44"/>
        <v>45566</v>
      </c>
      <c r="H3797" s="67" t="s">
        <v>582</v>
      </c>
      <c r="I3797" s="26" t="s">
        <v>582</v>
      </c>
      <c r="J3797" s="66" t="s">
        <v>2115</v>
      </c>
      <c r="K3797" s="69"/>
      <c r="L3797" s="69"/>
      <c r="M3797" s="69"/>
      <c r="N3797" s="69"/>
      <c r="O3797" s="71">
        <v>0</v>
      </c>
      <c r="P3797" s="74">
        <v>78.7</v>
      </c>
    </row>
    <row r="3798" spans="1:16" ht="14.25" customHeight="1">
      <c r="A3798" s="64" t="s">
        <v>1</v>
      </c>
      <c r="B3798" s="163" t="s">
        <v>662</v>
      </c>
      <c r="C3798" s="174" t="s">
        <v>647</v>
      </c>
      <c r="D3798" s="68">
        <v>45580</v>
      </c>
      <c r="E3798" s="66">
        <f t="shared" si="42"/>
        <v>10</v>
      </c>
      <c r="F3798" s="66">
        <f t="shared" si="43"/>
        <v>2024</v>
      </c>
      <c r="G3798" s="67">
        <f t="shared" si="44"/>
        <v>45566</v>
      </c>
      <c r="H3798" s="67" t="s">
        <v>102</v>
      </c>
      <c r="I3798" s="26" t="s">
        <v>102</v>
      </c>
      <c r="J3798" s="66" t="s">
        <v>167</v>
      </c>
      <c r="K3798" s="69"/>
      <c r="L3798" s="69"/>
      <c r="M3798" s="69"/>
      <c r="N3798" s="69"/>
      <c r="O3798" s="71">
        <v>0</v>
      </c>
      <c r="P3798" s="74">
        <v>156.1</v>
      </c>
    </row>
    <row r="3799" spans="1:16" ht="14.25" customHeight="1">
      <c r="A3799" s="64" t="s">
        <v>1</v>
      </c>
      <c r="B3799" s="163" t="s">
        <v>662</v>
      </c>
      <c r="C3799" s="174" t="s">
        <v>647</v>
      </c>
      <c r="D3799" s="68">
        <v>45580</v>
      </c>
      <c r="E3799" s="66">
        <f t="shared" si="42"/>
        <v>10</v>
      </c>
      <c r="F3799" s="66">
        <f t="shared" si="43"/>
        <v>2024</v>
      </c>
      <c r="G3799" s="67">
        <f t="shared" si="44"/>
        <v>45566</v>
      </c>
      <c r="H3799" s="67" t="s">
        <v>50</v>
      </c>
      <c r="I3799" s="26" t="s">
        <v>50</v>
      </c>
      <c r="J3799" s="66" t="s">
        <v>171</v>
      </c>
      <c r="K3799" s="69"/>
      <c r="L3799" s="69"/>
      <c r="M3799" s="69"/>
      <c r="N3799" s="69"/>
      <c r="O3799" s="71">
        <v>0</v>
      </c>
      <c r="P3799" s="74">
        <v>786.22</v>
      </c>
    </row>
    <row r="3800" spans="1:16" ht="14.25" customHeight="1">
      <c r="A3800" s="64" t="s">
        <v>1</v>
      </c>
      <c r="B3800" s="163" t="s">
        <v>662</v>
      </c>
      <c r="C3800" s="174" t="s">
        <v>647</v>
      </c>
      <c r="D3800" s="68">
        <v>45573</v>
      </c>
      <c r="E3800" s="66">
        <f t="shared" si="42"/>
        <v>10</v>
      </c>
      <c r="F3800" s="66">
        <f t="shared" si="43"/>
        <v>2024</v>
      </c>
      <c r="G3800" s="67">
        <f t="shared" si="44"/>
        <v>45566</v>
      </c>
      <c r="H3800" s="67" t="s">
        <v>142</v>
      </c>
      <c r="I3800" s="26" t="s">
        <v>142</v>
      </c>
      <c r="J3800" s="66" t="s">
        <v>182</v>
      </c>
      <c r="K3800" s="69"/>
      <c r="L3800" s="69"/>
      <c r="M3800" s="69" t="s">
        <v>664</v>
      </c>
      <c r="N3800" s="69" t="s">
        <v>604</v>
      </c>
      <c r="O3800" s="71">
        <v>627.47</v>
      </c>
      <c r="P3800" s="74">
        <v>0</v>
      </c>
    </row>
    <row r="3801" spans="1:16" ht="14.25" customHeight="1">
      <c r="A3801" s="64" t="s">
        <v>1</v>
      </c>
      <c r="B3801" s="163" t="s">
        <v>662</v>
      </c>
      <c r="C3801" s="174" t="s">
        <v>647</v>
      </c>
      <c r="D3801" s="68">
        <v>45572</v>
      </c>
      <c r="E3801" s="66">
        <f t="shared" si="42"/>
        <v>10</v>
      </c>
      <c r="F3801" s="66">
        <f t="shared" si="43"/>
        <v>2024</v>
      </c>
      <c r="G3801" s="67">
        <f t="shared" si="44"/>
        <v>45566</v>
      </c>
      <c r="H3801" s="67" t="s">
        <v>142</v>
      </c>
      <c r="I3801" s="26" t="s">
        <v>142</v>
      </c>
      <c r="J3801" s="66" t="s">
        <v>182</v>
      </c>
      <c r="K3801" s="69"/>
      <c r="L3801" s="69"/>
      <c r="M3801" s="69" t="s">
        <v>664</v>
      </c>
      <c r="N3801" s="69" t="s">
        <v>604</v>
      </c>
      <c r="O3801" s="71">
        <v>691.7</v>
      </c>
      <c r="P3801" s="74">
        <v>0</v>
      </c>
    </row>
    <row r="3802" spans="1:16" ht="14.25" customHeight="1">
      <c r="A3802" s="64" t="s">
        <v>1</v>
      </c>
      <c r="B3802" s="163" t="s">
        <v>662</v>
      </c>
      <c r="C3802" s="174" t="s">
        <v>647</v>
      </c>
      <c r="D3802" s="68">
        <v>45581</v>
      </c>
      <c r="E3802" s="66">
        <f t="shared" si="42"/>
        <v>10</v>
      </c>
      <c r="F3802" s="66">
        <f t="shared" si="43"/>
        <v>2024</v>
      </c>
      <c r="G3802" s="67">
        <f t="shared" si="44"/>
        <v>45566</v>
      </c>
      <c r="H3802" s="67" t="s">
        <v>142</v>
      </c>
      <c r="I3802" s="26" t="s">
        <v>142</v>
      </c>
      <c r="J3802" s="66" t="s">
        <v>182</v>
      </c>
      <c r="K3802" s="69"/>
      <c r="L3802" s="69"/>
      <c r="M3802" s="69" t="s">
        <v>664</v>
      </c>
      <c r="N3802" s="69" t="s">
        <v>604</v>
      </c>
      <c r="O3802" s="71">
        <v>250.19</v>
      </c>
      <c r="P3802" s="74">
        <v>0</v>
      </c>
    </row>
    <row r="3803" spans="1:16" ht="14.25" customHeight="1">
      <c r="A3803" s="64" t="s">
        <v>1</v>
      </c>
      <c r="B3803" s="163" t="s">
        <v>662</v>
      </c>
      <c r="C3803" s="174" t="s">
        <v>647</v>
      </c>
      <c r="D3803" s="68">
        <v>45581</v>
      </c>
      <c r="E3803" s="66">
        <f t="shared" si="42"/>
        <v>10</v>
      </c>
      <c r="F3803" s="66">
        <f t="shared" si="43"/>
        <v>2024</v>
      </c>
      <c r="G3803" s="67">
        <f t="shared" si="44"/>
        <v>45566</v>
      </c>
      <c r="H3803" s="67" t="s">
        <v>142</v>
      </c>
      <c r="I3803" s="26" t="s">
        <v>142</v>
      </c>
      <c r="J3803" s="66" t="s">
        <v>182</v>
      </c>
      <c r="K3803" s="69"/>
      <c r="L3803" s="69"/>
      <c r="M3803" s="69" t="s">
        <v>664</v>
      </c>
      <c r="N3803" s="69" t="s">
        <v>604</v>
      </c>
      <c r="O3803" s="71">
        <v>275.23</v>
      </c>
      <c r="P3803" s="74">
        <v>0</v>
      </c>
    </row>
    <row r="3804" spans="1:16" ht="14.25" customHeight="1">
      <c r="A3804" s="64" t="s">
        <v>1</v>
      </c>
      <c r="B3804" s="163" t="s">
        <v>662</v>
      </c>
      <c r="C3804" s="174" t="s">
        <v>647</v>
      </c>
      <c r="D3804" s="68">
        <v>45581</v>
      </c>
      <c r="E3804" s="66">
        <f t="shared" si="42"/>
        <v>10</v>
      </c>
      <c r="F3804" s="66">
        <f t="shared" si="43"/>
        <v>2024</v>
      </c>
      <c r="G3804" s="67">
        <f t="shared" si="44"/>
        <v>45566</v>
      </c>
      <c r="H3804" s="67" t="s">
        <v>142</v>
      </c>
      <c r="I3804" s="26" t="s">
        <v>142</v>
      </c>
      <c r="J3804" s="66" t="s">
        <v>182</v>
      </c>
      <c r="K3804" s="69"/>
      <c r="L3804" s="69"/>
      <c r="M3804" s="69" t="s">
        <v>664</v>
      </c>
      <c r="N3804" s="69" t="s">
        <v>604</v>
      </c>
      <c r="O3804" s="71">
        <v>299</v>
      </c>
      <c r="P3804" s="74">
        <v>0</v>
      </c>
    </row>
    <row r="3805" spans="1:16" ht="14.25" customHeight="1">
      <c r="A3805" s="64" t="s">
        <v>1</v>
      </c>
      <c r="B3805" s="163" t="s">
        <v>662</v>
      </c>
      <c r="C3805" s="174" t="s">
        <v>647</v>
      </c>
      <c r="D3805" s="68">
        <v>45590</v>
      </c>
      <c r="E3805" s="66">
        <f t="shared" si="42"/>
        <v>10</v>
      </c>
      <c r="F3805" s="66">
        <f t="shared" si="43"/>
        <v>2024</v>
      </c>
      <c r="G3805" s="67">
        <f t="shared" si="44"/>
        <v>45566</v>
      </c>
      <c r="H3805" s="67" t="s">
        <v>142</v>
      </c>
      <c r="I3805" s="26" t="s">
        <v>142</v>
      </c>
      <c r="J3805" s="66" t="s">
        <v>182</v>
      </c>
      <c r="K3805" s="69"/>
      <c r="L3805" s="69"/>
      <c r="M3805" s="69" t="s">
        <v>664</v>
      </c>
      <c r="N3805" s="69" t="s">
        <v>604</v>
      </c>
      <c r="O3805" s="71">
        <v>326.47000000000003</v>
      </c>
      <c r="P3805" s="74">
        <v>0</v>
      </c>
    </row>
    <row r="3806" spans="1:16" ht="14.25" customHeight="1">
      <c r="A3806" s="64" t="s">
        <v>1</v>
      </c>
      <c r="B3806" s="163" t="s">
        <v>662</v>
      </c>
      <c r="C3806" s="174" t="s">
        <v>647</v>
      </c>
      <c r="D3806" s="68">
        <v>45581</v>
      </c>
      <c r="E3806" s="66">
        <f t="shared" si="42"/>
        <v>10</v>
      </c>
      <c r="F3806" s="66">
        <f t="shared" si="43"/>
        <v>2024</v>
      </c>
      <c r="G3806" s="67">
        <f t="shared" si="44"/>
        <v>45566</v>
      </c>
      <c r="H3806" s="67" t="s">
        <v>142</v>
      </c>
      <c r="I3806" s="26" t="s">
        <v>142</v>
      </c>
      <c r="J3806" s="66" t="s">
        <v>182</v>
      </c>
      <c r="K3806" s="69"/>
      <c r="L3806" s="69"/>
      <c r="M3806" s="69" t="s">
        <v>664</v>
      </c>
      <c r="N3806" s="69" t="s">
        <v>604</v>
      </c>
      <c r="O3806" s="71">
        <v>720.8</v>
      </c>
      <c r="P3806" s="74">
        <v>0</v>
      </c>
    </row>
    <row r="3807" spans="1:16" ht="14.25" customHeight="1">
      <c r="A3807" s="64" t="s">
        <v>1</v>
      </c>
      <c r="B3807" s="163" t="s">
        <v>662</v>
      </c>
      <c r="C3807" s="174" t="s">
        <v>647</v>
      </c>
      <c r="D3807" s="68">
        <v>45581</v>
      </c>
      <c r="E3807" s="66">
        <f t="shared" si="42"/>
        <v>10</v>
      </c>
      <c r="F3807" s="66">
        <f t="shared" si="43"/>
        <v>2024</v>
      </c>
      <c r="G3807" s="67">
        <f t="shared" si="44"/>
        <v>45566</v>
      </c>
      <c r="H3807" s="67" t="s">
        <v>142</v>
      </c>
      <c r="I3807" s="26" t="s">
        <v>142</v>
      </c>
      <c r="J3807" s="66" t="s">
        <v>182</v>
      </c>
      <c r="K3807" s="69"/>
      <c r="L3807" s="69"/>
      <c r="M3807" s="69" t="s">
        <v>664</v>
      </c>
      <c r="N3807" s="69" t="s">
        <v>604</v>
      </c>
      <c r="O3807" s="71">
        <v>474.15</v>
      </c>
      <c r="P3807" s="74">
        <v>0</v>
      </c>
    </row>
    <row r="3808" spans="1:16" ht="14.25" customHeight="1">
      <c r="A3808" s="64" t="s">
        <v>1</v>
      </c>
      <c r="B3808" s="163" t="s">
        <v>662</v>
      </c>
      <c r="C3808" s="174" t="s">
        <v>647</v>
      </c>
      <c r="D3808" s="68">
        <v>45581</v>
      </c>
      <c r="E3808" s="66">
        <f t="shared" si="42"/>
        <v>10</v>
      </c>
      <c r="F3808" s="66">
        <f t="shared" si="43"/>
        <v>2024</v>
      </c>
      <c r="G3808" s="67">
        <f t="shared" si="44"/>
        <v>45566</v>
      </c>
      <c r="H3808" s="67" t="s">
        <v>142</v>
      </c>
      <c r="I3808" s="26" t="s">
        <v>142</v>
      </c>
      <c r="J3808" s="66" t="s">
        <v>182</v>
      </c>
      <c r="K3808" s="69"/>
      <c r="L3808" s="69"/>
      <c r="M3808" s="69" t="s">
        <v>664</v>
      </c>
      <c r="N3808" s="69" t="s">
        <v>604</v>
      </c>
      <c r="O3808" s="71">
        <v>509</v>
      </c>
      <c r="P3808" s="74">
        <v>0</v>
      </c>
    </row>
    <row r="3809" spans="1:16" ht="14.25" customHeight="1">
      <c r="A3809" s="64" t="s">
        <v>1</v>
      </c>
      <c r="B3809" s="163" t="s">
        <v>662</v>
      </c>
      <c r="C3809" s="174" t="s">
        <v>647</v>
      </c>
      <c r="D3809" s="68">
        <v>45581</v>
      </c>
      <c r="E3809" s="66">
        <f t="shared" si="42"/>
        <v>10</v>
      </c>
      <c r="F3809" s="66">
        <f t="shared" si="43"/>
        <v>2024</v>
      </c>
      <c r="G3809" s="67">
        <f t="shared" si="44"/>
        <v>45566</v>
      </c>
      <c r="H3809" s="67" t="s">
        <v>142</v>
      </c>
      <c r="I3809" s="26" t="s">
        <v>142</v>
      </c>
      <c r="J3809" s="66" t="s">
        <v>182</v>
      </c>
      <c r="K3809" s="69"/>
      <c r="L3809" s="69"/>
      <c r="M3809" s="69" t="s">
        <v>664</v>
      </c>
      <c r="N3809" s="69" t="s">
        <v>604</v>
      </c>
      <c r="O3809" s="71">
        <v>515.64</v>
      </c>
      <c r="P3809" s="74">
        <v>0</v>
      </c>
    </row>
    <row r="3810" spans="1:16" ht="14.25" customHeight="1">
      <c r="A3810" s="64" t="s">
        <v>1</v>
      </c>
      <c r="B3810" s="163" t="s">
        <v>662</v>
      </c>
      <c r="C3810" s="174" t="s">
        <v>647</v>
      </c>
      <c r="D3810" s="68">
        <v>45581</v>
      </c>
      <c r="E3810" s="66">
        <f t="shared" si="42"/>
        <v>10</v>
      </c>
      <c r="F3810" s="66">
        <f t="shared" si="43"/>
        <v>2024</v>
      </c>
      <c r="G3810" s="67">
        <f t="shared" si="44"/>
        <v>45566</v>
      </c>
      <c r="H3810" s="67" t="s">
        <v>142</v>
      </c>
      <c r="I3810" s="26" t="s">
        <v>142</v>
      </c>
      <c r="J3810" s="66" t="s">
        <v>182</v>
      </c>
      <c r="K3810" s="69"/>
      <c r="L3810" s="69"/>
      <c r="M3810" s="69" t="s">
        <v>664</v>
      </c>
      <c r="N3810" s="69" t="s">
        <v>604</v>
      </c>
      <c r="O3810" s="71">
        <v>545.5</v>
      </c>
      <c r="P3810" s="74">
        <v>0</v>
      </c>
    </row>
    <row r="3811" spans="1:16" ht="14.25" customHeight="1">
      <c r="A3811" s="64" t="s">
        <v>1</v>
      </c>
      <c r="B3811" s="163" t="s">
        <v>662</v>
      </c>
      <c r="C3811" s="174" t="s">
        <v>647</v>
      </c>
      <c r="D3811" s="68">
        <v>45573</v>
      </c>
      <c r="E3811" s="66">
        <f t="shared" si="42"/>
        <v>10</v>
      </c>
      <c r="F3811" s="66">
        <f t="shared" si="43"/>
        <v>2024</v>
      </c>
      <c r="G3811" s="67">
        <f t="shared" si="44"/>
        <v>45566</v>
      </c>
      <c r="H3811" s="67" t="s">
        <v>142</v>
      </c>
      <c r="I3811" s="26" t="s">
        <v>142</v>
      </c>
      <c r="J3811" s="66" t="s">
        <v>182</v>
      </c>
      <c r="K3811" s="69"/>
      <c r="L3811" s="69"/>
      <c r="M3811" s="69" t="s">
        <v>664</v>
      </c>
      <c r="N3811" s="69" t="s">
        <v>604</v>
      </c>
      <c r="O3811" s="71">
        <v>970.15</v>
      </c>
      <c r="P3811" s="74">
        <v>0</v>
      </c>
    </row>
    <row r="3812" spans="1:16" ht="14.25" customHeight="1">
      <c r="A3812" s="64" t="s">
        <v>1</v>
      </c>
      <c r="B3812" s="163" t="s">
        <v>662</v>
      </c>
      <c r="C3812" s="174" t="s">
        <v>647</v>
      </c>
      <c r="D3812" s="68">
        <v>45573</v>
      </c>
      <c r="E3812" s="66">
        <f t="shared" si="42"/>
        <v>10</v>
      </c>
      <c r="F3812" s="66">
        <f t="shared" si="43"/>
        <v>2024</v>
      </c>
      <c r="G3812" s="67">
        <f t="shared" si="44"/>
        <v>45566</v>
      </c>
      <c r="H3812" s="67" t="s">
        <v>142</v>
      </c>
      <c r="I3812" s="26" t="s">
        <v>142</v>
      </c>
      <c r="J3812" s="66" t="s">
        <v>182</v>
      </c>
      <c r="K3812" s="69"/>
      <c r="L3812" s="69"/>
      <c r="M3812" s="69" t="s">
        <v>664</v>
      </c>
      <c r="N3812" s="69" t="s">
        <v>604</v>
      </c>
      <c r="O3812" s="71">
        <v>1114.82</v>
      </c>
      <c r="P3812" s="74">
        <v>0</v>
      </c>
    </row>
    <row r="3813" spans="1:16" ht="14.25" customHeight="1">
      <c r="A3813" s="64" t="s">
        <v>1</v>
      </c>
      <c r="B3813" s="163" t="s">
        <v>662</v>
      </c>
      <c r="C3813" s="174" t="s">
        <v>647</v>
      </c>
      <c r="D3813" s="68">
        <v>45590</v>
      </c>
      <c r="E3813" s="66">
        <f t="shared" si="42"/>
        <v>10</v>
      </c>
      <c r="F3813" s="66">
        <f t="shared" si="43"/>
        <v>2024</v>
      </c>
      <c r="G3813" s="67">
        <f t="shared" si="44"/>
        <v>45566</v>
      </c>
      <c r="H3813" s="67" t="s">
        <v>142</v>
      </c>
      <c r="I3813" s="26" t="s">
        <v>142</v>
      </c>
      <c r="J3813" s="66" t="s">
        <v>182</v>
      </c>
      <c r="K3813" s="69"/>
      <c r="L3813" s="69"/>
      <c r="M3813" s="69" t="s">
        <v>664</v>
      </c>
      <c r="N3813" s="69" t="s">
        <v>604</v>
      </c>
      <c r="O3813" s="71">
        <v>665.5</v>
      </c>
      <c r="P3813" s="74">
        <v>0</v>
      </c>
    </row>
    <row r="3814" spans="1:16" ht="14.25" customHeight="1">
      <c r="A3814" s="64" t="s">
        <v>1</v>
      </c>
      <c r="B3814" s="163" t="s">
        <v>662</v>
      </c>
      <c r="C3814" s="174" t="s">
        <v>647</v>
      </c>
      <c r="D3814" s="68">
        <v>45588</v>
      </c>
      <c r="E3814" s="66">
        <f t="shared" si="42"/>
        <v>10</v>
      </c>
      <c r="F3814" s="66">
        <f t="shared" si="43"/>
        <v>2024</v>
      </c>
      <c r="G3814" s="67">
        <f t="shared" si="44"/>
        <v>45566</v>
      </c>
      <c r="H3814" s="67" t="s">
        <v>142</v>
      </c>
      <c r="I3814" s="26" t="s">
        <v>142</v>
      </c>
      <c r="J3814" s="66" t="s">
        <v>182</v>
      </c>
      <c r="K3814" s="69"/>
      <c r="L3814" s="69"/>
      <c r="M3814" s="69" t="s">
        <v>664</v>
      </c>
      <c r="N3814" s="69" t="s">
        <v>604</v>
      </c>
      <c r="O3814" s="71">
        <v>700</v>
      </c>
      <c r="P3814" s="74">
        <v>0</v>
      </c>
    </row>
    <row r="3815" spans="1:16" ht="14.25" customHeight="1">
      <c r="A3815" s="64" t="s">
        <v>1</v>
      </c>
      <c r="B3815" s="163" t="s">
        <v>662</v>
      </c>
      <c r="C3815" s="174" t="s">
        <v>647</v>
      </c>
      <c r="D3815" s="68">
        <v>45581</v>
      </c>
      <c r="E3815" s="66">
        <f t="shared" si="42"/>
        <v>10</v>
      </c>
      <c r="F3815" s="66">
        <f t="shared" si="43"/>
        <v>2024</v>
      </c>
      <c r="G3815" s="67">
        <f t="shared" si="44"/>
        <v>45566</v>
      </c>
      <c r="H3815" s="67" t="s">
        <v>142</v>
      </c>
      <c r="I3815" s="26" t="s">
        <v>142</v>
      </c>
      <c r="J3815" s="66" t="s">
        <v>182</v>
      </c>
      <c r="K3815" s="69"/>
      <c r="L3815" s="69"/>
      <c r="M3815" s="69" t="s">
        <v>664</v>
      </c>
      <c r="N3815" s="69" t="s">
        <v>604</v>
      </c>
      <c r="O3815" s="71">
        <v>1186.8599999999999</v>
      </c>
      <c r="P3815" s="74">
        <v>0</v>
      </c>
    </row>
    <row r="3816" spans="1:16" ht="14.25" customHeight="1">
      <c r="A3816" s="64" t="s">
        <v>1</v>
      </c>
      <c r="B3816" s="163" t="s">
        <v>662</v>
      </c>
      <c r="C3816" s="174" t="s">
        <v>647</v>
      </c>
      <c r="D3816" s="68">
        <v>45581</v>
      </c>
      <c r="E3816" s="66">
        <f t="shared" si="42"/>
        <v>10</v>
      </c>
      <c r="F3816" s="66">
        <f t="shared" si="43"/>
        <v>2024</v>
      </c>
      <c r="G3816" s="67">
        <f t="shared" si="44"/>
        <v>45566</v>
      </c>
      <c r="H3816" s="67" t="s">
        <v>142</v>
      </c>
      <c r="I3816" s="26" t="s">
        <v>142</v>
      </c>
      <c r="J3816" s="66" t="s">
        <v>182</v>
      </c>
      <c r="K3816" s="69"/>
      <c r="L3816" s="69"/>
      <c r="M3816" s="69" t="s">
        <v>664</v>
      </c>
      <c r="N3816" s="69" t="s">
        <v>604</v>
      </c>
      <c r="O3816" s="71">
        <v>1412</v>
      </c>
      <c r="P3816" s="74">
        <v>0</v>
      </c>
    </row>
    <row r="3817" spans="1:16" ht="14.25" customHeight="1">
      <c r="A3817" s="64" t="s">
        <v>1</v>
      </c>
      <c r="B3817" s="163" t="s">
        <v>662</v>
      </c>
      <c r="C3817" s="174" t="s">
        <v>647</v>
      </c>
      <c r="D3817" s="68">
        <v>45581</v>
      </c>
      <c r="E3817" s="66">
        <f t="shared" si="42"/>
        <v>10</v>
      </c>
      <c r="F3817" s="66">
        <f t="shared" si="43"/>
        <v>2024</v>
      </c>
      <c r="G3817" s="67">
        <f t="shared" si="44"/>
        <v>45566</v>
      </c>
      <c r="H3817" s="67" t="s">
        <v>142</v>
      </c>
      <c r="I3817" s="26" t="s">
        <v>142</v>
      </c>
      <c r="J3817" s="66" t="s">
        <v>182</v>
      </c>
      <c r="K3817" s="69"/>
      <c r="L3817" s="69"/>
      <c r="M3817" s="69" t="s">
        <v>664</v>
      </c>
      <c r="N3817" s="69" t="s">
        <v>604</v>
      </c>
      <c r="O3817" s="71">
        <v>1424.27</v>
      </c>
      <c r="P3817" s="74">
        <v>0</v>
      </c>
    </row>
    <row r="3818" spans="1:16" ht="14.25" customHeight="1">
      <c r="A3818" s="64" t="s">
        <v>1</v>
      </c>
      <c r="B3818" s="163" t="s">
        <v>662</v>
      </c>
      <c r="C3818" s="174" t="s">
        <v>647</v>
      </c>
      <c r="D3818" s="68">
        <v>45581</v>
      </c>
      <c r="E3818" s="66">
        <f t="shared" si="42"/>
        <v>10</v>
      </c>
      <c r="F3818" s="66">
        <f t="shared" si="43"/>
        <v>2024</v>
      </c>
      <c r="G3818" s="67">
        <f t="shared" si="44"/>
        <v>45566</v>
      </c>
      <c r="H3818" s="67" t="s">
        <v>142</v>
      </c>
      <c r="I3818" s="26" t="s">
        <v>142</v>
      </c>
      <c r="J3818" s="66" t="s">
        <v>182</v>
      </c>
      <c r="K3818" s="69"/>
      <c r="L3818" s="69"/>
      <c r="M3818" s="69" t="s">
        <v>664</v>
      </c>
      <c r="N3818" s="69" t="s">
        <v>604</v>
      </c>
      <c r="O3818" s="71">
        <v>1439.47</v>
      </c>
      <c r="P3818" s="74">
        <v>0</v>
      </c>
    </row>
    <row r="3819" spans="1:16" ht="14.25" customHeight="1">
      <c r="A3819" s="64" t="s">
        <v>1</v>
      </c>
      <c r="B3819" s="163" t="s">
        <v>662</v>
      </c>
      <c r="C3819" s="174" t="s">
        <v>647</v>
      </c>
      <c r="D3819" s="68">
        <v>45581</v>
      </c>
      <c r="E3819" s="66">
        <f t="shared" si="42"/>
        <v>10</v>
      </c>
      <c r="F3819" s="66">
        <f t="shared" si="43"/>
        <v>2024</v>
      </c>
      <c r="G3819" s="67">
        <f t="shared" si="44"/>
        <v>45566</v>
      </c>
      <c r="H3819" s="67" t="s">
        <v>142</v>
      </c>
      <c r="I3819" s="26" t="s">
        <v>142</v>
      </c>
      <c r="J3819" s="66" t="s">
        <v>182</v>
      </c>
      <c r="K3819" s="69"/>
      <c r="L3819" s="69"/>
      <c r="M3819" s="69" t="s">
        <v>664</v>
      </c>
      <c r="N3819" s="69" t="s">
        <v>604</v>
      </c>
      <c r="O3819" s="71">
        <v>1211.8800000000001</v>
      </c>
      <c r="P3819" s="74">
        <v>0</v>
      </c>
    </row>
    <row r="3820" spans="1:16" ht="14.25" customHeight="1">
      <c r="A3820" s="64" t="s">
        <v>1</v>
      </c>
      <c r="B3820" s="163" t="s">
        <v>662</v>
      </c>
      <c r="C3820" s="174" t="s">
        <v>647</v>
      </c>
      <c r="D3820" s="68">
        <v>45588</v>
      </c>
      <c r="E3820" s="66">
        <f t="shared" si="42"/>
        <v>10</v>
      </c>
      <c r="F3820" s="66">
        <f t="shared" si="43"/>
        <v>2024</v>
      </c>
      <c r="G3820" s="67">
        <f t="shared" si="44"/>
        <v>45566</v>
      </c>
      <c r="H3820" s="67" t="s">
        <v>142</v>
      </c>
      <c r="I3820" s="26" t="s">
        <v>142</v>
      </c>
      <c r="J3820" s="66" t="s">
        <v>182</v>
      </c>
      <c r="K3820" s="69"/>
      <c r="L3820" s="69"/>
      <c r="M3820" s="69" t="s">
        <v>664</v>
      </c>
      <c r="N3820" s="69" t="s">
        <v>604</v>
      </c>
      <c r="O3820" s="71">
        <v>1212</v>
      </c>
      <c r="P3820" s="74">
        <v>0</v>
      </c>
    </row>
    <row r="3821" spans="1:16" ht="14.25" customHeight="1">
      <c r="A3821" s="64" t="s">
        <v>1</v>
      </c>
      <c r="B3821" s="163" t="s">
        <v>662</v>
      </c>
      <c r="C3821" s="174" t="s">
        <v>647</v>
      </c>
      <c r="D3821" s="68">
        <v>45588</v>
      </c>
      <c r="E3821" s="66">
        <f t="shared" si="42"/>
        <v>10</v>
      </c>
      <c r="F3821" s="66">
        <f t="shared" si="43"/>
        <v>2024</v>
      </c>
      <c r="G3821" s="67">
        <f t="shared" si="44"/>
        <v>45566</v>
      </c>
      <c r="H3821" s="67" t="s">
        <v>142</v>
      </c>
      <c r="I3821" s="26" t="s">
        <v>142</v>
      </c>
      <c r="J3821" s="66" t="s">
        <v>182</v>
      </c>
      <c r="K3821" s="69"/>
      <c r="L3821" s="69"/>
      <c r="M3821" s="69" t="s">
        <v>664</v>
      </c>
      <c r="N3821" s="69" t="s">
        <v>604</v>
      </c>
      <c r="O3821" s="71">
        <v>1320</v>
      </c>
      <c r="P3821" s="74">
        <v>0</v>
      </c>
    </row>
    <row r="3822" spans="1:16" ht="14.25" customHeight="1">
      <c r="A3822" s="64" t="s">
        <v>1</v>
      </c>
      <c r="B3822" s="163" t="s">
        <v>662</v>
      </c>
      <c r="C3822" s="174" t="s">
        <v>647</v>
      </c>
      <c r="D3822" s="68">
        <v>45581</v>
      </c>
      <c r="E3822" s="66">
        <f t="shared" si="42"/>
        <v>10</v>
      </c>
      <c r="F3822" s="66">
        <f t="shared" si="43"/>
        <v>2024</v>
      </c>
      <c r="G3822" s="67">
        <f t="shared" si="44"/>
        <v>45566</v>
      </c>
      <c r="H3822" s="67" t="s">
        <v>142</v>
      </c>
      <c r="I3822" s="26" t="s">
        <v>142</v>
      </c>
      <c r="J3822" s="66" t="s">
        <v>182</v>
      </c>
      <c r="K3822" s="69"/>
      <c r="L3822" s="69"/>
      <c r="M3822" s="69" t="s">
        <v>664</v>
      </c>
      <c r="N3822" s="69" t="s">
        <v>604</v>
      </c>
      <c r="O3822" s="71">
        <v>1376.6</v>
      </c>
      <c r="P3822" s="74">
        <v>0</v>
      </c>
    </row>
    <row r="3823" spans="1:16" ht="14.25" customHeight="1">
      <c r="A3823" s="64" t="s">
        <v>1</v>
      </c>
      <c r="B3823" s="163" t="s">
        <v>662</v>
      </c>
      <c r="C3823" s="174" t="s">
        <v>647</v>
      </c>
      <c r="D3823" s="68">
        <v>45583</v>
      </c>
      <c r="E3823" s="66">
        <f t="shared" si="42"/>
        <v>10</v>
      </c>
      <c r="F3823" s="66">
        <f t="shared" si="43"/>
        <v>2024</v>
      </c>
      <c r="G3823" s="67">
        <f t="shared" si="44"/>
        <v>45566</v>
      </c>
      <c r="H3823" s="67" t="s">
        <v>142</v>
      </c>
      <c r="I3823" s="26" t="s">
        <v>142</v>
      </c>
      <c r="J3823" s="66" t="s">
        <v>2109</v>
      </c>
      <c r="K3823" s="69"/>
      <c r="L3823" s="69"/>
      <c r="M3823" s="69" t="s">
        <v>664</v>
      </c>
      <c r="N3823" s="69" t="s">
        <v>604</v>
      </c>
      <c r="O3823" s="71">
        <v>1388.87</v>
      </c>
      <c r="P3823" s="74">
        <v>0</v>
      </c>
    </row>
    <row r="3824" spans="1:16" ht="14.25" customHeight="1">
      <c r="A3824" s="64" t="s">
        <v>1</v>
      </c>
      <c r="B3824" s="163" t="s">
        <v>662</v>
      </c>
      <c r="C3824" s="174" t="s">
        <v>647</v>
      </c>
      <c r="D3824" s="68">
        <v>45581</v>
      </c>
      <c r="E3824" s="66">
        <f t="shared" si="42"/>
        <v>10</v>
      </c>
      <c r="F3824" s="66">
        <f t="shared" si="43"/>
        <v>2024</v>
      </c>
      <c r="G3824" s="67">
        <f t="shared" si="44"/>
        <v>45566</v>
      </c>
      <c r="H3824" s="67" t="s">
        <v>142</v>
      </c>
      <c r="I3824" s="26" t="s">
        <v>142</v>
      </c>
      <c r="J3824" s="66" t="s">
        <v>182</v>
      </c>
      <c r="K3824" s="69"/>
      <c r="L3824" s="69"/>
      <c r="M3824" s="69" t="s">
        <v>664</v>
      </c>
      <c r="N3824" s="69" t="s">
        <v>604</v>
      </c>
      <c r="O3824" s="71">
        <v>1531.07</v>
      </c>
      <c r="P3824" s="74">
        <v>0</v>
      </c>
    </row>
    <row r="3825" spans="1:16" ht="14.25" customHeight="1">
      <c r="A3825" s="64" t="s">
        <v>1</v>
      </c>
      <c r="B3825" s="163" t="s">
        <v>662</v>
      </c>
      <c r="C3825" s="174" t="s">
        <v>647</v>
      </c>
      <c r="D3825" s="68">
        <v>45581</v>
      </c>
      <c r="E3825" s="66">
        <f t="shared" si="42"/>
        <v>10</v>
      </c>
      <c r="F3825" s="66">
        <f t="shared" si="43"/>
        <v>2024</v>
      </c>
      <c r="G3825" s="67">
        <f t="shared" si="44"/>
        <v>45566</v>
      </c>
      <c r="H3825" s="67" t="s">
        <v>142</v>
      </c>
      <c r="I3825" s="26" t="s">
        <v>142</v>
      </c>
      <c r="J3825" s="66" t="s">
        <v>182</v>
      </c>
      <c r="K3825" s="69"/>
      <c r="L3825" s="69"/>
      <c r="M3825" s="69" t="s">
        <v>664</v>
      </c>
      <c r="N3825" s="69" t="s">
        <v>604</v>
      </c>
      <c r="O3825" s="71">
        <v>1412</v>
      </c>
      <c r="P3825" s="74">
        <v>0</v>
      </c>
    </row>
    <row r="3826" spans="1:16" ht="14.25" customHeight="1">
      <c r="A3826" s="64" t="s">
        <v>1</v>
      </c>
      <c r="B3826" s="163" t="s">
        <v>662</v>
      </c>
      <c r="C3826" s="174" t="s">
        <v>647</v>
      </c>
      <c r="D3826" s="68">
        <v>45581</v>
      </c>
      <c r="E3826" s="66">
        <f t="shared" si="42"/>
        <v>10</v>
      </c>
      <c r="F3826" s="66">
        <f t="shared" si="43"/>
        <v>2024</v>
      </c>
      <c r="G3826" s="67">
        <f t="shared" si="44"/>
        <v>45566</v>
      </c>
      <c r="H3826" s="67" t="s">
        <v>142</v>
      </c>
      <c r="I3826" s="26" t="s">
        <v>142</v>
      </c>
      <c r="J3826" s="66" t="s">
        <v>182</v>
      </c>
      <c r="K3826" s="69"/>
      <c r="L3826" s="69"/>
      <c r="M3826" s="69" t="s">
        <v>664</v>
      </c>
      <c r="N3826" s="69" t="s">
        <v>604</v>
      </c>
      <c r="O3826" s="71">
        <v>1537.19</v>
      </c>
      <c r="P3826" s="74">
        <v>0</v>
      </c>
    </row>
    <row r="3827" spans="1:16" ht="14.25" customHeight="1">
      <c r="A3827" s="64" t="s">
        <v>1</v>
      </c>
      <c r="B3827" s="163" t="s">
        <v>662</v>
      </c>
      <c r="C3827" s="174" t="s">
        <v>647</v>
      </c>
      <c r="D3827" s="68">
        <v>45581</v>
      </c>
      <c r="E3827" s="66">
        <f t="shared" ref="E3827:E3969" si="45">MONTH(D3827)</f>
        <v>10</v>
      </c>
      <c r="F3827" s="66">
        <f t="shared" ref="F3827:F3969" si="46">YEAR(D3827)</f>
        <v>2024</v>
      </c>
      <c r="G3827" s="67">
        <f t="shared" ref="G3827:G3969" si="47">(E3827&amp;"/"&amp;F3827)*1</f>
        <v>45566</v>
      </c>
      <c r="H3827" s="67" t="s">
        <v>142</v>
      </c>
      <c r="I3827" s="26" t="s">
        <v>142</v>
      </c>
      <c r="J3827" s="66" t="s">
        <v>182</v>
      </c>
      <c r="K3827" s="69"/>
      <c r="L3827" s="69"/>
      <c r="M3827" s="69" t="s">
        <v>664</v>
      </c>
      <c r="N3827" s="69" t="s">
        <v>604</v>
      </c>
      <c r="O3827" s="71">
        <v>1537.87</v>
      </c>
      <c r="P3827" s="74">
        <v>0</v>
      </c>
    </row>
    <row r="3828" spans="1:16" ht="14.25" customHeight="1">
      <c r="A3828" s="64" t="s">
        <v>1</v>
      </c>
      <c r="B3828" s="163" t="s">
        <v>662</v>
      </c>
      <c r="C3828" s="174" t="s">
        <v>647</v>
      </c>
      <c r="D3828" s="68">
        <v>45581</v>
      </c>
      <c r="E3828" s="66">
        <f t="shared" si="45"/>
        <v>10</v>
      </c>
      <c r="F3828" s="66">
        <f t="shared" si="46"/>
        <v>2024</v>
      </c>
      <c r="G3828" s="67">
        <f t="shared" si="47"/>
        <v>45566</v>
      </c>
      <c r="H3828" s="67" t="s">
        <v>142</v>
      </c>
      <c r="I3828" s="26" t="s">
        <v>142</v>
      </c>
      <c r="J3828" s="66" t="s">
        <v>182</v>
      </c>
      <c r="K3828" s="69"/>
      <c r="L3828" s="69"/>
      <c r="M3828" s="69" t="s">
        <v>664</v>
      </c>
      <c r="N3828" s="69" t="s">
        <v>604</v>
      </c>
      <c r="O3828" s="71">
        <v>1501.51</v>
      </c>
      <c r="P3828" s="74">
        <v>0</v>
      </c>
    </row>
    <row r="3829" spans="1:16" ht="14.25" customHeight="1">
      <c r="A3829" s="64" t="s">
        <v>1</v>
      </c>
      <c r="B3829" s="163" t="s">
        <v>662</v>
      </c>
      <c r="C3829" s="174" t="s">
        <v>647</v>
      </c>
      <c r="D3829" s="68">
        <v>45581</v>
      </c>
      <c r="E3829" s="66">
        <f t="shared" si="45"/>
        <v>10</v>
      </c>
      <c r="F3829" s="66">
        <f t="shared" si="46"/>
        <v>2024</v>
      </c>
      <c r="G3829" s="67">
        <f t="shared" si="47"/>
        <v>45566</v>
      </c>
      <c r="H3829" s="67" t="s">
        <v>142</v>
      </c>
      <c r="I3829" s="26" t="s">
        <v>142</v>
      </c>
      <c r="J3829" s="66" t="s">
        <v>182</v>
      </c>
      <c r="K3829" s="69"/>
      <c r="L3829" s="69"/>
      <c r="M3829" s="69" t="s">
        <v>664</v>
      </c>
      <c r="N3829" s="69" t="s">
        <v>604</v>
      </c>
      <c r="O3829" s="71">
        <v>1519.11</v>
      </c>
      <c r="P3829" s="74">
        <v>0</v>
      </c>
    </row>
    <row r="3830" spans="1:16" ht="14.25" customHeight="1">
      <c r="A3830" s="64" t="s">
        <v>1</v>
      </c>
      <c r="B3830" s="163" t="s">
        <v>662</v>
      </c>
      <c r="C3830" s="174" t="s">
        <v>647</v>
      </c>
      <c r="D3830" s="68">
        <v>45581</v>
      </c>
      <c r="E3830" s="66">
        <f t="shared" si="45"/>
        <v>10</v>
      </c>
      <c r="F3830" s="66">
        <f t="shared" si="46"/>
        <v>2024</v>
      </c>
      <c r="G3830" s="67">
        <f t="shared" si="47"/>
        <v>45566</v>
      </c>
      <c r="H3830" s="67" t="s">
        <v>142</v>
      </c>
      <c r="I3830" s="26" t="s">
        <v>142</v>
      </c>
      <c r="J3830" s="66" t="s">
        <v>182</v>
      </c>
      <c r="K3830" s="69"/>
      <c r="L3830" s="69"/>
      <c r="M3830" s="69" t="s">
        <v>664</v>
      </c>
      <c r="N3830" s="69" t="s">
        <v>604</v>
      </c>
      <c r="O3830" s="71">
        <v>1551.44</v>
      </c>
      <c r="P3830" s="74">
        <v>0</v>
      </c>
    </row>
    <row r="3831" spans="1:16" ht="14.25" customHeight="1">
      <c r="A3831" s="64" t="s">
        <v>1</v>
      </c>
      <c r="B3831" s="163" t="s">
        <v>662</v>
      </c>
      <c r="C3831" s="174" t="s">
        <v>647</v>
      </c>
      <c r="D3831" s="68">
        <v>45581</v>
      </c>
      <c r="E3831" s="66">
        <f t="shared" si="45"/>
        <v>10</v>
      </c>
      <c r="F3831" s="66">
        <f t="shared" si="46"/>
        <v>2024</v>
      </c>
      <c r="G3831" s="67">
        <f t="shared" si="47"/>
        <v>45566</v>
      </c>
      <c r="H3831" s="67" t="s">
        <v>142</v>
      </c>
      <c r="I3831" s="26" t="s">
        <v>142</v>
      </c>
      <c r="J3831" s="66" t="s">
        <v>182</v>
      </c>
      <c r="K3831" s="69"/>
      <c r="L3831" s="69"/>
      <c r="M3831" s="69" t="s">
        <v>664</v>
      </c>
      <c r="N3831" s="69" t="s">
        <v>604</v>
      </c>
      <c r="O3831" s="71">
        <v>1678.81</v>
      </c>
      <c r="P3831" s="74">
        <v>0</v>
      </c>
    </row>
    <row r="3832" spans="1:16" ht="14.25" customHeight="1">
      <c r="A3832" s="64" t="s">
        <v>1</v>
      </c>
      <c r="B3832" s="163" t="s">
        <v>662</v>
      </c>
      <c r="C3832" s="174" t="s">
        <v>647</v>
      </c>
      <c r="D3832" s="68">
        <v>45581</v>
      </c>
      <c r="E3832" s="66">
        <f t="shared" si="45"/>
        <v>10</v>
      </c>
      <c r="F3832" s="66">
        <f t="shared" si="46"/>
        <v>2024</v>
      </c>
      <c r="G3832" s="67">
        <f t="shared" si="47"/>
        <v>45566</v>
      </c>
      <c r="H3832" s="67" t="s">
        <v>142</v>
      </c>
      <c r="I3832" s="26" t="s">
        <v>142</v>
      </c>
      <c r="J3832" s="66" t="s">
        <v>182</v>
      </c>
      <c r="K3832" s="69"/>
      <c r="L3832" s="69"/>
      <c r="M3832" s="69" t="s">
        <v>664</v>
      </c>
      <c r="N3832" s="69" t="s">
        <v>604</v>
      </c>
      <c r="O3832" s="71">
        <v>2226.1799999999998</v>
      </c>
      <c r="P3832" s="74">
        <v>0</v>
      </c>
    </row>
    <row r="3833" spans="1:16" ht="14.25" customHeight="1">
      <c r="A3833" s="64" t="s">
        <v>1</v>
      </c>
      <c r="B3833" s="163" t="s">
        <v>662</v>
      </c>
      <c r="C3833" s="174" t="s">
        <v>647</v>
      </c>
      <c r="D3833" s="68">
        <v>45572</v>
      </c>
      <c r="E3833" s="66">
        <f t="shared" si="45"/>
        <v>10</v>
      </c>
      <c r="F3833" s="66">
        <f t="shared" si="46"/>
        <v>2024</v>
      </c>
      <c r="G3833" s="67">
        <f t="shared" si="47"/>
        <v>45566</v>
      </c>
      <c r="H3833" s="67" t="s">
        <v>142</v>
      </c>
      <c r="I3833" s="26" t="s">
        <v>142</v>
      </c>
      <c r="J3833" s="66" t="s">
        <v>182</v>
      </c>
      <c r="K3833" s="69"/>
      <c r="L3833" s="69"/>
      <c r="M3833" s="69" t="s">
        <v>664</v>
      </c>
      <c r="N3833" s="69" t="s">
        <v>604</v>
      </c>
      <c r="O3833" s="71">
        <v>2340.96</v>
      </c>
      <c r="P3833" s="74">
        <v>0</v>
      </c>
    </row>
    <row r="3834" spans="1:16" ht="14.25" customHeight="1">
      <c r="A3834" s="64" t="s">
        <v>1</v>
      </c>
      <c r="B3834" s="163" t="s">
        <v>662</v>
      </c>
      <c r="C3834" s="174" t="s">
        <v>647</v>
      </c>
      <c r="D3834" s="68">
        <v>45581</v>
      </c>
      <c r="E3834" s="66">
        <f t="shared" si="45"/>
        <v>10</v>
      </c>
      <c r="F3834" s="66">
        <f t="shared" si="46"/>
        <v>2024</v>
      </c>
      <c r="G3834" s="67">
        <f t="shared" si="47"/>
        <v>45566</v>
      </c>
      <c r="H3834" s="67" t="s">
        <v>142</v>
      </c>
      <c r="I3834" s="26" t="s">
        <v>142</v>
      </c>
      <c r="J3834" s="66" t="s">
        <v>182</v>
      </c>
      <c r="K3834" s="69"/>
      <c r="L3834" s="69"/>
      <c r="M3834" s="69" t="s">
        <v>664</v>
      </c>
      <c r="N3834" s="69" t="s">
        <v>604</v>
      </c>
      <c r="O3834" s="71">
        <v>1601.43</v>
      </c>
      <c r="P3834" s="74">
        <v>0</v>
      </c>
    </row>
    <row r="3835" spans="1:16" ht="14.25" customHeight="1">
      <c r="A3835" s="64" t="s">
        <v>1</v>
      </c>
      <c r="B3835" s="163" t="s">
        <v>662</v>
      </c>
      <c r="C3835" s="174" t="s">
        <v>647</v>
      </c>
      <c r="D3835" s="68">
        <v>45581</v>
      </c>
      <c r="E3835" s="66">
        <f t="shared" si="45"/>
        <v>10</v>
      </c>
      <c r="F3835" s="66">
        <f t="shared" si="46"/>
        <v>2024</v>
      </c>
      <c r="G3835" s="67">
        <f t="shared" si="47"/>
        <v>45566</v>
      </c>
      <c r="H3835" s="67" t="s">
        <v>142</v>
      </c>
      <c r="I3835" s="26" t="s">
        <v>142</v>
      </c>
      <c r="J3835" s="66" t="s">
        <v>182</v>
      </c>
      <c r="K3835" s="69"/>
      <c r="L3835" s="69"/>
      <c r="M3835" s="69" t="s">
        <v>664</v>
      </c>
      <c r="N3835" s="69" t="s">
        <v>604</v>
      </c>
      <c r="O3835" s="71">
        <v>1618.02</v>
      </c>
      <c r="P3835" s="74">
        <v>0</v>
      </c>
    </row>
    <row r="3836" spans="1:16" ht="14.25" customHeight="1">
      <c r="A3836" s="64" t="s">
        <v>1</v>
      </c>
      <c r="B3836" s="163" t="s">
        <v>662</v>
      </c>
      <c r="C3836" s="174" t="s">
        <v>647</v>
      </c>
      <c r="D3836" s="68">
        <v>45581</v>
      </c>
      <c r="E3836" s="66">
        <f t="shared" si="45"/>
        <v>10</v>
      </c>
      <c r="F3836" s="66">
        <f t="shared" si="46"/>
        <v>2024</v>
      </c>
      <c r="G3836" s="67">
        <f t="shared" si="47"/>
        <v>45566</v>
      </c>
      <c r="H3836" s="67" t="s">
        <v>142</v>
      </c>
      <c r="I3836" s="26" t="s">
        <v>142</v>
      </c>
      <c r="J3836" s="66" t="s">
        <v>182</v>
      </c>
      <c r="K3836" s="69"/>
      <c r="L3836" s="69"/>
      <c r="M3836" s="69" t="s">
        <v>664</v>
      </c>
      <c r="N3836" s="69" t="s">
        <v>604</v>
      </c>
      <c r="O3836" s="71">
        <v>1645.48</v>
      </c>
      <c r="P3836" s="74">
        <v>0</v>
      </c>
    </row>
    <row r="3837" spans="1:16" ht="14.25" customHeight="1">
      <c r="A3837" s="64" t="s">
        <v>1</v>
      </c>
      <c r="B3837" s="163" t="s">
        <v>662</v>
      </c>
      <c r="C3837" s="174" t="s">
        <v>647</v>
      </c>
      <c r="D3837" s="68">
        <v>45581</v>
      </c>
      <c r="E3837" s="66">
        <f t="shared" si="45"/>
        <v>10</v>
      </c>
      <c r="F3837" s="66">
        <f t="shared" si="46"/>
        <v>2024</v>
      </c>
      <c r="G3837" s="67">
        <f t="shared" si="47"/>
        <v>45566</v>
      </c>
      <c r="H3837" s="67" t="s">
        <v>142</v>
      </c>
      <c r="I3837" s="26" t="s">
        <v>142</v>
      </c>
      <c r="J3837" s="66" t="s">
        <v>182</v>
      </c>
      <c r="K3837" s="69"/>
      <c r="L3837" s="69"/>
      <c r="M3837" s="69" t="s">
        <v>664</v>
      </c>
      <c r="N3837" s="69" t="s">
        <v>604</v>
      </c>
      <c r="O3837" s="71">
        <v>1652.39</v>
      </c>
      <c r="P3837" s="74">
        <v>0</v>
      </c>
    </row>
    <row r="3838" spans="1:16" ht="14.25" customHeight="1">
      <c r="A3838" s="64" t="s">
        <v>1</v>
      </c>
      <c r="B3838" s="163" t="s">
        <v>662</v>
      </c>
      <c r="C3838" s="174" t="s">
        <v>647</v>
      </c>
      <c r="D3838" s="68">
        <v>45581</v>
      </c>
      <c r="E3838" s="66">
        <f t="shared" si="45"/>
        <v>10</v>
      </c>
      <c r="F3838" s="66">
        <f t="shared" si="46"/>
        <v>2024</v>
      </c>
      <c r="G3838" s="67">
        <f t="shared" si="47"/>
        <v>45566</v>
      </c>
      <c r="H3838" s="67" t="s">
        <v>142</v>
      </c>
      <c r="I3838" s="26" t="s">
        <v>142</v>
      </c>
      <c r="J3838" s="66" t="s">
        <v>182</v>
      </c>
      <c r="K3838" s="69"/>
      <c r="L3838" s="69"/>
      <c r="M3838" s="69" t="s">
        <v>664</v>
      </c>
      <c r="N3838" s="69" t="s">
        <v>604</v>
      </c>
      <c r="O3838" s="71">
        <v>2796.39</v>
      </c>
      <c r="P3838" s="74">
        <v>0</v>
      </c>
    </row>
    <row r="3839" spans="1:16" ht="14.25" customHeight="1">
      <c r="A3839" s="64" t="s">
        <v>1</v>
      </c>
      <c r="B3839" s="163" t="s">
        <v>662</v>
      </c>
      <c r="C3839" s="174" t="s">
        <v>647</v>
      </c>
      <c r="D3839" s="68">
        <v>45583</v>
      </c>
      <c r="E3839" s="66">
        <f t="shared" si="45"/>
        <v>10</v>
      </c>
      <c r="F3839" s="66">
        <f t="shared" si="46"/>
        <v>2024</v>
      </c>
      <c r="G3839" s="67">
        <f t="shared" si="47"/>
        <v>45566</v>
      </c>
      <c r="H3839" s="67" t="s">
        <v>142</v>
      </c>
      <c r="I3839" s="26" t="s">
        <v>142</v>
      </c>
      <c r="J3839" s="66" t="s">
        <v>2109</v>
      </c>
      <c r="K3839" s="69"/>
      <c r="L3839" s="69"/>
      <c r="M3839" s="69" t="s">
        <v>664</v>
      </c>
      <c r="N3839" s="69" t="s">
        <v>604</v>
      </c>
      <c r="O3839" s="71">
        <v>1712.42</v>
      </c>
      <c r="P3839" s="74">
        <v>0</v>
      </c>
    </row>
    <row r="3840" spans="1:16" ht="14.25" customHeight="1">
      <c r="A3840" s="64" t="s">
        <v>1</v>
      </c>
      <c r="B3840" s="163" t="s">
        <v>662</v>
      </c>
      <c r="C3840" s="174" t="s">
        <v>647</v>
      </c>
      <c r="D3840" s="68">
        <v>45581</v>
      </c>
      <c r="E3840" s="66">
        <f t="shared" si="45"/>
        <v>10</v>
      </c>
      <c r="F3840" s="66">
        <f t="shared" si="46"/>
        <v>2024</v>
      </c>
      <c r="G3840" s="67">
        <f t="shared" si="47"/>
        <v>45566</v>
      </c>
      <c r="H3840" s="67" t="s">
        <v>142</v>
      </c>
      <c r="I3840" s="26" t="s">
        <v>142</v>
      </c>
      <c r="J3840" s="66" t="s">
        <v>182</v>
      </c>
      <c r="K3840" s="69"/>
      <c r="L3840" s="69"/>
      <c r="M3840" s="69" t="s">
        <v>664</v>
      </c>
      <c r="N3840" s="69" t="s">
        <v>604</v>
      </c>
      <c r="O3840" s="71">
        <v>1973.6</v>
      </c>
      <c r="P3840" s="74">
        <v>0</v>
      </c>
    </row>
    <row r="3841" spans="1:16" ht="14.25" customHeight="1">
      <c r="A3841" s="64" t="s">
        <v>1</v>
      </c>
      <c r="B3841" s="163" t="s">
        <v>662</v>
      </c>
      <c r="C3841" s="174" t="s">
        <v>647</v>
      </c>
      <c r="D3841" s="68">
        <v>45581</v>
      </c>
      <c r="E3841" s="66">
        <f t="shared" si="45"/>
        <v>10</v>
      </c>
      <c r="F3841" s="66">
        <f t="shared" si="46"/>
        <v>2024</v>
      </c>
      <c r="G3841" s="67">
        <f t="shared" si="47"/>
        <v>45566</v>
      </c>
      <c r="H3841" s="67" t="s">
        <v>142</v>
      </c>
      <c r="I3841" s="26" t="s">
        <v>142</v>
      </c>
      <c r="J3841" s="66" t="s">
        <v>182</v>
      </c>
      <c r="K3841" s="69"/>
      <c r="L3841" s="69"/>
      <c r="M3841" s="69" t="s">
        <v>664</v>
      </c>
      <c r="N3841" s="69" t="s">
        <v>604</v>
      </c>
      <c r="O3841" s="71">
        <v>1973.6</v>
      </c>
      <c r="P3841" s="74">
        <v>0</v>
      </c>
    </row>
    <row r="3842" spans="1:16" ht="14.25" customHeight="1">
      <c r="A3842" s="64" t="s">
        <v>1</v>
      </c>
      <c r="B3842" s="163" t="s">
        <v>662</v>
      </c>
      <c r="C3842" s="174" t="s">
        <v>647</v>
      </c>
      <c r="D3842" s="68">
        <v>45581</v>
      </c>
      <c r="E3842" s="66">
        <f t="shared" si="45"/>
        <v>10</v>
      </c>
      <c r="F3842" s="66">
        <f t="shared" si="46"/>
        <v>2024</v>
      </c>
      <c r="G3842" s="67">
        <f t="shared" si="47"/>
        <v>45566</v>
      </c>
      <c r="H3842" s="67" t="s">
        <v>142</v>
      </c>
      <c r="I3842" s="26" t="s">
        <v>142</v>
      </c>
      <c r="J3842" s="66" t="s">
        <v>182</v>
      </c>
      <c r="K3842" s="69"/>
      <c r="L3842" s="69"/>
      <c r="M3842" s="69" t="s">
        <v>664</v>
      </c>
      <c r="N3842" s="69" t="s">
        <v>604</v>
      </c>
      <c r="O3842" s="71">
        <v>1985.59</v>
      </c>
      <c r="P3842" s="74">
        <v>0</v>
      </c>
    </row>
    <row r="3843" spans="1:16" ht="14.25" customHeight="1">
      <c r="A3843" s="64" t="s">
        <v>1</v>
      </c>
      <c r="B3843" s="163" t="s">
        <v>662</v>
      </c>
      <c r="C3843" s="174" t="s">
        <v>647</v>
      </c>
      <c r="D3843" s="68">
        <v>45583</v>
      </c>
      <c r="E3843" s="66">
        <f t="shared" si="45"/>
        <v>10</v>
      </c>
      <c r="F3843" s="66">
        <f t="shared" si="46"/>
        <v>2024</v>
      </c>
      <c r="G3843" s="67">
        <f t="shared" si="47"/>
        <v>45566</v>
      </c>
      <c r="H3843" s="67" t="s">
        <v>142</v>
      </c>
      <c r="I3843" s="26" t="s">
        <v>142</v>
      </c>
      <c r="J3843" s="66" t="s">
        <v>182</v>
      </c>
      <c r="K3843" s="69"/>
      <c r="L3843" s="69"/>
      <c r="M3843" s="69" t="s">
        <v>664</v>
      </c>
      <c r="N3843" s="69" t="s">
        <v>604</v>
      </c>
      <c r="O3843" s="71">
        <v>2113.85</v>
      </c>
      <c r="P3843" s="74">
        <v>0</v>
      </c>
    </row>
    <row r="3844" spans="1:16" ht="14.25" customHeight="1">
      <c r="A3844" s="64" t="s">
        <v>1</v>
      </c>
      <c r="B3844" s="163" t="s">
        <v>662</v>
      </c>
      <c r="C3844" s="174" t="s">
        <v>647</v>
      </c>
      <c r="D3844" s="68">
        <v>45581</v>
      </c>
      <c r="E3844" s="66">
        <f t="shared" si="45"/>
        <v>10</v>
      </c>
      <c r="F3844" s="66">
        <f t="shared" si="46"/>
        <v>2024</v>
      </c>
      <c r="G3844" s="67">
        <f t="shared" si="47"/>
        <v>45566</v>
      </c>
      <c r="H3844" s="67" t="s">
        <v>142</v>
      </c>
      <c r="I3844" s="26" t="s">
        <v>142</v>
      </c>
      <c r="J3844" s="66" t="s">
        <v>182</v>
      </c>
      <c r="K3844" s="69"/>
      <c r="L3844" s="69"/>
      <c r="M3844" s="69" t="s">
        <v>664</v>
      </c>
      <c r="N3844" s="69" t="s">
        <v>604</v>
      </c>
      <c r="O3844" s="71">
        <v>2158.4</v>
      </c>
      <c r="P3844" s="74">
        <v>0</v>
      </c>
    </row>
    <row r="3845" spans="1:16" ht="14.25" customHeight="1">
      <c r="A3845" s="64" t="s">
        <v>1</v>
      </c>
      <c r="B3845" s="163" t="s">
        <v>662</v>
      </c>
      <c r="C3845" s="174" t="s">
        <v>647</v>
      </c>
      <c r="D3845" s="68">
        <v>45581</v>
      </c>
      <c r="E3845" s="66">
        <f t="shared" si="45"/>
        <v>10</v>
      </c>
      <c r="F3845" s="66">
        <f t="shared" si="46"/>
        <v>2024</v>
      </c>
      <c r="G3845" s="67">
        <f t="shared" si="47"/>
        <v>45566</v>
      </c>
      <c r="H3845" s="67" t="s">
        <v>142</v>
      </c>
      <c r="I3845" s="26" t="s">
        <v>142</v>
      </c>
      <c r="J3845" s="66" t="s">
        <v>182</v>
      </c>
      <c r="K3845" s="69"/>
      <c r="L3845" s="69"/>
      <c r="M3845" s="69" t="s">
        <v>664</v>
      </c>
      <c r="N3845" s="69" t="s">
        <v>604</v>
      </c>
      <c r="O3845" s="71">
        <v>3015.45</v>
      </c>
      <c r="P3845" s="74">
        <v>0</v>
      </c>
    </row>
    <row r="3846" spans="1:16" ht="14.25" customHeight="1">
      <c r="A3846" s="64" t="s">
        <v>1</v>
      </c>
      <c r="B3846" s="163" t="s">
        <v>662</v>
      </c>
      <c r="C3846" s="174" t="s">
        <v>647</v>
      </c>
      <c r="D3846" s="68">
        <v>45583</v>
      </c>
      <c r="E3846" s="66">
        <f t="shared" si="45"/>
        <v>10</v>
      </c>
      <c r="F3846" s="66">
        <f t="shared" si="46"/>
        <v>2024</v>
      </c>
      <c r="G3846" s="67">
        <f t="shared" si="47"/>
        <v>45566</v>
      </c>
      <c r="H3846" s="67" t="s">
        <v>142</v>
      </c>
      <c r="I3846" s="26" t="s">
        <v>142</v>
      </c>
      <c r="J3846" s="66" t="s">
        <v>182</v>
      </c>
      <c r="K3846" s="69"/>
      <c r="L3846" s="69"/>
      <c r="M3846" s="69" t="s">
        <v>664</v>
      </c>
      <c r="N3846" s="69" t="s">
        <v>604</v>
      </c>
      <c r="O3846" s="71">
        <v>2242.1999999999998</v>
      </c>
      <c r="P3846" s="74">
        <v>0</v>
      </c>
    </row>
    <row r="3847" spans="1:16" ht="14.25" customHeight="1">
      <c r="A3847" s="64" t="s">
        <v>1</v>
      </c>
      <c r="B3847" s="163" t="s">
        <v>662</v>
      </c>
      <c r="C3847" s="174" t="s">
        <v>647</v>
      </c>
      <c r="D3847" s="68">
        <v>45581</v>
      </c>
      <c r="E3847" s="66">
        <f t="shared" si="45"/>
        <v>10</v>
      </c>
      <c r="F3847" s="66">
        <f t="shared" si="46"/>
        <v>2024</v>
      </c>
      <c r="G3847" s="67">
        <f t="shared" si="47"/>
        <v>45566</v>
      </c>
      <c r="H3847" s="67" t="s">
        <v>142</v>
      </c>
      <c r="I3847" s="26" t="s">
        <v>142</v>
      </c>
      <c r="J3847" s="66" t="s">
        <v>182</v>
      </c>
      <c r="K3847" s="69"/>
      <c r="L3847" s="69"/>
      <c r="M3847" s="69" t="s">
        <v>664</v>
      </c>
      <c r="N3847" s="69" t="s">
        <v>604</v>
      </c>
      <c r="O3847" s="71">
        <v>2313.77</v>
      </c>
      <c r="P3847" s="74">
        <v>0</v>
      </c>
    </row>
    <row r="3848" spans="1:16" ht="14.25" customHeight="1">
      <c r="A3848" s="64" t="s">
        <v>1</v>
      </c>
      <c r="B3848" s="163" t="s">
        <v>662</v>
      </c>
      <c r="C3848" s="174" t="s">
        <v>647</v>
      </c>
      <c r="D3848" s="68">
        <v>45588</v>
      </c>
      <c r="E3848" s="66">
        <f t="shared" si="45"/>
        <v>10</v>
      </c>
      <c r="F3848" s="66">
        <f t="shared" si="46"/>
        <v>2024</v>
      </c>
      <c r="G3848" s="67">
        <f t="shared" si="47"/>
        <v>45566</v>
      </c>
      <c r="H3848" s="67" t="s">
        <v>142</v>
      </c>
      <c r="I3848" s="26" t="s">
        <v>142</v>
      </c>
      <c r="J3848" s="66" t="s">
        <v>182</v>
      </c>
      <c r="K3848" s="69"/>
      <c r="L3848" s="69"/>
      <c r="M3848" s="69" t="s">
        <v>664</v>
      </c>
      <c r="N3848" s="69" t="s">
        <v>604</v>
      </c>
      <c r="O3848" s="71">
        <v>2744</v>
      </c>
      <c r="P3848" s="74">
        <v>0</v>
      </c>
    </row>
    <row r="3849" spans="1:16" ht="14.25" customHeight="1">
      <c r="A3849" s="64" t="s">
        <v>1</v>
      </c>
      <c r="B3849" s="163" t="s">
        <v>662</v>
      </c>
      <c r="C3849" s="174" t="s">
        <v>647</v>
      </c>
      <c r="D3849" s="68">
        <v>45581</v>
      </c>
      <c r="E3849" s="66">
        <f t="shared" si="45"/>
        <v>10</v>
      </c>
      <c r="F3849" s="66">
        <f t="shared" si="46"/>
        <v>2024</v>
      </c>
      <c r="G3849" s="67">
        <f t="shared" si="47"/>
        <v>45566</v>
      </c>
      <c r="H3849" s="67" t="s">
        <v>142</v>
      </c>
      <c r="I3849" s="26" t="s">
        <v>142</v>
      </c>
      <c r="J3849" s="66" t="s">
        <v>182</v>
      </c>
      <c r="K3849" s="69"/>
      <c r="L3849" s="69"/>
      <c r="M3849" s="69" t="s">
        <v>664</v>
      </c>
      <c r="N3849" s="69" t="s">
        <v>604</v>
      </c>
      <c r="O3849" s="71">
        <v>3076.66</v>
      </c>
      <c r="P3849" s="74">
        <v>0</v>
      </c>
    </row>
    <row r="3850" spans="1:16" ht="14.25" customHeight="1">
      <c r="A3850" s="64" t="s">
        <v>1</v>
      </c>
      <c r="B3850" s="163" t="s">
        <v>662</v>
      </c>
      <c r="C3850" s="174" t="s">
        <v>647</v>
      </c>
      <c r="D3850" s="68">
        <v>45581</v>
      </c>
      <c r="E3850" s="66">
        <f t="shared" si="45"/>
        <v>10</v>
      </c>
      <c r="F3850" s="66">
        <f t="shared" si="46"/>
        <v>2024</v>
      </c>
      <c r="G3850" s="67">
        <f t="shared" si="47"/>
        <v>45566</v>
      </c>
      <c r="H3850" s="67" t="s">
        <v>142</v>
      </c>
      <c r="I3850" s="26" t="s">
        <v>142</v>
      </c>
      <c r="J3850" s="66" t="s">
        <v>182</v>
      </c>
      <c r="K3850" s="69"/>
      <c r="L3850" s="69"/>
      <c r="M3850" s="69" t="s">
        <v>664</v>
      </c>
      <c r="N3850" s="69" t="s">
        <v>604</v>
      </c>
      <c r="O3850" s="71">
        <v>3111.58</v>
      </c>
      <c r="P3850" s="74">
        <v>0</v>
      </c>
    </row>
    <row r="3851" spans="1:16" ht="14.25" customHeight="1">
      <c r="A3851" s="64" t="s">
        <v>1</v>
      </c>
      <c r="B3851" s="163" t="s">
        <v>662</v>
      </c>
      <c r="C3851" s="174" t="s">
        <v>647</v>
      </c>
      <c r="D3851" s="68">
        <v>45581</v>
      </c>
      <c r="E3851" s="66">
        <f t="shared" si="45"/>
        <v>10</v>
      </c>
      <c r="F3851" s="66">
        <f t="shared" si="46"/>
        <v>2024</v>
      </c>
      <c r="G3851" s="67">
        <f t="shared" si="47"/>
        <v>45566</v>
      </c>
      <c r="H3851" s="67" t="s">
        <v>142</v>
      </c>
      <c r="I3851" s="26" t="s">
        <v>142</v>
      </c>
      <c r="J3851" s="66" t="s">
        <v>182</v>
      </c>
      <c r="K3851" s="69"/>
      <c r="L3851" s="69"/>
      <c r="M3851" s="69" t="s">
        <v>664</v>
      </c>
      <c r="N3851" s="69" t="s">
        <v>604</v>
      </c>
      <c r="O3851" s="71">
        <v>3076.66</v>
      </c>
      <c r="P3851" s="74">
        <v>0</v>
      </c>
    </row>
    <row r="3852" spans="1:16" ht="14.25" customHeight="1">
      <c r="A3852" s="64" t="s">
        <v>1</v>
      </c>
      <c r="B3852" s="163" t="s">
        <v>662</v>
      </c>
      <c r="C3852" s="174" t="s">
        <v>647</v>
      </c>
      <c r="D3852" s="68">
        <v>45581</v>
      </c>
      <c r="E3852" s="66">
        <f t="shared" si="45"/>
        <v>10</v>
      </c>
      <c r="F3852" s="66">
        <f t="shared" si="46"/>
        <v>2024</v>
      </c>
      <c r="G3852" s="67">
        <f t="shared" si="47"/>
        <v>45566</v>
      </c>
      <c r="H3852" s="67" t="s">
        <v>142</v>
      </c>
      <c r="I3852" s="26" t="s">
        <v>142</v>
      </c>
      <c r="J3852" s="66" t="s">
        <v>182</v>
      </c>
      <c r="K3852" s="69"/>
      <c r="L3852" s="69"/>
      <c r="M3852" s="69" t="s">
        <v>664</v>
      </c>
      <c r="N3852" s="69" t="s">
        <v>604</v>
      </c>
      <c r="O3852" s="71">
        <v>3128.78</v>
      </c>
      <c r="P3852" s="74">
        <v>0</v>
      </c>
    </row>
    <row r="3853" spans="1:16" ht="14.25" customHeight="1">
      <c r="A3853" s="64" t="s">
        <v>1</v>
      </c>
      <c r="B3853" s="163" t="s">
        <v>662</v>
      </c>
      <c r="C3853" s="174" t="s">
        <v>647</v>
      </c>
      <c r="D3853" s="68">
        <v>45581</v>
      </c>
      <c r="E3853" s="66">
        <f t="shared" si="45"/>
        <v>10</v>
      </c>
      <c r="F3853" s="66">
        <f t="shared" si="46"/>
        <v>2024</v>
      </c>
      <c r="G3853" s="67">
        <f t="shared" si="47"/>
        <v>45566</v>
      </c>
      <c r="H3853" s="67" t="s">
        <v>142</v>
      </c>
      <c r="I3853" s="26" t="s">
        <v>142</v>
      </c>
      <c r="J3853" s="66" t="s">
        <v>182</v>
      </c>
      <c r="K3853" s="69"/>
      <c r="L3853" s="69"/>
      <c r="M3853" s="69" t="s">
        <v>664</v>
      </c>
      <c r="N3853" s="69" t="s">
        <v>604</v>
      </c>
      <c r="O3853" s="71">
        <v>3210.93</v>
      </c>
      <c r="P3853" s="74">
        <v>0</v>
      </c>
    </row>
    <row r="3854" spans="1:16" ht="14.25" customHeight="1">
      <c r="A3854" s="64" t="s">
        <v>1</v>
      </c>
      <c r="B3854" s="163" t="s">
        <v>662</v>
      </c>
      <c r="C3854" s="174" t="s">
        <v>647</v>
      </c>
      <c r="D3854" s="68">
        <v>45581</v>
      </c>
      <c r="E3854" s="66">
        <f t="shared" si="45"/>
        <v>10</v>
      </c>
      <c r="F3854" s="66">
        <f t="shared" si="46"/>
        <v>2024</v>
      </c>
      <c r="G3854" s="67">
        <f t="shared" si="47"/>
        <v>45566</v>
      </c>
      <c r="H3854" s="67" t="s">
        <v>142</v>
      </c>
      <c r="I3854" s="26" t="s">
        <v>142</v>
      </c>
      <c r="J3854" s="66" t="s">
        <v>182</v>
      </c>
      <c r="K3854" s="69"/>
      <c r="L3854" s="69"/>
      <c r="M3854" s="69" t="s">
        <v>664</v>
      </c>
      <c r="N3854" s="69" t="s">
        <v>604</v>
      </c>
      <c r="O3854" s="71">
        <v>3265.42</v>
      </c>
      <c r="P3854" s="74">
        <v>0</v>
      </c>
    </row>
    <row r="3855" spans="1:16" ht="14.25" customHeight="1">
      <c r="A3855" s="64" t="s">
        <v>1</v>
      </c>
      <c r="B3855" s="163" t="s">
        <v>662</v>
      </c>
      <c r="C3855" s="174" t="s">
        <v>647</v>
      </c>
      <c r="D3855" s="68">
        <v>45581</v>
      </c>
      <c r="E3855" s="66">
        <f t="shared" si="45"/>
        <v>10</v>
      </c>
      <c r="F3855" s="66">
        <f t="shared" si="46"/>
        <v>2024</v>
      </c>
      <c r="G3855" s="67">
        <f t="shared" si="47"/>
        <v>45566</v>
      </c>
      <c r="H3855" s="67" t="s">
        <v>142</v>
      </c>
      <c r="I3855" s="26" t="s">
        <v>142</v>
      </c>
      <c r="J3855" s="66" t="s">
        <v>182</v>
      </c>
      <c r="K3855" s="69"/>
      <c r="L3855" s="69"/>
      <c r="M3855" s="69" t="s">
        <v>664</v>
      </c>
      <c r="N3855" s="69" t="s">
        <v>604</v>
      </c>
      <c r="O3855" s="71">
        <v>3304.78</v>
      </c>
      <c r="P3855" s="74">
        <v>0</v>
      </c>
    </row>
    <row r="3856" spans="1:16" ht="14.25" customHeight="1">
      <c r="A3856" s="64" t="s">
        <v>1</v>
      </c>
      <c r="B3856" s="163" t="s">
        <v>662</v>
      </c>
      <c r="C3856" s="174" t="s">
        <v>647</v>
      </c>
      <c r="D3856" s="68">
        <v>45581</v>
      </c>
      <c r="E3856" s="66">
        <f t="shared" si="45"/>
        <v>10</v>
      </c>
      <c r="F3856" s="66">
        <f t="shared" si="46"/>
        <v>2024</v>
      </c>
      <c r="G3856" s="67">
        <f t="shared" si="47"/>
        <v>45566</v>
      </c>
      <c r="H3856" s="67" t="s">
        <v>142</v>
      </c>
      <c r="I3856" s="26" t="s">
        <v>142</v>
      </c>
      <c r="J3856" s="66" t="s">
        <v>182</v>
      </c>
      <c r="K3856" s="69"/>
      <c r="L3856" s="69"/>
      <c r="M3856" s="69" t="s">
        <v>664</v>
      </c>
      <c r="N3856" s="69" t="s">
        <v>604</v>
      </c>
      <c r="O3856" s="71">
        <v>3727.29</v>
      </c>
      <c r="P3856" s="74">
        <v>0</v>
      </c>
    </row>
    <row r="3857" spans="1:16" ht="14.25" customHeight="1">
      <c r="A3857" s="64" t="s">
        <v>1</v>
      </c>
      <c r="B3857" s="163" t="s">
        <v>662</v>
      </c>
      <c r="C3857" s="174" t="s">
        <v>647</v>
      </c>
      <c r="D3857" s="68">
        <v>45581</v>
      </c>
      <c r="E3857" s="66">
        <f t="shared" si="45"/>
        <v>10</v>
      </c>
      <c r="F3857" s="66">
        <f t="shared" si="46"/>
        <v>2024</v>
      </c>
      <c r="G3857" s="67">
        <f t="shared" si="47"/>
        <v>45566</v>
      </c>
      <c r="H3857" s="67" t="s">
        <v>142</v>
      </c>
      <c r="I3857" s="26" t="s">
        <v>142</v>
      </c>
      <c r="J3857" s="66" t="s">
        <v>182</v>
      </c>
      <c r="K3857" s="69"/>
      <c r="L3857" s="69"/>
      <c r="M3857" s="69" t="s">
        <v>664</v>
      </c>
      <c r="N3857" s="69" t="s">
        <v>604</v>
      </c>
      <c r="O3857" s="71">
        <v>4057.54</v>
      </c>
      <c r="P3857" s="74">
        <v>0</v>
      </c>
    </row>
    <row r="3858" spans="1:16" ht="14.25" customHeight="1">
      <c r="A3858" s="64" t="s">
        <v>1</v>
      </c>
      <c r="B3858" s="163" t="s">
        <v>662</v>
      </c>
      <c r="C3858" s="174" t="s">
        <v>647</v>
      </c>
      <c r="D3858" s="68">
        <v>45583</v>
      </c>
      <c r="E3858" s="66">
        <f t="shared" si="45"/>
        <v>10</v>
      </c>
      <c r="F3858" s="66">
        <f t="shared" si="46"/>
        <v>2024</v>
      </c>
      <c r="G3858" s="67">
        <f t="shared" si="47"/>
        <v>45566</v>
      </c>
      <c r="H3858" s="67" t="s">
        <v>142</v>
      </c>
      <c r="I3858" s="26" t="s">
        <v>142</v>
      </c>
      <c r="J3858" s="66" t="s">
        <v>182</v>
      </c>
      <c r="K3858" s="69"/>
      <c r="L3858" s="69"/>
      <c r="M3858" s="69" t="s">
        <v>664</v>
      </c>
      <c r="N3858" s="69" t="s">
        <v>604</v>
      </c>
      <c r="O3858" s="71">
        <v>3673.18</v>
      </c>
      <c r="P3858" s="74">
        <v>0</v>
      </c>
    </row>
    <row r="3859" spans="1:16" ht="14.25" customHeight="1">
      <c r="A3859" s="64" t="s">
        <v>1</v>
      </c>
      <c r="B3859" s="163" t="s">
        <v>662</v>
      </c>
      <c r="C3859" s="174" t="s">
        <v>647</v>
      </c>
      <c r="D3859" s="68">
        <v>45581</v>
      </c>
      <c r="E3859" s="66">
        <f t="shared" si="45"/>
        <v>10</v>
      </c>
      <c r="F3859" s="66">
        <f t="shared" si="46"/>
        <v>2024</v>
      </c>
      <c r="G3859" s="67">
        <f t="shared" si="47"/>
        <v>45566</v>
      </c>
      <c r="H3859" s="67" t="s">
        <v>142</v>
      </c>
      <c r="I3859" s="26" t="s">
        <v>142</v>
      </c>
      <c r="J3859" s="66" t="s">
        <v>182</v>
      </c>
      <c r="K3859" s="69"/>
      <c r="L3859" s="69"/>
      <c r="M3859" s="69" t="s">
        <v>664</v>
      </c>
      <c r="N3859" s="69" t="s">
        <v>604</v>
      </c>
      <c r="O3859" s="71">
        <v>3727.29</v>
      </c>
      <c r="P3859" s="74">
        <v>0</v>
      </c>
    </row>
    <row r="3860" spans="1:16" ht="14.25" customHeight="1">
      <c r="A3860" s="64" t="s">
        <v>1</v>
      </c>
      <c r="B3860" s="163" t="s">
        <v>662</v>
      </c>
      <c r="C3860" s="174" t="s">
        <v>647</v>
      </c>
      <c r="D3860" s="68">
        <v>45572</v>
      </c>
      <c r="E3860" s="66">
        <f t="shared" si="45"/>
        <v>10</v>
      </c>
      <c r="F3860" s="66">
        <f t="shared" si="46"/>
        <v>2024</v>
      </c>
      <c r="G3860" s="67">
        <f t="shared" si="47"/>
        <v>45566</v>
      </c>
      <c r="H3860" s="67" t="s">
        <v>142</v>
      </c>
      <c r="I3860" s="26" t="s">
        <v>142</v>
      </c>
      <c r="J3860" s="66" t="s">
        <v>182</v>
      </c>
      <c r="K3860" s="69"/>
      <c r="L3860" s="69"/>
      <c r="M3860" s="69" t="s">
        <v>664</v>
      </c>
      <c r="N3860" s="69" t="s">
        <v>604</v>
      </c>
      <c r="O3860" s="71">
        <v>4272.99</v>
      </c>
      <c r="P3860" s="74">
        <v>0</v>
      </c>
    </row>
    <row r="3861" spans="1:16" ht="14.25" customHeight="1">
      <c r="A3861" s="64" t="s">
        <v>1</v>
      </c>
      <c r="B3861" s="163" t="s">
        <v>662</v>
      </c>
      <c r="C3861" s="174" t="s">
        <v>647</v>
      </c>
      <c r="D3861" s="68">
        <v>45572</v>
      </c>
      <c r="E3861" s="66">
        <f t="shared" si="45"/>
        <v>10</v>
      </c>
      <c r="F3861" s="66">
        <f t="shared" si="46"/>
        <v>2024</v>
      </c>
      <c r="G3861" s="67">
        <f t="shared" si="47"/>
        <v>45566</v>
      </c>
      <c r="H3861" s="67" t="s">
        <v>142</v>
      </c>
      <c r="I3861" s="26" t="s">
        <v>142</v>
      </c>
      <c r="J3861" s="66" t="s">
        <v>182</v>
      </c>
      <c r="K3861" s="69"/>
      <c r="L3861" s="69"/>
      <c r="M3861" s="69" t="s">
        <v>664</v>
      </c>
      <c r="N3861" s="69" t="s">
        <v>604</v>
      </c>
      <c r="O3861" s="71">
        <v>4309.66</v>
      </c>
      <c r="P3861" s="74">
        <v>0</v>
      </c>
    </row>
    <row r="3862" spans="1:16" ht="14.25" customHeight="1">
      <c r="A3862" s="64" t="s">
        <v>1</v>
      </c>
      <c r="B3862" s="163" t="s">
        <v>662</v>
      </c>
      <c r="C3862" s="174" t="s">
        <v>647</v>
      </c>
      <c r="D3862" s="68">
        <v>45588</v>
      </c>
      <c r="E3862" s="66">
        <f t="shared" si="45"/>
        <v>10</v>
      </c>
      <c r="F3862" s="66">
        <f t="shared" si="46"/>
        <v>2024</v>
      </c>
      <c r="G3862" s="67">
        <f t="shared" si="47"/>
        <v>45566</v>
      </c>
      <c r="H3862" s="67" t="s">
        <v>17</v>
      </c>
      <c r="I3862" s="26" t="s">
        <v>17</v>
      </c>
      <c r="J3862" s="66" t="s">
        <v>17</v>
      </c>
      <c r="K3862" s="69"/>
      <c r="L3862" s="69"/>
      <c r="M3862" s="69"/>
      <c r="N3862" s="69"/>
      <c r="O3862" s="71">
        <v>4135.68</v>
      </c>
      <c r="P3862" s="74">
        <v>0</v>
      </c>
    </row>
    <row r="3863" spans="1:16" ht="14.25" customHeight="1">
      <c r="A3863" s="64" t="s">
        <v>1</v>
      </c>
      <c r="B3863" s="163" t="s">
        <v>662</v>
      </c>
      <c r="C3863" s="174" t="s">
        <v>647</v>
      </c>
      <c r="D3863" s="68">
        <v>45581</v>
      </c>
      <c r="E3863" s="66">
        <f t="shared" si="45"/>
        <v>10</v>
      </c>
      <c r="F3863" s="66">
        <f t="shared" si="46"/>
        <v>2024</v>
      </c>
      <c r="G3863" s="67">
        <f t="shared" si="47"/>
        <v>45566</v>
      </c>
      <c r="H3863" s="67" t="s">
        <v>142</v>
      </c>
      <c r="I3863" s="26" t="s">
        <v>142</v>
      </c>
      <c r="J3863" s="66" t="s">
        <v>182</v>
      </c>
      <c r="K3863" s="69"/>
      <c r="L3863" s="69"/>
      <c r="M3863" s="69" t="s">
        <v>664</v>
      </c>
      <c r="N3863" s="69" t="s">
        <v>604</v>
      </c>
      <c r="O3863" s="71">
        <v>4401.45</v>
      </c>
      <c r="P3863" s="74">
        <v>0</v>
      </c>
    </row>
    <row r="3864" spans="1:16" ht="14.25" customHeight="1">
      <c r="A3864" s="64" t="s">
        <v>1</v>
      </c>
      <c r="B3864" s="163" t="s">
        <v>662</v>
      </c>
      <c r="C3864" s="174" t="s">
        <v>647</v>
      </c>
      <c r="D3864" s="68">
        <v>45583</v>
      </c>
      <c r="E3864" s="66">
        <f t="shared" si="45"/>
        <v>10</v>
      </c>
      <c r="F3864" s="66">
        <f t="shared" si="46"/>
        <v>2024</v>
      </c>
      <c r="G3864" s="67">
        <f t="shared" si="47"/>
        <v>45566</v>
      </c>
      <c r="H3864" s="67" t="s">
        <v>138</v>
      </c>
      <c r="I3864" s="26" t="s">
        <v>138</v>
      </c>
      <c r="J3864" s="66" t="s">
        <v>139</v>
      </c>
      <c r="K3864" s="69"/>
      <c r="L3864" s="69"/>
      <c r="M3864" s="69"/>
      <c r="N3864" s="69"/>
      <c r="O3864" s="71">
        <v>0.78</v>
      </c>
      <c r="P3864" s="74">
        <v>0</v>
      </c>
    </row>
    <row r="3865" spans="1:16" ht="14.25" customHeight="1">
      <c r="A3865" s="64" t="s">
        <v>1</v>
      </c>
      <c r="B3865" s="163" t="s">
        <v>662</v>
      </c>
      <c r="C3865" s="174" t="s">
        <v>647</v>
      </c>
      <c r="D3865" s="68">
        <v>45583</v>
      </c>
      <c r="E3865" s="66">
        <f t="shared" si="45"/>
        <v>10</v>
      </c>
      <c r="F3865" s="66">
        <f t="shared" si="46"/>
        <v>2024</v>
      </c>
      <c r="G3865" s="67">
        <f t="shared" si="47"/>
        <v>45566</v>
      </c>
      <c r="H3865" s="67" t="s">
        <v>44</v>
      </c>
      <c r="I3865" s="26" t="s">
        <v>44</v>
      </c>
      <c r="J3865" s="66" t="s">
        <v>524</v>
      </c>
      <c r="K3865" s="69"/>
      <c r="L3865" s="69"/>
      <c r="M3865" s="69"/>
      <c r="N3865" s="69"/>
      <c r="O3865" s="71">
        <v>0</v>
      </c>
      <c r="P3865" s="74">
        <v>398.55</v>
      </c>
    </row>
    <row r="3866" spans="1:16" ht="14.25" customHeight="1">
      <c r="A3866" s="64" t="s">
        <v>1</v>
      </c>
      <c r="B3866" s="163" t="s">
        <v>662</v>
      </c>
      <c r="C3866" s="174" t="s">
        <v>647</v>
      </c>
      <c r="D3866" s="68">
        <v>45583</v>
      </c>
      <c r="E3866" s="66">
        <f t="shared" si="45"/>
        <v>10</v>
      </c>
      <c r="F3866" s="66">
        <f t="shared" si="46"/>
        <v>2024</v>
      </c>
      <c r="G3866" s="67">
        <f t="shared" si="47"/>
        <v>45566</v>
      </c>
      <c r="H3866" s="67" t="s">
        <v>40</v>
      </c>
      <c r="I3866" s="26" t="s">
        <v>40</v>
      </c>
      <c r="J3866" s="66" t="s">
        <v>474</v>
      </c>
      <c r="K3866" s="69"/>
      <c r="L3866" s="69"/>
      <c r="M3866" s="69"/>
      <c r="N3866" s="69"/>
      <c r="O3866" s="71">
        <v>0</v>
      </c>
      <c r="P3866" s="74">
        <v>11952</v>
      </c>
    </row>
    <row r="3867" spans="1:16" ht="14.25" customHeight="1">
      <c r="A3867" s="64" t="s">
        <v>1</v>
      </c>
      <c r="B3867" s="163" t="s">
        <v>662</v>
      </c>
      <c r="C3867" s="174" t="s">
        <v>647</v>
      </c>
      <c r="D3867" s="68">
        <v>45583</v>
      </c>
      <c r="E3867" s="66">
        <f t="shared" si="45"/>
        <v>10</v>
      </c>
      <c r="F3867" s="66">
        <f t="shared" si="46"/>
        <v>2024</v>
      </c>
      <c r="G3867" s="67">
        <f t="shared" si="47"/>
        <v>45566</v>
      </c>
      <c r="H3867" s="67" t="s">
        <v>37</v>
      </c>
      <c r="I3867" s="26" t="s">
        <v>37</v>
      </c>
      <c r="J3867" s="66" t="s">
        <v>2116</v>
      </c>
      <c r="K3867" s="69"/>
      <c r="L3867" s="69"/>
      <c r="M3867" s="69"/>
      <c r="N3867" s="69"/>
      <c r="O3867" s="71">
        <v>0</v>
      </c>
      <c r="P3867" s="74">
        <v>9591.74</v>
      </c>
    </row>
    <row r="3868" spans="1:16" ht="14.25" customHeight="1">
      <c r="A3868" s="64" t="s">
        <v>1</v>
      </c>
      <c r="B3868" s="163" t="s">
        <v>662</v>
      </c>
      <c r="C3868" s="174" t="s">
        <v>647</v>
      </c>
      <c r="D3868" s="68">
        <v>45586</v>
      </c>
      <c r="E3868" s="66">
        <f t="shared" si="45"/>
        <v>10</v>
      </c>
      <c r="F3868" s="66">
        <f t="shared" si="46"/>
        <v>2024</v>
      </c>
      <c r="G3868" s="67">
        <f t="shared" si="47"/>
        <v>45566</v>
      </c>
      <c r="H3868" s="67" t="s">
        <v>138</v>
      </c>
      <c r="I3868" s="26" t="s">
        <v>138</v>
      </c>
      <c r="J3868" s="66" t="s">
        <v>139</v>
      </c>
      <c r="K3868" s="69"/>
      <c r="L3868" s="69"/>
      <c r="M3868" s="69"/>
      <c r="N3868" s="69"/>
      <c r="O3868" s="71">
        <v>0.33</v>
      </c>
      <c r="P3868" s="74">
        <v>0</v>
      </c>
    </row>
    <row r="3869" spans="1:16" ht="14.25" customHeight="1">
      <c r="A3869" s="64" t="s">
        <v>1</v>
      </c>
      <c r="B3869" s="163" t="s">
        <v>662</v>
      </c>
      <c r="C3869" s="174" t="s">
        <v>647</v>
      </c>
      <c r="D3869" s="68">
        <v>45586</v>
      </c>
      <c r="E3869" s="66">
        <f t="shared" si="45"/>
        <v>10</v>
      </c>
      <c r="F3869" s="66">
        <f t="shared" si="46"/>
        <v>2024</v>
      </c>
      <c r="G3869" s="67">
        <f t="shared" si="47"/>
        <v>45566</v>
      </c>
      <c r="H3869" s="67" t="s">
        <v>582</v>
      </c>
      <c r="I3869" s="26" t="s">
        <v>582</v>
      </c>
      <c r="J3869" s="66" t="s">
        <v>280</v>
      </c>
      <c r="K3869" s="69"/>
      <c r="L3869" s="69"/>
      <c r="M3869" s="69"/>
      <c r="N3869" s="69"/>
      <c r="O3869" s="71">
        <v>0</v>
      </c>
      <c r="P3869" s="74">
        <v>155</v>
      </c>
    </row>
    <row r="3870" spans="1:16" ht="14.25" customHeight="1">
      <c r="A3870" s="64" t="s">
        <v>1</v>
      </c>
      <c r="B3870" s="163" t="s">
        <v>662</v>
      </c>
      <c r="C3870" s="174" t="s">
        <v>647</v>
      </c>
      <c r="D3870" s="68">
        <v>45586</v>
      </c>
      <c r="E3870" s="66">
        <f t="shared" si="45"/>
        <v>10</v>
      </c>
      <c r="F3870" s="66">
        <f t="shared" si="46"/>
        <v>2024</v>
      </c>
      <c r="G3870" s="67">
        <f t="shared" si="47"/>
        <v>45566</v>
      </c>
      <c r="H3870" s="67" t="s">
        <v>50</v>
      </c>
      <c r="I3870" s="26" t="s">
        <v>50</v>
      </c>
      <c r="J3870" s="66" t="s">
        <v>171</v>
      </c>
      <c r="K3870" s="69"/>
      <c r="L3870" s="69"/>
      <c r="M3870" s="69"/>
      <c r="N3870" s="69"/>
      <c r="O3870" s="71">
        <v>0</v>
      </c>
      <c r="P3870" s="74">
        <v>1866.5</v>
      </c>
    </row>
    <row r="3871" spans="1:16" ht="14.25" customHeight="1">
      <c r="A3871" s="64" t="s">
        <v>1</v>
      </c>
      <c r="B3871" s="163" t="s">
        <v>662</v>
      </c>
      <c r="C3871" s="174" t="s">
        <v>647</v>
      </c>
      <c r="D3871" s="68">
        <v>45587</v>
      </c>
      <c r="E3871" s="66">
        <f t="shared" si="45"/>
        <v>10</v>
      </c>
      <c r="F3871" s="66">
        <f t="shared" si="46"/>
        <v>2024</v>
      </c>
      <c r="G3871" s="67">
        <f t="shared" si="47"/>
        <v>45566</v>
      </c>
      <c r="H3871" s="67" t="s">
        <v>138</v>
      </c>
      <c r="I3871" s="26" t="s">
        <v>138</v>
      </c>
      <c r="J3871" s="66" t="s">
        <v>139</v>
      </c>
      <c r="K3871" s="69"/>
      <c r="L3871" s="69"/>
      <c r="M3871" s="69"/>
      <c r="N3871" s="69"/>
      <c r="O3871" s="71">
        <v>0.18</v>
      </c>
      <c r="P3871" s="74">
        <v>0</v>
      </c>
    </row>
    <row r="3872" spans="1:16" ht="14.25" customHeight="1">
      <c r="A3872" s="64" t="s">
        <v>1</v>
      </c>
      <c r="B3872" s="163" t="s">
        <v>662</v>
      </c>
      <c r="C3872" s="174" t="s">
        <v>647</v>
      </c>
      <c r="D3872" s="68">
        <v>45587</v>
      </c>
      <c r="E3872" s="66">
        <f t="shared" si="45"/>
        <v>10</v>
      </c>
      <c r="F3872" s="66">
        <f t="shared" si="46"/>
        <v>2024</v>
      </c>
      <c r="G3872" s="67">
        <f t="shared" si="47"/>
        <v>45566</v>
      </c>
      <c r="H3872" s="67" t="s">
        <v>707</v>
      </c>
      <c r="I3872" s="26" t="s">
        <v>707</v>
      </c>
      <c r="J3872" s="66" t="s">
        <v>851</v>
      </c>
      <c r="K3872" s="69"/>
      <c r="L3872" s="69"/>
      <c r="M3872" s="69"/>
      <c r="N3872" s="69"/>
      <c r="O3872" s="71">
        <v>0</v>
      </c>
      <c r="P3872" s="74">
        <v>180</v>
      </c>
    </row>
    <row r="3873" spans="1:16" ht="14.25" customHeight="1">
      <c r="A3873" s="64" t="s">
        <v>1</v>
      </c>
      <c r="B3873" s="163" t="s">
        <v>662</v>
      </c>
      <c r="C3873" s="174" t="s">
        <v>647</v>
      </c>
      <c r="D3873" s="68">
        <v>45587</v>
      </c>
      <c r="E3873" s="66">
        <f t="shared" si="45"/>
        <v>10</v>
      </c>
      <c r="F3873" s="66">
        <f t="shared" si="46"/>
        <v>2024</v>
      </c>
      <c r="G3873" s="67">
        <f t="shared" si="47"/>
        <v>45566</v>
      </c>
      <c r="H3873" s="67" t="s">
        <v>582</v>
      </c>
      <c r="I3873" s="26" t="s">
        <v>582</v>
      </c>
      <c r="J3873" s="66" t="s">
        <v>560</v>
      </c>
      <c r="K3873" s="69"/>
      <c r="L3873" s="69"/>
      <c r="M3873" s="69"/>
      <c r="N3873" s="69"/>
      <c r="O3873" s="71">
        <v>0</v>
      </c>
      <c r="P3873" s="74">
        <v>223</v>
      </c>
    </row>
    <row r="3874" spans="1:16" ht="14.25" customHeight="1">
      <c r="A3874" s="64" t="s">
        <v>1</v>
      </c>
      <c r="B3874" s="163" t="s">
        <v>662</v>
      </c>
      <c r="C3874" s="174" t="s">
        <v>647</v>
      </c>
      <c r="D3874" s="68">
        <v>45587</v>
      </c>
      <c r="E3874" s="66">
        <f t="shared" si="45"/>
        <v>10</v>
      </c>
      <c r="F3874" s="66">
        <f t="shared" si="46"/>
        <v>2024</v>
      </c>
      <c r="G3874" s="67">
        <f t="shared" si="47"/>
        <v>45566</v>
      </c>
      <c r="H3874" s="67" t="s">
        <v>33</v>
      </c>
      <c r="I3874" s="26" t="s">
        <v>33</v>
      </c>
      <c r="J3874" s="66" t="s">
        <v>2117</v>
      </c>
      <c r="K3874" s="69"/>
      <c r="L3874" s="69"/>
      <c r="M3874" s="69"/>
      <c r="N3874" s="69"/>
      <c r="O3874" s="71">
        <v>0</v>
      </c>
      <c r="P3874" s="74">
        <v>546.72</v>
      </c>
    </row>
    <row r="3875" spans="1:16" ht="14.25" customHeight="1">
      <c r="A3875" s="64" t="s">
        <v>1</v>
      </c>
      <c r="B3875" s="163" t="s">
        <v>662</v>
      </c>
      <c r="C3875" s="174" t="s">
        <v>647</v>
      </c>
      <c r="D3875" s="68">
        <v>45581</v>
      </c>
      <c r="E3875" s="66">
        <f t="shared" si="45"/>
        <v>10</v>
      </c>
      <c r="F3875" s="66">
        <f t="shared" si="46"/>
        <v>2024</v>
      </c>
      <c r="G3875" s="67">
        <f t="shared" si="47"/>
        <v>45566</v>
      </c>
      <c r="H3875" s="67" t="s">
        <v>142</v>
      </c>
      <c r="I3875" s="26" t="s">
        <v>142</v>
      </c>
      <c r="J3875" s="66" t="s">
        <v>182</v>
      </c>
      <c r="K3875" s="69"/>
      <c r="L3875" s="69"/>
      <c r="M3875" s="69" t="s">
        <v>664</v>
      </c>
      <c r="N3875" s="69" t="s">
        <v>604</v>
      </c>
      <c r="O3875" s="71">
        <v>4442.24</v>
      </c>
      <c r="P3875" s="74">
        <v>0</v>
      </c>
    </row>
    <row r="3876" spans="1:16" ht="14.25" customHeight="1">
      <c r="A3876" s="64" t="s">
        <v>1</v>
      </c>
      <c r="B3876" s="163" t="s">
        <v>662</v>
      </c>
      <c r="C3876" s="174" t="s">
        <v>647</v>
      </c>
      <c r="D3876" s="68">
        <v>45581</v>
      </c>
      <c r="E3876" s="66">
        <f t="shared" si="45"/>
        <v>10</v>
      </c>
      <c r="F3876" s="66">
        <f t="shared" si="46"/>
        <v>2024</v>
      </c>
      <c r="G3876" s="67">
        <f t="shared" si="47"/>
        <v>45566</v>
      </c>
      <c r="H3876" s="67" t="s">
        <v>142</v>
      </c>
      <c r="I3876" s="26" t="s">
        <v>142</v>
      </c>
      <c r="J3876" s="66" t="s">
        <v>182</v>
      </c>
      <c r="K3876" s="69"/>
      <c r="L3876" s="69"/>
      <c r="M3876" s="69" t="s">
        <v>664</v>
      </c>
      <c r="N3876" s="69" t="s">
        <v>604</v>
      </c>
      <c r="O3876" s="71">
        <v>4499.6400000000003</v>
      </c>
      <c r="P3876" s="74">
        <v>0</v>
      </c>
    </row>
    <row r="3877" spans="1:16" ht="14.25" customHeight="1">
      <c r="A3877" s="64" t="s">
        <v>1</v>
      </c>
      <c r="B3877" s="163" t="s">
        <v>662</v>
      </c>
      <c r="C3877" s="174" t="s">
        <v>647</v>
      </c>
      <c r="D3877" s="68">
        <v>45583</v>
      </c>
      <c r="E3877" s="66">
        <f t="shared" si="45"/>
        <v>10</v>
      </c>
      <c r="F3877" s="66">
        <f t="shared" si="46"/>
        <v>2024</v>
      </c>
      <c r="G3877" s="67">
        <f t="shared" si="47"/>
        <v>45566</v>
      </c>
      <c r="H3877" s="67" t="s">
        <v>142</v>
      </c>
      <c r="I3877" s="26" t="s">
        <v>142</v>
      </c>
      <c r="J3877" s="66" t="s">
        <v>182</v>
      </c>
      <c r="K3877" s="69"/>
      <c r="L3877" s="69"/>
      <c r="M3877" s="69" t="s">
        <v>664</v>
      </c>
      <c r="N3877" s="69" t="s">
        <v>604</v>
      </c>
      <c r="O3877" s="71">
        <v>4527.63</v>
      </c>
      <c r="P3877" s="74">
        <v>0</v>
      </c>
    </row>
    <row r="3878" spans="1:16" ht="14.25" customHeight="1">
      <c r="A3878" s="64" t="s">
        <v>1</v>
      </c>
      <c r="B3878" s="163" t="s">
        <v>662</v>
      </c>
      <c r="C3878" s="174" t="s">
        <v>647</v>
      </c>
      <c r="D3878" s="68">
        <v>45581</v>
      </c>
      <c r="E3878" s="66">
        <f t="shared" si="45"/>
        <v>10</v>
      </c>
      <c r="F3878" s="66">
        <f t="shared" si="46"/>
        <v>2024</v>
      </c>
      <c r="G3878" s="67">
        <f t="shared" si="47"/>
        <v>45566</v>
      </c>
      <c r="H3878" s="67" t="s">
        <v>142</v>
      </c>
      <c r="I3878" s="26" t="s">
        <v>142</v>
      </c>
      <c r="J3878" s="66" t="s">
        <v>182</v>
      </c>
      <c r="K3878" s="69"/>
      <c r="L3878" s="69"/>
      <c r="M3878" s="69" t="s">
        <v>664</v>
      </c>
      <c r="N3878" s="69" t="s">
        <v>604</v>
      </c>
      <c r="O3878" s="71">
        <v>4602.37</v>
      </c>
      <c r="P3878" s="74">
        <v>0</v>
      </c>
    </row>
    <row r="3879" spans="1:16" ht="14.25" customHeight="1">
      <c r="A3879" s="64" t="s">
        <v>1</v>
      </c>
      <c r="B3879" s="163" t="s">
        <v>662</v>
      </c>
      <c r="C3879" s="174" t="s">
        <v>647</v>
      </c>
      <c r="D3879" s="68">
        <v>45581</v>
      </c>
      <c r="E3879" s="66">
        <f t="shared" si="45"/>
        <v>10</v>
      </c>
      <c r="F3879" s="66">
        <f t="shared" si="46"/>
        <v>2024</v>
      </c>
      <c r="G3879" s="67">
        <f t="shared" si="47"/>
        <v>45566</v>
      </c>
      <c r="H3879" s="67" t="s">
        <v>142</v>
      </c>
      <c r="I3879" s="26" t="s">
        <v>142</v>
      </c>
      <c r="J3879" s="66" t="s">
        <v>182</v>
      </c>
      <c r="K3879" s="69"/>
      <c r="L3879" s="69"/>
      <c r="M3879" s="69" t="s">
        <v>664</v>
      </c>
      <c r="N3879" s="69" t="s">
        <v>604</v>
      </c>
      <c r="O3879" s="71">
        <v>4898.32</v>
      </c>
      <c r="P3879" s="74">
        <v>0</v>
      </c>
    </row>
    <row r="3880" spans="1:16" ht="14.25" customHeight="1">
      <c r="A3880" s="64" t="s">
        <v>1</v>
      </c>
      <c r="B3880" s="163" t="s">
        <v>662</v>
      </c>
      <c r="C3880" s="174" t="s">
        <v>647</v>
      </c>
      <c r="D3880" s="68">
        <v>45588</v>
      </c>
      <c r="E3880" s="66">
        <f t="shared" si="45"/>
        <v>10</v>
      </c>
      <c r="F3880" s="66">
        <f t="shared" si="46"/>
        <v>2024</v>
      </c>
      <c r="G3880" s="67">
        <f t="shared" si="47"/>
        <v>45566</v>
      </c>
      <c r="H3880" s="67" t="s">
        <v>142</v>
      </c>
      <c r="I3880" s="26" t="s">
        <v>142</v>
      </c>
      <c r="J3880" s="66" t="s">
        <v>182</v>
      </c>
      <c r="K3880" s="69"/>
      <c r="L3880" s="69"/>
      <c r="M3880" s="69" t="s">
        <v>664</v>
      </c>
      <c r="N3880" s="69" t="s">
        <v>604</v>
      </c>
      <c r="O3880" s="71">
        <v>5959.9</v>
      </c>
      <c r="P3880" s="74">
        <v>0</v>
      </c>
    </row>
    <row r="3881" spans="1:16" ht="14.25" customHeight="1">
      <c r="A3881" s="64" t="s">
        <v>1</v>
      </c>
      <c r="B3881" s="163" t="s">
        <v>662</v>
      </c>
      <c r="C3881" s="174" t="s">
        <v>647</v>
      </c>
      <c r="D3881" s="68">
        <v>45573</v>
      </c>
      <c r="E3881" s="66">
        <f t="shared" si="45"/>
        <v>10</v>
      </c>
      <c r="F3881" s="66">
        <f t="shared" si="46"/>
        <v>2024</v>
      </c>
      <c r="G3881" s="67">
        <f t="shared" si="47"/>
        <v>45566</v>
      </c>
      <c r="H3881" s="67" t="s">
        <v>142</v>
      </c>
      <c r="I3881" s="26" t="s">
        <v>142</v>
      </c>
      <c r="J3881" s="66" t="s">
        <v>182</v>
      </c>
      <c r="K3881" s="69"/>
      <c r="L3881" s="69"/>
      <c r="M3881" s="69" t="s">
        <v>664</v>
      </c>
      <c r="N3881" s="69" t="s">
        <v>604</v>
      </c>
      <c r="O3881" s="71">
        <v>7061.17</v>
      </c>
      <c r="P3881" s="74">
        <v>0</v>
      </c>
    </row>
    <row r="3882" spans="1:16" ht="14.25" customHeight="1">
      <c r="A3882" s="64" t="s">
        <v>1</v>
      </c>
      <c r="B3882" s="163" t="s">
        <v>662</v>
      </c>
      <c r="C3882" s="174" t="s">
        <v>647</v>
      </c>
      <c r="D3882" s="68">
        <v>45588</v>
      </c>
      <c r="E3882" s="66">
        <f t="shared" si="45"/>
        <v>10</v>
      </c>
      <c r="F3882" s="66">
        <f t="shared" si="46"/>
        <v>2024</v>
      </c>
      <c r="G3882" s="67">
        <f t="shared" si="47"/>
        <v>45566</v>
      </c>
      <c r="H3882" s="67" t="s">
        <v>281</v>
      </c>
      <c r="I3882" s="26" t="s">
        <v>281</v>
      </c>
      <c r="J3882" s="66" t="s">
        <v>2118</v>
      </c>
      <c r="K3882" s="69"/>
      <c r="L3882" s="69"/>
      <c r="M3882" s="69"/>
      <c r="N3882" s="69"/>
      <c r="O3882" s="71">
        <v>0</v>
      </c>
      <c r="P3882" s="74">
        <v>9.9</v>
      </c>
    </row>
    <row r="3883" spans="1:16" ht="14.25" customHeight="1">
      <c r="A3883" s="64" t="s">
        <v>1</v>
      </c>
      <c r="B3883" s="163" t="s">
        <v>662</v>
      </c>
      <c r="C3883" s="174" t="s">
        <v>647</v>
      </c>
      <c r="D3883" s="68">
        <v>45588</v>
      </c>
      <c r="E3883" s="66">
        <f t="shared" si="45"/>
        <v>10</v>
      </c>
      <c r="F3883" s="66">
        <f t="shared" si="46"/>
        <v>2024</v>
      </c>
      <c r="G3883" s="67">
        <f t="shared" si="47"/>
        <v>45566</v>
      </c>
      <c r="H3883" s="67" t="s">
        <v>54</v>
      </c>
      <c r="I3883" s="26" t="s">
        <v>54</v>
      </c>
      <c r="J3883" s="66" t="s">
        <v>343</v>
      </c>
      <c r="K3883" s="69"/>
      <c r="L3883" s="69"/>
      <c r="M3883" s="69"/>
      <c r="N3883" s="69"/>
      <c r="O3883" s="71">
        <v>0</v>
      </c>
      <c r="P3883" s="74">
        <v>141.19999999999999</v>
      </c>
    </row>
    <row r="3884" spans="1:16" ht="14.25" customHeight="1">
      <c r="A3884" s="64" t="s">
        <v>1</v>
      </c>
      <c r="B3884" s="163" t="s">
        <v>662</v>
      </c>
      <c r="C3884" s="174" t="s">
        <v>647</v>
      </c>
      <c r="D3884" s="68">
        <v>45588</v>
      </c>
      <c r="E3884" s="66">
        <f t="shared" si="45"/>
        <v>10</v>
      </c>
      <c r="F3884" s="66">
        <f t="shared" si="46"/>
        <v>2024</v>
      </c>
      <c r="G3884" s="67">
        <f t="shared" si="47"/>
        <v>45566</v>
      </c>
      <c r="H3884" s="67" t="s">
        <v>54</v>
      </c>
      <c r="I3884" s="26" t="s">
        <v>54</v>
      </c>
      <c r="J3884" s="66" t="s">
        <v>343</v>
      </c>
      <c r="K3884" s="69"/>
      <c r="L3884" s="69"/>
      <c r="M3884" s="69"/>
      <c r="N3884" s="69"/>
      <c r="O3884" s="71">
        <v>0</v>
      </c>
      <c r="P3884" s="74">
        <v>1412</v>
      </c>
    </row>
    <row r="3885" spans="1:16" ht="14.25" customHeight="1">
      <c r="A3885" s="64" t="s">
        <v>1</v>
      </c>
      <c r="B3885" s="163" t="s">
        <v>662</v>
      </c>
      <c r="C3885" s="174" t="s">
        <v>647</v>
      </c>
      <c r="D3885" s="68">
        <v>45588</v>
      </c>
      <c r="E3885" s="66">
        <f t="shared" si="45"/>
        <v>10</v>
      </c>
      <c r="F3885" s="66">
        <f t="shared" si="46"/>
        <v>2024</v>
      </c>
      <c r="G3885" s="67">
        <f t="shared" si="47"/>
        <v>45566</v>
      </c>
      <c r="H3885" s="67" t="s">
        <v>54</v>
      </c>
      <c r="I3885" s="26" t="s">
        <v>54</v>
      </c>
      <c r="J3885" s="66" t="s">
        <v>343</v>
      </c>
      <c r="K3885" s="69"/>
      <c r="L3885" s="69"/>
      <c r="M3885" s="69"/>
      <c r="N3885" s="69"/>
      <c r="O3885" s="71">
        <v>0</v>
      </c>
      <c r="P3885" s="74">
        <v>1412</v>
      </c>
    </row>
    <row r="3886" spans="1:16" ht="14.25" customHeight="1">
      <c r="A3886" s="64" t="s">
        <v>1</v>
      </c>
      <c r="B3886" s="163" t="s">
        <v>662</v>
      </c>
      <c r="C3886" s="174" t="s">
        <v>647</v>
      </c>
      <c r="D3886" s="68">
        <v>45588</v>
      </c>
      <c r="E3886" s="66">
        <f t="shared" si="45"/>
        <v>10</v>
      </c>
      <c r="F3886" s="66">
        <f t="shared" si="46"/>
        <v>2024</v>
      </c>
      <c r="G3886" s="67">
        <f t="shared" si="47"/>
        <v>45566</v>
      </c>
      <c r="H3886" s="67" t="s">
        <v>55</v>
      </c>
      <c r="I3886" s="26" t="s">
        <v>55</v>
      </c>
      <c r="J3886" s="66" t="s">
        <v>2119</v>
      </c>
      <c r="K3886" s="69"/>
      <c r="L3886" s="69"/>
      <c r="M3886" s="69"/>
      <c r="N3886" s="69"/>
      <c r="O3886" s="71">
        <v>0</v>
      </c>
      <c r="P3886" s="74">
        <v>3744.07</v>
      </c>
    </row>
    <row r="3887" spans="1:16" ht="14.25" customHeight="1">
      <c r="A3887" s="64" t="s">
        <v>1</v>
      </c>
      <c r="B3887" s="163" t="s">
        <v>662</v>
      </c>
      <c r="C3887" s="174" t="s">
        <v>647</v>
      </c>
      <c r="D3887" s="68">
        <v>45588</v>
      </c>
      <c r="E3887" s="66">
        <f t="shared" si="45"/>
        <v>10</v>
      </c>
      <c r="F3887" s="66">
        <f t="shared" si="46"/>
        <v>2024</v>
      </c>
      <c r="G3887" s="67">
        <f t="shared" si="47"/>
        <v>45566</v>
      </c>
      <c r="H3887" s="67" t="s">
        <v>142</v>
      </c>
      <c r="I3887" s="26" t="s">
        <v>142</v>
      </c>
      <c r="J3887" s="66" t="s">
        <v>457</v>
      </c>
      <c r="K3887" s="69"/>
      <c r="L3887" s="69"/>
      <c r="M3887" s="69" t="s">
        <v>664</v>
      </c>
      <c r="N3887" s="69" t="s">
        <v>28</v>
      </c>
      <c r="O3887" s="71">
        <v>0</v>
      </c>
      <c r="P3887" s="74">
        <v>12157.93</v>
      </c>
    </row>
    <row r="3888" spans="1:16" ht="14.25" customHeight="1">
      <c r="A3888" s="64" t="s">
        <v>1</v>
      </c>
      <c r="B3888" s="163" t="s">
        <v>662</v>
      </c>
      <c r="C3888" s="174" t="s">
        <v>647</v>
      </c>
      <c r="D3888" s="68">
        <v>45588</v>
      </c>
      <c r="E3888" s="66">
        <f t="shared" si="45"/>
        <v>10</v>
      </c>
      <c r="F3888" s="66">
        <f t="shared" si="46"/>
        <v>2024</v>
      </c>
      <c r="G3888" s="67">
        <f t="shared" si="47"/>
        <v>45566</v>
      </c>
      <c r="H3888" s="67" t="s">
        <v>161</v>
      </c>
      <c r="I3888" s="26" t="s">
        <v>161</v>
      </c>
      <c r="J3888" s="66" t="s">
        <v>457</v>
      </c>
      <c r="K3888" s="69"/>
      <c r="L3888" s="69"/>
      <c r="M3888" s="69"/>
      <c r="N3888" s="69"/>
      <c r="O3888" s="71">
        <v>0</v>
      </c>
      <c r="P3888" s="74">
        <v>5959.9</v>
      </c>
    </row>
    <row r="3889" spans="1:16" ht="14.25" customHeight="1">
      <c r="A3889" s="64" t="s">
        <v>1</v>
      </c>
      <c r="B3889" s="163" t="s">
        <v>662</v>
      </c>
      <c r="C3889" s="174" t="s">
        <v>647</v>
      </c>
      <c r="D3889" s="68">
        <v>45589</v>
      </c>
      <c r="E3889" s="66">
        <f t="shared" si="45"/>
        <v>10</v>
      </c>
      <c r="F3889" s="66">
        <f t="shared" si="46"/>
        <v>2024</v>
      </c>
      <c r="G3889" s="67">
        <f t="shared" si="47"/>
        <v>45566</v>
      </c>
      <c r="H3889" s="67" t="s">
        <v>138</v>
      </c>
      <c r="I3889" s="26" t="s">
        <v>138</v>
      </c>
      <c r="J3889" s="66" t="s">
        <v>139</v>
      </c>
      <c r="K3889" s="69"/>
      <c r="L3889" s="69"/>
      <c r="M3889" s="69"/>
      <c r="N3889" s="69"/>
      <c r="O3889" s="71">
        <v>0.04</v>
      </c>
      <c r="P3889" s="74">
        <v>0</v>
      </c>
    </row>
    <row r="3890" spans="1:16" ht="14.25" customHeight="1">
      <c r="A3890" s="64" t="s">
        <v>1</v>
      </c>
      <c r="B3890" s="163" t="s">
        <v>662</v>
      </c>
      <c r="C3890" s="174" t="s">
        <v>647</v>
      </c>
      <c r="D3890" s="68">
        <v>45589</v>
      </c>
      <c r="E3890" s="66">
        <f t="shared" si="45"/>
        <v>10</v>
      </c>
      <c r="F3890" s="66">
        <f t="shared" si="46"/>
        <v>2024</v>
      </c>
      <c r="G3890" s="67">
        <f t="shared" si="47"/>
        <v>45566</v>
      </c>
      <c r="H3890" s="67" t="s">
        <v>142</v>
      </c>
      <c r="I3890" s="26" t="s">
        <v>142</v>
      </c>
      <c r="J3890" s="66" t="s">
        <v>2120</v>
      </c>
      <c r="K3890" s="69"/>
      <c r="L3890" s="69"/>
      <c r="M3890" s="69" t="s">
        <v>664</v>
      </c>
      <c r="N3890" s="69" t="s">
        <v>28</v>
      </c>
      <c r="O3890" s="71">
        <v>0</v>
      </c>
      <c r="P3890" s="74">
        <v>61.38</v>
      </c>
    </row>
    <row r="3891" spans="1:16" ht="14.25" customHeight="1">
      <c r="A3891" s="64" t="s">
        <v>1</v>
      </c>
      <c r="B3891" s="163" t="s">
        <v>662</v>
      </c>
      <c r="C3891" s="174" t="s">
        <v>647</v>
      </c>
      <c r="D3891" s="68">
        <v>45589</v>
      </c>
      <c r="E3891" s="66">
        <f t="shared" si="45"/>
        <v>10</v>
      </c>
      <c r="F3891" s="66">
        <f t="shared" si="46"/>
        <v>2024</v>
      </c>
      <c r="G3891" s="67">
        <f t="shared" si="47"/>
        <v>45566</v>
      </c>
      <c r="H3891" s="67" t="s">
        <v>142</v>
      </c>
      <c r="I3891" s="26" t="s">
        <v>142</v>
      </c>
      <c r="J3891" s="66" t="s">
        <v>2121</v>
      </c>
      <c r="K3891" s="69"/>
      <c r="L3891" s="69"/>
      <c r="M3891" s="69" t="s">
        <v>664</v>
      </c>
      <c r="N3891" s="69" t="s">
        <v>28</v>
      </c>
      <c r="O3891" s="71">
        <v>0</v>
      </c>
      <c r="P3891" s="74">
        <v>135</v>
      </c>
    </row>
    <row r="3892" spans="1:16" ht="14.25" customHeight="1">
      <c r="A3892" s="64" t="s">
        <v>1</v>
      </c>
      <c r="B3892" s="163" t="s">
        <v>662</v>
      </c>
      <c r="C3892" s="174" t="s">
        <v>647</v>
      </c>
      <c r="D3892" s="68">
        <v>45581</v>
      </c>
      <c r="E3892" s="66">
        <f t="shared" si="45"/>
        <v>10</v>
      </c>
      <c r="F3892" s="66">
        <f t="shared" si="46"/>
        <v>2024</v>
      </c>
      <c r="G3892" s="67">
        <f t="shared" si="47"/>
        <v>45566</v>
      </c>
      <c r="H3892" s="67" t="s">
        <v>142</v>
      </c>
      <c r="I3892" s="26" t="s">
        <v>142</v>
      </c>
      <c r="J3892" s="66" t="s">
        <v>182</v>
      </c>
      <c r="K3892" s="69"/>
      <c r="L3892" s="69"/>
      <c r="M3892" s="69" t="s">
        <v>664</v>
      </c>
      <c r="N3892" s="69" t="s">
        <v>604</v>
      </c>
      <c r="O3892" s="71">
        <v>9999.2800000000007</v>
      </c>
      <c r="P3892" s="74">
        <v>0</v>
      </c>
    </row>
    <row r="3893" spans="1:16" ht="14.25" customHeight="1">
      <c r="A3893" s="64" t="s">
        <v>1</v>
      </c>
      <c r="B3893" s="163" t="s">
        <v>662</v>
      </c>
      <c r="C3893" s="174" t="s">
        <v>647</v>
      </c>
      <c r="D3893" s="68">
        <v>45588</v>
      </c>
      <c r="E3893" s="66">
        <f t="shared" si="45"/>
        <v>10</v>
      </c>
      <c r="F3893" s="66">
        <f t="shared" si="46"/>
        <v>2024</v>
      </c>
      <c r="G3893" s="67">
        <f t="shared" si="47"/>
        <v>45566</v>
      </c>
      <c r="H3893" s="67" t="s">
        <v>142</v>
      </c>
      <c r="I3893" s="26" t="s">
        <v>142</v>
      </c>
      <c r="J3893" s="66" t="s">
        <v>182</v>
      </c>
      <c r="K3893" s="69"/>
      <c r="L3893" s="69"/>
      <c r="M3893" s="69" t="s">
        <v>664</v>
      </c>
      <c r="N3893" s="69" t="s">
        <v>604</v>
      </c>
      <c r="O3893" s="71">
        <v>12157.93</v>
      </c>
      <c r="P3893" s="74">
        <v>0</v>
      </c>
    </row>
    <row r="3894" spans="1:16" ht="14.25" customHeight="1">
      <c r="A3894" s="64" t="s">
        <v>1</v>
      </c>
      <c r="B3894" s="163" t="s">
        <v>662</v>
      </c>
      <c r="C3894" s="174" t="s">
        <v>647</v>
      </c>
      <c r="D3894" s="68">
        <v>45590</v>
      </c>
      <c r="E3894" s="66">
        <f t="shared" si="45"/>
        <v>10</v>
      </c>
      <c r="F3894" s="66">
        <f t="shared" si="46"/>
        <v>2024</v>
      </c>
      <c r="G3894" s="67">
        <f t="shared" si="47"/>
        <v>45566</v>
      </c>
      <c r="H3894" s="67" t="s">
        <v>138</v>
      </c>
      <c r="I3894" s="26" t="s">
        <v>138</v>
      </c>
      <c r="J3894" s="66" t="s">
        <v>139</v>
      </c>
      <c r="K3894" s="69"/>
      <c r="L3894" s="69"/>
      <c r="M3894" s="69"/>
      <c r="N3894" s="69"/>
      <c r="O3894" s="71">
        <v>0.28000000000000003</v>
      </c>
      <c r="P3894" s="74">
        <v>0</v>
      </c>
    </row>
    <row r="3895" spans="1:16" ht="14.25" customHeight="1">
      <c r="A3895" s="64" t="s">
        <v>1</v>
      </c>
      <c r="B3895" s="163" t="s">
        <v>662</v>
      </c>
      <c r="C3895" s="174" t="s">
        <v>647</v>
      </c>
      <c r="D3895" s="68">
        <v>45590</v>
      </c>
      <c r="E3895" s="66">
        <f t="shared" si="45"/>
        <v>10</v>
      </c>
      <c r="F3895" s="66">
        <f t="shared" si="46"/>
        <v>2024</v>
      </c>
      <c r="G3895" s="67">
        <f t="shared" si="47"/>
        <v>45566</v>
      </c>
      <c r="H3895" s="67" t="s">
        <v>45</v>
      </c>
      <c r="I3895" s="26" t="s">
        <v>45</v>
      </c>
      <c r="J3895" s="66" t="s">
        <v>545</v>
      </c>
      <c r="K3895" s="69"/>
      <c r="L3895" s="69"/>
      <c r="M3895" s="69"/>
      <c r="N3895" s="69"/>
      <c r="O3895" s="71">
        <v>0</v>
      </c>
      <c r="P3895" s="74">
        <v>1291.8900000000001</v>
      </c>
    </row>
    <row r="3896" spans="1:16" ht="14.25" customHeight="1">
      <c r="A3896" s="64" t="s">
        <v>1</v>
      </c>
      <c r="B3896" s="163" t="s">
        <v>662</v>
      </c>
      <c r="C3896" s="174" t="s">
        <v>647</v>
      </c>
      <c r="D3896" s="68">
        <v>45590</v>
      </c>
      <c r="E3896" s="66">
        <f t="shared" si="45"/>
        <v>10</v>
      </c>
      <c r="F3896" s="66">
        <f t="shared" si="46"/>
        <v>2024</v>
      </c>
      <c r="G3896" s="67">
        <f t="shared" si="47"/>
        <v>45566</v>
      </c>
      <c r="H3896" s="67" t="s">
        <v>102</v>
      </c>
      <c r="I3896" s="26" t="s">
        <v>102</v>
      </c>
      <c r="J3896" s="66" t="s">
        <v>2122</v>
      </c>
      <c r="K3896" s="69"/>
      <c r="L3896" s="69"/>
      <c r="M3896" s="69"/>
      <c r="N3896" s="69"/>
      <c r="O3896" s="71">
        <v>0</v>
      </c>
      <c r="P3896" s="74">
        <v>430.45</v>
      </c>
    </row>
    <row r="3897" spans="1:16" ht="14.25" customHeight="1">
      <c r="A3897" s="64" t="s">
        <v>1</v>
      </c>
      <c r="B3897" s="163" t="s">
        <v>662</v>
      </c>
      <c r="C3897" s="174" t="s">
        <v>647</v>
      </c>
      <c r="D3897" s="68">
        <v>45590</v>
      </c>
      <c r="E3897" s="66">
        <f t="shared" si="45"/>
        <v>10</v>
      </c>
      <c r="F3897" s="66">
        <f t="shared" si="46"/>
        <v>2024</v>
      </c>
      <c r="G3897" s="67">
        <f t="shared" si="47"/>
        <v>45566</v>
      </c>
      <c r="H3897" s="67" t="s">
        <v>147</v>
      </c>
      <c r="I3897" s="26" t="s">
        <v>147</v>
      </c>
      <c r="J3897" s="66" t="s">
        <v>2123</v>
      </c>
      <c r="K3897" s="69"/>
      <c r="L3897" s="69"/>
      <c r="M3897" s="69"/>
      <c r="N3897" s="69"/>
      <c r="O3897" s="71">
        <v>0</v>
      </c>
      <c r="P3897" s="74">
        <v>200</v>
      </c>
    </row>
    <row r="3898" spans="1:16" ht="14.25" customHeight="1">
      <c r="A3898" s="64" t="s">
        <v>1</v>
      </c>
      <c r="B3898" s="163" t="s">
        <v>662</v>
      </c>
      <c r="C3898" s="174" t="s">
        <v>647</v>
      </c>
      <c r="D3898" s="68">
        <v>45590</v>
      </c>
      <c r="E3898" s="66">
        <f t="shared" si="45"/>
        <v>10</v>
      </c>
      <c r="F3898" s="66">
        <f t="shared" si="46"/>
        <v>2024</v>
      </c>
      <c r="G3898" s="67">
        <f t="shared" si="47"/>
        <v>45566</v>
      </c>
      <c r="H3898" s="67" t="s">
        <v>147</v>
      </c>
      <c r="I3898" s="26" t="s">
        <v>147</v>
      </c>
      <c r="J3898" s="66" t="s">
        <v>2124</v>
      </c>
      <c r="K3898" s="69"/>
      <c r="L3898" s="69"/>
      <c r="M3898" s="69"/>
      <c r="N3898" s="69"/>
      <c r="O3898" s="71">
        <v>0</v>
      </c>
      <c r="P3898" s="74">
        <v>213.33</v>
      </c>
    </row>
    <row r="3899" spans="1:16" ht="14.25" customHeight="1">
      <c r="A3899" s="64" t="s">
        <v>1</v>
      </c>
      <c r="B3899" s="163" t="s">
        <v>662</v>
      </c>
      <c r="C3899" s="174" t="s">
        <v>647</v>
      </c>
      <c r="D3899" s="68">
        <v>45593</v>
      </c>
      <c r="E3899" s="66">
        <f t="shared" si="45"/>
        <v>10</v>
      </c>
      <c r="F3899" s="66">
        <f t="shared" si="46"/>
        <v>2024</v>
      </c>
      <c r="G3899" s="67">
        <f t="shared" si="47"/>
        <v>45566</v>
      </c>
      <c r="H3899" s="67" t="s">
        <v>138</v>
      </c>
      <c r="I3899" s="26" t="s">
        <v>138</v>
      </c>
      <c r="J3899" s="66" t="s">
        <v>139</v>
      </c>
      <c r="K3899" s="69"/>
      <c r="L3899" s="69"/>
      <c r="M3899" s="69"/>
      <c r="N3899" s="69"/>
      <c r="O3899" s="71">
        <v>2.09</v>
      </c>
      <c r="P3899" s="74">
        <v>0</v>
      </c>
    </row>
    <row r="3900" spans="1:16" ht="14.25" customHeight="1">
      <c r="A3900" s="64" t="s">
        <v>1</v>
      </c>
      <c r="B3900" s="163" t="s">
        <v>662</v>
      </c>
      <c r="C3900" s="174" t="s">
        <v>647</v>
      </c>
      <c r="D3900" s="68">
        <v>45593</v>
      </c>
      <c r="E3900" s="66">
        <f t="shared" si="45"/>
        <v>10</v>
      </c>
      <c r="F3900" s="66">
        <f t="shared" si="46"/>
        <v>2024</v>
      </c>
      <c r="G3900" s="67">
        <f t="shared" si="47"/>
        <v>45566</v>
      </c>
      <c r="H3900" s="67" t="s">
        <v>281</v>
      </c>
      <c r="I3900" s="26" t="s">
        <v>281</v>
      </c>
      <c r="J3900" s="66" t="s">
        <v>2125</v>
      </c>
      <c r="K3900" s="69"/>
      <c r="L3900" s="69"/>
      <c r="M3900" s="69"/>
      <c r="N3900" s="69"/>
      <c r="O3900" s="71">
        <v>0</v>
      </c>
      <c r="P3900" s="74">
        <v>403.44</v>
      </c>
    </row>
    <row r="3901" spans="1:16" ht="14.25" customHeight="1">
      <c r="A3901" s="64" t="s">
        <v>1</v>
      </c>
      <c r="B3901" s="163" t="s">
        <v>662</v>
      </c>
      <c r="C3901" s="174" t="s">
        <v>647</v>
      </c>
      <c r="D3901" s="68">
        <v>45593</v>
      </c>
      <c r="E3901" s="66">
        <f t="shared" si="45"/>
        <v>10</v>
      </c>
      <c r="F3901" s="66">
        <f t="shared" si="46"/>
        <v>2024</v>
      </c>
      <c r="G3901" s="67">
        <f t="shared" si="47"/>
        <v>45566</v>
      </c>
      <c r="H3901" s="67" t="s">
        <v>281</v>
      </c>
      <c r="I3901" s="26" t="s">
        <v>281</v>
      </c>
      <c r="J3901" s="66" t="s">
        <v>2126</v>
      </c>
      <c r="K3901" s="69"/>
      <c r="L3901" s="69"/>
      <c r="M3901" s="69"/>
      <c r="N3901" s="69"/>
      <c r="O3901" s="71">
        <v>0</v>
      </c>
      <c r="P3901" s="74">
        <v>240</v>
      </c>
    </row>
    <row r="3902" spans="1:16" ht="14.25" customHeight="1">
      <c r="A3902" s="64" t="s">
        <v>1</v>
      </c>
      <c r="B3902" s="163" t="s">
        <v>662</v>
      </c>
      <c r="C3902" s="174" t="s">
        <v>647</v>
      </c>
      <c r="D3902" s="68">
        <v>45593</v>
      </c>
      <c r="E3902" s="66">
        <f t="shared" si="45"/>
        <v>10</v>
      </c>
      <c r="F3902" s="66">
        <f t="shared" si="46"/>
        <v>2024</v>
      </c>
      <c r="G3902" s="67">
        <f t="shared" si="47"/>
        <v>45566</v>
      </c>
      <c r="H3902" s="67" t="s">
        <v>281</v>
      </c>
      <c r="I3902" s="26" t="s">
        <v>281</v>
      </c>
      <c r="J3902" s="66" t="s">
        <v>2127</v>
      </c>
      <c r="K3902" s="69"/>
      <c r="L3902" s="69"/>
      <c r="M3902" s="69"/>
      <c r="N3902" s="69"/>
      <c r="O3902" s="71">
        <v>0</v>
      </c>
      <c r="P3902" s="74">
        <v>362</v>
      </c>
    </row>
    <row r="3903" spans="1:16" ht="14.25" customHeight="1">
      <c r="A3903" s="64" t="s">
        <v>1</v>
      </c>
      <c r="B3903" s="163" t="s">
        <v>662</v>
      </c>
      <c r="C3903" s="174" t="s">
        <v>647</v>
      </c>
      <c r="D3903" s="68">
        <v>45593</v>
      </c>
      <c r="E3903" s="66">
        <f t="shared" si="45"/>
        <v>10</v>
      </c>
      <c r="F3903" s="66">
        <f t="shared" si="46"/>
        <v>2024</v>
      </c>
      <c r="G3903" s="67">
        <f t="shared" si="47"/>
        <v>45566</v>
      </c>
      <c r="H3903" s="67" t="s">
        <v>102</v>
      </c>
      <c r="I3903" s="26" t="s">
        <v>102</v>
      </c>
      <c r="J3903" s="66" t="s">
        <v>129</v>
      </c>
      <c r="K3903" s="69"/>
      <c r="L3903" s="69"/>
      <c r="M3903" s="69"/>
      <c r="N3903" s="69"/>
      <c r="O3903" s="71">
        <v>0</v>
      </c>
      <c r="P3903" s="74">
        <v>1.89</v>
      </c>
    </row>
    <row r="3904" spans="1:16" ht="14.25" customHeight="1">
      <c r="A3904" s="64" t="s">
        <v>1</v>
      </c>
      <c r="B3904" s="163" t="s">
        <v>662</v>
      </c>
      <c r="C3904" s="174" t="s">
        <v>647</v>
      </c>
      <c r="D3904" s="68">
        <v>45593</v>
      </c>
      <c r="E3904" s="66">
        <f t="shared" si="45"/>
        <v>10</v>
      </c>
      <c r="F3904" s="66">
        <f t="shared" si="46"/>
        <v>2024</v>
      </c>
      <c r="G3904" s="67">
        <f t="shared" si="47"/>
        <v>45566</v>
      </c>
      <c r="H3904" s="67" t="s">
        <v>69</v>
      </c>
      <c r="I3904" s="26" t="s">
        <v>69</v>
      </c>
      <c r="J3904" s="66" t="s">
        <v>2128</v>
      </c>
      <c r="K3904" s="69"/>
      <c r="L3904" s="69"/>
      <c r="M3904" s="69"/>
      <c r="N3904" s="69"/>
      <c r="O3904" s="71">
        <v>0</v>
      </c>
      <c r="P3904" s="74">
        <v>6120</v>
      </c>
    </row>
    <row r="3905" spans="1:16" ht="14.25" customHeight="1">
      <c r="A3905" s="64" t="s">
        <v>1</v>
      </c>
      <c r="B3905" s="163" t="s">
        <v>662</v>
      </c>
      <c r="C3905" s="174" t="s">
        <v>647</v>
      </c>
      <c r="D3905" s="68">
        <v>45594</v>
      </c>
      <c r="E3905" s="66">
        <f t="shared" si="45"/>
        <v>10</v>
      </c>
      <c r="F3905" s="66">
        <f t="shared" si="46"/>
        <v>2024</v>
      </c>
      <c r="G3905" s="67">
        <f t="shared" si="47"/>
        <v>45566</v>
      </c>
      <c r="H3905" s="67" t="s">
        <v>138</v>
      </c>
      <c r="I3905" s="26" t="s">
        <v>138</v>
      </c>
      <c r="J3905" s="66" t="s">
        <v>139</v>
      </c>
      <c r="K3905" s="69"/>
      <c r="L3905" s="69"/>
      <c r="M3905" s="69"/>
      <c r="N3905" s="69"/>
      <c r="O3905" s="71">
        <v>2.37</v>
      </c>
      <c r="P3905" s="74">
        <v>0</v>
      </c>
    </row>
    <row r="3906" spans="1:16" ht="14.25" customHeight="1">
      <c r="A3906" s="64" t="s">
        <v>1</v>
      </c>
      <c r="B3906" s="163" t="s">
        <v>662</v>
      </c>
      <c r="C3906" s="174" t="s">
        <v>647</v>
      </c>
      <c r="D3906" s="68">
        <v>45594</v>
      </c>
      <c r="E3906" s="66">
        <f t="shared" si="45"/>
        <v>10</v>
      </c>
      <c r="F3906" s="66">
        <f t="shared" si="46"/>
        <v>2024</v>
      </c>
      <c r="G3906" s="67">
        <f t="shared" si="47"/>
        <v>45566</v>
      </c>
      <c r="H3906" s="67" t="s">
        <v>147</v>
      </c>
      <c r="I3906" s="26" t="s">
        <v>147</v>
      </c>
      <c r="J3906" s="66" t="s">
        <v>2129</v>
      </c>
      <c r="K3906" s="69"/>
      <c r="L3906" s="69"/>
      <c r="M3906" s="69"/>
      <c r="N3906" s="69"/>
      <c r="O3906" s="71">
        <v>0</v>
      </c>
      <c r="P3906" s="74">
        <v>759.2</v>
      </c>
    </row>
    <row r="3907" spans="1:16" ht="14.25" customHeight="1">
      <c r="A3907" s="64" t="s">
        <v>1</v>
      </c>
      <c r="B3907" s="163" t="s">
        <v>662</v>
      </c>
      <c r="C3907" s="174" t="s">
        <v>647</v>
      </c>
      <c r="D3907" s="68">
        <v>45594</v>
      </c>
      <c r="E3907" s="66">
        <f t="shared" si="45"/>
        <v>10</v>
      </c>
      <c r="F3907" s="66">
        <f t="shared" si="46"/>
        <v>2024</v>
      </c>
      <c r="G3907" s="67">
        <f t="shared" si="47"/>
        <v>45566</v>
      </c>
      <c r="H3907" s="67" t="s">
        <v>69</v>
      </c>
      <c r="I3907" s="26" t="s">
        <v>69</v>
      </c>
      <c r="J3907" s="66" t="s">
        <v>681</v>
      </c>
      <c r="K3907" s="69"/>
      <c r="L3907" s="69"/>
      <c r="M3907" s="69"/>
      <c r="N3907" s="69"/>
      <c r="O3907" s="71">
        <v>0</v>
      </c>
      <c r="P3907" s="74">
        <v>4190</v>
      </c>
    </row>
    <row r="3908" spans="1:16" ht="14.25" customHeight="1">
      <c r="A3908" s="64" t="s">
        <v>1</v>
      </c>
      <c r="B3908" s="163" t="s">
        <v>662</v>
      </c>
      <c r="C3908" s="174" t="s">
        <v>647</v>
      </c>
      <c r="D3908" s="68">
        <v>45594</v>
      </c>
      <c r="E3908" s="66">
        <f t="shared" si="45"/>
        <v>10</v>
      </c>
      <c r="F3908" s="66">
        <f t="shared" si="46"/>
        <v>2024</v>
      </c>
      <c r="G3908" s="67">
        <f t="shared" si="47"/>
        <v>45566</v>
      </c>
      <c r="H3908" s="67" t="s">
        <v>102</v>
      </c>
      <c r="I3908" s="26" t="s">
        <v>102</v>
      </c>
      <c r="J3908" s="66" t="s">
        <v>129</v>
      </c>
      <c r="K3908" s="69"/>
      <c r="L3908" s="69"/>
      <c r="M3908" s="69"/>
      <c r="N3908" s="69"/>
      <c r="O3908" s="71">
        <v>0</v>
      </c>
      <c r="P3908" s="74">
        <v>2.8</v>
      </c>
    </row>
    <row r="3909" spans="1:16" ht="14.25" customHeight="1">
      <c r="A3909" s="64" t="s">
        <v>1</v>
      </c>
      <c r="B3909" s="163" t="s">
        <v>662</v>
      </c>
      <c r="C3909" s="174" t="s">
        <v>647</v>
      </c>
      <c r="D3909" s="68">
        <v>45594</v>
      </c>
      <c r="E3909" s="66">
        <f t="shared" si="45"/>
        <v>10</v>
      </c>
      <c r="F3909" s="66">
        <f t="shared" si="46"/>
        <v>2024</v>
      </c>
      <c r="G3909" s="67">
        <f t="shared" si="47"/>
        <v>45566</v>
      </c>
      <c r="H3909" s="67" t="s">
        <v>102</v>
      </c>
      <c r="I3909" s="26" t="s">
        <v>102</v>
      </c>
      <c r="J3909" s="66" t="s">
        <v>129</v>
      </c>
      <c r="K3909" s="69"/>
      <c r="L3909" s="69"/>
      <c r="M3909" s="69"/>
      <c r="N3909" s="69"/>
      <c r="O3909" s="71">
        <v>0</v>
      </c>
      <c r="P3909" s="74">
        <v>2.98</v>
      </c>
    </row>
    <row r="3910" spans="1:16" ht="14.25" customHeight="1">
      <c r="A3910" s="64" t="s">
        <v>1</v>
      </c>
      <c r="B3910" s="163" t="s">
        <v>662</v>
      </c>
      <c r="C3910" s="174" t="s">
        <v>647</v>
      </c>
      <c r="D3910" s="68">
        <v>45594</v>
      </c>
      <c r="E3910" s="66">
        <f t="shared" si="45"/>
        <v>10</v>
      </c>
      <c r="F3910" s="66">
        <f t="shared" si="46"/>
        <v>2024</v>
      </c>
      <c r="G3910" s="67">
        <f t="shared" si="47"/>
        <v>45566</v>
      </c>
      <c r="H3910" s="67" t="s">
        <v>82</v>
      </c>
      <c r="I3910" s="26" t="s">
        <v>82</v>
      </c>
      <c r="J3910" s="66" t="s">
        <v>2130</v>
      </c>
      <c r="K3910" s="69"/>
      <c r="L3910" s="69"/>
      <c r="M3910" s="69"/>
      <c r="N3910" s="69"/>
      <c r="O3910" s="71">
        <v>0</v>
      </c>
      <c r="P3910" s="74">
        <v>1892</v>
      </c>
    </row>
    <row r="3911" spans="1:16" ht="14.25" customHeight="1">
      <c r="A3911" s="64" t="s">
        <v>1</v>
      </c>
      <c r="B3911" s="163" t="s">
        <v>662</v>
      </c>
      <c r="C3911" s="174" t="s">
        <v>647</v>
      </c>
      <c r="D3911" s="68">
        <v>45594</v>
      </c>
      <c r="E3911" s="66">
        <f t="shared" si="45"/>
        <v>10</v>
      </c>
      <c r="F3911" s="66">
        <f t="shared" si="46"/>
        <v>2024</v>
      </c>
      <c r="G3911" s="67">
        <f t="shared" si="47"/>
        <v>45566</v>
      </c>
      <c r="H3911" s="67" t="s">
        <v>61</v>
      </c>
      <c r="I3911" s="26" t="s">
        <v>61</v>
      </c>
      <c r="J3911" s="66" t="s">
        <v>144</v>
      </c>
      <c r="K3911" s="69"/>
      <c r="L3911" s="69"/>
      <c r="M3911" s="69"/>
      <c r="N3911" s="69"/>
      <c r="O3911" s="71">
        <v>0</v>
      </c>
      <c r="P3911" s="74">
        <v>114.64</v>
      </c>
    </row>
    <row r="3912" spans="1:16" ht="14.25" customHeight="1">
      <c r="A3912" s="64" t="s">
        <v>1</v>
      </c>
      <c r="B3912" s="163" t="s">
        <v>662</v>
      </c>
      <c r="C3912" s="174" t="s">
        <v>647</v>
      </c>
      <c r="D3912" s="68">
        <v>45594</v>
      </c>
      <c r="E3912" s="66">
        <f t="shared" si="45"/>
        <v>10</v>
      </c>
      <c r="F3912" s="66">
        <f t="shared" si="46"/>
        <v>2024</v>
      </c>
      <c r="G3912" s="67">
        <f t="shared" si="47"/>
        <v>45566</v>
      </c>
      <c r="H3912" s="67" t="s">
        <v>61</v>
      </c>
      <c r="I3912" s="26" t="s">
        <v>61</v>
      </c>
      <c r="J3912" s="66" t="s">
        <v>144</v>
      </c>
      <c r="K3912" s="69"/>
      <c r="L3912" s="69"/>
      <c r="M3912" s="69"/>
      <c r="N3912" s="69"/>
      <c r="O3912" s="71">
        <v>0</v>
      </c>
      <c r="P3912" s="74">
        <v>102.71</v>
      </c>
    </row>
    <row r="3913" spans="1:16" ht="14.25" customHeight="1">
      <c r="A3913" s="64" t="s">
        <v>1</v>
      </c>
      <c r="B3913" s="163" t="s">
        <v>662</v>
      </c>
      <c r="C3913" s="174" t="s">
        <v>647</v>
      </c>
      <c r="D3913" s="68">
        <v>45594</v>
      </c>
      <c r="E3913" s="66">
        <f t="shared" si="45"/>
        <v>10</v>
      </c>
      <c r="F3913" s="66">
        <f t="shared" si="46"/>
        <v>2024</v>
      </c>
      <c r="G3913" s="67">
        <f t="shared" si="47"/>
        <v>45566</v>
      </c>
      <c r="H3913" s="67" t="s">
        <v>61</v>
      </c>
      <c r="I3913" s="26" t="s">
        <v>61</v>
      </c>
      <c r="J3913" s="66" t="s">
        <v>144</v>
      </c>
      <c r="K3913" s="69"/>
      <c r="L3913" s="69"/>
      <c r="M3913" s="69"/>
      <c r="N3913" s="69"/>
      <c r="O3913" s="71">
        <v>0</v>
      </c>
      <c r="P3913" s="74">
        <v>194.32</v>
      </c>
    </row>
    <row r="3914" spans="1:16" ht="14.25" customHeight="1">
      <c r="A3914" s="64" t="s">
        <v>1</v>
      </c>
      <c r="B3914" s="163" t="s">
        <v>662</v>
      </c>
      <c r="C3914" s="174" t="s">
        <v>647</v>
      </c>
      <c r="D3914" s="68">
        <v>45594</v>
      </c>
      <c r="E3914" s="66">
        <f t="shared" si="45"/>
        <v>10</v>
      </c>
      <c r="F3914" s="66">
        <f t="shared" si="46"/>
        <v>2024</v>
      </c>
      <c r="G3914" s="67">
        <f t="shared" si="47"/>
        <v>45566</v>
      </c>
      <c r="H3914" s="67" t="s">
        <v>61</v>
      </c>
      <c r="I3914" s="26" t="s">
        <v>61</v>
      </c>
      <c r="J3914" s="66" t="s">
        <v>144</v>
      </c>
      <c r="K3914" s="69"/>
      <c r="L3914" s="69"/>
      <c r="M3914" s="69"/>
      <c r="N3914" s="69"/>
      <c r="O3914" s="71">
        <v>0</v>
      </c>
      <c r="P3914" s="74">
        <v>217.02</v>
      </c>
    </row>
    <row r="3915" spans="1:16" ht="14.25" customHeight="1">
      <c r="A3915" s="64" t="s">
        <v>1</v>
      </c>
      <c r="B3915" s="163" t="s">
        <v>662</v>
      </c>
      <c r="C3915" s="174" t="s">
        <v>647</v>
      </c>
      <c r="D3915" s="68">
        <v>45595</v>
      </c>
      <c r="E3915" s="66">
        <f t="shared" si="45"/>
        <v>10</v>
      </c>
      <c r="F3915" s="66">
        <f t="shared" si="46"/>
        <v>2024</v>
      </c>
      <c r="G3915" s="67">
        <f t="shared" si="47"/>
        <v>45566</v>
      </c>
      <c r="H3915" s="67" t="s">
        <v>630</v>
      </c>
      <c r="I3915" s="26" t="s">
        <v>630</v>
      </c>
      <c r="J3915" s="66" t="s">
        <v>359</v>
      </c>
      <c r="K3915" s="69"/>
      <c r="L3915" s="69"/>
      <c r="M3915" s="69"/>
      <c r="N3915" s="69"/>
      <c r="O3915" s="71">
        <v>3000</v>
      </c>
      <c r="P3915" s="74">
        <v>0</v>
      </c>
    </row>
    <row r="3916" spans="1:16" ht="14.25" customHeight="1">
      <c r="A3916" s="64" t="s">
        <v>1</v>
      </c>
      <c r="B3916" s="163" t="s">
        <v>662</v>
      </c>
      <c r="C3916" s="174" t="s">
        <v>647</v>
      </c>
      <c r="D3916" s="68">
        <v>45595</v>
      </c>
      <c r="E3916" s="66">
        <f t="shared" si="45"/>
        <v>10</v>
      </c>
      <c r="F3916" s="66">
        <f t="shared" si="46"/>
        <v>2024</v>
      </c>
      <c r="G3916" s="67">
        <f t="shared" si="47"/>
        <v>45566</v>
      </c>
      <c r="H3916" s="67" t="s">
        <v>630</v>
      </c>
      <c r="I3916" s="26" t="s">
        <v>630</v>
      </c>
      <c r="J3916" s="66" t="s">
        <v>1879</v>
      </c>
      <c r="K3916" s="69"/>
      <c r="L3916" s="69"/>
      <c r="M3916" s="69"/>
      <c r="N3916" s="69"/>
      <c r="O3916" s="71">
        <v>235262.23</v>
      </c>
      <c r="P3916" s="74">
        <v>0</v>
      </c>
    </row>
    <row r="3917" spans="1:16" ht="14.25" customHeight="1">
      <c r="A3917" s="64" t="s">
        <v>1</v>
      </c>
      <c r="B3917" s="163" t="s">
        <v>662</v>
      </c>
      <c r="C3917" s="174" t="s">
        <v>647</v>
      </c>
      <c r="D3917" s="68">
        <v>45595</v>
      </c>
      <c r="E3917" s="66">
        <f t="shared" si="45"/>
        <v>10</v>
      </c>
      <c r="F3917" s="66">
        <f t="shared" si="46"/>
        <v>2024</v>
      </c>
      <c r="G3917" s="67">
        <f t="shared" si="47"/>
        <v>45566</v>
      </c>
      <c r="H3917" s="67" t="s">
        <v>142</v>
      </c>
      <c r="I3917" s="26" t="s">
        <v>142</v>
      </c>
      <c r="J3917" s="66" t="s">
        <v>2031</v>
      </c>
      <c r="K3917" s="69"/>
      <c r="L3917" s="69"/>
      <c r="M3917" s="69" t="s">
        <v>664</v>
      </c>
      <c r="N3917" s="69" t="s">
        <v>604</v>
      </c>
      <c r="O3917" s="71">
        <v>48222</v>
      </c>
      <c r="P3917" s="74">
        <v>0</v>
      </c>
    </row>
    <row r="3918" spans="1:16" ht="14.25" customHeight="1">
      <c r="A3918" s="64" t="s">
        <v>1</v>
      </c>
      <c r="B3918" s="163" t="s">
        <v>662</v>
      </c>
      <c r="C3918" s="174" t="s">
        <v>647</v>
      </c>
      <c r="D3918" s="68">
        <v>45595</v>
      </c>
      <c r="E3918" s="66">
        <f t="shared" si="45"/>
        <v>10</v>
      </c>
      <c r="F3918" s="66">
        <f t="shared" si="46"/>
        <v>2024</v>
      </c>
      <c r="G3918" s="67">
        <f t="shared" si="47"/>
        <v>45566</v>
      </c>
      <c r="H3918" s="67" t="s">
        <v>142</v>
      </c>
      <c r="I3918" s="26" t="s">
        <v>142</v>
      </c>
      <c r="J3918" s="66" t="s">
        <v>146</v>
      </c>
      <c r="K3918" s="69"/>
      <c r="L3918" s="69"/>
      <c r="M3918" s="69" t="s">
        <v>664</v>
      </c>
      <c r="N3918" s="69" t="s">
        <v>604</v>
      </c>
      <c r="O3918" s="71">
        <v>3186</v>
      </c>
      <c r="P3918" s="74">
        <v>0</v>
      </c>
    </row>
    <row r="3919" spans="1:16" ht="14.25" customHeight="1">
      <c r="A3919" s="64" t="s">
        <v>1</v>
      </c>
      <c r="B3919" s="163" t="s">
        <v>662</v>
      </c>
      <c r="C3919" s="174" t="s">
        <v>647</v>
      </c>
      <c r="D3919" s="68">
        <v>45595</v>
      </c>
      <c r="E3919" s="66">
        <f t="shared" si="45"/>
        <v>10</v>
      </c>
      <c r="F3919" s="66">
        <f t="shared" si="46"/>
        <v>2024</v>
      </c>
      <c r="G3919" s="67">
        <f t="shared" si="47"/>
        <v>45566</v>
      </c>
      <c r="H3919" s="67" t="s">
        <v>142</v>
      </c>
      <c r="I3919" s="26" t="s">
        <v>142</v>
      </c>
      <c r="J3919" s="66" t="s">
        <v>146</v>
      </c>
      <c r="K3919" s="69"/>
      <c r="L3919" s="69"/>
      <c r="M3919" s="69" t="s">
        <v>664</v>
      </c>
      <c r="N3919" s="69" t="s">
        <v>604</v>
      </c>
      <c r="O3919" s="71">
        <v>1886.01</v>
      </c>
      <c r="P3919" s="74">
        <v>0</v>
      </c>
    </row>
    <row r="3920" spans="1:16" ht="14.25" customHeight="1">
      <c r="A3920" s="64" t="s">
        <v>1</v>
      </c>
      <c r="B3920" s="163" t="s">
        <v>662</v>
      </c>
      <c r="C3920" s="174" t="s">
        <v>647</v>
      </c>
      <c r="D3920" s="68">
        <v>45595</v>
      </c>
      <c r="E3920" s="66">
        <f t="shared" si="45"/>
        <v>10</v>
      </c>
      <c r="F3920" s="66">
        <f t="shared" si="46"/>
        <v>2024</v>
      </c>
      <c r="G3920" s="67">
        <f t="shared" si="47"/>
        <v>45566</v>
      </c>
      <c r="H3920" s="67" t="s">
        <v>142</v>
      </c>
      <c r="I3920" s="26" t="s">
        <v>142</v>
      </c>
      <c r="J3920" s="66" t="s">
        <v>146</v>
      </c>
      <c r="K3920" s="69"/>
      <c r="L3920" s="69"/>
      <c r="M3920" s="69" t="s">
        <v>664</v>
      </c>
      <c r="N3920" s="69" t="s">
        <v>604</v>
      </c>
      <c r="O3920" s="71">
        <v>2479.5</v>
      </c>
      <c r="P3920" s="74">
        <v>0</v>
      </c>
    </row>
    <row r="3921" spans="1:16" ht="14.25" customHeight="1">
      <c r="A3921" s="64" t="s">
        <v>1</v>
      </c>
      <c r="B3921" s="163" t="s">
        <v>662</v>
      </c>
      <c r="C3921" s="174" t="s">
        <v>647</v>
      </c>
      <c r="D3921" s="68">
        <v>45595</v>
      </c>
      <c r="E3921" s="66">
        <f t="shared" si="45"/>
        <v>10</v>
      </c>
      <c r="F3921" s="66">
        <f t="shared" si="46"/>
        <v>2024</v>
      </c>
      <c r="G3921" s="67">
        <f t="shared" si="47"/>
        <v>45566</v>
      </c>
      <c r="H3921" s="67" t="s">
        <v>142</v>
      </c>
      <c r="I3921" s="26" t="s">
        <v>142</v>
      </c>
      <c r="J3921" s="66" t="s">
        <v>146</v>
      </c>
      <c r="K3921" s="69"/>
      <c r="L3921" s="69"/>
      <c r="M3921" s="69" t="s">
        <v>664</v>
      </c>
      <c r="N3921" s="69" t="s">
        <v>604</v>
      </c>
      <c r="O3921" s="71">
        <v>4834.05</v>
      </c>
      <c r="P3921" s="74">
        <v>0</v>
      </c>
    </row>
    <row r="3922" spans="1:16" ht="14.25" customHeight="1">
      <c r="A3922" s="64" t="s">
        <v>1</v>
      </c>
      <c r="B3922" s="163" t="s">
        <v>662</v>
      </c>
      <c r="C3922" s="174" t="s">
        <v>647</v>
      </c>
      <c r="D3922" s="68">
        <v>45595</v>
      </c>
      <c r="E3922" s="66">
        <f t="shared" si="45"/>
        <v>10</v>
      </c>
      <c r="F3922" s="66">
        <f t="shared" si="46"/>
        <v>2024</v>
      </c>
      <c r="G3922" s="67">
        <f t="shared" si="47"/>
        <v>45566</v>
      </c>
      <c r="H3922" s="67" t="s">
        <v>142</v>
      </c>
      <c r="I3922" s="26" t="s">
        <v>142</v>
      </c>
      <c r="J3922" s="66" t="s">
        <v>146</v>
      </c>
      <c r="K3922" s="69"/>
      <c r="L3922" s="69"/>
      <c r="M3922" s="69" t="s">
        <v>664</v>
      </c>
      <c r="N3922" s="69" t="s">
        <v>604</v>
      </c>
      <c r="O3922" s="71">
        <v>1821.18</v>
      </c>
      <c r="P3922" s="74">
        <v>0</v>
      </c>
    </row>
    <row r="3923" spans="1:16" ht="14.25" customHeight="1">
      <c r="A3923" s="64" t="s">
        <v>1</v>
      </c>
      <c r="B3923" s="163" t="s">
        <v>662</v>
      </c>
      <c r="C3923" s="174" t="s">
        <v>647</v>
      </c>
      <c r="D3923" s="68">
        <v>45595</v>
      </c>
      <c r="E3923" s="66">
        <f t="shared" si="45"/>
        <v>10</v>
      </c>
      <c r="F3923" s="66">
        <f t="shared" si="46"/>
        <v>2024</v>
      </c>
      <c r="G3923" s="67">
        <f t="shared" si="47"/>
        <v>45566</v>
      </c>
      <c r="H3923" s="67" t="s">
        <v>142</v>
      </c>
      <c r="I3923" s="26" t="s">
        <v>142</v>
      </c>
      <c r="J3923" s="66" t="s">
        <v>146</v>
      </c>
      <c r="K3923" s="69"/>
      <c r="L3923" s="69"/>
      <c r="M3923" s="69" t="s">
        <v>664</v>
      </c>
      <c r="N3923" s="69" t="s">
        <v>604</v>
      </c>
      <c r="O3923" s="71">
        <v>3549.8</v>
      </c>
      <c r="P3923" s="74">
        <v>0</v>
      </c>
    </row>
    <row r="3924" spans="1:16" ht="14.25" customHeight="1">
      <c r="A3924" s="64" t="s">
        <v>1</v>
      </c>
      <c r="B3924" s="163" t="s">
        <v>662</v>
      </c>
      <c r="C3924" s="174" t="s">
        <v>647</v>
      </c>
      <c r="D3924" s="68">
        <v>45595</v>
      </c>
      <c r="E3924" s="66">
        <f t="shared" si="45"/>
        <v>10</v>
      </c>
      <c r="F3924" s="66">
        <f t="shared" si="46"/>
        <v>2024</v>
      </c>
      <c r="G3924" s="67">
        <f t="shared" si="47"/>
        <v>45566</v>
      </c>
      <c r="H3924" s="67" t="s">
        <v>142</v>
      </c>
      <c r="I3924" s="26" t="s">
        <v>142</v>
      </c>
      <c r="J3924" s="66" t="s">
        <v>146</v>
      </c>
      <c r="K3924" s="69"/>
      <c r="L3924" s="69"/>
      <c r="M3924" s="69" t="s">
        <v>664</v>
      </c>
      <c r="N3924" s="69" t="s">
        <v>604</v>
      </c>
      <c r="O3924" s="71">
        <v>1563.55</v>
      </c>
      <c r="P3924" s="74">
        <v>0</v>
      </c>
    </row>
    <row r="3925" spans="1:16" ht="14.25" customHeight="1">
      <c r="A3925" s="64" t="s">
        <v>1</v>
      </c>
      <c r="B3925" s="163" t="s">
        <v>662</v>
      </c>
      <c r="C3925" s="174" t="s">
        <v>647</v>
      </c>
      <c r="D3925" s="68">
        <v>45595</v>
      </c>
      <c r="E3925" s="66">
        <f t="shared" si="45"/>
        <v>10</v>
      </c>
      <c r="F3925" s="66">
        <f t="shared" si="46"/>
        <v>2024</v>
      </c>
      <c r="G3925" s="67">
        <f t="shared" si="47"/>
        <v>45566</v>
      </c>
      <c r="H3925" s="67" t="s">
        <v>142</v>
      </c>
      <c r="I3925" s="26" t="s">
        <v>142</v>
      </c>
      <c r="J3925" s="66" t="s">
        <v>146</v>
      </c>
      <c r="K3925" s="69"/>
      <c r="L3925" s="69"/>
      <c r="M3925" s="69" t="s">
        <v>664</v>
      </c>
      <c r="N3925" s="69" t="s">
        <v>604</v>
      </c>
      <c r="O3925" s="71">
        <v>2623.29</v>
      </c>
      <c r="P3925" s="74">
        <v>0</v>
      </c>
    </row>
    <row r="3926" spans="1:16" ht="14.25" customHeight="1">
      <c r="A3926" s="64" t="s">
        <v>1</v>
      </c>
      <c r="B3926" s="163" t="s">
        <v>662</v>
      </c>
      <c r="C3926" s="174" t="s">
        <v>647</v>
      </c>
      <c r="D3926" s="68">
        <v>45595</v>
      </c>
      <c r="E3926" s="66">
        <f t="shared" si="45"/>
        <v>10</v>
      </c>
      <c r="F3926" s="66">
        <f t="shared" si="46"/>
        <v>2024</v>
      </c>
      <c r="G3926" s="67">
        <f t="shared" si="47"/>
        <v>45566</v>
      </c>
      <c r="H3926" s="67" t="s">
        <v>142</v>
      </c>
      <c r="I3926" s="26" t="s">
        <v>142</v>
      </c>
      <c r="J3926" s="66" t="s">
        <v>146</v>
      </c>
      <c r="K3926" s="69"/>
      <c r="L3926" s="69"/>
      <c r="M3926" s="69" t="s">
        <v>664</v>
      </c>
      <c r="N3926" s="69" t="s">
        <v>604</v>
      </c>
      <c r="O3926" s="71">
        <v>2082.7800000000002</v>
      </c>
      <c r="P3926" s="74">
        <v>0</v>
      </c>
    </row>
    <row r="3927" spans="1:16" ht="14.25" customHeight="1">
      <c r="A3927" s="64" t="s">
        <v>1</v>
      </c>
      <c r="B3927" s="163" t="s">
        <v>662</v>
      </c>
      <c r="C3927" s="174" t="s">
        <v>647</v>
      </c>
      <c r="D3927" s="68">
        <v>45595</v>
      </c>
      <c r="E3927" s="66">
        <f t="shared" si="45"/>
        <v>10</v>
      </c>
      <c r="F3927" s="66">
        <f t="shared" si="46"/>
        <v>2024</v>
      </c>
      <c r="G3927" s="67">
        <f t="shared" si="47"/>
        <v>45566</v>
      </c>
      <c r="H3927" s="67" t="s">
        <v>142</v>
      </c>
      <c r="I3927" s="26" t="s">
        <v>142</v>
      </c>
      <c r="J3927" s="66" t="s">
        <v>146</v>
      </c>
      <c r="K3927" s="69"/>
      <c r="L3927" s="69"/>
      <c r="M3927" s="69" t="s">
        <v>664</v>
      </c>
      <c r="N3927" s="69" t="s">
        <v>604</v>
      </c>
      <c r="O3927" s="71">
        <v>2000</v>
      </c>
      <c r="P3927" s="74">
        <v>0</v>
      </c>
    </row>
    <row r="3928" spans="1:16" ht="14.25" customHeight="1">
      <c r="A3928" s="64" t="s">
        <v>1</v>
      </c>
      <c r="B3928" s="163" t="s">
        <v>662</v>
      </c>
      <c r="C3928" s="174" t="s">
        <v>647</v>
      </c>
      <c r="D3928" s="68">
        <v>45595</v>
      </c>
      <c r="E3928" s="66">
        <f t="shared" si="45"/>
        <v>10</v>
      </c>
      <c r="F3928" s="66">
        <f t="shared" si="46"/>
        <v>2024</v>
      </c>
      <c r="G3928" s="67">
        <f t="shared" si="47"/>
        <v>45566</v>
      </c>
      <c r="H3928" s="67" t="s">
        <v>142</v>
      </c>
      <c r="I3928" s="26" t="s">
        <v>142</v>
      </c>
      <c r="J3928" s="66" t="s">
        <v>146</v>
      </c>
      <c r="K3928" s="69"/>
      <c r="L3928" s="69"/>
      <c r="M3928" s="69" t="s">
        <v>664</v>
      </c>
      <c r="N3928" s="69" t="s">
        <v>604</v>
      </c>
      <c r="O3928" s="71">
        <v>1008.9</v>
      </c>
      <c r="P3928" s="74">
        <v>0</v>
      </c>
    </row>
    <row r="3929" spans="1:16" ht="14.25" customHeight="1">
      <c r="A3929" s="64" t="s">
        <v>1</v>
      </c>
      <c r="B3929" s="163" t="s">
        <v>662</v>
      </c>
      <c r="C3929" s="174" t="s">
        <v>647</v>
      </c>
      <c r="D3929" s="68">
        <v>45595</v>
      </c>
      <c r="E3929" s="66">
        <f t="shared" si="45"/>
        <v>10</v>
      </c>
      <c r="F3929" s="66">
        <f t="shared" si="46"/>
        <v>2024</v>
      </c>
      <c r="G3929" s="67">
        <f t="shared" si="47"/>
        <v>45566</v>
      </c>
      <c r="H3929" s="67" t="s">
        <v>142</v>
      </c>
      <c r="I3929" s="26" t="s">
        <v>142</v>
      </c>
      <c r="J3929" s="66" t="s">
        <v>146</v>
      </c>
      <c r="K3929" s="69"/>
      <c r="L3929" s="69"/>
      <c r="M3929" s="69" t="s">
        <v>664</v>
      </c>
      <c r="N3929" s="69" t="s">
        <v>604</v>
      </c>
      <c r="O3929" s="71">
        <v>2856.54</v>
      </c>
      <c r="P3929" s="74">
        <v>0</v>
      </c>
    </row>
    <row r="3930" spans="1:16" ht="14.25" customHeight="1">
      <c r="A3930" s="64" t="s">
        <v>1</v>
      </c>
      <c r="B3930" s="163" t="s">
        <v>662</v>
      </c>
      <c r="C3930" s="174" t="s">
        <v>647</v>
      </c>
      <c r="D3930" s="68">
        <v>45595</v>
      </c>
      <c r="E3930" s="66">
        <f t="shared" si="45"/>
        <v>10</v>
      </c>
      <c r="F3930" s="66">
        <f t="shared" si="46"/>
        <v>2024</v>
      </c>
      <c r="G3930" s="67">
        <f t="shared" si="47"/>
        <v>45566</v>
      </c>
      <c r="H3930" s="67" t="s">
        <v>43</v>
      </c>
      <c r="I3930" s="26" t="s">
        <v>43</v>
      </c>
      <c r="J3930" s="66" t="s">
        <v>336</v>
      </c>
      <c r="K3930" s="69"/>
      <c r="L3930" s="69"/>
      <c r="M3930" s="69"/>
      <c r="N3930" s="69"/>
      <c r="O3930" s="71">
        <v>0</v>
      </c>
      <c r="P3930" s="74">
        <v>3186</v>
      </c>
    </row>
    <row r="3931" spans="1:16" ht="14.25" customHeight="1">
      <c r="A3931" s="64" t="s">
        <v>1</v>
      </c>
      <c r="B3931" s="163" t="s">
        <v>662</v>
      </c>
      <c r="C3931" s="174" t="s">
        <v>647</v>
      </c>
      <c r="D3931" s="68">
        <v>45595</v>
      </c>
      <c r="E3931" s="66">
        <f t="shared" si="45"/>
        <v>10</v>
      </c>
      <c r="F3931" s="66">
        <f t="shared" si="46"/>
        <v>2024</v>
      </c>
      <c r="G3931" s="67">
        <f t="shared" si="47"/>
        <v>45566</v>
      </c>
      <c r="H3931" s="67" t="s">
        <v>102</v>
      </c>
      <c r="I3931" s="26" t="s">
        <v>102</v>
      </c>
      <c r="J3931" s="66" t="s">
        <v>129</v>
      </c>
      <c r="K3931" s="69"/>
      <c r="L3931" s="69"/>
      <c r="M3931" s="69"/>
      <c r="N3931" s="69"/>
      <c r="O3931" s="71">
        <v>0</v>
      </c>
      <c r="P3931" s="74">
        <v>9</v>
      </c>
    </row>
    <row r="3932" spans="1:16" ht="14.25" customHeight="1">
      <c r="A3932" s="64" t="s">
        <v>1</v>
      </c>
      <c r="B3932" s="163" t="s">
        <v>662</v>
      </c>
      <c r="C3932" s="174" t="s">
        <v>647</v>
      </c>
      <c r="D3932" s="68">
        <v>45595</v>
      </c>
      <c r="E3932" s="66">
        <f t="shared" si="45"/>
        <v>10</v>
      </c>
      <c r="F3932" s="66">
        <f t="shared" si="46"/>
        <v>2024</v>
      </c>
      <c r="G3932" s="67">
        <f t="shared" si="47"/>
        <v>45566</v>
      </c>
      <c r="H3932" s="67" t="s">
        <v>43</v>
      </c>
      <c r="I3932" s="26" t="s">
        <v>43</v>
      </c>
      <c r="J3932" s="66" t="s">
        <v>1595</v>
      </c>
      <c r="K3932" s="69"/>
      <c r="L3932" s="69"/>
      <c r="M3932" s="69"/>
      <c r="N3932" s="69"/>
      <c r="O3932" s="71">
        <v>0</v>
      </c>
      <c r="P3932" s="74">
        <v>284.14</v>
      </c>
    </row>
    <row r="3933" spans="1:16" ht="14.25" customHeight="1">
      <c r="A3933" s="64" t="s">
        <v>1</v>
      </c>
      <c r="B3933" s="163" t="s">
        <v>662</v>
      </c>
      <c r="C3933" s="174" t="s">
        <v>647</v>
      </c>
      <c r="D3933" s="68">
        <v>45595</v>
      </c>
      <c r="E3933" s="66">
        <f t="shared" si="45"/>
        <v>10</v>
      </c>
      <c r="F3933" s="66">
        <f t="shared" si="46"/>
        <v>2024</v>
      </c>
      <c r="G3933" s="67">
        <f t="shared" si="47"/>
        <v>45566</v>
      </c>
      <c r="H3933" s="67" t="s">
        <v>43</v>
      </c>
      <c r="I3933" s="26" t="s">
        <v>43</v>
      </c>
      <c r="J3933" s="66" t="s">
        <v>255</v>
      </c>
      <c r="K3933" s="69"/>
      <c r="L3933" s="69"/>
      <c r="M3933" s="69"/>
      <c r="N3933" s="69"/>
      <c r="O3933" s="71">
        <v>0</v>
      </c>
      <c r="P3933" s="74">
        <v>92.1</v>
      </c>
    </row>
    <row r="3934" spans="1:16" ht="14.25" customHeight="1">
      <c r="A3934" s="64" t="s">
        <v>1</v>
      </c>
      <c r="B3934" s="163" t="s">
        <v>662</v>
      </c>
      <c r="C3934" s="174" t="s">
        <v>647</v>
      </c>
      <c r="D3934" s="68">
        <v>45595</v>
      </c>
      <c r="E3934" s="66">
        <f t="shared" si="45"/>
        <v>10</v>
      </c>
      <c r="F3934" s="66">
        <f t="shared" si="46"/>
        <v>2024</v>
      </c>
      <c r="G3934" s="67">
        <f t="shared" si="47"/>
        <v>45566</v>
      </c>
      <c r="H3934" s="67" t="s">
        <v>43</v>
      </c>
      <c r="I3934" s="26" t="s">
        <v>43</v>
      </c>
      <c r="J3934" s="66" t="s">
        <v>763</v>
      </c>
      <c r="K3934" s="69"/>
      <c r="L3934" s="69"/>
      <c r="M3934" s="69"/>
      <c r="N3934" s="69"/>
      <c r="O3934" s="71">
        <v>0</v>
      </c>
      <c r="P3934" s="74">
        <v>2479.5</v>
      </c>
    </row>
    <row r="3935" spans="1:16" ht="14.25" customHeight="1">
      <c r="A3935" s="64" t="s">
        <v>1</v>
      </c>
      <c r="B3935" s="163" t="s">
        <v>662</v>
      </c>
      <c r="C3935" s="174" t="s">
        <v>647</v>
      </c>
      <c r="D3935" s="68">
        <v>45595</v>
      </c>
      <c r="E3935" s="66">
        <f t="shared" si="45"/>
        <v>10</v>
      </c>
      <c r="F3935" s="66">
        <f t="shared" si="46"/>
        <v>2024</v>
      </c>
      <c r="G3935" s="67">
        <f t="shared" si="47"/>
        <v>45566</v>
      </c>
      <c r="H3935" s="67" t="s">
        <v>43</v>
      </c>
      <c r="I3935" s="26" t="s">
        <v>43</v>
      </c>
      <c r="J3935" s="66" t="s">
        <v>282</v>
      </c>
      <c r="K3935" s="69"/>
      <c r="L3935" s="69"/>
      <c r="M3935" s="69"/>
      <c r="N3935" s="69"/>
      <c r="O3935" s="71">
        <v>0</v>
      </c>
      <c r="P3935" s="74">
        <v>3037.77</v>
      </c>
    </row>
    <row r="3936" spans="1:16" ht="14.25" customHeight="1">
      <c r="A3936" s="64" t="s">
        <v>1</v>
      </c>
      <c r="B3936" s="163" t="s">
        <v>662</v>
      </c>
      <c r="C3936" s="174" t="s">
        <v>647</v>
      </c>
      <c r="D3936" s="68">
        <v>45595</v>
      </c>
      <c r="E3936" s="66">
        <f t="shared" si="45"/>
        <v>10</v>
      </c>
      <c r="F3936" s="66">
        <f t="shared" si="46"/>
        <v>2024</v>
      </c>
      <c r="G3936" s="67">
        <f t="shared" si="47"/>
        <v>45566</v>
      </c>
      <c r="H3936" s="67" t="s">
        <v>43</v>
      </c>
      <c r="I3936" s="26" t="s">
        <v>43</v>
      </c>
      <c r="J3936" s="66" t="s">
        <v>283</v>
      </c>
      <c r="K3936" s="69"/>
      <c r="L3936" s="69"/>
      <c r="M3936" s="69"/>
      <c r="N3936" s="69"/>
      <c r="O3936" s="71">
        <v>0</v>
      </c>
      <c r="P3936" s="74">
        <v>2256.02</v>
      </c>
    </row>
    <row r="3937" spans="1:16" ht="14.25" customHeight="1">
      <c r="A3937" s="64" t="s">
        <v>1</v>
      </c>
      <c r="B3937" s="163" t="s">
        <v>662</v>
      </c>
      <c r="C3937" s="174" t="s">
        <v>647</v>
      </c>
      <c r="D3937" s="68">
        <v>45595</v>
      </c>
      <c r="E3937" s="66">
        <f t="shared" si="45"/>
        <v>10</v>
      </c>
      <c r="F3937" s="66">
        <f t="shared" si="46"/>
        <v>2024</v>
      </c>
      <c r="G3937" s="67">
        <f t="shared" si="47"/>
        <v>45566</v>
      </c>
      <c r="H3937" s="67" t="s">
        <v>43</v>
      </c>
      <c r="I3937" s="26" t="s">
        <v>43</v>
      </c>
      <c r="J3937" s="66" t="s">
        <v>2067</v>
      </c>
      <c r="K3937" s="69"/>
      <c r="L3937" s="69"/>
      <c r="M3937" s="69"/>
      <c r="N3937" s="69"/>
      <c r="O3937" s="71">
        <v>0</v>
      </c>
      <c r="P3937" s="74">
        <v>2912.35</v>
      </c>
    </row>
    <row r="3938" spans="1:16" ht="14.25" customHeight="1">
      <c r="A3938" s="64" t="s">
        <v>1</v>
      </c>
      <c r="B3938" s="163" t="s">
        <v>662</v>
      </c>
      <c r="C3938" s="174" t="s">
        <v>647</v>
      </c>
      <c r="D3938" s="68">
        <v>45595</v>
      </c>
      <c r="E3938" s="66">
        <f t="shared" si="45"/>
        <v>10</v>
      </c>
      <c r="F3938" s="66">
        <f t="shared" si="46"/>
        <v>2024</v>
      </c>
      <c r="G3938" s="67">
        <f t="shared" si="47"/>
        <v>45566</v>
      </c>
      <c r="H3938" s="67" t="s">
        <v>43</v>
      </c>
      <c r="I3938" s="26" t="s">
        <v>43</v>
      </c>
      <c r="J3938" s="66" t="s">
        <v>284</v>
      </c>
      <c r="K3938" s="69"/>
      <c r="L3938" s="69"/>
      <c r="M3938" s="69"/>
      <c r="N3938" s="69"/>
      <c r="O3938" s="71">
        <v>0</v>
      </c>
      <c r="P3938" s="74">
        <v>1603.18</v>
      </c>
    </row>
    <row r="3939" spans="1:16" ht="14.25" customHeight="1">
      <c r="A3939" s="64" t="s">
        <v>1</v>
      </c>
      <c r="B3939" s="163" t="s">
        <v>662</v>
      </c>
      <c r="C3939" s="174" t="s">
        <v>647</v>
      </c>
      <c r="D3939" s="68">
        <v>45595</v>
      </c>
      <c r="E3939" s="66">
        <f t="shared" si="45"/>
        <v>10</v>
      </c>
      <c r="F3939" s="66">
        <f t="shared" si="46"/>
        <v>2024</v>
      </c>
      <c r="G3939" s="67">
        <f t="shared" si="47"/>
        <v>45566</v>
      </c>
      <c r="H3939" s="67" t="s">
        <v>43</v>
      </c>
      <c r="I3939" s="26" t="s">
        <v>43</v>
      </c>
      <c r="J3939" s="66" t="s">
        <v>685</v>
      </c>
      <c r="K3939" s="69"/>
      <c r="L3939" s="69"/>
      <c r="M3939" s="69"/>
      <c r="N3939" s="69"/>
      <c r="O3939" s="71">
        <v>0</v>
      </c>
      <c r="P3939" s="74">
        <v>38.69</v>
      </c>
    </row>
    <row r="3940" spans="1:16" ht="14.25" customHeight="1">
      <c r="A3940" s="64" t="s">
        <v>1</v>
      </c>
      <c r="B3940" s="163" t="s">
        <v>662</v>
      </c>
      <c r="C3940" s="174" t="s">
        <v>647</v>
      </c>
      <c r="D3940" s="68">
        <v>45595</v>
      </c>
      <c r="E3940" s="66">
        <f t="shared" si="45"/>
        <v>10</v>
      </c>
      <c r="F3940" s="66">
        <f t="shared" si="46"/>
        <v>2024</v>
      </c>
      <c r="G3940" s="67">
        <f t="shared" si="47"/>
        <v>45566</v>
      </c>
      <c r="H3940" s="67" t="s">
        <v>43</v>
      </c>
      <c r="I3940" s="26" t="s">
        <v>43</v>
      </c>
      <c r="J3940" s="66" t="s">
        <v>285</v>
      </c>
      <c r="K3940" s="69"/>
      <c r="L3940" s="69"/>
      <c r="M3940" s="69"/>
      <c r="N3940" s="69"/>
      <c r="O3940" s="71">
        <v>0</v>
      </c>
      <c r="P3940" s="74">
        <v>284.14</v>
      </c>
    </row>
    <row r="3941" spans="1:16" ht="14.25" customHeight="1">
      <c r="A3941" s="64" t="s">
        <v>1</v>
      </c>
      <c r="B3941" s="163" t="s">
        <v>662</v>
      </c>
      <c r="C3941" s="174" t="s">
        <v>647</v>
      </c>
      <c r="D3941" s="68">
        <v>45595</v>
      </c>
      <c r="E3941" s="66">
        <f t="shared" si="45"/>
        <v>10</v>
      </c>
      <c r="F3941" s="66">
        <f t="shared" si="46"/>
        <v>2024</v>
      </c>
      <c r="G3941" s="67">
        <f t="shared" si="47"/>
        <v>45566</v>
      </c>
      <c r="H3941" s="67" t="s">
        <v>43</v>
      </c>
      <c r="I3941" s="26" t="s">
        <v>43</v>
      </c>
      <c r="J3941" s="66" t="s">
        <v>1352</v>
      </c>
      <c r="K3941" s="69"/>
      <c r="L3941" s="69"/>
      <c r="M3941" s="69"/>
      <c r="N3941" s="69"/>
      <c r="O3941" s="71">
        <v>0</v>
      </c>
      <c r="P3941" s="74">
        <v>284.14</v>
      </c>
    </row>
    <row r="3942" spans="1:16" ht="14.25" customHeight="1">
      <c r="A3942" s="64" t="s">
        <v>1</v>
      </c>
      <c r="B3942" s="163" t="s">
        <v>662</v>
      </c>
      <c r="C3942" s="174" t="s">
        <v>647</v>
      </c>
      <c r="D3942" s="68">
        <v>45595</v>
      </c>
      <c r="E3942" s="66">
        <f t="shared" si="45"/>
        <v>10</v>
      </c>
      <c r="F3942" s="66">
        <f t="shared" si="46"/>
        <v>2024</v>
      </c>
      <c r="G3942" s="67">
        <f t="shared" si="47"/>
        <v>45566</v>
      </c>
      <c r="H3942" s="67" t="s">
        <v>43</v>
      </c>
      <c r="I3942" s="26" t="s">
        <v>43</v>
      </c>
      <c r="J3942" s="66" t="s">
        <v>284</v>
      </c>
      <c r="K3942" s="69"/>
      <c r="L3942" s="69"/>
      <c r="M3942" s="69"/>
      <c r="N3942" s="69"/>
      <c r="O3942" s="71">
        <v>0</v>
      </c>
      <c r="P3942" s="74">
        <v>1886.01</v>
      </c>
    </row>
    <row r="3943" spans="1:16" ht="14.25" customHeight="1">
      <c r="A3943" s="64" t="s">
        <v>1</v>
      </c>
      <c r="B3943" s="163" t="s">
        <v>662</v>
      </c>
      <c r="C3943" s="174" t="s">
        <v>647</v>
      </c>
      <c r="D3943" s="68">
        <v>45595</v>
      </c>
      <c r="E3943" s="66">
        <f t="shared" si="45"/>
        <v>10</v>
      </c>
      <c r="F3943" s="66">
        <f t="shared" si="46"/>
        <v>2024</v>
      </c>
      <c r="G3943" s="67">
        <f t="shared" si="47"/>
        <v>45566</v>
      </c>
      <c r="H3943" s="67" t="s">
        <v>43</v>
      </c>
      <c r="I3943" s="26" t="s">
        <v>43</v>
      </c>
      <c r="J3943" s="66" t="s">
        <v>686</v>
      </c>
      <c r="K3943" s="69"/>
      <c r="L3943" s="69"/>
      <c r="M3943" s="69"/>
      <c r="N3943" s="69"/>
      <c r="O3943" s="71">
        <v>0</v>
      </c>
      <c r="P3943" s="74">
        <v>4045.31</v>
      </c>
    </row>
    <row r="3944" spans="1:16" ht="14.25" customHeight="1">
      <c r="A3944" s="64" t="s">
        <v>1</v>
      </c>
      <c r="B3944" s="163" t="s">
        <v>662</v>
      </c>
      <c r="C3944" s="174" t="s">
        <v>647</v>
      </c>
      <c r="D3944" s="68">
        <v>45595</v>
      </c>
      <c r="E3944" s="66">
        <f t="shared" si="45"/>
        <v>10</v>
      </c>
      <c r="F3944" s="66">
        <f t="shared" si="46"/>
        <v>2024</v>
      </c>
      <c r="G3944" s="67">
        <f t="shared" si="47"/>
        <v>45566</v>
      </c>
      <c r="H3944" s="67" t="s">
        <v>43</v>
      </c>
      <c r="I3944" s="26" t="s">
        <v>43</v>
      </c>
      <c r="J3944" s="66" t="s">
        <v>1888</v>
      </c>
      <c r="K3944" s="69"/>
      <c r="L3944" s="69"/>
      <c r="M3944" s="69"/>
      <c r="N3944" s="69"/>
      <c r="O3944" s="71">
        <v>0</v>
      </c>
      <c r="P3944" s="74">
        <v>2000</v>
      </c>
    </row>
    <row r="3945" spans="1:16" ht="14.25" customHeight="1">
      <c r="A3945" s="64" t="s">
        <v>1</v>
      </c>
      <c r="B3945" s="163" t="s">
        <v>662</v>
      </c>
      <c r="C3945" s="174" t="s">
        <v>647</v>
      </c>
      <c r="D3945" s="68">
        <v>45595</v>
      </c>
      <c r="E3945" s="66">
        <f t="shared" si="45"/>
        <v>10</v>
      </c>
      <c r="F3945" s="66">
        <f t="shared" si="46"/>
        <v>2024</v>
      </c>
      <c r="G3945" s="67">
        <f t="shared" si="47"/>
        <v>45566</v>
      </c>
      <c r="H3945" s="67" t="s">
        <v>43</v>
      </c>
      <c r="I3945" s="26" t="s">
        <v>43</v>
      </c>
      <c r="J3945" s="66" t="s">
        <v>687</v>
      </c>
      <c r="K3945" s="69"/>
      <c r="L3945" s="69"/>
      <c r="M3945" s="69"/>
      <c r="N3945" s="69"/>
      <c r="O3945" s="71">
        <v>0</v>
      </c>
      <c r="P3945" s="74">
        <v>1017.37</v>
      </c>
    </row>
    <row r="3946" spans="1:16" ht="14.25" customHeight="1">
      <c r="A3946" s="64" t="s">
        <v>1</v>
      </c>
      <c r="B3946" s="163" t="s">
        <v>662</v>
      </c>
      <c r="C3946" s="174" t="s">
        <v>647</v>
      </c>
      <c r="D3946" s="68">
        <v>45595</v>
      </c>
      <c r="E3946" s="66">
        <f t="shared" si="45"/>
        <v>10</v>
      </c>
      <c r="F3946" s="66">
        <f t="shared" si="46"/>
        <v>2024</v>
      </c>
      <c r="G3946" s="67">
        <f t="shared" si="47"/>
        <v>45566</v>
      </c>
      <c r="H3946" s="67" t="s">
        <v>43</v>
      </c>
      <c r="I3946" s="26" t="s">
        <v>43</v>
      </c>
      <c r="J3946" s="66" t="s">
        <v>687</v>
      </c>
      <c r="K3946" s="69"/>
      <c r="L3946" s="69"/>
      <c r="M3946" s="69"/>
      <c r="N3946" s="69"/>
      <c r="O3946" s="71">
        <v>0</v>
      </c>
      <c r="P3946" s="74">
        <v>2623.29</v>
      </c>
    </row>
    <row r="3947" spans="1:16" ht="14.25" customHeight="1">
      <c r="A3947" s="64" t="s">
        <v>1</v>
      </c>
      <c r="B3947" s="163" t="s">
        <v>662</v>
      </c>
      <c r="C3947" s="174" t="s">
        <v>647</v>
      </c>
      <c r="D3947" s="68">
        <v>45595</v>
      </c>
      <c r="E3947" s="66">
        <f t="shared" si="45"/>
        <v>10</v>
      </c>
      <c r="F3947" s="66">
        <f t="shared" si="46"/>
        <v>2024</v>
      </c>
      <c r="G3947" s="67">
        <f t="shared" si="47"/>
        <v>45566</v>
      </c>
      <c r="H3947" s="67" t="s">
        <v>43</v>
      </c>
      <c r="I3947" s="26" t="s">
        <v>43</v>
      </c>
      <c r="J3947" s="66" t="s">
        <v>261</v>
      </c>
      <c r="K3947" s="69"/>
      <c r="L3947" s="69"/>
      <c r="M3947" s="69"/>
      <c r="N3947" s="69"/>
      <c r="O3947" s="71">
        <v>0</v>
      </c>
      <c r="P3947" s="74">
        <v>1352.17</v>
      </c>
    </row>
    <row r="3948" spans="1:16" ht="14.25" customHeight="1">
      <c r="A3948" s="64" t="s">
        <v>1</v>
      </c>
      <c r="B3948" s="163" t="s">
        <v>662</v>
      </c>
      <c r="C3948" s="174" t="s">
        <v>647</v>
      </c>
      <c r="D3948" s="68">
        <v>45595</v>
      </c>
      <c r="E3948" s="66">
        <f t="shared" si="45"/>
        <v>10</v>
      </c>
      <c r="F3948" s="66">
        <f t="shared" si="46"/>
        <v>2024</v>
      </c>
      <c r="G3948" s="67">
        <f t="shared" si="47"/>
        <v>45566</v>
      </c>
      <c r="H3948" s="67" t="s">
        <v>43</v>
      </c>
      <c r="I3948" s="26" t="s">
        <v>43</v>
      </c>
      <c r="J3948" s="66" t="s">
        <v>688</v>
      </c>
      <c r="K3948" s="69"/>
      <c r="L3948" s="69"/>
      <c r="M3948" s="69"/>
      <c r="N3948" s="69"/>
      <c r="O3948" s="71">
        <v>0</v>
      </c>
      <c r="P3948" s="74">
        <v>177.49</v>
      </c>
    </row>
    <row r="3949" spans="1:16" ht="14.25" customHeight="1">
      <c r="A3949" s="64" t="s">
        <v>1</v>
      </c>
      <c r="B3949" s="163" t="s">
        <v>662</v>
      </c>
      <c r="C3949" s="174" t="s">
        <v>647</v>
      </c>
      <c r="D3949" s="68">
        <v>45595</v>
      </c>
      <c r="E3949" s="66">
        <f t="shared" si="45"/>
        <v>10</v>
      </c>
      <c r="F3949" s="66">
        <f t="shared" si="46"/>
        <v>2024</v>
      </c>
      <c r="G3949" s="67">
        <f t="shared" si="47"/>
        <v>45566</v>
      </c>
      <c r="H3949" s="67" t="s">
        <v>43</v>
      </c>
      <c r="I3949" s="26" t="s">
        <v>43</v>
      </c>
      <c r="J3949" s="66" t="s">
        <v>288</v>
      </c>
      <c r="K3949" s="69"/>
      <c r="L3949" s="69"/>
      <c r="M3949" s="69"/>
      <c r="N3949" s="69"/>
      <c r="O3949" s="71">
        <v>0</v>
      </c>
      <c r="P3949" s="74">
        <v>779.54</v>
      </c>
    </row>
    <row r="3950" spans="1:16" ht="14.25" customHeight="1">
      <c r="A3950" s="64" t="s">
        <v>1</v>
      </c>
      <c r="B3950" s="163" t="s">
        <v>662</v>
      </c>
      <c r="C3950" s="174" t="s">
        <v>647</v>
      </c>
      <c r="D3950" s="68">
        <v>45595</v>
      </c>
      <c r="E3950" s="66">
        <f t="shared" si="45"/>
        <v>10</v>
      </c>
      <c r="F3950" s="66">
        <f t="shared" si="46"/>
        <v>2024</v>
      </c>
      <c r="G3950" s="67">
        <f t="shared" si="47"/>
        <v>45566</v>
      </c>
      <c r="H3950" s="67" t="s">
        <v>43</v>
      </c>
      <c r="I3950" s="26" t="s">
        <v>43</v>
      </c>
      <c r="J3950" s="66" t="s">
        <v>263</v>
      </c>
      <c r="K3950" s="69"/>
      <c r="L3950" s="69"/>
      <c r="M3950" s="69"/>
      <c r="N3950" s="69"/>
      <c r="O3950" s="71">
        <v>0</v>
      </c>
      <c r="P3950" s="74">
        <v>962.38</v>
      </c>
    </row>
    <row r="3951" spans="1:16" ht="14.25" customHeight="1">
      <c r="A3951" s="64" t="s">
        <v>1</v>
      </c>
      <c r="B3951" s="163" t="s">
        <v>662</v>
      </c>
      <c r="C3951" s="174" t="s">
        <v>647</v>
      </c>
      <c r="D3951" s="68">
        <v>45595</v>
      </c>
      <c r="E3951" s="66">
        <f t="shared" si="45"/>
        <v>10</v>
      </c>
      <c r="F3951" s="66">
        <f t="shared" si="46"/>
        <v>2024</v>
      </c>
      <c r="G3951" s="67">
        <f t="shared" si="47"/>
        <v>45566</v>
      </c>
      <c r="H3951" s="67" t="s">
        <v>43</v>
      </c>
      <c r="I3951" s="26" t="s">
        <v>142</v>
      </c>
      <c r="J3951" s="66" t="s">
        <v>688</v>
      </c>
      <c r="K3951" s="69"/>
      <c r="L3951" s="69"/>
      <c r="M3951" s="69"/>
      <c r="N3951" s="69"/>
      <c r="O3951" s="71">
        <v>0</v>
      </c>
      <c r="P3951" s="74">
        <v>3549.8</v>
      </c>
    </row>
    <row r="3952" spans="1:16" ht="14.25" customHeight="1">
      <c r="A3952" s="64" t="s">
        <v>1</v>
      </c>
      <c r="B3952" s="163" t="s">
        <v>662</v>
      </c>
      <c r="C3952" s="174" t="s">
        <v>647</v>
      </c>
      <c r="D3952" s="68">
        <v>45595</v>
      </c>
      <c r="E3952" s="66">
        <f t="shared" si="45"/>
        <v>10</v>
      </c>
      <c r="F3952" s="66">
        <f t="shared" si="46"/>
        <v>2024</v>
      </c>
      <c r="G3952" s="67">
        <f t="shared" si="47"/>
        <v>45566</v>
      </c>
      <c r="H3952" s="67" t="s">
        <v>43</v>
      </c>
      <c r="I3952" s="26" t="s">
        <v>142</v>
      </c>
      <c r="J3952" s="66" t="s">
        <v>1889</v>
      </c>
      <c r="K3952" s="69"/>
      <c r="L3952" s="69"/>
      <c r="M3952" s="69"/>
      <c r="N3952" s="69"/>
      <c r="O3952" s="71">
        <v>0</v>
      </c>
      <c r="P3952" s="74">
        <v>1563.55</v>
      </c>
    </row>
    <row r="3953" spans="1:16" ht="14.25" customHeight="1">
      <c r="A3953" s="64" t="s">
        <v>1</v>
      </c>
      <c r="B3953" s="163" t="s">
        <v>662</v>
      </c>
      <c r="C3953" s="174" t="s">
        <v>647</v>
      </c>
      <c r="D3953" s="68">
        <v>45595</v>
      </c>
      <c r="E3953" s="66">
        <f t="shared" si="45"/>
        <v>10</v>
      </c>
      <c r="F3953" s="66">
        <f t="shared" si="46"/>
        <v>2024</v>
      </c>
      <c r="G3953" s="67">
        <f t="shared" si="47"/>
        <v>45566</v>
      </c>
      <c r="H3953" s="67" t="s">
        <v>43</v>
      </c>
      <c r="I3953" s="26" t="s">
        <v>142</v>
      </c>
      <c r="J3953" s="66" t="s">
        <v>689</v>
      </c>
      <c r="K3953" s="69"/>
      <c r="L3953" s="69"/>
      <c r="M3953" s="69"/>
      <c r="N3953" s="69"/>
      <c r="O3953" s="71">
        <v>0</v>
      </c>
      <c r="P3953" s="74">
        <v>1008.9</v>
      </c>
    </row>
    <row r="3954" spans="1:16" ht="14.25" customHeight="1">
      <c r="A3954" s="64" t="s">
        <v>1</v>
      </c>
      <c r="B3954" s="163" t="s">
        <v>662</v>
      </c>
      <c r="C3954" s="174" t="s">
        <v>647</v>
      </c>
      <c r="D3954" s="68">
        <v>45595</v>
      </c>
      <c r="E3954" s="66">
        <f t="shared" si="45"/>
        <v>10</v>
      </c>
      <c r="F3954" s="66">
        <f t="shared" si="46"/>
        <v>2024</v>
      </c>
      <c r="G3954" s="67">
        <f t="shared" si="47"/>
        <v>45566</v>
      </c>
      <c r="H3954" s="67" t="s">
        <v>43</v>
      </c>
      <c r="I3954" s="26" t="s">
        <v>43</v>
      </c>
      <c r="J3954" s="66" t="s">
        <v>264</v>
      </c>
      <c r="K3954" s="69"/>
      <c r="L3954" s="69"/>
      <c r="M3954" s="69"/>
      <c r="N3954" s="69"/>
      <c r="O3954" s="71">
        <v>0</v>
      </c>
      <c r="P3954" s="74">
        <v>284.14</v>
      </c>
    </row>
    <row r="3955" spans="1:16" ht="14.25" customHeight="1">
      <c r="A3955" s="64" t="s">
        <v>1</v>
      </c>
      <c r="B3955" s="163" t="s">
        <v>662</v>
      </c>
      <c r="C3955" s="174" t="s">
        <v>647</v>
      </c>
      <c r="D3955" s="68">
        <v>45595</v>
      </c>
      <c r="E3955" s="66">
        <f t="shared" si="45"/>
        <v>10</v>
      </c>
      <c r="F3955" s="66">
        <f t="shared" si="46"/>
        <v>2024</v>
      </c>
      <c r="G3955" s="67">
        <f t="shared" si="47"/>
        <v>45566</v>
      </c>
      <c r="H3955" s="67" t="s">
        <v>43</v>
      </c>
      <c r="I3955" s="26" t="s">
        <v>43</v>
      </c>
      <c r="J3955" s="66" t="s">
        <v>267</v>
      </c>
      <c r="K3955" s="69"/>
      <c r="L3955" s="69"/>
      <c r="M3955" s="69"/>
      <c r="N3955" s="69"/>
      <c r="O3955" s="71">
        <v>0</v>
      </c>
      <c r="P3955" s="74">
        <v>582.99</v>
      </c>
    </row>
    <row r="3956" spans="1:16" ht="14.25" customHeight="1">
      <c r="A3956" s="64" t="s">
        <v>1</v>
      </c>
      <c r="B3956" s="163" t="s">
        <v>662</v>
      </c>
      <c r="C3956" s="174" t="s">
        <v>647</v>
      </c>
      <c r="D3956" s="68">
        <v>45595</v>
      </c>
      <c r="E3956" s="66">
        <f t="shared" si="45"/>
        <v>10</v>
      </c>
      <c r="F3956" s="66">
        <f t="shared" si="46"/>
        <v>2024</v>
      </c>
      <c r="G3956" s="67">
        <f t="shared" si="47"/>
        <v>45566</v>
      </c>
      <c r="H3956" s="67" t="s">
        <v>43</v>
      </c>
      <c r="I3956" s="26" t="s">
        <v>142</v>
      </c>
      <c r="J3956" s="66" t="s">
        <v>289</v>
      </c>
      <c r="K3956" s="69"/>
      <c r="L3956" s="69"/>
      <c r="M3956" s="69"/>
      <c r="N3956" s="69"/>
      <c r="O3956" s="71">
        <v>0</v>
      </c>
      <c r="P3956" s="74">
        <v>2856.54</v>
      </c>
    </row>
    <row r="3957" spans="1:16" ht="14.25" customHeight="1">
      <c r="A3957" s="64" t="s">
        <v>1</v>
      </c>
      <c r="B3957" s="163" t="s">
        <v>662</v>
      </c>
      <c r="C3957" s="174" t="s">
        <v>647</v>
      </c>
      <c r="D3957" s="68">
        <v>45595</v>
      </c>
      <c r="E3957" s="66">
        <f t="shared" si="45"/>
        <v>10</v>
      </c>
      <c r="F3957" s="66">
        <f t="shared" si="46"/>
        <v>2024</v>
      </c>
      <c r="G3957" s="67">
        <f t="shared" si="47"/>
        <v>45566</v>
      </c>
      <c r="H3957" s="67" t="s">
        <v>43</v>
      </c>
      <c r="I3957" s="26" t="s">
        <v>142</v>
      </c>
      <c r="J3957" s="66" t="s">
        <v>290</v>
      </c>
      <c r="K3957" s="69"/>
      <c r="L3957" s="69"/>
      <c r="M3957" s="69"/>
      <c r="N3957" s="69"/>
      <c r="O3957" s="71">
        <v>0</v>
      </c>
      <c r="P3957" s="74">
        <v>1821.18</v>
      </c>
    </row>
    <row r="3958" spans="1:16" ht="14.25" customHeight="1">
      <c r="A3958" s="64" t="s">
        <v>1</v>
      </c>
      <c r="B3958" s="163" t="s">
        <v>662</v>
      </c>
      <c r="C3958" s="174" t="s">
        <v>647</v>
      </c>
      <c r="D3958" s="68">
        <v>45595</v>
      </c>
      <c r="E3958" s="66">
        <f t="shared" si="45"/>
        <v>10</v>
      </c>
      <c r="F3958" s="66">
        <f t="shared" si="46"/>
        <v>2024</v>
      </c>
      <c r="G3958" s="67">
        <f t="shared" si="47"/>
        <v>45566</v>
      </c>
      <c r="H3958" s="67" t="s">
        <v>43</v>
      </c>
      <c r="I3958" s="26" t="s">
        <v>43</v>
      </c>
      <c r="J3958" s="66" t="s">
        <v>291</v>
      </c>
      <c r="K3958" s="69"/>
      <c r="L3958" s="69"/>
      <c r="M3958" s="69"/>
      <c r="N3958" s="69"/>
      <c r="O3958" s="71">
        <v>0</v>
      </c>
      <c r="P3958" s="74">
        <v>4348.3599999999997</v>
      </c>
    </row>
    <row r="3959" spans="1:16" ht="14.25" customHeight="1">
      <c r="A3959" s="64" t="s">
        <v>1</v>
      </c>
      <c r="B3959" s="163" t="s">
        <v>662</v>
      </c>
      <c r="C3959" s="174" t="s">
        <v>647</v>
      </c>
      <c r="D3959" s="68">
        <v>45595</v>
      </c>
      <c r="E3959" s="66">
        <f t="shared" si="45"/>
        <v>10</v>
      </c>
      <c r="F3959" s="66">
        <f t="shared" si="46"/>
        <v>2024</v>
      </c>
      <c r="G3959" s="67">
        <f t="shared" si="47"/>
        <v>45566</v>
      </c>
      <c r="H3959" s="67" t="s">
        <v>142</v>
      </c>
      <c r="I3959" s="26" t="s">
        <v>142</v>
      </c>
      <c r="J3959" s="66" t="s">
        <v>458</v>
      </c>
      <c r="K3959" s="69"/>
      <c r="L3959" s="69"/>
      <c r="M3959" s="69" t="s">
        <v>664</v>
      </c>
      <c r="N3959" s="69" t="s">
        <v>28</v>
      </c>
      <c r="O3959" s="71">
        <v>0</v>
      </c>
      <c r="P3959" s="74">
        <v>120000</v>
      </c>
    </row>
    <row r="3960" spans="1:16" ht="14.25" customHeight="1">
      <c r="A3960" s="64" t="s">
        <v>1</v>
      </c>
      <c r="B3960" s="163" t="s">
        <v>662</v>
      </c>
      <c r="C3960" s="174" t="s">
        <v>647</v>
      </c>
      <c r="D3960" s="68">
        <v>45595</v>
      </c>
      <c r="E3960" s="66">
        <f t="shared" si="45"/>
        <v>10</v>
      </c>
      <c r="F3960" s="66">
        <f t="shared" si="46"/>
        <v>2024</v>
      </c>
      <c r="G3960" s="67">
        <f t="shared" si="47"/>
        <v>45566</v>
      </c>
      <c r="H3960" s="67" t="s">
        <v>102</v>
      </c>
      <c r="I3960" s="26" t="s">
        <v>102</v>
      </c>
      <c r="J3960" s="66" t="s">
        <v>682</v>
      </c>
      <c r="K3960" s="69"/>
      <c r="L3960" s="69"/>
      <c r="M3960" s="69"/>
      <c r="N3960" s="69"/>
      <c r="O3960" s="71">
        <v>0</v>
      </c>
      <c r="P3960" s="74">
        <v>13.1</v>
      </c>
    </row>
    <row r="3961" spans="1:16" ht="14.25" customHeight="1">
      <c r="A3961" s="64" t="s">
        <v>1</v>
      </c>
      <c r="B3961" s="163" t="s">
        <v>662</v>
      </c>
      <c r="C3961" s="174" t="s">
        <v>647</v>
      </c>
      <c r="D3961" s="68">
        <v>45595</v>
      </c>
      <c r="E3961" s="66">
        <f t="shared" si="45"/>
        <v>10</v>
      </c>
      <c r="F3961" s="66">
        <f t="shared" si="46"/>
        <v>2024</v>
      </c>
      <c r="G3961" s="67">
        <f t="shared" si="47"/>
        <v>45566</v>
      </c>
      <c r="H3961" s="67" t="s">
        <v>43</v>
      </c>
      <c r="I3961" s="26" t="s">
        <v>43</v>
      </c>
      <c r="J3961" s="66" t="s">
        <v>2131</v>
      </c>
      <c r="K3961" s="69"/>
      <c r="L3961" s="69"/>
      <c r="M3961" s="69"/>
      <c r="N3961" s="69"/>
      <c r="O3961" s="71">
        <v>0</v>
      </c>
      <c r="P3961" s="74">
        <v>1800</v>
      </c>
    </row>
    <row r="3962" spans="1:16" ht="14.25" customHeight="1">
      <c r="A3962" s="64" t="s">
        <v>1</v>
      </c>
      <c r="B3962" s="163" t="s">
        <v>662</v>
      </c>
      <c r="C3962" s="174" t="s">
        <v>647</v>
      </c>
      <c r="D3962" s="68">
        <v>45595</v>
      </c>
      <c r="E3962" s="66">
        <f t="shared" si="45"/>
        <v>10</v>
      </c>
      <c r="F3962" s="66">
        <f t="shared" si="46"/>
        <v>2024</v>
      </c>
      <c r="G3962" s="67">
        <f t="shared" si="47"/>
        <v>45566</v>
      </c>
      <c r="H3962" s="67" t="s">
        <v>43</v>
      </c>
      <c r="I3962" s="26" t="s">
        <v>43</v>
      </c>
      <c r="J3962" s="66" t="s">
        <v>2132</v>
      </c>
      <c r="K3962" s="69"/>
      <c r="L3962" s="69"/>
      <c r="M3962" s="69"/>
      <c r="N3962" s="69"/>
      <c r="O3962" s="71">
        <v>0</v>
      </c>
      <c r="P3962" s="74">
        <v>1800</v>
      </c>
    </row>
    <row r="3963" spans="1:16" ht="14.25" customHeight="1">
      <c r="A3963" s="64" t="s">
        <v>1</v>
      </c>
      <c r="B3963" s="163" t="s">
        <v>662</v>
      </c>
      <c r="C3963" s="174" t="s">
        <v>647</v>
      </c>
      <c r="D3963" s="68">
        <v>45595</v>
      </c>
      <c r="E3963" s="66">
        <f t="shared" si="45"/>
        <v>10</v>
      </c>
      <c r="F3963" s="66">
        <f t="shared" si="46"/>
        <v>2024</v>
      </c>
      <c r="G3963" s="67">
        <f t="shared" si="47"/>
        <v>45566</v>
      </c>
      <c r="H3963" s="67" t="s">
        <v>43</v>
      </c>
      <c r="I3963" s="26" t="s">
        <v>43</v>
      </c>
      <c r="J3963" s="66" t="s">
        <v>2133</v>
      </c>
      <c r="K3963" s="69"/>
      <c r="L3963" s="69"/>
      <c r="M3963" s="69"/>
      <c r="N3963" s="69"/>
      <c r="O3963" s="71">
        <v>0</v>
      </c>
      <c r="P3963" s="74">
        <v>2082.7800000000002</v>
      </c>
    </row>
    <row r="3964" spans="1:16" ht="14.25" customHeight="1">
      <c r="A3964" s="64" t="s">
        <v>1</v>
      </c>
      <c r="B3964" s="163" t="s">
        <v>662</v>
      </c>
      <c r="C3964" s="174" t="s">
        <v>647</v>
      </c>
      <c r="D3964" s="68">
        <v>45595</v>
      </c>
      <c r="E3964" s="66">
        <f t="shared" si="45"/>
        <v>10</v>
      </c>
      <c r="F3964" s="66">
        <f t="shared" si="46"/>
        <v>2024</v>
      </c>
      <c r="G3964" s="67">
        <f t="shared" si="47"/>
        <v>45566</v>
      </c>
      <c r="H3964" s="67" t="s">
        <v>43</v>
      </c>
      <c r="I3964" s="26" t="s">
        <v>43</v>
      </c>
      <c r="J3964" s="66" t="s">
        <v>2133</v>
      </c>
      <c r="K3964" s="69"/>
      <c r="L3964" s="69"/>
      <c r="M3964" s="69"/>
      <c r="N3964" s="69"/>
      <c r="O3964" s="71">
        <v>0</v>
      </c>
      <c r="P3964" s="74">
        <v>1800</v>
      </c>
    </row>
    <row r="3965" spans="1:16" ht="14.25" customHeight="1">
      <c r="A3965" s="64" t="s">
        <v>1</v>
      </c>
      <c r="B3965" s="163" t="s">
        <v>662</v>
      </c>
      <c r="C3965" s="174" t="s">
        <v>647</v>
      </c>
      <c r="D3965" s="68">
        <v>45596</v>
      </c>
      <c r="E3965" s="66">
        <f t="shared" si="45"/>
        <v>10</v>
      </c>
      <c r="F3965" s="66">
        <f t="shared" si="46"/>
        <v>2024</v>
      </c>
      <c r="G3965" s="67">
        <f t="shared" si="47"/>
        <v>45566</v>
      </c>
      <c r="H3965" s="67" t="s">
        <v>124</v>
      </c>
      <c r="I3965" s="26" t="s">
        <v>124</v>
      </c>
      <c r="J3965" s="66" t="s">
        <v>2134</v>
      </c>
      <c r="K3965" s="69"/>
      <c r="L3965" s="69"/>
      <c r="M3965" s="69"/>
      <c r="N3965" s="69"/>
      <c r="O3965" s="71">
        <v>8</v>
      </c>
      <c r="P3965" s="74">
        <v>0</v>
      </c>
    </row>
    <row r="3966" spans="1:16" ht="14.25" customHeight="1">
      <c r="A3966" s="64" t="s">
        <v>1</v>
      </c>
      <c r="B3966" s="163" t="s">
        <v>662</v>
      </c>
      <c r="C3966" s="174" t="s">
        <v>647</v>
      </c>
      <c r="D3966" s="68">
        <v>45596</v>
      </c>
      <c r="E3966" s="66">
        <f t="shared" si="45"/>
        <v>10</v>
      </c>
      <c r="F3966" s="66">
        <f t="shared" si="46"/>
        <v>2024</v>
      </c>
      <c r="G3966" s="67">
        <f t="shared" si="47"/>
        <v>45566</v>
      </c>
      <c r="H3966" s="67" t="s">
        <v>138</v>
      </c>
      <c r="I3966" s="26" t="s">
        <v>138</v>
      </c>
      <c r="J3966" s="66" t="s">
        <v>139</v>
      </c>
      <c r="K3966" s="69"/>
      <c r="L3966" s="69"/>
      <c r="M3966" s="69"/>
      <c r="N3966" s="69"/>
      <c r="O3966" s="71">
        <v>41.39</v>
      </c>
      <c r="P3966" s="74">
        <v>0</v>
      </c>
    </row>
    <row r="3967" spans="1:16" ht="14.25" customHeight="1">
      <c r="A3967" s="64" t="s">
        <v>1</v>
      </c>
      <c r="B3967" s="163" t="s">
        <v>662</v>
      </c>
      <c r="C3967" s="174" t="s">
        <v>647</v>
      </c>
      <c r="D3967" s="68">
        <v>45596</v>
      </c>
      <c r="E3967" s="66">
        <f t="shared" si="45"/>
        <v>10</v>
      </c>
      <c r="F3967" s="66">
        <f t="shared" si="46"/>
        <v>2024</v>
      </c>
      <c r="G3967" s="67">
        <f t="shared" si="47"/>
        <v>45566</v>
      </c>
      <c r="H3967" s="67" t="s">
        <v>582</v>
      </c>
      <c r="I3967" s="26" t="s">
        <v>582</v>
      </c>
      <c r="J3967" s="66" t="s">
        <v>2135</v>
      </c>
      <c r="K3967" s="69"/>
      <c r="L3967" s="69"/>
      <c r="M3967" s="69"/>
      <c r="N3967" s="69"/>
      <c r="O3967" s="71">
        <v>0</v>
      </c>
      <c r="P3967" s="74">
        <v>360</v>
      </c>
    </row>
    <row r="3968" spans="1:16" ht="14.25" customHeight="1">
      <c r="A3968" s="64" t="s">
        <v>1</v>
      </c>
      <c r="B3968" s="163" t="s">
        <v>662</v>
      </c>
      <c r="C3968" s="174" t="s">
        <v>647</v>
      </c>
      <c r="D3968" s="68">
        <v>45596</v>
      </c>
      <c r="E3968" s="66">
        <f t="shared" si="45"/>
        <v>10</v>
      </c>
      <c r="F3968" s="66">
        <f t="shared" si="46"/>
        <v>2024</v>
      </c>
      <c r="G3968" s="67">
        <f t="shared" si="47"/>
        <v>45566</v>
      </c>
      <c r="H3968" s="67" t="s">
        <v>102</v>
      </c>
      <c r="I3968" s="26" t="s">
        <v>102</v>
      </c>
      <c r="J3968" s="66" t="s">
        <v>129</v>
      </c>
      <c r="K3968" s="69"/>
      <c r="L3968" s="69"/>
      <c r="M3968" s="69"/>
      <c r="N3968" s="69"/>
      <c r="O3968" s="71">
        <v>0</v>
      </c>
      <c r="P3968" s="74">
        <v>9</v>
      </c>
    </row>
    <row r="3969" spans="1:16" ht="14.25" customHeight="1">
      <c r="A3969" s="64" t="s">
        <v>1</v>
      </c>
      <c r="B3969" s="163" t="s">
        <v>662</v>
      </c>
      <c r="C3969" s="174" t="s">
        <v>647</v>
      </c>
      <c r="D3969" s="68">
        <v>45596</v>
      </c>
      <c r="E3969" s="66">
        <f t="shared" si="45"/>
        <v>10</v>
      </c>
      <c r="F3969" s="66">
        <f t="shared" si="46"/>
        <v>2024</v>
      </c>
      <c r="G3969" s="67">
        <f t="shared" si="47"/>
        <v>45566</v>
      </c>
      <c r="H3969" s="67" t="s">
        <v>142</v>
      </c>
      <c r="I3969" s="26" t="s">
        <v>142</v>
      </c>
      <c r="J3969" s="66" t="s">
        <v>458</v>
      </c>
      <c r="K3969" s="69"/>
      <c r="L3969" s="69"/>
      <c r="M3969" s="69" t="s">
        <v>664</v>
      </c>
      <c r="N3969" s="69" t="s">
        <v>28</v>
      </c>
      <c r="O3969" s="71">
        <v>0</v>
      </c>
      <c r="P3969" s="74">
        <v>115262.23</v>
      </c>
    </row>
  </sheetData>
  <autoFilter ref="A1:P3969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000"/>
  <sheetViews>
    <sheetView showGridLines="0" workbookViewId="0"/>
  </sheetViews>
  <sheetFormatPr defaultColWidth="12.6640625" defaultRowHeight="15" customHeight="1"/>
  <cols>
    <col min="1" max="1" width="31.88671875" customWidth="1"/>
    <col min="2" max="2" width="17.44140625" customWidth="1"/>
    <col min="3" max="3" width="10.33203125" customWidth="1"/>
    <col min="4" max="4" width="40.77734375" customWidth="1"/>
    <col min="5" max="5" width="56.88671875" customWidth="1"/>
    <col min="6" max="6" width="16.77734375" customWidth="1"/>
    <col min="7" max="7" width="14.77734375" customWidth="1"/>
    <col min="8" max="8" width="11.21875" customWidth="1"/>
    <col min="9" max="9" width="2.44140625" customWidth="1"/>
    <col min="10" max="10" width="26" hidden="1" customWidth="1"/>
    <col min="11" max="11" width="19.88671875" customWidth="1"/>
    <col min="12" max="12" width="14" customWidth="1"/>
    <col min="13" max="13" width="3.44140625" customWidth="1"/>
    <col min="14" max="14" width="31.33203125" customWidth="1"/>
    <col min="15" max="15" width="16.109375" customWidth="1"/>
  </cols>
  <sheetData>
    <row r="1" spans="1:15" ht="13.5" customHeight="1">
      <c r="A1" s="181" t="s">
        <v>0</v>
      </c>
      <c r="B1" s="181" t="s">
        <v>2136</v>
      </c>
      <c r="C1" s="181" t="s">
        <v>587</v>
      </c>
      <c r="D1" s="181" t="s">
        <v>2005</v>
      </c>
      <c r="E1" s="181" t="s">
        <v>2137</v>
      </c>
      <c r="F1" s="182" t="s">
        <v>2138</v>
      </c>
      <c r="G1" s="181" t="s">
        <v>2139</v>
      </c>
      <c r="H1" s="181" t="s">
        <v>2140</v>
      </c>
      <c r="I1" s="183"/>
      <c r="J1" s="183"/>
      <c r="K1" s="184" t="s">
        <v>4</v>
      </c>
      <c r="L1" s="185" t="s">
        <v>2141</v>
      </c>
      <c r="N1" s="184" t="s">
        <v>4</v>
      </c>
      <c r="O1" s="185" t="s">
        <v>2142</v>
      </c>
    </row>
    <row r="2" spans="1:15" ht="14.25" customHeight="1">
      <c r="A2" s="5" t="s">
        <v>2143</v>
      </c>
      <c r="B2" s="5" t="s">
        <v>2144</v>
      </c>
      <c r="C2" s="186">
        <v>45534</v>
      </c>
      <c r="D2" s="8" t="s">
        <v>663</v>
      </c>
      <c r="E2" s="5" t="s">
        <v>663</v>
      </c>
      <c r="F2" s="5" t="s">
        <v>89</v>
      </c>
      <c r="G2" s="5" t="s">
        <v>89</v>
      </c>
      <c r="H2" s="187">
        <v>12689.5</v>
      </c>
      <c r="K2" s="188" t="s">
        <v>181</v>
      </c>
      <c r="L2" s="189">
        <f t="shared" ref="L2:L3" si="0">SUMIF($B:$B,$K2,$G:$G)</f>
        <v>91530.299999999974</v>
      </c>
      <c r="N2" s="190" t="s">
        <v>2145</v>
      </c>
      <c r="O2" s="191">
        <f t="shared" ref="O2:O3" si="1">SUMIF($B:$B,$N2,$F:$F)</f>
        <v>91530.3</v>
      </c>
    </row>
    <row r="3" spans="1:15" ht="14.25" customHeight="1">
      <c r="A3" s="5" t="s">
        <v>2143</v>
      </c>
      <c r="B3" s="5" t="s">
        <v>2144</v>
      </c>
      <c r="C3" s="186">
        <v>45537</v>
      </c>
      <c r="D3" s="26" t="s">
        <v>138</v>
      </c>
      <c r="E3" s="5" t="s">
        <v>139</v>
      </c>
      <c r="F3" s="5">
        <v>0.01</v>
      </c>
      <c r="G3" s="5" t="s">
        <v>89</v>
      </c>
      <c r="H3" s="187">
        <v>12689.51</v>
      </c>
      <c r="K3" s="192" t="s">
        <v>2146</v>
      </c>
      <c r="L3" s="193">
        <f t="shared" si="0"/>
        <v>44019.040000000001</v>
      </c>
      <c r="N3" s="190" t="s">
        <v>2147</v>
      </c>
      <c r="O3" s="194">
        <f t="shared" si="1"/>
        <v>44019.040000000001</v>
      </c>
    </row>
    <row r="4" spans="1:15" ht="14.25" customHeight="1">
      <c r="A4" s="5" t="s">
        <v>2143</v>
      </c>
      <c r="B4" s="5" t="s">
        <v>2144</v>
      </c>
      <c r="C4" s="186">
        <v>45537</v>
      </c>
      <c r="D4" s="66" t="s">
        <v>2017</v>
      </c>
      <c r="E4" s="5" t="s">
        <v>2018</v>
      </c>
      <c r="F4" s="63" t="s">
        <v>89</v>
      </c>
      <c r="G4" s="187">
        <v>1334</v>
      </c>
      <c r="H4" s="187">
        <v>11355.51</v>
      </c>
      <c r="K4" s="192" t="s">
        <v>26</v>
      </c>
      <c r="L4" s="193">
        <f>SUM(L2:L3)</f>
        <v>135549.33999999997</v>
      </c>
      <c r="N4" s="190" t="s">
        <v>26</v>
      </c>
      <c r="O4" s="194">
        <f>SUM(O2:O3)</f>
        <v>135549.34</v>
      </c>
    </row>
    <row r="5" spans="1:15" ht="14.25" customHeight="1">
      <c r="A5" s="5" t="s">
        <v>2143</v>
      </c>
      <c r="B5" s="5" t="s">
        <v>2144</v>
      </c>
      <c r="C5" s="186">
        <v>45538</v>
      </c>
      <c r="D5" s="26" t="s">
        <v>138</v>
      </c>
      <c r="E5" s="5" t="s">
        <v>139</v>
      </c>
      <c r="F5" s="5">
        <v>0.01</v>
      </c>
      <c r="G5" s="5" t="s">
        <v>89</v>
      </c>
      <c r="H5" s="187">
        <v>11355.52</v>
      </c>
      <c r="L5" s="118"/>
    </row>
    <row r="6" spans="1:15" ht="14.25" customHeight="1">
      <c r="A6" s="5" t="s">
        <v>2143</v>
      </c>
      <c r="B6" s="5" t="s">
        <v>2144</v>
      </c>
      <c r="C6" s="186">
        <v>45538</v>
      </c>
      <c r="D6" s="26" t="s">
        <v>102</v>
      </c>
      <c r="E6" s="5" t="s">
        <v>129</v>
      </c>
      <c r="F6" s="5" t="s">
        <v>89</v>
      </c>
      <c r="G6" s="118">
        <v>9</v>
      </c>
      <c r="H6" s="187">
        <v>11346.52</v>
      </c>
      <c r="L6" s="118"/>
    </row>
    <row r="7" spans="1:15" ht="14.25" customHeight="1">
      <c r="A7" s="5" t="s">
        <v>2143</v>
      </c>
      <c r="B7" s="5" t="s">
        <v>2144</v>
      </c>
      <c r="C7" s="186">
        <v>45538</v>
      </c>
      <c r="D7" s="26" t="s">
        <v>2019</v>
      </c>
      <c r="E7" s="5" t="s">
        <v>2020</v>
      </c>
      <c r="F7" s="5" t="s">
        <v>89</v>
      </c>
      <c r="G7" s="118">
        <v>289.99</v>
      </c>
      <c r="H7" s="187">
        <v>11056.53</v>
      </c>
      <c r="L7" s="118"/>
    </row>
    <row r="8" spans="1:15" ht="14.25" customHeight="1">
      <c r="A8" s="5" t="s">
        <v>2143</v>
      </c>
      <c r="B8" s="5" t="s">
        <v>2144</v>
      </c>
      <c r="C8" s="186">
        <v>45540</v>
      </c>
      <c r="D8" s="26" t="s">
        <v>142</v>
      </c>
      <c r="E8" s="5" t="s">
        <v>182</v>
      </c>
      <c r="F8" s="5">
        <v>157.46</v>
      </c>
      <c r="G8" s="5" t="s">
        <v>89</v>
      </c>
      <c r="H8" s="187">
        <v>11213.99</v>
      </c>
      <c r="L8" s="118"/>
    </row>
    <row r="9" spans="1:15" ht="14.25" customHeight="1">
      <c r="A9" s="5" t="s">
        <v>2143</v>
      </c>
      <c r="B9" s="5" t="s">
        <v>2144</v>
      </c>
      <c r="C9" s="186">
        <v>45540</v>
      </c>
      <c r="D9" s="26" t="s">
        <v>142</v>
      </c>
      <c r="E9" s="5" t="s">
        <v>146</v>
      </c>
      <c r="F9" s="5">
        <v>39.36</v>
      </c>
      <c r="G9" s="5" t="s">
        <v>89</v>
      </c>
      <c r="H9" s="187">
        <v>11253.35</v>
      </c>
      <c r="K9" s="118"/>
      <c r="L9" s="118"/>
    </row>
    <row r="10" spans="1:15" ht="14.25" customHeight="1">
      <c r="A10" s="5" t="s">
        <v>2143</v>
      </c>
      <c r="B10" s="5" t="s">
        <v>2144</v>
      </c>
      <c r="C10" s="186">
        <v>45540</v>
      </c>
      <c r="D10" s="26" t="s">
        <v>138</v>
      </c>
      <c r="E10" s="5" t="s">
        <v>139</v>
      </c>
      <c r="F10" s="5">
        <v>0.03</v>
      </c>
      <c r="G10" s="5" t="s">
        <v>89</v>
      </c>
      <c r="H10" s="187">
        <v>11253.38</v>
      </c>
      <c r="K10" s="118"/>
      <c r="L10" s="118"/>
    </row>
    <row r="11" spans="1:15" ht="14.25" customHeight="1">
      <c r="A11" s="5" t="s">
        <v>2143</v>
      </c>
      <c r="B11" s="5" t="s">
        <v>2144</v>
      </c>
      <c r="C11" s="186">
        <v>45540</v>
      </c>
      <c r="D11" s="26" t="s">
        <v>582</v>
      </c>
      <c r="E11" s="5" t="s">
        <v>736</v>
      </c>
      <c r="F11" s="5" t="s">
        <v>89</v>
      </c>
      <c r="G11" s="118">
        <v>184.92</v>
      </c>
      <c r="H11" s="187">
        <v>11068.46</v>
      </c>
      <c r="K11" s="118"/>
      <c r="L11" s="118"/>
    </row>
    <row r="12" spans="1:15" ht="14.25" customHeight="1">
      <c r="A12" s="5" t="s">
        <v>2143</v>
      </c>
      <c r="B12" s="5" t="s">
        <v>2144</v>
      </c>
      <c r="C12" s="186">
        <v>45540</v>
      </c>
      <c r="D12" s="26" t="s">
        <v>33</v>
      </c>
      <c r="E12" s="5" t="s">
        <v>2021</v>
      </c>
      <c r="F12" s="5" t="s">
        <v>89</v>
      </c>
      <c r="G12" s="118">
        <v>590.46</v>
      </c>
      <c r="H12" s="187">
        <v>10478</v>
      </c>
      <c r="L12" s="118"/>
    </row>
    <row r="13" spans="1:15" ht="14.25" customHeight="1">
      <c r="A13" s="5" t="s">
        <v>2143</v>
      </c>
      <c r="B13" s="5" t="s">
        <v>2144</v>
      </c>
      <c r="C13" s="186">
        <v>45540</v>
      </c>
      <c r="D13" s="26" t="s">
        <v>147</v>
      </c>
      <c r="E13" s="5" t="s">
        <v>2022</v>
      </c>
      <c r="F13" s="5" t="s">
        <v>89</v>
      </c>
      <c r="G13" s="118">
        <v>420</v>
      </c>
      <c r="H13" s="187">
        <v>10058</v>
      </c>
      <c r="L13" s="118"/>
    </row>
    <row r="14" spans="1:15" ht="14.25" customHeight="1">
      <c r="A14" s="5" t="s">
        <v>2143</v>
      </c>
      <c r="B14" s="5" t="s">
        <v>2144</v>
      </c>
      <c r="C14" s="186">
        <v>45541</v>
      </c>
      <c r="D14" s="26" t="s">
        <v>124</v>
      </c>
      <c r="E14" s="5" t="s">
        <v>136</v>
      </c>
      <c r="F14" s="63">
        <v>250.03</v>
      </c>
      <c r="G14" s="5" t="s">
        <v>89</v>
      </c>
      <c r="H14" s="187">
        <v>10308.030000000001</v>
      </c>
      <c r="L14" s="118"/>
    </row>
    <row r="15" spans="1:15" ht="14.25" customHeight="1">
      <c r="A15" s="5" t="s">
        <v>2143</v>
      </c>
      <c r="B15" s="5" t="s">
        <v>2144</v>
      </c>
      <c r="C15" s="186">
        <v>45541</v>
      </c>
      <c r="D15" s="26" t="s">
        <v>630</v>
      </c>
      <c r="E15" s="5" t="s">
        <v>1840</v>
      </c>
      <c r="F15" s="63">
        <v>2500</v>
      </c>
      <c r="G15" s="5" t="s">
        <v>89</v>
      </c>
      <c r="H15" s="187">
        <v>12808.03</v>
      </c>
      <c r="L15" s="118"/>
    </row>
    <row r="16" spans="1:15" ht="14.25" customHeight="1">
      <c r="A16" s="5" t="s">
        <v>2143</v>
      </c>
      <c r="B16" s="5" t="s">
        <v>2144</v>
      </c>
      <c r="C16" s="186">
        <v>45544</v>
      </c>
      <c r="D16" s="26" t="s">
        <v>124</v>
      </c>
      <c r="E16" s="5" t="s">
        <v>2023</v>
      </c>
      <c r="F16" s="63">
        <v>19.899999999999999</v>
      </c>
      <c r="G16" s="5" t="s">
        <v>89</v>
      </c>
      <c r="H16" s="187">
        <v>12827.93</v>
      </c>
      <c r="L16" s="118"/>
    </row>
    <row r="17" spans="1:12" ht="14.25" customHeight="1">
      <c r="A17" s="5" t="s">
        <v>2143</v>
      </c>
      <c r="B17" s="5" t="s">
        <v>2144</v>
      </c>
      <c r="C17" s="186">
        <v>45544</v>
      </c>
      <c r="D17" s="26" t="s">
        <v>138</v>
      </c>
      <c r="E17" s="5" t="s">
        <v>139</v>
      </c>
      <c r="F17" s="5">
        <v>0.01</v>
      </c>
      <c r="G17" s="5" t="s">
        <v>89</v>
      </c>
      <c r="H17" s="187">
        <v>12827.94</v>
      </c>
      <c r="L17" s="118"/>
    </row>
    <row r="18" spans="1:12" ht="14.25" customHeight="1">
      <c r="A18" s="5" t="s">
        <v>2143</v>
      </c>
      <c r="B18" s="5" t="s">
        <v>2144</v>
      </c>
      <c r="C18" s="186">
        <v>45544</v>
      </c>
      <c r="D18" s="26" t="s">
        <v>102</v>
      </c>
      <c r="E18" s="5" t="s">
        <v>129</v>
      </c>
      <c r="F18" s="5" t="s">
        <v>89</v>
      </c>
      <c r="G18" s="118">
        <v>5.88</v>
      </c>
      <c r="H18" s="187">
        <v>12822.06</v>
      </c>
      <c r="L18" s="118"/>
    </row>
    <row r="19" spans="1:12" ht="14.25" customHeight="1">
      <c r="A19" s="5" t="s">
        <v>2143</v>
      </c>
      <c r="B19" s="5" t="s">
        <v>181</v>
      </c>
      <c r="C19" s="186">
        <v>45544</v>
      </c>
      <c r="D19" s="26" t="s">
        <v>63</v>
      </c>
      <c r="E19" s="5" t="s">
        <v>255</v>
      </c>
      <c r="F19" s="5" t="s">
        <v>89</v>
      </c>
      <c r="G19" s="5">
        <v>32.64</v>
      </c>
      <c r="H19" s="187">
        <v>12789.42</v>
      </c>
      <c r="L19" s="118"/>
    </row>
    <row r="20" spans="1:12" ht="14.25" customHeight="1">
      <c r="A20" s="5" t="s">
        <v>2143</v>
      </c>
      <c r="B20" s="5" t="s">
        <v>2144</v>
      </c>
      <c r="C20" s="186">
        <v>45544</v>
      </c>
      <c r="D20" s="26" t="s">
        <v>63</v>
      </c>
      <c r="E20" s="5" t="s">
        <v>2024</v>
      </c>
      <c r="F20" s="5" t="s">
        <v>89</v>
      </c>
      <c r="G20" s="5">
        <v>32.64</v>
      </c>
      <c r="H20" s="187">
        <v>12756.78</v>
      </c>
      <c r="L20" s="118"/>
    </row>
    <row r="21" spans="1:12" ht="14.25" customHeight="1">
      <c r="A21" s="5" t="s">
        <v>2143</v>
      </c>
      <c r="B21" s="5" t="s">
        <v>2146</v>
      </c>
      <c r="C21" s="186">
        <v>45544</v>
      </c>
      <c r="D21" s="26" t="s">
        <v>63</v>
      </c>
      <c r="E21" s="5" t="s">
        <v>285</v>
      </c>
      <c r="F21" s="5" t="s">
        <v>89</v>
      </c>
      <c r="G21" s="5">
        <v>32.64</v>
      </c>
      <c r="H21" s="187">
        <v>12724.14</v>
      </c>
      <c r="L21" s="118"/>
    </row>
    <row r="22" spans="1:12" ht="14.25" customHeight="1">
      <c r="A22" s="5" t="s">
        <v>2143</v>
      </c>
      <c r="B22" s="5" t="s">
        <v>2144</v>
      </c>
      <c r="C22" s="186">
        <v>45544</v>
      </c>
      <c r="D22" s="26" t="s">
        <v>63</v>
      </c>
      <c r="E22" s="5" t="s">
        <v>686</v>
      </c>
      <c r="F22" s="5" t="s">
        <v>89</v>
      </c>
      <c r="G22" s="5">
        <v>32.64</v>
      </c>
      <c r="H22" s="187">
        <v>12691.5</v>
      </c>
      <c r="L22" s="118"/>
    </row>
    <row r="23" spans="1:12" ht="14.25" customHeight="1">
      <c r="A23" s="5" t="s">
        <v>2143</v>
      </c>
      <c r="B23" s="5" t="s">
        <v>181</v>
      </c>
      <c r="C23" s="186">
        <v>45544</v>
      </c>
      <c r="D23" s="26" t="s">
        <v>63</v>
      </c>
      <c r="E23" s="5" t="s">
        <v>262</v>
      </c>
      <c r="F23" s="5" t="s">
        <v>89</v>
      </c>
      <c r="G23" s="5">
        <v>32.64</v>
      </c>
      <c r="H23" s="187">
        <v>12658.86</v>
      </c>
      <c r="L23" s="118"/>
    </row>
    <row r="24" spans="1:12" ht="14.25" customHeight="1">
      <c r="A24" s="5" t="s">
        <v>2143</v>
      </c>
      <c r="B24" s="5" t="s">
        <v>181</v>
      </c>
      <c r="C24" s="186">
        <v>45544</v>
      </c>
      <c r="D24" s="26" t="s">
        <v>63</v>
      </c>
      <c r="E24" s="5" t="s">
        <v>2025</v>
      </c>
      <c r="F24" s="5" t="s">
        <v>89</v>
      </c>
      <c r="G24" s="5">
        <v>32.64</v>
      </c>
      <c r="H24" s="187">
        <v>12626.22</v>
      </c>
      <c r="L24" s="118"/>
    </row>
    <row r="25" spans="1:12" ht="14.25" customHeight="1">
      <c r="A25" s="5" t="s">
        <v>2143</v>
      </c>
      <c r="B25" s="5" t="s">
        <v>181</v>
      </c>
      <c r="C25" s="186">
        <v>45545</v>
      </c>
      <c r="D25" s="26" t="s">
        <v>63</v>
      </c>
      <c r="E25" s="5" t="s">
        <v>2026</v>
      </c>
      <c r="F25" s="5" t="s">
        <v>89</v>
      </c>
      <c r="G25" s="5">
        <v>32.64</v>
      </c>
      <c r="H25" s="187">
        <v>12629.36</v>
      </c>
      <c r="L25" s="118"/>
    </row>
    <row r="26" spans="1:12" ht="13.5" customHeight="1">
      <c r="A26" s="5" t="s">
        <v>2143</v>
      </c>
      <c r="B26" s="5" t="s">
        <v>2146</v>
      </c>
      <c r="C26" s="186">
        <v>45565</v>
      </c>
      <c r="D26" s="26" t="s">
        <v>63</v>
      </c>
      <c r="E26" s="5" t="s">
        <v>2027</v>
      </c>
      <c r="F26" s="5" t="s">
        <v>89</v>
      </c>
      <c r="G26" s="5">
        <v>275.23</v>
      </c>
      <c r="H26" s="187">
        <v>486455.9</v>
      </c>
      <c r="L26" s="118"/>
    </row>
    <row r="27" spans="1:12" ht="14.25" customHeight="1">
      <c r="A27" s="5" t="s">
        <v>2143</v>
      </c>
      <c r="B27" s="5" t="s">
        <v>2144</v>
      </c>
      <c r="C27" s="186">
        <v>45545</v>
      </c>
      <c r="D27" s="26" t="s">
        <v>138</v>
      </c>
      <c r="E27" s="5" t="s">
        <v>139</v>
      </c>
      <c r="F27" s="5">
        <v>0.04</v>
      </c>
      <c r="G27" s="5" t="s">
        <v>89</v>
      </c>
      <c r="H27" s="187">
        <v>13341.08</v>
      </c>
      <c r="L27" s="118"/>
    </row>
    <row r="28" spans="1:12" ht="14.25" customHeight="1">
      <c r="A28" s="5" t="s">
        <v>2143</v>
      </c>
      <c r="B28" s="5" t="s">
        <v>2144</v>
      </c>
      <c r="C28" s="186">
        <v>45545</v>
      </c>
      <c r="D28" s="26" t="s">
        <v>582</v>
      </c>
      <c r="E28" s="5" t="s">
        <v>991</v>
      </c>
      <c r="F28" s="5" t="s">
        <v>89</v>
      </c>
      <c r="G28" s="118">
        <v>679.08</v>
      </c>
      <c r="H28" s="187">
        <v>12662</v>
      </c>
      <c r="L28" s="118"/>
    </row>
    <row r="29" spans="1:12" ht="14.25" customHeight="1">
      <c r="A29" s="5" t="s">
        <v>2143</v>
      </c>
      <c r="B29" s="5" t="s">
        <v>181</v>
      </c>
      <c r="C29" s="186">
        <v>45565</v>
      </c>
      <c r="D29" s="26" t="s">
        <v>82</v>
      </c>
      <c r="E29" s="5" t="s">
        <v>1473</v>
      </c>
      <c r="F29" s="5" t="s">
        <v>89</v>
      </c>
      <c r="G29" s="5">
        <v>179.4</v>
      </c>
      <c r="H29" s="187">
        <v>504892.69</v>
      </c>
      <c r="L29" s="118"/>
    </row>
    <row r="30" spans="1:12" ht="14.25" customHeight="1">
      <c r="A30" s="5" t="s">
        <v>2143</v>
      </c>
      <c r="B30" s="5" t="s">
        <v>2144</v>
      </c>
      <c r="C30" s="186">
        <v>45545</v>
      </c>
      <c r="D30" s="26" t="s">
        <v>61</v>
      </c>
      <c r="E30" s="5" t="s">
        <v>144</v>
      </c>
      <c r="F30" s="5" t="s">
        <v>89</v>
      </c>
      <c r="G30" s="118">
        <v>168.03</v>
      </c>
      <c r="H30" s="187">
        <v>12461.33</v>
      </c>
      <c r="L30" s="118"/>
    </row>
    <row r="31" spans="1:12" ht="14.25" customHeight="1">
      <c r="A31" s="5" t="s">
        <v>2143</v>
      </c>
      <c r="B31" s="5" t="s">
        <v>2144</v>
      </c>
      <c r="C31" s="186">
        <v>45545</v>
      </c>
      <c r="D31" s="26" t="s">
        <v>61</v>
      </c>
      <c r="E31" s="5" t="s">
        <v>144</v>
      </c>
      <c r="F31" s="5" t="s">
        <v>89</v>
      </c>
      <c r="G31" s="118">
        <v>172.72</v>
      </c>
      <c r="H31" s="187">
        <v>12288.61</v>
      </c>
      <c r="L31" s="118"/>
    </row>
    <row r="32" spans="1:12" ht="14.25" customHeight="1">
      <c r="A32" s="5" t="s">
        <v>2143</v>
      </c>
      <c r="B32" s="5" t="s">
        <v>2144</v>
      </c>
      <c r="C32" s="186">
        <v>45545</v>
      </c>
      <c r="D32" s="26" t="s">
        <v>61</v>
      </c>
      <c r="E32" s="5" t="s">
        <v>144</v>
      </c>
      <c r="F32" s="5" t="s">
        <v>89</v>
      </c>
      <c r="G32" s="118">
        <v>103.47</v>
      </c>
      <c r="H32" s="187">
        <v>12185.14</v>
      </c>
      <c r="L32" s="118"/>
    </row>
    <row r="33" spans="1:12" ht="14.25" customHeight="1">
      <c r="A33" s="5" t="s">
        <v>2143</v>
      </c>
      <c r="B33" s="5" t="s">
        <v>2144</v>
      </c>
      <c r="C33" s="186">
        <v>45545</v>
      </c>
      <c r="D33" s="26" t="s">
        <v>61</v>
      </c>
      <c r="E33" s="5" t="s">
        <v>144</v>
      </c>
      <c r="F33" s="5" t="s">
        <v>89</v>
      </c>
      <c r="G33" s="118">
        <v>128.08000000000001</v>
      </c>
      <c r="H33" s="187">
        <v>12057.06</v>
      </c>
      <c r="L33" s="118"/>
    </row>
    <row r="34" spans="1:12" ht="14.25" customHeight="1">
      <c r="A34" s="5" t="s">
        <v>2143</v>
      </c>
      <c r="B34" s="5" t="s">
        <v>2144</v>
      </c>
      <c r="C34" s="186">
        <v>45545</v>
      </c>
      <c r="D34" s="26" t="s">
        <v>61</v>
      </c>
      <c r="E34" s="5" t="s">
        <v>144</v>
      </c>
      <c r="F34" s="5" t="s">
        <v>89</v>
      </c>
      <c r="G34" s="118">
        <v>111.47</v>
      </c>
      <c r="H34" s="187">
        <v>11945.59</v>
      </c>
      <c r="L34" s="118"/>
    </row>
    <row r="35" spans="1:12" ht="14.25" customHeight="1">
      <c r="A35" s="5" t="s">
        <v>2143</v>
      </c>
      <c r="B35" s="5" t="s">
        <v>2144</v>
      </c>
      <c r="C35" s="186">
        <v>45545</v>
      </c>
      <c r="D35" s="26" t="s">
        <v>61</v>
      </c>
      <c r="E35" s="5" t="s">
        <v>144</v>
      </c>
      <c r="F35" s="5" t="s">
        <v>89</v>
      </c>
      <c r="G35" s="118">
        <v>173.31</v>
      </c>
      <c r="H35" s="187">
        <v>11772.28</v>
      </c>
      <c r="L35" s="118"/>
    </row>
    <row r="36" spans="1:12" ht="14.25" customHeight="1">
      <c r="A36" s="5" t="s">
        <v>2143</v>
      </c>
      <c r="B36" s="5" t="s">
        <v>2144</v>
      </c>
      <c r="C36" s="186">
        <v>45546</v>
      </c>
      <c r="D36" s="26" t="s">
        <v>142</v>
      </c>
      <c r="E36" s="5" t="s">
        <v>182</v>
      </c>
      <c r="F36" s="5">
        <v>527.62</v>
      </c>
      <c r="G36" s="5" t="s">
        <v>89</v>
      </c>
      <c r="H36" s="187">
        <v>12299.9</v>
      </c>
      <c r="L36" s="118"/>
    </row>
    <row r="37" spans="1:12" ht="14.25" customHeight="1">
      <c r="A37" s="5" t="s">
        <v>2143</v>
      </c>
      <c r="B37" s="5" t="s">
        <v>2144</v>
      </c>
      <c r="C37" s="186">
        <v>45546</v>
      </c>
      <c r="D37" s="26" t="s">
        <v>142</v>
      </c>
      <c r="E37" s="5" t="s">
        <v>182</v>
      </c>
      <c r="F37" s="5">
        <v>258.2</v>
      </c>
      <c r="G37" s="5" t="s">
        <v>89</v>
      </c>
      <c r="H37" s="187">
        <v>12558.1</v>
      </c>
      <c r="L37" s="118"/>
    </row>
    <row r="38" spans="1:12" ht="14.25" customHeight="1">
      <c r="A38" s="5" t="s">
        <v>2143</v>
      </c>
      <c r="B38" s="5" t="s">
        <v>2144</v>
      </c>
      <c r="C38" s="186">
        <v>45546</v>
      </c>
      <c r="D38" s="26" t="s">
        <v>142</v>
      </c>
      <c r="E38" s="5" t="s">
        <v>146</v>
      </c>
      <c r="F38" s="5">
        <v>336.78</v>
      </c>
      <c r="G38" s="5" t="s">
        <v>89</v>
      </c>
      <c r="H38" s="187">
        <v>12894.88</v>
      </c>
      <c r="L38" s="118"/>
    </row>
    <row r="39" spans="1:12" ht="14.25" customHeight="1">
      <c r="A39" s="5" t="s">
        <v>2143</v>
      </c>
      <c r="B39" s="5" t="s">
        <v>2144</v>
      </c>
      <c r="C39" s="186">
        <v>45546</v>
      </c>
      <c r="D39" s="26" t="s">
        <v>142</v>
      </c>
      <c r="E39" s="5" t="s">
        <v>2028</v>
      </c>
      <c r="F39" s="5" t="s">
        <v>89</v>
      </c>
      <c r="G39" s="187">
        <v>1122.5999999999999</v>
      </c>
      <c r="H39" s="187">
        <v>11772.28</v>
      </c>
      <c r="L39" s="118"/>
    </row>
    <row r="40" spans="1:12" ht="14.25" customHeight="1">
      <c r="A40" s="5" t="s">
        <v>2143</v>
      </c>
      <c r="B40" s="5" t="s">
        <v>2144</v>
      </c>
      <c r="C40" s="186">
        <v>45547</v>
      </c>
      <c r="D40" s="26" t="s">
        <v>102</v>
      </c>
      <c r="E40" s="5" t="s">
        <v>129</v>
      </c>
      <c r="F40" s="5" t="s">
        <v>89</v>
      </c>
      <c r="G40" s="118">
        <v>1.65</v>
      </c>
      <c r="H40" s="187">
        <v>11770.63</v>
      </c>
      <c r="L40" s="118"/>
    </row>
    <row r="41" spans="1:12" ht="14.25" customHeight="1">
      <c r="A41" s="5" t="s">
        <v>2143</v>
      </c>
      <c r="B41" s="5" t="s">
        <v>2144</v>
      </c>
      <c r="C41" s="186">
        <v>45547</v>
      </c>
      <c r="D41" s="26" t="s">
        <v>102</v>
      </c>
      <c r="E41" s="5" t="s">
        <v>129</v>
      </c>
      <c r="F41" s="5" t="s">
        <v>89</v>
      </c>
      <c r="G41" s="118">
        <v>1.65</v>
      </c>
      <c r="H41" s="187">
        <v>11768.98</v>
      </c>
      <c r="L41" s="118"/>
    </row>
    <row r="42" spans="1:12" ht="14.25" customHeight="1">
      <c r="A42" s="5" t="s">
        <v>2143</v>
      </c>
      <c r="B42" s="5" t="s">
        <v>2144</v>
      </c>
      <c r="C42" s="186">
        <v>45548</v>
      </c>
      <c r="D42" s="26" t="s">
        <v>630</v>
      </c>
      <c r="E42" s="5" t="s">
        <v>359</v>
      </c>
      <c r="F42" s="63">
        <v>2000</v>
      </c>
      <c r="G42" s="5" t="s">
        <v>89</v>
      </c>
      <c r="H42" s="187">
        <v>13768.98</v>
      </c>
      <c r="L42" s="118"/>
    </row>
    <row r="43" spans="1:12" ht="14.25" customHeight="1">
      <c r="A43" s="5" t="s">
        <v>2143</v>
      </c>
      <c r="B43" s="5" t="s">
        <v>2144</v>
      </c>
      <c r="C43" s="186">
        <v>45548</v>
      </c>
      <c r="D43" s="26" t="s">
        <v>102</v>
      </c>
      <c r="E43" s="5" t="s">
        <v>167</v>
      </c>
      <c r="F43" s="5" t="s">
        <v>89</v>
      </c>
      <c r="G43" s="118">
        <v>156.1</v>
      </c>
      <c r="H43" s="187">
        <v>13612.88</v>
      </c>
      <c r="L43" s="118"/>
    </row>
    <row r="44" spans="1:12" ht="14.25" customHeight="1">
      <c r="A44" s="5" t="s">
        <v>2143</v>
      </c>
      <c r="B44" s="5" t="s">
        <v>2144</v>
      </c>
      <c r="C44" s="186">
        <v>45548</v>
      </c>
      <c r="D44" s="26" t="s">
        <v>102</v>
      </c>
      <c r="E44" s="5" t="s">
        <v>129</v>
      </c>
      <c r="F44" s="5" t="s">
        <v>89</v>
      </c>
      <c r="G44" s="118">
        <v>9</v>
      </c>
      <c r="H44" s="187">
        <v>13603.88</v>
      </c>
      <c r="L44" s="118"/>
    </row>
    <row r="45" spans="1:12" ht="14.25" customHeight="1">
      <c r="A45" s="5" t="s">
        <v>2143</v>
      </c>
      <c r="B45" s="5" t="s">
        <v>2144</v>
      </c>
      <c r="C45" s="186">
        <v>45551</v>
      </c>
      <c r="D45" s="26" t="s">
        <v>138</v>
      </c>
      <c r="E45" s="5" t="s">
        <v>139</v>
      </c>
      <c r="F45" s="5">
        <v>0.1</v>
      </c>
      <c r="G45" s="5" t="s">
        <v>89</v>
      </c>
      <c r="H45" s="187">
        <v>13603.98</v>
      </c>
      <c r="L45" s="118"/>
    </row>
    <row r="46" spans="1:12" ht="14.25" customHeight="1">
      <c r="A46" s="5" t="s">
        <v>2143</v>
      </c>
      <c r="B46" s="5" t="s">
        <v>2144</v>
      </c>
      <c r="C46" s="186">
        <v>45551</v>
      </c>
      <c r="D46" s="26" t="s">
        <v>582</v>
      </c>
      <c r="E46" s="5" t="s">
        <v>2029</v>
      </c>
      <c r="F46" s="5" t="s">
        <v>89</v>
      </c>
      <c r="G46" s="118">
        <v>92.81</v>
      </c>
      <c r="H46" s="187">
        <v>13511.17</v>
      </c>
      <c r="L46" s="118"/>
    </row>
    <row r="47" spans="1:12" ht="14.25" customHeight="1">
      <c r="A47" s="5" t="s">
        <v>2143</v>
      </c>
      <c r="B47" s="5" t="s">
        <v>2144</v>
      </c>
      <c r="C47" s="186">
        <v>45551</v>
      </c>
      <c r="D47" s="26" t="s">
        <v>50</v>
      </c>
      <c r="E47" s="5" t="s">
        <v>171</v>
      </c>
      <c r="F47" s="5" t="s">
        <v>89</v>
      </c>
      <c r="G47" s="118">
        <v>791.47</v>
      </c>
      <c r="H47" s="187">
        <v>12719.7</v>
      </c>
      <c r="L47" s="118"/>
    </row>
    <row r="48" spans="1:12" ht="14.25" customHeight="1">
      <c r="A48" s="5" t="s">
        <v>2143</v>
      </c>
      <c r="B48" s="5" t="s">
        <v>2144</v>
      </c>
      <c r="C48" s="186">
        <v>45552</v>
      </c>
      <c r="D48" s="26" t="s">
        <v>142</v>
      </c>
      <c r="E48" s="5" t="s">
        <v>182</v>
      </c>
      <c r="F48" s="5">
        <v>611</v>
      </c>
      <c r="G48" s="5" t="s">
        <v>89</v>
      </c>
      <c r="H48" s="187">
        <v>13330.7</v>
      </c>
      <c r="L48" s="118"/>
    </row>
    <row r="49" spans="1:12" ht="14.25" customHeight="1">
      <c r="A49" s="5" t="s">
        <v>2143</v>
      </c>
      <c r="B49" s="5" t="s">
        <v>2144</v>
      </c>
      <c r="C49" s="186">
        <v>45552</v>
      </c>
      <c r="D49" s="26" t="s">
        <v>138</v>
      </c>
      <c r="E49" s="5" t="s">
        <v>139</v>
      </c>
      <c r="F49" s="5">
        <v>0.09</v>
      </c>
      <c r="G49" s="5" t="s">
        <v>89</v>
      </c>
      <c r="H49" s="187">
        <v>13330.79</v>
      </c>
      <c r="L49" s="118"/>
    </row>
    <row r="50" spans="1:12" ht="14.25" customHeight="1">
      <c r="A50" s="5" t="s">
        <v>2143</v>
      </c>
      <c r="B50" s="5" t="s">
        <v>2144</v>
      </c>
      <c r="C50" s="186">
        <v>45552</v>
      </c>
      <c r="D50" s="26" t="s">
        <v>142</v>
      </c>
      <c r="E50" s="5" t="s">
        <v>2030</v>
      </c>
      <c r="F50" s="5" t="s">
        <v>89</v>
      </c>
      <c r="G50" s="187">
        <v>1300</v>
      </c>
      <c r="H50" s="187">
        <v>12030.79</v>
      </c>
      <c r="L50" s="118"/>
    </row>
    <row r="51" spans="1:12" ht="14.25" customHeight="1">
      <c r="A51" s="5" t="s">
        <v>2143</v>
      </c>
      <c r="B51" s="5" t="s">
        <v>2144</v>
      </c>
      <c r="C51" s="186">
        <v>45553</v>
      </c>
      <c r="D51" s="26" t="s">
        <v>147</v>
      </c>
      <c r="E51" s="5" t="s">
        <v>146</v>
      </c>
      <c r="F51" s="5">
        <v>390</v>
      </c>
      <c r="G51" s="118" t="s">
        <v>89</v>
      </c>
      <c r="H51" s="187">
        <v>12420.79</v>
      </c>
      <c r="L51" s="118"/>
    </row>
    <row r="52" spans="1:12" ht="14.25" customHeight="1">
      <c r="A52" s="5" t="s">
        <v>2143</v>
      </c>
      <c r="B52" s="5" t="s">
        <v>2144</v>
      </c>
      <c r="C52" s="186">
        <v>45554</v>
      </c>
      <c r="D52" s="26" t="s">
        <v>138</v>
      </c>
      <c r="E52" s="5" t="s">
        <v>139</v>
      </c>
      <c r="F52" s="5">
        <v>0.65</v>
      </c>
      <c r="G52" s="5" t="s">
        <v>89</v>
      </c>
      <c r="H52" s="187">
        <v>12421.44</v>
      </c>
      <c r="L52" s="118"/>
    </row>
    <row r="53" spans="1:12" ht="14.25" customHeight="1">
      <c r="A53" s="5" t="s">
        <v>2143</v>
      </c>
      <c r="B53" s="5" t="s">
        <v>2144</v>
      </c>
      <c r="C53" s="186">
        <v>45554</v>
      </c>
      <c r="D53" s="26" t="s">
        <v>142</v>
      </c>
      <c r="E53" s="5" t="s">
        <v>745</v>
      </c>
      <c r="F53" s="5" t="s">
        <v>89</v>
      </c>
      <c r="G53" s="187">
        <v>3599.03</v>
      </c>
      <c r="H53" s="187">
        <v>8822.41</v>
      </c>
      <c r="L53" s="118"/>
    </row>
    <row r="54" spans="1:12" ht="14.25" customHeight="1">
      <c r="A54" s="5" t="s">
        <v>2143</v>
      </c>
      <c r="B54" s="5" t="s">
        <v>2144</v>
      </c>
      <c r="C54" s="186">
        <v>45554</v>
      </c>
      <c r="D54" s="26" t="s">
        <v>142</v>
      </c>
      <c r="E54" s="5" t="s">
        <v>745</v>
      </c>
      <c r="F54" s="5" t="s">
        <v>89</v>
      </c>
      <c r="G54" s="5">
        <v>435.6</v>
      </c>
      <c r="H54" s="187">
        <v>8386.81</v>
      </c>
      <c r="L54" s="118"/>
    </row>
    <row r="55" spans="1:12" ht="14.25" customHeight="1">
      <c r="A55" s="5" t="s">
        <v>2143</v>
      </c>
      <c r="B55" s="5" t="s">
        <v>2144</v>
      </c>
      <c r="C55" s="186">
        <v>45554</v>
      </c>
      <c r="D55" s="26" t="s">
        <v>102</v>
      </c>
      <c r="E55" s="5" t="s">
        <v>129</v>
      </c>
      <c r="F55" s="5" t="s">
        <v>89</v>
      </c>
      <c r="G55" s="118">
        <v>9</v>
      </c>
      <c r="H55" s="187">
        <v>8377.81</v>
      </c>
      <c r="L55" s="118"/>
    </row>
    <row r="56" spans="1:12" ht="14.25" customHeight="1">
      <c r="A56" s="5" t="s">
        <v>2143</v>
      </c>
      <c r="B56" s="5" t="s">
        <v>2144</v>
      </c>
      <c r="C56" s="186">
        <v>45554</v>
      </c>
      <c r="D56" s="26" t="s">
        <v>102</v>
      </c>
      <c r="E56" s="5" t="s">
        <v>682</v>
      </c>
      <c r="F56" s="5" t="s">
        <v>89</v>
      </c>
      <c r="G56" s="118">
        <v>13.1</v>
      </c>
      <c r="H56" s="187">
        <v>8364.7099999999991</v>
      </c>
      <c r="L56" s="118"/>
    </row>
    <row r="57" spans="1:12" ht="14.25" customHeight="1">
      <c r="A57" s="5" t="s">
        <v>2143</v>
      </c>
      <c r="B57" s="5" t="s">
        <v>2144</v>
      </c>
      <c r="C57" s="186">
        <v>45555</v>
      </c>
      <c r="D57" s="26" t="s">
        <v>142</v>
      </c>
      <c r="E57" s="5" t="s">
        <v>182</v>
      </c>
      <c r="F57" s="5">
        <v>184.05</v>
      </c>
      <c r="G57" s="5" t="s">
        <v>89</v>
      </c>
      <c r="H57" s="187">
        <v>8548.76</v>
      </c>
      <c r="L57" s="118"/>
    </row>
    <row r="58" spans="1:12" ht="14.25" customHeight="1">
      <c r="A58" s="5" t="s">
        <v>2143</v>
      </c>
      <c r="B58" s="5" t="s">
        <v>2144</v>
      </c>
      <c r="C58" s="186">
        <v>45555</v>
      </c>
      <c r="D58" s="26" t="s">
        <v>142</v>
      </c>
      <c r="E58" s="5" t="s">
        <v>182</v>
      </c>
      <c r="F58" s="5">
        <v>93.19</v>
      </c>
      <c r="G58" s="5" t="s">
        <v>89</v>
      </c>
      <c r="H58" s="187">
        <v>8641.9500000000007</v>
      </c>
      <c r="L58" s="118"/>
    </row>
    <row r="59" spans="1:12" ht="14.25" customHeight="1">
      <c r="A59" s="5" t="s">
        <v>2143</v>
      </c>
      <c r="B59" s="5" t="s">
        <v>2144</v>
      </c>
      <c r="C59" s="186">
        <v>45555</v>
      </c>
      <c r="D59" s="26" t="s">
        <v>142</v>
      </c>
      <c r="E59" s="5" t="s">
        <v>2031</v>
      </c>
      <c r="F59" s="187">
        <v>24826.35</v>
      </c>
      <c r="G59" s="5" t="s">
        <v>89</v>
      </c>
      <c r="H59" s="187">
        <v>33468.300000000003</v>
      </c>
      <c r="L59" s="118"/>
    </row>
    <row r="60" spans="1:12" ht="14.25" customHeight="1">
      <c r="A60" s="5" t="s">
        <v>2143</v>
      </c>
      <c r="B60" s="5" t="s">
        <v>2144</v>
      </c>
      <c r="C60" s="186">
        <v>45555</v>
      </c>
      <c r="D60" s="26" t="s">
        <v>138</v>
      </c>
      <c r="E60" s="5" t="s">
        <v>139</v>
      </c>
      <c r="F60" s="5">
        <v>0.56999999999999995</v>
      </c>
      <c r="G60" s="5" t="s">
        <v>89</v>
      </c>
      <c r="H60" s="187">
        <v>33468.870000000003</v>
      </c>
      <c r="L60" s="118"/>
    </row>
    <row r="61" spans="1:12" ht="14.25" customHeight="1">
      <c r="A61" s="5" t="s">
        <v>2143</v>
      </c>
      <c r="B61" s="5" t="s">
        <v>2144</v>
      </c>
      <c r="C61" s="186">
        <v>45555</v>
      </c>
      <c r="D61" s="26" t="s">
        <v>582</v>
      </c>
      <c r="E61" s="5" t="s">
        <v>2032</v>
      </c>
      <c r="F61" s="5" t="s">
        <v>89</v>
      </c>
      <c r="G61" s="118">
        <v>360</v>
      </c>
      <c r="H61" s="187">
        <v>33108.870000000003</v>
      </c>
      <c r="L61" s="118"/>
    </row>
    <row r="62" spans="1:12" ht="14.25" customHeight="1">
      <c r="A62" s="5" t="s">
        <v>2143</v>
      </c>
      <c r="B62" s="5" t="s">
        <v>2144</v>
      </c>
      <c r="C62" s="186">
        <v>45555</v>
      </c>
      <c r="D62" s="26" t="s">
        <v>582</v>
      </c>
      <c r="E62" s="5" t="s">
        <v>2033</v>
      </c>
      <c r="F62" s="5" t="s">
        <v>89</v>
      </c>
      <c r="G62" s="118">
        <v>360</v>
      </c>
      <c r="H62" s="187">
        <v>32748.87</v>
      </c>
      <c r="L62" s="118"/>
    </row>
    <row r="63" spans="1:12" ht="14.25" customHeight="1">
      <c r="A63" s="5" t="s">
        <v>2143</v>
      </c>
      <c r="B63" s="5" t="s">
        <v>2144</v>
      </c>
      <c r="C63" s="186">
        <v>45555</v>
      </c>
      <c r="D63" s="26" t="s">
        <v>582</v>
      </c>
      <c r="E63" s="5" t="s">
        <v>280</v>
      </c>
      <c r="F63" s="5" t="s">
        <v>89</v>
      </c>
      <c r="G63" s="118">
        <v>155</v>
      </c>
      <c r="H63" s="187">
        <v>32593.87</v>
      </c>
      <c r="L63" s="118"/>
    </row>
    <row r="64" spans="1:12" ht="14.25" customHeight="1">
      <c r="A64" s="5" t="s">
        <v>2143</v>
      </c>
      <c r="B64" s="5" t="s">
        <v>2144</v>
      </c>
      <c r="C64" s="186">
        <v>45555</v>
      </c>
      <c r="D64" s="26" t="s">
        <v>707</v>
      </c>
      <c r="E64" s="5" t="s">
        <v>851</v>
      </c>
      <c r="F64" s="5" t="s">
        <v>89</v>
      </c>
      <c r="G64" s="118">
        <v>180</v>
      </c>
      <c r="H64" s="187">
        <v>32413.87</v>
      </c>
      <c r="L64" s="118"/>
    </row>
    <row r="65" spans="1:12" ht="14.25" customHeight="1">
      <c r="A65" s="5" t="s">
        <v>2143</v>
      </c>
      <c r="B65" s="5" t="s">
        <v>2144</v>
      </c>
      <c r="C65" s="186">
        <v>45555</v>
      </c>
      <c r="D65" s="26" t="s">
        <v>45</v>
      </c>
      <c r="E65" s="5" t="s">
        <v>2034</v>
      </c>
      <c r="F65" s="5" t="s">
        <v>89</v>
      </c>
      <c r="G65" s="118">
        <v>61.38</v>
      </c>
      <c r="H65" s="187">
        <v>32352.49</v>
      </c>
      <c r="L65" s="118"/>
    </row>
    <row r="66" spans="1:12" ht="14.25" customHeight="1">
      <c r="A66" s="5" t="s">
        <v>2143</v>
      </c>
      <c r="B66" s="5" t="s">
        <v>2144</v>
      </c>
      <c r="C66" s="186">
        <v>45555</v>
      </c>
      <c r="D66" s="26" t="s">
        <v>33</v>
      </c>
      <c r="E66" s="5" t="s">
        <v>2035</v>
      </c>
      <c r="F66" s="5" t="s">
        <v>89</v>
      </c>
      <c r="G66" s="118">
        <v>36.299999999999997</v>
      </c>
      <c r="H66" s="187">
        <v>32316.19</v>
      </c>
      <c r="L66" s="118"/>
    </row>
    <row r="67" spans="1:12" ht="14.25" customHeight="1">
      <c r="A67" s="5" t="s">
        <v>2143</v>
      </c>
      <c r="B67" s="5" t="s">
        <v>2144</v>
      </c>
      <c r="C67" s="186">
        <v>45555</v>
      </c>
      <c r="D67" s="26" t="s">
        <v>44</v>
      </c>
      <c r="E67" s="5" t="s">
        <v>524</v>
      </c>
      <c r="F67" s="5" t="s">
        <v>89</v>
      </c>
      <c r="G67" s="118">
        <v>251.20000000000002</v>
      </c>
      <c r="H67" s="187">
        <v>31917.64</v>
      </c>
      <c r="L67" s="118"/>
    </row>
    <row r="68" spans="1:12" ht="14.25" customHeight="1">
      <c r="A68" s="5" t="s">
        <v>2143</v>
      </c>
      <c r="B68" s="5" t="s">
        <v>181</v>
      </c>
      <c r="C68" s="186">
        <v>45555</v>
      </c>
      <c r="D68" s="26" t="s">
        <v>44</v>
      </c>
      <c r="E68" s="5" t="s">
        <v>2036</v>
      </c>
      <c r="F68" s="5">
        <v>0</v>
      </c>
      <c r="G68" s="118">
        <v>147.35</v>
      </c>
      <c r="H68" s="187">
        <v>31770.29</v>
      </c>
      <c r="L68" s="118"/>
    </row>
    <row r="69" spans="1:12" ht="14.25" customHeight="1">
      <c r="A69" s="5" t="s">
        <v>2143</v>
      </c>
      <c r="B69" s="5" t="s">
        <v>181</v>
      </c>
      <c r="C69" s="186">
        <v>45555</v>
      </c>
      <c r="D69" s="26" t="s">
        <v>40</v>
      </c>
      <c r="E69" s="5" t="s">
        <v>2037</v>
      </c>
      <c r="F69" s="5">
        <v>0</v>
      </c>
      <c r="G69" s="118">
        <v>4272.99</v>
      </c>
      <c r="H69" s="187">
        <v>27644.65</v>
      </c>
      <c r="L69" s="118"/>
    </row>
    <row r="70" spans="1:12" ht="14.25" customHeight="1">
      <c r="A70" s="5" t="s">
        <v>2143</v>
      </c>
      <c r="B70" s="5" t="s">
        <v>2146</v>
      </c>
      <c r="C70" s="186">
        <v>45555</v>
      </c>
      <c r="D70" s="26" t="s">
        <v>40</v>
      </c>
      <c r="E70" s="5" t="s">
        <v>2038</v>
      </c>
      <c r="F70" s="5">
        <v>0</v>
      </c>
      <c r="G70" s="118">
        <v>4602.37</v>
      </c>
      <c r="H70" s="187">
        <v>23042.280000000002</v>
      </c>
      <c r="L70" s="118"/>
    </row>
    <row r="71" spans="1:12" ht="14.25" customHeight="1">
      <c r="A71" s="5" t="s">
        <v>2143</v>
      </c>
      <c r="B71" s="5" t="s">
        <v>2144</v>
      </c>
      <c r="C71" s="186">
        <v>45555</v>
      </c>
      <c r="D71" s="26" t="s">
        <v>40</v>
      </c>
      <c r="E71" s="5" t="s">
        <v>2039</v>
      </c>
      <c r="F71" s="5">
        <v>0</v>
      </c>
      <c r="G71" s="118">
        <v>2923.3</v>
      </c>
      <c r="H71" s="187">
        <v>20118.980000000003</v>
      </c>
      <c r="L71" s="118"/>
    </row>
    <row r="72" spans="1:12" ht="14.25" customHeight="1">
      <c r="A72" s="5" t="s">
        <v>2143</v>
      </c>
      <c r="B72" s="5" t="s">
        <v>2144</v>
      </c>
      <c r="C72" s="186">
        <v>45555</v>
      </c>
      <c r="D72" s="26" t="s">
        <v>40</v>
      </c>
      <c r="E72" s="5" t="s">
        <v>2040</v>
      </c>
      <c r="F72" s="5">
        <v>0</v>
      </c>
      <c r="G72" s="118">
        <v>2976.59</v>
      </c>
      <c r="H72" s="187">
        <v>17142.390000000003</v>
      </c>
      <c r="L72" s="118"/>
    </row>
    <row r="73" spans="1:12" ht="14.25" customHeight="1">
      <c r="A73" s="5" t="s">
        <v>2143</v>
      </c>
      <c r="B73" s="5" t="s">
        <v>2144</v>
      </c>
      <c r="C73" s="186">
        <v>45555</v>
      </c>
      <c r="D73" s="26" t="s">
        <v>50</v>
      </c>
      <c r="E73" s="5" t="s">
        <v>171</v>
      </c>
      <c r="F73" s="5"/>
      <c r="G73" s="118">
        <v>1814</v>
      </c>
      <c r="H73" s="187">
        <v>15328.39</v>
      </c>
      <c r="L73" s="118"/>
    </row>
    <row r="74" spans="1:12" ht="14.25" customHeight="1">
      <c r="A74" s="5" t="s">
        <v>2143</v>
      </c>
      <c r="B74" s="5" t="s">
        <v>181</v>
      </c>
      <c r="C74" s="186">
        <v>45555</v>
      </c>
      <c r="D74" s="26" t="s">
        <v>37</v>
      </c>
      <c r="E74" s="5" t="s">
        <v>2041</v>
      </c>
      <c r="F74" s="5"/>
      <c r="G74" s="118">
        <v>4309.66</v>
      </c>
      <c r="H74" s="187">
        <v>13514.39</v>
      </c>
      <c r="L74" s="118"/>
    </row>
    <row r="75" spans="1:12" ht="14.25" customHeight="1">
      <c r="A75" s="5" t="s">
        <v>2143</v>
      </c>
      <c r="B75" s="5" t="s">
        <v>2146</v>
      </c>
      <c r="C75" s="186">
        <v>45555</v>
      </c>
      <c r="D75" s="26" t="s">
        <v>37</v>
      </c>
      <c r="E75" s="5" t="s">
        <v>2042</v>
      </c>
      <c r="F75" s="5"/>
      <c r="G75" s="118">
        <v>2313.77</v>
      </c>
      <c r="H75" s="187">
        <v>9204.73</v>
      </c>
      <c r="L75" s="118"/>
    </row>
    <row r="76" spans="1:12" ht="14.25" customHeight="1">
      <c r="A76" s="5" t="s">
        <v>2143</v>
      </c>
      <c r="B76" s="5" t="s">
        <v>2144</v>
      </c>
      <c r="C76" s="186">
        <v>45555</v>
      </c>
      <c r="D76" s="26" t="s">
        <v>37</v>
      </c>
      <c r="E76" s="5" t="s">
        <v>2043</v>
      </c>
      <c r="F76" s="5"/>
      <c r="G76" s="118">
        <v>1624.94</v>
      </c>
      <c r="H76" s="187">
        <v>6890.9599999999991</v>
      </c>
      <c r="L76" s="118"/>
    </row>
    <row r="77" spans="1:12" ht="14.25" customHeight="1">
      <c r="A77" s="5" t="s">
        <v>2143</v>
      </c>
      <c r="B77" s="5" t="s">
        <v>2144</v>
      </c>
      <c r="C77" s="186">
        <v>45555</v>
      </c>
      <c r="D77" s="26" t="s">
        <v>37</v>
      </c>
      <c r="E77" s="5" t="s">
        <v>2044</v>
      </c>
      <c r="F77" s="5"/>
      <c r="G77" s="118">
        <v>1802.73</v>
      </c>
      <c r="H77" s="187">
        <v>5266.0199999999986</v>
      </c>
      <c r="L77" s="118"/>
    </row>
    <row r="78" spans="1:12" ht="14.25" customHeight="1">
      <c r="A78" s="5" t="s">
        <v>2143</v>
      </c>
      <c r="B78" s="5" t="s">
        <v>2144</v>
      </c>
      <c r="C78" s="186">
        <v>45558</v>
      </c>
      <c r="D78" s="26" t="s">
        <v>138</v>
      </c>
      <c r="E78" s="5" t="s">
        <v>139</v>
      </c>
      <c r="F78" s="5">
        <v>0.08</v>
      </c>
      <c r="G78" s="5" t="s">
        <v>89</v>
      </c>
      <c r="H78" s="187">
        <v>5277.37</v>
      </c>
      <c r="L78" s="118"/>
    </row>
    <row r="79" spans="1:12" ht="14.25" customHeight="1">
      <c r="A79" s="5" t="s">
        <v>2143</v>
      </c>
      <c r="B79" s="5" t="s">
        <v>2144</v>
      </c>
      <c r="C79" s="186">
        <v>45558</v>
      </c>
      <c r="D79" s="26" t="s">
        <v>138</v>
      </c>
      <c r="E79" s="5" t="s">
        <v>139</v>
      </c>
      <c r="F79" s="5">
        <v>7.0000000000000007E-2</v>
      </c>
      <c r="G79" s="5" t="s">
        <v>89</v>
      </c>
      <c r="H79" s="187">
        <v>5277.44</v>
      </c>
      <c r="L79" s="118"/>
    </row>
    <row r="80" spans="1:12" ht="14.25" customHeight="1">
      <c r="A80" s="5" t="s">
        <v>2143</v>
      </c>
      <c r="B80" s="5" t="s">
        <v>2144</v>
      </c>
      <c r="C80" s="186">
        <v>45558</v>
      </c>
      <c r="D80" s="26" t="s">
        <v>63</v>
      </c>
      <c r="E80" s="5" t="s">
        <v>2045</v>
      </c>
      <c r="F80" s="5" t="s">
        <v>89</v>
      </c>
      <c r="G80" s="187">
        <v>1122.3</v>
      </c>
      <c r="H80" s="187">
        <v>4155.1400000000003</v>
      </c>
      <c r="L80" s="118"/>
    </row>
    <row r="81" spans="1:12" ht="14.25" customHeight="1">
      <c r="A81" s="5" t="s">
        <v>2143</v>
      </c>
      <c r="B81" s="5" t="s">
        <v>2144</v>
      </c>
      <c r="C81" s="186">
        <v>45560</v>
      </c>
      <c r="D81" s="66" t="s">
        <v>17</v>
      </c>
      <c r="E81" s="5" t="s">
        <v>17</v>
      </c>
      <c r="F81" s="63">
        <v>3660.16</v>
      </c>
      <c r="G81" s="5" t="s">
        <v>89</v>
      </c>
      <c r="H81" s="187">
        <v>7815.3</v>
      </c>
      <c r="L81" s="118"/>
    </row>
    <row r="82" spans="1:12" ht="14.25" customHeight="1">
      <c r="A82" s="5" t="s">
        <v>2143</v>
      </c>
      <c r="B82" s="5" t="s">
        <v>2144</v>
      </c>
      <c r="C82" s="186">
        <v>45560</v>
      </c>
      <c r="D82" s="26" t="s">
        <v>147</v>
      </c>
      <c r="E82" s="5" t="s">
        <v>2046</v>
      </c>
      <c r="F82" s="5" t="s">
        <v>89</v>
      </c>
      <c r="G82" s="118">
        <v>465</v>
      </c>
      <c r="H82" s="187">
        <v>7350.3</v>
      </c>
      <c r="L82" s="118"/>
    </row>
    <row r="83" spans="1:12" ht="14.25" customHeight="1">
      <c r="A83" s="5" t="s">
        <v>2143</v>
      </c>
      <c r="B83" s="5" t="s">
        <v>2144</v>
      </c>
      <c r="C83" s="186">
        <v>45561</v>
      </c>
      <c r="D83" s="26" t="s">
        <v>138</v>
      </c>
      <c r="E83" s="5" t="s">
        <v>139</v>
      </c>
      <c r="F83" s="5">
        <v>0.28000000000000003</v>
      </c>
      <c r="G83" s="5" t="s">
        <v>89</v>
      </c>
      <c r="H83" s="187">
        <v>7350.58</v>
      </c>
      <c r="L83" s="118"/>
    </row>
    <row r="84" spans="1:12" ht="14.25" customHeight="1">
      <c r="A84" s="5" t="s">
        <v>2143</v>
      </c>
      <c r="B84" s="5" t="s">
        <v>2144</v>
      </c>
      <c r="C84" s="186">
        <v>45561</v>
      </c>
      <c r="D84" s="26" t="s">
        <v>138</v>
      </c>
      <c r="E84" s="5" t="s">
        <v>139</v>
      </c>
      <c r="F84" s="5">
        <v>0.12</v>
      </c>
      <c r="G84" s="5" t="s">
        <v>89</v>
      </c>
      <c r="H84" s="187">
        <v>7350.7</v>
      </c>
      <c r="L84" s="118"/>
    </row>
    <row r="85" spans="1:12" ht="14.25" customHeight="1">
      <c r="A85" s="5" t="s">
        <v>2143</v>
      </c>
      <c r="B85" s="5" t="s">
        <v>2144</v>
      </c>
      <c r="C85" s="186">
        <v>45561</v>
      </c>
      <c r="D85" s="26" t="s">
        <v>138</v>
      </c>
      <c r="E85" s="5" t="s">
        <v>139</v>
      </c>
      <c r="F85" s="5">
        <v>0.02</v>
      </c>
      <c r="G85" s="5" t="s">
        <v>89</v>
      </c>
      <c r="H85" s="187">
        <v>7350.72</v>
      </c>
      <c r="L85" s="118"/>
    </row>
    <row r="86" spans="1:12" ht="14.25" customHeight="1">
      <c r="A86" s="5" t="s">
        <v>2143</v>
      </c>
      <c r="B86" s="5" t="s">
        <v>2144</v>
      </c>
      <c r="C86" s="186">
        <v>45565</v>
      </c>
      <c r="D86" s="26" t="s">
        <v>43</v>
      </c>
      <c r="E86" s="5" t="s">
        <v>1595</v>
      </c>
      <c r="F86" s="5" t="s">
        <v>89</v>
      </c>
      <c r="G86" s="118">
        <v>284.14</v>
      </c>
      <c r="H86" s="187">
        <v>344427.65</v>
      </c>
      <c r="L86" s="118"/>
    </row>
    <row r="87" spans="1:12" ht="14.25" customHeight="1">
      <c r="A87" s="5" t="s">
        <v>2143</v>
      </c>
      <c r="B87" s="5" t="s">
        <v>2144</v>
      </c>
      <c r="C87" s="186">
        <v>45561</v>
      </c>
      <c r="D87" s="26" t="s">
        <v>281</v>
      </c>
      <c r="E87" s="5" t="s">
        <v>962</v>
      </c>
      <c r="F87" s="5" t="s">
        <v>89</v>
      </c>
      <c r="G87" s="118">
        <v>463.96</v>
      </c>
      <c r="H87" s="187">
        <v>5130.8100000000004</v>
      </c>
      <c r="L87" s="118"/>
    </row>
    <row r="88" spans="1:12" ht="14.25" customHeight="1">
      <c r="A88" s="5" t="s">
        <v>2143</v>
      </c>
      <c r="B88" s="5" t="s">
        <v>181</v>
      </c>
      <c r="C88" s="186">
        <v>45561</v>
      </c>
      <c r="D88" s="26" t="s">
        <v>281</v>
      </c>
      <c r="E88" s="5" t="s">
        <v>962</v>
      </c>
      <c r="F88" s="5" t="s">
        <v>89</v>
      </c>
      <c r="G88" s="118">
        <v>128.72</v>
      </c>
      <c r="H88" s="187">
        <v>5002.09</v>
      </c>
      <c r="L88" s="118"/>
    </row>
    <row r="89" spans="1:12" ht="14.25" customHeight="1">
      <c r="A89" s="5" t="s">
        <v>2143</v>
      </c>
      <c r="B89" s="5" t="s">
        <v>2144</v>
      </c>
      <c r="C89" s="186">
        <v>45565</v>
      </c>
      <c r="D89" s="26" t="s">
        <v>43</v>
      </c>
      <c r="E89" s="5" t="s">
        <v>1352</v>
      </c>
      <c r="F89" s="5" t="s">
        <v>89</v>
      </c>
      <c r="G89" s="118">
        <v>284.14</v>
      </c>
      <c r="H89" s="187">
        <v>308452.47999999998</v>
      </c>
      <c r="L89" s="118"/>
    </row>
    <row r="90" spans="1:12" ht="14.25" customHeight="1">
      <c r="A90" s="5" t="s">
        <v>2143</v>
      </c>
      <c r="B90" s="5" t="s">
        <v>2144</v>
      </c>
      <c r="C90" s="186">
        <v>45565</v>
      </c>
      <c r="D90" s="26" t="s">
        <v>43</v>
      </c>
      <c r="E90" s="5" t="s">
        <v>285</v>
      </c>
      <c r="F90" s="5" t="s">
        <v>89</v>
      </c>
      <c r="G90" s="118">
        <v>284.14</v>
      </c>
      <c r="H90" s="187">
        <v>324054.36</v>
      </c>
      <c r="L90" s="118"/>
    </row>
    <row r="91" spans="1:12" ht="14.25" customHeight="1">
      <c r="A91" s="5" t="s">
        <v>2143</v>
      </c>
      <c r="B91" s="5" t="s">
        <v>2144</v>
      </c>
      <c r="C91" s="186">
        <v>45561</v>
      </c>
      <c r="D91" s="26" t="s">
        <v>281</v>
      </c>
      <c r="E91" s="5" t="s">
        <v>962</v>
      </c>
      <c r="F91" s="5" t="s">
        <v>89</v>
      </c>
      <c r="G91" s="118">
        <v>102.39</v>
      </c>
      <c r="H91" s="187">
        <v>3018.59</v>
      </c>
      <c r="L91" s="118"/>
    </row>
    <row r="92" spans="1:12" ht="14.25" customHeight="1">
      <c r="A92" s="5" t="s">
        <v>2143</v>
      </c>
      <c r="B92" s="5" t="s">
        <v>2144</v>
      </c>
      <c r="C92" s="186">
        <v>45562</v>
      </c>
      <c r="D92" s="26" t="s">
        <v>138</v>
      </c>
      <c r="E92" s="5" t="s">
        <v>139</v>
      </c>
      <c r="F92" s="5">
        <v>0.01</v>
      </c>
      <c r="G92" s="5" t="s">
        <v>89</v>
      </c>
      <c r="H92" s="187">
        <v>3018.6</v>
      </c>
      <c r="L92" s="118"/>
    </row>
    <row r="93" spans="1:12" ht="14.25" customHeight="1">
      <c r="A93" s="5" t="s">
        <v>2143</v>
      </c>
      <c r="B93" s="5" t="s">
        <v>2144</v>
      </c>
      <c r="C93" s="186">
        <v>45562</v>
      </c>
      <c r="D93" s="26" t="s">
        <v>281</v>
      </c>
      <c r="E93" s="5" t="s">
        <v>962</v>
      </c>
      <c r="F93" s="5" t="s">
        <v>89</v>
      </c>
      <c r="G93" s="118">
        <v>276</v>
      </c>
      <c r="H93" s="187">
        <v>2742.6</v>
      </c>
      <c r="L93" s="118"/>
    </row>
    <row r="94" spans="1:12" ht="14.25" customHeight="1">
      <c r="A94" s="5" t="s">
        <v>2143</v>
      </c>
      <c r="B94" s="5" t="s">
        <v>2144</v>
      </c>
      <c r="C94" s="186">
        <v>45562</v>
      </c>
      <c r="D94" s="26" t="s">
        <v>281</v>
      </c>
      <c r="E94" s="5" t="s">
        <v>353</v>
      </c>
      <c r="F94" s="5" t="s">
        <v>89</v>
      </c>
      <c r="G94" s="118">
        <v>362</v>
      </c>
      <c r="H94" s="187">
        <v>2380.6</v>
      </c>
      <c r="L94" s="118"/>
    </row>
    <row r="95" spans="1:12" ht="14.25" customHeight="1">
      <c r="A95" s="5" t="s">
        <v>2143</v>
      </c>
      <c r="B95" s="5" t="s">
        <v>2146</v>
      </c>
      <c r="C95" s="186">
        <v>45562</v>
      </c>
      <c r="D95" s="26" t="s">
        <v>281</v>
      </c>
      <c r="E95" s="5" t="s">
        <v>353</v>
      </c>
      <c r="F95" s="5" t="s">
        <v>89</v>
      </c>
      <c r="G95" s="118">
        <v>362</v>
      </c>
      <c r="H95" s="187">
        <v>2018.6</v>
      </c>
      <c r="L95" s="118"/>
    </row>
    <row r="96" spans="1:12" ht="14.25" customHeight="1">
      <c r="A96" s="5" t="s">
        <v>2143</v>
      </c>
      <c r="B96" s="5" t="s">
        <v>2144</v>
      </c>
      <c r="C96" s="186">
        <v>45565</v>
      </c>
      <c r="D96" s="26" t="s">
        <v>630</v>
      </c>
      <c r="E96" s="5" t="s">
        <v>359</v>
      </c>
      <c r="F96" s="63">
        <v>7650</v>
      </c>
      <c r="G96" s="5" t="s">
        <v>89</v>
      </c>
      <c r="H96" s="187">
        <v>9668.6</v>
      </c>
      <c r="L96" s="118"/>
    </row>
    <row r="97" spans="1:12" ht="14.25" customHeight="1">
      <c r="A97" s="5" t="s">
        <v>2143</v>
      </c>
      <c r="B97" s="5" t="s">
        <v>2144</v>
      </c>
      <c r="C97" s="186">
        <v>45565</v>
      </c>
      <c r="D97" s="26" t="s">
        <v>630</v>
      </c>
      <c r="E97" s="5" t="s">
        <v>1879</v>
      </c>
      <c r="F97" s="63">
        <v>500000</v>
      </c>
      <c r="G97" s="5" t="s">
        <v>89</v>
      </c>
      <c r="H97" s="187">
        <v>509668.6</v>
      </c>
      <c r="L97" s="118"/>
    </row>
    <row r="98" spans="1:12" ht="14.25" customHeight="1">
      <c r="A98" s="5" t="s">
        <v>2143</v>
      </c>
      <c r="B98" s="5" t="s">
        <v>2144</v>
      </c>
      <c r="C98" s="186">
        <v>45565</v>
      </c>
      <c r="D98" s="26" t="s">
        <v>124</v>
      </c>
      <c r="E98" s="5" t="s">
        <v>2047</v>
      </c>
      <c r="F98" s="63">
        <v>17.5</v>
      </c>
      <c r="G98" s="5" t="s">
        <v>89</v>
      </c>
      <c r="H98" s="187">
        <v>509686.1</v>
      </c>
      <c r="L98" s="118"/>
    </row>
    <row r="99" spans="1:12" ht="14.25" customHeight="1">
      <c r="A99" s="5" t="s">
        <v>2143</v>
      </c>
      <c r="B99" s="5" t="s">
        <v>2144</v>
      </c>
      <c r="C99" s="186">
        <v>45565</v>
      </c>
      <c r="D99" s="26" t="s">
        <v>124</v>
      </c>
      <c r="E99" s="5" t="s">
        <v>2048</v>
      </c>
      <c r="F99" s="63">
        <v>9</v>
      </c>
      <c r="G99" s="5" t="s">
        <v>89</v>
      </c>
      <c r="H99" s="187">
        <v>509695.1</v>
      </c>
      <c r="L99" s="118"/>
    </row>
    <row r="100" spans="1:12" ht="14.25" customHeight="1">
      <c r="A100" s="5" t="s">
        <v>2143</v>
      </c>
      <c r="B100" s="5" t="s">
        <v>2144</v>
      </c>
      <c r="C100" s="186">
        <v>45565</v>
      </c>
      <c r="D100" s="26" t="s">
        <v>142</v>
      </c>
      <c r="E100" s="5" t="s">
        <v>2049</v>
      </c>
      <c r="F100" s="187">
        <v>1800</v>
      </c>
      <c r="G100" s="5" t="s">
        <v>89</v>
      </c>
      <c r="H100" s="187">
        <v>511495.1</v>
      </c>
      <c r="L100" s="118"/>
    </row>
    <row r="101" spans="1:12" ht="14.25" customHeight="1">
      <c r="A101" s="5" t="s">
        <v>2143</v>
      </c>
      <c r="B101" s="5" t="s">
        <v>2144</v>
      </c>
      <c r="C101" s="186">
        <v>45565</v>
      </c>
      <c r="D101" s="26" t="s">
        <v>142</v>
      </c>
      <c r="E101" s="5" t="s">
        <v>2049</v>
      </c>
      <c r="F101" s="187">
        <v>2115.84</v>
      </c>
      <c r="G101" s="5" t="s">
        <v>89</v>
      </c>
      <c r="H101" s="187">
        <v>513610.94</v>
      </c>
      <c r="L101" s="118"/>
    </row>
    <row r="102" spans="1:12" ht="14.25" customHeight="1">
      <c r="A102" s="5" t="s">
        <v>2143</v>
      </c>
      <c r="B102" s="5" t="s">
        <v>2144</v>
      </c>
      <c r="C102" s="186">
        <v>45565</v>
      </c>
      <c r="D102" s="26" t="s">
        <v>142</v>
      </c>
      <c r="E102" s="5" t="s">
        <v>2049</v>
      </c>
      <c r="F102" s="187">
        <v>1600</v>
      </c>
      <c r="G102" s="5" t="s">
        <v>89</v>
      </c>
      <c r="H102" s="187">
        <v>515210.94</v>
      </c>
      <c r="L102" s="118"/>
    </row>
    <row r="103" spans="1:12" ht="14.25" customHeight="1">
      <c r="A103" s="5" t="s">
        <v>2143</v>
      </c>
      <c r="B103" s="5" t="s">
        <v>2144</v>
      </c>
      <c r="C103" s="186">
        <v>45565</v>
      </c>
      <c r="D103" s="26" t="s">
        <v>55</v>
      </c>
      <c r="E103" s="5" t="s">
        <v>539</v>
      </c>
      <c r="F103" s="5" t="s">
        <v>89</v>
      </c>
      <c r="G103" s="118">
        <v>3277.62</v>
      </c>
      <c r="H103" s="187">
        <v>511933.32</v>
      </c>
      <c r="L103" s="118"/>
    </row>
    <row r="104" spans="1:12" ht="14.25" customHeight="1">
      <c r="A104" s="5" t="s">
        <v>2143</v>
      </c>
      <c r="B104" s="5" t="s">
        <v>2144</v>
      </c>
      <c r="C104" s="186">
        <v>45565</v>
      </c>
      <c r="D104" s="26" t="s">
        <v>43</v>
      </c>
      <c r="E104" s="5" t="s">
        <v>264</v>
      </c>
      <c r="F104" s="5" t="s">
        <v>89</v>
      </c>
      <c r="G104" s="118">
        <v>284.14</v>
      </c>
      <c r="H104" s="187">
        <v>277534.03999999998</v>
      </c>
      <c r="L104" s="118"/>
    </row>
    <row r="105" spans="1:12" ht="14.25" customHeight="1">
      <c r="A105" s="5" t="s">
        <v>2143</v>
      </c>
      <c r="B105" s="5" t="s">
        <v>181</v>
      </c>
      <c r="C105" s="186">
        <v>45561</v>
      </c>
      <c r="D105" s="26" t="s">
        <v>281</v>
      </c>
      <c r="E105" s="5" t="s">
        <v>962</v>
      </c>
      <c r="F105" s="5" t="s">
        <v>89</v>
      </c>
      <c r="G105" s="118">
        <v>362</v>
      </c>
      <c r="H105" s="187">
        <v>4640.09</v>
      </c>
      <c r="L105" s="118"/>
    </row>
    <row r="106" spans="1:12" ht="14.25" customHeight="1">
      <c r="A106" s="5" t="s">
        <v>2143</v>
      </c>
      <c r="B106" s="5" t="s">
        <v>181</v>
      </c>
      <c r="C106" s="186">
        <v>45565</v>
      </c>
      <c r="D106" s="26" t="s">
        <v>63</v>
      </c>
      <c r="E106" s="5" t="s">
        <v>2050</v>
      </c>
      <c r="F106" s="5" t="s">
        <v>89</v>
      </c>
      <c r="G106" s="5">
        <v>515.64</v>
      </c>
      <c r="H106" s="187">
        <v>495230.91</v>
      </c>
      <c r="L106" s="118"/>
    </row>
    <row r="107" spans="1:12" ht="14.25" customHeight="1">
      <c r="A107" s="5" t="s">
        <v>2143</v>
      </c>
      <c r="B107" s="5" t="s">
        <v>2144</v>
      </c>
      <c r="C107" s="186">
        <v>45565</v>
      </c>
      <c r="D107" s="26" t="s">
        <v>582</v>
      </c>
      <c r="E107" s="5" t="s">
        <v>2051</v>
      </c>
      <c r="F107" s="5" t="s">
        <v>89</v>
      </c>
      <c r="G107" s="118">
        <v>223</v>
      </c>
      <c r="H107" s="187">
        <v>506353.79</v>
      </c>
      <c r="L107" s="118"/>
    </row>
    <row r="108" spans="1:12" ht="14.25" customHeight="1">
      <c r="A108" s="5" t="s">
        <v>2143</v>
      </c>
      <c r="B108" s="5" t="s">
        <v>2144</v>
      </c>
      <c r="C108" s="186">
        <v>45565</v>
      </c>
      <c r="D108" s="26" t="s">
        <v>45</v>
      </c>
      <c r="E108" s="5" t="s">
        <v>545</v>
      </c>
      <c r="F108" s="5" t="s">
        <v>89</v>
      </c>
      <c r="G108" s="118">
        <v>1281.7</v>
      </c>
      <c r="H108" s="187">
        <v>505072.09</v>
      </c>
      <c r="L108" s="118"/>
    </row>
    <row r="109" spans="1:12" ht="14.25" customHeight="1">
      <c r="A109" s="5" t="s">
        <v>2143</v>
      </c>
      <c r="B109" s="5" t="s">
        <v>181</v>
      </c>
      <c r="C109" s="186">
        <v>45565</v>
      </c>
      <c r="D109" s="26" t="s">
        <v>82</v>
      </c>
      <c r="E109" s="5" t="s">
        <v>2052</v>
      </c>
      <c r="F109" s="5" t="s">
        <v>89</v>
      </c>
      <c r="G109" s="5">
        <v>691.7</v>
      </c>
      <c r="H109" s="187">
        <v>511241.62</v>
      </c>
      <c r="L109" s="118"/>
    </row>
    <row r="110" spans="1:12" ht="14.25" customHeight="1">
      <c r="A110" s="5" t="s">
        <v>2143</v>
      </c>
      <c r="B110" s="5" t="s">
        <v>181</v>
      </c>
      <c r="C110" s="186">
        <v>45565</v>
      </c>
      <c r="D110" s="26" t="s">
        <v>43</v>
      </c>
      <c r="E110" s="5" t="s">
        <v>263</v>
      </c>
      <c r="F110" s="5" t="s">
        <v>89</v>
      </c>
      <c r="G110" s="118">
        <v>962.38</v>
      </c>
      <c r="H110" s="187">
        <v>291969.93</v>
      </c>
      <c r="L110" s="118"/>
    </row>
    <row r="111" spans="1:12" ht="14.25" customHeight="1">
      <c r="A111" s="5" t="s">
        <v>2143</v>
      </c>
      <c r="B111" s="5" t="s">
        <v>181</v>
      </c>
      <c r="C111" s="186">
        <v>45565</v>
      </c>
      <c r="D111" s="26" t="s">
        <v>63</v>
      </c>
      <c r="E111" s="5" t="s">
        <v>2053</v>
      </c>
      <c r="F111" s="5" t="s">
        <v>89</v>
      </c>
      <c r="G111" s="5">
        <v>970.15</v>
      </c>
      <c r="H111" s="187">
        <v>496861.37</v>
      </c>
      <c r="L111" s="118"/>
    </row>
    <row r="112" spans="1:12" ht="14.25" customHeight="1">
      <c r="A112" s="5" t="s">
        <v>2143</v>
      </c>
      <c r="B112" s="5" t="s">
        <v>181</v>
      </c>
      <c r="C112" s="186">
        <v>45565</v>
      </c>
      <c r="D112" s="26" t="s">
        <v>63</v>
      </c>
      <c r="E112" s="5" t="s">
        <v>2054</v>
      </c>
      <c r="F112" s="5" t="s">
        <v>89</v>
      </c>
      <c r="G112" s="187">
        <v>1114.82</v>
      </c>
      <c r="H112" s="187">
        <v>495746.55</v>
      </c>
      <c r="L112" s="118"/>
    </row>
    <row r="113" spans="1:12" ht="14.25" customHeight="1">
      <c r="A113" s="5" t="s">
        <v>2143</v>
      </c>
      <c r="B113" s="5" t="s">
        <v>181</v>
      </c>
      <c r="C113" s="186">
        <v>45565</v>
      </c>
      <c r="D113" s="26" t="s">
        <v>43</v>
      </c>
      <c r="E113" s="5" t="s">
        <v>2055</v>
      </c>
      <c r="F113" s="5" t="s">
        <v>89</v>
      </c>
      <c r="G113" s="118">
        <v>1186.8599999999999</v>
      </c>
      <c r="H113" s="187">
        <v>459442.52</v>
      </c>
      <c r="L113" s="118"/>
    </row>
    <row r="114" spans="1:12" ht="14.25" customHeight="1">
      <c r="A114" s="5" t="s">
        <v>2143</v>
      </c>
      <c r="B114" s="5" t="s">
        <v>181</v>
      </c>
      <c r="C114" s="186">
        <v>45565</v>
      </c>
      <c r="D114" s="26" t="s">
        <v>43</v>
      </c>
      <c r="E114" s="5" t="s">
        <v>2056</v>
      </c>
      <c r="F114" s="5" t="s">
        <v>89</v>
      </c>
      <c r="G114" s="118">
        <v>1211.8800000000001</v>
      </c>
      <c r="H114" s="187">
        <v>265756.11</v>
      </c>
      <c r="L114" s="118"/>
    </row>
    <row r="115" spans="1:12" ht="14.25" customHeight="1">
      <c r="A115" s="5" t="s">
        <v>2143</v>
      </c>
      <c r="B115" s="5" t="s">
        <v>181</v>
      </c>
      <c r="C115" s="186">
        <v>45565</v>
      </c>
      <c r="D115" s="26" t="s">
        <v>54</v>
      </c>
      <c r="E115" s="5" t="s">
        <v>2057</v>
      </c>
      <c r="F115" s="5" t="s">
        <v>89</v>
      </c>
      <c r="G115" s="118">
        <v>1412</v>
      </c>
      <c r="H115" s="187">
        <v>473459.62</v>
      </c>
      <c r="L115" s="118"/>
    </row>
    <row r="116" spans="1:12" ht="14.25" customHeight="1">
      <c r="A116" s="5" t="s">
        <v>2143</v>
      </c>
      <c r="B116" s="5" t="s">
        <v>2146</v>
      </c>
      <c r="C116" s="186">
        <v>45565</v>
      </c>
      <c r="D116" s="26" t="s">
        <v>362</v>
      </c>
      <c r="E116" s="5" t="s">
        <v>2058</v>
      </c>
      <c r="F116" s="5" t="s">
        <v>89</v>
      </c>
      <c r="G116" s="118">
        <v>474.15</v>
      </c>
      <c r="H116" s="187">
        <v>478442.02</v>
      </c>
      <c r="L116" s="118"/>
    </row>
    <row r="117" spans="1:12" ht="14.25" customHeight="1">
      <c r="A117" s="5" t="s">
        <v>2143</v>
      </c>
      <c r="B117" s="5" t="s">
        <v>2146</v>
      </c>
      <c r="C117" s="186">
        <v>45565</v>
      </c>
      <c r="D117" s="26" t="s">
        <v>63</v>
      </c>
      <c r="E117" s="5" t="s">
        <v>2059</v>
      </c>
      <c r="F117" s="5" t="s">
        <v>89</v>
      </c>
      <c r="G117" s="5">
        <v>509</v>
      </c>
      <c r="H117" s="187">
        <v>480901.76</v>
      </c>
      <c r="L117" s="118"/>
    </row>
    <row r="118" spans="1:12" ht="14.25" customHeight="1">
      <c r="A118" s="5" t="s">
        <v>2143</v>
      </c>
      <c r="B118" s="5" t="s">
        <v>2146</v>
      </c>
      <c r="C118" s="186">
        <v>45565</v>
      </c>
      <c r="D118" s="26" t="s">
        <v>63</v>
      </c>
      <c r="E118" s="5" t="s">
        <v>2060</v>
      </c>
      <c r="F118" s="5" t="s">
        <v>89</v>
      </c>
      <c r="G118" s="5">
        <v>545.5</v>
      </c>
      <c r="H118" s="187">
        <v>481410.76</v>
      </c>
      <c r="L118" s="118"/>
    </row>
    <row r="119" spans="1:12" ht="14.25" customHeight="1">
      <c r="A119" s="5" t="s">
        <v>2143</v>
      </c>
      <c r="B119" s="5" t="s">
        <v>2146</v>
      </c>
      <c r="C119" s="186">
        <v>45565</v>
      </c>
      <c r="D119" s="26" t="s">
        <v>54</v>
      </c>
      <c r="E119" s="5" t="s">
        <v>2061</v>
      </c>
      <c r="F119" s="5" t="s">
        <v>89</v>
      </c>
      <c r="G119" s="118">
        <v>1412</v>
      </c>
      <c r="H119" s="187">
        <v>474871.62</v>
      </c>
      <c r="L119" s="118"/>
    </row>
    <row r="120" spans="1:12" ht="14.25" customHeight="1">
      <c r="A120" s="5" t="s">
        <v>2143</v>
      </c>
      <c r="B120" s="5" t="s">
        <v>2146</v>
      </c>
      <c r="C120" s="186">
        <v>45565</v>
      </c>
      <c r="D120" s="26" t="s">
        <v>43</v>
      </c>
      <c r="E120" s="5" t="s">
        <v>302</v>
      </c>
      <c r="F120" s="5" t="s">
        <v>89</v>
      </c>
      <c r="G120" s="118">
        <v>1501.51</v>
      </c>
      <c r="H120" s="187">
        <v>299346.81</v>
      </c>
      <c r="L120" s="118"/>
    </row>
    <row r="121" spans="1:12" ht="14.25" customHeight="1">
      <c r="A121" s="5" t="s">
        <v>2143</v>
      </c>
      <c r="B121" s="5" t="s">
        <v>2146</v>
      </c>
      <c r="C121" s="186">
        <v>45561</v>
      </c>
      <c r="D121" s="26" t="s">
        <v>281</v>
      </c>
      <c r="E121" s="5" t="s">
        <v>962</v>
      </c>
      <c r="F121" s="5" t="s">
        <v>89</v>
      </c>
      <c r="G121" s="118">
        <v>1519.11</v>
      </c>
      <c r="H121" s="187">
        <v>3120.98</v>
      </c>
      <c r="L121" s="118"/>
    </row>
    <row r="122" spans="1:12" ht="14.25" customHeight="1">
      <c r="A122" s="5" t="s">
        <v>2143</v>
      </c>
      <c r="B122" s="5" t="s">
        <v>2146</v>
      </c>
      <c r="C122" s="186">
        <v>45565</v>
      </c>
      <c r="D122" s="26" t="s">
        <v>43</v>
      </c>
      <c r="E122" s="5" t="s">
        <v>305</v>
      </c>
      <c r="F122" s="5" t="s">
        <v>89</v>
      </c>
      <c r="G122" s="118">
        <v>1601.43</v>
      </c>
      <c r="H122" s="187">
        <v>262536.65999999997</v>
      </c>
      <c r="L122" s="118"/>
    </row>
    <row r="123" spans="1:12" ht="14.25" customHeight="1">
      <c r="A123" s="5" t="s">
        <v>2143</v>
      </c>
      <c r="B123" s="5" t="s">
        <v>2146</v>
      </c>
      <c r="C123" s="186">
        <v>45565</v>
      </c>
      <c r="D123" s="26" t="s">
        <v>43</v>
      </c>
      <c r="E123" s="5" t="s">
        <v>304</v>
      </c>
      <c r="F123" s="5" t="s">
        <v>89</v>
      </c>
      <c r="G123" s="118">
        <v>1618.02</v>
      </c>
      <c r="H123" s="187">
        <v>264138.09000000003</v>
      </c>
      <c r="L123" s="118"/>
    </row>
    <row r="124" spans="1:12" ht="14.25" customHeight="1">
      <c r="A124" s="5" t="s">
        <v>2143</v>
      </c>
      <c r="B124" s="5" t="s">
        <v>181</v>
      </c>
      <c r="C124" s="186">
        <v>45565</v>
      </c>
      <c r="D124" s="26" t="s">
        <v>43</v>
      </c>
      <c r="E124" s="5" t="s">
        <v>257</v>
      </c>
      <c r="F124" s="5" t="s">
        <v>89</v>
      </c>
      <c r="G124" s="118">
        <v>1439.47</v>
      </c>
      <c r="H124" s="187">
        <v>324338.5</v>
      </c>
      <c r="L124" s="118"/>
    </row>
    <row r="125" spans="1:12" ht="14.25" customHeight="1">
      <c r="A125" s="5" t="s">
        <v>2143</v>
      </c>
      <c r="B125" s="5" t="s">
        <v>2144</v>
      </c>
      <c r="C125" s="186">
        <v>45565</v>
      </c>
      <c r="D125" s="26" t="s">
        <v>54</v>
      </c>
      <c r="E125" s="5" t="s">
        <v>343</v>
      </c>
      <c r="F125" s="5" t="s">
        <v>89</v>
      </c>
      <c r="G125" s="118">
        <v>141.19999999999999</v>
      </c>
      <c r="H125" s="187">
        <v>473318.42</v>
      </c>
      <c r="L125" s="118"/>
    </row>
    <row r="126" spans="1:12" ht="14.25" customHeight="1">
      <c r="A126" s="5" t="s">
        <v>2143</v>
      </c>
      <c r="B126" s="188" t="s">
        <v>181</v>
      </c>
      <c r="C126" s="186">
        <v>45565</v>
      </c>
      <c r="D126" s="26" t="s">
        <v>63</v>
      </c>
      <c r="E126" s="5" t="s">
        <v>2062</v>
      </c>
      <c r="F126" s="5" t="s">
        <v>89</v>
      </c>
      <c r="G126" s="187">
        <v>1360</v>
      </c>
      <c r="H126" s="187">
        <v>471958.42</v>
      </c>
      <c r="L126" s="118"/>
    </row>
    <row r="127" spans="1:12" ht="14.25" customHeight="1">
      <c r="A127" s="5" t="s">
        <v>2143</v>
      </c>
      <c r="B127" s="5" t="s">
        <v>2144</v>
      </c>
      <c r="C127" s="186">
        <v>45565</v>
      </c>
      <c r="D127" s="26" t="s">
        <v>63</v>
      </c>
      <c r="E127" s="5" t="s">
        <v>2063</v>
      </c>
      <c r="F127" s="5" t="s">
        <v>89</v>
      </c>
      <c r="G127" s="187">
        <v>9999.2800000000007</v>
      </c>
      <c r="H127" s="187">
        <v>461959.14</v>
      </c>
      <c r="L127" s="118"/>
    </row>
    <row r="128" spans="1:12" ht="14.25" customHeight="1">
      <c r="A128" s="5" t="s">
        <v>2143</v>
      </c>
      <c r="B128" s="5" t="s">
        <v>181</v>
      </c>
      <c r="C128" s="186">
        <v>45565</v>
      </c>
      <c r="D128" s="26" t="s">
        <v>63</v>
      </c>
      <c r="E128" s="5" t="s">
        <v>2064</v>
      </c>
      <c r="F128" s="5" t="s">
        <v>89</v>
      </c>
      <c r="G128" s="5">
        <v>618.16999999999996</v>
      </c>
      <c r="H128" s="187">
        <v>461340.97</v>
      </c>
      <c r="L128" s="118"/>
    </row>
    <row r="129" spans="1:12" ht="14.25" customHeight="1">
      <c r="A129" s="5" t="s">
        <v>2143</v>
      </c>
      <c r="B129" s="5" t="s">
        <v>2144</v>
      </c>
      <c r="C129" s="186">
        <v>45565</v>
      </c>
      <c r="D129" s="26" t="s">
        <v>63</v>
      </c>
      <c r="E129" s="5" t="s">
        <v>2065</v>
      </c>
      <c r="F129" s="5" t="s">
        <v>89</v>
      </c>
      <c r="G129" s="5">
        <v>711.59</v>
      </c>
      <c r="H129" s="187">
        <v>460629.38</v>
      </c>
      <c r="L129" s="118"/>
    </row>
    <row r="130" spans="1:12" ht="14.25" customHeight="1">
      <c r="A130" s="5" t="s">
        <v>2143</v>
      </c>
      <c r="B130" s="5" t="s">
        <v>181</v>
      </c>
      <c r="C130" s="186">
        <v>45565</v>
      </c>
      <c r="D130" s="26" t="s">
        <v>43</v>
      </c>
      <c r="E130" s="5" t="s">
        <v>263</v>
      </c>
      <c r="F130" s="5" t="s">
        <v>89</v>
      </c>
      <c r="G130" s="118">
        <v>1531.07</v>
      </c>
      <c r="H130" s="187">
        <v>279463.65999999997</v>
      </c>
      <c r="L130" s="118"/>
    </row>
    <row r="131" spans="1:12" ht="14.25" customHeight="1">
      <c r="A131" s="5" t="s">
        <v>2143</v>
      </c>
      <c r="B131" s="5" t="s">
        <v>2144</v>
      </c>
      <c r="C131" s="186">
        <v>45565</v>
      </c>
      <c r="D131" s="26" t="s">
        <v>69</v>
      </c>
      <c r="E131" s="5" t="s">
        <v>681</v>
      </c>
      <c r="F131" s="5" t="s">
        <v>89</v>
      </c>
      <c r="G131" s="118">
        <v>4320</v>
      </c>
      <c r="H131" s="187">
        <v>455122.52</v>
      </c>
      <c r="L131" s="118"/>
    </row>
    <row r="132" spans="1:12" ht="14.25" customHeight="1">
      <c r="A132" s="5" t="s">
        <v>2143</v>
      </c>
      <c r="B132" s="5" t="s">
        <v>2144</v>
      </c>
      <c r="C132" s="186">
        <v>45565</v>
      </c>
      <c r="D132" s="26" t="s">
        <v>57</v>
      </c>
      <c r="E132" s="5" t="s">
        <v>350</v>
      </c>
      <c r="F132" s="5" t="s">
        <v>89</v>
      </c>
      <c r="G132" s="118">
        <v>18694.36</v>
      </c>
      <c r="H132" s="187">
        <v>436428.16</v>
      </c>
      <c r="L132" s="118"/>
    </row>
    <row r="133" spans="1:12" ht="14.25" customHeight="1">
      <c r="A133" s="5" t="s">
        <v>2143</v>
      </c>
      <c r="B133" s="5" t="s">
        <v>2144</v>
      </c>
      <c r="C133" s="186">
        <v>45565</v>
      </c>
      <c r="D133" s="26" t="s">
        <v>57</v>
      </c>
      <c r="E133" s="5" t="s">
        <v>350</v>
      </c>
      <c r="F133" s="5" t="s">
        <v>89</v>
      </c>
      <c r="G133" s="118">
        <v>10140.4</v>
      </c>
      <c r="H133" s="187">
        <v>426287.76</v>
      </c>
      <c r="L133" s="118"/>
    </row>
    <row r="134" spans="1:12" ht="14.25" customHeight="1">
      <c r="A134" s="5" t="s">
        <v>2143</v>
      </c>
      <c r="B134" s="5" t="s">
        <v>2144</v>
      </c>
      <c r="C134" s="186">
        <v>45565</v>
      </c>
      <c r="D134" s="26" t="s">
        <v>57</v>
      </c>
      <c r="E134" s="5" t="s">
        <v>350</v>
      </c>
      <c r="F134" s="5" t="s">
        <v>89</v>
      </c>
      <c r="G134" s="118">
        <v>81575.97</v>
      </c>
      <c r="H134" s="187">
        <v>344711.79</v>
      </c>
      <c r="L134" s="118"/>
    </row>
    <row r="135" spans="1:12" ht="14.25" customHeight="1">
      <c r="A135" s="5" t="s">
        <v>2143</v>
      </c>
      <c r="B135" s="5" t="s">
        <v>181</v>
      </c>
      <c r="C135" s="186">
        <v>45565</v>
      </c>
      <c r="D135" s="26" t="s">
        <v>43</v>
      </c>
      <c r="E135" s="5" t="s">
        <v>2066</v>
      </c>
      <c r="F135" s="5" t="s">
        <v>89</v>
      </c>
      <c r="G135" s="118">
        <v>1537.19</v>
      </c>
      <c r="H135" s="187">
        <v>250924.02</v>
      </c>
      <c r="L135" s="118"/>
    </row>
    <row r="136" spans="1:12" ht="14.25" customHeight="1">
      <c r="A136" s="5" t="s">
        <v>2143</v>
      </c>
      <c r="B136" s="5" t="s">
        <v>181</v>
      </c>
      <c r="C136" s="186">
        <v>45565</v>
      </c>
      <c r="D136" s="26" t="s">
        <v>43</v>
      </c>
      <c r="E136" s="5" t="s">
        <v>267</v>
      </c>
      <c r="F136" s="5" t="s">
        <v>89</v>
      </c>
      <c r="G136" s="118">
        <v>1551.44</v>
      </c>
      <c r="H136" s="187">
        <v>266967.99</v>
      </c>
      <c r="L136" s="118"/>
    </row>
    <row r="137" spans="1:12" ht="14.25" customHeight="1">
      <c r="A137" s="5" t="s">
        <v>2143</v>
      </c>
      <c r="B137" s="5" t="s">
        <v>2146</v>
      </c>
      <c r="C137" s="186">
        <v>45565</v>
      </c>
      <c r="D137" s="26" t="s">
        <v>43</v>
      </c>
      <c r="E137" s="5" t="s">
        <v>303</v>
      </c>
      <c r="F137" s="5" t="s">
        <v>89</v>
      </c>
      <c r="G137" s="118">
        <v>1645.48</v>
      </c>
      <c r="H137" s="187">
        <v>277818.18</v>
      </c>
      <c r="L137" s="118"/>
    </row>
    <row r="138" spans="1:12" ht="14.25" customHeight="1">
      <c r="A138" s="5" t="s">
        <v>2143</v>
      </c>
      <c r="B138" s="5" t="s">
        <v>2144</v>
      </c>
      <c r="C138" s="186">
        <v>45565</v>
      </c>
      <c r="D138" s="26" t="s">
        <v>43</v>
      </c>
      <c r="E138" s="5" t="s">
        <v>255</v>
      </c>
      <c r="F138" s="5" t="s">
        <v>89</v>
      </c>
      <c r="G138" s="118">
        <v>92.1</v>
      </c>
      <c r="H138" s="187">
        <v>338243.44</v>
      </c>
      <c r="L138" s="118"/>
    </row>
    <row r="139" spans="1:12" ht="14.25" customHeight="1">
      <c r="A139" s="5" t="s">
        <v>2143</v>
      </c>
      <c r="B139" s="5" t="s">
        <v>2146</v>
      </c>
      <c r="C139" s="186">
        <v>45565</v>
      </c>
      <c r="D139" s="26" t="s">
        <v>43</v>
      </c>
      <c r="E139" s="5" t="s">
        <v>264</v>
      </c>
      <c r="F139" s="5" t="s">
        <v>89</v>
      </c>
      <c r="G139" s="118">
        <v>1652.39</v>
      </c>
      <c r="H139" s="187">
        <v>274457.38</v>
      </c>
      <c r="L139" s="118"/>
    </row>
    <row r="140" spans="1:12" ht="14.25" customHeight="1">
      <c r="A140" s="5" t="s">
        <v>2143</v>
      </c>
      <c r="B140" s="5" t="s">
        <v>2144</v>
      </c>
      <c r="C140" s="186">
        <v>45565</v>
      </c>
      <c r="D140" s="26" t="s">
        <v>43</v>
      </c>
      <c r="E140" s="5" t="s">
        <v>282</v>
      </c>
      <c r="F140" s="5" t="s">
        <v>89</v>
      </c>
      <c r="G140" s="118">
        <v>3037.77</v>
      </c>
      <c r="H140" s="187">
        <v>330804.21999999997</v>
      </c>
      <c r="L140" s="118"/>
    </row>
    <row r="141" spans="1:12" ht="14.25" customHeight="1">
      <c r="A141" s="5" t="s">
        <v>2143</v>
      </c>
      <c r="B141" s="5" t="s">
        <v>2144</v>
      </c>
      <c r="C141" s="186">
        <v>45565</v>
      </c>
      <c r="D141" s="26" t="s">
        <v>43</v>
      </c>
      <c r="E141" s="5" t="s">
        <v>283</v>
      </c>
      <c r="F141" s="5" t="s">
        <v>89</v>
      </c>
      <c r="G141" s="118">
        <v>2256.02</v>
      </c>
      <c r="H141" s="187">
        <v>328548.2</v>
      </c>
      <c r="L141" s="118"/>
    </row>
    <row r="142" spans="1:12" ht="14.25" customHeight="1">
      <c r="A142" s="5" t="s">
        <v>2143</v>
      </c>
      <c r="B142" s="5" t="s">
        <v>2144</v>
      </c>
      <c r="C142" s="186">
        <v>45565</v>
      </c>
      <c r="D142" s="26" t="s">
        <v>43</v>
      </c>
      <c r="E142" s="5" t="s">
        <v>2067</v>
      </c>
      <c r="F142" s="5" t="s">
        <v>89</v>
      </c>
      <c r="G142" s="118">
        <v>2770.23</v>
      </c>
      <c r="H142" s="187">
        <v>325777.96999999997</v>
      </c>
      <c r="L142" s="118"/>
    </row>
    <row r="143" spans="1:12" ht="14.25" customHeight="1">
      <c r="A143" s="5" t="s">
        <v>2143</v>
      </c>
      <c r="B143" s="5" t="s">
        <v>181</v>
      </c>
      <c r="C143" s="186">
        <v>45565</v>
      </c>
      <c r="D143" s="26" t="s">
        <v>43</v>
      </c>
      <c r="E143" s="5" t="s">
        <v>261</v>
      </c>
      <c r="F143" s="5" t="s">
        <v>89</v>
      </c>
      <c r="G143" s="118">
        <v>1678.81</v>
      </c>
      <c r="H143" s="187">
        <v>287179.53999999998</v>
      </c>
      <c r="L143" s="118"/>
    </row>
    <row r="144" spans="1:12" ht="14.25" customHeight="1">
      <c r="A144" s="5" t="s">
        <v>2143</v>
      </c>
      <c r="B144" s="5" t="s">
        <v>2146</v>
      </c>
      <c r="C144" s="186">
        <v>45565</v>
      </c>
      <c r="D144" s="26" t="s">
        <v>43</v>
      </c>
      <c r="E144" s="5" t="s">
        <v>301</v>
      </c>
      <c r="F144" s="5" t="s">
        <v>89</v>
      </c>
      <c r="G144" s="118">
        <v>1973.6</v>
      </c>
      <c r="H144" s="187">
        <v>308736.62</v>
      </c>
      <c r="L144" s="118"/>
    </row>
    <row r="145" spans="1:12" ht="14.25" customHeight="1">
      <c r="A145" s="5" t="s">
        <v>2143</v>
      </c>
      <c r="B145" s="5" t="s">
        <v>2144</v>
      </c>
      <c r="C145" s="186">
        <v>45565</v>
      </c>
      <c r="D145" s="26" t="s">
        <v>43</v>
      </c>
      <c r="E145" s="5" t="s">
        <v>284</v>
      </c>
      <c r="F145" s="5" t="s">
        <v>89</v>
      </c>
      <c r="G145" s="118">
        <v>1603.18</v>
      </c>
      <c r="H145" s="187">
        <v>322451.18</v>
      </c>
      <c r="L145" s="118"/>
    </row>
    <row r="146" spans="1:12" ht="14.25" customHeight="1">
      <c r="A146" s="5" t="s">
        <v>2143</v>
      </c>
      <c r="B146" s="5" t="s">
        <v>2144</v>
      </c>
      <c r="C146" s="186">
        <v>45565</v>
      </c>
      <c r="D146" s="26" t="s">
        <v>43</v>
      </c>
      <c r="E146" s="5" t="s">
        <v>685</v>
      </c>
      <c r="F146" s="5" t="s">
        <v>89</v>
      </c>
      <c r="G146" s="118">
        <v>38.69</v>
      </c>
      <c r="H146" s="187">
        <v>322412.49</v>
      </c>
      <c r="L146" s="118"/>
    </row>
    <row r="147" spans="1:12" ht="14.25" customHeight="1">
      <c r="A147" s="5" t="s">
        <v>2143</v>
      </c>
      <c r="B147" s="5" t="s">
        <v>181</v>
      </c>
      <c r="C147" s="186">
        <v>45561</v>
      </c>
      <c r="D147" s="26" t="s">
        <v>281</v>
      </c>
      <c r="E147" s="5" t="s">
        <v>2068</v>
      </c>
      <c r="F147" s="5" t="s">
        <v>89</v>
      </c>
      <c r="G147" s="118">
        <v>1755.95</v>
      </c>
      <c r="H147" s="187">
        <v>5594.77</v>
      </c>
      <c r="L147" s="118"/>
    </row>
    <row r="148" spans="1:12" ht="14.25" customHeight="1">
      <c r="A148" s="5" t="s">
        <v>2143</v>
      </c>
      <c r="B148" s="5" t="s">
        <v>181</v>
      </c>
      <c r="C148" s="186">
        <v>45565</v>
      </c>
      <c r="D148" s="26" t="s">
        <v>43</v>
      </c>
      <c r="E148" s="5" t="s">
        <v>270</v>
      </c>
      <c r="F148" s="5" t="s">
        <v>89</v>
      </c>
      <c r="G148" s="118">
        <v>1973.6</v>
      </c>
      <c r="H148" s="187">
        <v>252487.41</v>
      </c>
      <c r="L148" s="118"/>
    </row>
    <row r="149" spans="1:12" ht="14.25" customHeight="1">
      <c r="A149" s="5" t="s">
        <v>2143</v>
      </c>
      <c r="B149" s="5" t="s">
        <v>2146</v>
      </c>
      <c r="C149" s="186">
        <v>45565</v>
      </c>
      <c r="D149" s="26" t="s">
        <v>63</v>
      </c>
      <c r="E149" s="5" t="s">
        <v>2069</v>
      </c>
      <c r="F149" s="5" t="s">
        <v>89</v>
      </c>
      <c r="G149" s="187">
        <v>1985.59</v>
      </c>
      <c r="H149" s="187">
        <v>478916.17</v>
      </c>
      <c r="L149" s="118"/>
    </row>
    <row r="150" spans="1:12" ht="14.25" customHeight="1">
      <c r="A150" s="5" t="s">
        <v>2143</v>
      </c>
      <c r="B150" s="5" t="s">
        <v>2146</v>
      </c>
      <c r="C150" s="186">
        <v>45565</v>
      </c>
      <c r="D150" s="26" t="s">
        <v>63</v>
      </c>
      <c r="E150" s="5" t="s">
        <v>2070</v>
      </c>
      <c r="F150" s="5" t="s">
        <v>89</v>
      </c>
      <c r="G150" s="187">
        <v>2158.4</v>
      </c>
      <c r="H150" s="187">
        <v>476283.62</v>
      </c>
      <c r="L150" s="118"/>
    </row>
    <row r="151" spans="1:12" ht="14.25" customHeight="1">
      <c r="A151" s="5" t="s">
        <v>2143</v>
      </c>
      <c r="B151" s="5" t="s">
        <v>181</v>
      </c>
      <c r="C151" s="186">
        <v>45565</v>
      </c>
      <c r="D151" s="26" t="s">
        <v>43</v>
      </c>
      <c r="E151" s="5" t="s">
        <v>265</v>
      </c>
      <c r="F151" s="5" t="s">
        <v>89</v>
      </c>
      <c r="G151" s="118">
        <v>2226.1799999999998</v>
      </c>
      <c r="H151" s="187">
        <v>272231.2</v>
      </c>
      <c r="L151" s="118"/>
    </row>
    <row r="152" spans="1:12" ht="14.25" customHeight="1">
      <c r="A152" s="5" t="s">
        <v>2143</v>
      </c>
      <c r="B152" s="5" t="s">
        <v>2144</v>
      </c>
      <c r="C152" s="186">
        <v>45565</v>
      </c>
      <c r="D152" s="26" t="s">
        <v>43</v>
      </c>
      <c r="E152" s="5" t="s">
        <v>686</v>
      </c>
      <c r="F152" s="5" t="s">
        <v>89</v>
      </c>
      <c r="G152" s="118">
        <v>4299.38</v>
      </c>
      <c r="H152" s="187">
        <v>304153.09999999998</v>
      </c>
      <c r="L152" s="118"/>
    </row>
    <row r="153" spans="1:12" ht="14.25" customHeight="1">
      <c r="A153" s="5" t="s">
        <v>2143</v>
      </c>
      <c r="B153" s="5" t="s">
        <v>181</v>
      </c>
      <c r="C153" s="186">
        <v>45565</v>
      </c>
      <c r="D153" s="26" t="s">
        <v>82</v>
      </c>
      <c r="E153" s="5" t="s">
        <v>2052</v>
      </c>
      <c r="F153" s="5" t="s">
        <v>89</v>
      </c>
      <c r="G153" s="187">
        <v>2323.87</v>
      </c>
      <c r="H153" s="187">
        <v>506576.79</v>
      </c>
      <c r="L153" s="118"/>
    </row>
    <row r="154" spans="1:12" ht="14.25" customHeight="1">
      <c r="A154" s="5" t="s">
        <v>2143</v>
      </c>
      <c r="B154" s="5" t="s">
        <v>2146</v>
      </c>
      <c r="C154" s="186">
        <v>45565</v>
      </c>
      <c r="D154" s="26" t="s">
        <v>43</v>
      </c>
      <c r="E154" s="5" t="s">
        <v>285</v>
      </c>
      <c r="F154" s="5" t="s">
        <v>89</v>
      </c>
      <c r="G154" s="118">
        <v>3727.29</v>
      </c>
      <c r="H154" s="187">
        <v>310710.21999999997</v>
      </c>
      <c r="L154" s="118"/>
    </row>
    <row r="155" spans="1:12" ht="14.25" customHeight="1">
      <c r="A155" s="5" t="s">
        <v>2143</v>
      </c>
      <c r="B155" s="5" t="s">
        <v>181</v>
      </c>
      <c r="C155" s="186">
        <v>45565</v>
      </c>
      <c r="D155" s="26" t="s">
        <v>82</v>
      </c>
      <c r="E155" s="5" t="s">
        <v>2052</v>
      </c>
      <c r="F155" s="5" t="s">
        <v>89</v>
      </c>
      <c r="G155" s="187">
        <v>2340.96</v>
      </c>
      <c r="H155" s="187">
        <v>508900.66</v>
      </c>
      <c r="L155" s="118"/>
    </row>
    <row r="156" spans="1:12" ht="14.25" customHeight="1">
      <c r="A156" s="5" t="s">
        <v>2143</v>
      </c>
      <c r="B156" s="5" t="s">
        <v>2144</v>
      </c>
      <c r="C156" s="186">
        <v>45565</v>
      </c>
      <c r="D156" s="26" t="s">
        <v>43</v>
      </c>
      <c r="E156" s="5" t="s">
        <v>687</v>
      </c>
      <c r="F156" s="5" t="s">
        <v>89</v>
      </c>
      <c r="G156" s="118">
        <v>1017.37</v>
      </c>
      <c r="H156" s="187">
        <v>295064.02</v>
      </c>
      <c r="L156" s="118"/>
    </row>
    <row r="157" spans="1:12" ht="14.25" customHeight="1">
      <c r="A157" s="5" t="s">
        <v>2143</v>
      </c>
      <c r="B157" s="5" t="s">
        <v>2144</v>
      </c>
      <c r="C157" s="186">
        <v>45565</v>
      </c>
      <c r="D157" s="26" t="s">
        <v>43</v>
      </c>
      <c r="E157" s="5" t="s">
        <v>288</v>
      </c>
      <c r="F157" s="5" t="s">
        <v>89</v>
      </c>
      <c r="G157" s="118">
        <v>779.54</v>
      </c>
      <c r="H157" s="187">
        <v>294284.48</v>
      </c>
      <c r="L157" s="118"/>
    </row>
    <row r="158" spans="1:12" ht="14.25" customHeight="1">
      <c r="A158" s="5" t="s">
        <v>2143</v>
      </c>
      <c r="B158" s="5" t="s">
        <v>2144</v>
      </c>
      <c r="C158" s="186">
        <v>45565</v>
      </c>
      <c r="D158" s="26" t="s">
        <v>43</v>
      </c>
      <c r="E158" s="5" t="s">
        <v>261</v>
      </c>
      <c r="F158" s="5" t="s">
        <v>89</v>
      </c>
      <c r="G158" s="118">
        <v>1352.17</v>
      </c>
      <c r="H158" s="187">
        <v>292932.31</v>
      </c>
      <c r="L158" s="118"/>
    </row>
    <row r="159" spans="1:12" ht="14.25" customHeight="1">
      <c r="A159" s="5" t="s">
        <v>2143</v>
      </c>
      <c r="B159" s="5" t="s">
        <v>181</v>
      </c>
      <c r="C159" s="186">
        <v>45565</v>
      </c>
      <c r="D159" s="26" t="s">
        <v>43</v>
      </c>
      <c r="E159" s="5" t="s">
        <v>262</v>
      </c>
      <c r="F159" s="5" t="s">
        <v>89</v>
      </c>
      <c r="G159" s="118">
        <v>2796.39</v>
      </c>
      <c r="H159" s="187">
        <v>284205.65999999997</v>
      </c>
      <c r="L159" s="118"/>
    </row>
    <row r="160" spans="1:12" ht="14.25" customHeight="1">
      <c r="A160" s="5" t="s">
        <v>2143</v>
      </c>
      <c r="B160" s="5" t="s">
        <v>181</v>
      </c>
      <c r="C160" s="186">
        <v>45565</v>
      </c>
      <c r="D160" s="26" t="s">
        <v>43</v>
      </c>
      <c r="E160" s="5" t="s">
        <v>255</v>
      </c>
      <c r="F160" s="5" t="s">
        <v>89</v>
      </c>
      <c r="G160" s="118">
        <v>3015.45</v>
      </c>
      <c r="H160" s="187">
        <v>338335.54</v>
      </c>
      <c r="L160" s="118"/>
    </row>
    <row r="161" spans="1:12" ht="14.25" customHeight="1">
      <c r="A161" s="5" t="s">
        <v>2143</v>
      </c>
      <c r="B161" s="5" t="s">
        <v>181</v>
      </c>
      <c r="C161" s="186">
        <v>45565</v>
      </c>
      <c r="D161" s="26" t="s">
        <v>43</v>
      </c>
      <c r="E161" s="5" t="s">
        <v>1595</v>
      </c>
      <c r="F161" s="5" t="s">
        <v>89</v>
      </c>
      <c r="G161" s="118">
        <v>3076.66</v>
      </c>
      <c r="H161" s="187">
        <v>341350.99</v>
      </c>
      <c r="L161" s="118"/>
    </row>
    <row r="162" spans="1:12" ht="14.25" customHeight="1">
      <c r="A162" s="5" t="s">
        <v>2143</v>
      </c>
      <c r="B162" s="5" t="s">
        <v>2144</v>
      </c>
      <c r="C162" s="186">
        <v>45565</v>
      </c>
      <c r="D162" s="26" t="s">
        <v>43</v>
      </c>
      <c r="E162" s="5" t="s">
        <v>688</v>
      </c>
      <c r="F162" s="5" t="s">
        <v>89</v>
      </c>
      <c r="G162" s="118">
        <v>177.49</v>
      </c>
      <c r="H162" s="187">
        <v>287002.05</v>
      </c>
      <c r="L162" s="118"/>
    </row>
    <row r="163" spans="1:12" ht="14.25" customHeight="1">
      <c r="A163" s="5" t="s">
        <v>2143</v>
      </c>
      <c r="B163" s="5" t="s">
        <v>181</v>
      </c>
      <c r="C163" s="186">
        <v>45565</v>
      </c>
      <c r="D163" s="26" t="s">
        <v>43</v>
      </c>
      <c r="E163" s="5" t="s">
        <v>1352</v>
      </c>
      <c r="F163" s="5" t="s">
        <v>89</v>
      </c>
      <c r="G163" s="118">
        <v>3076.66</v>
      </c>
      <c r="H163" s="187">
        <v>314437.51</v>
      </c>
      <c r="L163" s="118"/>
    </row>
    <row r="164" spans="1:12" ht="14.25" customHeight="1">
      <c r="A164" s="5" t="s">
        <v>2143</v>
      </c>
      <c r="B164" s="5" t="s">
        <v>181</v>
      </c>
      <c r="C164" s="186">
        <v>45565</v>
      </c>
      <c r="D164" s="26" t="s">
        <v>43</v>
      </c>
      <c r="E164" s="5" t="s">
        <v>1354</v>
      </c>
      <c r="F164" s="5" t="s">
        <v>89</v>
      </c>
      <c r="G164" s="118">
        <v>3111.58</v>
      </c>
      <c r="H164" s="187">
        <v>288858.34999999998</v>
      </c>
      <c r="L164" s="118"/>
    </row>
    <row r="165" spans="1:12" ht="14.25" customHeight="1">
      <c r="A165" s="5" t="s">
        <v>2143</v>
      </c>
      <c r="B165" s="5" t="s">
        <v>181</v>
      </c>
      <c r="C165" s="186">
        <v>45565</v>
      </c>
      <c r="D165" s="26" t="s">
        <v>43</v>
      </c>
      <c r="E165" s="5" t="s">
        <v>2071</v>
      </c>
      <c r="F165" s="5" t="s">
        <v>89</v>
      </c>
      <c r="G165" s="118">
        <v>3128.78</v>
      </c>
      <c r="H165" s="187">
        <v>269102.42</v>
      </c>
      <c r="L165" s="118"/>
    </row>
    <row r="166" spans="1:12" ht="14.25" customHeight="1">
      <c r="A166" s="5" t="s">
        <v>2143</v>
      </c>
      <c r="B166" s="5" t="s">
        <v>2146</v>
      </c>
      <c r="C166" s="186">
        <v>45565</v>
      </c>
      <c r="D166" s="26" t="s">
        <v>43</v>
      </c>
      <c r="E166" s="5" t="s">
        <v>282</v>
      </c>
      <c r="F166" s="5" t="s">
        <v>89</v>
      </c>
      <c r="G166" s="118">
        <v>4401.45</v>
      </c>
      <c r="H166" s="187">
        <v>333841.99</v>
      </c>
      <c r="L166" s="118"/>
    </row>
    <row r="167" spans="1:12" ht="14.25" customHeight="1">
      <c r="A167" s="5" t="s">
        <v>2143</v>
      </c>
      <c r="B167" s="5" t="s">
        <v>181</v>
      </c>
      <c r="C167" s="186">
        <v>45565</v>
      </c>
      <c r="D167" s="26" t="s">
        <v>43</v>
      </c>
      <c r="E167" s="5" t="s">
        <v>288</v>
      </c>
      <c r="F167" s="5" t="s">
        <v>89</v>
      </c>
      <c r="G167" s="118">
        <v>3210.93</v>
      </c>
      <c r="H167" s="187">
        <v>280994.73</v>
      </c>
      <c r="L167" s="118"/>
    </row>
    <row r="168" spans="1:12" ht="14.25" customHeight="1">
      <c r="A168" s="5" t="s">
        <v>2143</v>
      </c>
      <c r="B168" s="5" t="s">
        <v>181</v>
      </c>
      <c r="C168" s="186">
        <v>45565</v>
      </c>
      <c r="D168" s="26" t="s">
        <v>43</v>
      </c>
      <c r="E168" s="5" t="s">
        <v>264</v>
      </c>
      <c r="F168" s="5" t="s">
        <v>89</v>
      </c>
      <c r="G168" s="118">
        <v>1424.27</v>
      </c>
      <c r="H168" s="187">
        <v>276109.77</v>
      </c>
      <c r="L168" s="118"/>
    </row>
    <row r="169" spans="1:12" ht="14.25" customHeight="1">
      <c r="A169" s="5" t="s">
        <v>2143</v>
      </c>
      <c r="B169" s="5" t="s">
        <v>181</v>
      </c>
      <c r="C169" s="186">
        <v>45565</v>
      </c>
      <c r="D169" s="26" t="s">
        <v>43</v>
      </c>
      <c r="E169" s="5" t="s">
        <v>260</v>
      </c>
      <c r="F169" s="5" t="s">
        <v>89</v>
      </c>
      <c r="G169" s="118">
        <v>3265.42</v>
      </c>
      <c r="H169" s="187">
        <v>296081.39</v>
      </c>
      <c r="L169" s="118"/>
    </row>
    <row r="170" spans="1:12" ht="14.25" customHeight="1">
      <c r="A170" s="5" t="s">
        <v>2143</v>
      </c>
      <c r="B170" s="5" t="s">
        <v>181</v>
      </c>
      <c r="C170" s="186">
        <v>45565</v>
      </c>
      <c r="D170" s="26" t="s">
        <v>43</v>
      </c>
      <c r="E170" s="5" t="s">
        <v>259</v>
      </c>
      <c r="F170" s="5" t="s">
        <v>89</v>
      </c>
      <c r="G170" s="118">
        <v>3304.78</v>
      </c>
      <c r="H170" s="187">
        <v>300848.32</v>
      </c>
      <c r="L170" s="118"/>
    </row>
    <row r="171" spans="1:12" ht="14.25" customHeight="1">
      <c r="A171" s="5" t="s">
        <v>2143</v>
      </c>
      <c r="B171" s="5" t="s">
        <v>181</v>
      </c>
      <c r="C171" s="186">
        <v>45565</v>
      </c>
      <c r="D171" s="26" t="s">
        <v>43</v>
      </c>
      <c r="E171" s="5" t="s">
        <v>1355</v>
      </c>
      <c r="F171" s="5" t="s">
        <v>89</v>
      </c>
      <c r="G171" s="118">
        <v>3727.29</v>
      </c>
      <c r="H171" s="187">
        <v>254461.01</v>
      </c>
      <c r="L171" s="118"/>
    </row>
    <row r="172" spans="1:12" ht="14.25" customHeight="1">
      <c r="A172" s="5" t="s">
        <v>2143</v>
      </c>
      <c r="B172" s="5" t="s">
        <v>2144</v>
      </c>
      <c r="C172" s="186">
        <v>45565</v>
      </c>
      <c r="D172" s="26" t="s">
        <v>43</v>
      </c>
      <c r="E172" s="5" t="s">
        <v>267</v>
      </c>
      <c r="F172" s="5" t="s">
        <v>89</v>
      </c>
      <c r="G172" s="118">
        <v>582.99</v>
      </c>
      <c r="H172" s="187">
        <v>268519.43</v>
      </c>
      <c r="L172" s="118"/>
    </row>
    <row r="173" spans="1:12" ht="14.25" customHeight="1">
      <c r="A173" s="5" t="s">
        <v>2143</v>
      </c>
      <c r="B173" s="5" t="s">
        <v>181</v>
      </c>
      <c r="C173" s="186">
        <v>45565</v>
      </c>
      <c r="D173" s="26" t="s">
        <v>63</v>
      </c>
      <c r="E173" s="5" t="s">
        <v>2072</v>
      </c>
      <c r="F173" s="5" t="s">
        <v>89</v>
      </c>
      <c r="G173" s="187">
        <v>4057.54</v>
      </c>
      <c r="H173" s="187">
        <v>491173.37</v>
      </c>
      <c r="L173" s="118"/>
    </row>
    <row r="174" spans="1:12" ht="14.25" customHeight="1">
      <c r="A174" s="5" t="s">
        <v>2143</v>
      </c>
      <c r="B174" s="5" t="s">
        <v>181</v>
      </c>
      <c r="C174" s="186">
        <v>45565</v>
      </c>
      <c r="D174" s="26" t="s">
        <v>63</v>
      </c>
      <c r="E174" s="5" t="s">
        <v>2073</v>
      </c>
      <c r="F174" s="5" t="s">
        <v>89</v>
      </c>
      <c r="G174" s="187">
        <v>4442.24</v>
      </c>
      <c r="H174" s="187">
        <v>486731.13</v>
      </c>
      <c r="L174" s="118"/>
    </row>
    <row r="175" spans="1:12" ht="14.25" customHeight="1">
      <c r="A175" s="5" t="s">
        <v>2143</v>
      </c>
      <c r="B175" s="5" t="s">
        <v>2146</v>
      </c>
      <c r="C175" s="186">
        <v>45565</v>
      </c>
      <c r="D175" s="26" t="s">
        <v>63</v>
      </c>
      <c r="E175" s="5" t="s">
        <v>2074</v>
      </c>
      <c r="F175" s="5" t="s">
        <v>89</v>
      </c>
      <c r="G175" s="187">
        <v>4499.6400000000003</v>
      </c>
      <c r="H175" s="187">
        <v>481956.26</v>
      </c>
      <c r="L175" s="118"/>
    </row>
    <row r="176" spans="1:12" ht="14.25" customHeight="1">
      <c r="A176" s="5" t="s">
        <v>2143</v>
      </c>
      <c r="B176" s="5" t="s">
        <v>2144</v>
      </c>
      <c r="C176" s="186">
        <v>45545</v>
      </c>
      <c r="D176" s="26" t="s">
        <v>142</v>
      </c>
      <c r="E176" s="5" t="s">
        <v>182</v>
      </c>
      <c r="F176" s="5">
        <v>250.19</v>
      </c>
      <c r="G176" s="5" t="s">
        <v>89</v>
      </c>
      <c r="H176" s="187">
        <v>13341.04</v>
      </c>
      <c r="L176" s="118"/>
    </row>
    <row r="177" spans="1:12" ht="14.25" customHeight="1">
      <c r="A177" s="5" t="s">
        <v>2143</v>
      </c>
      <c r="B177" s="5" t="s">
        <v>2144</v>
      </c>
      <c r="C177" s="186">
        <v>45565</v>
      </c>
      <c r="D177" s="26" t="s">
        <v>43</v>
      </c>
      <c r="E177" s="5" t="s">
        <v>291</v>
      </c>
      <c r="F177" s="5" t="s">
        <v>89</v>
      </c>
      <c r="G177" s="118">
        <v>4348.3599999999997</v>
      </c>
      <c r="H177" s="187">
        <v>258188.3</v>
      </c>
      <c r="L177" s="118"/>
    </row>
    <row r="178" spans="1:12" ht="14.25" customHeight="1">
      <c r="A178" s="5" t="s">
        <v>2143</v>
      </c>
      <c r="B178" s="5" t="s">
        <v>181</v>
      </c>
      <c r="C178" s="186">
        <v>45565</v>
      </c>
      <c r="D178" s="26" t="s">
        <v>43</v>
      </c>
      <c r="E178" s="5" t="s">
        <v>1351</v>
      </c>
      <c r="F178" s="5" t="s">
        <v>89</v>
      </c>
      <c r="G178" s="118">
        <v>4898.32</v>
      </c>
      <c r="H178" s="187">
        <v>317514.17</v>
      </c>
      <c r="L178" s="118"/>
    </row>
    <row r="179" spans="1:12" ht="14.25" customHeight="1">
      <c r="A179" s="5" t="s">
        <v>2143</v>
      </c>
      <c r="B179" s="5" t="s">
        <v>181</v>
      </c>
      <c r="C179" s="186">
        <v>45565</v>
      </c>
      <c r="D179" s="26" t="s">
        <v>63</v>
      </c>
      <c r="E179" s="5" t="s">
        <v>2075</v>
      </c>
      <c r="F179" s="5" t="s">
        <v>89</v>
      </c>
      <c r="G179" s="187">
        <v>7061.17</v>
      </c>
      <c r="H179" s="187">
        <v>497831.52</v>
      </c>
      <c r="L179" s="118"/>
    </row>
    <row r="180" spans="1:12" ht="14.25" customHeight="1">
      <c r="A180" s="5" t="s">
        <v>2143</v>
      </c>
      <c r="B180" s="5" t="s">
        <v>2144</v>
      </c>
      <c r="C180" s="186">
        <v>45565</v>
      </c>
      <c r="D180" s="26" t="s">
        <v>102</v>
      </c>
      <c r="E180" s="5" t="s">
        <v>682</v>
      </c>
      <c r="F180" s="5" t="s">
        <v>89</v>
      </c>
      <c r="G180" s="118">
        <v>13.1</v>
      </c>
      <c r="H180" s="187">
        <v>252474.31</v>
      </c>
      <c r="L180" s="118"/>
    </row>
    <row r="181" spans="1:12" ht="14.25" customHeight="1">
      <c r="A181" s="5" t="s">
        <v>2143</v>
      </c>
      <c r="B181" s="5" t="s">
        <v>2144</v>
      </c>
      <c r="C181" s="186">
        <v>45565</v>
      </c>
      <c r="D181" s="26" t="s">
        <v>102</v>
      </c>
      <c r="E181" s="5" t="s">
        <v>682</v>
      </c>
      <c r="F181" s="5" t="s">
        <v>89</v>
      </c>
      <c r="G181" s="118">
        <v>13.1</v>
      </c>
      <c r="H181" s="187">
        <v>252461.21</v>
      </c>
      <c r="L181" s="118"/>
    </row>
    <row r="182" spans="1:12" ht="14.25" customHeight="1">
      <c r="A182" s="5" t="s">
        <v>2143</v>
      </c>
      <c r="B182" s="5" t="s">
        <v>2144</v>
      </c>
      <c r="C182" s="186">
        <v>45545</v>
      </c>
      <c r="D182" s="26" t="s">
        <v>142</v>
      </c>
      <c r="E182" s="5" t="s">
        <v>182</v>
      </c>
      <c r="F182" s="5">
        <v>464.63</v>
      </c>
      <c r="G182" s="5" t="s">
        <v>89</v>
      </c>
      <c r="H182" s="187">
        <v>13090.85</v>
      </c>
      <c r="L182" s="118"/>
    </row>
    <row r="183" spans="1:12" ht="14.25" customHeight="1">
      <c r="A183" s="5" t="s">
        <v>2143</v>
      </c>
      <c r="B183" s="5" t="s">
        <v>2144</v>
      </c>
      <c r="C183" s="186">
        <v>45565</v>
      </c>
      <c r="D183" s="26" t="s">
        <v>43</v>
      </c>
      <c r="E183" s="5" t="s">
        <v>2076</v>
      </c>
      <c r="F183" s="5" t="s">
        <v>89</v>
      </c>
      <c r="G183" s="118">
        <v>1800</v>
      </c>
      <c r="H183" s="187">
        <v>249124.02</v>
      </c>
      <c r="L183" s="118"/>
    </row>
    <row r="184" spans="1:12" ht="14.25" customHeight="1">
      <c r="A184" s="5" t="s">
        <v>2143</v>
      </c>
      <c r="B184" s="5" t="s">
        <v>2144</v>
      </c>
      <c r="C184" s="186">
        <v>45565</v>
      </c>
      <c r="D184" s="26" t="s">
        <v>43</v>
      </c>
      <c r="E184" s="5" t="s">
        <v>2077</v>
      </c>
      <c r="F184" s="5" t="s">
        <v>89</v>
      </c>
      <c r="G184" s="118">
        <v>1800</v>
      </c>
      <c r="H184" s="187">
        <v>247324.02</v>
      </c>
      <c r="L184" s="118"/>
    </row>
    <row r="185" spans="1:12" ht="14.25" customHeight="1">
      <c r="A185" s="5" t="s">
        <v>2143</v>
      </c>
      <c r="B185" s="5" t="s">
        <v>2144</v>
      </c>
      <c r="C185" s="186">
        <v>45565</v>
      </c>
      <c r="D185" s="26" t="s">
        <v>69</v>
      </c>
      <c r="E185" s="5" t="s">
        <v>2078</v>
      </c>
      <c r="F185" s="5" t="s">
        <v>89</v>
      </c>
      <c r="G185" s="118">
        <v>6300</v>
      </c>
      <c r="H185" s="187">
        <v>241024.02</v>
      </c>
      <c r="L185" s="118"/>
    </row>
    <row r="186" spans="1:12" ht="14.25" customHeight="1">
      <c r="A186" s="5" t="s">
        <v>2143</v>
      </c>
      <c r="B186" s="5" t="s">
        <v>2144</v>
      </c>
      <c r="C186" s="186">
        <v>45565</v>
      </c>
      <c r="D186" s="26" t="s">
        <v>43</v>
      </c>
      <c r="E186" s="5" t="s">
        <v>2079</v>
      </c>
      <c r="F186" s="5" t="s">
        <v>89</v>
      </c>
      <c r="G186" s="118">
        <v>1800</v>
      </c>
      <c r="H186" s="187">
        <v>239224.02</v>
      </c>
      <c r="L186" s="118"/>
    </row>
    <row r="187" spans="1:12" ht="14.25" customHeight="1">
      <c r="A187" s="5" t="s">
        <v>2143</v>
      </c>
      <c r="B187" s="5" t="s">
        <v>2144</v>
      </c>
      <c r="C187" s="186">
        <v>45565</v>
      </c>
      <c r="D187" s="26" t="s">
        <v>43</v>
      </c>
      <c r="E187" s="5" t="s">
        <v>2080</v>
      </c>
      <c r="F187" s="5" t="s">
        <v>89</v>
      </c>
      <c r="G187" s="118">
        <v>2115.84</v>
      </c>
      <c r="H187" s="187">
        <v>237108.18</v>
      </c>
      <c r="L187" s="118"/>
    </row>
    <row r="188" spans="1:12" ht="14.25" customHeight="1">
      <c r="A188" s="5" t="s">
        <v>2143</v>
      </c>
      <c r="B188" s="5" t="s">
        <v>2144</v>
      </c>
      <c r="C188" s="186">
        <v>45565</v>
      </c>
      <c r="D188" s="26" t="s">
        <v>43</v>
      </c>
      <c r="E188" s="5" t="s">
        <v>2081</v>
      </c>
      <c r="F188" s="5" t="s">
        <v>89</v>
      </c>
      <c r="G188" s="118">
        <v>1600</v>
      </c>
      <c r="H188" s="187">
        <v>235508.18</v>
      </c>
      <c r="L188" s="118"/>
    </row>
    <row r="189" spans="1:12" ht="14.25" customHeight="1">
      <c r="A189" s="5" t="s">
        <v>2143</v>
      </c>
      <c r="B189" s="5" t="s">
        <v>2144</v>
      </c>
      <c r="C189" s="186">
        <v>45565</v>
      </c>
      <c r="D189" s="26" t="s">
        <v>63</v>
      </c>
      <c r="E189" s="5" t="s">
        <v>2082</v>
      </c>
      <c r="F189" s="5" t="s">
        <v>89</v>
      </c>
      <c r="G189" s="187">
        <v>8823.5499999999993</v>
      </c>
      <c r="H189" s="187">
        <v>226684.63</v>
      </c>
      <c r="L189" s="118"/>
    </row>
    <row r="190" spans="1:12" ht="14.25" customHeight="1">
      <c r="A190" s="5" t="s">
        <v>2143</v>
      </c>
      <c r="B190" s="5" t="s">
        <v>2144</v>
      </c>
      <c r="C190" s="186">
        <v>45565</v>
      </c>
      <c r="D190" s="26" t="s">
        <v>709</v>
      </c>
      <c r="E190" s="5" t="s">
        <v>372</v>
      </c>
      <c r="F190" s="5" t="s">
        <v>89</v>
      </c>
      <c r="G190" s="118">
        <v>2901.64</v>
      </c>
      <c r="H190" s="187">
        <v>223782.99</v>
      </c>
      <c r="L190" s="118"/>
    </row>
    <row r="191" spans="1:12" ht="14.25" customHeight="1">
      <c r="A191" s="5" t="s">
        <v>2143</v>
      </c>
      <c r="B191" s="5" t="s">
        <v>2144</v>
      </c>
      <c r="C191" s="186">
        <v>45566</v>
      </c>
      <c r="D191" s="26" t="s">
        <v>138</v>
      </c>
      <c r="E191" s="5" t="s">
        <v>139</v>
      </c>
      <c r="F191" s="5">
        <v>0.04</v>
      </c>
      <c r="G191" s="5" t="s">
        <v>89</v>
      </c>
      <c r="H191" s="187">
        <v>223783.03</v>
      </c>
      <c r="L191" s="118"/>
    </row>
    <row r="192" spans="1:12" ht="14.25" customHeight="1">
      <c r="A192" s="5" t="s">
        <v>2143</v>
      </c>
      <c r="B192" s="5" t="s">
        <v>2144</v>
      </c>
      <c r="C192" s="186">
        <v>45566</v>
      </c>
      <c r="D192" s="26" t="s">
        <v>138</v>
      </c>
      <c r="E192" s="5" t="s">
        <v>139</v>
      </c>
      <c r="F192" s="5">
        <v>0.01</v>
      </c>
      <c r="G192" s="5" t="s">
        <v>89</v>
      </c>
      <c r="H192" s="187">
        <v>223783.04000000001</v>
      </c>
      <c r="L192" s="118"/>
    </row>
    <row r="193" spans="1:12" ht="14.25" customHeight="1">
      <c r="A193" s="5" t="s">
        <v>2143</v>
      </c>
      <c r="B193" s="5" t="s">
        <v>2144</v>
      </c>
      <c r="C193" s="186">
        <v>45566</v>
      </c>
      <c r="D193" s="26" t="s">
        <v>63</v>
      </c>
      <c r="E193" s="5" t="s">
        <v>2083</v>
      </c>
      <c r="F193" s="5" t="s">
        <v>89</v>
      </c>
      <c r="G193" s="187">
        <v>2782.62</v>
      </c>
      <c r="H193" s="187">
        <v>221000.42</v>
      </c>
      <c r="L193" s="118"/>
    </row>
    <row r="194" spans="1:12" ht="14.25" customHeight="1">
      <c r="A194" s="5" t="s">
        <v>2143</v>
      </c>
      <c r="B194" s="5" t="s">
        <v>2144</v>
      </c>
      <c r="C194" s="186">
        <v>45566</v>
      </c>
      <c r="D194" s="26" t="s">
        <v>63</v>
      </c>
      <c r="E194" s="5" t="s">
        <v>2083</v>
      </c>
      <c r="F194" s="5" t="s">
        <v>89</v>
      </c>
      <c r="G194" s="5">
        <v>616.84</v>
      </c>
      <c r="H194" s="187">
        <v>220383.58</v>
      </c>
      <c r="L194" s="118"/>
    </row>
    <row r="195" spans="1:12" ht="14.25" customHeight="1">
      <c r="A195" s="5" t="s">
        <v>2143</v>
      </c>
      <c r="B195" s="5" t="s">
        <v>2144</v>
      </c>
      <c r="C195" s="186">
        <v>45566</v>
      </c>
      <c r="D195" s="26" t="s">
        <v>102</v>
      </c>
      <c r="E195" s="5" t="s">
        <v>682</v>
      </c>
      <c r="F195" s="5" t="s">
        <v>89</v>
      </c>
      <c r="G195" s="118">
        <v>13.1</v>
      </c>
      <c r="H195" s="187">
        <v>220370.48</v>
      </c>
      <c r="L195" s="118"/>
    </row>
    <row r="196" spans="1:12" ht="14.25" customHeight="1">
      <c r="A196" s="5" t="s">
        <v>2143</v>
      </c>
      <c r="B196" s="5" t="s">
        <v>2144</v>
      </c>
      <c r="C196" s="186">
        <v>45566</v>
      </c>
      <c r="D196" s="26" t="s">
        <v>102</v>
      </c>
      <c r="E196" s="5" t="s">
        <v>682</v>
      </c>
      <c r="F196" s="5" t="s">
        <v>89</v>
      </c>
      <c r="G196" s="118">
        <v>13.1</v>
      </c>
      <c r="H196" s="187">
        <v>220357.38</v>
      </c>
      <c r="L196" s="118"/>
    </row>
    <row r="197" spans="1:12" ht="14.25" customHeight="1">
      <c r="A197" s="5" t="s">
        <v>2143</v>
      </c>
      <c r="B197" s="5" t="s">
        <v>2144</v>
      </c>
      <c r="C197" s="186">
        <v>45567</v>
      </c>
      <c r="D197" s="26" t="s">
        <v>124</v>
      </c>
      <c r="E197" s="5" t="s">
        <v>2084</v>
      </c>
      <c r="F197" s="63">
        <v>8.5</v>
      </c>
      <c r="G197" s="5" t="s">
        <v>89</v>
      </c>
      <c r="H197" s="187">
        <v>220365.88</v>
      </c>
      <c r="L197" s="118"/>
    </row>
    <row r="198" spans="1:12" ht="14.25" customHeight="1">
      <c r="A198" s="5" t="s">
        <v>2143</v>
      </c>
      <c r="B198" s="5" t="s">
        <v>2144</v>
      </c>
      <c r="C198" s="186">
        <v>45567</v>
      </c>
      <c r="D198" s="26" t="s">
        <v>138</v>
      </c>
      <c r="E198" s="5" t="s">
        <v>139</v>
      </c>
      <c r="F198" s="5">
        <v>0.01</v>
      </c>
      <c r="G198" s="5" t="s">
        <v>89</v>
      </c>
      <c r="H198" s="187">
        <v>220365.89</v>
      </c>
      <c r="L198" s="118"/>
    </row>
    <row r="199" spans="1:12" ht="14.25" customHeight="1">
      <c r="A199" s="5" t="s">
        <v>2143</v>
      </c>
      <c r="B199" s="5" t="s">
        <v>2144</v>
      </c>
      <c r="C199" s="186">
        <v>45567</v>
      </c>
      <c r="D199" s="26" t="s">
        <v>102</v>
      </c>
      <c r="E199" s="5" t="s">
        <v>129</v>
      </c>
      <c r="F199" s="5" t="s">
        <v>89</v>
      </c>
      <c r="G199" s="118">
        <v>9</v>
      </c>
      <c r="H199" s="187">
        <v>220356.89</v>
      </c>
      <c r="L199" s="118"/>
    </row>
    <row r="200" spans="1:12" ht="14.25" customHeight="1">
      <c r="A200" s="5" t="s">
        <v>2143</v>
      </c>
      <c r="B200" s="5" t="s">
        <v>2144</v>
      </c>
      <c r="C200" s="186">
        <v>45567</v>
      </c>
      <c r="D200" s="26" t="s">
        <v>102</v>
      </c>
      <c r="E200" s="5" t="s">
        <v>129</v>
      </c>
      <c r="F200" s="5" t="s">
        <v>89</v>
      </c>
      <c r="G200" s="118">
        <v>9</v>
      </c>
      <c r="H200" s="187">
        <v>220347.89</v>
      </c>
      <c r="L200" s="118"/>
    </row>
    <row r="201" spans="1:12" ht="14.25" customHeight="1">
      <c r="A201" s="5" t="s">
        <v>2143</v>
      </c>
      <c r="B201" s="5" t="s">
        <v>2144</v>
      </c>
      <c r="C201" s="186">
        <v>45567</v>
      </c>
      <c r="D201" s="26" t="s">
        <v>102</v>
      </c>
      <c r="E201" s="5" t="s">
        <v>129</v>
      </c>
      <c r="F201" s="5" t="s">
        <v>89</v>
      </c>
      <c r="G201" s="118">
        <v>9</v>
      </c>
      <c r="H201" s="187">
        <v>220338.89</v>
      </c>
      <c r="L201" s="118"/>
    </row>
    <row r="202" spans="1:12" ht="14.25" customHeight="1">
      <c r="A202" s="5" t="s">
        <v>2143</v>
      </c>
      <c r="B202" s="5" t="s">
        <v>2144</v>
      </c>
      <c r="C202" s="186">
        <v>45567</v>
      </c>
      <c r="D202" s="26" t="s">
        <v>102</v>
      </c>
      <c r="E202" s="5" t="s">
        <v>129</v>
      </c>
      <c r="F202" s="5" t="s">
        <v>89</v>
      </c>
      <c r="G202" s="118">
        <v>9</v>
      </c>
      <c r="H202" s="187">
        <v>220329.89</v>
      </c>
      <c r="L202" s="118"/>
    </row>
    <row r="203" spans="1:12" ht="14.25" customHeight="1">
      <c r="A203" s="5" t="s">
        <v>2143</v>
      </c>
      <c r="B203" s="5" t="s">
        <v>2144</v>
      </c>
      <c r="C203" s="186">
        <v>45567</v>
      </c>
      <c r="D203" s="26" t="s">
        <v>102</v>
      </c>
      <c r="E203" s="5" t="s">
        <v>129</v>
      </c>
      <c r="F203" s="5" t="s">
        <v>89</v>
      </c>
      <c r="G203" s="118">
        <v>9</v>
      </c>
      <c r="H203" s="187">
        <v>220320.89</v>
      </c>
      <c r="L203" s="118"/>
    </row>
    <row r="204" spans="1:12" ht="14.25" customHeight="1">
      <c r="A204" s="5" t="s">
        <v>2143</v>
      </c>
      <c r="B204" s="5" t="s">
        <v>2144</v>
      </c>
      <c r="C204" s="186">
        <v>45567</v>
      </c>
      <c r="D204" s="26" t="s">
        <v>102</v>
      </c>
      <c r="E204" s="5" t="s">
        <v>129</v>
      </c>
      <c r="F204" s="5" t="s">
        <v>89</v>
      </c>
      <c r="G204" s="118">
        <v>9</v>
      </c>
      <c r="H204" s="187">
        <v>220311.89</v>
      </c>
      <c r="L204" s="118"/>
    </row>
    <row r="205" spans="1:12" ht="14.25" customHeight="1">
      <c r="A205" s="5" t="s">
        <v>2143</v>
      </c>
      <c r="B205" s="5" t="s">
        <v>2144</v>
      </c>
      <c r="C205" s="186">
        <v>45567</v>
      </c>
      <c r="D205" s="26" t="s">
        <v>102</v>
      </c>
      <c r="E205" s="5" t="s">
        <v>129</v>
      </c>
      <c r="F205" s="5" t="s">
        <v>89</v>
      </c>
      <c r="G205" s="118">
        <v>9</v>
      </c>
      <c r="H205" s="187">
        <v>220302.89</v>
      </c>
      <c r="L205" s="118"/>
    </row>
    <row r="206" spans="1:12" ht="14.25" customHeight="1">
      <c r="A206" s="5" t="s">
        <v>2143</v>
      </c>
      <c r="B206" s="5" t="s">
        <v>2144</v>
      </c>
      <c r="C206" s="186">
        <v>45567</v>
      </c>
      <c r="D206" s="26" t="s">
        <v>102</v>
      </c>
      <c r="E206" s="5" t="s">
        <v>129</v>
      </c>
      <c r="F206" s="5" t="s">
        <v>89</v>
      </c>
      <c r="G206" s="118">
        <v>9</v>
      </c>
      <c r="H206" s="187">
        <v>220293.89</v>
      </c>
      <c r="L206" s="118"/>
    </row>
    <row r="207" spans="1:12" ht="14.25" customHeight="1">
      <c r="A207" s="5" t="s">
        <v>2143</v>
      </c>
      <c r="B207" s="192" t="s">
        <v>2146</v>
      </c>
      <c r="C207" s="186">
        <v>45567</v>
      </c>
      <c r="D207" s="26" t="s">
        <v>63</v>
      </c>
      <c r="E207" s="5" t="s">
        <v>2085</v>
      </c>
      <c r="F207" s="5" t="s">
        <v>89</v>
      </c>
      <c r="G207" s="187">
        <v>1549</v>
      </c>
      <c r="H207" s="187">
        <v>218744.89</v>
      </c>
      <c r="I207" s="5" t="s">
        <v>2148</v>
      </c>
      <c r="L207" s="118"/>
    </row>
    <row r="208" spans="1:12" ht="14.25" customHeight="1">
      <c r="A208" s="5" t="s">
        <v>2143</v>
      </c>
      <c r="B208" s="5" t="s">
        <v>2144</v>
      </c>
      <c r="C208" s="186">
        <v>45568</v>
      </c>
      <c r="D208" s="26" t="s">
        <v>124</v>
      </c>
      <c r="E208" s="5" t="s">
        <v>2086</v>
      </c>
      <c r="F208" s="63">
        <v>6</v>
      </c>
      <c r="G208" s="5" t="s">
        <v>89</v>
      </c>
      <c r="H208" s="187">
        <v>218750.89</v>
      </c>
      <c r="L208" s="118"/>
    </row>
    <row r="209" spans="1:12" ht="14.25" customHeight="1">
      <c r="A209" s="5" t="s">
        <v>2143</v>
      </c>
      <c r="B209" s="5" t="s">
        <v>2144</v>
      </c>
      <c r="C209" s="186">
        <v>45568</v>
      </c>
      <c r="D209" s="26" t="s">
        <v>138</v>
      </c>
      <c r="E209" s="5" t="s">
        <v>139</v>
      </c>
      <c r="F209" s="5">
        <v>0.01</v>
      </c>
      <c r="G209" s="5" t="s">
        <v>89</v>
      </c>
      <c r="H209" s="187">
        <v>218750.9</v>
      </c>
      <c r="L209" s="118"/>
    </row>
    <row r="210" spans="1:12" ht="14.25" customHeight="1">
      <c r="A210" s="5" t="s">
        <v>2143</v>
      </c>
      <c r="B210" s="5" t="s">
        <v>2144</v>
      </c>
      <c r="C210" s="186">
        <v>45568</v>
      </c>
      <c r="D210" s="26" t="s">
        <v>59</v>
      </c>
      <c r="E210" s="5" t="s">
        <v>2087</v>
      </c>
      <c r="F210" s="5" t="s">
        <v>89</v>
      </c>
      <c r="G210" s="118">
        <v>1743.74</v>
      </c>
      <c r="H210" s="187">
        <v>217007.16</v>
      </c>
      <c r="L210" s="118"/>
    </row>
    <row r="211" spans="1:12" ht="14.25" customHeight="1">
      <c r="A211" s="5" t="s">
        <v>2143</v>
      </c>
      <c r="B211" s="5" t="s">
        <v>2144</v>
      </c>
      <c r="C211" s="186">
        <v>45568</v>
      </c>
      <c r="D211" s="26" t="s">
        <v>281</v>
      </c>
      <c r="E211" s="5" t="s">
        <v>2088</v>
      </c>
      <c r="F211" s="5" t="s">
        <v>89</v>
      </c>
      <c r="G211" s="118">
        <v>19.8</v>
      </c>
      <c r="H211" s="187">
        <v>216987.36</v>
      </c>
      <c r="L211" s="118"/>
    </row>
    <row r="212" spans="1:12" ht="14.25" customHeight="1">
      <c r="A212" s="5" t="s">
        <v>2143</v>
      </c>
      <c r="B212" s="5" t="s">
        <v>2144</v>
      </c>
      <c r="C212" s="186">
        <v>45568</v>
      </c>
      <c r="D212" s="26" t="s">
        <v>281</v>
      </c>
      <c r="E212" s="5" t="s">
        <v>2089</v>
      </c>
      <c r="F212" s="5" t="s">
        <v>89</v>
      </c>
      <c r="G212" s="118">
        <v>19.8</v>
      </c>
      <c r="H212" s="187">
        <v>216967.56</v>
      </c>
      <c r="L212" s="118"/>
    </row>
    <row r="213" spans="1:12" ht="14.25" customHeight="1">
      <c r="A213" s="5" t="s">
        <v>2143</v>
      </c>
      <c r="B213" s="5" t="s">
        <v>2144</v>
      </c>
      <c r="C213" s="186">
        <v>45569</v>
      </c>
      <c r="D213" s="26" t="s">
        <v>138</v>
      </c>
      <c r="E213" s="5" t="s">
        <v>139</v>
      </c>
      <c r="F213" s="5">
        <v>0.16</v>
      </c>
      <c r="G213" s="5" t="s">
        <v>89</v>
      </c>
      <c r="H213" s="187">
        <v>216967.72</v>
      </c>
      <c r="L213" s="118"/>
    </row>
    <row r="214" spans="1:12" ht="14.25" customHeight="1">
      <c r="A214" s="195" t="s">
        <v>2143</v>
      </c>
      <c r="B214" s="196" t="s">
        <v>2146</v>
      </c>
      <c r="C214" s="197">
        <v>45569</v>
      </c>
      <c r="D214" s="198" t="s">
        <v>63</v>
      </c>
      <c r="E214" s="195" t="s">
        <v>2090</v>
      </c>
      <c r="F214" s="195" t="s">
        <v>89</v>
      </c>
      <c r="G214" s="199">
        <v>3659.4700000000003</v>
      </c>
      <c r="H214" s="187">
        <v>212970.4</v>
      </c>
      <c r="I214" s="5" t="s">
        <v>2148</v>
      </c>
      <c r="L214" s="118"/>
    </row>
    <row r="215" spans="1:12" ht="14.25" customHeight="1">
      <c r="A215" s="195" t="s">
        <v>2143</v>
      </c>
      <c r="B215" s="195" t="s">
        <v>2144</v>
      </c>
      <c r="C215" s="197">
        <v>45569</v>
      </c>
      <c r="D215" s="198" t="s">
        <v>63</v>
      </c>
      <c r="E215" s="195" t="s">
        <v>2091</v>
      </c>
      <c r="F215" s="195" t="s">
        <v>89</v>
      </c>
      <c r="G215" s="199">
        <v>3429.78</v>
      </c>
      <c r="H215" s="187">
        <v>209540.62</v>
      </c>
      <c r="L215" s="118"/>
    </row>
    <row r="216" spans="1:12" ht="14.25" customHeight="1">
      <c r="A216" s="195" t="s">
        <v>2143</v>
      </c>
      <c r="B216" s="195" t="s">
        <v>2144</v>
      </c>
      <c r="C216" s="197">
        <v>45569</v>
      </c>
      <c r="D216" s="198" t="s">
        <v>63</v>
      </c>
      <c r="E216" s="195" t="s">
        <v>2092</v>
      </c>
      <c r="F216" s="195" t="s">
        <v>89</v>
      </c>
      <c r="G216" s="199">
        <v>1388.84</v>
      </c>
      <c r="H216" s="187">
        <v>208151.78</v>
      </c>
      <c r="L216" s="118"/>
    </row>
    <row r="217" spans="1:12" ht="14.25" customHeight="1">
      <c r="A217" s="195" t="s">
        <v>2143</v>
      </c>
      <c r="B217" s="195" t="s">
        <v>2144</v>
      </c>
      <c r="C217" s="197">
        <v>45569</v>
      </c>
      <c r="D217" s="198" t="s">
        <v>63</v>
      </c>
      <c r="E217" s="195" t="s">
        <v>2093</v>
      </c>
      <c r="F217" s="195" t="s">
        <v>89</v>
      </c>
      <c r="G217" s="199">
        <v>1999.23</v>
      </c>
      <c r="H217" s="187">
        <v>206152.55</v>
      </c>
      <c r="L217" s="118"/>
    </row>
    <row r="218" spans="1:12" ht="14.25" customHeight="1">
      <c r="A218" s="195" t="s">
        <v>2143</v>
      </c>
      <c r="B218" s="195" t="s">
        <v>2144</v>
      </c>
      <c r="C218" s="197">
        <v>45569</v>
      </c>
      <c r="D218" s="198" t="s">
        <v>63</v>
      </c>
      <c r="E218" s="195" t="s">
        <v>2094</v>
      </c>
      <c r="F218" s="195" t="s">
        <v>89</v>
      </c>
      <c r="G218" s="199">
        <v>3028.93</v>
      </c>
      <c r="H218" s="187">
        <v>203123.62</v>
      </c>
      <c r="L218" s="118"/>
    </row>
    <row r="219" spans="1:12" ht="14.25" customHeight="1">
      <c r="A219" s="195" t="s">
        <v>2143</v>
      </c>
      <c r="B219" s="195" t="s">
        <v>2144</v>
      </c>
      <c r="C219" s="197">
        <v>45569</v>
      </c>
      <c r="D219" s="198" t="s">
        <v>63</v>
      </c>
      <c r="E219" s="195" t="s">
        <v>2095</v>
      </c>
      <c r="F219" s="195" t="s">
        <v>89</v>
      </c>
      <c r="G219" s="199">
        <v>4705.16</v>
      </c>
      <c r="H219" s="187">
        <v>198418.46</v>
      </c>
      <c r="L219" s="118"/>
    </row>
    <row r="220" spans="1:12" ht="14.25" customHeight="1">
      <c r="A220" s="5" t="s">
        <v>2143</v>
      </c>
      <c r="B220" s="5" t="s">
        <v>2144</v>
      </c>
      <c r="C220" s="186">
        <v>45569</v>
      </c>
      <c r="D220" s="26" t="s">
        <v>102</v>
      </c>
      <c r="E220" s="5" t="s">
        <v>129</v>
      </c>
      <c r="F220" s="5" t="s">
        <v>89</v>
      </c>
      <c r="G220" s="118">
        <v>9</v>
      </c>
      <c r="H220" s="187">
        <v>198409.46</v>
      </c>
      <c r="L220" s="118"/>
    </row>
    <row r="221" spans="1:12" ht="14.25" customHeight="1">
      <c r="A221" s="5" t="s">
        <v>2143</v>
      </c>
      <c r="B221" s="5" t="s">
        <v>2144</v>
      </c>
      <c r="C221" s="186">
        <v>45572</v>
      </c>
      <c r="D221" s="26" t="s">
        <v>124</v>
      </c>
      <c r="E221" s="5" t="s">
        <v>136</v>
      </c>
      <c r="F221" s="63">
        <v>250.03</v>
      </c>
      <c r="G221" s="5" t="s">
        <v>89</v>
      </c>
      <c r="H221" s="187">
        <v>198659.49</v>
      </c>
      <c r="L221" s="118"/>
    </row>
    <row r="222" spans="1:12" ht="14.25" customHeight="1">
      <c r="A222" s="5" t="s">
        <v>2143</v>
      </c>
      <c r="B222" s="5" t="s">
        <v>2145</v>
      </c>
      <c r="C222" s="186">
        <v>45572</v>
      </c>
      <c r="D222" s="26" t="s">
        <v>142</v>
      </c>
      <c r="E222" s="5" t="s">
        <v>182</v>
      </c>
      <c r="F222" s="5">
        <v>32.64</v>
      </c>
      <c r="G222" s="5" t="s">
        <v>89</v>
      </c>
      <c r="H222" s="187">
        <v>198692.13</v>
      </c>
      <c r="L222" s="118"/>
    </row>
    <row r="223" spans="1:12" ht="14.25" customHeight="1">
      <c r="A223" s="5" t="s">
        <v>2143</v>
      </c>
      <c r="B223" s="5" t="s">
        <v>2145</v>
      </c>
      <c r="C223" s="186">
        <v>45572</v>
      </c>
      <c r="D223" s="26" t="s">
        <v>142</v>
      </c>
      <c r="E223" s="5" t="s">
        <v>182</v>
      </c>
      <c r="F223" s="5">
        <v>32.64</v>
      </c>
      <c r="G223" s="5" t="s">
        <v>89</v>
      </c>
      <c r="H223" s="187">
        <v>198724.77</v>
      </c>
      <c r="L223" s="118"/>
    </row>
    <row r="224" spans="1:12" ht="14.25" customHeight="1">
      <c r="A224" s="5" t="s">
        <v>2143</v>
      </c>
      <c r="B224" s="5" t="s">
        <v>2145</v>
      </c>
      <c r="C224" s="186">
        <v>45572</v>
      </c>
      <c r="D224" s="26" t="s">
        <v>142</v>
      </c>
      <c r="E224" s="5" t="s">
        <v>182</v>
      </c>
      <c r="F224" s="5">
        <v>32.64</v>
      </c>
      <c r="G224" s="5" t="s">
        <v>89</v>
      </c>
      <c r="H224" s="187">
        <v>198757.41</v>
      </c>
      <c r="L224" s="118"/>
    </row>
    <row r="225" spans="1:12" ht="14.25" customHeight="1">
      <c r="A225" s="5" t="s">
        <v>2143</v>
      </c>
      <c r="B225" s="5" t="s">
        <v>2145</v>
      </c>
      <c r="C225" s="186">
        <v>45572</v>
      </c>
      <c r="D225" s="26" t="s">
        <v>142</v>
      </c>
      <c r="E225" s="5" t="s">
        <v>182</v>
      </c>
      <c r="F225" s="5">
        <v>32.64</v>
      </c>
      <c r="G225" s="5" t="s">
        <v>89</v>
      </c>
      <c r="H225" s="187">
        <v>198790.05</v>
      </c>
      <c r="L225" s="118"/>
    </row>
    <row r="226" spans="1:12" ht="14.25" customHeight="1">
      <c r="A226" s="5" t="s">
        <v>2143</v>
      </c>
      <c r="B226" s="5" t="s">
        <v>2145</v>
      </c>
      <c r="C226" s="186">
        <v>45572</v>
      </c>
      <c r="D226" s="26" t="s">
        <v>142</v>
      </c>
      <c r="E226" s="5" t="s">
        <v>182</v>
      </c>
      <c r="F226" s="5">
        <v>184.05</v>
      </c>
      <c r="G226" s="5" t="s">
        <v>89</v>
      </c>
      <c r="H226" s="187">
        <v>198974.1</v>
      </c>
      <c r="L226" s="118"/>
    </row>
    <row r="227" spans="1:12" ht="14.25" customHeight="1">
      <c r="A227" s="5" t="s">
        <v>2143</v>
      </c>
      <c r="B227" s="5" t="s">
        <v>2144</v>
      </c>
      <c r="C227" s="186">
        <v>45583</v>
      </c>
      <c r="D227" s="26" t="s">
        <v>142</v>
      </c>
      <c r="E227" s="5" t="s">
        <v>182</v>
      </c>
      <c r="F227" s="5">
        <v>184.05</v>
      </c>
      <c r="G227" s="5" t="s">
        <v>89</v>
      </c>
      <c r="H227" s="187">
        <v>376664.51</v>
      </c>
      <c r="L227" s="118"/>
    </row>
    <row r="228" spans="1:12" ht="14.25" customHeight="1">
      <c r="A228" s="5" t="s">
        <v>2143</v>
      </c>
      <c r="B228" s="5" t="s">
        <v>2145</v>
      </c>
      <c r="C228" s="186">
        <v>45575</v>
      </c>
      <c r="D228" s="26" t="s">
        <v>142</v>
      </c>
      <c r="E228" s="5" t="s">
        <v>182</v>
      </c>
      <c r="F228" s="5">
        <v>203.98</v>
      </c>
      <c r="G228" s="5" t="s">
        <v>89</v>
      </c>
      <c r="H228" s="187">
        <v>247989.68</v>
      </c>
      <c r="L228" s="118"/>
    </row>
    <row r="229" spans="1:12" ht="14.25" customHeight="1">
      <c r="A229" s="5" t="s">
        <v>2143</v>
      </c>
      <c r="B229" s="5" t="s">
        <v>2144</v>
      </c>
      <c r="C229" s="186">
        <v>45572</v>
      </c>
      <c r="D229" s="26" t="s">
        <v>142</v>
      </c>
      <c r="E229" s="5" t="s">
        <v>182</v>
      </c>
      <c r="F229" s="5">
        <v>157.46</v>
      </c>
      <c r="G229" s="5" t="s">
        <v>89</v>
      </c>
      <c r="H229" s="187">
        <v>207714.21</v>
      </c>
      <c r="L229" s="118"/>
    </row>
    <row r="230" spans="1:12" ht="14.25" customHeight="1">
      <c r="A230" s="5" t="s">
        <v>2143</v>
      </c>
      <c r="B230" s="5" t="s">
        <v>2144</v>
      </c>
      <c r="C230" s="186">
        <v>45572</v>
      </c>
      <c r="D230" s="26" t="s">
        <v>142</v>
      </c>
      <c r="E230" s="5" t="s">
        <v>182</v>
      </c>
      <c r="F230" s="5">
        <v>720.8</v>
      </c>
      <c r="G230" s="5" t="s">
        <v>89</v>
      </c>
      <c r="H230" s="187">
        <v>208435.01</v>
      </c>
      <c r="L230" s="118"/>
    </row>
    <row r="231" spans="1:12" ht="14.25" customHeight="1">
      <c r="A231" s="5" t="s">
        <v>2143</v>
      </c>
      <c r="B231" s="5" t="s">
        <v>2144</v>
      </c>
      <c r="C231" s="186">
        <v>45572</v>
      </c>
      <c r="D231" s="26" t="s">
        <v>142</v>
      </c>
      <c r="E231" s="5" t="s">
        <v>182</v>
      </c>
      <c r="F231" s="5">
        <v>540.6</v>
      </c>
      <c r="G231" s="5" t="s">
        <v>89</v>
      </c>
      <c r="H231" s="187">
        <v>208975.61</v>
      </c>
      <c r="L231" s="118"/>
    </row>
    <row r="232" spans="1:12" ht="14.25" customHeight="1">
      <c r="A232" s="5" t="s">
        <v>2143</v>
      </c>
      <c r="B232" s="5" t="s">
        <v>2144</v>
      </c>
      <c r="C232" s="186">
        <v>45572</v>
      </c>
      <c r="D232" s="26" t="s">
        <v>142</v>
      </c>
      <c r="E232" s="5" t="s">
        <v>182</v>
      </c>
      <c r="F232" s="187">
        <v>1755.95</v>
      </c>
      <c r="G232" s="5" t="s">
        <v>89</v>
      </c>
      <c r="H232" s="187">
        <v>210731.56</v>
      </c>
      <c r="L232" s="118"/>
    </row>
    <row r="233" spans="1:12" ht="14.25" customHeight="1">
      <c r="A233" s="5" t="s">
        <v>2143</v>
      </c>
      <c r="B233" s="5" t="s">
        <v>2144</v>
      </c>
      <c r="C233" s="186">
        <v>45572</v>
      </c>
      <c r="D233" s="26" t="s">
        <v>142</v>
      </c>
      <c r="E233" s="5" t="s">
        <v>182</v>
      </c>
      <c r="F233" s="5">
        <v>128.72</v>
      </c>
      <c r="G233" s="5" t="s">
        <v>89</v>
      </c>
      <c r="H233" s="187">
        <v>210860.28</v>
      </c>
      <c r="L233" s="118"/>
    </row>
    <row r="234" spans="1:12" ht="14.25" customHeight="1">
      <c r="A234" s="5" t="s">
        <v>2143</v>
      </c>
      <c r="B234" s="5" t="s">
        <v>2145</v>
      </c>
      <c r="C234" s="186">
        <v>45572</v>
      </c>
      <c r="D234" s="26" t="s">
        <v>142</v>
      </c>
      <c r="E234" s="5" t="s">
        <v>182</v>
      </c>
      <c r="F234" s="5">
        <v>362</v>
      </c>
      <c r="G234" s="5" t="s">
        <v>89</v>
      </c>
      <c r="H234" s="187">
        <v>211222.28</v>
      </c>
      <c r="L234" s="118"/>
    </row>
    <row r="235" spans="1:12" ht="14.25" customHeight="1">
      <c r="A235" s="5" t="s">
        <v>2143</v>
      </c>
      <c r="B235" s="5" t="s">
        <v>2144</v>
      </c>
      <c r="C235" s="186">
        <v>45572</v>
      </c>
      <c r="D235" s="26" t="s">
        <v>142</v>
      </c>
      <c r="E235" s="5" t="s">
        <v>182</v>
      </c>
      <c r="F235" s="187">
        <v>1737.14</v>
      </c>
      <c r="G235" s="5" t="s">
        <v>89</v>
      </c>
      <c r="H235" s="187">
        <v>212959.42</v>
      </c>
      <c r="L235" s="118"/>
    </row>
    <row r="236" spans="1:12" ht="14.25" customHeight="1">
      <c r="A236" s="5" t="s">
        <v>2143</v>
      </c>
      <c r="B236" s="5" t="s">
        <v>2144</v>
      </c>
      <c r="C236" s="186">
        <v>45572</v>
      </c>
      <c r="D236" s="26" t="s">
        <v>142</v>
      </c>
      <c r="E236" s="5" t="s">
        <v>182</v>
      </c>
      <c r="F236" s="187">
        <v>1537.87</v>
      </c>
      <c r="G236" s="5" t="s">
        <v>89</v>
      </c>
      <c r="H236" s="187">
        <v>214497.29</v>
      </c>
      <c r="L236" s="118"/>
    </row>
    <row r="237" spans="1:12" ht="14.25" customHeight="1">
      <c r="A237" s="5" t="s">
        <v>2143</v>
      </c>
      <c r="B237" s="5" t="s">
        <v>2145</v>
      </c>
      <c r="C237" s="186">
        <v>45581</v>
      </c>
      <c r="D237" s="26" t="s">
        <v>142</v>
      </c>
      <c r="E237" s="5" t="s">
        <v>182</v>
      </c>
      <c r="F237" s="5">
        <v>362</v>
      </c>
      <c r="G237" s="5" t="s">
        <v>89</v>
      </c>
      <c r="H237" s="187">
        <v>310009.15000000002</v>
      </c>
      <c r="L237" s="118"/>
    </row>
    <row r="238" spans="1:12" ht="14.25" customHeight="1">
      <c r="A238" s="5" t="s">
        <v>2143</v>
      </c>
      <c r="B238" s="5" t="s">
        <v>2145</v>
      </c>
      <c r="C238" s="186">
        <v>45581</v>
      </c>
      <c r="D238" s="26" t="s">
        <v>142</v>
      </c>
      <c r="E238" s="5" t="s">
        <v>182</v>
      </c>
      <c r="F238" s="5">
        <v>618.16999999999996</v>
      </c>
      <c r="G238" s="5" t="s">
        <v>89</v>
      </c>
      <c r="H238" s="187">
        <v>272660.75</v>
      </c>
      <c r="L238" s="118"/>
    </row>
    <row r="239" spans="1:12" ht="14.25" customHeight="1">
      <c r="A239" s="5" t="s">
        <v>2143</v>
      </c>
      <c r="B239" s="5" t="s">
        <v>2144</v>
      </c>
      <c r="C239" s="186">
        <v>45572</v>
      </c>
      <c r="D239" s="26" t="s">
        <v>124</v>
      </c>
      <c r="E239" s="5" t="s">
        <v>2096</v>
      </c>
      <c r="F239" s="63">
        <v>1900</v>
      </c>
      <c r="G239" s="5" t="s">
        <v>89</v>
      </c>
      <c r="H239" s="187">
        <v>219429.95</v>
      </c>
      <c r="L239" s="118"/>
    </row>
    <row r="240" spans="1:12" ht="14.25" customHeight="1">
      <c r="A240" s="5" t="s">
        <v>2143</v>
      </c>
      <c r="B240" s="5" t="s">
        <v>2144</v>
      </c>
      <c r="C240" s="186">
        <v>45572</v>
      </c>
      <c r="D240" s="26" t="s">
        <v>124</v>
      </c>
      <c r="E240" s="5" t="s">
        <v>2097</v>
      </c>
      <c r="F240" s="63">
        <v>2000</v>
      </c>
      <c r="G240" s="5" t="s">
        <v>89</v>
      </c>
      <c r="H240" s="187">
        <v>221429.95</v>
      </c>
      <c r="L240" s="118"/>
    </row>
    <row r="241" spans="1:12" ht="14.25" customHeight="1">
      <c r="A241" s="5" t="s">
        <v>2143</v>
      </c>
      <c r="B241" s="5" t="s">
        <v>2144</v>
      </c>
      <c r="C241" s="186">
        <v>45572</v>
      </c>
      <c r="D241" s="26" t="s">
        <v>124</v>
      </c>
      <c r="E241" s="5" t="s">
        <v>2098</v>
      </c>
      <c r="F241" s="63">
        <v>1900</v>
      </c>
      <c r="G241" s="5" t="s">
        <v>89</v>
      </c>
      <c r="H241" s="187">
        <v>223329.95</v>
      </c>
      <c r="L241" s="118"/>
    </row>
    <row r="242" spans="1:12" ht="14.25" customHeight="1">
      <c r="A242" s="5" t="s">
        <v>2143</v>
      </c>
      <c r="B242" s="5" t="s">
        <v>2144</v>
      </c>
      <c r="C242" s="186">
        <v>45572</v>
      </c>
      <c r="D242" s="26" t="s">
        <v>124</v>
      </c>
      <c r="E242" s="5" t="s">
        <v>2099</v>
      </c>
      <c r="F242" s="63">
        <v>2000</v>
      </c>
      <c r="G242" s="5" t="s">
        <v>89</v>
      </c>
      <c r="H242" s="187">
        <v>225329.95</v>
      </c>
      <c r="L242" s="118"/>
    </row>
    <row r="243" spans="1:12" ht="14.25" customHeight="1">
      <c r="A243" s="5" t="s">
        <v>2143</v>
      </c>
      <c r="B243" s="5" t="s">
        <v>2144</v>
      </c>
      <c r="C243" s="186">
        <v>45572</v>
      </c>
      <c r="D243" s="26" t="s">
        <v>124</v>
      </c>
      <c r="E243" s="5" t="s">
        <v>2100</v>
      </c>
      <c r="F243" s="63">
        <v>2000</v>
      </c>
      <c r="G243" s="5" t="s">
        <v>89</v>
      </c>
      <c r="H243" s="187">
        <v>227329.95</v>
      </c>
      <c r="L243" s="118"/>
    </row>
    <row r="244" spans="1:12" ht="14.25" customHeight="1">
      <c r="A244" s="5" t="s">
        <v>2143</v>
      </c>
      <c r="B244" s="5" t="s">
        <v>2144</v>
      </c>
      <c r="C244" s="186">
        <v>45572</v>
      </c>
      <c r="D244" s="26" t="s">
        <v>124</v>
      </c>
      <c r="E244" s="5" t="s">
        <v>2101</v>
      </c>
      <c r="F244" s="63">
        <v>200</v>
      </c>
      <c r="G244" s="5" t="s">
        <v>89</v>
      </c>
      <c r="H244" s="187">
        <v>227529.95</v>
      </c>
      <c r="L244" s="118"/>
    </row>
    <row r="245" spans="1:12" ht="14.25" customHeight="1">
      <c r="A245" s="5" t="s">
        <v>2143</v>
      </c>
      <c r="B245" s="5" t="s">
        <v>2144</v>
      </c>
      <c r="C245" s="186">
        <v>45572</v>
      </c>
      <c r="D245" s="26" t="s">
        <v>124</v>
      </c>
      <c r="E245" s="5" t="s">
        <v>2102</v>
      </c>
      <c r="F245" s="63">
        <v>2000</v>
      </c>
      <c r="G245" s="5" t="s">
        <v>89</v>
      </c>
      <c r="H245" s="187">
        <v>229529.95</v>
      </c>
      <c r="L245" s="118"/>
    </row>
    <row r="246" spans="1:12" ht="14.25" customHeight="1">
      <c r="A246" s="5" t="s">
        <v>2143</v>
      </c>
      <c r="B246" s="5" t="s">
        <v>2144</v>
      </c>
      <c r="C246" s="186">
        <v>45572</v>
      </c>
      <c r="D246" s="26" t="s">
        <v>124</v>
      </c>
      <c r="E246" s="5" t="s">
        <v>2103</v>
      </c>
      <c r="F246" s="63">
        <v>1800</v>
      </c>
      <c r="G246" s="5" t="s">
        <v>89</v>
      </c>
      <c r="H246" s="187">
        <v>231329.95</v>
      </c>
      <c r="L246" s="118"/>
    </row>
    <row r="247" spans="1:12" ht="14.25" customHeight="1">
      <c r="A247" s="5" t="s">
        <v>2143</v>
      </c>
      <c r="B247" s="5" t="s">
        <v>2144</v>
      </c>
      <c r="C247" s="186">
        <v>45572</v>
      </c>
      <c r="D247" s="26" t="s">
        <v>124</v>
      </c>
      <c r="E247" s="5" t="s">
        <v>2104</v>
      </c>
      <c r="F247" s="63">
        <v>2000</v>
      </c>
      <c r="G247" s="5" t="s">
        <v>89</v>
      </c>
      <c r="H247" s="187">
        <v>233329.95</v>
      </c>
      <c r="L247" s="118"/>
    </row>
    <row r="248" spans="1:12" ht="14.25" customHeight="1">
      <c r="A248" s="5" t="s">
        <v>2143</v>
      </c>
      <c r="B248" s="5" t="s">
        <v>2144</v>
      </c>
      <c r="C248" s="186">
        <v>45572</v>
      </c>
      <c r="D248" s="26" t="s">
        <v>124</v>
      </c>
      <c r="E248" s="5" t="s">
        <v>2105</v>
      </c>
      <c r="F248" s="63">
        <v>1900</v>
      </c>
      <c r="G248" s="5" t="s">
        <v>89</v>
      </c>
      <c r="H248" s="187">
        <v>235229.95</v>
      </c>
      <c r="L248" s="118"/>
    </row>
    <row r="249" spans="1:12" ht="14.25" customHeight="1">
      <c r="A249" s="5" t="s">
        <v>2143</v>
      </c>
      <c r="B249" s="5" t="s">
        <v>2144</v>
      </c>
      <c r="C249" s="186">
        <v>45572</v>
      </c>
      <c r="D249" s="26" t="s">
        <v>124</v>
      </c>
      <c r="E249" s="5" t="s">
        <v>2106</v>
      </c>
      <c r="F249" s="63">
        <v>2000</v>
      </c>
      <c r="G249" s="5" t="s">
        <v>89</v>
      </c>
      <c r="H249" s="187">
        <v>237229.95</v>
      </c>
      <c r="L249" s="118"/>
    </row>
    <row r="250" spans="1:12" ht="14.25" customHeight="1">
      <c r="A250" s="5" t="s">
        <v>2143</v>
      </c>
      <c r="B250" s="5" t="s">
        <v>2144</v>
      </c>
      <c r="C250" s="186">
        <v>45572</v>
      </c>
      <c r="D250" s="26" t="s">
        <v>124</v>
      </c>
      <c r="E250" s="5" t="s">
        <v>2107</v>
      </c>
      <c r="F250" s="63">
        <v>1335</v>
      </c>
      <c r="G250" s="5" t="s">
        <v>89</v>
      </c>
      <c r="H250" s="187">
        <v>238564.95</v>
      </c>
      <c r="L250" s="118"/>
    </row>
    <row r="251" spans="1:12" ht="14.25" customHeight="1">
      <c r="A251" s="5" t="s">
        <v>2143</v>
      </c>
      <c r="B251" s="5" t="s">
        <v>2144</v>
      </c>
      <c r="C251" s="186">
        <v>45572</v>
      </c>
      <c r="D251" s="26" t="s">
        <v>124</v>
      </c>
      <c r="E251" s="5" t="s">
        <v>2108</v>
      </c>
      <c r="F251" s="63">
        <v>300</v>
      </c>
      <c r="G251" s="5" t="s">
        <v>89</v>
      </c>
      <c r="H251" s="187">
        <v>238864.95</v>
      </c>
      <c r="L251" s="118"/>
    </row>
    <row r="252" spans="1:12" ht="14.25" customHeight="1">
      <c r="A252" s="5" t="s">
        <v>2143</v>
      </c>
      <c r="B252" s="5" t="s">
        <v>2147</v>
      </c>
      <c r="C252" s="186">
        <v>45581</v>
      </c>
      <c r="D252" s="26" t="s">
        <v>142</v>
      </c>
      <c r="E252" s="5" t="s">
        <v>182</v>
      </c>
      <c r="F252" s="5">
        <v>32.64</v>
      </c>
      <c r="G252" s="5" t="s">
        <v>89</v>
      </c>
      <c r="H252" s="187">
        <v>283233.49</v>
      </c>
      <c r="L252" s="118"/>
    </row>
    <row r="253" spans="1:12" ht="14.25" customHeight="1">
      <c r="A253" s="5" t="s">
        <v>2143</v>
      </c>
      <c r="B253" s="5" t="s">
        <v>2147</v>
      </c>
      <c r="C253" s="186">
        <v>45583</v>
      </c>
      <c r="D253" s="26" t="s">
        <v>142</v>
      </c>
      <c r="E253" s="5" t="s">
        <v>2109</v>
      </c>
      <c r="F253" s="5">
        <v>58.39</v>
      </c>
      <c r="G253" s="5" t="s">
        <v>89</v>
      </c>
      <c r="H253" s="187">
        <v>383497.37</v>
      </c>
      <c r="L253" s="118"/>
    </row>
    <row r="254" spans="1:12" ht="14.25" customHeight="1">
      <c r="A254" s="5" t="s">
        <v>2143</v>
      </c>
      <c r="B254" s="5" t="s">
        <v>2147</v>
      </c>
      <c r="C254" s="186">
        <v>45581</v>
      </c>
      <c r="D254" s="26" t="s">
        <v>142</v>
      </c>
      <c r="E254" s="5" t="s">
        <v>182</v>
      </c>
      <c r="F254" s="5">
        <v>93.19</v>
      </c>
      <c r="G254" s="5" t="s">
        <v>89</v>
      </c>
      <c r="H254" s="187">
        <v>296634.31</v>
      </c>
      <c r="L254" s="118"/>
    </row>
    <row r="255" spans="1:12" ht="14.25" customHeight="1">
      <c r="A255" s="5" t="s">
        <v>2143</v>
      </c>
      <c r="B255" s="5" t="s">
        <v>2147</v>
      </c>
      <c r="C255" s="186">
        <v>45583</v>
      </c>
      <c r="D255" s="26" t="s">
        <v>142</v>
      </c>
      <c r="E255" s="5" t="s">
        <v>182</v>
      </c>
      <c r="F255" s="5">
        <v>93.19</v>
      </c>
      <c r="G255" s="5" t="s">
        <v>89</v>
      </c>
      <c r="H255" s="187">
        <v>369838.98</v>
      </c>
      <c r="L255" s="118"/>
    </row>
    <row r="256" spans="1:12" ht="14.25" customHeight="1">
      <c r="A256" s="5" t="s">
        <v>2143</v>
      </c>
      <c r="B256" s="5" t="s">
        <v>2144</v>
      </c>
      <c r="C256" s="186">
        <v>45573</v>
      </c>
      <c r="D256" s="26" t="s">
        <v>63</v>
      </c>
      <c r="E256" s="5" t="s">
        <v>1355</v>
      </c>
      <c r="F256" s="5" t="s">
        <v>89</v>
      </c>
      <c r="G256" s="5">
        <v>19.32</v>
      </c>
      <c r="H256" s="187">
        <v>248619.24</v>
      </c>
      <c r="L256" s="118"/>
    </row>
    <row r="257" spans="1:12" ht="14.25" customHeight="1">
      <c r="A257" s="5" t="s">
        <v>2143</v>
      </c>
      <c r="B257" s="5" t="s">
        <v>2144</v>
      </c>
      <c r="C257" s="186">
        <v>45573</v>
      </c>
      <c r="D257" s="26" t="s">
        <v>82</v>
      </c>
      <c r="E257" s="5" t="s">
        <v>2110</v>
      </c>
      <c r="F257" s="5" t="s">
        <v>89</v>
      </c>
      <c r="G257" s="5">
        <v>650</v>
      </c>
      <c r="H257" s="187">
        <v>247969.24</v>
      </c>
      <c r="L257" s="118"/>
    </row>
    <row r="258" spans="1:12" ht="14.25" customHeight="1">
      <c r="A258" s="5" t="s">
        <v>2143</v>
      </c>
      <c r="B258" s="5" t="s">
        <v>2144</v>
      </c>
      <c r="C258" s="186">
        <v>45573</v>
      </c>
      <c r="D258" s="26" t="s">
        <v>281</v>
      </c>
      <c r="E258" s="5" t="s">
        <v>2111</v>
      </c>
      <c r="F258" s="5" t="s">
        <v>89</v>
      </c>
      <c r="G258" s="118">
        <v>183.54</v>
      </c>
      <c r="H258" s="187">
        <v>247785.7</v>
      </c>
      <c r="L258" s="118"/>
    </row>
    <row r="259" spans="1:12" ht="14.25" customHeight="1">
      <c r="A259" s="5" t="s">
        <v>2143</v>
      </c>
      <c r="B259" s="5" t="s">
        <v>2147</v>
      </c>
      <c r="C259" s="186">
        <v>45575</v>
      </c>
      <c r="D259" s="26" t="s">
        <v>142</v>
      </c>
      <c r="E259" s="5" t="s">
        <v>182</v>
      </c>
      <c r="F259" s="5">
        <v>101.99</v>
      </c>
      <c r="G259" s="5" t="s">
        <v>89</v>
      </c>
      <c r="H259" s="187">
        <v>248091.67</v>
      </c>
      <c r="L259" s="118"/>
    </row>
    <row r="260" spans="1:12" ht="14.25" customHeight="1">
      <c r="A260" s="5" t="s">
        <v>2143</v>
      </c>
      <c r="B260" s="5" t="s">
        <v>2147</v>
      </c>
      <c r="C260" s="186">
        <v>45581</v>
      </c>
      <c r="D260" s="26" t="s">
        <v>142</v>
      </c>
      <c r="E260" s="5" t="s">
        <v>182</v>
      </c>
      <c r="F260" s="5">
        <v>102.39</v>
      </c>
      <c r="G260" s="5" t="s">
        <v>89</v>
      </c>
      <c r="H260" s="187">
        <v>309647.15000000002</v>
      </c>
      <c r="L260" s="118"/>
    </row>
    <row r="261" spans="1:12" ht="14.25" customHeight="1">
      <c r="A261" s="5" t="s">
        <v>2143</v>
      </c>
      <c r="B261" s="5" t="s">
        <v>2144</v>
      </c>
      <c r="C261" s="186">
        <v>45575</v>
      </c>
      <c r="D261" s="26" t="s">
        <v>33</v>
      </c>
      <c r="E261" s="5" t="s">
        <v>2112</v>
      </c>
      <c r="F261" s="5" t="s">
        <v>89</v>
      </c>
      <c r="G261" s="118">
        <v>305.98</v>
      </c>
      <c r="H261" s="187">
        <v>247785.69</v>
      </c>
      <c r="L261" s="118"/>
    </row>
    <row r="262" spans="1:12" ht="14.25" customHeight="1">
      <c r="A262" s="5" t="s">
        <v>2143</v>
      </c>
      <c r="B262" s="5" t="s">
        <v>2144</v>
      </c>
      <c r="C262" s="186">
        <v>45575</v>
      </c>
      <c r="D262" s="26" t="s">
        <v>102</v>
      </c>
      <c r="E262" s="5" t="s">
        <v>129</v>
      </c>
      <c r="F262" s="5" t="s">
        <v>89</v>
      </c>
      <c r="G262" s="118">
        <v>2.56</v>
      </c>
      <c r="H262" s="187">
        <v>247783.13</v>
      </c>
      <c r="L262" s="118"/>
    </row>
    <row r="263" spans="1:12" ht="14.25" customHeight="1">
      <c r="A263" s="5" t="s">
        <v>2143</v>
      </c>
      <c r="B263" s="5" t="s">
        <v>2144</v>
      </c>
      <c r="C263" s="186">
        <v>45575</v>
      </c>
      <c r="D263" s="26" t="s">
        <v>102</v>
      </c>
      <c r="E263" s="5" t="s">
        <v>129</v>
      </c>
      <c r="F263" s="5" t="s">
        <v>89</v>
      </c>
      <c r="G263" s="118">
        <v>9</v>
      </c>
      <c r="H263" s="187">
        <v>247774.13</v>
      </c>
      <c r="L263" s="118"/>
    </row>
    <row r="264" spans="1:12" ht="14.25" customHeight="1">
      <c r="A264" s="5" t="s">
        <v>2143</v>
      </c>
      <c r="B264" s="5" t="s">
        <v>2144</v>
      </c>
      <c r="C264" s="186">
        <v>45579</v>
      </c>
      <c r="D264" s="26" t="s">
        <v>138</v>
      </c>
      <c r="E264" s="5" t="s">
        <v>139</v>
      </c>
      <c r="F264" s="5">
        <v>7.0000000000000007E-2</v>
      </c>
      <c r="G264" s="5" t="s">
        <v>89</v>
      </c>
      <c r="H264" s="187">
        <v>247774.2</v>
      </c>
      <c r="L264" s="118"/>
    </row>
    <row r="265" spans="1:12" ht="14.25" customHeight="1">
      <c r="A265" s="5" t="s">
        <v>2143</v>
      </c>
      <c r="B265" s="5" t="s">
        <v>2144</v>
      </c>
      <c r="C265" s="186">
        <v>45579</v>
      </c>
      <c r="D265" s="26" t="s">
        <v>147</v>
      </c>
      <c r="E265" s="5" t="s">
        <v>2113</v>
      </c>
      <c r="F265" s="5" t="s">
        <v>89</v>
      </c>
      <c r="G265" s="118">
        <v>975</v>
      </c>
      <c r="H265" s="187">
        <v>246799.2</v>
      </c>
      <c r="L265" s="118"/>
    </row>
    <row r="266" spans="1:12" ht="14.25" customHeight="1">
      <c r="A266" s="5" t="s">
        <v>2143</v>
      </c>
      <c r="B266" s="5" t="s">
        <v>2144</v>
      </c>
      <c r="C266" s="186">
        <v>45580</v>
      </c>
      <c r="D266" s="26" t="s">
        <v>630</v>
      </c>
      <c r="E266" s="5" t="s">
        <v>359</v>
      </c>
      <c r="F266" s="63">
        <v>5000</v>
      </c>
      <c r="G266" s="5" t="s">
        <v>89</v>
      </c>
      <c r="H266" s="187">
        <v>251799.2</v>
      </c>
      <c r="L266" s="118"/>
    </row>
    <row r="267" spans="1:12" ht="14.25" customHeight="1">
      <c r="A267" s="5" t="s">
        <v>2143</v>
      </c>
      <c r="B267" s="5" t="s">
        <v>2144</v>
      </c>
      <c r="C267" s="186">
        <v>45580</v>
      </c>
      <c r="D267" s="26" t="s">
        <v>175</v>
      </c>
      <c r="E267" s="5" t="s">
        <v>2114</v>
      </c>
      <c r="F267" s="5">
        <v>116.9</v>
      </c>
      <c r="G267" s="5" t="s">
        <v>89</v>
      </c>
      <c r="H267" s="187">
        <v>251916.1</v>
      </c>
      <c r="L267" s="118"/>
    </row>
    <row r="268" spans="1:12" ht="14.25" customHeight="1">
      <c r="A268" s="5" t="s">
        <v>2143</v>
      </c>
      <c r="B268" s="5" t="s">
        <v>2144</v>
      </c>
      <c r="C268" s="186">
        <v>45580</v>
      </c>
      <c r="D268" s="26" t="s">
        <v>582</v>
      </c>
      <c r="E268" s="5" t="s">
        <v>2115</v>
      </c>
      <c r="F268" s="5" t="s">
        <v>89</v>
      </c>
      <c r="G268" s="118">
        <v>78.7</v>
      </c>
      <c r="H268" s="187">
        <v>251837.4</v>
      </c>
      <c r="L268" s="118"/>
    </row>
    <row r="269" spans="1:12" ht="14.25" customHeight="1">
      <c r="A269" s="5" t="s">
        <v>2143</v>
      </c>
      <c r="B269" s="5" t="s">
        <v>2144</v>
      </c>
      <c r="C269" s="186">
        <v>45580</v>
      </c>
      <c r="D269" s="26" t="s">
        <v>102</v>
      </c>
      <c r="E269" s="5" t="s">
        <v>167</v>
      </c>
      <c r="F269" s="5" t="s">
        <v>89</v>
      </c>
      <c r="G269" s="118">
        <v>156.1</v>
      </c>
      <c r="H269" s="187">
        <v>251681.3</v>
      </c>
      <c r="L269" s="118"/>
    </row>
    <row r="270" spans="1:12" ht="14.25" customHeight="1">
      <c r="A270" s="5" t="s">
        <v>2143</v>
      </c>
      <c r="B270" s="5" t="s">
        <v>2144</v>
      </c>
      <c r="C270" s="186">
        <v>45580</v>
      </c>
      <c r="D270" s="26" t="s">
        <v>50</v>
      </c>
      <c r="E270" s="5" t="s">
        <v>171</v>
      </c>
      <c r="F270" s="5" t="s">
        <v>89</v>
      </c>
      <c r="G270" s="118">
        <v>786.22</v>
      </c>
      <c r="H270" s="187">
        <v>250895.08</v>
      </c>
      <c r="L270" s="118"/>
    </row>
    <row r="271" spans="1:12" ht="14.25" customHeight="1">
      <c r="A271" s="5" t="s">
        <v>2143</v>
      </c>
      <c r="B271" s="5" t="s">
        <v>2145</v>
      </c>
      <c r="C271" s="186">
        <v>45573</v>
      </c>
      <c r="D271" s="26" t="s">
        <v>142</v>
      </c>
      <c r="E271" s="5" t="s">
        <v>182</v>
      </c>
      <c r="F271" s="5">
        <v>627.47</v>
      </c>
      <c r="G271" s="5" t="s">
        <v>89</v>
      </c>
      <c r="H271" s="187">
        <v>239492.42</v>
      </c>
      <c r="L271" s="118"/>
    </row>
    <row r="272" spans="1:12" ht="14.25" customHeight="1">
      <c r="A272" s="5" t="s">
        <v>2143</v>
      </c>
      <c r="B272" s="5" t="s">
        <v>2145</v>
      </c>
      <c r="C272" s="186">
        <v>45572</v>
      </c>
      <c r="D272" s="26" t="s">
        <v>142</v>
      </c>
      <c r="E272" s="5" t="s">
        <v>182</v>
      </c>
      <c r="F272" s="5">
        <v>691.7</v>
      </c>
      <c r="G272" s="5" t="s">
        <v>89</v>
      </c>
      <c r="H272" s="187">
        <v>215188.99</v>
      </c>
      <c r="L272" s="118"/>
    </row>
    <row r="273" spans="1:12" ht="14.25" customHeight="1">
      <c r="A273" s="5" t="s">
        <v>2143</v>
      </c>
      <c r="B273" s="5" t="s">
        <v>2147</v>
      </c>
      <c r="C273" s="186">
        <v>45581</v>
      </c>
      <c r="D273" s="26" t="s">
        <v>142</v>
      </c>
      <c r="E273" s="5" t="s">
        <v>182</v>
      </c>
      <c r="F273" s="5">
        <v>250.19</v>
      </c>
      <c r="G273" s="5" t="s">
        <v>89</v>
      </c>
      <c r="H273" s="187">
        <v>283483.68</v>
      </c>
      <c r="L273" s="118"/>
    </row>
    <row r="274" spans="1:12" ht="14.25" customHeight="1">
      <c r="A274" s="5" t="s">
        <v>2143</v>
      </c>
      <c r="B274" s="5" t="s">
        <v>2147</v>
      </c>
      <c r="C274" s="186">
        <v>45581</v>
      </c>
      <c r="D274" s="26" t="s">
        <v>142</v>
      </c>
      <c r="E274" s="5" t="s">
        <v>182</v>
      </c>
      <c r="F274" s="5">
        <v>275.23</v>
      </c>
      <c r="G274" s="5" t="s">
        <v>89</v>
      </c>
      <c r="H274" s="187">
        <v>316402.98</v>
      </c>
      <c r="L274" s="118"/>
    </row>
    <row r="275" spans="1:12" ht="14.25" customHeight="1">
      <c r="A275" s="5" t="s">
        <v>2143</v>
      </c>
      <c r="B275" s="5" t="s">
        <v>2147</v>
      </c>
      <c r="C275" s="186">
        <v>45581</v>
      </c>
      <c r="D275" s="26" t="s">
        <v>142</v>
      </c>
      <c r="E275" s="5" t="s">
        <v>182</v>
      </c>
      <c r="F275" s="5">
        <v>299</v>
      </c>
      <c r="G275" s="5" t="s">
        <v>89</v>
      </c>
      <c r="H275" s="187">
        <v>290164.12</v>
      </c>
      <c r="L275" s="118"/>
    </row>
    <row r="276" spans="1:12" ht="14.25" customHeight="1">
      <c r="A276" s="5" t="s">
        <v>2143</v>
      </c>
      <c r="B276" s="5" t="s">
        <v>2144</v>
      </c>
      <c r="C276" s="186">
        <v>45590</v>
      </c>
      <c r="D276" s="26" t="s">
        <v>142</v>
      </c>
      <c r="E276" s="5" t="s">
        <v>182</v>
      </c>
      <c r="F276" s="5">
        <v>326.47000000000003</v>
      </c>
      <c r="G276" s="5" t="s">
        <v>89</v>
      </c>
      <c r="H276" s="187">
        <v>362773.29</v>
      </c>
      <c r="L276" s="118"/>
    </row>
    <row r="277" spans="1:12" ht="14.25" customHeight="1">
      <c r="A277" s="5" t="s">
        <v>2143</v>
      </c>
      <c r="B277" s="5" t="s">
        <v>2145</v>
      </c>
      <c r="C277" s="186">
        <v>45581</v>
      </c>
      <c r="D277" s="26" t="s">
        <v>142</v>
      </c>
      <c r="E277" s="5" t="s">
        <v>182</v>
      </c>
      <c r="F277" s="5">
        <v>720.8</v>
      </c>
      <c r="G277" s="5" t="s">
        <v>89</v>
      </c>
      <c r="H277" s="187">
        <v>262043.3</v>
      </c>
      <c r="L277" s="118"/>
    </row>
    <row r="278" spans="1:12" ht="14.25" customHeight="1">
      <c r="A278" s="5" t="s">
        <v>2143</v>
      </c>
      <c r="B278" s="5" t="s">
        <v>2147</v>
      </c>
      <c r="C278" s="186">
        <v>45581</v>
      </c>
      <c r="D278" s="26" t="s">
        <v>142</v>
      </c>
      <c r="E278" s="5" t="s">
        <v>182</v>
      </c>
      <c r="F278" s="5">
        <v>474.15</v>
      </c>
      <c r="G278" s="5" t="s">
        <v>89</v>
      </c>
      <c r="H278" s="187">
        <v>342735.35999999999</v>
      </c>
      <c r="L278" s="118"/>
    </row>
    <row r="279" spans="1:12" ht="14.25" customHeight="1">
      <c r="A279" s="5" t="s">
        <v>2143</v>
      </c>
      <c r="B279" s="5" t="s">
        <v>2147</v>
      </c>
      <c r="C279" s="186">
        <v>45581</v>
      </c>
      <c r="D279" s="26" t="s">
        <v>142</v>
      </c>
      <c r="E279" s="5" t="s">
        <v>182</v>
      </c>
      <c r="F279" s="5">
        <v>509</v>
      </c>
      <c r="G279" s="5" t="s">
        <v>89</v>
      </c>
      <c r="H279" s="187">
        <v>325607.57</v>
      </c>
      <c r="L279" s="118"/>
    </row>
    <row r="280" spans="1:12" ht="14.25" customHeight="1">
      <c r="A280" s="5" t="s">
        <v>2143</v>
      </c>
      <c r="B280" s="5" t="s">
        <v>2147</v>
      </c>
      <c r="C280" s="186">
        <v>45581</v>
      </c>
      <c r="D280" s="26" t="s">
        <v>142</v>
      </c>
      <c r="E280" s="5" t="s">
        <v>182</v>
      </c>
      <c r="F280" s="5">
        <v>515.64</v>
      </c>
      <c r="G280" s="5" t="s">
        <v>89</v>
      </c>
      <c r="H280" s="187">
        <v>251410.72</v>
      </c>
      <c r="L280" s="118"/>
    </row>
    <row r="281" spans="1:12" ht="14.25" customHeight="1">
      <c r="A281" s="5" t="s">
        <v>2143</v>
      </c>
      <c r="B281" s="5" t="s">
        <v>2147</v>
      </c>
      <c r="C281" s="186">
        <v>45581</v>
      </c>
      <c r="D281" s="26" t="s">
        <v>142</v>
      </c>
      <c r="E281" s="5" t="s">
        <v>182</v>
      </c>
      <c r="F281" s="5">
        <v>545.5</v>
      </c>
      <c r="G281" s="5" t="s">
        <v>89</v>
      </c>
      <c r="H281" s="187">
        <v>325098.57</v>
      </c>
      <c r="L281" s="118"/>
    </row>
    <row r="282" spans="1:12" ht="14.25" customHeight="1">
      <c r="A282" s="5" t="s">
        <v>2143</v>
      </c>
      <c r="B282" s="5" t="s">
        <v>2145</v>
      </c>
      <c r="C282" s="186">
        <v>45573</v>
      </c>
      <c r="D282" s="26" t="s">
        <v>142</v>
      </c>
      <c r="E282" s="5" t="s">
        <v>182</v>
      </c>
      <c r="F282" s="5">
        <v>970.15</v>
      </c>
      <c r="G282" s="5" t="s">
        <v>89</v>
      </c>
      <c r="H282" s="187">
        <v>247523.74</v>
      </c>
      <c r="L282" s="118"/>
    </row>
    <row r="283" spans="1:12" ht="14.25" customHeight="1">
      <c r="A283" s="5" t="s">
        <v>2143</v>
      </c>
      <c r="B283" s="5" t="s">
        <v>2145</v>
      </c>
      <c r="C283" s="186">
        <v>45573</v>
      </c>
      <c r="D283" s="26" t="s">
        <v>142</v>
      </c>
      <c r="E283" s="5" t="s">
        <v>182</v>
      </c>
      <c r="F283" s="187">
        <v>1114.82</v>
      </c>
      <c r="G283" s="5" t="s">
        <v>89</v>
      </c>
      <c r="H283" s="187">
        <v>248638.56</v>
      </c>
      <c r="L283" s="118"/>
    </row>
    <row r="284" spans="1:12" ht="14.25" customHeight="1">
      <c r="A284" s="5" t="s">
        <v>2143</v>
      </c>
      <c r="B284" s="5" t="s">
        <v>2144</v>
      </c>
      <c r="C284" s="186">
        <v>45590</v>
      </c>
      <c r="D284" s="26" t="s">
        <v>142</v>
      </c>
      <c r="E284" s="5" t="s">
        <v>182</v>
      </c>
      <c r="F284" s="5">
        <v>665.5</v>
      </c>
      <c r="G284" s="5" t="s">
        <v>89</v>
      </c>
      <c r="H284" s="187">
        <v>362446.82</v>
      </c>
      <c r="L284" s="118"/>
    </row>
    <row r="285" spans="1:12" ht="14.25" customHeight="1">
      <c r="A285" s="5" t="s">
        <v>2143</v>
      </c>
      <c r="B285" s="5" t="s">
        <v>2144</v>
      </c>
      <c r="C285" s="186">
        <v>45588</v>
      </c>
      <c r="D285" s="26" t="s">
        <v>142</v>
      </c>
      <c r="E285" s="5" t="s">
        <v>182</v>
      </c>
      <c r="F285" s="5">
        <v>700</v>
      </c>
      <c r="G285" s="5" t="s">
        <v>89</v>
      </c>
      <c r="H285" s="187">
        <v>361817.15</v>
      </c>
      <c r="L285" s="118"/>
    </row>
    <row r="286" spans="1:12" ht="14.25" customHeight="1">
      <c r="A286" s="5" t="s">
        <v>2143</v>
      </c>
      <c r="B286" s="5" t="s">
        <v>2145</v>
      </c>
      <c r="C286" s="186">
        <v>45581</v>
      </c>
      <c r="D286" s="26" t="s">
        <v>142</v>
      </c>
      <c r="E286" s="5" t="s">
        <v>182</v>
      </c>
      <c r="F286" s="187">
        <v>1186.8599999999999</v>
      </c>
      <c r="G286" s="5" t="s">
        <v>89</v>
      </c>
      <c r="H286" s="187">
        <v>273847.61</v>
      </c>
      <c r="L286" s="118"/>
    </row>
    <row r="287" spans="1:12" ht="14.25" customHeight="1">
      <c r="A287" s="5" t="s">
        <v>2143</v>
      </c>
      <c r="B287" s="5" t="s">
        <v>2145</v>
      </c>
      <c r="C287" s="186">
        <v>45581</v>
      </c>
      <c r="D287" s="26" t="s">
        <v>142</v>
      </c>
      <c r="E287" s="5" t="s">
        <v>182</v>
      </c>
      <c r="F287" s="187">
        <v>1412</v>
      </c>
      <c r="G287" s="5" t="s">
        <v>89</v>
      </c>
      <c r="H287" s="187">
        <v>261322.5</v>
      </c>
      <c r="L287" s="118"/>
    </row>
    <row r="288" spans="1:12" ht="14.25" customHeight="1">
      <c r="A288" s="5" t="s">
        <v>2143</v>
      </c>
      <c r="B288" s="5" t="s">
        <v>2145</v>
      </c>
      <c r="C288" s="186">
        <v>45581</v>
      </c>
      <c r="D288" s="26" t="s">
        <v>142</v>
      </c>
      <c r="E288" s="5" t="s">
        <v>182</v>
      </c>
      <c r="F288" s="187">
        <v>1424.27</v>
      </c>
      <c r="G288" s="5" t="s">
        <v>89</v>
      </c>
      <c r="H288" s="187">
        <v>317827.25</v>
      </c>
      <c r="L288" s="118"/>
    </row>
    <row r="289" spans="1:12" ht="14.25" customHeight="1">
      <c r="A289" s="5" t="s">
        <v>2143</v>
      </c>
      <c r="B289" s="5" t="s">
        <v>2145</v>
      </c>
      <c r="C289" s="186">
        <v>45581</v>
      </c>
      <c r="D289" s="26" t="s">
        <v>142</v>
      </c>
      <c r="E289" s="5" t="s">
        <v>182</v>
      </c>
      <c r="F289" s="187">
        <v>1439.47</v>
      </c>
      <c r="G289" s="5" t="s">
        <v>89</v>
      </c>
      <c r="H289" s="187">
        <v>278302.53000000003</v>
      </c>
      <c r="L289" s="118"/>
    </row>
    <row r="290" spans="1:12" ht="14.25" customHeight="1">
      <c r="A290" s="5" t="s">
        <v>2143</v>
      </c>
      <c r="B290" s="5" t="s">
        <v>2144</v>
      </c>
      <c r="C290" s="186">
        <v>45581</v>
      </c>
      <c r="D290" s="26" t="s">
        <v>142</v>
      </c>
      <c r="E290" s="5" t="s">
        <v>182</v>
      </c>
      <c r="F290" s="187">
        <v>1211.8800000000001</v>
      </c>
      <c r="G290" s="5" t="s">
        <v>89</v>
      </c>
      <c r="H290" s="187">
        <v>333485.26</v>
      </c>
      <c r="L290" s="118"/>
    </row>
    <row r="291" spans="1:12" ht="14.25" customHeight="1">
      <c r="A291" s="5" t="s">
        <v>2143</v>
      </c>
      <c r="B291" s="5" t="s">
        <v>2144</v>
      </c>
      <c r="C291" s="186">
        <v>45588</v>
      </c>
      <c r="D291" s="26" t="s">
        <v>142</v>
      </c>
      <c r="E291" s="5" t="s">
        <v>182</v>
      </c>
      <c r="F291" s="187">
        <v>1212</v>
      </c>
      <c r="G291" s="5" t="s">
        <v>89</v>
      </c>
      <c r="H291" s="187">
        <v>359797.15</v>
      </c>
      <c r="L291" s="118"/>
    </row>
    <row r="292" spans="1:12" ht="14.25" customHeight="1">
      <c r="A292" s="5" t="s">
        <v>2143</v>
      </c>
      <c r="B292" s="5" t="s">
        <v>2147</v>
      </c>
      <c r="C292" s="186">
        <v>45588</v>
      </c>
      <c r="D292" s="26" t="s">
        <v>142</v>
      </c>
      <c r="E292" s="5" t="s">
        <v>182</v>
      </c>
      <c r="F292" s="187">
        <v>1320</v>
      </c>
      <c r="G292" s="5" t="s">
        <v>89</v>
      </c>
      <c r="H292" s="187">
        <v>361117.15</v>
      </c>
      <c r="L292" s="118"/>
    </row>
    <row r="293" spans="1:12" ht="14.25" customHeight="1">
      <c r="A293" s="5" t="s">
        <v>2143</v>
      </c>
      <c r="B293" s="5" t="s">
        <v>2144</v>
      </c>
      <c r="C293" s="186">
        <v>45581</v>
      </c>
      <c r="D293" s="26" t="s">
        <v>142</v>
      </c>
      <c r="E293" s="5" t="s">
        <v>182</v>
      </c>
      <c r="F293" s="187">
        <v>1376.6</v>
      </c>
      <c r="G293" s="5" t="s">
        <v>89</v>
      </c>
      <c r="H293" s="187">
        <v>314596.68</v>
      </c>
      <c r="L293" s="118"/>
    </row>
    <row r="294" spans="1:12" ht="14.25" customHeight="1">
      <c r="A294" s="5" t="s">
        <v>2143</v>
      </c>
      <c r="B294" s="5" t="s">
        <v>2144</v>
      </c>
      <c r="C294" s="186">
        <v>45583</v>
      </c>
      <c r="D294" s="26" t="s">
        <v>142</v>
      </c>
      <c r="E294" s="5" t="s">
        <v>2109</v>
      </c>
      <c r="F294" s="187">
        <v>1388.87</v>
      </c>
      <c r="G294" s="5" t="s">
        <v>89</v>
      </c>
      <c r="H294" s="187">
        <v>383438.98</v>
      </c>
      <c r="L294" s="118"/>
    </row>
    <row r="295" spans="1:12" ht="14.25" customHeight="1">
      <c r="A295" s="5" t="s">
        <v>2143</v>
      </c>
      <c r="B295" s="5" t="s">
        <v>2145</v>
      </c>
      <c r="C295" s="186">
        <v>45581</v>
      </c>
      <c r="D295" s="26" t="s">
        <v>142</v>
      </c>
      <c r="E295" s="5" t="s">
        <v>182</v>
      </c>
      <c r="F295" s="187">
        <v>1531.07</v>
      </c>
      <c r="G295" s="5" t="s">
        <v>89</v>
      </c>
      <c r="H295" s="187">
        <v>316127.75</v>
      </c>
      <c r="L295" s="118"/>
    </row>
    <row r="296" spans="1:12" ht="14.25" customHeight="1">
      <c r="A296" s="5" t="s">
        <v>2143</v>
      </c>
      <c r="B296" s="5" t="s">
        <v>2147</v>
      </c>
      <c r="C296" s="186">
        <v>45581</v>
      </c>
      <c r="D296" s="26" t="s">
        <v>142</v>
      </c>
      <c r="E296" s="5" t="s">
        <v>182</v>
      </c>
      <c r="F296" s="187">
        <v>1412</v>
      </c>
      <c r="G296" s="5" t="s">
        <v>89</v>
      </c>
      <c r="H296" s="187">
        <v>346305.76</v>
      </c>
      <c r="L296" s="118"/>
    </row>
    <row r="297" spans="1:12" ht="14.25" customHeight="1">
      <c r="A297" s="5" t="s">
        <v>2143</v>
      </c>
      <c r="B297" s="5" t="s">
        <v>2145</v>
      </c>
      <c r="C297" s="186">
        <v>45581</v>
      </c>
      <c r="D297" s="26" t="s">
        <v>142</v>
      </c>
      <c r="E297" s="5" t="s">
        <v>182</v>
      </c>
      <c r="F297" s="187">
        <v>1537.19</v>
      </c>
      <c r="G297" s="5" t="s">
        <v>89</v>
      </c>
      <c r="H297" s="187">
        <v>340723.34</v>
      </c>
      <c r="L297" s="118"/>
    </row>
    <row r="298" spans="1:12" ht="14.25" customHeight="1">
      <c r="A298" s="5" t="s">
        <v>2143</v>
      </c>
      <c r="B298" s="5" t="s">
        <v>2145</v>
      </c>
      <c r="C298" s="186">
        <v>45581</v>
      </c>
      <c r="D298" s="26" t="s">
        <v>142</v>
      </c>
      <c r="E298" s="5" t="s">
        <v>182</v>
      </c>
      <c r="F298" s="187">
        <v>1537.87</v>
      </c>
      <c r="G298" s="5" t="s">
        <v>89</v>
      </c>
      <c r="H298" s="187">
        <v>342261.21</v>
      </c>
      <c r="L298" s="118"/>
    </row>
    <row r="299" spans="1:12" ht="14.25" customHeight="1">
      <c r="A299" s="5" t="s">
        <v>2143</v>
      </c>
      <c r="B299" s="5" t="s">
        <v>2147</v>
      </c>
      <c r="C299" s="186">
        <v>45581</v>
      </c>
      <c r="D299" s="26" t="s">
        <v>142</v>
      </c>
      <c r="E299" s="5" t="s">
        <v>182</v>
      </c>
      <c r="F299" s="187">
        <v>1501.51</v>
      </c>
      <c r="G299" s="5" t="s">
        <v>89</v>
      </c>
      <c r="H299" s="187">
        <v>360986.27</v>
      </c>
      <c r="L299" s="118"/>
    </row>
    <row r="300" spans="1:12" ht="14.25" customHeight="1">
      <c r="A300" s="5" t="s">
        <v>2143</v>
      </c>
      <c r="B300" s="5" t="s">
        <v>2147</v>
      </c>
      <c r="C300" s="186">
        <v>45581</v>
      </c>
      <c r="D300" s="26" t="s">
        <v>142</v>
      </c>
      <c r="E300" s="5" t="s">
        <v>182</v>
      </c>
      <c r="F300" s="187">
        <v>1519.11</v>
      </c>
      <c r="G300" s="5" t="s">
        <v>89</v>
      </c>
      <c r="H300" s="187">
        <v>309544.76</v>
      </c>
      <c r="L300" s="118"/>
    </row>
    <row r="301" spans="1:12" ht="14.25" customHeight="1">
      <c r="A301" s="5" t="s">
        <v>2143</v>
      </c>
      <c r="B301" s="5" t="s">
        <v>2145</v>
      </c>
      <c r="C301" s="186">
        <v>45581</v>
      </c>
      <c r="D301" s="26" t="s">
        <v>142</v>
      </c>
      <c r="E301" s="5" t="s">
        <v>182</v>
      </c>
      <c r="F301" s="187">
        <v>1551.44</v>
      </c>
      <c r="G301" s="5" t="s">
        <v>89</v>
      </c>
      <c r="H301" s="187">
        <v>332273.38</v>
      </c>
      <c r="L301" s="118"/>
    </row>
    <row r="302" spans="1:12" ht="14.25" customHeight="1">
      <c r="A302" s="5" t="s">
        <v>2143</v>
      </c>
      <c r="B302" s="5" t="s">
        <v>2145</v>
      </c>
      <c r="C302" s="186">
        <v>45581</v>
      </c>
      <c r="D302" s="26" t="s">
        <v>142</v>
      </c>
      <c r="E302" s="5" t="s">
        <v>182</v>
      </c>
      <c r="F302" s="187">
        <v>1678.81</v>
      </c>
      <c r="G302" s="5" t="s">
        <v>89</v>
      </c>
      <c r="H302" s="187">
        <v>302915.49</v>
      </c>
      <c r="L302" s="118"/>
    </row>
    <row r="303" spans="1:12" ht="14.25" customHeight="1">
      <c r="A303" s="5" t="s">
        <v>2143</v>
      </c>
      <c r="B303" s="5" t="s">
        <v>2145</v>
      </c>
      <c r="C303" s="186">
        <v>45581</v>
      </c>
      <c r="D303" s="26" t="s">
        <v>142</v>
      </c>
      <c r="E303" s="5" t="s">
        <v>182</v>
      </c>
      <c r="F303" s="187">
        <v>2226.1799999999998</v>
      </c>
      <c r="G303" s="5" t="s">
        <v>89</v>
      </c>
      <c r="H303" s="187">
        <v>324553.07</v>
      </c>
      <c r="L303" s="118"/>
    </row>
    <row r="304" spans="1:12" ht="14.25" customHeight="1">
      <c r="A304" s="5" t="s">
        <v>2143</v>
      </c>
      <c r="B304" s="5" t="s">
        <v>2145</v>
      </c>
      <c r="C304" s="186">
        <v>45572</v>
      </c>
      <c r="D304" s="26" t="s">
        <v>142</v>
      </c>
      <c r="E304" s="5" t="s">
        <v>182</v>
      </c>
      <c r="F304" s="187">
        <v>2340.96</v>
      </c>
      <c r="G304" s="5" t="s">
        <v>89</v>
      </c>
      <c r="H304" s="187">
        <v>217529.95</v>
      </c>
      <c r="L304" s="118"/>
    </row>
    <row r="305" spans="1:12" ht="14.25" customHeight="1">
      <c r="A305" s="5" t="s">
        <v>2143</v>
      </c>
      <c r="B305" s="5" t="s">
        <v>2147</v>
      </c>
      <c r="C305" s="186">
        <v>45581</v>
      </c>
      <c r="D305" s="26" t="s">
        <v>142</v>
      </c>
      <c r="E305" s="5" t="s">
        <v>182</v>
      </c>
      <c r="F305" s="187">
        <v>1601.43</v>
      </c>
      <c r="G305" s="5" t="s">
        <v>89</v>
      </c>
      <c r="H305" s="187">
        <v>367503.59</v>
      </c>
      <c r="L305" s="118"/>
    </row>
    <row r="306" spans="1:12" ht="14.25" customHeight="1">
      <c r="A306" s="5" t="s">
        <v>2143</v>
      </c>
      <c r="B306" s="5" t="s">
        <v>2147</v>
      </c>
      <c r="C306" s="186">
        <v>45581</v>
      </c>
      <c r="D306" s="26" t="s">
        <v>142</v>
      </c>
      <c r="E306" s="5" t="s">
        <v>182</v>
      </c>
      <c r="F306" s="187">
        <v>1618.02</v>
      </c>
      <c r="G306" s="5" t="s">
        <v>89</v>
      </c>
      <c r="H306" s="187">
        <v>365902.16</v>
      </c>
      <c r="L306" s="118"/>
    </row>
    <row r="307" spans="1:12" ht="14.25" customHeight="1">
      <c r="A307" s="5" t="s">
        <v>2143</v>
      </c>
      <c r="B307" s="5" t="s">
        <v>2147</v>
      </c>
      <c r="C307" s="186">
        <v>45581</v>
      </c>
      <c r="D307" s="26" t="s">
        <v>142</v>
      </c>
      <c r="E307" s="5" t="s">
        <v>182</v>
      </c>
      <c r="F307" s="187">
        <v>1645.48</v>
      </c>
      <c r="G307" s="5" t="s">
        <v>89</v>
      </c>
      <c r="H307" s="187">
        <v>362631.75</v>
      </c>
      <c r="L307" s="118"/>
    </row>
    <row r="308" spans="1:12" ht="14.25" customHeight="1">
      <c r="A308" s="5" t="s">
        <v>2143</v>
      </c>
      <c r="B308" s="5" t="s">
        <v>2147</v>
      </c>
      <c r="C308" s="186">
        <v>45581</v>
      </c>
      <c r="D308" s="26" t="s">
        <v>142</v>
      </c>
      <c r="E308" s="5" t="s">
        <v>182</v>
      </c>
      <c r="F308" s="187">
        <v>1652.39</v>
      </c>
      <c r="G308" s="5" t="s">
        <v>89</v>
      </c>
      <c r="H308" s="187">
        <v>364284.14</v>
      </c>
      <c r="L308" s="118"/>
    </row>
    <row r="309" spans="1:12" ht="14.25" customHeight="1">
      <c r="A309" s="5" t="s">
        <v>2143</v>
      </c>
      <c r="B309" s="5" t="s">
        <v>2145</v>
      </c>
      <c r="C309" s="186">
        <v>45581</v>
      </c>
      <c r="D309" s="26" t="s">
        <v>142</v>
      </c>
      <c r="E309" s="5" t="s">
        <v>182</v>
      </c>
      <c r="F309" s="187">
        <v>2796.39</v>
      </c>
      <c r="G309" s="5" t="s">
        <v>89</v>
      </c>
      <c r="H309" s="187">
        <v>305711.88</v>
      </c>
      <c r="L309" s="118"/>
    </row>
    <row r="310" spans="1:12" ht="14.25" customHeight="1">
      <c r="A310" s="5" t="s">
        <v>2143</v>
      </c>
      <c r="B310" s="5" t="s">
        <v>2144</v>
      </c>
      <c r="C310" s="186">
        <v>45583</v>
      </c>
      <c r="D310" s="26" t="s">
        <v>142</v>
      </c>
      <c r="E310" s="5" t="s">
        <v>2109</v>
      </c>
      <c r="F310" s="187">
        <v>1712.42</v>
      </c>
      <c r="G310" s="5" t="s">
        <v>89</v>
      </c>
      <c r="H310" s="187">
        <v>382050.11</v>
      </c>
      <c r="L310" s="118"/>
    </row>
    <row r="311" spans="1:12" ht="14.25" customHeight="1">
      <c r="A311" s="5" t="s">
        <v>2143</v>
      </c>
      <c r="B311" s="5" t="s">
        <v>2147</v>
      </c>
      <c r="C311" s="186">
        <v>45581</v>
      </c>
      <c r="D311" s="26" t="s">
        <v>142</v>
      </c>
      <c r="E311" s="5" t="s">
        <v>182</v>
      </c>
      <c r="F311" s="187">
        <v>1973.6</v>
      </c>
      <c r="G311" s="5" t="s">
        <v>89</v>
      </c>
      <c r="H311" s="187">
        <v>339186.15</v>
      </c>
      <c r="L311" s="118"/>
    </row>
    <row r="312" spans="1:12" ht="14.25" customHeight="1">
      <c r="A312" s="5" t="s">
        <v>2143</v>
      </c>
      <c r="B312" s="5" t="s">
        <v>2147</v>
      </c>
      <c r="C312" s="186">
        <v>45581</v>
      </c>
      <c r="D312" s="26" t="s">
        <v>142</v>
      </c>
      <c r="E312" s="5" t="s">
        <v>182</v>
      </c>
      <c r="F312" s="187">
        <v>1973.6</v>
      </c>
      <c r="G312" s="5" t="s">
        <v>89</v>
      </c>
      <c r="H312" s="187">
        <v>359484.76</v>
      </c>
      <c r="L312" s="118"/>
    </row>
    <row r="313" spans="1:12" ht="14.25" customHeight="1">
      <c r="A313" s="5" t="s">
        <v>2143</v>
      </c>
      <c r="B313" s="5" t="s">
        <v>2147</v>
      </c>
      <c r="C313" s="186">
        <v>45581</v>
      </c>
      <c r="D313" s="26" t="s">
        <v>142</v>
      </c>
      <c r="E313" s="5" t="s">
        <v>182</v>
      </c>
      <c r="F313" s="187">
        <v>1985.59</v>
      </c>
      <c r="G313" s="5" t="s">
        <v>89</v>
      </c>
      <c r="H313" s="187">
        <v>327593.15999999997</v>
      </c>
      <c r="L313" s="118"/>
    </row>
    <row r="314" spans="1:12" ht="14.25" customHeight="1">
      <c r="A314" s="5" t="s">
        <v>2143</v>
      </c>
      <c r="B314" s="5" t="s">
        <v>2144</v>
      </c>
      <c r="C314" s="186">
        <v>45583</v>
      </c>
      <c r="D314" s="26" t="s">
        <v>142</v>
      </c>
      <c r="E314" s="5" t="s">
        <v>182</v>
      </c>
      <c r="F314" s="187">
        <v>2113.85</v>
      </c>
      <c r="G314" s="5" t="s">
        <v>89</v>
      </c>
      <c r="H314" s="187">
        <v>371952.83</v>
      </c>
      <c r="L314" s="118"/>
    </row>
    <row r="315" spans="1:12" ht="14.25" customHeight="1">
      <c r="A315" s="5" t="s">
        <v>2143</v>
      </c>
      <c r="B315" s="5" t="s">
        <v>2147</v>
      </c>
      <c r="C315" s="186">
        <v>45581</v>
      </c>
      <c r="D315" s="26" t="s">
        <v>142</v>
      </c>
      <c r="E315" s="5" t="s">
        <v>182</v>
      </c>
      <c r="F315" s="187">
        <v>2158.4</v>
      </c>
      <c r="G315" s="5" t="s">
        <v>89</v>
      </c>
      <c r="H315" s="187">
        <v>344893.76</v>
      </c>
      <c r="L315" s="118"/>
    </row>
    <row r="316" spans="1:12" ht="14.25" customHeight="1">
      <c r="A316" s="5" t="s">
        <v>2143</v>
      </c>
      <c r="B316" s="5" t="s">
        <v>2145</v>
      </c>
      <c r="C316" s="186">
        <v>45581</v>
      </c>
      <c r="D316" s="26" t="s">
        <v>142</v>
      </c>
      <c r="E316" s="5" t="s">
        <v>182</v>
      </c>
      <c r="F316" s="187">
        <v>3015.45</v>
      </c>
      <c r="G316" s="5" t="s">
        <v>89</v>
      </c>
      <c r="H316" s="187">
        <v>276863.06</v>
      </c>
      <c r="L316" s="118"/>
    </row>
    <row r="317" spans="1:12" ht="14.25" customHeight="1">
      <c r="A317" s="5" t="s">
        <v>2143</v>
      </c>
      <c r="B317" s="5" t="s">
        <v>2144</v>
      </c>
      <c r="C317" s="186">
        <v>45583</v>
      </c>
      <c r="D317" s="26" t="s">
        <v>142</v>
      </c>
      <c r="E317" s="5" t="s">
        <v>182</v>
      </c>
      <c r="F317" s="187">
        <v>2242.1999999999998</v>
      </c>
      <c r="G317" s="5" t="s">
        <v>89</v>
      </c>
      <c r="H317" s="187">
        <v>369745.79</v>
      </c>
      <c r="L317" s="118"/>
    </row>
    <row r="318" spans="1:12" ht="14.25" customHeight="1">
      <c r="A318" s="5" t="s">
        <v>2143</v>
      </c>
      <c r="B318" s="5" t="s">
        <v>2144</v>
      </c>
      <c r="C318" s="186">
        <v>45581</v>
      </c>
      <c r="D318" s="26" t="s">
        <v>142</v>
      </c>
      <c r="E318" s="5" t="s">
        <v>182</v>
      </c>
      <c r="F318" s="187">
        <v>2313.77</v>
      </c>
      <c r="G318" s="5" t="s">
        <v>89</v>
      </c>
      <c r="H318" s="187">
        <v>308025.65000000002</v>
      </c>
      <c r="L318" s="118"/>
    </row>
    <row r="319" spans="1:12" ht="14.25" customHeight="1">
      <c r="A319" s="5" t="s">
        <v>2143</v>
      </c>
      <c r="B319" s="5" t="s">
        <v>2144</v>
      </c>
      <c r="C319" s="186">
        <v>45588</v>
      </c>
      <c r="D319" s="26" t="s">
        <v>142</v>
      </c>
      <c r="E319" s="5" t="s">
        <v>182</v>
      </c>
      <c r="F319" s="187">
        <v>2744</v>
      </c>
      <c r="G319" s="5" t="s">
        <v>89</v>
      </c>
      <c r="H319" s="187">
        <v>364561.15</v>
      </c>
      <c r="L319" s="118"/>
    </row>
    <row r="320" spans="1:12" ht="14.25" customHeight="1">
      <c r="A320" s="5" t="s">
        <v>2143</v>
      </c>
      <c r="B320" s="5" t="s">
        <v>2145</v>
      </c>
      <c r="C320" s="186">
        <v>45581</v>
      </c>
      <c r="D320" s="26" t="s">
        <v>142</v>
      </c>
      <c r="E320" s="5" t="s">
        <v>182</v>
      </c>
      <c r="F320" s="187">
        <v>3076.66</v>
      </c>
      <c r="G320" s="5" t="s">
        <v>89</v>
      </c>
      <c r="H320" s="187">
        <v>349382.42</v>
      </c>
      <c r="L320" s="118"/>
    </row>
    <row r="321" spans="1:12" ht="14.25" customHeight="1">
      <c r="A321" s="5" t="s">
        <v>2143</v>
      </c>
      <c r="B321" s="5" t="s">
        <v>2145</v>
      </c>
      <c r="C321" s="186">
        <v>45581</v>
      </c>
      <c r="D321" s="26" t="s">
        <v>142</v>
      </c>
      <c r="E321" s="5" t="s">
        <v>182</v>
      </c>
      <c r="F321" s="187">
        <v>3111.58</v>
      </c>
      <c r="G321" s="5" t="s">
        <v>89</v>
      </c>
      <c r="H321" s="187">
        <v>296541.12</v>
      </c>
      <c r="L321" s="118"/>
    </row>
    <row r="322" spans="1:12" ht="14.25" customHeight="1">
      <c r="A322" s="5" t="s">
        <v>2143</v>
      </c>
      <c r="B322" s="5" t="s">
        <v>2147</v>
      </c>
      <c r="C322" s="186">
        <v>45581</v>
      </c>
      <c r="D322" s="26" t="s">
        <v>142</v>
      </c>
      <c r="E322" s="5" t="s">
        <v>182</v>
      </c>
      <c r="F322" s="187">
        <v>3076.66</v>
      </c>
      <c r="G322" s="5" t="s">
        <v>89</v>
      </c>
      <c r="H322" s="187">
        <v>286560.34000000003</v>
      </c>
      <c r="L322" s="118"/>
    </row>
    <row r="323" spans="1:12" ht="14.25" customHeight="1">
      <c r="A323" s="5" t="s">
        <v>2143</v>
      </c>
      <c r="B323" s="5" t="s">
        <v>2145</v>
      </c>
      <c r="C323" s="186">
        <v>45581</v>
      </c>
      <c r="D323" s="26" t="s">
        <v>142</v>
      </c>
      <c r="E323" s="5" t="s">
        <v>182</v>
      </c>
      <c r="F323" s="187">
        <v>3128.78</v>
      </c>
      <c r="G323" s="5" t="s">
        <v>89</v>
      </c>
      <c r="H323" s="187">
        <v>330721.94</v>
      </c>
      <c r="L323" s="118"/>
    </row>
    <row r="324" spans="1:12" ht="14.25" customHeight="1">
      <c r="A324" s="5" t="s">
        <v>2143</v>
      </c>
      <c r="B324" s="5" t="s">
        <v>2145</v>
      </c>
      <c r="C324" s="186">
        <v>45581</v>
      </c>
      <c r="D324" s="26" t="s">
        <v>142</v>
      </c>
      <c r="E324" s="5" t="s">
        <v>182</v>
      </c>
      <c r="F324" s="187">
        <v>3210.93</v>
      </c>
      <c r="G324" s="5" t="s">
        <v>89</v>
      </c>
      <c r="H324" s="187">
        <v>313220.08</v>
      </c>
      <c r="L324" s="118"/>
    </row>
    <row r="325" spans="1:12" ht="14.25" customHeight="1">
      <c r="A325" s="5" t="s">
        <v>2143</v>
      </c>
      <c r="B325" s="5" t="s">
        <v>2145</v>
      </c>
      <c r="C325" s="186">
        <v>45581</v>
      </c>
      <c r="D325" s="26" t="s">
        <v>142</v>
      </c>
      <c r="E325" s="5" t="s">
        <v>182</v>
      </c>
      <c r="F325" s="187">
        <v>3265.42</v>
      </c>
      <c r="G325" s="5" t="s">
        <v>89</v>
      </c>
      <c r="H325" s="187">
        <v>293429.53999999998</v>
      </c>
      <c r="L325" s="118"/>
    </row>
    <row r="326" spans="1:12" ht="14.25" customHeight="1">
      <c r="A326" s="5" t="s">
        <v>2143</v>
      </c>
      <c r="B326" s="5" t="s">
        <v>2145</v>
      </c>
      <c r="C326" s="186">
        <v>45581</v>
      </c>
      <c r="D326" s="26" t="s">
        <v>142</v>
      </c>
      <c r="E326" s="5" t="s">
        <v>182</v>
      </c>
      <c r="F326" s="187">
        <v>3304.78</v>
      </c>
      <c r="G326" s="5" t="s">
        <v>89</v>
      </c>
      <c r="H326" s="187">
        <v>289865.12</v>
      </c>
      <c r="L326" s="118"/>
    </row>
    <row r="327" spans="1:12" ht="14.25" customHeight="1">
      <c r="A327" s="5" t="s">
        <v>2143</v>
      </c>
      <c r="B327" s="5" t="s">
        <v>2145</v>
      </c>
      <c r="C327" s="186">
        <v>45581</v>
      </c>
      <c r="D327" s="26" t="s">
        <v>142</v>
      </c>
      <c r="E327" s="5" t="s">
        <v>182</v>
      </c>
      <c r="F327" s="187">
        <v>3727.29</v>
      </c>
      <c r="G327" s="5" t="s">
        <v>89</v>
      </c>
      <c r="H327" s="187">
        <v>357511.16</v>
      </c>
      <c r="L327" s="118"/>
    </row>
    <row r="328" spans="1:12" ht="14.25" customHeight="1">
      <c r="A328" s="5" t="s">
        <v>2143</v>
      </c>
      <c r="B328" s="5" t="s">
        <v>2145</v>
      </c>
      <c r="C328" s="186">
        <v>45581</v>
      </c>
      <c r="D328" s="26" t="s">
        <v>142</v>
      </c>
      <c r="E328" s="5" t="s">
        <v>182</v>
      </c>
      <c r="F328" s="187">
        <v>4057.54</v>
      </c>
      <c r="G328" s="5" t="s">
        <v>89</v>
      </c>
      <c r="H328" s="187">
        <v>255468.26</v>
      </c>
      <c r="L328" s="118"/>
    </row>
    <row r="329" spans="1:12" ht="14.25" customHeight="1">
      <c r="A329" s="5" t="s">
        <v>2143</v>
      </c>
      <c r="B329" s="5" t="s">
        <v>2144</v>
      </c>
      <c r="C329" s="186">
        <v>45583</v>
      </c>
      <c r="D329" s="26" t="s">
        <v>142</v>
      </c>
      <c r="E329" s="5" t="s">
        <v>182</v>
      </c>
      <c r="F329" s="187">
        <v>3673.18</v>
      </c>
      <c r="G329" s="5" t="s">
        <v>89</v>
      </c>
      <c r="H329" s="187">
        <v>380337.69</v>
      </c>
      <c r="L329" s="118"/>
    </row>
    <row r="330" spans="1:12" ht="14.25" customHeight="1">
      <c r="A330" s="5" t="s">
        <v>2143</v>
      </c>
      <c r="B330" s="5" t="s">
        <v>2147</v>
      </c>
      <c r="C330" s="186">
        <v>45581</v>
      </c>
      <c r="D330" s="26" t="s">
        <v>142</v>
      </c>
      <c r="E330" s="5" t="s">
        <v>182</v>
      </c>
      <c r="F330" s="187">
        <v>3727.29</v>
      </c>
      <c r="G330" s="5" t="s">
        <v>89</v>
      </c>
      <c r="H330" s="187">
        <v>337212.55</v>
      </c>
      <c r="L330" s="118"/>
    </row>
    <row r="331" spans="1:12" ht="14.25" customHeight="1">
      <c r="A331" s="5" t="s">
        <v>2143</v>
      </c>
      <c r="B331" s="5" t="s">
        <v>2145</v>
      </c>
      <c r="C331" s="186">
        <v>45572</v>
      </c>
      <c r="D331" s="26" t="s">
        <v>142</v>
      </c>
      <c r="E331" s="5" t="s">
        <v>182</v>
      </c>
      <c r="F331" s="187">
        <v>4272.99</v>
      </c>
      <c r="G331" s="5" t="s">
        <v>89</v>
      </c>
      <c r="H331" s="187">
        <v>203247.09</v>
      </c>
      <c r="L331" s="118"/>
    </row>
    <row r="332" spans="1:12" ht="14.25" customHeight="1">
      <c r="A332" s="5" t="s">
        <v>2143</v>
      </c>
      <c r="B332" s="5" t="s">
        <v>2145</v>
      </c>
      <c r="C332" s="186">
        <v>45572</v>
      </c>
      <c r="D332" s="26" t="s">
        <v>142</v>
      </c>
      <c r="E332" s="5" t="s">
        <v>182</v>
      </c>
      <c r="F332" s="187">
        <v>4309.66</v>
      </c>
      <c r="G332" s="5" t="s">
        <v>89</v>
      </c>
      <c r="H332" s="187">
        <v>207556.75</v>
      </c>
      <c r="L332" s="118"/>
    </row>
    <row r="333" spans="1:12" ht="14.25" customHeight="1">
      <c r="A333" s="5" t="s">
        <v>2143</v>
      </c>
      <c r="B333" s="5" t="s">
        <v>2144</v>
      </c>
      <c r="C333" s="186">
        <v>45588</v>
      </c>
      <c r="D333" s="66" t="s">
        <v>17</v>
      </c>
      <c r="E333" s="5" t="s">
        <v>17</v>
      </c>
      <c r="F333" s="63">
        <v>4135.68</v>
      </c>
      <c r="G333" s="5" t="s">
        <v>89</v>
      </c>
      <c r="H333" s="187">
        <v>386814.66</v>
      </c>
      <c r="L333" s="118"/>
    </row>
    <row r="334" spans="1:12" ht="14.25" customHeight="1">
      <c r="A334" s="5" t="s">
        <v>2143</v>
      </c>
      <c r="B334" s="5" t="s">
        <v>2147</v>
      </c>
      <c r="C334" s="186">
        <v>45581</v>
      </c>
      <c r="D334" s="26" t="s">
        <v>142</v>
      </c>
      <c r="E334" s="5" t="s">
        <v>182</v>
      </c>
      <c r="F334" s="187">
        <v>4401.45</v>
      </c>
      <c r="G334" s="5" t="s">
        <v>89</v>
      </c>
      <c r="H334" s="187">
        <v>353783.87</v>
      </c>
      <c r="L334" s="118"/>
    </row>
    <row r="335" spans="1:12" ht="14.25" customHeight="1">
      <c r="A335" s="5" t="s">
        <v>2143</v>
      </c>
      <c r="B335" s="5" t="s">
        <v>2144</v>
      </c>
      <c r="C335" s="186">
        <v>45583</v>
      </c>
      <c r="D335" s="26" t="s">
        <v>138</v>
      </c>
      <c r="E335" s="5" t="s">
        <v>139</v>
      </c>
      <c r="F335" s="5">
        <v>0.78</v>
      </c>
      <c r="G335" s="5" t="s">
        <v>89</v>
      </c>
      <c r="H335" s="187">
        <v>383498.15</v>
      </c>
      <c r="L335" s="118"/>
    </row>
    <row r="336" spans="1:12" ht="14.25" customHeight="1">
      <c r="A336" s="5" t="s">
        <v>2143</v>
      </c>
      <c r="B336" s="5" t="s">
        <v>2144</v>
      </c>
      <c r="C336" s="186">
        <v>45583</v>
      </c>
      <c r="D336" s="26" t="s">
        <v>44</v>
      </c>
      <c r="E336" s="5" t="s">
        <v>524</v>
      </c>
      <c r="F336" s="5" t="s">
        <v>89</v>
      </c>
      <c r="G336" s="118">
        <v>398.55</v>
      </c>
      <c r="H336" s="187">
        <v>383099.6</v>
      </c>
      <c r="L336" s="118"/>
    </row>
    <row r="337" spans="1:12" ht="14.25" customHeight="1">
      <c r="A337" s="5" t="s">
        <v>2143</v>
      </c>
      <c r="B337" s="5" t="s">
        <v>2144</v>
      </c>
      <c r="C337" s="186">
        <v>45583</v>
      </c>
      <c r="D337" s="26" t="s">
        <v>40</v>
      </c>
      <c r="E337" s="5" t="s">
        <v>474</v>
      </c>
      <c r="F337" s="5" t="s">
        <v>89</v>
      </c>
      <c r="G337" s="118">
        <v>11952</v>
      </c>
      <c r="H337" s="187">
        <v>371147.6</v>
      </c>
      <c r="L337" s="118"/>
    </row>
    <row r="338" spans="1:12" ht="14.25" customHeight="1">
      <c r="A338" s="5" t="s">
        <v>2143</v>
      </c>
      <c r="B338" s="5" t="s">
        <v>2144</v>
      </c>
      <c r="C338" s="186">
        <v>45583</v>
      </c>
      <c r="D338" s="26" t="s">
        <v>37</v>
      </c>
      <c r="E338" s="5" t="s">
        <v>2116</v>
      </c>
      <c r="F338" s="5" t="s">
        <v>89</v>
      </c>
      <c r="G338" s="118">
        <v>9591.74</v>
      </c>
      <c r="H338" s="187">
        <v>361555.86</v>
      </c>
      <c r="L338" s="118"/>
    </row>
    <row r="339" spans="1:12" ht="14.25" customHeight="1">
      <c r="A339" s="5" t="s">
        <v>2143</v>
      </c>
      <c r="B339" s="5" t="s">
        <v>2144</v>
      </c>
      <c r="C339" s="186">
        <v>45586</v>
      </c>
      <c r="D339" s="26" t="s">
        <v>138</v>
      </c>
      <c r="E339" s="5" t="s">
        <v>139</v>
      </c>
      <c r="F339" s="5">
        <v>0.33</v>
      </c>
      <c r="G339" s="5" t="s">
        <v>89</v>
      </c>
      <c r="H339" s="187">
        <v>361556.19</v>
      </c>
      <c r="L339" s="118"/>
    </row>
    <row r="340" spans="1:12" ht="14.25" customHeight="1">
      <c r="A340" s="5" t="s">
        <v>2143</v>
      </c>
      <c r="B340" s="5" t="s">
        <v>2144</v>
      </c>
      <c r="C340" s="186">
        <v>45586</v>
      </c>
      <c r="D340" s="26" t="s">
        <v>582</v>
      </c>
      <c r="E340" s="5" t="s">
        <v>280</v>
      </c>
      <c r="F340" s="5" t="s">
        <v>89</v>
      </c>
      <c r="G340" s="118">
        <v>155</v>
      </c>
      <c r="H340" s="187">
        <v>361401.19</v>
      </c>
      <c r="L340" s="118"/>
    </row>
    <row r="341" spans="1:12" ht="14.25" customHeight="1">
      <c r="A341" s="5" t="s">
        <v>2143</v>
      </c>
      <c r="B341" s="5" t="s">
        <v>2144</v>
      </c>
      <c r="C341" s="186">
        <v>45586</v>
      </c>
      <c r="D341" s="26" t="s">
        <v>50</v>
      </c>
      <c r="E341" s="5" t="s">
        <v>171</v>
      </c>
      <c r="F341" s="5" t="s">
        <v>89</v>
      </c>
      <c r="G341" s="118">
        <v>1866.5</v>
      </c>
      <c r="H341" s="187">
        <v>359534.69</v>
      </c>
      <c r="L341" s="118"/>
    </row>
    <row r="342" spans="1:12" ht="14.25" customHeight="1">
      <c r="A342" s="5" t="s">
        <v>2143</v>
      </c>
      <c r="B342" s="5" t="s">
        <v>2144</v>
      </c>
      <c r="C342" s="186">
        <v>45587</v>
      </c>
      <c r="D342" s="26" t="s">
        <v>138</v>
      </c>
      <c r="E342" s="5" t="s">
        <v>139</v>
      </c>
      <c r="F342" s="5">
        <v>0.18</v>
      </c>
      <c r="G342" s="5" t="s">
        <v>89</v>
      </c>
      <c r="H342" s="187">
        <v>359534.87</v>
      </c>
      <c r="L342" s="118"/>
    </row>
    <row r="343" spans="1:12" ht="14.25" customHeight="1">
      <c r="A343" s="5" t="s">
        <v>2143</v>
      </c>
      <c r="B343" s="5" t="s">
        <v>2144</v>
      </c>
      <c r="C343" s="186">
        <v>45587</v>
      </c>
      <c r="D343" s="26" t="s">
        <v>707</v>
      </c>
      <c r="E343" s="5" t="s">
        <v>851</v>
      </c>
      <c r="F343" s="5" t="s">
        <v>89</v>
      </c>
      <c r="G343" s="118">
        <v>180</v>
      </c>
      <c r="H343" s="187">
        <v>359354.87</v>
      </c>
      <c r="L343" s="118"/>
    </row>
    <row r="344" spans="1:12" ht="14.25" customHeight="1">
      <c r="A344" s="5" t="s">
        <v>2143</v>
      </c>
      <c r="B344" s="5" t="s">
        <v>2144</v>
      </c>
      <c r="C344" s="186">
        <v>45587</v>
      </c>
      <c r="D344" s="26" t="s">
        <v>582</v>
      </c>
      <c r="E344" s="5" t="s">
        <v>560</v>
      </c>
      <c r="F344" s="5" t="s">
        <v>89</v>
      </c>
      <c r="G344" s="118">
        <v>223</v>
      </c>
      <c r="H344" s="187">
        <v>359131.87</v>
      </c>
      <c r="L344" s="118"/>
    </row>
    <row r="345" spans="1:12" ht="14.25" customHeight="1">
      <c r="A345" s="5" t="s">
        <v>2143</v>
      </c>
      <c r="B345" s="5" t="s">
        <v>2144</v>
      </c>
      <c r="C345" s="186">
        <v>45587</v>
      </c>
      <c r="D345" s="26" t="s">
        <v>33</v>
      </c>
      <c r="E345" s="5" t="s">
        <v>2117</v>
      </c>
      <c r="F345" s="5" t="s">
        <v>89</v>
      </c>
      <c r="G345" s="118">
        <v>546.72</v>
      </c>
      <c r="H345" s="187">
        <v>358585.15</v>
      </c>
      <c r="L345" s="118"/>
    </row>
    <row r="346" spans="1:12" ht="14.25" customHeight="1">
      <c r="A346" s="5" t="s">
        <v>2143</v>
      </c>
      <c r="B346" s="5" t="s">
        <v>2145</v>
      </c>
      <c r="C346" s="186">
        <v>45581</v>
      </c>
      <c r="D346" s="26" t="s">
        <v>142</v>
      </c>
      <c r="E346" s="5" t="s">
        <v>182</v>
      </c>
      <c r="F346" s="187">
        <v>4442.24</v>
      </c>
      <c r="G346" s="5" t="s">
        <v>89</v>
      </c>
      <c r="H346" s="187">
        <v>259910.5</v>
      </c>
      <c r="L346" s="118"/>
    </row>
    <row r="347" spans="1:12" ht="14.25" customHeight="1">
      <c r="A347" s="5" t="s">
        <v>2143</v>
      </c>
      <c r="B347" s="5" t="s">
        <v>2147</v>
      </c>
      <c r="C347" s="186">
        <v>45581</v>
      </c>
      <c r="D347" s="26" t="s">
        <v>142</v>
      </c>
      <c r="E347" s="5" t="s">
        <v>182</v>
      </c>
      <c r="F347" s="187">
        <v>4499.6400000000003</v>
      </c>
      <c r="G347" s="5" t="s">
        <v>89</v>
      </c>
      <c r="H347" s="187">
        <v>322326.89</v>
      </c>
      <c r="L347" s="118"/>
    </row>
    <row r="348" spans="1:12" ht="14.25" customHeight="1">
      <c r="A348" s="5" t="s">
        <v>2143</v>
      </c>
      <c r="B348" s="5" t="s">
        <v>2144</v>
      </c>
      <c r="C348" s="186">
        <v>45583</v>
      </c>
      <c r="D348" s="26" t="s">
        <v>142</v>
      </c>
      <c r="E348" s="5" t="s">
        <v>182</v>
      </c>
      <c r="F348" s="187">
        <v>4527.63</v>
      </c>
      <c r="G348" s="5" t="s">
        <v>89</v>
      </c>
      <c r="H348" s="187">
        <v>376480.46</v>
      </c>
      <c r="L348" s="118"/>
    </row>
    <row r="349" spans="1:12" ht="14.25" customHeight="1">
      <c r="A349" s="5" t="s">
        <v>2143</v>
      </c>
      <c r="B349" s="5" t="s">
        <v>2147</v>
      </c>
      <c r="C349" s="186">
        <v>45581</v>
      </c>
      <c r="D349" s="26" t="s">
        <v>142</v>
      </c>
      <c r="E349" s="5" t="s">
        <v>182</v>
      </c>
      <c r="F349" s="187">
        <v>4602.37</v>
      </c>
      <c r="G349" s="5" t="s">
        <v>89</v>
      </c>
      <c r="H349" s="187">
        <v>301236.68</v>
      </c>
      <c r="L349" s="118"/>
    </row>
    <row r="350" spans="1:12" ht="14.25" customHeight="1">
      <c r="A350" s="5" t="s">
        <v>2143</v>
      </c>
      <c r="B350" s="5" t="s">
        <v>2145</v>
      </c>
      <c r="C350" s="186">
        <v>45581</v>
      </c>
      <c r="D350" s="26" t="s">
        <v>142</v>
      </c>
      <c r="E350" s="5" t="s">
        <v>182</v>
      </c>
      <c r="F350" s="187">
        <v>4898.32</v>
      </c>
      <c r="G350" s="5" t="s">
        <v>89</v>
      </c>
      <c r="H350" s="187">
        <v>283200.84999999998</v>
      </c>
      <c r="L350" s="118"/>
    </row>
    <row r="351" spans="1:12" ht="14.25" customHeight="1">
      <c r="A351" s="5" t="s">
        <v>2143</v>
      </c>
      <c r="B351" s="5" t="s">
        <v>2144</v>
      </c>
      <c r="C351" s="186">
        <v>45588</v>
      </c>
      <c r="D351" s="26" t="s">
        <v>142</v>
      </c>
      <c r="E351" s="5" t="s">
        <v>182</v>
      </c>
      <c r="F351" s="187">
        <v>5959.9</v>
      </c>
      <c r="G351" s="5" t="s">
        <v>89</v>
      </c>
      <c r="H351" s="187">
        <v>370521.05</v>
      </c>
      <c r="L351" s="118"/>
    </row>
    <row r="352" spans="1:12" ht="14.25" customHeight="1">
      <c r="A352" s="5" t="s">
        <v>2143</v>
      </c>
      <c r="B352" s="5" t="s">
        <v>2145</v>
      </c>
      <c r="C352" s="186">
        <v>45573</v>
      </c>
      <c r="D352" s="26" t="s">
        <v>142</v>
      </c>
      <c r="E352" s="5" t="s">
        <v>182</v>
      </c>
      <c r="F352" s="187">
        <v>7061.17</v>
      </c>
      <c r="G352" s="5" t="s">
        <v>89</v>
      </c>
      <c r="H352" s="187">
        <v>246553.59</v>
      </c>
      <c r="L352" s="118"/>
    </row>
    <row r="353" spans="1:12" ht="14.25" customHeight="1">
      <c r="A353" s="5" t="s">
        <v>2143</v>
      </c>
      <c r="B353" s="5" t="s">
        <v>2144</v>
      </c>
      <c r="C353" s="186">
        <v>45588</v>
      </c>
      <c r="D353" s="26" t="s">
        <v>281</v>
      </c>
      <c r="E353" s="5" t="s">
        <v>2118</v>
      </c>
      <c r="F353" s="5" t="s">
        <v>89</v>
      </c>
      <c r="G353" s="118">
        <v>9.9</v>
      </c>
      <c r="H353" s="187">
        <v>386804.76</v>
      </c>
      <c r="L353" s="118"/>
    </row>
    <row r="354" spans="1:12" ht="14.25" customHeight="1">
      <c r="A354" s="5" t="s">
        <v>2143</v>
      </c>
      <c r="B354" s="5" t="s">
        <v>2144</v>
      </c>
      <c r="C354" s="186">
        <v>45588</v>
      </c>
      <c r="D354" s="26" t="s">
        <v>54</v>
      </c>
      <c r="E354" s="5" t="s">
        <v>343</v>
      </c>
      <c r="F354" s="5" t="s">
        <v>89</v>
      </c>
      <c r="G354" s="118">
        <v>141.19999999999999</v>
      </c>
      <c r="H354" s="187">
        <v>386663.56</v>
      </c>
      <c r="L354" s="118"/>
    </row>
    <row r="355" spans="1:12" ht="14.25" customHeight="1">
      <c r="A355" s="5" t="s">
        <v>2143</v>
      </c>
      <c r="B355" s="5" t="s">
        <v>2144</v>
      </c>
      <c r="C355" s="186">
        <v>45588</v>
      </c>
      <c r="D355" s="26" t="s">
        <v>54</v>
      </c>
      <c r="E355" s="5" t="s">
        <v>343</v>
      </c>
      <c r="F355" s="5" t="s">
        <v>89</v>
      </c>
      <c r="G355" s="118">
        <v>1412</v>
      </c>
      <c r="H355" s="187">
        <v>385251.56</v>
      </c>
      <c r="L355" s="118"/>
    </row>
    <row r="356" spans="1:12" ht="14.25" customHeight="1">
      <c r="A356" s="5" t="s">
        <v>2143</v>
      </c>
      <c r="B356" s="5" t="s">
        <v>2144</v>
      </c>
      <c r="C356" s="186">
        <v>45588</v>
      </c>
      <c r="D356" s="26" t="s">
        <v>54</v>
      </c>
      <c r="E356" s="5" t="s">
        <v>343</v>
      </c>
      <c r="F356" s="5" t="s">
        <v>89</v>
      </c>
      <c r="G356" s="118">
        <v>1412</v>
      </c>
      <c r="H356" s="187">
        <v>383839.56</v>
      </c>
      <c r="L356" s="118"/>
    </row>
    <row r="357" spans="1:12" ht="14.25" customHeight="1">
      <c r="A357" s="5" t="s">
        <v>2143</v>
      </c>
      <c r="B357" s="5" t="s">
        <v>2144</v>
      </c>
      <c r="C357" s="186">
        <v>45588</v>
      </c>
      <c r="D357" s="26" t="s">
        <v>55</v>
      </c>
      <c r="E357" s="5" t="s">
        <v>2119</v>
      </c>
      <c r="F357" s="5" t="s">
        <v>89</v>
      </c>
      <c r="G357" s="118">
        <v>3744.07</v>
      </c>
      <c r="H357" s="187">
        <v>380095.49</v>
      </c>
      <c r="L357" s="118"/>
    </row>
    <row r="358" spans="1:12" ht="14.25" customHeight="1">
      <c r="A358" s="5" t="s">
        <v>2143</v>
      </c>
      <c r="B358" s="5" t="s">
        <v>2144</v>
      </c>
      <c r="C358" s="186">
        <v>45588</v>
      </c>
      <c r="D358" s="26" t="s">
        <v>142</v>
      </c>
      <c r="E358" s="5" t="s">
        <v>457</v>
      </c>
      <c r="F358" s="5" t="s">
        <v>89</v>
      </c>
      <c r="G358" s="187">
        <v>12157.93</v>
      </c>
      <c r="H358" s="187">
        <v>367937.56</v>
      </c>
      <c r="L358" s="118"/>
    </row>
    <row r="359" spans="1:12" ht="14.25" customHeight="1">
      <c r="A359" s="5" t="s">
        <v>2143</v>
      </c>
      <c r="B359" s="5" t="s">
        <v>2144</v>
      </c>
      <c r="C359" s="186">
        <v>45588</v>
      </c>
      <c r="D359" s="26" t="s">
        <v>161</v>
      </c>
      <c r="E359" s="5" t="s">
        <v>457</v>
      </c>
      <c r="F359" s="5" t="s">
        <v>89</v>
      </c>
      <c r="G359" s="187">
        <v>5959.9</v>
      </c>
      <c r="H359" s="187">
        <v>361977.66</v>
      </c>
      <c r="L359" s="118"/>
    </row>
    <row r="360" spans="1:12" ht="14.25" customHeight="1">
      <c r="A360" s="5" t="s">
        <v>2143</v>
      </c>
      <c r="B360" s="5" t="s">
        <v>2144</v>
      </c>
      <c r="C360" s="186">
        <v>45589</v>
      </c>
      <c r="D360" s="26" t="s">
        <v>138</v>
      </c>
      <c r="E360" s="5" t="s">
        <v>139</v>
      </c>
      <c r="F360" s="5">
        <v>0.04</v>
      </c>
      <c r="G360" s="5" t="s">
        <v>89</v>
      </c>
      <c r="H360" s="187">
        <v>361977.7</v>
      </c>
      <c r="L360" s="118"/>
    </row>
    <row r="361" spans="1:12" ht="14.25" customHeight="1">
      <c r="A361" s="5" t="s">
        <v>2143</v>
      </c>
      <c r="B361" s="5" t="s">
        <v>2144</v>
      </c>
      <c r="C361" s="186">
        <v>45589</v>
      </c>
      <c r="D361" s="26" t="s">
        <v>142</v>
      </c>
      <c r="E361" s="5" t="s">
        <v>2120</v>
      </c>
      <c r="F361" s="5" t="s">
        <v>89</v>
      </c>
      <c r="G361" s="5">
        <v>61.38</v>
      </c>
      <c r="H361" s="187">
        <v>361916.32</v>
      </c>
      <c r="L361" s="118"/>
    </row>
    <row r="362" spans="1:12" ht="14.25" customHeight="1">
      <c r="A362" s="5" t="s">
        <v>2143</v>
      </c>
      <c r="B362" s="5" t="s">
        <v>2144</v>
      </c>
      <c r="C362" s="186">
        <v>45589</v>
      </c>
      <c r="D362" s="26" t="s">
        <v>142</v>
      </c>
      <c r="E362" s="5" t="s">
        <v>2121</v>
      </c>
      <c r="F362" s="5" t="s">
        <v>89</v>
      </c>
      <c r="G362" s="5">
        <v>135</v>
      </c>
      <c r="H362" s="187">
        <v>361781.32</v>
      </c>
      <c r="L362" s="118"/>
    </row>
    <row r="363" spans="1:12" ht="14.25" customHeight="1">
      <c r="A363" s="5" t="s">
        <v>2143</v>
      </c>
      <c r="B363" s="5" t="s">
        <v>2145</v>
      </c>
      <c r="C363" s="186">
        <v>45581</v>
      </c>
      <c r="D363" s="26" t="s">
        <v>142</v>
      </c>
      <c r="E363" s="5" t="s">
        <v>182</v>
      </c>
      <c r="F363" s="187">
        <v>9999.2800000000007</v>
      </c>
      <c r="G363" s="5" t="s">
        <v>89</v>
      </c>
      <c r="H363" s="187">
        <v>272042.58</v>
      </c>
      <c r="L363" s="118"/>
    </row>
    <row r="364" spans="1:12" ht="14.25" customHeight="1">
      <c r="A364" s="5" t="s">
        <v>2143</v>
      </c>
      <c r="B364" s="5" t="s">
        <v>2144</v>
      </c>
      <c r="C364" s="186">
        <v>45588</v>
      </c>
      <c r="D364" s="26" t="s">
        <v>142</v>
      </c>
      <c r="E364" s="5" t="s">
        <v>182</v>
      </c>
      <c r="F364" s="187">
        <v>12157.93</v>
      </c>
      <c r="G364" s="5" t="s">
        <v>89</v>
      </c>
      <c r="H364" s="187">
        <v>382678.98</v>
      </c>
      <c r="L364" s="118"/>
    </row>
    <row r="365" spans="1:12" ht="14.25" customHeight="1">
      <c r="A365" s="5" t="s">
        <v>2143</v>
      </c>
      <c r="B365" s="5" t="s">
        <v>2144</v>
      </c>
      <c r="C365" s="186">
        <v>45590</v>
      </c>
      <c r="D365" s="26" t="s">
        <v>138</v>
      </c>
      <c r="E365" s="5" t="s">
        <v>139</v>
      </c>
      <c r="F365" s="5">
        <v>0.28000000000000003</v>
      </c>
      <c r="G365" s="5" t="s">
        <v>89</v>
      </c>
      <c r="H365" s="187">
        <v>362773.57</v>
      </c>
      <c r="L365" s="118"/>
    </row>
    <row r="366" spans="1:12" ht="14.25" customHeight="1">
      <c r="A366" s="5" t="s">
        <v>2143</v>
      </c>
      <c r="B366" s="5" t="s">
        <v>2144</v>
      </c>
      <c r="C366" s="186">
        <v>45590</v>
      </c>
      <c r="D366" s="26" t="s">
        <v>45</v>
      </c>
      <c r="E366" s="5" t="s">
        <v>545</v>
      </c>
      <c r="F366" s="5" t="s">
        <v>89</v>
      </c>
      <c r="G366" s="118">
        <v>1291.8900000000001</v>
      </c>
      <c r="H366" s="187">
        <v>361481.68</v>
      </c>
      <c r="L366" s="118"/>
    </row>
    <row r="367" spans="1:12" ht="14.25" customHeight="1">
      <c r="A367" s="5" t="s">
        <v>2143</v>
      </c>
      <c r="B367" s="5" t="s">
        <v>2144</v>
      </c>
      <c r="C367" s="186">
        <v>45590</v>
      </c>
      <c r="D367" s="26" t="s">
        <v>102</v>
      </c>
      <c r="E367" s="5" t="s">
        <v>2122</v>
      </c>
      <c r="F367" s="5" t="s">
        <v>89</v>
      </c>
      <c r="G367" s="118">
        <v>430.45</v>
      </c>
      <c r="H367" s="187">
        <v>361051.23</v>
      </c>
      <c r="L367" s="118"/>
    </row>
    <row r="368" spans="1:12" ht="14.25" customHeight="1">
      <c r="A368" s="5" t="s">
        <v>2143</v>
      </c>
      <c r="B368" s="5" t="s">
        <v>2144</v>
      </c>
      <c r="C368" s="186">
        <v>45590</v>
      </c>
      <c r="D368" s="26" t="s">
        <v>147</v>
      </c>
      <c r="E368" s="5" t="s">
        <v>2123</v>
      </c>
      <c r="F368" s="5" t="s">
        <v>89</v>
      </c>
      <c r="G368" s="118">
        <v>200</v>
      </c>
      <c r="H368" s="187">
        <v>360851.23</v>
      </c>
      <c r="L368" s="118"/>
    </row>
    <row r="369" spans="1:12" ht="14.25" customHeight="1">
      <c r="A369" s="5" t="s">
        <v>2143</v>
      </c>
      <c r="B369" s="5" t="s">
        <v>2144</v>
      </c>
      <c r="C369" s="186">
        <v>45590</v>
      </c>
      <c r="D369" s="26" t="s">
        <v>147</v>
      </c>
      <c r="E369" s="5" t="s">
        <v>2124</v>
      </c>
      <c r="F369" s="5" t="s">
        <v>89</v>
      </c>
      <c r="G369" s="118">
        <v>213.33</v>
      </c>
      <c r="H369" s="187">
        <v>360637.9</v>
      </c>
      <c r="L369" s="118"/>
    </row>
    <row r="370" spans="1:12" ht="14.25" customHeight="1">
      <c r="A370" s="5" t="s">
        <v>2143</v>
      </c>
      <c r="B370" s="5" t="s">
        <v>2144</v>
      </c>
      <c r="C370" s="186">
        <v>45593</v>
      </c>
      <c r="D370" s="26" t="s">
        <v>138</v>
      </c>
      <c r="E370" s="5" t="s">
        <v>139</v>
      </c>
      <c r="F370" s="5">
        <v>2.09</v>
      </c>
      <c r="G370" s="5" t="s">
        <v>89</v>
      </c>
      <c r="H370" s="187">
        <v>360639.99</v>
      </c>
      <c r="L370" s="118"/>
    </row>
    <row r="371" spans="1:12" ht="14.25" customHeight="1">
      <c r="A371" s="5" t="s">
        <v>2143</v>
      </c>
      <c r="B371" s="5" t="s">
        <v>2144</v>
      </c>
      <c r="C371" s="186">
        <v>45593</v>
      </c>
      <c r="D371" s="26" t="s">
        <v>281</v>
      </c>
      <c r="E371" s="5" t="s">
        <v>2125</v>
      </c>
      <c r="F371" s="5" t="s">
        <v>89</v>
      </c>
      <c r="G371" s="118">
        <v>403.44</v>
      </c>
      <c r="H371" s="187">
        <v>360236.55</v>
      </c>
      <c r="L371" s="118"/>
    </row>
    <row r="372" spans="1:12" ht="14.25" customHeight="1">
      <c r="A372" s="5" t="s">
        <v>2143</v>
      </c>
      <c r="B372" s="5" t="s">
        <v>2144</v>
      </c>
      <c r="C372" s="186">
        <v>45593</v>
      </c>
      <c r="D372" s="26" t="s">
        <v>281</v>
      </c>
      <c r="E372" s="5" t="s">
        <v>2126</v>
      </c>
      <c r="F372" s="5" t="s">
        <v>89</v>
      </c>
      <c r="G372" s="118">
        <v>240</v>
      </c>
      <c r="H372" s="187">
        <v>359996.55</v>
      </c>
      <c r="L372" s="118"/>
    </row>
    <row r="373" spans="1:12" ht="14.25" customHeight="1">
      <c r="A373" s="5" t="s">
        <v>2143</v>
      </c>
      <c r="B373" s="5" t="s">
        <v>2144</v>
      </c>
      <c r="C373" s="186">
        <v>45593</v>
      </c>
      <c r="D373" s="26" t="s">
        <v>281</v>
      </c>
      <c r="E373" s="5" t="s">
        <v>2127</v>
      </c>
      <c r="F373" s="5" t="s">
        <v>89</v>
      </c>
      <c r="G373" s="118">
        <v>362</v>
      </c>
      <c r="H373" s="187">
        <v>359634.55</v>
      </c>
      <c r="L373" s="118"/>
    </row>
    <row r="374" spans="1:12" ht="14.25" customHeight="1">
      <c r="A374" s="5" t="s">
        <v>2143</v>
      </c>
      <c r="B374" s="5" t="s">
        <v>2144</v>
      </c>
      <c r="C374" s="186">
        <v>45593</v>
      </c>
      <c r="D374" s="26" t="s">
        <v>102</v>
      </c>
      <c r="E374" s="5" t="s">
        <v>129</v>
      </c>
      <c r="F374" s="5" t="s">
        <v>89</v>
      </c>
      <c r="G374" s="118">
        <v>1.89</v>
      </c>
      <c r="H374" s="187">
        <v>359632.66</v>
      </c>
      <c r="L374" s="118"/>
    </row>
    <row r="375" spans="1:12" ht="14.25" customHeight="1">
      <c r="A375" s="5" t="s">
        <v>2143</v>
      </c>
      <c r="B375" s="5" t="s">
        <v>2144</v>
      </c>
      <c r="C375" s="186">
        <v>45593</v>
      </c>
      <c r="D375" s="26" t="s">
        <v>69</v>
      </c>
      <c r="E375" s="5" t="s">
        <v>2128</v>
      </c>
      <c r="F375" s="5" t="s">
        <v>89</v>
      </c>
      <c r="G375" s="118">
        <v>6120</v>
      </c>
      <c r="H375" s="187">
        <v>353512.66</v>
      </c>
      <c r="L375" s="118"/>
    </row>
    <row r="376" spans="1:12" ht="14.25" customHeight="1">
      <c r="A376" s="5" t="s">
        <v>2143</v>
      </c>
      <c r="B376" s="5" t="s">
        <v>2144</v>
      </c>
      <c r="C376" s="186">
        <v>45594</v>
      </c>
      <c r="D376" s="26" t="s">
        <v>138</v>
      </c>
      <c r="E376" s="5" t="s">
        <v>139</v>
      </c>
      <c r="F376" s="5">
        <v>2.37</v>
      </c>
      <c r="G376" s="5" t="s">
        <v>89</v>
      </c>
      <c r="H376" s="187">
        <v>353515.03</v>
      </c>
      <c r="L376" s="118"/>
    </row>
    <row r="377" spans="1:12" ht="14.25" customHeight="1">
      <c r="A377" s="5" t="s">
        <v>2143</v>
      </c>
      <c r="B377" s="5" t="s">
        <v>2144</v>
      </c>
      <c r="C377" s="186">
        <v>45594</v>
      </c>
      <c r="D377" s="26" t="s">
        <v>147</v>
      </c>
      <c r="E377" s="5" t="s">
        <v>2129</v>
      </c>
      <c r="F377" s="5" t="s">
        <v>89</v>
      </c>
      <c r="G377" s="118">
        <v>759.2</v>
      </c>
      <c r="H377" s="187">
        <v>352755.83</v>
      </c>
      <c r="L377" s="118"/>
    </row>
    <row r="378" spans="1:12" ht="14.25" customHeight="1">
      <c r="A378" s="5" t="s">
        <v>2143</v>
      </c>
      <c r="B378" s="5" t="s">
        <v>2144</v>
      </c>
      <c r="C378" s="186">
        <v>45594</v>
      </c>
      <c r="D378" s="26" t="s">
        <v>69</v>
      </c>
      <c r="E378" s="5" t="s">
        <v>681</v>
      </c>
      <c r="F378" s="5" t="s">
        <v>89</v>
      </c>
      <c r="G378" s="118">
        <v>4190</v>
      </c>
      <c r="H378" s="187">
        <v>348565.83</v>
      </c>
      <c r="L378" s="118"/>
    </row>
    <row r="379" spans="1:12" ht="14.25" customHeight="1">
      <c r="A379" s="5" t="s">
        <v>2143</v>
      </c>
      <c r="B379" s="5" t="s">
        <v>2144</v>
      </c>
      <c r="C379" s="186">
        <v>45594</v>
      </c>
      <c r="D379" s="26" t="s">
        <v>102</v>
      </c>
      <c r="E379" s="5" t="s">
        <v>129</v>
      </c>
      <c r="F379" s="5" t="s">
        <v>89</v>
      </c>
      <c r="G379" s="118">
        <v>2.8</v>
      </c>
      <c r="H379" s="187">
        <v>348563.03</v>
      </c>
      <c r="L379" s="118"/>
    </row>
    <row r="380" spans="1:12" ht="14.25" customHeight="1">
      <c r="A380" s="5" t="s">
        <v>2143</v>
      </c>
      <c r="B380" s="5" t="s">
        <v>2144</v>
      </c>
      <c r="C380" s="186">
        <v>45594</v>
      </c>
      <c r="D380" s="26" t="s">
        <v>102</v>
      </c>
      <c r="E380" s="5" t="s">
        <v>129</v>
      </c>
      <c r="F380" s="5" t="s">
        <v>89</v>
      </c>
      <c r="G380" s="118">
        <v>2.98</v>
      </c>
      <c r="H380" s="187">
        <v>348560.05</v>
      </c>
      <c r="L380" s="118"/>
    </row>
    <row r="381" spans="1:12" ht="14.25" customHeight="1">
      <c r="A381" s="5" t="s">
        <v>2143</v>
      </c>
      <c r="B381" s="5" t="s">
        <v>2144</v>
      </c>
      <c r="C381" s="186">
        <v>45594</v>
      </c>
      <c r="D381" s="26" t="s">
        <v>82</v>
      </c>
      <c r="E381" s="5" t="s">
        <v>2130</v>
      </c>
      <c r="F381" s="5" t="s">
        <v>89</v>
      </c>
      <c r="G381" s="187">
        <v>1892</v>
      </c>
      <c r="H381" s="187">
        <v>346668.05</v>
      </c>
      <c r="L381" s="118"/>
    </row>
    <row r="382" spans="1:12" ht="14.25" customHeight="1">
      <c r="A382" s="5" t="s">
        <v>2143</v>
      </c>
      <c r="B382" s="5" t="s">
        <v>2144</v>
      </c>
      <c r="C382" s="186">
        <v>45594</v>
      </c>
      <c r="D382" s="26" t="s">
        <v>61</v>
      </c>
      <c r="E382" s="5" t="s">
        <v>144</v>
      </c>
      <c r="F382" s="5" t="s">
        <v>89</v>
      </c>
      <c r="G382" s="118">
        <v>114.64</v>
      </c>
      <c r="H382" s="187">
        <v>346553.41</v>
      </c>
      <c r="L382" s="118"/>
    </row>
    <row r="383" spans="1:12" ht="14.25" customHeight="1">
      <c r="A383" s="5" t="s">
        <v>2143</v>
      </c>
      <c r="B383" s="5" t="s">
        <v>2144</v>
      </c>
      <c r="C383" s="186">
        <v>45594</v>
      </c>
      <c r="D383" s="26" t="s">
        <v>61</v>
      </c>
      <c r="E383" s="5" t="s">
        <v>144</v>
      </c>
      <c r="F383" s="5" t="s">
        <v>89</v>
      </c>
      <c r="G383" s="118">
        <v>102.71</v>
      </c>
      <c r="H383" s="187">
        <v>346450.7</v>
      </c>
      <c r="L383" s="118"/>
    </row>
    <row r="384" spans="1:12" ht="14.25" customHeight="1">
      <c r="A384" s="5" t="s">
        <v>2143</v>
      </c>
      <c r="B384" s="5" t="s">
        <v>2144</v>
      </c>
      <c r="C384" s="186">
        <v>45594</v>
      </c>
      <c r="D384" s="26" t="s">
        <v>61</v>
      </c>
      <c r="E384" s="5" t="s">
        <v>144</v>
      </c>
      <c r="F384" s="5" t="s">
        <v>89</v>
      </c>
      <c r="G384" s="118">
        <v>194.32</v>
      </c>
      <c r="H384" s="187">
        <v>346256.38</v>
      </c>
      <c r="L384" s="118"/>
    </row>
    <row r="385" spans="1:12" ht="14.25" customHeight="1">
      <c r="A385" s="5" t="s">
        <v>2143</v>
      </c>
      <c r="B385" s="5" t="s">
        <v>2144</v>
      </c>
      <c r="C385" s="186">
        <v>45594</v>
      </c>
      <c r="D385" s="26" t="s">
        <v>61</v>
      </c>
      <c r="E385" s="5" t="s">
        <v>144</v>
      </c>
      <c r="F385" s="5" t="s">
        <v>89</v>
      </c>
      <c r="G385" s="118">
        <v>217.02</v>
      </c>
      <c r="H385" s="187">
        <v>346039.36</v>
      </c>
      <c r="L385" s="118"/>
    </row>
    <row r="386" spans="1:12" ht="14.25" customHeight="1">
      <c r="A386" s="5" t="s">
        <v>2143</v>
      </c>
      <c r="B386" s="5" t="s">
        <v>2144</v>
      </c>
      <c r="C386" s="186">
        <v>45595</v>
      </c>
      <c r="D386" s="26" t="s">
        <v>630</v>
      </c>
      <c r="E386" s="5" t="s">
        <v>359</v>
      </c>
      <c r="F386" s="63">
        <v>3000</v>
      </c>
      <c r="G386" s="5" t="s">
        <v>89</v>
      </c>
      <c r="H386" s="187">
        <v>349039.35999999999</v>
      </c>
      <c r="L386" s="118"/>
    </row>
    <row r="387" spans="1:12" ht="14.25" customHeight="1">
      <c r="A387" s="5" t="s">
        <v>2143</v>
      </c>
      <c r="B387" s="5" t="s">
        <v>2144</v>
      </c>
      <c r="C387" s="186">
        <v>45595</v>
      </c>
      <c r="D387" s="26" t="s">
        <v>630</v>
      </c>
      <c r="E387" s="5" t="s">
        <v>1879</v>
      </c>
      <c r="F387" s="63"/>
      <c r="G387" s="5" t="s">
        <v>89</v>
      </c>
      <c r="H387" s="187">
        <v>584301.59</v>
      </c>
      <c r="L387" s="118"/>
    </row>
    <row r="388" spans="1:12" ht="14.25" customHeight="1">
      <c r="A388" s="5" t="s">
        <v>2143</v>
      </c>
      <c r="B388" s="5" t="s">
        <v>2144</v>
      </c>
      <c r="C388" s="186">
        <v>45595</v>
      </c>
      <c r="D388" s="26" t="s">
        <v>142</v>
      </c>
      <c r="E388" s="5" t="s">
        <v>2031</v>
      </c>
      <c r="F388" s="187">
        <v>48222</v>
      </c>
      <c r="G388" s="5" t="s">
        <v>89</v>
      </c>
      <c r="H388" s="187">
        <v>632523.59</v>
      </c>
      <c r="L388" s="118"/>
    </row>
    <row r="389" spans="1:12" ht="14.25" customHeight="1">
      <c r="A389" s="5" t="s">
        <v>2143</v>
      </c>
      <c r="B389" s="5" t="s">
        <v>2144</v>
      </c>
      <c r="C389" s="186">
        <v>45595</v>
      </c>
      <c r="D389" s="26" t="s">
        <v>142</v>
      </c>
      <c r="E389" s="5" t="s">
        <v>146</v>
      </c>
      <c r="F389" s="187">
        <v>3186</v>
      </c>
      <c r="G389" s="5" t="s">
        <v>89</v>
      </c>
      <c r="H389" s="187">
        <v>635709.59</v>
      </c>
      <c r="L389" s="118"/>
    </row>
    <row r="390" spans="1:12" ht="14.25" customHeight="1">
      <c r="A390" s="5" t="s">
        <v>2143</v>
      </c>
      <c r="B390" s="5" t="s">
        <v>2144</v>
      </c>
      <c r="C390" s="186">
        <v>45595</v>
      </c>
      <c r="D390" s="26" t="s">
        <v>142</v>
      </c>
      <c r="E390" s="5" t="s">
        <v>146</v>
      </c>
      <c r="F390" s="187">
        <v>1886.01</v>
      </c>
      <c r="G390" s="5" t="s">
        <v>89</v>
      </c>
      <c r="H390" s="187">
        <v>637595.6</v>
      </c>
      <c r="L390" s="118"/>
    </row>
    <row r="391" spans="1:12" ht="14.25" customHeight="1">
      <c r="A391" s="5" t="s">
        <v>2143</v>
      </c>
      <c r="B391" s="5" t="s">
        <v>2144</v>
      </c>
      <c r="C391" s="186">
        <v>45595</v>
      </c>
      <c r="D391" s="26" t="s">
        <v>142</v>
      </c>
      <c r="E391" s="5" t="s">
        <v>146</v>
      </c>
      <c r="F391" s="187">
        <v>2479.5</v>
      </c>
      <c r="G391" s="5" t="s">
        <v>89</v>
      </c>
      <c r="H391" s="187">
        <v>640075.1</v>
      </c>
      <c r="L391" s="118"/>
    </row>
    <row r="392" spans="1:12" ht="14.25" customHeight="1">
      <c r="A392" s="5" t="s">
        <v>2143</v>
      </c>
      <c r="B392" s="5" t="s">
        <v>2144</v>
      </c>
      <c r="C392" s="186">
        <v>45595</v>
      </c>
      <c r="D392" s="26" t="s">
        <v>142</v>
      </c>
      <c r="E392" s="5" t="s">
        <v>146</v>
      </c>
      <c r="F392" s="187">
        <v>4834.05</v>
      </c>
      <c r="G392" s="5" t="s">
        <v>89</v>
      </c>
      <c r="H392" s="187">
        <v>644909.15</v>
      </c>
      <c r="L392" s="118"/>
    </row>
    <row r="393" spans="1:12" ht="14.25" customHeight="1">
      <c r="A393" s="5" t="s">
        <v>2143</v>
      </c>
      <c r="B393" s="5" t="s">
        <v>2144</v>
      </c>
      <c r="C393" s="186">
        <v>45595</v>
      </c>
      <c r="D393" s="26" t="s">
        <v>142</v>
      </c>
      <c r="E393" s="5" t="s">
        <v>146</v>
      </c>
      <c r="F393" s="187">
        <v>1821.18</v>
      </c>
      <c r="G393" s="5" t="s">
        <v>89</v>
      </c>
      <c r="H393" s="187">
        <v>646730.32999999996</v>
      </c>
      <c r="L393" s="118"/>
    </row>
    <row r="394" spans="1:12" ht="14.25" customHeight="1">
      <c r="A394" s="5" t="s">
        <v>2143</v>
      </c>
      <c r="B394" s="5" t="s">
        <v>2144</v>
      </c>
      <c r="C394" s="186">
        <v>45595</v>
      </c>
      <c r="D394" s="26" t="s">
        <v>142</v>
      </c>
      <c r="E394" s="5" t="s">
        <v>146</v>
      </c>
      <c r="F394" s="187">
        <v>3549.8</v>
      </c>
      <c r="G394" s="5" t="s">
        <v>89</v>
      </c>
      <c r="H394" s="187">
        <v>650280.13</v>
      </c>
      <c r="L394" s="118"/>
    </row>
    <row r="395" spans="1:12" ht="14.25" customHeight="1">
      <c r="A395" s="5" t="s">
        <v>2143</v>
      </c>
      <c r="B395" s="5" t="s">
        <v>2144</v>
      </c>
      <c r="C395" s="186">
        <v>45595</v>
      </c>
      <c r="D395" s="26" t="s">
        <v>142</v>
      </c>
      <c r="E395" s="5" t="s">
        <v>146</v>
      </c>
      <c r="F395" s="187">
        <v>1563.55</v>
      </c>
      <c r="G395" s="5" t="s">
        <v>89</v>
      </c>
      <c r="H395" s="187">
        <v>651843.68000000005</v>
      </c>
      <c r="L395" s="118"/>
    </row>
    <row r="396" spans="1:12" ht="14.25" customHeight="1">
      <c r="A396" s="5" t="s">
        <v>2143</v>
      </c>
      <c r="B396" s="5" t="s">
        <v>2144</v>
      </c>
      <c r="C396" s="186">
        <v>45595</v>
      </c>
      <c r="D396" s="26" t="s">
        <v>142</v>
      </c>
      <c r="E396" s="5" t="s">
        <v>146</v>
      </c>
      <c r="F396" s="187">
        <v>2623.29</v>
      </c>
      <c r="G396" s="5" t="s">
        <v>89</v>
      </c>
      <c r="H396" s="187">
        <v>654466.97</v>
      </c>
      <c r="L396" s="118"/>
    </row>
    <row r="397" spans="1:12" ht="14.25" customHeight="1">
      <c r="A397" s="5" t="s">
        <v>2143</v>
      </c>
      <c r="B397" s="5" t="s">
        <v>2144</v>
      </c>
      <c r="C397" s="186">
        <v>45595</v>
      </c>
      <c r="D397" s="26" t="s">
        <v>142</v>
      </c>
      <c r="E397" s="5" t="s">
        <v>146</v>
      </c>
      <c r="F397" s="187">
        <v>2082.7800000000002</v>
      </c>
      <c r="G397" s="5" t="s">
        <v>89</v>
      </c>
      <c r="H397" s="187">
        <v>656549.75</v>
      </c>
      <c r="L397" s="118"/>
    </row>
    <row r="398" spans="1:12" ht="14.25" customHeight="1">
      <c r="A398" s="5" t="s">
        <v>2143</v>
      </c>
      <c r="B398" s="5" t="s">
        <v>2144</v>
      </c>
      <c r="C398" s="186">
        <v>45595</v>
      </c>
      <c r="D398" s="26" t="s">
        <v>142</v>
      </c>
      <c r="E398" s="5" t="s">
        <v>146</v>
      </c>
      <c r="F398" s="187">
        <v>2000</v>
      </c>
      <c r="G398" s="5" t="s">
        <v>89</v>
      </c>
      <c r="H398" s="187">
        <v>658549.75</v>
      </c>
      <c r="L398" s="118"/>
    </row>
    <row r="399" spans="1:12" ht="14.25" customHeight="1">
      <c r="A399" s="5" t="s">
        <v>2143</v>
      </c>
      <c r="B399" s="5" t="s">
        <v>2144</v>
      </c>
      <c r="C399" s="186">
        <v>45595</v>
      </c>
      <c r="D399" s="26" t="s">
        <v>142</v>
      </c>
      <c r="E399" s="5" t="s">
        <v>146</v>
      </c>
      <c r="F399" s="187">
        <v>1008.9</v>
      </c>
      <c r="G399" s="5" t="s">
        <v>89</v>
      </c>
      <c r="H399" s="187">
        <v>659558.65</v>
      </c>
      <c r="L399" s="118"/>
    </row>
    <row r="400" spans="1:12" ht="14.25" customHeight="1">
      <c r="A400" s="5" t="s">
        <v>2143</v>
      </c>
      <c r="B400" s="5" t="s">
        <v>2144</v>
      </c>
      <c r="C400" s="186">
        <v>45595</v>
      </c>
      <c r="D400" s="26" t="s">
        <v>142</v>
      </c>
      <c r="E400" s="5" t="s">
        <v>146</v>
      </c>
      <c r="F400" s="187">
        <v>2856.54</v>
      </c>
      <c r="G400" s="5" t="s">
        <v>89</v>
      </c>
      <c r="H400" s="187">
        <v>662415.18999999994</v>
      </c>
      <c r="L400" s="118"/>
    </row>
    <row r="401" spans="1:12" ht="14.25" customHeight="1">
      <c r="A401" s="5" t="s">
        <v>2143</v>
      </c>
      <c r="B401" s="5" t="s">
        <v>2144</v>
      </c>
      <c r="C401" s="186">
        <v>45595</v>
      </c>
      <c r="D401" s="26" t="s">
        <v>43</v>
      </c>
      <c r="E401" s="5" t="s">
        <v>336</v>
      </c>
      <c r="F401" s="5" t="s">
        <v>89</v>
      </c>
      <c r="G401" s="118">
        <v>3186</v>
      </c>
      <c r="H401" s="187">
        <v>659229.18999999994</v>
      </c>
      <c r="L401" s="118"/>
    </row>
    <row r="402" spans="1:12" ht="14.25" customHeight="1">
      <c r="A402" s="5" t="s">
        <v>2143</v>
      </c>
      <c r="B402" s="5" t="s">
        <v>2144</v>
      </c>
      <c r="C402" s="186">
        <v>45595</v>
      </c>
      <c r="D402" s="26" t="s">
        <v>102</v>
      </c>
      <c r="E402" s="5" t="s">
        <v>129</v>
      </c>
      <c r="F402" s="5" t="s">
        <v>89</v>
      </c>
      <c r="G402" s="118">
        <v>9</v>
      </c>
      <c r="H402" s="187">
        <v>659220.18999999994</v>
      </c>
      <c r="L402" s="118"/>
    </row>
    <row r="403" spans="1:12" ht="14.25" customHeight="1">
      <c r="A403" s="5" t="s">
        <v>2143</v>
      </c>
      <c r="B403" s="5" t="s">
        <v>2144</v>
      </c>
      <c r="C403" s="186">
        <v>45595</v>
      </c>
      <c r="D403" s="26" t="s">
        <v>142</v>
      </c>
      <c r="E403" s="5" t="s">
        <v>1595</v>
      </c>
      <c r="F403" s="5" t="s">
        <v>89</v>
      </c>
      <c r="G403" s="118">
        <v>284.14</v>
      </c>
      <c r="H403" s="187">
        <v>658936.05000000005</v>
      </c>
      <c r="L403" s="118"/>
    </row>
    <row r="404" spans="1:12" ht="14.25" customHeight="1">
      <c r="A404" s="5" t="s">
        <v>2143</v>
      </c>
      <c r="B404" s="5" t="s">
        <v>2144</v>
      </c>
      <c r="C404" s="186">
        <v>45595</v>
      </c>
      <c r="D404" s="26" t="s">
        <v>142</v>
      </c>
      <c r="E404" s="5" t="s">
        <v>255</v>
      </c>
      <c r="F404" s="5" t="s">
        <v>89</v>
      </c>
      <c r="G404" s="118">
        <v>92.1</v>
      </c>
      <c r="H404" s="187">
        <v>658843.94999999995</v>
      </c>
      <c r="L404" s="118"/>
    </row>
    <row r="405" spans="1:12" ht="14.25" customHeight="1">
      <c r="A405" s="5" t="s">
        <v>2143</v>
      </c>
      <c r="B405" s="5" t="s">
        <v>2144</v>
      </c>
      <c r="C405" s="186">
        <v>45595</v>
      </c>
      <c r="D405" s="26" t="s">
        <v>142</v>
      </c>
      <c r="E405" s="5" t="s">
        <v>763</v>
      </c>
      <c r="F405" s="5" t="s">
        <v>89</v>
      </c>
      <c r="G405" s="118">
        <v>2479.5</v>
      </c>
      <c r="H405" s="187">
        <v>656364.44999999995</v>
      </c>
      <c r="L405" s="118"/>
    </row>
    <row r="406" spans="1:12" ht="14.25" customHeight="1">
      <c r="A406" s="5" t="s">
        <v>2143</v>
      </c>
      <c r="B406" s="5" t="s">
        <v>2144</v>
      </c>
      <c r="C406" s="186">
        <v>45595</v>
      </c>
      <c r="D406" s="26" t="s">
        <v>43</v>
      </c>
      <c r="E406" s="5" t="s">
        <v>282</v>
      </c>
      <c r="F406" s="5" t="s">
        <v>89</v>
      </c>
      <c r="G406" s="118">
        <v>3037.77</v>
      </c>
      <c r="H406" s="187">
        <v>653326.68000000005</v>
      </c>
      <c r="L406" s="118"/>
    </row>
    <row r="407" spans="1:12" ht="14.25" customHeight="1">
      <c r="A407" s="5" t="s">
        <v>2143</v>
      </c>
      <c r="B407" s="5" t="s">
        <v>2144</v>
      </c>
      <c r="C407" s="186">
        <v>45595</v>
      </c>
      <c r="D407" s="26" t="s">
        <v>43</v>
      </c>
      <c r="E407" s="5" t="s">
        <v>283</v>
      </c>
      <c r="F407" s="5" t="s">
        <v>89</v>
      </c>
      <c r="G407" s="118">
        <v>2256.02</v>
      </c>
      <c r="H407" s="187">
        <v>651070.66</v>
      </c>
      <c r="L407" s="118"/>
    </row>
    <row r="408" spans="1:12" ht="14.25" customHeight="1">
      <c r="A408" s="5" t="s">
        <v>2143</v>
      </c>
      <c r="B408" s="5" t="s">
        <v>2144</v>
      </c>
      <c r="C408" s="186">
        <v>45595</v>
      </c>
      <c r="D408" s="26" t="s">
        <v>142</v>
      </c>
      <c r="E408" s="5" t="s">
        <v>2067</v>
      </c>
      <c r="F408" s="5" t="s">
        <v>89</v>
      </c>
      <c r="G408" s="118">
        <v>2912.35</v>
      </c>
      <c r="H408" s="187">
        <v>648158.31000000006</v>
      </c>
      <c r="L408" s="118"/>
    </row>
    <row r="409" spans="1:12" ht="14.25" customHeight="1">
      <c r="A409" s="5" t="s">
        <v>2143</v>
      </c>
      <c r="B409" s="5" t="s">
        <v>2144</v>
      </c>
      <c r="C409" s="186">
        <v>45595</v>
      </c>
      <c r="D409" s="26" t="s">
        <v>43</v>
      </c>
      <c r="E409" s="5" t="s">
        <v>284</v>
      </c>
      <c r="F409" s="5" t="s">
        <v>89</v>
      </c>
      <c r="G409" s="118">
        <v>1603.18</v>
      </c>
      <c r="H409" s="187">
        <v>646555.13</v>
      </c>
      <c r="L409" s="118"/>
    </row>
    <row r="410" spans="1:12" ht="14.25" customHeight="1">
      <c r="A410" s="5" t="s">
        <v>2143</v>
      </c>
      <c r="B410" s="5" t="s">
        <v>2144</v>
      </c>
      <c r="C410" s="186">
        <v>45595</v>
      </c>
      <c r="D410" s="26" t="s">
        <v>142</v>
      </c>
      <c r="E410" s="5" t="s">
        <v>685</v>
      </c>
      <c r="F410" s="5" t="s">
        <v>89</v>
      </c>
      <c r="G410" s="118">
        <v>38.69</v>
      </c>
      <c r="H410" s="187">
        <v>646516.43999999994</v>
      </c>
      <c r="L410" s="118"/>
    </row>
    <row r="411" spans="1:12" ht="14.25" customHeight="1">
      <c r="A411" s="5" t="s">
        <v>2143</v>
      </c>
      <c r="B411" s="5" t="s">
        <v>2144</v>
      </c>
      <c r="C411" s="186">
        <v>45595</v>
      </c>
      <c r="D411" s="26" t="s">
        <v>142</v>
      </c>
      <c r="E411" s="5" t="s">
        <v>285</v>
      </c>
      <c r="F411" s="5" t="s">
        <v>89</v>
      </c>
      <c r="G411" s="118">
        <v>284.14</v>
      </c>
      <c r="H411" s="187">
        <v>646232.30000000005</v>
      </c>
      <c r="L411" s="118"/>
    </row>
    <row r="412" spans="1:12" ht="14.25" customHeight="1">
      <c r="A412" s="5" t="s">
        <v>2143</v>
      </c>
      <c r="B412" s="5" t="s">
        <v>2144</v>
      </c>
      <c r="C412" s="186">
        <v>45595</v>
      </c>
      <c r="D412" s="26" t="s">
        <v>142</v>
      </c>
      <c r="E412" s="5" t="s">
        <v>1352</v>
      </c>
      <c r="F412" s="5" t="s">
        <v>89</v>
      </c>
      <c r="G412" s="118">
        <v>284.14</v>
      </c>
      <c r="H412" s="187">
        <v>645948.16000000003</v>
      </c>
      <c r="L412" s="118"/>
    </row>
    <row r="413" spans="1:12" ht="14.25" customHeight="1">
      <c r="A413" s="5" t="s">
        <v>2143</v>
      </c>
      <c r="B413" s="5" t="s">
        <v>2144</v>
      </c>
      <c r="C413" s="186">
        <v>45595</v>
      </c>
      <c r="D413" s="26" t="s">
        <v>142</v>
      </c>
      <c r="E413" s="5" t="s">
        <v>284</v>
      </c>
      <c r="F413" s="5" t="s">
        <v>89</v>
      </c>
      <c r="G413" s="118">
        <v>1886.01</v>
      </c>
      <c r="H413" s="187">
        <v>644062.15</v>
      </c>
      <c r="L413" s="118"/>
    </row>
    <row r="414" spans="1:12" ht="14.25" customHeight="1">
      <c r="A414" s="5" t="s">
        <v>2143</v>
      </c>
      <c r="B414" s="5" t="s">
        <v>2144</v>
      </c>
      <c r="C414" s="186">
        <v>45595</v>
      </c>
      <c r="D414" s="26" t="s">
        <v>43</v>
      </c>
      <c r="E414" s="5" t="s">
        <v>686</v>
      </c>
      <c r="F414" s="5" t="s">
        <v>89</v>
      </c>
      <c r="G414" s="118">
        <v>4045.31</v>
      </c>
      <c r="H414" s="187">
        <v>640016.84</v>
      </c>
      <c r="L414" s="118"/>
    </row>
    <row r="415" spans="1:12" ht="14.25" customHeight="1">
      <c r="A415" s="5" t="s">
        <v>2143</v>
      </c>
      <c r="B415" s="5" t="s">
        <v>2144</v>
      </c>
      <c r="C415" s="186">
        <v>45595</v>
      </c>
      <c r="D415" s="26" t="s">
        <v>142</v>
      </c>
      <c r="E415" s="5" t="s">
        <v>1888</v>
      </c>
      <c r="F415" s="5" t="s">
        <v>89</v>
      </c>
      <c r="G415" s="118">
        <v>2000</v>
      </c>
      <c r="H415" s="187">
        <v>638016.84</v>
      </c>
      <c r="L415" s="118"/>
    </row>
    <row r="416" spans="1:12" ht="14.25" customHeight="1">
      <c r="A416" s="5" t="s">
        <v>2143</v>
      </c>
      <c r="B416" s="5" t="s">
        <v>2144</v>
      </c>
      <c r="C416" s="186">
        <v>45595</v>
      </c>
      <c r="D416" s="26" t="s">
        <v>142</v>
      </c>
      <c r="E416" s="5" t="s">
        <v>687</v>
      </c>
      <c r="F416" s="5" t="s">
        <v>89</v>
      </c>
      <c r="G416" s="118">
        <v>1017.37</v>
      </c>
      <c r="H416" s="187">
        <v>636999.47</v>
      </c>
      <c r="L416" s="118"/>
    </row>
    <row r="417" spans="1:12" ht="14.25" customHeight="1">
      <c r="A417" s="5" t="s">
        <v>2143</v>
      </c>
      <c r="B417" s="5" t="s">
        <v>2144</v>
      </c>
      <c r="C417" s="186">
        <v>45595</v>
      </c>
      <c r="D417" s="26" t="s">
        <v>142</v>
      </c>
      <c r="E417" s="5" t="s">
        <v>687</v>
      </c>
      <c r="F417" s="5" t="s">
        <v>89</v>
      </c>
      <c r="G417" s="118">
        <v>2623.29</v>
      </c>
      <c r="H417" s="187">
        <v>634376.18000000005</v>
      </c>
      <c r="L417" s="118"/>
    </row>
    <row r="418" spans="1:12" ht="14.25" customHeight="1">
      <c r="A418" s="5" t="s">
        <v>2143</v>
      </c>
      <c r="B418" s="5" t="s">
        <v>2144</v>
      </c>
      <c r="C418" s="186">
        <v>45595</v>
      </c>
      <c r="D418" s="26" t="s">
        <v>43</v>
      </c>
      <c r="E418" s="5" t="s">
        <v>261</v>
      </c>
      <c r="F418" s="5" t="s">
        <v>89</v>
      </c>
      <c r="G418" s="118">
        <v>1352.17</v>
      </c>
      <c r="H418" s="187">
        <v>633024.01</v>
      </c>
      <c r="L418" s="118"/>
    </row>
    <row r="419" spans="1:12" ht="14.25" customHeight="1">
      <c r="A419" s="5" t="s">
        <v>2143</v>
      </c>
      <c r="B419" s="5" t="s">
        <v>2144</v>
      </c>
      <c r="C419" s="186">
        <v>45595</v>
      </c>
      <c r="D419" s="26" t="s">
        <v>142</v>
      </c>
      <c r="E419" s="5" t="s">
        <v>688</v>
      </c>
      <c r="F419" s="5" t="s">
        <v>89</v>
      </c>
      <c r="G419" s="118">
        <v>177.49</v>
      </c>
      <c r="H419" s="187">
        <v>632846.52</v>
      </c>
      <c r="L419" s="118"/>
    </row>
    <row r="420" spans="1:12" ht="14.25" customHeight="1">
      <c r="A420" s="5" t="s">
        <v>2143</v>
      </c>
      <c r="B420" s="5" t="s">
        <v>2144</v>
      </c>
      <c r="C420" s="186">
        <v>45595</v>
      </c>
      <c r="D420" s="26" t="s">
        <v>43</v>
      </c>
      <c r="E420" s="5" t="s">
        <v>288</v>
      </c>
      <c r="F420" s="5" t="s">
        <v>89</v>
      </c>
      <c r="G420" s="118">
        <v>779.54</v>
      </c>
      <c r="H420" s="187">
        <v>632066.98</v>
      </c>
      <c r="L420" s="118"/>
    </row>
    <row r="421" spans="1:12" ht="14.25" customHeight="1">
      <c r="A421" s="5" t="s">
        <v>2143</v>
      </c>
      <c r="B421" s="5" t="s">
        <v>2144</v>
      </c>
      <c r="C421" s="186">
        <v>45595</v>
      </c>
      <c r="D421" s="26" t="s">
        <v>43</v>
      </c>
      <c r="E421" s="5" t="s">
        <v>263</v>
      </c>
      <c r="F421" s="5" t="s">
        <v>89</v>
      </c>
      <c r="G421" s="118">
        <v>962.38</v>
      </c>
      <c r="H421" s="187">
        <v>631104.6</v>
      </c>
      <c r="L421" s="118"/>
    </row>
    <row r="422" spans="1:12" ht="14.25" customHeight="1">
      <c r="A422" s="5" t="s">
        <v>2143</v>
      </c>
      <c r="B422" s="5" t="s">
        <v>2144</v>
      </c>
      <c r="C422" s="186">
        <v>45595</v>
      </c>
      <c r="D422" s="26" t="s">
        <v>142</v>
      </c>
      <c r="E422" s="5" t="s">
        <v>688</v>
      </c>
      <c r="F422" s="5" t="s">
        <v>89</v>
      </c>
      <c r="G422" s="118">
        <v>3549.8</v>
      </c>
      <c r="H422" s="187">
        <v>627554.80000000005</v>
      </c>
      <c r="L422" s="118"/>
    </row>
    <row r="423" spans="1:12" ht="14.25" customHeight="1">
      <c r="A423" s="5" t="s">
        <v>2143</v>
      </c>
      <c r="B423" s="5" t="s">
        <v>2144</v>
      </c>
      <c r="C423" s="186">
        <v>45595</v>
      </c>
      <c r="D423" s="26" t="s">
        <v>142</v>
      </c>
      <c r="E423" s="5" t="s">
        <v>1889</v>
      </c>
      <c r="F423" s="5" t="s">
        <v>89</v>
      </c>
      <c r="G423" s="118">
        <v>1563.55</v>
      </c>
      <c r="H423" s="187">
        <v>625991.25</v>
      </c>
      <c r="L423" s="118"/>
    </row>
    <row r="424" spans="1:12" ht="14.25" customHeight="1">
      <c r="A424" s="5" t="s">
        <v>2143</v>
      </c>
      <c r="B424" s="5" t="s">
        <v>2144</v>
      </c>
      <c r="C424" s="186">
        <v>45595</v>
      </c>
      <c r="D424" s="26" t="s">
        <v>43</v>
      </c>
      <c r="E424" s="5" t="s">
        <v>689</v>
      </c>
      <c r="F424" s="5" t="s">
        <v>89</v>
      </c>
      <c r="G424" s="118">
        <v>1008.9</v>
      </c>
      <c r="H424" s="187">
        <v>624982.35</v>
      </c>
      <c r="L424" s="118"/>
    </row>
    <row r="425" spans="1:12" ht="14.25" customHeight="1">
      <c r="A425" s="5" t="s">
        <v>2143</v>
      </c>
      <c r="B425" s="5" t="s">
        <v>2144</v>
      </c>
      <c r="C425" s="186">
        <v>45595</v>
      </c>
      <c r="D425" s="26" t="s">
        <v>142</v>
      </c>
      <c r="E425" s="5" t="s">
        <v>264</v>
      </c>
      <c r="F425" s="5" t="s">
        <v>89</v>
      </c>
      <c r="G425" s="118">
        <v>284.14</v>
      </c>
      <c r="H425" s="187">
        <v>624698.21</v>
      </c>
      <c r="L425" s="118"/>
    </row>
    <row r="426" spans="1:12" ht="14.25" customHeight="1">
      <c r="A426" s="5" t="s">
        <v>2143</v>
      </c>
      <c r="B426" s="5" t="s">
        <v>2144</v>
      </c>
      <c r="C426" s="186">
        <v>45595</v>
      </c>
      <c r="D426" s="26" t="s">
        <v>142</v>
      </c>
      <c r="E426" s="5" t="s">
        <v>267</v>
      </c>
      <c r="F426" s="5" t="s">
        <v>89</v>
      </c>
      <c r="G426" s="118">
        <v>582.99</v>
      </c>
      <c r="H426" s="187">
        <v>624115.22</v>
      </c>
      <c r="L426" s="118"/>
    </row>
    <row r="427" spans="1:12" ht="14.25" customHeight="1">
      <c r="A427" s="5" t="s">
        <v>2143</v>
      </c>
      <c r="B427" s="5" t="s">
        <v>2144</v>
      </c>
      <c r="C427" s="186">
        <v>45595</v>
      </c>
      <c r="D427" s="26" t="s">
        <v>43</v>
      </c>
      <c r="E427" s="5" t="s">
        <v>289</v>
      </c>
      <c r="F427" s="5" t="s">
        <v>89</v>
      </c>
      <c r="G427" s="118">
        <v>2856.54</v>
      </c>
      <c r="H427" s="187">
        <v>621258.68000000005</v>
      </c>
      <c r="L427" s="118"/>
    </row>
    <row r="428" spans="1:12" ht="14.25" customHeight="1">
      <c r="A428" s="5" t="s">
        <v>2143</v>
      </c>
      <c r="B428" s="5" t="s">
        <v>2144</v>
      </c>
      <c r="C428" s="186">
        <v>45595</v>
      </c>
      <c r="D428" s="26" t="s">
        <v>43</v>
      </c>
      <c r="E428" s="5" t="s">
        <v>290</v>
      </c>
      <c r="F428" s="5" t="s">
        <v>89</v>
      </c>
      <c r="G428" s="118">
        <v>1821.18</v>
      </c>
      <c r="H428" s="187">
        <v>619437.5</v>
      </c>
      <c r="L428" s="118"/>
    </row>
    <row r="429" spans="1:12" ht="14.25" customHeight="1">
      <c r="A429" s="5" t="s">
        <v>2143</v>
      </c>
      <c r="B429" s="5" t="s">
        <v>2144</v>
      </c>
      <c r="C429" s="186">
        <v>45595</v>
      </c>
      <c r="D429" s="26" t="s">
        <v>43</v>
      </c>
      <c r="E429" s="5" t="s">
        <v>291</v>
      </c>
      <c r="F429" s="5" t="s">
        <v>89</v>
      </c>
      <c r="G429" s="118">
        <v>4348.3599999999997</v>
      </c>
      <c r="H429" s="187">
        <v>615089.14</v>
      </c>
      <c r="L429" s="118"/>
    </row>
    <row r="430" spans="1:12" ht="14.25" customHeight="1">
      <c r="A430" s="5" t="s">
        <v>2143</v>
      </c>
      <c r="B430" s="5" t="s">
        <v>2144</v>
      </c>
      <c r="C430" s="186">
        <v>45595</v>
      </c>
      <c r="D430" s="26" t="s">
        <v>142</v>
      </c>
      <c r="E430" s="5" t="s">
        <v>458</v>
      </c>
      <c r="F430" s="5" t="s">
        <v>89</v>
      </c>
      <c r="G430" s="187">
        <v>120000</v>
      </c>
      <c r="H430" s="187">
        <v>495089.14</v>
      </c>
      <c r="L430" s="118"/>
    </row>
    <row r="431" spans="1:12" ht="14.25" customHeight="1">
      <c r="A431" s="5" t="s">
        <v>2143</v>
      </c>
      <c r="B431" s="5" t="s">
        <v>2144</v>
      </c>
      <c r="C431" s="186">
        <v>45595</v>
      </c>
      <c r="D431" s="26" t="s">
        <v>102</v>
      </c>
      <c r="E431" s="5" t="s">
        <v>682</v>
      </c>
      <c r="F431" s="5" t="s">
        <v>89</v>
      </c>
      <c r="G431" s="118">
        <v>13.1</v>
      </c>
      <c r="H431" s="187">
        <v>495076.04</v>
      </c>
      <c r="L431" s="118"/>
    </row>
    <row r="432" spans="1:12" ht="14.25" customHeight="1">
      <c r="A432" s="5" t="s">
        <v>2143</v>
      </c>
      <c r="B432" s="5" t="s">
        <v>2144</v>
      </c>
      <c r="C432" s="186">
        <v>45595</v>
      </c>
      <c r="D432" s="26" t="s">
        <v>43</v>
      </c>
      <c r="E432" s="5" t="s">
        <v>2131</v>
      </c>
      <c r="F432" s="5" t="s">
        <v>89</v>
      </c>
      <c r="G432" s="118">
        <v>1800</v>
      </c>
      <c r="H432" s="187">
        <v>493276.04</v>
      </c>
      <c r="L432" s="118"/>
    </row>
    <row r="433" spans="1:12" ht="14.25" customHeight="1">
      <c r="A433" s="5" t="s">
        <v>2143</v>
      </c>
      <c r="B433" s="5" t="s">
        <v>2144</v>
      </c>
      <c r="C433" s="186">
        <v>45595</v>
      </c>
      <c r="D433" s="26" t="s">
        <v>43</v>
      </c>
      <c r="E433" s="5" t="s">
        <v>2132</v>
      </c>
      <c r="F433" s="5" t="s">
        <v>89</v>
      </c>
      <c r="G433" s="118">
        <v>1800</v>
      </c>
      <c r="H433" s="187">
        <v>491476.04</v>
      </c>
      <c r="L433" s="118"/>
    </row>
    <row r="434" spans="1:12" ht="14.25" customHeight="1">
      <c r="A434" s="5" t="s">
        <v>2143</v>
      </c>
      <c r="B434" s="5" t="s">
        <v>2144</v>
      </c>
      <c r="C434" s="186">
        <v>45595</v>
      </c>
      <c r="D434" s="26" t="s">
        <v>43</v>
      </c>
      <c r="E434" s="5" t="s">
        <v>2133</v>
      </c>
      <c r="F434" s="5" t="s">
        <v>89</v>
      </c>
      <c r="G434" s="118">
        <v>2082.7800000000002</v>
      </c>
      <c r="H434" s="187">
        <v>489393.26</v>
      </c>
      <c r="L434" s="118"/>
    </row>
    <row r="435" spans="1:12" ht="14.25" customHeight="1">
      <c r="A435" s="5" t="s">
        <v>2143</v>
      </c>
      <c r="B435" s="5" t="s">
        <v>2144</v>
      </c>
      <c r="C435" s="186">
        <v>45595</v>
      </c>
      <c r="D435" s="26" t="s">
        <v>43</v>
      </c>
      <c r="E435" s="5" t="s">
        <v>2133</v>
      </c>
      <c r="F435" s="5" t="s">
        <v>89</v>
      </c>
      <c r="G435" s="118">
        <v>1800</v>
      </c>
      <c r="H435" s="187">
        <v>487593.26</v>
      </c>
      <c r="L435" s="118"/>
    </row>
    <row r="436" spans="1:12" ht="14.25" customHeight="1">
      <c r="A436" s="5" t="s">
        <v>2143</v>
      </c>
      <c r="B436" s="5" t="s">
        <v>2144</v>
      </c>
      <c r="C436" s="186">
        <v>45596</v>
      </c>
      <c r="D436" s="26" t="s">
        <v>124</v>
      </c>
      <c r="E436" s="5" t="s">
        <v>2134</v>
      </c>
      <c r="F436" s="63">
        <v>8</v>
      </c>
      <c r="G436" s="5" t="s">
        <v>89</v>
      </c>
      <c r="H436" s="187">
        <v>487601.26</v>
      </c>
      <c r="L436" s="118"/>
    </row>
    <row r="437" spans="1:12" ht="14.25" customHeight="1">
      <c r="A437" s="5" t="s">
        <v>2143</v>
      </c>
      <c r="B437" s="5" t="s">
        <v>2144</v>
      </c>
      <c r="C437" s="186">
        <v>45596</v>
      </c>
      <c r="D437" s="26" t="s">
        <v>138</v>
      </c>
      <c r="E437" s="5" t="s">
        <v>139</v>
      </c>
      <c r="F437" s="5">
        <v>41.39</v>
      </c>
      <c r="G437" s="5" t="s">
        <v>89</v>
      </c>
      <c r="H437" s="187">
        <v>487642.65</v>
      </c>
      <c r="L437" s="118"/>
    </row>
    <row r="438" spans="1:12" ht="14.25" customHeight="1">
      <c r="A438" s="5" t="s">
        <v>2143</v>
      </c>
      <c r="B438" s="5" t="s">
        <v>2144</v>
      </c>
      <c r="C438" s="186">
        <v>45596</v>
      </c>
      <c r="D438" s="26" t="s">
        <v>582</v>
      </c>
      <c r="E438" s="5" t="s">
        <v>2135</v>
      </c>
      <c r="F438" s="5" t="s">
        <v>89</v>
      </c>
      <c r="G438" s="118">
        <v>360</v>
      </c>
      <c r="H438" s="187">
        <v>487282.65</v>
      </c>
      <c r="L438" s="118"/>
    </row>
    <row r="439" spans="1:12" ht="14.25" customHeight="1">
      <c r="A439" s="5" t="s">
        <v>2143</v>
      </c>
      <c r="B439" s="5" t="s">
        <v>2144</v>
      </c>
      <c r="C439" s="186">
        <v>45596</v>
      </c>
      <c r="D439" s="26" t="s">
        <v>102</v>
      </c>
      <c r="E439" s="5" t="s">
        <v>129</v>
      </c>
      <c r="F439" s="5" t="s">
        <v>89</v>
      </c>
      <c r="G439" s="118">
        <v>9</v>
      </c>
      <c r="H439" s="187">
        <v>487273.65</v>
      </c>
      <c r="L439" s="118"/>
    </row>
    <row r="440" spans="1:12" ht="14.25" customHeight="1">
      <c r="A440" s="5" t="s">
        <v>2143</v>
      </c>
      <c r="B440" s="5" t="s">
        <v>2144</v>
      </c>
      <c r="C440" s="186">
        <v>45596</v>
      </c>
      <c r="D440" s="26" t="s">
        <v>142</v>
      </c>
      <c r="E440" s="5" t="s">
        <v>458</v>
      </c>
      <c r="F440" s="5" t="s">
        <v>89</v>
      </c>
      <c r="G440" s="187">
        <v>115262.23</v>
      </c>
      <c r="H440" s="187">
        <v>372011.42</v>
      </c>
      <c r="L440" s="118"/>
    </row>
    <row r="441" spans="1:12" ht="14.25" customHeight="1">
      <c r="B441" s="5"/>
      <c r="F441" s="63"/>
      <c r="L441" s="118"/>
    </row>
    <row r="442" spans="1:12" ht="14.25" customHeight="1">
      <c r="B442" s="5"/>
      <c r="F442" s="63"/>
      <c r="G442" s="63">
        <f>SUBTOTAL(9,G4:G441)</f>
        <v>724025.4099999998</v>
      </c>
      <c r="L442" s="118"/>
    </row>
    <row r="443" spans="1:12" ht="14.25" customHeight="1">
      <c r="B443" s="5"/>
      <c r="F443" s="63">
        <f>SUBTOTAL(9,F197:F436)</f>
        <v>298618.15999999997</v>
      </c>
      <c r="L443" s="118"/>
    </row>
    <row r="444" spans="1:12" ht="14.25" customHeight="1">
      <c r="B444" s="5"/>
      <c r="F444" s="63"/>
      <c r="L444" s="118"/>
    </row>
    <row r="445" spans="1:12" ht="14.25" customHeight="1">
      <c r="B445" s="5"/>
      <c r="F445" s="63"/>
      <c r="L445" s="118"/>
    </row>
    <row r="446" spans="1:12" ht="14.25" customHeight="1">
      <c r="B446" s="5"/>
      <c r="F446" s="63"/>
      <c r="L446" s="118"/>
    </row>
    <row r="447" spans="1:12" ht="14.25" customHeight="1">
      <c r="B447" s="5"/>
      <c r="D447" s="5">
        <v>1</v>
      </c>
      <c r="F447" s="63"/>
      <c r="L447" s="118"/>
    </row>
    <row r="448" spans="1:12" ht="14.25" customHeight="1">
      <c r="B448" s="5"/>
      <c r="F448" s="63"/>
      <c r="L448" s="118"/>
    </row>
    <row r="449" spans="2:12" ht="14.25" customHeight="1">
      <c r="B449" s="5"/>
      <c r="F449" s="63"/>
      <c r="L449" s="118"/>
    </row>
    <row r="450" spans="2:12" ht="14.25" customHeight="1">
      <c r="B450" s="5"/>
      <c r="F450" s="63"/>
      <c r="L450" s="118"/>
    </row>
    <row r="451" spans="2:12" ht="14.25" customHeight="1">
      <c r="B451" s="5"/>
      <c r="F451" s="63"/>
      <c r="L451" s="118"/>
    </row>
    <row r="452" spans="2:12" ht="14.25" customHeight="1">
      <c r="B452" s="5"/>
      <c r="F452" s="63"/>
      <c r="L452" s="118"/>
    </row>
    <row r="453" spans="2:12" ht="14.25" customHeight="1">
      <c r="B453" s="5"/>
      <c r="F453" s="63"/>
      <c r="L453" s="118"/>
    </row>
    <row r="454" spans="2:12" ht="14.25" customHeight="1">
      <c r="B454" s="5"/>
      <c r="F454" s="63"/>
      <c r="L454" s="118"/>
    </row>
    <row r="455" spans="2:12" ht="14.25" customHeight="1">
      <c r="B455" s="5"/>
      <c r="F455" s="63"/>
      <c r="L455" s="118"/>
    </row>
    <row r="456" spans="2:12" ht="14.25" customHeight="1">
      <c r="B456" s="5"/>
      <c r="F456" s="63"/>
      <c r="L456" s="118"/>
    </row>
    <row r="457" spans="2:12" ht="14.25" customHeight="1">
      <c r="B457" s="5"/>
      <c r="F457" s="63"/>
      <c r="L457" s="118"/>
    </row>
    <row r="458" spans="2:12" ht="14.25" customHeight="1">
      <c r="B458" s="5"/>
      <c r="F458" s="63"/>
      <c r="L458" s="118"/>
    </row>
    <row r="459" spans="2:12" ht="14.25" customHeight="1">
      <c r="B459" s="5"/>
      <c r="F459" s="63"/>
      <c r="L459" s="118"/>
    </row>
    <row r="460" spans="2:12" ht="14.25" customHeight="1">
      <c r="B460" s="5"/>
      <c r="F460" s="63"/>
      <c r="L460" s="118"/>
    </row>
    <row r="461" spans="2:12" ht="14.25" customHeight="1">
      <c r="B461" s="5"/>
      <c r="F461" s="63"/>
      <c r="L461" s="118"/>
    </row>
    <row r="462" spans="2:12" ht="14.25" customHeight="1">
      <c r="B462" s="5"/>
      <c r="F462" s="63"/>
      <c r="L462" s="118"/>
    </row>
    <row r="463" spans="2:12" ht="14.25" customHeight="1">
      <c r="B463" s="5"/>
      <c r="F463" s="63"/>
      <c r="L463" s="118"/>
    </row>
    <row r="464" spans="2:12" ht="14.25" customHeight="1">
      <c r="B464" s="5"/>
      <c r="F464" s="63"/>
      <c r="L464" s="118"/>
    </row>
    <row r="465" spans="2:12" ht="14.25" customHeight="1">
      <c r="B465" s="5"/>
      <c r="F465" s="63"/>
      <c r="L465" s="118"/>
    </row>
    <row r="466" spans="2:12" ht="14.25" customHeight="1">
      <c r="B466" s="5"/>
      <c r="F466" s="63"/>
      <c r="L466" s="118"/>
    </row>
    <row r="467" spans="2:12" ht="14.25" customHeight="1">
      <c r="B467" s="5"/>
      <c r="F467" s="63"/>
      <c r="L467" s="118"/>
    </row>
    <row r="468" spans="2:12" ht="14.25" customHeight="1">
      <c r="B468" s="5"/>
      <c r="F468" s="63"/>
      <c r="L468" s="118"/>
    </row>
    <row r="469" spans="2:12" ht="14.25" customHeight="1">
      <c r="B469" s="5"/>
      <c r="F469" s="63"/>
      <c r="L469" s="118"/>
    </row>
    <row r="470" spans="2:12" ht="14.25" customHeight="1">
      <c r="B470" s="5"/>
      <c r="F470" s="63"/>
      <c r="L470" s="118"/>
    </row>
    <row r="471" spans="2:12" ht="14.25" customHeight="1">
      <c r="B471" s="5"/>
      <c r="F471" s="63"/>
      <c r="L471" s="118"/>
    </row>
    <row r="472" spans="2:12" ht="14.25" customHeight="1">
      <c r="B472" s="5"/>
      <c r="F472" s="63"/>
      <c r="L472" s="118"/>
    </row>
    <row r="473" spans="2:12" ht="14.25" customHeight="1">
      <c r="B473" s="5"/>
      <c r="F473" s="63"/>
      <c r="L473" s="118"/>
    </row>
    <row r="474" spans="2:12" ht="14.25" customHeight="1">
      <c r="B474" s="5"/>
      <c r="F474" s="63"/>
      <c r="L474" s="118"/>
    </row>
    <row r="475" spans="2:12" ht="14.25" customHeight="1">
      <c r="B475" s="5"/>
      <c r="F475" s="63"/>
      <c r="L475" s="118"/>
    </row>
    <row r="476" spans="2:12" ht="14.25" customHeight="1">
      <c r="B476" s="5"/>
      <c r="F476" s="63"/>
      <c r="L476" s="118"/>
    </row>
    <row r="477" spans="2:12" ht="14.25" customHeight="1">
      <c r="B477" s="5"/>
      <c r="F477" s="63"/>
      <c r="L477" s="118"/>
    </row>
    <row r="478" spans="2:12" ht="14.25" customHeight="1">
      <c r="B478" s="5"/>
      <c r="F478" s="63"/>
      <c r="L478" s="118"/>
    </row>
    <row r="479" spans="2:12" ht="14.25" customHeight="1">
      <c r="B479" s="5"/>
      <c r="F479" s="63"/>
      <c r="L479" s="118"/>
    </row>
    <row r="480" spans="2:12" ht="14.25" customHeight="1">
      <c r="B480" s="5"/>
      <c r="F480" s="63"/>
      <c r="L480" s="118"/>
    </row>
    <row r="481" spans="2:12" ht="14.25" customHeight="1">
      <c r="B481" s="5"/>
      <c r="F481" s="63"/>
      <c r="L481" s="118"/>
    </row>
    <row r="482" spans="2:12" ht="14.25" customHeight="1">
      <c r="B482" s="5"/>
      <c r="F482" s="63"/>
      <c r="L482" s="118"/>
    </row>
    <row r="483" spans="2:12" ht="14.25" customHeight="1">
      <c r="B483" s="5"/>
      <c r="F483" s="63"/>
      <c r="L483" s="118"/>
    </row>
    <row r="484" spans="2:12" ht="14.25" customHeight="1">
      <c r="B484" s="5"/>
      <c r="F484" s="63"/>
      <c r="L484" s="118"/>
    </row>
    <row r="485" spans="2:12" ht="14.25" customHeight="1">
      <c r="B485" s="5"/>
      <c r="F485" s="63"/>
      <c r="L485" s="118"/>
    </row>
    <row r="486" spans="2:12" ht="14.25" customHeight="1">
      <c r="B486" s="5"/>
      <c r="F486" s="63"/>
      <c r="L486" s="118"/>
    </row>
    <row r="487" spans="2:12" ht="14.25" customHeight="1">
      <c r="B487" s="5"/>
      <c r="F487" s="63"/>
      <c r="L487" s="118"/>
    </row>
    <row r="488" spans="2:12" ht="14.25" customHeight="1">
      <c r="B488" s="5"/>
      <c r="F488" s="63"/>
      <c r="L488" s="118"/>
    </row>
    <row r="489" spans="2:12" ht="14.25" customHeight="1">
      <c r="B489" s="5"/>
      <c r="F489" s="63"/>
      <c r="L489" s="118"/>
    </row>
    <row r="490" spans="2:12" ht="14.25" customHeight="1">
      <c r="B490" s="5"/>
      <c r="F490" s="63"/>
      <c r="L490" s="118"/>
    </row>
    <row r="491" spans="2:12" ht="14.25" customHeight="1">
      <c r="B491" s="5"/>
      <c r="F491" s="63"/>
      <c r="L491" s="118"/>
    </row>
    <row r="492" spans="2:12" ht="14.25" customHeight="1">
      <c r="B492" s="5"/>
      <c r="F492" s="63"/>
      <c r="L492" s="118"/>
    </row>
    <row r="493" spans="2:12" ht="14.25" customHeight="1">
      <c r="B493" s="5"/>
      <c r="F493" s="63"/>
      <c r="L493" s="118"/>
    </row>
    <row r="494" spans="2:12" ht="14.25" customHeight="1">
      <c r="B494" s="5"/>
      <c r="F494" s="63"/>
      <c r="L494" s="118"/>
    </row>
    <row r="495" spans="2:12" ht="14.25" customHeight="1">
      <c r="B495" s="5"/>
      <c r="F495" s="63"/>
      <c r="L495" s="118"/>
    </row>
    <row r="496" spans="2:12" ht="14.25" customHeight="1">
      <c r="B496" s="5"/>
      <c r="F496" s="63"/>
      <c r="L496" s="118"/>
    </row>
    <row r="497" spans="2:12" ht="14.25" customHeight="1">
      <c r="B497" s="5"/>
      <c r="F497" s="63"/>
      <c r="L497" s="118"/>
    </row>
    <row r="498" spans="2:12" ht="14.25" customHeight="1">
      <c r="B498" s="5"/>
      <c r="F498" s="63"/>
      <c r="L498" s="118"/>
    </row>
    <row r="499" spans="2:12" ht="14.25" customHeight="1">
      <c r="B499" s="5"/>
      <c r="F499" s="63"/>
      <c r="L499" s="118"/>
    </row>
    <row r="500" spans="2:12" ht="14.25" customHeight="1">
      <c r="B500" s="5"/>
      <c r="F500" s="63"/>
      <c r="L500" s="118"/>
    </row>
    <row r="501" spans="2:12" ht="14.25" customHeight="1">
      <c r="B501" s="5"/>
      <c r="F501" s="63"/>
      <c r="L501" s="118"/>
    </row>
    <row r="502" spans="2:12" ht="14.25" customHeight="1">
      <c r="B502" s="5"/>
      <c r="F502" s="63"/>
      <c r="L502" s="118"/>
    </row>
    <row r="503" spans="2:12" ht="14.25" customHeight="1">
      <c r="B503" s="5"/>
      <c r="F503" s="63"/>
      <c r="L503" s="118"/>
    </row>
    <row r="504" spans="2:12" ht="14.25" customHeight="1">
      <c r="B504" s="5"/>
      <c r="F504" s="63"/>
      <c r="L504" s="118"/>
    </row>
    <row r="505" spans="2:12" ht="14.25" customHeight="1">
      <c r="B505" s="5"/>
      <c r="F505" s="63"/>
      <c r="L505" s="118"/>
    </row>
    <row r="506" spans="2:12" ht="14.25" customHeight="1">
      <c r="B506" s="5"/>
      <c r="F506" s="63"/>
      <c r="L506" s="118"/>
    </row>
    <row r="507" spans="2:12" ht="14.25" customHeight="1">
      <c r="B507" s="5"/>
      <c r="F507" s="63"/>
      <c r="L507" s="118"/>
    </row>
    <row r="508" spans="2:12" ht="14.25" customHeight="1">
      <c r="B508" s="5"/>
      <c r="F508" s="63"/>
      <c r="L508" s="118"/>
    </row>
    <row r="509" spans="2:12" ht="14.25" customHeight="1">
      <c r="B509" s="5"/>
      <c r="F509" s="63"/>
      <c r="L509" s="118"/>
    </row>
    <row r="510" spans="2:12" ht="14.25" customHeight="1">
      <c r="B510" s="5"/>
      <c r="F510" s="63"/>
      <c r="L510" s="118"/>
    </row>
    <row r="511" spans="2:12" ht="14.25" customHeight="1">
      <c r="B511" s="5"/>
      <c r="F511" s="63"/>
      <c r="L511" s="118"/>
    </row>
    <row r="512" spans="2:12" ht="14.25" customHeight="1">
      <c r="B512" s="5"/>
      <c r="F512" s="63"/>
      <c r="L512" s="118"/>
    </row>
    <row r="513" spans="2:12" ht="14.25" customHeight="1">
      <c r="B513" s="5"/>
      <c r="F513" s="63"/>
      <c r="L513" s="118"/>
    </row>
    <row r="514" spans="2:12" ht="14.25" customHeight="1">
      <c r="B514" s="5"/>
      <c r="F514" s="63"/>
      <c r="L514" s="118"/>
    </row>
    <row r="515" spans="2:12" ht="14.25" customHeight="1">
      <c r="B515" s="5"/>
      <c r="F515" s="63"/>
      <c r="L515" s="118"/>
    </row>
    <row r="516" spans="2:12" ht="14.25" customHeight="1">
      <c r="B516" s="5"/>
      <c r="F516" s="63"/>
      <c r="L516" s="118"/>
    </row>
    <row r="517" spans="2:12" ht="14.25" customHeight="1">
      <c r="B517" s="5"/>
      <c r="F517" s="63"/>
      <c r="L517" s="118"/>
    </row>
    <row r="518" spans="2:12" ht="14.25" customHeight="1">
      <c r="B518" s="5"/>
      <c r="F518" s="63"/>
      <c r="L518" s="118"/>
    </row>
    <row r="519" spans="2:12" ht="14.25" customHeight="1">
      <c r="B519" s="5"/>
      <c r="F519" s="63"/>
      <c r="L519" s="118"/>
    </row>
    <row r="520" spans="2:12" ht="14.25" customHeight="1">
      <c r="B520" s="5"/>
      <c r="F520" s="63"/>
      <c r="L520" s="118"/>
    </row>
    <row r="521" spans="2:12" ht="14.25" customHeight="1">
      <c r="B521" s="5"/>
      <c r="F521" s="63"/>
      <c r="L521" s="118"/>
    </row>
    <row r="522" spans="2:12" ht="14.25" customHeight="1">
      <c r="B522" s="5"/>
      <c r="F522" s="63"/>
      <c r="L522" s="118"/>
    </row>
    <row r="523" spans="2:12" ht="14.25" customHeight="1">
      <c r="B523" s="5"/>
      <c r="F523" s="63"/>
      <c r="L523" s="118"/>
    </row>
    <row r="524" spans="2:12" ht="14.25" customHeight="1">
      <c r="B524" s="5"/>
      <c r="F524" s="63"/>
      <c r="L524" s="118"/>
    </row>
    <row r="525" spans="2:12" ht="14.25" customHeight="1">
      <c r="B525" s="5"/>
      <c r="F525" s="63"/>
      <c r="L525" s="118"/>
    </row>
    <row r="526" spans="2:12" ht="14.25" customHeight="1">
      <c r="B526" s="5"/>
      <c r="F526" s="63"/>
      <c r="L526" s="118"/>
    </row>
    <row r="527" spans="2:12" ht="14.25" customHeight="1">
      <c r="B527" s="5"/>
      <c r="F527" s="63"/>
      <c r="L527" s="118"/>
    </row>
    <row r="528" spans="2:12" ht="14.25" customHeight="1">
      <c r="B528" s="5"/>
      <c r="F528" s="63"/>
      <c r="L528" s="118"/>
    </row>
    <row r="529" spans="2:12" ht="14.25" customHeight="1">
      <c r="B529" s="5"/>
      <c r="F529" s="63"/>
      <c r="L529" s="118"/>
    </row>
    <row r="530" spans="2:12" ht="14.25" customHeight="1">
      <c r="B530" s="5"/>
      <c r="F530" s="63"/>
      <c r="L530" s="118"/>
    </row>
    <row r="531" spans="2:12" ht="14.25" customHeight="1">
      <c r="B531" s="5"/>
      <c r="F531" s="63"/>
      <c r="L531" s="118"/>
    </row>
    <row r="532" spans="2:12" ht="14.25" customHeight="1">
      <c r="B532" s="5"/>
      <c r="F532" s="63"/>
      <c r="L532" s="118"/>
    </row>
    <row r="533" spans="2:12" ht="14.25" customHeight="1">
      <c r="B533" s="5"/>
      <c r="F533" s="63"/>
      <c r="L533" s="118"/>
    </row>
    <row r="534" spans="2:12" ht="14.25" customHeight="1">
      <c r="B534" s="5"/>
      <c r="F534" s="63"/>
      <c r="L534" s="118"/>
    </row>
    <row r="535" spans="2:12" ht="14.25" customHeight="1">
      <c r="B535" s="5"/>
      <c r="F535" s="63"/>
      <c r="L535" s="118"/>
    </row>
    <row r="536" spans="2:12" ht="14.25" customHeight="1">
      <c r="B536" s="5"/>
      <c r="F536" s="63"/>
      <c r="L536" s="118"/>
    </row>
    <row r="537" spans="2:12" ht="14.25" customHeight="1">
      <c r="B537" s="5"/>
      <c r="F537" s="63"/>
      <c r="L537" s="118"/>
    </row>
    <row r="538" spans="2:12" ht="14.25" customHeight="1">
      <c r="B538" s="5"/>
      <c r="F538" s="63"/>
      <c r="L538" s="118"/>
    </row>
    <row r="539" spans="2:12" ht="14.25" customHeight="1">
      <c r="B539" s="5"/>
      <c r="F539" s="63"/>
      <c r="L539" s="118"/>
    </row>
    <row r="540" spans="2:12" ht="14.25" customHeight="1">
      <c r="B540" s="5"/>
      <c r="F540" s="63"/>
      <c r="L540" s="118"/>
    </row>
    <row r="541" spans="2:12" ht="14.25" customHeight="1">
      <c r="B541" s="5"/>
      <c r="F541" s="63"/>
      <c r="L541" s="118"/>
    </row>
    <row r="542" spans="2:12" ht="14.25" customHeight="1">
      <c r="B542" s="5"/>
      <c r="F542" s="63"/>
      <c r="L542" s="118"/>
    </row>
    <row r="543" spans="2:12" ht="14.25" customHeight="1">
      <c r="B543" s="5"/>
      <c r="F543" s="63"/>
      <c r="L543" s="118"/>
    </row>
    <row r="544" spans="2:12" ht="14.25" customHeight="1">
      <c r="B544" s="5"/>
      <c r="F544" s="63"/>
      <c r="L544" s="118"/>
    </row>
    <row r="545" spans="2:12" ht="14.25" customHeight="1">
      <c r="B545" s="5"/>
      <c r="F545" s="63"/>
      <c r="L545" s="118"/>
    </row>
    <row r="546" spans="2:12" ht="14.25" customHeight="1">
      <c r="B546" s="5"/>
      <c r="F546" s="63"/>
      <c r="L546" s="118"/>
    </row>
    <row r="547" spans="2:12" ht="14.25" customHeight="1">
      <c r="B547" s="5"/>
      <c r="F547" s="63"/>
      <c r="L547" s="118"/>
    </row>
    <row r="548" spans="2:12" ht="14.25" customHeight="1">
      <c r="B548" s="5"/>
      <c r="F548" s="63"/>
      <c r="L548" s="118"/>
    </row>
    <row r="549" spans="2:12" ht="14.25" customHeight="1">
      <c r="B549" s="5"/>
      <c r="F549" s="63"/>
      <c r="L549" s="118"/>
    </row>
    <row r="550" spans="2:12" ht="14.25" customHeight="1">
      <c r="B550" s="5"/>
      <c r="F550" s="63"/>
      <c r="L550" s="118"/>
    </row>
    <row r="551" spans="2:12" ht="14.25" customHeight="1">
      <c r="B551" s="5"/>
      <c r="F551" s="63"/>
      <c r="L551" s="118"/>
    </row>
    <row r="552" spans="2:12" ht="14.25" customHeight="1">
      <c r="B552" s="5"/>
      <c r="F552" s="63"/>
      <c r="L552" s="118"/>
    </row>
    <row r="553" spans="2:12" ht="14.25" customHeight="1">
      <c r="B553" s="5"/>
      <c r="F553" s="63"/>
      <c r="L553" s="118"/>
    </row>
    <row r="554" spans="2:12" ht="14.25" customHeight="1">
      <c r="B554" s="5"/>
      <c r="F554" s="63"/>
      <c r="L554" s="118"/>
    </row>
    <row r="555" spans="2:12" ht="14.25" customHeight="1">
      <c r="B555" s="5"/>
      <c r="F555" s="63"/>
      <c r="L555" s="118"/>
    </row>
    <row r="556" spans="2:12" ht="14.25" customHeight="1">
      <c r="B556" s="5"/>
      <c r="F556" s="63"/>
      <c r="L556" s="118"/>
    </row>
    <row r="557" spans="2:12" ht="14.25" customHeight="1">
      <c r="B557" s="5"/>
      <c r="F557" s="63"/>
      <c r="L557" s="118"/>
    </row>
    <row r="558" spans="2:12" ht="14.25" customHeight="1">
      <c r="B558" s="5"/>
      <c r="F558" s="63"/>
      <c r="L558" s="118"/>
    </row>
    <row r="559" spans="2:12" ht="14.25" customHeight="1">
      <c r="B559" s="5"/>
      <c r="F559" s="63"/>
      <c r="L559" s="118"/>
    </row>
    <row r="560" spans="2:12" ht="14.25" customHeight="1">
      <c r="B560" s="5"/>
      <c r="F560" s="63"/>
      <c r="L560" s="118"/>
    </row>
    <row r="561" spans="2:12" ht="14.25" customHeight="1">
      <c r="B561" s="5"/>
      <c r="F561" s="63"/>
      <c r="L561" s="118"/>
    </row>
    <row r="562" spans="2:12" ht="14.25" customHeight="1">
      <c r="B562" s="5"/>
      <c r="F562" s="63"/>
      <c r="L562" s="118"/>
    </row>
    <row r="563" spans="2:12" ht="14.25" customHeight="1">
      <c r="B563" s="5"/>
      <c r="F563" s="63"/>
      <c r="L563" s="118"/>
    </row>
    <row r="564" spans="2:12" ht="14.25" customHeight="1">
      <c r="B564" s="5"/>
      <c r="F564" s="63"/>
      <c r="L564" s="118"/>
    </row>
    <row r="565" spans="2:12" ht="14.25" customHeight="1">
      <c r="B565" s="5"/>
      <c r="F565" s="63"/>
      <c r="L565" s="118"/>
    </row>
    <row r="566" spans="2:12" ht="14.25" customHeight="1">
      <c r="B566" s="5"/>
      <c r="F566" s="63"/>
      <c r="L566" s="118"/>
    </row>
    <row r="567" spans="2:12" ht="14.25" customHeight="1">
      <c r="B567" s="5"/>
      <c r="F567" s="63"/>
      <c r="L567" s="118"/>
    </row>
    <row r="568" spans="2:12" ht="14.25" customHeight="1">
      <c r="B568" s="5"/>
      <c r="F568" s="63"/>
      <c r="L568" s="118"/>
    </row>
    <row r="569" spans="2:12" ht="14.25" customHeight="1">
      <c r="B569" s="5"/>
      <c r="F569" s="63"/>
      <c r="L569" s="118"/>
    </row>
    <row r="570" spans="2:12" ht="14.25" customHeight="1">
      <c r="B570" s="5"/>
      <c r="F570" s="63"/>
      <c r="L570" s="118"/>
    </row>
    <row r="571" spans="2:12" ht="14.25" customHeight="1">
      <c r="B571" s="5"/>
      <c r="F571" s="63"/>
      <c r="L571" s="118"/>
    </row>
    <row r="572" spans="2:12" ht="14.25" customHeight="1">
      <c r="B572" s="5"/>
      <c r="F572" s="63"/>
      <c r="L572" s="118"/>
    </row>
    <row r="573" spans="2:12" ht="14.25" customHeight="1">
      <c r="B573" s="5"/>
      <c r="F573" s="63"/>
      <c r="L573" s="118"/>
    </row>
    <row r="574" spans="2:12" ht="14.25" customHeight="1">
      <c r="B574" s="5"/>
      <c r="F574" s="63"/>
      <c r="L574" s="118"/>
    </row>
    <row r="575" spans="2:12" ht="14.25" customHeight="1">
      <c r="B575" s="5"/>
      <c r="F575" s="63"/>
      <c r="L575" s="118"/>
    </row>
    <row r="576" spans="2:12" ht="14.25" customHeight="1">
      <c r="B576" s="5"/>
      <c r="F576" s="63"/>
      <c r="L576" s="118"/>
    </row>
    <row r="577" spans="2:12" ht="14.25" customHeight="1">
      <c r="B577" s="5"/>
      <c r="F577" s="63"/>
      <c r="L577" s="118"/>
    </row>
    <row r="578" spans="2:12" ht="14.25" customHeight="1">
      <c r="B578" s="5"/>
      <c r="F578" s="63"/>
      <c r="L578" s="118"/>
    </row>
    <row r="579" spans="2:12" ht="14.25" customHeight="1">
      <c r="B579" s="5"/>
      <c r="F579" s="63"/>
      <c r="L579" s="118"/>
    </row>
    <row r="580" spans="2:12" ht="14.25" customHeight="1">
      <c r="B580" s="5"/>
      <c r="F580" s="63"/>
      <c r="L580" s="118"/>
    </row>
    <row r="581" spans="2:12" ht="14.25" customHeight="1">
      <c r="B581" s="5"/>
      <c r="F581" s="63"/>
      <c r="L581" s="118"/>
    </row>
    <row r="582" spans="2:12" ht="14.25" customHeight="1">
      <c r="B582" s="5"/>
      <c r="F582" s="63"/>
      <c r="L582" s="118"/>
    </row>
    <row r="583" spans="2:12" ht="14.25" customHeight="1">
      <c r="B583" s="5"/>
      <c r="F583" s="63"/>
      <c r="L583" s="118"/>
    </row>
    <row r="584" spans="2:12" ht="14.25" customHeight="1">
      <c r="B584" s="5"/>
      <c r="F584" s="63"/>
      <c r="L584" s="118"/>
    </row>
    <row r="585" spans="2:12" ht="14.25" customHeight="1">
      <c r="B585" s="5"/>
      <c r="F585" s="63"/>
      <c r="L585" s="118"/>
    </row>
    <row r="586" spans="2:12" ht="14.25" customHeight="1">
      <c r="B586" s="5"/>
      <c r="F586" s="63"/>
      <c r="L586" s="118"/>
    </row>
    <row r="587" spans="2:12" ht="14.25" customHeight="1">
      <c r="B587" s="5"/>
      <c r="F587" s="63"/>
      <c r="L587" s="118"/>
    </row>
    <row r="588" spans="2:12" ht="14.25" customHeight="1">
      <c r="B588" s="5"/>
      <c r="F588" s="63"/>
      <c r="L588" s="118"/>
    </row>
    <row r="589" spans="2:12" ht="14.25" customHeight="1">
      <c r="B589" s="5"/>
      <c r="F589" s="63"/>
      <c r="L589" s="118"/>
    </row>
    <row r="590" spans="2:12" ht="14.25" customHeight="1">
      <c r="B590" s="5"/>
      <c r="F590" s="63"/>
      <c r="L590" s="118"/>
    </row>
    <row r="591" spans="2:12" ht="14.25" customHeight="1">
      <c r="B591" s="5"/>
      <c r="F591" s="63"/>
      <c r="L591" s="118"/>
    </row>
    <row r="592" spans="2:12" ht="14.25" customHeight="1">
      <c r="B592" s="5"/>
      <c r="F592" s="63"/>
      <c r="L592" s="118"/>
    </row>
    <row r="593" spans="2:12" ht="14.25" customHeight="1">
      <c r="B593" s="5"/>
      <c r="F593" s="63"/>
      <c r="L593" s="118"/>
    </row>
    <row r="594" spans="2:12" ht="14.25" customHeight="1">
      <c r="B594" s="5"/>
      <c r="F594" s="63"/>
      <c r="L594" s="118"/>
    </row>
    <row r="595" spans="2:12" ht="14.25" customHeight="1">
      <c r="B595" s="5"/>
      <c r="F595" s="63"/>
      <c r="L595" s="118"/>
    </row>
    <row r="596" spans="2:12" ht="14.25" customHeight="1">
      <c r="B596" s="5"/>
      <c r="F596" s="63"/>
      <c r="L596" s="118"/>
    </row>
    <row r="597" spans="2:12" ht="14.25" customHeight="1">
      <c r="B597" s="5"/>
      <c r="F597" s="63"/>
      <c r="L597" s="118"/>
    </row>
    <row r="598" spans="2:12" ht="14.25" customHeight="1">
      <c r="B598" s="5"/>
      <c r="F598" s="63"/>
      <c r="L598" s="118"/>
    </row>
    <row r="599" spans="2:12" ht="14.25" customHeight="1">
      <c r="B599" s="5"/>
      <c r="F599" s="63"/>
      <c r="L599" s="118"/>
    </row>
    <row r="600" spans="2:12" ht="14.25" customHeight="1">
      <c r="B600" s="5"/>
      <c r="F600" s="63"/>
      <c r="L600" s="118"/>
    </row>
    <row r="601" spans="2:12" ht="14.25" customHeight="1">
      <c r="B601" s="5"/>
      <c r="F601" s="63"/>
      <c r="L601" s="118"/>
    </row>
    <row r="602" spans="2:12" ht="14.25" customHeight="1">
      <c r="B602" s="5"/>
      <c r="F602" s="63"/>
      <c r="L602" s="118"/>
    </row>
    <row r="603" spans="2:12" ht="14.25" customHeight="1">
      <c r="B603" s="5"/>
      <c r="F603" s="63"/>
      <c r="L603" s="118"/>
    </row>
    <row r="604" spans="2:12" ht="14.25" customHeight="1">
      <c r="B604" s="5"/>
      <c r="F604" s="63"/>
      <c r="L604" s="118"/>
    </row>
    <row r="605" spans="2:12" ht="14.25" customHeight="1">
      <c r="B605" s="5"/>
      <c r="F605" s="63"/>
      <c r="L605" s="118"/>
    </row>
    <row r="606" spans="2:12" ht="14.25" customHeight="1">
      <c r="B606" s="5"/>
      <c r="F606" s="63"/>
      <c r="L606" s="118"/>
    </row>
    <row r="607" spans="2:12" ht="14.25" customHeight="1">
      <c r="B607" s="5"/>
      <c r="F607" s="63"/>
      <c r="L607" s="118"/>
    </row>
    <row r="608" spans="2:12" ht="14.25" customHeight="1">
      <c r="B608" s="5"/>
      <c r="F608" s="63"/>
      <c r="L608" s="118"/>
    </row>
    <row r="609" spans="2:12" ht="14.25" customHeight="1">
      <c r="B609" s="5"/>
      <c r="F609" s="63"/>
      <c r="L609" s="118"/>
    </row>
    <row r="610" spans="2:12" ht="14.25" customHeight="1">
      <c r="B610" s="5"/>
      <c r="F610" s="63"/>
      <c r="L610" s="118"/>
    </row>
    <row r="611" spans="2:12" ht="14.25" customHeight="1">
      <c r="B611" s="5"/>
      <c r="F611" s="63"/>
      <c r="L611" s="118"/>
    </row>
    <row r="612" spans="2:12" ht="14.25" customHeight="1">
      <c r="B612" s="5"/>
      <c r="F612" s="63"/>
      <c r="L612" s="118"/>
    </row>
    <row r="613" spans="2:12" ht="14.25" customHeight="1">
      <c r="B613" s="5"/>
      <c r="F613" s="63"/>
      <c r="L613" s="118"/>
    </row>
    <row r="614" spans="2:12" ht="14.25" customHeight="1">
      <c r="B614" s="5"/>
      <c r="F614" s="63"/>
      <c r="L614" s="118"/>
    </row>
    <row r="615" spans="2:12" ht="14.25" customHeight="1">
      <c r="B615" s="5"/>
      <c r="F615" s="63"/>
      <c r="L615" s="118"/>
    </row>
    <row r="616" spans="2:12" ht="14.25" customHeight="1">
      <c r="B616" s="5"/>
      <c r="F616" s="63"/>
      <c r="L616" s="118"/>
    </row>
    <row r="617" spans="2:12" ht="14.25" customHeight="1">
      <c r="B617" s="5"/>
      <c r="F617" s="63"/>
      <c r="L617" s="118"/>
    </row>
    <row r="618" spans="2:12" ht="14.25" customHeight="1">
      <c r="B618" s="5"/>
      <c r="F618" s="63"/>
      <c r="L618" s="118"/>
    </row>
    <row r="619" spans="2:12" ht="14.25" customHeight="1">
      <c r="B619" s="5"/>
      <c r="F619" s="63"/>
      <c r="L619" s="118"/>
    </row>
    <row r="620" spans="2:12" ht="14.25" customHeight="1">
      <c r="B620" s="5"/>
      <c r="F620" s="63"/>
      <c r="L620" s="118"/>
    </row>
    <row r="621" spans="2:12" ht="14.25" customHeight="1">
      <c r="B621" s="5"/>
      <c r="F621" s="63"/>
      <c r="L621" s="118"/>
    </row>
    <row r="622" spans="2:12" ht="14.25" customHeight="1">
      <c r="B622" s="5"/>
      <c r="F622" s="63"/>
      <c r="L622" s="118"/>
    </row>
    <row r="623" spans="2:12" ht="14.25" customHeight="1">
      <c r="B623" s="5"/>
      <c r="F623" s="63"/>
      <c r="L623" s="118"/>
    </row>
    <row r="624" spans="2:12" ht="14.25" customHeight="1">
      <c r="B624" s="5"/>
      <c r="F624" s="63"/>
      <c r="L624" s="118"/>
    </row>
    <row r="625" spans="2:12" ht="14.25" customHeight="1">
      <c r="B625" s="5"/>
      <c r="F625" s="63"/>
      <c r="L625" s="118"/>
    </row>
    <row r="626" spans="2:12" ht="14.25" customHeight="1">
      <c r="B626" s="5"/>
      <c r="F626" s="63"/>
      <c r="L626" s="118"/>
    </row>
    <row r="627" spans="2:12" ht="14.25" customHeight="1">
      <c r="B627" s="5"/>
      <c r="F627" s="63"/>
      <c r="L627" s="118"/>
    </row>
    <row r="628" spans="2:12" ht="14.25" customHeight="1">
      <c r="B628" s="5"/>
      <c r="F628" s="63"/>
      <c r="L628" s="118"/>
    </row>
    <row r="629" spans="2:12" ht="14.25" customHeight="1">
      <c r="B629" s="5"/>
      <c r="F629" s="63"/>
      <c r="L629" s="118"/>
    </row>
    <row r="630" spans="2:12" ht="14.25" customHeight="1">
      <c r="B630" s="5"/>
      <c r="F630" s="63"/>
      <c r="L630" s="118"/>
    </row>
    <row r="631" spans="2:12" ht="14.25" customHeight="1">
      <c r="B631" s="5"/>
      <c r="F631" s="63"/>
      <c r="L631" s="118"/>
    </row>
    <row r="632" spans="2:12" ht="14.25" customHeight="1">
      <c r="B632" s="5"/>
      <c r="F632" s="63"/>
      <c r="L632" s="118"/>
    </row>
    <row r="633" spans="2:12" ht="14.25" customHeight="1">
      <c r="B633" s="5"/>
      <c r="F633" s="63"/>
      <c r="L633" s="118"/>
    </row>
    <row r="634" spans="2:12" ht="14.25" customHeight="1">
      <c r="B634" s="5"/>
      <c r="F634" s="63"/>
      <c r="L634" s="118"/>
    </row>
    <row r="635" spans="2:12" ht="14.25" customHeight="1">
      <c r="B635" s="5"/>
      <c r="F635" s="63"/>
      <c r="L635" s="118"/>
    </row>
    <row r="636" spans="2:12" ht="14.25" customHeight="1">
      <c r="B636" s="5"/>
      <c r="F636" s="63"/>
      <c r="L636" s="118"/>
    </row>
    <row r="637" spans="2:12" ht="14.25" customHeight="1">
      <c r="B637" s="5"/>
      <c r="F637" s="63"/>
      <c r="L637" s="118"/>
    </row>
    <row r="638" spans="2:12" ht="14.25" customHeight="1">
      <c r="B638" s="5"/>
      <c r="F638" s="63"/>
      <c r="L638" s="118"/>
    </row>
    <row r="639" spans="2:12" ht="14.25" customHeight="1">
      <c r="B639" s="5"/>
      <c r="F639" s="63"/>
      <c r="L639" s="118"/>
    </row>
    <row r="640" spans="2:12" ht="14.25" customHeight="1">
      <c r="B640" s="5"/>
      <c r="F640" s="63"/>
      <c r="L640" s="118"/>
    </row>
    <row r="641" spans="2:12" ht="14.25" customHeight="1">
      <c r="B641" s="5"/>
      <c r="F641" s="63"/>
      <c r="L641" s="118"/>
    </row>
    <row r="642" spans="2:12" ht="14.25" customHeight="1">
      <c r="B642" s="5"/>
      <c r="F642" s="63"/>
      <c r="L642" s="118"/>
    </row>
    <row r="643" spans="2:12" ht="14.25" customHeight="1">
      <c r="B643" s="5"/>
      <c r="F643" s="63"/>
      <c r="L643" s="118"/>
    </row>
    <row r="644" spans="2:12" ht="14.25" customHeight="1">
      <c r="B644" s="5"/>
      <c r="F644" s="63"/>
      <c r="L644" s="118"/>
    </row>
    <row r="645" spans="2:12" ht="14.25" customHeight="1">
      <c r="B645" s="5"/>
      <c r="F645" s="63"/>
      <c r="L645" s="118"/>
    </row>
    <row r="646" spans="2:12" ht="14.25" customHeight="1">
      <c r="B646" s="5"/>
      <c r="F646" s="63"/>
      <c r="L646" s="118"/>
    </row>
    <row r="647" spans="2:12" ht="14.25" customHeight="1">
      <c r="B647" s="5"/>
      <c r="F647" s="63"/>
      <c r="L647" s="118"/>
    </row>
    <row r="648" spans="2:12" ht="15.75" customHeight="1">
      <c r="B648" s="45"/>
    </row>
    <row r="649" spans="2:12" ht="15.75" customHeight="1">
      <c r="B649" s="45"/>
    </row>
    <row r="650" spans="2:12" ht="15.75" customHeight="1">
      <c r="B650" s="45"/>
    </row>
    <row r="651" spans="2:12" ht="15.75" customHeight="1">
      <c r="B651" s="45"/>
    </row>
    <row r="652" spans="2:12" ht="15.75" customHeight="1">
      <c r="B652" s="45"/>
    </row>
    <row r="653" spans="2:12" ht="15.75" customHeight="1">
      <c r="B653" s="45"/>
    </row>
    <row r="654" spans="2:12" ht="15.75" customHeight="1">
      <c r="B654" s="45"/>
    </row>
    <row r="655" spans="2:12" ht="15.75" customHeight="1">
      <c r="B655" s="45"/>
    </row>
    <row r="656" spans="2:12" ht="15.75" customHeight="1">
      <c r="B656" s="45"/>
    </row>
    <row r="657" spans="2:2" ht="15.75" customHeight="1">
      <c r="B657" s="45"/>
    </row>
    <row r="658" spans="2:2" ht="15.75" customHeight="1">
      <c r="B658" s="45"/>
    </row>
    <row r="659" spans="2:2" ht="15.75" customHeight="1">
      <c r="B659" s="45"/>
    </row>
    <row r="660" spans="2:2" ht="15.75" customHeight="1">
      <c r="B660" s="45"/>
    </row>
    <row r="661" spans="2:2" ht="15.75" customHeight="1">
      <c r="B661" s="45"/>
    </row>
    <row r="662" spans="2:2" ht="15.75" customHeight="1">
      <c r="B662" s="45"/>
    </row>
    <row r="663" spans="2:2" ht="15.75" customHeight="1">
      <c r="B663" s="45"/>
    </row>
    <row r="664" spans="2:2" ht="15.75" customHeight="1">
      <c r="B664" s="45"/>
    </row>
    <row r="665" spans="2:2" ht="15.75" customHeight="1">
      <c r="B665" s="45"/>
    </row>
    <row r="666" spans="2:2" ht="15.75" customHeight="1">
      <c r="B666" s="45"/>
    </row>
    <row r="667" spans="2:2" ht="15.75" customHeight="1">
      <c r="B667" s="45"/>
    </row>
    <row r="668" spans="2:2" ht="15.75" customHeight="1">
      <c r="B668" s="45"/>
    </row>
    <row r="669" spans="2:2" ht="15.75" customHeight="1">
      <c r="B669" s="45"/>
    </row>
    <row r="670" spans="2:2" ht="15.75" customHeight="1">
      <c r="B670" s="45"/>
    </row>
    <row r="671" spans="2:2" ht="15.75" customHeight="1">
      <c r="B671" s="45"/>
    </row>
    <row r="672" spans="2:2" ht="15.75" customHeight="1">
      <c r="B672" s="45"/>
    </row>
    <row r="673" spans="2:2" ht="15.75" customHeight="1">
      <c r="B673" s="45"/>
    </row>
    <row r="674" spans="2:2" ht="15.75" customHeight="1">
      <c r="B674" s="45"/>
    </row>
    <row r="675" spans="2:2" ht="15.75" customHeight="1">
      <c r="B675" s="45"/>
    </row>
    <row r="676" spans="2:2" ht="15.75" customHeight="1">
      <c r="B676" s="45"/>
    </row>
    <row r="677" spans="2:2" ht="15.75" customHeight="1">
      <c r="B677" s="45"/>
    </row>
    <row r="678" spans="2:2" ht="15.75" customHeight="1">
      <c r="B678" s="45"/>
    </row>
    <row r="679" spans="2:2" ht="15.75" customHeight="1">
      <c r="B679" s="45"/>
    </row>
    <row r="680" spans="2:2" ht="15.75" customHeight="1">
      <c r="B680" s="45"/>
    </row>
    <row r="681" spans="2:2" ht="15.75" customHeight="1">
      <c r="B681" s="45"/>
    </row>
    <row r="682" spans="2:2" ht="15.75" customHeight="1">
      <c r="B682" s="45"/>
    </row>
    <row r="683" spans="2:2" ht="15.75" customHeight="1">
      <c r="B683" s="45"/>
    </row>
    <row r="684" spans="2:2" ht="15.75" customHeight="1">
      <c r="B684" s="45"/>
    </row>
    <row r="685" spans="2:2" ht="15.75" customHeight="1">
      <c r="B685" s="45"/>
    </row>
    <row r="686" spans="2:2" ht="15.75" customHeight="1">
      <c r="B686" s="45"/>
    </row>
    <row r="687" spans="2:2" ht="15.75" customHeight="1">
      <c r="B687" s="45"/>
    </row>
    <row r="688" spans="2:2" ht="15.75" customHeight="1">
      <c r="B688" s="45"/>
    </row>
    <row r="689" spans="2:2" ht="15.75" customHeight="1">
      <c r="B689" s="45"/>
    </row>
    <row r="690" spans="2:2" ht="15.75" customHeight="1">
      <c r="B690" s="45"/>
    </row>
    <row r="691" spans="2:2" ht="15.75" customHeight="1">
      <c r="B691" s="45"/>
    </row>
    <row r="692" spans="2:2" ht="15.75" customHeight="1">
      <c r="B692" s="45"/>
    </row>
    <row r="693" spans="2:2" ht="15.75" customHeight="1">
      <c r="B693" s="45"/>
    </row>
    <row r="694" spans="2:2" ht="15.75" customHeight="1">
      <c r="B694" s="45"/>
    </row>
    <row r="695" spans="2:2" ht="15.75" customHeight="1">
      <c r="B695" s="45"/>
    </row>
    <row r="696" spans="2:2" ht="15.75" customHeight="1">
      <c r="B696" s="45"/>
    </row>
    <row r="697" spans="2:2" ht="15.75" customHeight="1">
      <c r="B697" s="45"/>
    </row>
    <row r="698" spans="2:2" ht="15.75" customHeight="1">
      <c r="B698" s="45"/>
    </row>
    <row r="699" spans="2:2" ht="15.75" customHeight="1">
      <c r="B699" s="45"/>
    </row>
    <row r="700" spans="2:2" ht="15.75" customHeight="1">
      <c r="B700" s="45"/>
    </row>
    <row r="701" spans="2:2" ht="15.75" customHeight="1">
      <c r="B701" s="45"/>
    </row>
    <row r="702" spans="2:2" ht="15.75" customHeight="1">
      <c r="B702" s="45"/>
    </row>
    <row r="703" spans="2:2" ht="15.75" customHeight="1">
      <c r="B703" s="45"/>
    </row>
    <row r="704" spans="2:2" ht="15.75" customHeight="1">
      <c r="B704" s="45"/>
    </row>
    <row r="705" spans="2:2" ht="15.75" customHeight="1">
      <c r="B705" s="45"/>
    </row>
    <row r="706" spans="2:2" ht="15.75" customHeight="1">
      <c r="B706" s="45"/>
    </row>
    <row r="707" spans="2:2" ht="15.75" customHeight="1">
      <c r="B707" s="45"/>
    </row>
    <row r="708" spans="2:2" ht="15.75" customHeight="1">
      <c r="B708" s="45"/>
    </row>
    <row r="709" spans="2:2" ht="15.75" customHeight="1">
      <c r="B709" s="45"/>
    </row>
    <row r="710" spans="2:2" ht="15.75" customHeight="1">
      <c r="B710" s="45"/>
    </row>
    <row r="711" spans="2:2" ht="15.75" customHeight="1">
      <c r="B711" s="45"/>
    </row>
    <row r="712" spans="2:2" ht="15.75" customHeight="1">
      <c r="B712" s="45"/>
    </row>
    <row r="713" spans="2:2" ht="15.75" customHeight="1">
      <c r="B713" s="45"/>
    </row>
    <row r="714" spans="2:2" ht="15.75" customHeight="1">
      <c r="B714" s="45"/>
    </row>
    <row r="715" spans="2:2" ht="15.75" customHeight="1">
      <c r="B715" s="45"/>
    </row>
    <row r="716" spans="2:2" ht="15.75" customHeight="1">
      <c r="B716" s="45"/>
    </row>
    <row r="717" spans="2:2" ht="15.75" customHeight="1">
      <c r="B717" s="45"/>
    </row>
    <row r="718" spans="2:2" ht="15.75" customHeight="1">
      <c r="B718" s="45"/>
    </row>
    <row r="719" spans="2:2" ht="15.75" customHeight="1">
      <c r="B719" s="45"/>
    </row>
    <row r="720" spans="2:2" ht="15.75" customHeight="1">
      <c r="B720" s="45"/>
    </row>
    <row r="721" spans="2:2" ht="15.75" customHeight="1">
      <c r="B721" s="45"/>
    </row>
    <row r="722" spans="2:2" ht="15.75" customHeight="1">
      <c r="B722" s="45"/>
    </row>
    <row r="723" spans="2:2" ht="15.75" customHeight="1">
      <c r="B723" s="45"/>
    </row>
    <row r="724" spans="2:2" ht="15.75" customHeight="1">
      <c r="B724" s="45"/>
    </row>
    <row r="725" spans="2:2" ht="15.75" customHeight="1">
      <c r="B725" s="45"/>
    </row>
    <row r="726" spans="2:2" ht="15.75" customHeight="1">
      <c r="B726" s="45"/>
    </row>
    <row r="727" spans="2:2" ht="15.75" customHeight="1">
      <c r="B727" s="45"/>
    </row>
    <row r="728" spans="2:2" ht="15.75" customHeight="1">
      <c r="B728" s="45"/>
    </row>
    <row r="729" spans="2:2" ht="15.75" customHeight="1">
      <c r="B729" s="45"/>
    </row>
    <row r="730" spans="2:2" ht="15.75" customHeight="1">
      <c r="B730" s="45"/>
    </row>
    <row r="731" spans="2:2" ht="15.75" customHeight="1">
      <c r="B731" s="45"/>
    </row>
    <row r="732" spans="2:2" ht="15.75" customHeight="1">
      <c r="B732" s="45"/>
    </row>
    <row r="733" spans="2:2" ht="15.75" customHeight="1">
      <c r="B733" s="45"/>
    </row>
    <row r="734" spans="2:2" ht="15.75" customHeight="1">
      <c r="B734" s="45"/>
    </row>
    <row r="735" spans="2:2" ht="15.75" customHeight="1">
      <c r="B735" s="45"/>
    </row>
    <row r="736" spans="2:2" ht="15.75" customHeight="1">
      <c r="B736" s="45"/>
    </row>
    <row r="737" spans="2:2" ht="15.75" customHeight="1">
      <c r="B737" s="45"/>
    </row>
    <row r="738" spans="2:2" ht="15.75" customHeight="1">
      <c r="B738" s="45"/>
    </row>
    <row r="739" spans="2:2" ht="15.75" customHeight="1">
      <c r="B739" s="45"/>
    </row>
    <row r="740" spans="2:2" ht="15.75" customHeight="1">
      <c r="B740" s="45"/>
    </row>
    <row r="741" spans="2:2" ht="15.75" customHeight="1">
      <c r="B741" s="45"/>
    </row>
    <row r="742" spans="2:2" ht="15.75" customHeight="1">
      <c r="B742" s="45"/>
    </row>
    <row r="743" spans="2:2" ht="15.75" customHeight="1">
      <c r="B743" s="45"/>
    </row>
    <row r="744" spans="2:2" ht="15.75" customHeight="1">
      <c r="B744" s="45"/>
    </row>
    <row r="745" spans="2:2" ht="15.75" customHeight="1">
      <c r="B745" s="45"/>
    </row>
    <row r="746" spans="2:2" ht="15.75" customHeight="1">
      <c r="B746" s="45"/>
    </row>
    <row r="747" spans="2:2" ht="15.75" customHeight="1">
      <c r="B747" s="45"/>
    </row>
    <row r="748" spans="2:2" ht="15.75" customHeight="1">
      <c r="B748" s="45"/>
    </row>
    <row r="749" spans="2:2" ht="15.75" customHeight="1">
      <c r="B749" s="45"/>
    </row>
    <row r="750" spans="2:2" ht="15.75" customHeight="1">
      <c r="B750" s="45"/>
    </row>
    <row r="751" spans="2:2" ht="15.75" customHeight="1">
      <c r="B751" s="45"/>
    </row>
    <row r="752" spans="2:2" ht="15.75" customHeight="1">
      <c r="B752" s="45"/>
    </row>
    <row r="753" spans="2:2" ht="15.75" customHeight="1">
      <c r="B753" s="45"/>
    </row>
    <row r="754" spans="2:2" ht="15.75" customHeight="1">
      <c r="B754" s="45"/>
    </row>
    <row r="755" spans="2:2" ht="15.75" customHeight="1">
      <c r="B755" s="45"/>
    </row>
    <row r="756" spans="2:2" ht="15.75" customHeight="1">
      <c r="B756" s="45"/>
    </row>
    <row r="757" spans="2:2" ht="15.75" customHeight="1">
      <c r="B757" s="45"/>
    </row>
    <row r="758" spans="2:2" ht="15.75" customHeight="1">
      <c r="B758" s="45"/>
    </row>
    <row r="759" spans="2:2" ht="15.75" customHeight="1">
      <c r="B759" s="45"/>
    </row>
    <row r="760" spans="2:2" ht="15.75" customHeight="1">
      <c r="B760" s="45"/>
    </row>
    <row r="761" spans="2:2" ht="15.75" customHeight="1">
      <c r="B761" s="45"/>
    </row>
    <row r="762" spans="2:2" ht="15.75" customHeight="1">
      <c r="B762" s="45"/>
    </row>
    <row r="763" spans="2:2" ht="15.75" customHeight="1">
      <c r="B763" s="45"/>
    </row>
    <row r="764" spans="2:2" ht="15.75" customHeight="1">
      <c r="B764" s="45"/>
    </row>
    <row r="765" spans="2:2" ht="15.75" customHeight="1">
      <c r="B765" s="45"/>
    </row>
    <row r="766" spans="2:2" ht="15.75" customHeight="1">
      <c r="B766" s="45"/>
    </row>
    <row r="767" spans="2:2" ht="15.75" customHeight="1">
      <c r="B767" s="45"/>
    </row>
    <row r="768" spans="2:2" ht="15.75" customHeight="1">
      <c r="B768" s="45"/>
    </row>
    <row r="769" spans="2:2" ht="15.75" customHeight="1">
      <c r="B769" s="45"/>
    </row>
    <row r="770" spans="2:2" ht="15.75" customHeight="1">
      <c r="B770" s="45"/>
    </row>
    <row r="771" spans="2:2" ht="15.75" customHeight="1">
      <c r="B771" s="45"/>
    </row>
    <row r="772" spans="2:2" ht="15.75" customHeight="1">
      <c r="B772" s="45"/>
    </row>
    <row r="773" spans="2:2" ht="15.75" customHeight="1">
      <c r="B773" s="45"/>
    </row>
    <row r="774" spans="2:2" ht="15.75" customHeight="1">
      <c r="B774" s="45"/>
    </row>
    <row r="775" spans="2:2" ht="15.75" customHeight="1">
      <c r="B775" s="45"/>
    </row>
    <row r="776" spans="2:2" ht="15.75" customHeight="1">
      <c r="B776" s="45"/>
    </row>
    <row r="777" spans="2:2" ht="15.75" customHeight="1">
      <c r="B777" s="45"/>
    </row>
    <row r="778" spans="2:2" ht="15.75" customHeight="1">
      <c r="B778" s="45"/>
    </row>
    <row r="779" spans="2:2" ht="15.75" customHeight="1">
      <c r="B779" s="45"/>
    </row>
    <row r="780" spans="2:2" ht="15.75" customHeight="1">
      <c r="B780" s="45"/>
    </row>
    <row r="781" spans="2:2" ht="15.75" customHeight="1">
      <c r="B781" s="45"/>
    </row>
    <row r="782" spans="2:2" ht="15.75" customHeight="1">
      <c r="B782" s="45"/>
    </row>
    <row r="783" spans="2:2" ht="15.75" customHeight="1">
      <c r="B783" s="45"/>
    </row>
    <row r="784" spans="2:2" ht="15.75" customHeight="1">
      <c r="B784" s="45"/>
    </row>
    <row r="785" spans="2:2" ht="15.75" customHeight="1">
      <c r="B785" s="45"/>
    </row>
    <row r="786" spans="2:2" ht="15.75" customHeight="1">
      <c r="B786" s="45"/>
    </row>
    <row r="787" spans="2:2" ht="15.75" customHeight="1">
      <c r="B787" s="45"/>
    </row>
    <row r="788" spans="2:2" ht="15.75" customHeight="1">
      <c r="B788" s="45"/>
    </row>
    <row r="789" spans="2:2" ht="15.75" customHeight="1">
      <c r="B789" s="45"/>
    </row>
    <row r="790" spans="2:2" ht="15.75" customHeight="1">
      <c r="B790" s="45"/>
    </row>
    <row r="791" spans="2:2" ht="15.75" customHeight="1">
      <c r="B791" s="45"/>
    </row>
    <row r="792" spans="2:2" ht="15.75" customHeight="1">
      <c r="B792" s="45"/>
    </row>
    <row r="793" spans="2:2" ht="15.75" customHeight="1">
      <c r="B793" s="45"/>
    </row>
    <row r="794" spans="2:2" ht="15.75" customHeight="1">
      <c r="B794" s="45"/>
    </row>
    <row r="795" spans="2:2" ht="15.75" customHeight="1">
      <c r="B795" s="45"/>
    </row>
    <row r="796" spans="2:2" ht="15.75" customHeight="1">
      <c r="B796" s="45"/>
    </row>
    <row r="797" spans="2:2" ht="15.75" customHeight="1">
      <c r="B797" s="45"/>
    </row>
    <row r="798" spans="2:2" ht="15.75" customHeight="1">
      <c r="B798" s="45"/>
    </row>
    <row r="799" spans="2:2" ht="15.75" customHeight="1">
      <c r="B799" s="45"/>
    </row>
    <row r="800" spans="2:2" ht="15.75" customHeight="1">
      <c r="B800" s="45"/>
    </row>
    <row r="801" spans="2:2" ht="15.75" customHeight="1">
      <c r="B801" s="45"/>
    </row>
    <row r="802" spans="2:2" ht="15.75" customHeight="1">
      <c r="B802" s="45"/>
    </row>
    <row r="803" spans="2:2" ht="15.75" customHeight="1">
      <c r="B803" s="45"/>
    </row>
    <row r="804" spans="2:2" ht="15.75" customHeight="1">
      <c r="B804" s="45"/>
    </row>
    <row r="805" spans="2:2" ht="15.75" customHeight="1">
      <c r="B805" s="45"/>
    </row>
    <row r="806" spans="2:2" ht="15.75" customHeight="1">
      <c r="B806" s="45"/>
    </row>
    <row r="807" spans="2:2" ht="15.75" customHeight="1">
      <c r="B807" s="45"/>
    </row>
    <row r="808" spans="2:2" ht="15.75" customHeight="1">
      <c r="B808" s="45"/>
    </row>
    <row r="809" spans="2:2" ht="15.75" customHeight="1">
      <c r="B809" s="45"/>
    </row>
    <row r="810" spans="2:2" ht="15.75" customHeight="1">
      <c r="B810" s="45"/>
    </row>
    <row r="811" spans="2:2" ht="15.75" customHeight="1">
      <c r="B811" s="45"/>
    </row>
    <row r="812" spans="2:2" ht="15.75" customHeight="1">
      <c r="B812" s="45"/>
    </row>
    <row r="813" spans="2:2" ht="15.75" customHeight="1">
      <c r="B813" s="45"/>
    </row>
    <row r="814" spans="2:2" ht="15.75" customHeight="1">
      <c r="B814" s="45"/>
    </row>
    <row r="815" spans="2:2" ht="15.75" customHeight="1">
      <c r="B815" s="45"/>
    </row>
    <row r="816" spans="2:2" ht="15.75" customHeight="1">
      <c r="B816" s="45"/>
    </row>
    <row r="817" spans="2:2" ht="15.75" customHeight="1">
      <c r="B817" s="45"/>
    </row>
    <row r="818" spans="2:2" ht="15.75" customHeight="1">
      <c r="B818" s="45"/>
    </row>
    <row r="819" spans="2:2" ht="15.75" customHeight="1">
      <c r="B819" s="45"/>
    </row>
    <row r="820" spans="2:2" ht="15.75" customHeight="1">
      <c r="B820" s="45"/>
    </row>
    <row r="821" spans="2:2" ht="15.75" customHeight="1">
      <c r="B821" s="45"/>
    </row>
    <row r="822" spans="2:2" ht="15.75" customHeight="1">
      <c r="B822" s="45"/>
    </row>
    <row r="823" spans="2:2" ht="15.75" customHeight="1">
      <c r="B823" s="45"/>
    </row>
    <row r="824" spans="2:2" ht="15.75" customHeight="1">
      <c r="B824" s="45"/>
    </row>
    <row r="825" spans="2:2" ht="15.75" customHeight="1">
      <c r="B825" s="45"/>
    </row>
    <row r="826" spans="2:2" ht="15.75" customHeight="1">
      <c r="B826" s="45"/>
    </row>
    <row r="827" spans="2:2" ht="15.75" customHeight="1">
      <c r="B827" s="45"/>
    </row>
    <row r="828" spans="2:2" ht="15.75" customHeight="1">
      <c r="B828" s="45"/>
    </row>
    <row r="829" spans="2:2" ht="15.75" customHeight="1">
      <c r="B829" s="45"/>
    </row>
    <row r="830" spans="2:2" ht="15.75" customHeight="1">
      <c r="B830" s="45"/>
    </row>
    <row r="831" spans="2:2" ht="15.75" customHeight="1">
      <c r="B831" s="45"/>
    </row>
    <row r="832" spans="2:2" ht="15.75" customHeight="1">
      <c r="B832" s="45"/>
    </row>
    <row r="833" spans="2:2" ht="15.75" customHeight="1">
      <c r="B833" s="45"/>
    </row>
    <row r="834" spans="2:2" ht="15.75" customHeight="1">
      <c r="B834" s="45"/>
    </row>
    <row r="835" spans="2:2" ht="15.75" customHeight="1">
      <c r="B835" s="45"/>
    </row>
    <row r="836" spans="2:2" ht="15.75" customHeight="1">
      <c r="B836" s="45"/>
    </row>
    <row r="837" spans="2:2" ht="15.75" customHeight="1">
      <c r="B837" s="45"/>
    </row>
    <row r="838" spans="2:2" ht="15.75" customHeight="1">
      <c r="B838" s="45"/>
    </row>
    <row r="839" spans="2:2" ht="15.75" customHeight="1">
      <c r="B839" s="45"/>
    </row>
    <row r="840" spans="2:2" ht="15.75" customHeight="1">
      <c r="B840" s="45"/>
    </row>
    <row r="841" spans="2:2" ht="15.75" customHeight="1">
      <c r="B841" s="45"/>
    </row>
    <row r="842" spans="2:2" ht="15.75" customHeight="1">
      <c r="B842" s="45"/>
    </row>
    <row r="843" spans="2:2" ht="15.75" customHeight="1">
      <c r="B843" s="45"/>
    </row>
    <row r="844" spans="2:2" ht="15.75" customHeight="1">
      <c r="B844" s="45"/>
    </row>
    <row r="845" spans="2:2" ht="15.75" customHeight="1">
      <c r="B845" s="45"/>
    </row>
    <row r="846" spans="2:2" ht="15.75" customHeight="1">
      <c r="B846" s="45"/>
    </row>
    <row r="847" spans="2:2" ht="15.75" customHeight="1">
      <c r="B847" s="45"/>
    </row>
    <row r="848" spans="2:2" ht="15.75" customHeight="1">
      <c r="B848" s="45"/>
    </row>
    <row r="849" spans="2:2" ht="15.75" customHeight="1">
      <c r="B849" s="45"/>
    </row>
    <row r="850" spans="2:2" ht="15.75" customHeight="1">
      <c r="B850" s="45"/>
    </row>
    <row r="851" spans="2:2" ht="15.75" customHeight="1">
      <c r="B851" s="45"/>
    </row>
    <row r="852" spans="2:2" ht="15.75" customHeight="1">
      <c r="B852" s="45"/>
    </row>
    <row r="853" spans="2:2" ht="15.75" customHeight="1">
      <c r="B853" s="45"/>
    </row>
    <row r="854" spans="2:2" ht="15.75" customHeight="1">
      <c r="B854" s="45"/>
    </row>
    <row r="855" spans="2:2" ht="15.75" customHeight="1">
      <c r="B855" s="45"/>
    </row>
    <row r="856" spans="2:2" ht="15.75" customHeight="1">
      <c r="B856" s="45"/>
    </row>
    <row r="857" spans="2:2" ht="15.75" customHeight="1">
      <c r="B857" s="45"/>
    </row>
    <row r="858" spans="2:2" ht="15.75" customHeight="1">
      <c r="B858" s="45"/>
    </row>
    <row r="859" spans="2:2" ht="15.75" customHeight="1">
      <c r="B859" s="45"/>
    </row>
    <row r="860" spans="2:2" ht="15.75" customHeight="1">
      <c r="B860" s="45"/>
    </row>
    <row r="861" spans="2:2" ht="15.75" customHeight="1">
      <c r="B861" s="45"/>
    </row>
    <row r="862" spans="2:2" ht="15.75" customHeight="1">
      <c r="B862" s="45"/>
    </row>
    <row r="863" spans="2:2" ht="15.75" customHeight="1">
      <c r="B863" s="45"/>
    </row>
    <row r="864" spans="2:2" ht="15.75" customHeight="1">
      <c r="B864" s="45"/>
    </row>
    <row r="865" spans="2:2" ht="15.75" customHeight="1">
      <c r="B865" s="45"/>
    </row>
    <row r="866" spans="2:2" ht="15.75" customHeight="1">
      <c r="B866" s="45"/>
    </row>
    <row r="867" spans="2:2" ht="15.75" customHeight="1">
      <c r="B867" s="45"/>
    </row>
    <row r="868" spans="2:2" ht="15.75" customHeight="1">
      <c r="B868" s="45"/>
    </row>
    <row r="869" spans="2:2" ht="15.75" customHeight="1">
      <c r="B869" s="45"/>
    </row>
    <row r="870" spans="2:2" ht="15.75" customHeight="1">
      <c r="B870" s="45"/>
    </row>
    <row r="871" spans="2:2" ht="15.75" customHeight="1">
      <c r="B871" s="45"/>
    </row>
    <row r="872" spans="2:2" ht="15.75" customHeight="1">
      <c r="B872" s="45"/>
    </row>
    <row r="873" spans="2:2" ht="15.75" customHeight="1">
      <c r="B873" s="45"/>
    </row>
    <row r="874" spans="2:2" ht="15.75" customHeight="1">
      <c r="B874" s="45"/>
    </row>
    <row r="875" spans="2:2" ht="15.75" customHeight="1">
      <c r="B875" s="45"/>
    </row>
    <row r="876" spans="2:2" ht="15.75" customHeight="1">
      <c r="B876" s="45"/>
    </row>
    <row r="877" spans="2:2" ht="15.75" customHeight="1">
      <c r="B877" s="45"/>
    </row>
    <row r="878" spans="2:2" ht="15.75" customHeight="1">
      <c r="B878" s="45"/>
    </row>
    <row r="879" spans="2:2" ht="15.75" customHeight="1">
      <c r="B879" s="45"/>
    </row>
    <row r="880" spans="2:2" ht="15.75" customHeight="1">
      <c r="B880" s="45"/>
    </row>
    <row r="881" spans="2:2" ht="15.75" customHeight="1">
      <c r="B881" s="45"/>
    </row>
    <row r="882" spans="2:2" ht="15.75" customHeight="1">
      <c r="B882" s="45"/>
    </row>
    <row r="883" spans="2:2" ht="15.75" customHeight="1">
      <c r="B883" s="45"/>
    </row>
    <row r="884" spans="2:2" ht="15.75" customHeight="1">
      <c r="B884" s="45"/>
    </row>
    <row r="885" spans="2:2" ht="15.75" customHeight="1">
      <c r="B885" s="45"/>
    </row>
    <row r="886" spans="2:2" ht="15.75" customHeight="1">
      <c r="B886" s="45"/>
    </row>
    <row r="887" spans="2:2" ht="15.75" customHeight="1">
      <c r="B887" s="45"/>
    </row>
    <row r="888" spans="2:2" ht="15.75" customHeight="1">
      <c r="B888" s="45"/>
    </row>
    <row r="889" spans="2:2" ht="15.75" customHeight="1">
      <c r="B889" s="45"/>
    </row>
    <row r="890" spans="2:2" ht="15.75" customHeight="1">
      <c r="B890" s="45"/>
    </row>
    <row r="891" spans="2:2" ht="15.75" customHeight="1">
      <c r="B891" s="45"/>
    </row>
    <row r="892" spans="2:2" ht="15.75" customHeight="1">
      <c r="B892" s="45"/>
    </row>
    <row r="893" spans="2:2" ht="15.75" customHeight="1">
      <c r="B893" s="45"/>
    </row>
    <row r="894" spans="2:2" ht="15.75" customHeight="1">
      <c r="B894" s="45"/>
    </row>
    <row r="895" spans="2:2" ht="15.75" customHeight="1">
      <c r="B895" s="45"/>
    </row>
    <row r="896" spans="2:2" ht="15.75" customHeight="1">
      <c r="B896" s="45"/>
    </row>
    <row r="897" spans="2:2" ht="15.75" customHeight="1">
      <c r="B897" s="45"/>
    </row>
    <row r="898" spans="2:2" ht="15.75" customHeight="1">
      <c r="B898" s="45"/>
    </row>
    <row r="899" spans="2:2" ht="15.75" customHeight="1">
      <c r="B899" s="45"/>
    </row>
    <row r="900" spans="2:2" ht="15.75" customHeight="1">
      <c r="B900" s="45"/>
    </row>
    <row r="901" spans="2:2" ht="15.75" customHeight="1">
      <c r="B901" s="45"/>
    </row>
    <row r="902" spans="2:2" ht="15.75" customHeight="1">
      <c r="B902" s="45"/>
    </row>
    <row r="903" spans="2:2" ht="15.75" customHeight="1">
      <c r="B903" s="45"/>
    </row>
    <row r="904" spans="2:2" ht="15.75" customHeight="1">
      <c r="B904" s="45"/>
    </row>
    <row r="905" spans="2:2" ht="15.75" customHeight="1">
      <c r="B905" s="45"/>
    </row>
    <row r="906" spans="2:2" ht="15.75" customHeight="1">
      <c r="B906" s="45"/>
    </row>
    <row r="907" spans="2:2" ht="15.75" customHeight="1">
      <c r="B907" s="45"/>
    </row>
    <row r="908" spans="2:2" ht="15.75" customHeight="1">
      <c r="B908" s="45"/>
    </row>
    <row r="909" spans="2:2" ht="15.75" customHeight="1">
      <c r="B909" s="45"/>
    </row>
    <row r="910" spans="2:2" ht="15.75" customHeight="1">
      <c r="B910" s="45"/>
    </row>
    <row r="911" spans="2:2" ht="15.75" customHeight="1">
      <c r="B911" s="45"/>
    </row>
    <row r="912" spans="2:2" ht="15.75" customHeight="1">
      <c r="B912" s="45"/>
    </row>
    <row r="913" spans="2:2" ht="15.75" customHeight="1">
      <c r="B913" s="45"/>
    </row>
    <row r="914" spans="2:2" ht="15.75" customHeight="1">
      <c r="B914" s="45"/>
    </row>
    <row r="915" spans="2:2" ht="15.75" customHeight="1">
      <c r="B915" s="45"/>
    </row>
    <row r="916" spans="2:2" ht="15.75" customHeight="1">
      <c r="B916" s="45"/>
    </row>
    <row r="917" spans="2:2" ht="15.75" customHeight="1">
      <c r="B917" s="45"/>
    </row>
    <row r="918" spans="2:2" ht="15.75" customHeight="1">
      <c r="B918" s="45"/>
    </row>
    <row r="919" spans="2:2" ht="15.75" customHeight="1">
      <c r="B919" s="45"/>
    </row>
    <row r="920" spans="2:2" ht="15.75" customHeight="1">
      <c r="B920" s="45"/>
    </row>
    <row r="921" spans="2:2" ht="15.75" customHeight="1">
      <c r="B921" s="45"/>
    </row>
    <row r="922" spans="2:2" ht="15.75" customHeight="1">
      <c r="B922" s="45"/>
    </row>
    <row r="923" spans="2:2" ht="15.75" customHeight="1">
      <c r="B923" s="45"/>
    </row>
    <row r="924" spans="2:2" ht="15.75" customHeight="1">
      <c r="B924" s="45"/>
    </row>
    <row r="925" spans="2:2" ht="15.75" customHeight="1">
      <c r="B925" s="45"/>
    </row>
    <row r="926" spans="2:2" ht="15.75" customHeight="1">
      <c r="B926" s="45"/>
    </row>
    <row r="927" spans="2:2" ht="15.75" customHeight="1">
      <c r="B927" s="45"/>
    </row>
    <row r="928" spans="2:2" ht="15.75" customHeight="1">
      <c r="B928" s="45"/>
    </row>
    <row r="929" spans="2:2" ht="15.75" customHeight="1">
      <c r="B929" s="45"/>
    </row>
    <row r="930" spans="2:2" ht="15.75" customHeight="1">
      <c r="B930" s="45"/>
    </row>
    <row r="931" spans="2:2" ht="15.75" customHeight="1">
      <c r="B931" s="45"/>
    </row>
    <row r="932" spans="2:2" ht="15.75" customHeight="1">
      <c r="B932" s="45"/>
    </row>
    <row r="933" spans="2:2" ht="15.75" customHeight="1">
      <c r="B933" s="45"/>
    </row>
    <row r="934" spans="2:2" ht="15.75" customHeight="1">
      <c r="B934" s="45"/>
    </row>
    <row r="935" spans="2:2" ht="15.75" customHeight="1">
      <c r="B935" s="45"/>
    </row>
    <row r="936" spans="2:2" ht="15.75" customHeight="1">
      <c r="B936" s="45"/>
    </row>
    <row r="937" spans="2:2" ht="15.75" customHeight="1">
      <c r="B937" s="45"/>
    </row>
    <row r="938" spans="2:2" ht="15.75" customHeight="1">
      <c r="B938" s="45"/>
    </row>
    <row r="939" spans="2:2" ht="15.75" customHeight="1">
      <c r="B939" s="45"/>
    </row>
    <row r="940" spans="2:2" ht="15.75" customHeight="1">
      <c r="B940" s="45"/>
    </row>
    <row r="941" spans="2:2" ht="15.75" customHeight="1">
      <c r="B941" s="45"/>
    </row>
    <row r="942" spans="2:2" ht="15.75" customHeight="1">
      <c r="B942" s="45"/>
    </row>
    <row r="943" spans="2:2" ht="15.75" customHeight="1">
      <c r="B943" s="45"/>
    </row>
    <row r="944" spans="2:2" ht="15.75" customHeight="1">
      <c r="B944" s="45"/>
    </row>
    <row r="945" spans="2:2" ht="15.75" customHeight="1">
      <c r="B945" s="45"/>
    </row>
    <row r="946" spans="2:2" ht="15.75" customHeight="1">
      <c r="B946" s="45"/>
    </row>
    <row r="947" spans="2:2" ht="15.75" customHeight="1">
      <c r="B947" s="45"/>
    </row>
    <row r="948" spans="2:2" ht="15.75" customHeight="1">
      <c r="B948" s="45"/>
    </row>
    <row r="949" spans="2:2" ht="15.75" customHeight="1">
      <c r="B949" s="45"/>
    </row>
    <row r="950" spans="2:2" ht="15.75" customHeight="1">
      <c r="B950" s="45"/>
    </row>
    <row r="951" spans="2:2" ht="15.75" customHeight="1">
      <c r="B951" s="45"/>
    </row>
    <row r="952" spans="2:2" ht="15.75" customHeight="1">
      <c r="B952" s="45"/>
    </row>
    <row r="953" spans="2:2" ht="15.75" customHeight="1">
      <c r="B953" s="45"/>
    </row>
    <row r="954" spans="2:2" ht="15.75" customHeight="1">
      <c r="B954" s="45"/>
    </row>
    <row r="955" spans="2:2" ht="15.75" customHeight="1">
      <c r="B955" s="45"/>
    </row>
    <row r="956" spans="2:2" ht="15.75" customHeight="1">
      <c r="B956" s="45"/>
    </row>
    <row r="957" spans="2:2" ht="15.75" customHeight="1">
      <c r="B957" s="45"/>
    </row>
    <row r="958" spans="2:2" ht="15.75" customHeight="1">
      <c r="B958" s="45"/>
    </row>
    <row r="959" spans="2:2" ht="15.75" customHeight="1">
      <c r="B959" s="45"/>
    </row>
    <row r="960" spans="2:2" ht="15.75" customHeight="1">
      <c r="B960" s="45"/>
    </row>
    <row r="961" spans="2:2" ht="15.75" customHeight="1">
      <c r="B961" s="45"/>
    </row>
    <row r="962" spans="2:2" ht="15.75" customHeight="1">
      <c r="B962" s="45"/>
    </row>
    <row r="963" spans="2:2" ht="15.75" customHeight="1">
      <c r="B963" s="45"/>
    </row>
    <row r="964" spans="2:2" ht="15.75" customHeight="1">
      <c r="B964" s="45"/>
    </row>
    <row r="965" spans="2:2" ht="15.75" customHeight="1">
      <c r="B965" s="45"/>
    </row>
    <row r="966" spans="2:2" ht="15.75" customHeight="1">
      <c r="B966" s="45"/>
    </row>
    <row r="967" spans="2:2" ht="15.75" customHeight="1">
      <c r="B967" s="45"/>
    </row>
    <row r="968" spans="2:2" ht="15.75" customHeight="1">
      <c r="B968" s="45"/>
    </row>
    <row r="969" spans="2:2" ht="15.75" customHeight="1">
      <c r="B969" s="45"/>
    </row>
    <row r="970" spans="2:2" ht="15.75" customHeight="1">
      <c r="B970" s="45"/>
    </row>
    <row r="971" spans="2:2" ht="15.75" customHeight="1">
      <c r="B971" s="45"/>
    </row>
    <row r="972" spans="2:2" ht="15.75" customHeight="1">
      <c r="B972" s="45"/>
    </row>
    <row r="973" spans="2:2" ht="15.75" customHeight="1">
      <c r="B973" s="45"/>
    </row>
    <row r="974" spans="2:2" ht="15.75" customHeight="1">
      <c r="B974" s="45"/>
    </row>
    <row r="975" spans="2:2" ht="15.75" customHeight="1">
      <c r="B975" s="45"/>
    </row>
    <row r="976" spans="2:2" ht="15.75" customHeight="1">
      <c r="B976" s="45"/>
    </row>
    <row r="977" spans="2:2" ht="15.75" customHeight="1">
      <c r="B977" s="45"/>
    </row>
    <row r="978" spans="2:2" ht="15.75" customHeight="1">
      <c r="B978" s="45"/>
    </row>
    <row r="979" spans="2:2" ht="15.75" customHeight="1">
      <c r="B979" s="45"/>
    </row>
    <row r="980" spans="2:2" ht="15.75" customHeight="1">
      <c r="B980" s="45"/>
    </row>
    <row r="981" spans="2:2" ht="15.75" customHeight="1">
      <c r="B981" s="45"/>
    </row>
    <row r="982" spans="2:2" ht="15.75" customHeight="1">
      <c r="B982" s="45"/>
    </row>
    <row r="983" spans="2:2" ht="15.75" customHeight="1">
      <c r="B983" s="45"/>
    </row>
    <row r="984" spans="2:2" ht="15.75" customHeight="1">
      <c r="B984" s="45"/>
    </row>
    <row r="985" spans="2:2" ht="15.75" customHeight="1">
      <c r="B985" s="45"/>
    </row>
    <row r="986" spans="2:2" ht="15.75" customHeight="1">
      <c r="B986" s="45"/>
    </row>
    <row r="987" spans="2:2" ht="15.75" customHeight="1">
      <c r="B987" s="45"/>
    </row>
    <row r="988" spans="2:2" ht="15.75" customHeight="1">
      <c r="B988" s="45"/>
    </row>
    <row r="989" spans="2:2" ht="15.75" customHeight="1">
      <c r="B989" s="45"/>
    </row>
    <row r="990" spans="2:2" ht="15.75" customHeight="1">
      <c r="B990" s="45"/>
    </row>
    <row r="991" spans="2:2" ht="15.75" customHeight="1">
      <c r="B991" s="45"/>
    </row>
    <row r="992" spans="2:2" ht="15.75" customHeight="1">
      <c r="B992" s="45"/>
    </row>
    <row r="993" spans="2:2" ht="15.75" customHeight="1">
      <c r="B993" s="45"/>
    </row>
    <row r="994" spans="2:2" ht="15.75" customHeight="1">
      <c r="B994" s="45"/>
    </row>
    <row r="995" spans="2:2" ht="15.75" customHeight="1">
      <c r="B995" s="45"/>
    </row>
    <row r="996" spans="2:2" ht="15.75" customHeight="1">
      <c r="B996" s="45"/>
    </row>
    <row r="997" spans="2:2" ht="15.75" customHeight="1">
      <c r="B997" s="45"/>
    </row>
    <row r="998" spans="2:2" ht="15.75" customHeight="1">
      <c r="B998" s="45"/>
    </row>
    <row r="999" spans="2:2" ht="15.75" customHeight="1">
      <c r="B999" s="45"/>
    </row>
    <row r="1000" spans="2:2" ht="15.75" customHeight="1">
      <c r="B1000" s="45"/>
    </row>
  </sheetData>
  <autoFilter ref="A1:H440" xr:uid="{00000000-0009-0000-0000-00000A000000}"/>
  <dataValidations count="1">
    <dataValidation type="list" allowBlank="1" showErrorMessage="1" sqref="B1:B125 B127:B206 B208:B213 B215:B1000" xr:uid="{00000000-0002-0000-0A00-000000000000}">
      <formula1>"EMPRESTIMO CEDESP,EMPRESTIMO CCINTER,N/A"</formula1>
    </dataValidation>
  </dataValidations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showGridLines="0"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8.88671875" customWidth="1"/>
    <col min="2" max="2" width="30.44140625" customWidth="1"/>
    <col min="3" max="3" width="61.33203125" customWidth="1"/>
    <col min="4" max="4" width="8.88671875" customWidth="1"/>
    <col min="5" max="5" width="28.33203125" customWidth="1"/>
    <col min="6" max="6" width="11.44140625" customWidth="1"/>
    <col min="7" max="7" width="15.33203125" customWidth="1"/>
    <col min="8" max="8" width="18" customWidth="1"/>
    <col min="9" max="9" width="8.88671875" customWidth="1"/>
    <col min="10" max="10" width="13.33203125" customWidth="1"/>
    <col min="11" max="11" width="14.33203125" customWidth="1"/>
    <col min="12" max="12" width="14.44140625" customWidth="1"/>
    <col min="13" max="13" width="27.77734375" customWidth="1"/>
    <col min="14" max="14" width="10.44140625" customWidth="1"/>
    <col min="15" max="15" width="27.88671875" customWidth="1"/>
    <col min="16" max="16" width="19" customWidth="1"/>
    <col min="17" max="17" width="27.88671875" customWidth="1"/>
    <col min="18" max="26" width="8.6640625" customWidth="1"/>
  </cols>
  <sheetData>
    <row r="1" spans="1:26" ht="14.25" customHeight="1">
      <c r="A1" s="200" t="s">
        <v>587</v>
      </c>
      <c r="B1" s="200" t="s">
        <v>2149</v>
      </c>
      <c r="C1" s="200" t="s">
        <v>2137</v>
      </c>
      <c r="D1" s="200" t="s">
        <v>2150</v>
      </c>
      <c r="E1" s="200" t="s">
        <v>2151</v>
      </c>
      <c r="F1" s="200" t="s">
        <v>2138</v>
      </c>
      <c r="G1" s="200" t="s">
        <v>2139</v>
      </c>
      <c r="H1" s="201" t="s">
        <v>2152</v>
      </c>
      <c r="I1" s="200" t="s">
        <v>2140</v>
      </c>
      <c r="J1" s="202"/>
      <c r="K1" s="202"/>
      <c r="L1" s="202"/>
      <c r="M1" s="202"/>
      <c r="N1" s="202"/>
      <c r="O1" s="203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spans="1:26" ht="14.25" customHeight="1">
      <c r="A2" s="202" t="s">
        <v>2153</v>
      </c>
      <c r="B2" s="202"/>
      <c r="C2" s="202" t="s">
        <v>663</v>
      </c>
      <c r="D2" s="202" t="s">
        <v>89</v>
      </c>
      <c r="E2" s="202"/>
      <c r="F2" s="202" t="s">
        <v>89</v>
      </c>
      <c r="G2" s="202" t="s">
        <v>89</v>
      </c>
      <c r="H2" s="2">
        <v>0</v>
      </c>
      <c r="I2" s="202" t="s">
        <v>2154</v>
      </c>
      <c r="J2" s="202"/>
      <c r="K2" s="202"/>
      <c r="L2" s="202"/>
      <c r="M2" s="202"/>
      <c r="N2" s="202"/>
      <c r="O2" s="203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</row>
    <row r="3" spans="1:26" ht="14.25" customHeight="1">
      <c r="A3" s="202" t="s">
        <v>2155</v>
      </c>
      <c r="B3" s="202" t="s">
        <v>2156</v>
      </c>
      <c r="C3" s="202" t="s">
        <v>139</v>
      </c>
      <c r="D3" s="202" t="s">
        <v>2157</v>
      </c>
      <c r="E3" s="202"/>
      <c r="F3" s="202" t="s">
        <v>2158</v>
      </c>
      <c r="G3" s="202" t="s">
        <v>89</v>
      </c>
      <c r="H3" s="2">
        <v>0</v>
      </c>
      <c r="I3" s="202" t="s">
        <v>2159</v>
      </c>
      <c r="J3" s="202"/>
      <c r="K3" s="202"/>
      <c r="L3" s="202"/>
      <c r="M3" s="202"/>
      <c r="N3" s="202"/>
      <c r="O3" s="203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</row>
    <row r="4" spans="1:26" ht="14.25" customHeight="1">
      <c r="A4" s="202" t="s">
        <v>2155</v>
      </c>
      <c r="B4" s="202" t="s">
        <v>2160</v>
      </c>
      <c r="C4" s="202" t="s">
        <v>2018</v>
      </c>
      <c r="D4" s="202" t="s">
        <v>2161</v>
      </c>
      <c r="E4" s="202"/>
      <c r="F4" s="202" t="s">
        <v>89</v>
      </c>
      <c r="G4" s="202"/>
      <c r="H4" s="2">
        <v>1334</v>
      </c>
      <c r="I4" s="202" t="s">
        <v>2162</v>
      </c>
      <c r="J4" s="202"/>
      <c r="K4" s="202"/>
      <c r="L4" s="202"/>
      <c r="M4" s="202"/>
      <c r="N4" s="202"/>
      <c r="O4" s="203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</row>
    <row r="5" spans="1:26" ht="14.25" customHeight="1">
      <c r="A5" s="202" t="s">
        <v>2163</v>
      </c>
      <c r="B5" s="202" t="s">
        <v>2156</v>
      </c>
      <c r="C5" s="202" t="s">
        <v>139</v>
      </c>
      <c r="D5" s="202" t="s">
        <v>2157</v>
      </c>
      <c r="E5" s="202"/>
      <c r="F5" s="202" t="s">
        <v>2158</v>
      </c>
      <c r="G5" s="202" t="s">
        <v>89</v>
      </c>
      <c r="H5" s="2">
        <v>0</v>
      </c>
      <c r="I5" s="202" t="s">
        <v>2164</v>
      </c>
      <c r="J5" s="202"/>
      <c r="K5" s="202"/>
      <c r="L5" s="202"/>
      <c r="M5" s="202"/>
      <c r="N5" s="202"/>
      <c r="O5" s="203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14.25" customHeight="1">
      <c r="A6" s="202" t="s">
        <v>2163</v>
      </c>
      <c r="B6" s="202" t="s">
        <v>102</v>
      </c>
      <c r="C6" s="202" t="s">
        <v>129</v>
      </c>
      <c r="D6" s="202" t="s">
        <v>2165</v>
      </c>
      <c r="E6" s="202"/>
      <c r="F6" s="202" t="s">
        <v>89</v>
      </c>
      <c r="G6" s="202"/>
      <c r="H6" s="2">
        <v>9</v>
      </c>
      <c r="I6" s="202" t="s">
        <v>2166</v>
      </c>
      <c r="J6" s="202"/>
      <c r="K6" s="202"/>
      <c r="L6" s="202"/>
      <c r="M6" s="202"/>
      <c r="N6" s="202"/>
      <c r="O6" s="203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14.25" customHeight="1">
      <c r="A7" s="202" t="s">
        <v>2163</v>
      </c>
      <c r="B7" s="202"/>
      <c r="C7" s="202" t="s">
        <v>2020</v>
      </c>
      <c r="D7" s="202" t="s">
        <v>2167</v>
      </c>
      <c r="E7" s="202"/>
      <c r="F7" s="202" t="s">
        <v>89</v>
      </c>
      <c r="G7" s="202"/>
      <c r="H7" s="2">
        <v>289.99</v>
      </c>
      <c r="I7" s="202" t="s">
        <v>2168</v>
      </c>
      <c r="J7" s="202"/>
      <c r="K7" s="202"/>
      <c r="L7" s="202"/>
      <c r="M7" s="202"/>
      <c r="N7" s="202"/>
      <c r="O7" s="203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14.25" customHeight="1">
      <c r="A8" s="202" t="s">
        <v>2169</v>
      </c>
      <c r="B8" s="202"/>
      <c r="C8" s="202" t="s">
        <v>182</v>
      </c>
      <c r="D8" s="202" t="s">
        <v>2170</v>
      </c>
      <c r="E8" s="202"/>
      <c r="F8" s="202" t="s">
        <v>2171</v>
      </c>
      <c r="G8" s="202" t="s">
        <v>89</v>
      </c>
      <c r="H8" s="2">
        <v>0</v>
      </c>
      <c r="I8" s="202" t="s">
        <v>2172</v>
      </c>
      <c r="J8" s="202"/>
      <c r="K8" s="202"/>
      <c r="L8" s="202"/>
      <c r="M8" s="202"/>
      <c r="N8" s="202"/>
      <c r="O8" s="203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14.25" customHeight="1">
      <c r="A9" s="202" t="s">
        <v>2169</v>
      </c>
      <c r="B9" s="202"/>
      <c r="C9" s="202" t="s">
        <v>146</v>
      </c>
      <c r="D9" s="202" t="s">
        <v>2173</v>
      </c>
      <c r="E9" s="202"/>
      <c r="F9" s="202" t="s">
        <v>2174</v>
      </c>
      <c r="G9" s="202" t="s">
        <v>89</v>
      </c>
      <c r="H9" s="2">
        <v>0</v>
      </c>
      <c r="I9" s="202" t="s">
        <v>2175</v>
      </c>
      <c r="J9" s="202"/>
      <c r="K9" s="202"/>
      <c r="L9" s="202"/>
      <c r="M9" s="202"/>
      <c r="N9" s="202"/>
      <c r="O9" s="203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ht="14.25" customHeight="1">
      <c r="A10" s="202" t="s">
        <v>2169</v>
      </c>
      <c r="B10" s="202" t="s">
        <v>2156</v>
      </c>
      <c r="C10" s="202" t="s">
        <v>139</v>
      </c>
      <c r="D10" s="202" t="s">
        <v>2157</v>
      </c>
      <c r="E10" s="202"/>
      <c r="F10" s="202" t="s">
        <v>2176</v>
      </c>
      <c r="G10" s="202" t="s">
        <v>89</v>
      </c>
      <c r="H10" s="2">
        <v>0</v>
      </c>
      <c r="I10" s="202" t="s">
        <v>2177</v>
      </c>
      <c r="J10" s="202"/>
      <c r="K10" s="202"/>
      <c r="L10" s="202"/>
      <c r="M10" s="202"/>
      <c r="N10" s="202"/>
      <c r="O10" s="203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</row>
    <row r="11" spans="1:26" ht="14.25" customHeight="1">
      <c r="A11" s="202" t="s">
        <v>2169</v>
      </c>
      <c r="B11" s="202"/>
      <c r="C11" s="202" t="s">
        <v>736</v>
      </c>
      <c r="D11" s="202" t="s">
        <v>2178</v>
      </c>
      <c r="E11" s="202"/>
      <c r="F11" s="202" t="s">
        <v>89</v>
      </c>
      <c r="G11" s="202"/>
      <c r="H11" s="2">
        <v>184.92</v>
      </c>
      <c r="I11" s="202" t="s">
        <v>2179</v>
      </c>
      <c r="J11" s="202"/>
      <c r="K11" s="202"/>
      <c r="L11" s="202"/>
      <c r="M11" s="202"/>
      <c r="N11" s="202"/>
      <c r="O11" s="203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</row>
    <row r="12" spans="1:26" ht="14.25" customHeight="1">
      <c r="A12" s="202" t="s">
        <v>2169</v>
      </c>
      <c r="B12" s="202"/>
      <c r="C12" s="202" t="s">
        <v>2021</v>
      </c>
      <c r="D12" s="202" t="s">
        <v>2180</v>
      </c>
      <c r="E12" s="202"/>
      <c r="F12" s="202" t="s">
        <v>89</v>
      </c>
      <c r="G12" s="204">
        <v>200.46</v>
      </c>
      <c r="H12" s="2">
        <v>390</v>
      </c>
      <c r="I12" s="202" t="s">
        <v>2181</v>
      </c>
      <c r="J12" s="202"/>
      <c r="K12" s="202"/>
      <c r="L12" s="202"/>
      <c r="M12" s="202"/>
      <c r="N12" s="202"/>
      <c r="O12" s="203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</row>
    <row r="13" spans="1:26" ht="14.25" customHeight="1">
      <c r="A13" s="202" t="s">
        <v>2169</v>
      </c>
      <c r="B13" s="202"/>
      <c r="C13" s="202" t="s">
        <v>2022</v>
      </c>
      <c r="D13" s="202" t="s">
        <v>2182</v>
      </c>
      <c r="E13" s="202"/>
      <c r="F13" s="202" t="s">
        <v>89</v>
      </c>
      <c r="G13" s="202"/>
      <c r="H13" s="2">
        <v>420</v>
      </c>
      <c r="I13" s="202" t="s">
        <v>2183</v>
      </c>
      <c r="J13" s="202"/>
      <c r="K13" s="202"/>
      <c r="L13" s="202"/>
      <c r="M13" s="202"/>
      <c r="N13" s="202"/>
      <c r="O13" s="203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</row>
    <row r="14" spans="1:26" ht="14.25" customHeight="1">
      <c r="A14" s="202" t="s">
        <v>2184</v>
      </c>
      <c r="B14" s="202"/>
      <c r="C14" s="202" t="s">
        <v>136</v>
      </c>
      <c r="D14" s="202" t="s">
        <v>2185</v>
      </c>
      <c r="E14" s="202"/>
      <c r="F14" s="202" t="s">
        <v>2186</v>
      </c>
      <c r="G14" s="205" t="s">
        <v>89</v>
      </c>
      <c r="H14" s="2">
        <v>0</v>
      </c>
      <c r="I14" s="202" t="s">
        <v>2187</v>
      </c>
      <c r="J14" s="202"/>
      <c r="K14" s="202"/>
      <c r="L14" s="202"/>
      <c r="M14" s="202"/>
      <c r="N14" s="202"/>
      <c r="O14" s="203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</row>
    <row r="15" spans="1:26" ht="14.25" customHeight="1">
      <c r="A15" s="202" t="s">
        <v>2184</v>
      </c>
      <c r="B15" s="202"/>
      <c r="C15" s="202" t="s">
        <v>1840</v>
      </c>
      <c r="D15" s="202" t="s">
        <v>2188</v>
      </c>
      <c r="E15" s="202"/>
      <c r="F15" s="202" t="s">
        <v>2189</v>
      </c>
      <c r="G15" s="205" t="s">
        <v>89</v>
      </c>
      <c r="H15" s="2">
        <v>0</v>
      </c>
      <c r="I15" s="202" t="s">
        <v>2190</v>
      </c>
      <c r="J15" s="202"/>
      <c r="K15" s="202"/>
      <c r="L15" s="202"/>
      <c r="M15" s="202"/>
      <c r="N15" s="202"/>
      <c r="O15" s="203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</row>
    <row r="16" spans="1:26" ht="14.25" customHeight="1">
      <c r="A16" s="202" t="s">
        <v>2191</v>
      </c>
      <c r="B16" s="202"/>
      <c r="C16" s="202" t="s">
        <v>2023</v>
      </c>
      <c r="D16" s="202" t="s">
        <v>2192</v>
      </c>
      <c r="E16" s="202"/>
      <c r="F16" s="202" t="s">
        <v>2193</v>
      </c>
      <c r="G16" s="205" t="s">
        <v>89</v>
      </c>
      <c r="H16" s="2">
        <v>0</v>
      </c>
      <c r="I16" s="202" t="s">
        <v>2194</v>
      </c>
      <c r="J16" s="202"/>
      <c r="K16" s="202"/>
      <c r="L16" s="202"/>
      <c r="M16" s="202"/>
      <c r="N16" s="202"/>
      <c r="O16" s="203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</row>
    <row r="17" spans="1:26" ht="14.25" customHeight="1">
      <c r="A17" s="202" t="s">
        <v>2191</v>
      </c>
      <c r="B17" s="202" t="s">
        <v>2156</v>
      </c>
      <c r="C17" s="202" t="s">
        <v>139</v>
      </c>
      <c r="D17" s="202" t="s">
        <v>2157</v>
      </c>
      <c r="E17" s="202"/>
      <c r="F17" s="202" t="s">
        <v>2158</v>
      </c>
      <c r="G17" s="205" t="s">
        <v>89</v>
      </c>
      <c r="H17" s="2">
        <v>0</v>
      </c>
      <c r="I17" s="202" t="s">
        <v>2195</v>
      </c>
      <c r="J17" s="202"/>
      <c r="K17" s="202"/>
      <c r="L17" s="202"/>
      <c r="M17" s="202"/>
      <c r="N17" s="202"/>
      <c r="O17" s="203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</row>
    <row r="18" spans="1:26" ht="14.25" customHeight="1">
      <c r="A18" s="202" t="s">
        <v>2191</v>
      </c>
      <c r="B18" s="202" t="s">
        <v>102</v>
      </c>
      <c r="C18" s="202" t="s">
        <v>129</v>
      </c>
      <c r="D18" s="202" t="s">
        <v>2196</v>
      </c>
      <c r="E18" s="202"/>
      <c r="F18" s="202" t="s">
        <v>89</v>
      </c>
      <c r="G18" s="205"/>
      <c r="H18" s="2">
        <v>5.88</v>
      </c>
      <c r="I18" s="202" t="s">
        <v>2197</v>
      </c>
      <c r="J18" s="202"/>
      <c r="K18" s="202"/>
      <c r="L18" s="202"/>
      <c r="M18" s="202"/>
      <c r="N18" s="202"/>
      <c r="O18" s="203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</row>
    <row r="19" spans="1:26" ht="14.25" customHeight="1">
      <c r="A19" s="202" t="s">
        <v>2191</v>
      </c>
      <c r="B19" s="202" t="s">
        <v>181</v>
      </c>
      <c r="C19" s="202" t="s">
        <v>255</v>
      </c>
      <c r="D19" s="202" t="s">
        <v>2198</v>
      </c>
      <c r="E19" s="202"/>
      <c r="F19" s="202" t="s">
        <v>89</v>
      </c>
      <c r="G19" s="205"/>
      <c r="H19" s="2">
        <v>32.64</v>
      </c>
      <c r="I19" s="202" t="s">
        <v>2199</v>
      </c>
      <c r="J19" s="202"/>
      <c r="K19" s="202"/>
      <c r="L19" s="202"/>
      <c r="M19" s="202"/>
      <c r="N19" s="202"/>
      <c r="O19" s="203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</row>
    <row r="20" spans="1:26" ht="14.25" customHeight="1">
      <c r="A20" s="202" t="s">
        <v>2191</v>
      </c>
      <c r="B20" s="202"/>
      <c r="C20" s="202" t="s">
        <v>2024</v>
      </c>
      <c r="D20" s="202" t="s">
        <v>2200</v>
      </c>
      <c r="E20" s="202"/>
      <c r="F20" s="202" t="s">
        <v>89</v>
      </c>
      <c r="G20" s="205"/>
      <c r="H20" s="2">
        <v>32.64</v>
      </c>
      <c r="I20" s="202" t="s">
        <v>2201</v>
      </c>
      <c r="J20" s="202"/>
      <c r="K20" s="202"/>
      <c r="L20" s="202"/>
      <c r="M20" s="202"/>
      <c r="N20" s="202"/>
      <c r="O20" s="203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</row>
    <row r="21" spans="1:26" ht="14.25" customHeight="1">
      <c r="A21" s="202" t="s">
        <v>2191</v>
      </c>
      <c r="B21" s="202"/>
      <c r="C21" s="202" t="s">
        <v>285</v>
      </c>
      <c r="D21" s="202" t="s">
        <v>2202</v>
      </c>
      <c r="E21" s="202"/>
      <c r="F21" s="202" t="s">
        <v>89</v>
      </c>
      <c r="G21" s="205"/>
      <c r="H21" s="2">
        <v>32.64</v>
      </c>
      <c r="I21" s="202" t="s">
        <v>2203</v>
      </c>
      <c r="J21" s="202"/>
      <c r="K21" s="202"/>
      <c r="L21" s="202"/>
      <c r="M21" s="202"/>
      <c r="N21" s="202"/>
      <c r="O21" s="203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</row>
    <row r="22" spans="1:26" ht="14.25" customHeight="1">
      <c r="A22" s="202" t="s">
        <v>2191</v>
      </c>
      <c r="B22" s="202"/>
      <c r="C22" s="202" t="s">
        <v>686</v>
      </c>
      <c r="D22" s="202" t="s">
        <v>2204</v>
      </c>
      <c r="E22" s="202"/>
      <c r="F22" s="202" t="s">
        <v>89</v>
      </c>
      <c r="G22" s="205"/>
      <c r="H22" s="2">
        <v>32.64</v>
      </c>
      <c r="I22" s="202" t="s">
        <v>2205</v>
      </c>
      <c r="J22" s="202"/>
      <c r="K22" s="202"/>
      <c r="L22" s="202"/>
      <c r="M22" s="202"/>
      <c r="N22" s="202"/>
      <c r="O22" s="203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</row>
    <row r="23" spans="1:26" ht="14.25" customHeight="1">
      <c r="A23" s="202" t="s">
        <v>2191</v>
      </c>
      <c r="B23" s="202" t="s">
        <v>181</v>
      </c>
      <c r="C23" s="202" t="s">
        <v>262</v>
      </c>
      <c r="D23" s="202" t="s">
        <v>2206</v>
      </c>
      <c r="E23" s="202"/>
      <c r="F23" s="202" t="s">
        <v>89</v>
      </c>
      <c r="G23" s="205"/>
      <c r="H23" s="2">
        <v>32.64</v>
      </c>
      <c r="I23" s="202" t="s">
        <v>2207</v>
      </c>
      <c r="J23" s="202"/>
      <c r="K23" s="202"/>
      <c r="L23" s="202"/>
      <c r="M23" s="202"/>
      <c r="N23" s="202"/>
      <c r="O23" s="203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</row>
    <row r="24" spans="1:26" ht="14.25" customHeight="1">
      <c r="A24" s="202" t="s">
        <v>2191</v>
      </c>
      <c r="B24" s="202"/>
      <c r="C24" s="202" t="s">
        <v>2025</v>
      </c>
      <c r="D24" s="202" t="s">
        <v>2208</v>
      </c>
      <c r="E24" s="202"/>
      <c r="F24" s="202" t="s">
        <v>89</v>
      </c>
      <c r="G24" s="206"/>
      <c r="H24" s="2">
        <v>32.64</v>
      </c>
      <c r="I24" s="202" t="s">
        <v>2209</v>
      </c>
      <c r="J24" s="202"/>
      <c r="K24" s="202"/>
      <c r="L24" s="202"/>
      <c r="M24" s="202"/>
      <c r="N24" s="202"/>
      <c r="O24" s="203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</row>
    <row r="25" spans="1:26" ht="14.25" customHeight="1">
      <c r="A25" s="202" t="s">
        <v>2210</v>
      </c>
      <c r="B25" s="202"/>
      <c r="C25" s="202" t="s">
        <v>182</v>
      </c>
      <c r="D25" s="202" t="s">
        <v>2211</v>
      </c>
      <c r="E25" s="202"/>
      <c r="F25" s="202" t="s">
        <v>2212</v>
      </c>
      <c r="G25" s="206" t="s">
        <v>89</v>
      </c>
      <c r="H25" s="2">
        <v>0</v>
      </c>
      <c r="I25" s="202" t="s">
        <v>2213</v>
      </c>
      <c r="J25" s="202"/>
      <c r="K25" s="202"/>
      <c r="L25" s="202"/>
      <c r="M25" s="202"/>
      <c r="N25" s="202"/>
      <c r="O25" s="203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</row>
    <row r="26" spans="1:26" ht="14.25" customHeight="1">
      <c r="A26" s="202" t="s">
        <v>2210</v>
      </c>
      <c r="B26" s="202"/>
      <c r="C26" s="202" t="s">
        <v>182</v>
      </c>
      <c r="D26" s="202" t="s">
        <v>2214</v>
      </c>
      <c r="E26" s="202"/>
      <c r="F26" s="202" t="s">
        <v>2215</v>
      </c>
      <c r="G26" s="206" t="s">
        <v>89</v>
      </c>
      <c r="H26" s="2">
        <v>0</v>
      </c>
      <c r="I26" s="202" t="s">
        <v>2216</v>
      </c>
      <c r="J26" s="202"/>
      <c r="K26" s="202"/>
      <c r="L26" s="202"/>
      <c r="M26" s="202"/>
      <c r="N26" s="202"/>
      <c r="O26" s="203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</row>
    <row r="27" spans="1:26" ht="14.25" customHeight="1">
      <c r="A27" s="202" t="s">
        <v>2210</v>
      </c>
      <c r="B27" s="202" t="s">
        <v>2156</v>
      </c>
      <c r="C27" s="202" t="s">
        <v>139</v>
      </c>
      <c r="D27" s="202" t="s">
        <v>2157</v>
      </c>
      <c r="E27" s="202"/>
      <c r="F27" s="202" t="s">
        <v>2217</v>
      </c>
      <c r="G27" s="206" t="s">
        <v>89</v>
      </c>
      <c r="H27" s="2">
        <v>0</v>
      </c>
      <c r="I27" s="202" t="s">
        <v>2218</v>
      </c>
      <c r="J27" s="202"/>
      <c r="K27" s="202"/>
      <c r="L27" s="202"/>
      <c r="M27" s="202"/>
      <c r="N27" s="202"/>
      <c r="O27" s="203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</row>
    <row r="28" spans="1:26" ht="14.25" customHeight="1">
      <c r="A28" s="202" t="s">
        <v>2210</v>
      </c>
      <c r="B28" s="202"/>
      <c r="C28" s="202" t="s">
        <v>991</v>
      </c>
      <c r="D28" s="202" t="s">
        <v>2219</v>
      </c>
      <c r="E28" s="202"/>
      <c r="F28" s="202" t="s">
        <v>89</v>
      </c>
      <c r="G28" s="206">
        <v>679.08</v>
      </c>
      <c r="H28" s="2">
        <v>0</v>
      </c>
      <c r="I28" s="202" t="s">
        <v>2220</v>
      </c>
      <c r="J28" s="202"/>
      <c r="K28" s="202"/>
      <c r="L28" s="202"/>
      <c r="M28" s="202"/>
      <c r="N28" s="202"/>
      <c r="O28" s="203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</row>
    <row r="29" spans="1:26" ht="14.25" customHeight="1">
      <c r="A29" s="202" t="s">
        <v>2210</v>
      </c>
      <c r="B29" s="202"/>
      <c r="C29" s="202" t="s">
        <v>2026</v>
      </c>
      <c r="D29" s="202" t="s">
        <v>2221</v>
      </c>
      <c r="E29" s="202"/>
      <c r="F29" s="202" t="s">
        <v>89</v>
      </c>
      <c r="G29" s="206"/>
      <c r="H29" s="2">
        <v>32.64</v>
      </c>
      <c r="I29" s="202" t="s">
        <v>2222</v>
      </c>
      <c r="J29" s="202"/>
      <c r="K29" s="202"/>
      <c r="L29" s="202"/>
      <c r="M29" s="202"/>
      <c r="N29" s="202"/>
      <c r="O29" s="203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</row>
    <row r="30" spans="1:26" ht="14.25" customHeight="1">
      <c r="A30" s="202" t="s">
        <v>2210</v>
      </c>
      <c r="B30" s="202"/>
      <c r="C30" s="202" t="s">
        <v>144</v>
      </c>
      <c r="D30" s="202" t="s">
        <v>2223</v>
      </c>
      <c r="E30" s="202"/>
      <c r="F30" s="202" t="s">
        <v>89</v>
      </c>
      <c r="G30" s="206"/>
      <c r="H30" s="2">
        <v>168.03</v>
      </c>
      <c r="I30" s="202" t="s">
        <v>2224</v>
      </c>
      <c r="J30" s="202"/>
      <c r="K30" s="202"/>
      <c r="L30" s="202"/>
      <c r="M30" s="202"/>
      <c r="N30" s="202"/>
      <c r="O30" s="203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</row>
    <row r="31" spans="1:26" ht="14.25" customHeight="1">
      <c r="A31" s="202" t="s">
        <v>2210</v>
      </c>
      <c r="B31" s="202"/>
      <c r="C31" s="202" t="s">
        <v>144</v>
      </c>
      <c r="D31" s="202" t="s">
        <v>2223</v>
      </c>
      <c r="E31" s="202"/>
      <c r="F31" s="202" t="s">
        <v>89</v>
      </c>
      <c r="G31" s="206"/>
      <c r="H31" s="2">
        <v>172.72</v>
      </c>
      <c r="I31" s="202" t="s">
        <v>2225</v>
      </c>
      <c r="J31" s="202"/>
      <c r="K31" s="202"/>
      <c r="L31" s="202"/>
      <c r="M31" s="202"/>
      <c r="N31" s="202"/>
      <c r="O31" s="203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</row>
    <row r="32" spans="1:26" ht="14.25" customHeight="1">
      <c r="A32" s="202" t="s">
        <v>2210</v>
      </c>
      <c r="B32" s="202"/>
      <c r="C32" s="202" t="s">
        <v>144</v>
      </c>
      <c r="D32" s="202" t="s">
        <v>2226</v>
      </c>
      <c r="E32" s="202"/>
      <c r="F32" s="202" t="s">
        <v>89</v>
      </c>
      <c r="G32" s="206"/>
      <c r="H32" s="2">
        <v>103.47</v>
      </c>
      <c r="I32" s="202" t="s">
        <v>2227</v>
      </c>
      <c r="J32" s="202"/>
      <c r="K32" s="202"/>
      <c r="L32" s="202"/>
      <c r="M32" s="202"/>
      <c r="N32" s="202"/>
      <c r="O32" s="203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4.25" customHeight="1">
      <c r="A33" s="202" t="s">
        <v>2210</v>
      </c>
      <c r="B33" s="202"/>
      <c r="C33" s="202" t="s">
        <v>144</v>
      </c>
      <c r="D33" s="202" t="s">
        <v>2226</v>
      </c>
      <c r="E33" s="202"/>
      <c r="F33" s="202" t="s">
        <v>89</v>
      </c>
      <c r="G33" s="206"/>
      <c r="H33" s="2">
        <v>128.08000000000001</v>
      </c>
      <c r="I33" s="202" t="s">
        <v>2228</v>
      </c>
      <c r="J33" s="202"/>
      <c r="K33" s="202"/>
      <c r="L33" s="202"/>
      <c r="M33" s="202"/>
      <c r="N33" s="202"/>
      <c r="O33" s="203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4.25" customHeight="1">
      <c r="A34" s="202" t="s">
        <v>2210</v>
      </c>
      <c r="B34" s="202"/>
      <c r="C34" s="202" t="s">
        <v>144</v>
      </c>
      <c r="D34" s="202" t="s">
        <v>2229</v>
      </c>
      <c r="E34" s="202"/>
      <c r="F34" s="202" t="s">
        <v>89</v>
      </c>
      <c r="G34" s="206"/>
      <c r="H34" s="2">
        <v>111.47</v>
      </c>
      <c r="I34" s="202" t="s">
        <v>2230</v>
      </c>
      <c r="J34" s="202"/>
      <c r="K34" s="202"/>
      <c r="L34" s="202"/>
      <c r="M34" s="202"/>
      <c r="N34" s="202"/>
      <c r="O34" s="203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4.25" customHeight="1">
      <c r="A35" s="202" t="s">
        <v>2210</v>
      </c>
      <c r="B35" s="202"/>
      <c r="C35" s="202" t="s">
        <v>144</v>
      </c>
      <c r="D35" s="202" t="s">
        <v>2231</v>
      </c>
      <c r="E35" s="202"/>
      <c r="F35" s="202" t="s">
        <v>89</v>
      </c>
      <c r="G35" s="206"/>
      <c r="H35" s="2">
        <v>173.31</v>
      </c>
      <c r="I35" s="202" t="s">
        <v>2232</v>
      </c>
      <c r="J35" s="202"/>
      <c r="K35" s="202"/>
      <c r="L35" s="202"/>
      <c r="M35" s="202"/>
      <c r="N35" s="202"/>
      <c r="O35" s="203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4.25" customHeight="1">
      <c r="A36" s="202" t="s">
        <v>2233</v>
      </c>
      <c r="B36" s="202"/>
      <c r="C36" s="202" t="s">
        <v>182</v>
      </c>
      <c r="D36" s="202" t="s">
        <v>2234</v>
      </c>
      <c r="E36" s="202"/>
      <c r="F36" s="202" t="s">
        <v>2235</v>
      </c>
      <c r="G36" s="206" t="s">
        <v>89</v>
      </c>
      <c r="H36" s="2">
        <v>0</v>
      </c>
      <c r="I36" s="202" t="s">
        <v>2236</v>
      </c>
      <c r="J36" s="202"/>
      <c r="K36" s="202"/>
      <c r="L36" s="202"/>
      <c r="M36" s="202"/>
      <c r="N36" s="202"/>
      <c r="O36" s="203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</row>
    <row r="37" spans="1:26" ht="14.25" customHeight="1">
      <c r="A37" s="202" t="s">
        <v>2233</v>
      </c>
      <c r="B37" s="202"/>
      <c r="C37" s="202" t="s">
        <v>182</v>
      </c>
      <c r="D37" s="202" t="s">
        <v>2237</v>
      </c>
      <c r="E37" s="202"/>
      <c r="F37" s="202" t="s">
        <v>2238</v>
      </c>
      <c r="G37" s="206" t="s">
        <v>89</v>
      </c>
      <c r="H37" s="2">
        <v>0</v>
      </c>
      <c r="I37" s="202" t="s">
        <v>2239</v>
      </c>
      <c r="J37" s="202"/>
      <c r="K37" s="202"/>
      <c r="L37" s="202"/>
      <c r="M37" s="202"/>
      <c r="N37" s="202"/>
      <c r="O37" s="203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</row>
    <row r="38" spans="1:26" ht="14.25" customHeight="1">
      <c r="A38" s="202" t="s">
        <v>2233</v>
      </c>
      <c r="B38" s="202"/>
      <c r="C38" s="202" t="s">
        <v>146</v>
      </c>
      <c r="D38" s="202" t="s">
        <v>2240</v>
      </c>
      <c r="E38" s="202"/>
      <c r="F38" s="202" t="s">
        <v>2241</v>
      </c>
      <c r="G38" s="206" t="s">
        <v>89</v>
      </c>
      <c r="H38" s="2">
        <v>0</v>
      </c>
      <c r="I38" s="202" t="s">
        <v>2242</v>
      </c>
      <c r="J38" s="202"/>
      <c r="K38" s="202"/>
      <c r="L38" s="202"/>
      <c r="M38" s="202"/>
      <c r="N38" s="202"/>
      <c r="O38" s="203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4.25" customHeight="1">
      <c r="A39" s="202" t="s">
        <v>2233</v>
      </c>
      <c r="B39" s="202"/>
      <c r="C39" s="202" t="s">
        <v>2028</v>
      </c>
      <c r="D39" s="202" t="s">
        <v>2243</v>
      </c>
      <c r="E39" s="202"/>
      <c r="F39" s="202" t="s">
        <v>89</v>
      </c>
      <c r="G39" s="206"/>
      <c r="H39" s="2">
        <v>1122.5999999999999</v>
      </c>
      <c r="I39" s="202" t="s">
        <v>2232</v>
      </c>
      <c r="J39" s="202"/>
      <c r="K39" s="202"/>
      <c r="L39" s="202"/>
      <c r="M39" s="202"/>
      <c r="N39" s="202"/>
      <c r="O39" s="203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</row>
    <row r="40" spans="1:26" ht="14.25" customHeight="1">
      <c r="A40" s="202" t="s">
        <v>2244</v>
      </c>
      <c r="B40" s="202" t="s">
        <v>102</v>
      </c>
      <c r="C40" s="202" t="s">
        <v>129</v>
      </c>
      <c r="D40" s="202" t="s">
        <v>2245</v>
      </c>
      <c r="E40" s="202"/>
      <c r="F40" s="202" t="s">
        <v>89</v>
      </c>
      <c r="G40" s="206"/>
      <c r="H40" s="2">
        <v>1.65</v>
      </c>
      <c r="I40" s="202" t="s">
        <v>2246</v>
      </c>
      <c r="J40" s="202"/>
      <c r="K40" s="202"/>
      <c r="L40" s="202"/>
      <c r="M40" s="202"/>
      <c r="N40" s="202"/>
      <c r="O40" s="203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</row>
    <row r="41" spans="1:26" ht="14.25" customHeight="1">
      <c r="A41" s="202" t="s">
        <v>2244</v>
      </c>
      <c r="B41" s="202" t="s">
        <v>102</v>
      </c>
      <c r="C41" s="202" t="s">
        <v>129</v>
      </c>
      <c r="D41" s="202" t="s">
        <v>2247</v>
      </c>
      <c r="E41" s="202"/>
      <c r="F41" s="202" t="s">
        <v>89</v>
      </c>
      <c r="G41" s="206"/>
      <c r="H41" s="2">
        <v>1.65</v>
      </c>
      <c r="I41" s="202" t="s">
        <v>2248</v>
      </c>
      <c r="J41" s="202"/>
      <c r="K41" s="202"/>
      <c r="L41" s="202"/>
      <c r="M41" s="202"/>
      <c r="N41" s="202"/>
      <c r="O41" s="203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</row>
    <row r="42" spans="1:26" ht="14.25" customHeight="1">
      <c r="A42" s="202" t="s">
        <v>2249</v>
      </c>
      <c r="B42" s="202"/>
      <c r="C42" s="202" t="s">
        <v>359</v>
      </c>
      <c r="D42" s="202" t="s">
        <v>2250</v>
      </c>
      <c r="E42" s="202"/>
      <c r="F42" s="202" t="s">
        <v>2251</v>
      </c>
      <c r="G42" s="206" t="s">
        <v>89</v>
      </c>
      <c r="H42" s="2">
        <v>0</v>
      </c>
      <c r="I42" s="202" t="s">
        <v>2252</v>
      </c>
      <c r="J42" s="202"/>
      <c r="K42" s="202"/>
      <c r="L42" s="202"/>
      <c r="M42" s="202"/>
      <c r="N42" s="202"/>
      <c r="O42" s="203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</row>
    <row r="43" spans="1:26" ht="14.25" customHeight="1">
      <c r="A43" s="202" t="s">
        <v>2249</v>
      </c>
      <c r="B43" s="202" t="s">
        <v>102</v>
      </c>
      <c r="C43" s="202" t="s">
        <v>167</v>
      </c>
      <c r="D43" s="202" t="s">
        <v>2253</v>
      </c>
      <c r="E43" s="202"/>
      <c r="F43" s="202" t="s">
        <v>89</v>
      </c>
      <c r="G43" s="206"/>
      <c r="H43" s="2">
        <v>156.1</v>
      </c>
      <c r="I43" s="202" t="s">
        <v>2254</v>
      </c>
      <c r="J43" s="202"/>
      <c r="K43" s="202"/>
      <c r="L43" s="202"/>
      <c r="M43" s="202"/>
      <c r="N43" s="202"/>
      <c r="O43" s="203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</row>
    <row r="44" spans="1:26" ht="14.25" customHeight="1">
      <c r="A44" s="202" t="s">
        <v>2249</v>
      </c>
      <c r="B44" s="202" t="s">
        <v>102</v>
      </c>
      <c r="C44" s="202" t="s">
        <v>129</v>
      </c>
      <c r="D44" s="202" t="s">
        <v>2255</v>
      </c>
      <c r="E44" s="202"/>
      <c r="F44" s="202" t="s">
        <v>89</v>
      </c>
      <c r="G44" s="206"/>
      <c r="H44" s="2">
        <v>9</v>
      </c>
      <c r="I44" s="202" t="s">
        <v>2256</v>
      </c>
      <c r="J44" s="202"/>
      <c r="K44" s="202"/>
      <c r="L44" s="202"/>
      <c r="M44" s="202"/>
      <c r="N44" s="202"/>
      <c r="O44" s="203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</row>
    <row r="45" spans="1:26" ht="14.25" customHeight="1">
      <c r="A45" s="202" t="s">
        <v>2257</v>
      </c>
      <c r="B45" s="202" t="s">
        <v>2156</v>
      </c>
      <c r="C45" s="202" t="s">
        <v>139</v>
      </c>
      <c r="D45" s="202" t="s">
        <v>2157</v>
      </c>
      <c r="E45" s="202"/>
      <c r="F45" s="202" t="s">
        <v>2258</v>
      </c>
      <c r="G45" s="206" t="s">
        <v>89</v>
      </c>
      <c r="H45" s="2">
        <v>0</v>
      </c>
      <c r="I45" s="202" t="s">
        <v>2259</v>
      </c>
      <c r="J45" s="202"/>
      <c r="K45" s="202"/>
      <c r="L45" s="202"/>
      <c r="M45" s="202"/>
      <c r="N45" s="202"/>
      <c r="O45" s="203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</row>
    <row r="46" spans="1:26" ht="14.25" customHeight="1">
      <c r="A46" s="202" t="s">
        <v>2257</v>
      </c>
      <c r="B46" s="202"/>
      <c r="C46" s="202" t="s">
        <v>2029</v>
      </c>
      <c r="D46" s="202" t="s">
        <v>2260</v>
      </c>
      <c r="E46" s="202"/>
      <c r="F46" s="202" t="s">
        <v>89</v>
      </c>
      <c r="G46" s="206"/>
      <c r="H46" s="2">
        <v>92.81</v>
      </c>
      <c r="I46" s="202" t="s">
        <v>2261</v>
      </c>
      <c r="J46" s="202"/>
      <c r="K46" s="202"/>
      <c r="L46" s="202"/>
      <c r="M46" s="202"/>
      <c r="N46" s="202"/>
      <c r="O46" s="203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</row>
    <row r="47" spans="1:26" ht="14.25" customHeight="1">
      <c r="A47" s="202" t="s">
        <v>2257</v>
      </c>
      <c r="B47" s="202"/>
      <c r="C47" s="202" t="s">
        <v>171</v>
      </c>
      <c r="D47" s="202" t="s">
        <v>2262</v>
      </c>
      <c r="E47" s="202"/>
      <c r="F47" s="202" t="s">
        <v>89</v>
      </c>
      <c r="G47" s="206"/>
      <c r="H47" s="2">
        <v>791.47</v>
      </c>
      <c r="I47" s="202" t="s">
        <v>2263</v>
      </c>
      <c r="J47" s="202"/>
      <c r="K47" s="202"/>
      <c r="L47" s="202"/>
      <c r="M47" s="202"/>
      <c r="N47" s="202"/>
      <c r="O47" s="203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</row>
    <row r="48" spans="1:26" ht="14.25" customHeight="1">
      <c r="A48" s="202" t="s">
        <v>2264</v>
      </c>
      <c r="B48" s="202"/>
      <c r="C48" s="202" t="s">
        <v>182</v>
      </c>
      <c r="D48" s="202" t="s">
        <v>2265</v>
      </c>
      <c r="E48" s="202"/>
      <c r="F48" s="202" t="s">
        <v>2266</v>
      </c>
      <c r="G48" s="206" t="s">
        <v>89</v>
      </c>
      <c r="H48" s="2">
        <v>0</v>
      </c>
      <c r="I48" s="202" t="s">
        <v>2267</v>
      </c>
      <c r="J48" s="202"/>
      <c r="K48" s="202"/>
      <c r="L48" s="202"/>
      <c r="M48" s="202"/>
      <c r="N48" s="202"/>
      <c r="O48" s="203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</row>
    <row r="49" spans="1:26" ht="14.25" customHeight="1">
      <c r="A49" s="202" t="s">
        <v>2264</v>
      </c>
      <c r="B49" s="202" t="s">
        <v>2156</v>
      </c>
      <c r="C49" s="202" t="s">
        <v>139</v>
      </c>
      <c r="D49" s="202" t="s">
        <v>2157</v>
      </c>
      <c r="E49" s="202"/>
      <c r="F49" s="202" t="s">
        <v>2268</v>
      </c>
      <c r="G49" s="206" t="s">
        <v>89</v>
      </c>
      <c r="H49" s="2">
        <v>0</v>
      </c>
      <c r="I49" s="202" t="s">
        <v>2269</v>
      </c>
      <c r="J49" s="202"/>
      <c r="K49" s="202"/>
      <c r="L49" s="202"/>
      <c r="M49" s="202"/>
      <c r="N49" s="202"/>
      <c r="O49" s="203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</row>
    <row r="50" spans="1:26" ht="14.25" customHeight="1">
      <c r="A50" s="202" t="s">
        <v>2264</v>
      </c>
      <c r="B50" s="202"/>
      <c r="C50" s="202" t="s">
        <v>2030</v>
      </c>
      <c r="D50" s="202" t="s">
        <v>2270</v>
      </c>
      <c r="E50" s="202"/>
      <c r="F50" s="202" t="s">
        <v>89</v>
      </c>
      <c r="G50" s="206"/>
      <c r="H50" s="2">
        <v>1300</v>
      </c>
      <c r="I50" s="202" t="s">
        <v>2271</v>
      </c>
      <c r="J50" s="202"/>
      <c r="K50" s="202"/>
      <c r="L50" s="202"/>
      <c r="M50" s="202"/>
      <c r="N50" s="202"/>
      <c r="O50" s="203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</row>
    <row r="51" spans="1:26" ht="14.25" customHeight="1">
      <c r="A51" s="202" t="s">
        <v>2272</v>
      </c>
      <c r="B51" s="202"/>
      <c r="C51" s="202" t="s">
        <v>146</v>
      </c>
      <c r="D51" s="202" t="s">
        <v>2273</v>
      </c>
      <c r="E51" s="202"/>
      <c r="F51" s="202" t="s">
        <v>2274</v>
      </c>
      <c r="G51" s="206" t="s">
        <v>89</v>
      </c>
      <c r="H51" s="2">
        <v>0</v>
      </c>
      <c r="I51" s="202" t="s">
        <v>2275</v>
      </c>
      <c r="J51" s="202"/>
      <c r="K51" s="202"/>
      <c r="L51" s="202"/>
      <c r="M51" s="202"/>
      <c r="N51" s="202"/>
      <c r="O51" s="203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</row>
    <row r="52" spans="1:26" ht="14.25" customHeight="1">
      <c r="A52" s="202" t="s">
        <v>2276</v>
      </c>
      <c r="B52" s="202" t="s">
        <v>2156</v>
      </c>
      <c r="C52" s="202" t="s">
        <v>139</v>
      </c>
      <c r="D52" s="202" t="s">
        <v>2157</v>
      </c>
      <c r="E52" s="202"/>
      <c r="F52" s="202" t="s">
        <v>2277</v>
      </c>
      <c r="G52" s="206" t="s">
        <v>89</v>
      </c>
      <c r="H52" s="2">
        <v>0</v>
      </c>
      <c r="I52" s="202" t="s">
        <v>2278</v>
      </c>
      <c r="J52" s="202"/>
      <c r="K52" s="202"/>
      <c r="L52" s="202"/>
      <c r="M52" s="202"/>
      <c r="N52" s="202"/>
      <c r="O52" s="203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</row>
    <row r="53" spans="1:26" ht="14.25" customHeight="1">
      <c r="A53" s="202" t="s">
        <v>2276</v>
      </c>
      <c r="B53" s="202"/>
      <c r="C53" s="202" t="s">
        <v>745</v>
      </c>
      <c r="D53" s="202" t="s">
        <v>2279</v>
      </c>
      <c r="E53" s="202"/>
      <c r="F53" s="202" t="s">
        <v>89</v>
      </c>
      <c r="G53" s="206"/>
      <c r="H53" s="2">
        <v>3599.03</v>
      </c>
      <c r="I53" s="202" t="s">
        <v>2280</v>
      </c>
      <c r="J53" s="202"/>
      <c r="K53" s="202"/>
      <c r="L53" s="202"/>
      <c r="M53" s="202"/>
      <c r="N53" s="202"/>
      <c r="O53" s="203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</row>
    <row r="54" spans="1:26" ht="14.25" customHeight="1">
      <c r="A54" s="202" t="s">
        <v>2276</v>
      </c>
      <c r="B54" s="202"/>
      <c r="C54" s="202" t="s">
        <v>745</v>
      </c>
      <c r="D54" s="202" t="s">
        <v>2281</v>
      </c>
      <c r="E54" s="202"/>
      <c r="F54" s="202" t="s">
        <v>89</v>
      </c>
      <c r="G54" s="206"/>
      <c r="H54" s="2">
        <v>435.6</v>
      </c>
      <c r="I54" s="202" t="s">
        <v>2282</v>
      </c>
      <c r="J54" s="202"/>
      <c r="K54" s="202"/>
      <c r="L54" s="202"/>
      <c r="M54" s="202"/>
      <c r="N54" s="202"/>
      <c r="O54" s="203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</row>
    <row r="55" spans="1:26" ht="14.25" customHeight="1">
      <c r="A55" s="202" t="s">
        <v>2276</v>
      </c>
      <c r="B55" s="202" t="s">
        <v>102</v>
      </c>
      <c r="C55" s="202" t="s">
        <v>129</v>
      </c>
      <c r="D55" s="202" t="s">
        <v>2283</v>
      </c>
      <c r="E55" s="202"/>
      <c r="F55" s="202" t="s">
        <v>89</v>
      </c>
      <c r="G55" s="206"/>
      <c r="H55" s="2">
        <v>9</v>
      </c>
      <c r="I55" s="202" t="s">
        <v>2284</v>
      </c>
      <c r="J55" s="202"/>
      <c r="K55" s="202"/>
      <c r="L55" s="202"/>
      <c r="M55" s="202"/>
      <c r="N55" s="202"/>
      <c r="O55" s="203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</row>
    <row r="56" spans="1:26" ht="14.25" customHeight="1">
      <c r="A56" s="202" t="s">
        <v>2276</v>
      </c>
      <c r="B56" s="202"/>
      <c r="C56" s="202" t="s">
        <v>682</v>
      </c>
      <c r="D56" s="202" t="s">
        <v>2281</v>
      </c>
      <c r="E56" s="202"/>
      <c r="F56" s="202" t="s">
        <v>89</v>
      </c>
      <c r="G56" s="206"/>
      <c r="H56" s="2">
        <v>13.1</v>
      </c>
      <c r="I56" s="202" t="s">
        <v>2285</v>
      </c>
      <c r="J56" s="202"/>
      <c r="K56" s="202"/>
      <c r="L56" s="202"/>
      <c r="M56" s="202"/>
      <c r="N56" s="202"/>
      <c r="O56" s="203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</row>
    <row r="57" spans="1:26" ht="14.25" customHeight="1">
      <c r="A57" s="202" t="s">
        <v>2286</v>
      </c>
      <c r="B57" s="202"/>
      <c r="C57" s="202" t="s">
        <v>182</v>
      </c>
      <c r="D57" s="202" t="s">
        <v>2287</v>
      </c>
      <c r="E57" s="202"/>
      <c r="F57" s="202" t="s">
        <v>2288</v>
      </c>
      <c r="G57" s="206" t="s">
        <v>89</v>
      </c>
      <c r="H57" s="2">
        <v>0</v>
      </c>
      <c r="I57" s="202" t="s">
        <v>2289</v>
      </c>
      <c r="J57" s="202"/>
      <c r="K57" s="202"/>
      <c r="L57" s="202"/>
      <c r="M57" s="202"/>
      <c r="N57" s="202"/>
      <c r="O57" s="203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</row>
    <row r="58" spans="1:26" ht="14.25" customHeight="1">
      <c r="A58" s="202" t="s">
        <v>2286</v>
      </c>
      <c r="B58" s="202"/>
      <c r="C58" s="202" t="s">
        <v>182</v>
      </c>
      <c r="D58" s="202" t="s">
        <v>2290</v>
      </c>
      <c r="E58" s="202"/>
      <c r="F58" s="202" t="s">
        <v>2291</v>
      </c>
      <c r="G58" s="206" t="s">
        <v>89</v>
      </c>
      <c r="H58" s="2">
        <v>0</v>
      </c>
      <c r="I58" s="202" t="s">
        <v>2292</v>
      </c>
      <c r="J58" s="202"/>
      <c r="K58" s="202"/>
      <c r="L58" s="202"/>
      <c r="M58" s="202"/>
      <c r="N58" s="202"/>
      <c r="O58" s="203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</row>
    <row r="59" spans="1:26" ht="14.25" customHeight="1">
      <c r="A59" s="202" t="s">
        <v>2286</v>
      </c>
      <c r="B59" s="202"/>
      <c r="C59" s="202" t="s">
        <v>2031</v>
      </c>
      <c r="D59" s="202" t="s">
        <v>2293</v>
      </c>
      <c r="E59" s="202"/>
      <c r="F59" s="202" t="s">
        <v>2294</v>
      </c>
      <c r="G59" s="206" t="s">
        <v>89</v>
      </c>
      <c r="H59" s="2">
        <v>0</v>
      </c>
      <c r="I59" s="202" t="s">
        <v>2295</v>
      </c>
      <c r="J59" s="202"/>
      <c r="K59" s="202"/>
      <c r="L59" s="202"/>
      <c r="M59" s="202"/>
      <c r="N59" s="202"/>
      <c r="O59" s="203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</row>
    <row r="60" spans="1:26" ht="14.25" customHeight="1">
      <c r="A60" s="202" t="s">
        <v>2286</v>
      </c>
      <c r="B60" s="202" t="s">
        <v>2156</v>
      </c>
      <c r="C60" s="202" t="s">
        <v>139</v>
      </c>
      <c r="D60" s="202" t="s">
        <v>2157</v>
      </c>
      <c r="E60" s="202"/>
      <c r="F60" s="202" t="s">
        <v>2296</v>
      </c>
      <c r="G60" s="206" t="s">
        <v>89</v>
      </c>
      <c r="H60" s="2">
        <v>0</v>
      </c>
      <c r="I60" s="202" t="s">
        <v>2297</v>
      </c>
      <c r="J60" s="202"/>
      <c r="K60" s="202"/>
      <c r="L60" s="202"/>
      <c r="M60" s="202"/>
      <c r="N60" s="202"/>
      <c r="O60" s="203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</row>
    <row r="61" spans="1:26" ht="14.25" customHeight="1">
      <c r="A61" s="202" t="s">
        <v>2286</v>
      </c>
      <c r="B61" s="202"/>
      <c r="C61" s="202" t="s">
        <v>2032</v>
      </c>
      <c r="D61" s="202" t="s">
        <v>2298</v>
      </c>
      <c r="E61" s="202"/>
      <c r="F61" s="202" t="s">
        <v>89</v>
      </c>
      <c r="G61" s="206"/>
      <c r="H61" s="2">
        <v>360</v>
      </c>
      <c r="I61" s="202" t="s">
        <v>2299</v>
      </c>
      <c r="J61" s="202"/>
      <c r="K61" s="202"/>
      <c r="L61" s="202"/>
      <c r="M61" s="202"/>
      <c r="N61" s="202"/>
      <c r="O61" s="203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</row>
    <row r="62" spans="1:26" ht="14.25" customHeight="1">
      <c r="A62" s="202" t="s">
        <v>2286</v>
      </c>
      <c r="B62" s="202"/>
      <c r="C62" s="202" t="s">
        <v>2033</v>
      </c>
      <c r="D62" s="202" t="s">
        <v>2300</v>
      </c>
      <c r="E62" s="202"/>
      <c r="F62" s="202" t="s">
        <v>89</v>
      </c>
      <c r="G62" s="206"/>
      <c r="H62" s="2">
        <v>360</v>
      </c>
      <c r="I62" s="202" t="s">
        <v>2301</v>
      </c>
      <c r="J62" s="202"/>
      <c r="K62" s="202"/>
      <c r="L62" s="202"/>
      <c r="M62" s="202"/>
      <c r="N62" s="202"/>
      <c r="O62" s="203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</row>
    <row r="63" spans="1:26" ht="14.25" customHeight="1">
      <c r="A63" s="202" t="s">
        <v>2286</v>
      </c>
      <c r="B63" s="202"/>
      <c r="C63" s="202" t="s">
        <v>280</v>
      </c>
      <c r="D63" s="202" t="s">
        <v>2302</v>
      </c>
      <c r="E63" s="202"/>
      <c r="F63" s="202" t="s">
        <v>89</v>
      </c>
      <c r="G63" s="206"/>
      <c r="H63" s="2">
        <v>155</v>
      </c>
      <c r="I63" s="202" t="s">
        <v>2303</v>
      </c>
      <c r="J63" s="202"/>
      <c r="K63" s="202"/>
      <c r="L63" s="202"/>
      <c r="M63" s="202"/>
      <c r="N63" s="202"/>
      <c r="O63" s="203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</row>
    <row r="64" spans="1:26" ht="14.25" customHeight="1">
      <c r="A64" s="202" t="s">
        <v>2286</v>
      </c>
      <c r="B64" s="202"/>
      <c r="C64" s="202" t="s">
        <v>851</v>
      </c>
      <c r="D64" s="202" t="s">
        <v>2304</v>
      </c>
      <c r="E64" s="202"/>
      <c r="F64" s="202" t="s">
        <v>89</v>
      </c>
      <c r="G64" s="206"/>
      <c r="H64" s="2">
        <v>180</v>
      </c>
      <c r="I64" s="202" t="s">
        <v>2305</v>
      </c>
      <c r="J64" s="202"/>
      <c r="K64" s="202"/>
      <c r="L64" s="202"/>
      <c r="M64" s="202"/>
      <c r="N64" s="202"/>
      <c r="O64" s="203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</row>
    <row r="65" spans="1:26" ht="14.25" customHeight="1">
      <c r="A65" s="202" t="s">
        <v>2286</v>
      </c>
      <c r="B65" s="202"/>
      <c r="C65" s="202" t="s">
        <v>2034</v>
      </c>
      <c r="D65" s="202" t="s">
        <v>2306</v>
      </c>
      <c r="E65" s="202"/>
      <c r="F65" s="202" t="s">
        <v>89</v>
      </c>
      <c r="G65" s="206"/>
      <c r="H65" s="2">
        <v>61.38</v>
      </c>
      <c r="I65" s="202" t="s">
        <v>2307</v>
      </c>
      <c r="J65" s="202"/>
      <c r="K65" s="202"/>
      <c r="L65" s="202"/>
      <c r="M65" s="202"/>
      <c r="N65" s="202"/>
      <c r="O65" s="203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</row>
    <row r="66" spans="1:26" ht="14.25" customHeight="1">
      <c r="A66" s="202" t="s">
        <v>2286</v>
      </c>
      <c r="B66" s="202"/>
      <c r="C66" s="202" t="s">
        <v>2035</v>
      </c>
      <c r="D66" s="202" t="s">
        <v>2308</v>
      </c>
      <c r="E66" s="202"/>
      <c r="F66" s="202" t="s">
        <v>89</v>
      </c>
      <c r="G66" s="207">
        <v>36.299999999999997</v>
      </c>
      <c r="H66" s="2">
        <v>0</v>
      </c>
      <c r="I66" s="202" t="s">
        <v>2309</v>
      </c>
      <c r="J66" s="202"/>
      <c r="K66" s="202"/>
      <c r="L66" s="202"/>
      <c r="M66" s="202"/>
      <c r="N66" s="202"/>
      <c r="O66" s="203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</row>
    <row r="67" spans="1:26" ht="14.25" customHeight="1">
      <c r="A67" s="202" t="s">
        <v>2286</v>
      </c>
      <c r="B67" s="202"/>
      <c r="C67" s="202" t="s">
        <v>524</v>
      </c>
      <c r="D67" s="202" t="s">
        <v>2310</v>
      </c>
      <c r="E67" s="202"/>
      <c r="F67" s="202" t="s">
        <v>89</v>
      </c>
      <c r="G67" s="207">
        <v>398.55</v>
      </c>
      <c r="H67" s="2">
        <v>0</v>
      </c>
      <c r="I67" s="202" t="s">
        <v>2311</v>
      </c>
      <c r="J67" s="202"/>
      <c r="K67" s="202"/>
      <c r="L67" s="202"/>
      <c r="M67" s="202"/>
      <c r="N67" s="202"/>
      <c r="O67" s="203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</row>
    <row r="68" spans="1:26" ht="14.25" customHeight="1">
      <c r="A68" s="202" t="s">
        <v>2286</v>
      </c>
      <c r="B68" s="202"/>
      <c r="C68" s="202" t="s">
        <v>474</v>
      </c>
      <c r="D68" s="202" t="s">
        <v>2312</v>
      </c>
      <c r="E68" s="202"/>
      <c r="F68" s="202" t="s">
        <v>89</v>
      </c>
      <c r="G68" s="206">
        <v>14775.25</v>
      </c>
      <c r="H68" s="2">
        <v>2976.59</v>
      </c>
      <c r="I68" s="202" t="s">
        <v>2313</v>
      </c>
      <c r="J68" s="208"/>
      <c r="K68" s="202"/>
      <c r="L68" s="202"/>
      <c r="M68" s="202"/>
      <c r="N68" s="202"/>
      <c r="O68" s="203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</row>
    <row r="69" spans="1:26" ht="14.25" customHeight="1">
      <c r="A69" s="202" t="s">
        <v>2286</v>
      </c>
      <c r="B69" s="202"/>
      <c r="C69" s="202" t="s">
        <v>171</v>
      </c>
      <c r="D69" s="202" t="s">
        <v>2314</v>
      </c>
      <c r="E69" s="202"/>
      <c r="F69" s="202" t="s">
        <v>89</v>
      </c>
      <c r="G69" s="206"/>
      <c r="H69" s="209">
        <v>1814</v>
      </c>
      <c r="I69" s="202" t="s">
        <v>2315</v>
      </c>
      <c r="J69" s="202"/>
      <c r="K69" s="202"/>
      <c r="L69" s="202"/>
      <c r="M69" s="202"/>
      <c r="N69" s="202"/>
      <c r="O69" s="203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</row>
    <row r="70" spans="1:26" ht="14.25" customHeight="1">
      <c r="A70" s="202" t="s">
        <v>2286</v>
      </c>
      <c r="B70" s="202"/>
      <c r="C70" s="202" t="s">
        <v>2316</v>
      </c>
      <c r="D70" s="202" t="s">
        <v>2317</v>
      </c>
      <c r="E70" s="202"/>
      <c r="F70" s="202" t="s">
        <v>89</v>
      </c>
      <c r="G70" s="206">
        <v>10051.1</v>
      </c>
      <c r="H70" s="2">
        <v>1802.73</v>
      </c>
      <c r="I70" s="202" t="s">
        <v>2318</v>
      </c>
      <c r="J70" s="210"/>
      <c r="K70" s="202"/>
      <c r="L70" s="202"/>
      <c r="M70" s="202"/>
      <c r="N70" s="202"/>
      <c r="O70" s="203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</row>
    <row r="71" spans="1:26" ht="14.25" customHeight="1">
      <c r="A71" s="202" t="s">
        <v>2319</v>
      </c>
      <c r="B71" s="202" t="s">
        <v>2156</v>
      </c>
      <c r="C71" s="202" t="s">
        <v>139</v>
      </c>
      <c r="D71" s="202" t="s">
        <v>2320</v>
      </c>
      <c r="E71" s="202"/>
      <c r="F71" s="202" t="s">
        <v>2321</v>
      </c>
      <c r="G71" s="206" t="s">
        <v>89</v>
      </c>
      <c r="H71" s="2">
        <v>0</v>
      </c>
      <c r="I71" s="202" t="s">
        <v>2322</v>
      </c>
      <c r="J71" s="202"/>
      <c r="K71" s="202"/>
      <c r="L71" s="202"/>
      <c r="M71" s="202"/>
      <c r="N71" s="202"/>
      <c r="O71" s="203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</row>
    <row r="72" spans="1:26" ht="14.25" customHeight="1">
      <c r="A72" s="202" t="s">
        <v>2319</v>
      </c>
      <c r="B72" s="202" t="s">
        <v>2156</v>
      </c>
      <c r="C72" s="202" t="s">
        <v>139</v>
      </c>
      <c r="D72" s="202" t="s">
        <v>2157</v>
      </c>
      <c r="E72" s="202"/>
      <c r="F72" s="202" t="s">
        <v>2323</v>
      </c>
      <c r="G72" s="206" t="s">
        <v>89</v>
      </c>
      <c r="H72" s="2">
        <v>0</v>
      </c>
      <c r="I72" s="202" t="s">
        <v>2324</v>
      </c>
      <c r="J72" s="202"/>
      <c r="K72" s="202"/>
      <c r="L72" s="202"/>
      <c r="M72" s="202"/>
      <c r="N72" s="202"/>
      <c r="O72" s="203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</row>
    <row r="73" spans="1:26" ht="14.25" customHeight="1">
      <c r="A73" s="202" t="s">
        <v>2319</v>
      </c>
      <c r="B73" s="202"/>
      <c r="C73" s="202" t="s">
        <v>2045</v>
      </c>
      <c r="D73" s="202" t="s">
        <v>2325</v>
      </c>
      <c r="E73" s="202"/>
      <c r="F73" s="202" t="s">
        <v>89</v>
      </c>
      <c r="G73" s="206">
        <v>1122.3</v>
      </c>
      <c r="H73" s="2">
        <v>0</v>
      </c>
      <c r="I73" s="202" t="s">
        <v>2326</v>
      </c>
      <c r="J73" s="202"/>
      <c r="K73" s="202"/>
      <c r="L73" s="202"/>
      <c r="M73" s="202"/>
      <c r="N73" s="202"/>
      <c r="O73" s="203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</row>
    <row r="74" spans="1:26" ht="14.25" customHeight="1">
      <c r="A74" s="202" t="s">
        <v>2327</v>
      </c>
      <c r="B74" s="202"/>
      <c r="C74" s="202" t="s">
        <v>17</v>
      </c>
      <c r="D74" s="202" t="s">
        <v>2328</v>
      </c>
      <c r="E74" s="202"/>
      <c r="F74" s="202" t="s">
        <v>2329</v>
      </c>
      <c r="G74" s="206" t="s">
        <v>89</v>
      </c>
      <c r="H74" s="2">
        <v>0</v>
      </c>
      <c r="I74" s="202" t="s">
        <v>2330</v>
      </c>
      <c r="J74" s="202"/>
      <c r="K74" s="202"/>
      <c r="L74" s="202"/>
      <c r="M74" s="202"/>
      <c r="N74" s="202"/>
      <c r="O74" s="203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</row>
    <row r="75" spans="1:26" ht="14.25" customHeight="1">
      <c r="A75" s="202" t="s">
        <v>2327</v>
      </c>
      <c r="B75" s="202"/>
      <c r="C75" s="202" t="s">
        <v>2046</v>
      </c>
      <c r="D75" s="202" t="s">
        <v>2331</v>
      </c>
      <c r="E75" s="202"/>
      <c r="F75" s="202" t="s">
        <v>89</v>
      </c>
      <c r="G75" s="206"/>
      <c r="H75" s="2">
        <v>465</v>
      </c>
      <c r="I75" s="202" t="s">
        <v>2332</v>
      </c>
      <c r="J75" s="202"/>
      <c r="K75" s="202"/>
      <c r="L75" s="202"/>
      <c r="M75" s="202"/>
      <c r="N75" s="202"/>
      <c r="O75" s="203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</row>
    <row r="76" spans="1:26" ht="14.25" customHeight="1">
      <c r="A76" s="202" t="s">
        <v>2333</v>
      </c>
      <c r="B76" s="202" t="s">
        <v>2156</v>
      </c>
      <c r="C76" s="202" t="s">
        <v>139</v>
      </c>
      <c r="D76" s="202" t="s">
        <v>2320</v>
      </c>
      <c r="E76" s="202"/>
      <c r="F76" s="202" t="s">
        <v>2334</v>
      </c>
      <c r="G76" s="206" t="s">
        <v>89</v>
      </c>
      <c r="H76" s="2">
        <v>0</v>
      </c>
      <c r="I76" s="202" t="s">
        <v>2335</v>
      </c>
      <c r="J76" s="202"/>
      <c r="K76" s="202"/>
      <c r="L76" s="202"/>
      <c r="M76" s="202"/>
      <c r="N76" s="202"/>
      <c r="O76" s="203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</row>
    <row r="77" spans="1:26" ht="14.25" customHeight="1">
      <c r="A77" s="202" t="s">
        <v>2333</v>
      </c>
      <c r="B77" s="202" t="s">
        <v>2156</v>
      </c>
      <c r="C77" s="202" t="s">
        <v>139</v>
      </c>
      <c r="D77" s="202" t="s">
        <v>2336</v>
      </c>
      <c r="E77" s="202"/>
      <c r="F77" s="202" t="s">
        <v>2337</v>
      </c>
      <c r="G77" s="206" t="s">
        <v>89</v>
      </c>
      <c r="H77" s="2">
        <v>0</v>
      </c>
      <c r="I77" s="202" t="s">
        <v>2338</v>
      </c>
      <c r="J77" s="202"/>
      <c r="K77" s="202"/>
      <c r="L77" s="202"/>
      <c r="M77" s="202"/>
      <c r="N77" s="202"/>
      <c r="O77" s="203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</row>
    <row r="78" spans="1:26" ht="14.25" customHeight="1">
      <c r="A78" s="202" t="s">
        <v>2333</v>
      </c>
      <c r="B78" s="202" t="s">
        <v>2156</v>
      </c>
      <c r="C78" s="202" t="s">
        <v>139</v>
      </c>
      <c r="D78" s="202" t="s">
        <v>2339</v>
      </c>
      <c r="E78" s="202"/>
      <c r="F78" s="202" t="s">
        <v>2340</v>
      </c>
      <c r="G78" s="206" t="s">
        <v>89</v>
      </c>
      <c r="H78" s="2">
        <v>0</v>
      </c>
      <c r="I78" s="202" t="s">
        <v>2341</v>
      </c>
      <c r="J78" s="202"/>
      <c r="K78" s="202"/>
      <c r="L78" s="202"/>
      <c r="M78" s="202"/>
      <c r="N78" s="202"/>
      <c r="O78" s="203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</row>
    <row r="79" spans="1:26" ht="14.25" customHeight="1">
      <c r="A79" s="202" t="s">
        <v>2333</v>
      </c>
      <c r="B79" s="202"/>
      <c r="C79" s="202" t="s">
        <v>2068</v>
      </c>
      <c r="D79" s="202" t="s">
        <v>2342</v>
      </c>
      <c r="E79" s="202"/>
      <c r="F79" s="202" t="s">
        <v>89</v>
      </c>
      <c r="G79" s="207">
        <v>1755.95</v>
      </c>
      <c r="H79" s="2">
        <v>0</v>
      </c>
      <c r="I79" s="202" t="s">
        <v>2343</v>
      </c>
      <c r="J79" s="202"/>
      <c r="K79" s="202"/>
      <c r="L79" s="202"/>
      <c r="M79" s="202"/>
      <c r="N79" s="202"/>
      <c r="O79" s="203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</row>
    <row r="80" spans="1:26" ht="14.25" customHeight="1">
      <c r="A80" s="202" t="s">
        <v>2333</v>
      </c>
      <c r="B80" s="202"/>
      <c r="C80" s="202" t="s">
        <v>962</v>
      </c>
      <c r="D80" s="202" t="s">
        <v>2344</v>
      </c>
      <c r="E80" s="202"/>
      <c r="F80" s="202" t="s">
        <v>89</v>
      </c>
      <c r="G80" s="206">
        <v>463.96</v>
      </c>
      <c r="H80" s="2">
        <v>0</v>
      </c>
      <c r="I80" s="202" t="s">
        <v>2345</v>
      </c>
      <c r="J80" s="202"/>
      <c r="K80" s="202"/>
      <c r="L80" s="202"/>
      <c r="M80" s="202"/>
      <c r="N80" s="202"/>
      <c r="O80" s="203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</row>
    <row r="81" spans="1:26" ht="14.25" customHeight="1">
      <c r="A81" s="202" t="s">
        <v>2333</v>
      </c>
      <c r="B81" s="202"/>
      <c r="C81" s="202" t="s">
        <v>962</v>
      </c>
      <c r="D81" s="202" t="s">
        <v>2346</v>
      </c>
      <c r="E81" s="202"/>
      <c r="F81" s="202" t="s">
        <v>89</v>
      </c>
      <c r="G81" s="206">
        <v>128.72</v>
      </c>
      <c r="H81" s="2">
        <v>0</v>
      </c>
      <c r="I81" s="202" t="s">
        <v>2347</v>
      </c>
      <c r="J81" s="202"/>
      <c r="K81" s="202"/>
      <c r="L81" s="202"/>
      <c r="M81" s="202"/>
      <c r="N81" s="202"/>
      <c r="O81" s="203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</row>
    <row r="82" spans="1:26" ht="14.25" customHeight="1">
      <c r="A82" s="202" t="s">
        <v>2333</v>
      </c>
      <c r="B82" s="202"/>
      <c r="C82" s="202" t="s">
        <v>962</v>
      </c>
      <c r="D82" s="202" t="s">
        <v>2348</v>
      </c>
      <c r="E82" s="202"/>
      <c r="F82" s="202" t="s">
        <v>89</v>
      </c>
      <c r="G82" s="206">
        <v>362</v>
      </c>
      <c r="H82" s="2">
        <v>0</v>
      </c>
      <c r="I82" s="202" t="s">
        <v>2349</v>
      </c>
      <c r="J82" s="202"/>
      <c r="K82" s="202"/>
      <c r="L82" s="202"/>
      <c r="M82" s="202"/>
      <c r="N82" s="202"/>
      <c r="O82" s="203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</row>
    <row r="83" spans="1:26" ht="14.25" customHeight="1">
      <c r="A83" s="202" t="s">
        <v>2333</v>
      </c>
      <c r="B83" s="202"/>
      <c r="C83" s="202" t="s">
        <v>962</v>
      </c>
      <c r="D83" s="202" t="s">
        <v>2350</v>
      </c>
      <c r="E83" s="202"/>
      <c r="F83" s="202" t="s">
        <v>89</v>
      </c>
      <c r="G83" s="206"/>
      <c r="H83" s="2">
        <v>1519.11</v>
      </c>
      <c r="I83" s="202" t="s">
        <v>2351</v>
      </c>
      <c r="J83" s="202"/>
      <c r="K83" s="202"/>
      <c r="L83" s="202"/>
      <c r="M83" s="202"/>
      <c r="N83" s="202"/>
      <c r="O83" s="203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</row>
    <row r="84" spans="1:26" ht="14.25" customHeight="1">
      <c r="A84" s="202" t="s">
        <v>2333</v>
      </c>
      <c r="B84" s="202"/>
      <c r="C84" s="202" t="s">
        <v>962</v>
      </c>
      <c r="D84" s="202" t="s">
        <v>2352</v>
      </c>
      <c r="E84" s="202"/>
      <c r="F84" s="202" t="s">
        <v>89</v>
      </c>
      <c r="G84" s="206">
        <v>102.39</v>
      </c>
      <c r="H84" s="2">
        <v>0</v>
      </c>
      <c r="I84" s="202" t="s">
        <v>2353</v>
      </c>
      <c r="J84" s="202"/>
      <c r="K84" s="202"/>
      <c r="L84" s="202"/>
      <c r="M84" s="202"/>
      <c r="N84" s="202"/>
      <c r="O84" s="203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</row>
    <row r="85" spans="1:26" ht="14.25" customHeight="1">
      <c r="A85" s="202" t="s">
        <v>2354</v>
      </c>
      <c r="B85" s="202" t="s">
        <v>2156</v>
      </c>
      <c r="C85" s="202" t="s">
        <v>139</v>
      </c>
      <c r="D85" s="202" t="s">
        <v>2355</v>
      </c>
      <c r="E85" s="202"/>
      <c r="F85" s="202" t="s">
        <v>2158</v>
      </c>
      <c r="G85" s="206" t="s">
        <v>89</v>
      </c>
      <c r="H85" s="2">
        <v>0</v>
      </c>
      <c r="I85" s="202" t="s">
        <v>2356</v>
      </c>
      <c r="J85" s="202"/>
      <c r="K85" s="202"/>
      <c r="L85" s="202"/>
      <c r="M85" s="202"/>
      <c r="N85" s="202"/>
      <c r="O85" s="203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</row>
    <row r="86" spans="1:26" ht="14.25" customHeight="1">
      <c r="A86" s="202" t="s">
        <v>2354</v>
      </c>
      <c r="B86" s="202"/>
      <c r="C86" s="202" t="s">
        <v>962</v>
      </c>
      <c r="D86" s="202" t="s">
        <v>2357</v>
      </c>
      <c r="E86" s="202"/>
      <c r="F86" s="202" t="s">
        <v>89</v>
      </c>
      <c r="G86" s="206">
        <v>276</v>
      </c>
      <c r="H86" s="2">
        <v>0</v>
      </c>
      <c r="I86" s="202" t="s">
        <v>2358</v>
      </c>
      <c r="J86" s="202"/>
      <c r="K86" s="202"/>
      <c r="L86" s="202"/>
      <c r="M86" s="202"/>
      <c r="N86" s="202"/>
      <c r="O86" s="203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</row>
    <row r="87" spans="1:26" ht="14.25" customHeight="1">
      <c r="A87" s="202" t="s">
        <v>2354</v>
      </c>
      <c r="B87" s="202"/>
      <c r="C87" s="202" t="s">
        <v>353</v>
      </c>
      <c r="D87" s="202" t="s">
        <v>2359</v>
      </c>
      <c r="E87" s="202"/>
      <c r="F87" s="202" t="s">
        <v>89</v>
      </c>
      <c r="G87" s="206">
        <v>362</v>
      </c>
      <c r="H87" s="2">
        <v>0</v>
      </c>
      <c r="I87" s="202" t="s">
        <v>2360</v>
      </c>
      <c r="J87" s="202"/>
      <c r="K87" s="202"/>
      <c r="L87" s="202"/>
      <c r="M87" s="202"/>
      <c r="N87" s="202"/>
      <c r="O87" s="203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</row>
    <row r="88" spans="1:26" ht="14.25" customHeight="1">
      <c r="A88" s="202" t="s">
        <v>2354</v>
      </c>
      <c r="B88" s="202"/>
      <c r="C88" s="202" t="s">
        <v>353</v>
      </c>
      <c r="D88" s="202" t="s">
        <v>2361</v>
      </c>
      <c r="E88" s="202"/>
      <c r="F88" s="202" t="s">
        <v>89</v>
      </c>
      <c r="G88" s="206">
        <v>362</v>
      </c>
      <c r="H88" s="2">
        <v>0</v>
      </c>
      <c r="I88" s="202" t="s">
        <v>2362</v>
      </c>
      <c r="J88" s="202"/>
      <c r="K88" s="202"/>
      <c r="L88" s="202"/>
      <c r="M88" s="202"/>
      <c r="N88" s="202"/>
      <c r="O88" s="203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</row>
    <row r="89" spans="1:26" ht="14.25" customHeight="1">
      <c r="A89" s="202" t="s">
        <v>2363</v>
      </c>
      <c r="B89" s="202"/>
      <c r="C89" s="202" t="s">
        <v>359</v>
      </c>
      <c r="D89" s="202" t="s">
        <v>2364</v>
      </c>
      <c r="E89" s="202"/>
      <c r="F89" s="209">
        <v>7650</v>
      </c>
      <c r="G89" s="205" t="s">
        <v>89</v>
      </c>
      <c r="H89" s="2">
        <v>0</v>
      </c>
      <c r="I89" s="202" t="s">
        <v>2365</v>
      </c>
      <c r="J89" s="202"/>
      <c r="K89" s="202"/>
      <c r="L89" s="202"/>
      <c r="M89" s="202"/>
      <c r="N89" s="202"/>
      <c r="O89" s="203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</row>
    <row r="90" spans="1:26" ht="14.25" customHeight="1">
      <c r="A90" s="202" t="s">
        <v>2363</v>
      </c>
      <c r="B90" s="202"/>
      <c r="C90" s="202" t="s">
        <v>1879</v>
      </c>
      <c r="D90" s="202" t="s">
        <v>2366</v>
      </c>
      <c r="E90" s="202"/>
      <c r="F90" s="209">
        <v>500000</v>
      </c>
      <c r="G90" s="205" t="s">
        <v>89</v>
      </c>
      <c r="H90" s="2">
        <v>0</v>
      </c>
      <c r="I90" s="202" t="s">
        <v>2367</v>
      </c>
      <c r="J90" s="202"/>
      <c r="K90" s="202"/>
      <c r="L90" s="202"/>
      <c r="M90" s="202"/>
      <c r="N90" s="202"/>
      <c r="O90" s="203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</row>
    <row r="91" spans="1:26" ht="14.25" customHeight="1">
      <c r="A91" s="202" t="s">
        <v>2363</v>
      </c>
      <c r="B91" s="202"/>
      <c r="C91" s="202" t="s">
        <v>2047</v>
      </c>
      <c r="D91" s="202" t="s">
        <v>2368</v>
      </c>
      <c r="E91" s="202"/>
      <c r="F91" s="202" t="s">
        <v>2369</v>
      </c>
      <c r="G91" s="205" t="s">
        <v>89</v>
      </c>
      <c r="H91" s="2">
        <v>0</v>
      </c>
      <c r="I91" s="202" t="s">
        <v>2370</v>
      </c>
      <c r="J91" s="202"/>
      <c r="K91" s="202"/>
      <c r="L91" s="202"/>
      <c r="M91" s="202"/>
      <c r="N91" s="202"/>
      <c r="O91" s="203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</row>
    <row r="92" spans="1:26" ht="14.25" customHeight="1">
      <c r="A92" s="202" t="s">
        <v>2363</v>
      </c>
      <c r="B92" s="202"/>
      <c r="C92" s="202" t="s">
        <v>2048</v>
      </c>
      <c r="D92" s="202" t="s">
        <v>2371</v>
      </c>
      <c r="E92" s="202"/>
      <c r="F92" s="202" t="s">
        <v>2372</v>
      </c>
      <c r="G92" s="205" t="s">
        <v>89</v>
      </c>
      <c r="H92" s="2">
        <v>0</v>
      </c>
      <c r="I92" s="202" t="s">
        <v>2373</v>
      </c>
      <c r="J92" s="202"/>
      <c r="K92" s="202"/>
      <c r="L92" s="202"/>
      <c r="M92" s="202"/>
      <c r="N92" s="202"/>
      <c r="O92" s="203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</row>
    <row r="93" spans="1:26" ht="14.25" customHeight="1">
      <c r="A93" s="202" t="s">
        <v>2363</v>
      </c>
      <c r="B93" s="202"/>
      <c r="C93" s="202" t="s">
        <v>2049</v>
      </c>
      <c r="D93" s="202" t="s">
        <v>2374</v>
      </c>
      <c r="E93" s="202"/>
      <c r="F93" s="211" t="s">
        <v>2375</v>
      </c>
      <c r="G93" s="205" t="s">
        <v>89</v>
      </c>
      <c r="H93" s="2">
        <v>0</v>
      </c>
      <c r="I93" s="202" t="s">
        <v>2376</v>
      </c>
      <c r="J93" s="202"/>
      <c r="K93" s="202"/>
      <c r="L93" s="202"/>
      <c r="M93" s="202"/>
      <c r="N93" s="202"/>
      <c r="O93" s="203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</row>
    <row r="94" spans="1:26" ht="14.25" customHeight="1">
      <c r="A94" s="202" t="s">
        <v>2363</v>
      </c>
      <c r="B94" s="202"/>
      <c r="C94" s="202" t="s">
        <v>2049</v>
      </c>
      <c r="D94" s="202" t="s">
        <v>2377</v>
      </c>
      <c r="E94" s="202"/>
      <c r="F94" s="211" t="s">
        <v>2378</v>
      </c>
      <c r="G94" s="205" t="s">
        <v>89</v>
      </c>
      <c r="H94" s="2">
        <v>0</v>
      </c>
      <c r="I94" s="202" t="s">
        <v>2379</v>
      </c>
      <c r="J94" s="202"/>
      <c r="K94" s="202"/>
      <c r="L94" s="202"/>
      <c r="M94" s="202"/>
      <c r="N94" s="202"/>
      <c r="O94" s="203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</row>
    <row r="95" spans="1:26" ht="14.25" customHeight="1">
      <c r="A95" s="202" t="s">
        <v>2363</v>
      </c>
      <c r="B95" s="202"/>
      <c r="C95" s="202" t="s">
        <v>2049</v>
      </c>
      <c r="D95" s="202" t="s">
        <v>2380</v>
      </c>
      <c r="E95" s="202"/>
      <c r="F95" s="211" t="s">
        <v>2381</v>
      </c>
      <c r="G95" s="205" t="s">
        <v>89</v>
      </c>
      <c r="H95" s="2">
        <v>0</v>
      </c>
      <c r="I95" s="202" t="s">
        <v>2382</v>
      </c>
      <c r="J95" s="202"/>
      <c r="K95" s="202"/>
      <c r="L95" s="202"/>
      <c r="M95" s="202"/>
      <c r="N95" s="202"/>
      <c r="O95" s="203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</row>
    <row r="96" spans="1:26" ht="14.25" customHeight="1">
      <c r="A96" s="202" t="s">
        <v>2363</v>
      </c>
      <c r="B96" s="202"/>
      <c r="C96" s="202" t="s">
        <v>539</v>
      </c>
      <c r="D96" s="202" t="s">
        <v>2383</v>
      </c>
      <c r="E96" s="202"/>
      <c r="F96" s="202" t="s">
        <v>89</v>
      </c>
      <c r="G96" s="207">
        <f>3277.62-H96</f>
        <v>3113.74</v>
      </c>
      <c r="H96" s="2">
        <v>163.88</v>
      </c>
      <c r="I96" s="202" t="s">
        <v>2384</v>
      </c>
      <c r="J96" s="202"/>
      <c r="K96" s="202"/>
      <c r="L96" s="202"/>
      <c r="M96" s="202"/>
      <c r="N96" s="202"/>
      <c r="O96" s="203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</row>
    <row r="97" spans="1:26" ht="14.25" customHeight="1">
      <c r="A97" s="202" t="s">
        <v>2363</v>
      </c>
      <c r="B97" s="202"/>
      <c r="C97" s="202" t="s">
        <v>2052</v>
      </c>
      <c r="D97" s="202" t="s">
        <v>2385</v>
      </c>
      <c r="E97" s="202"/>
      <c r="F97" s="202" t="s">
        <v>89</v>
      </c>
      <c r="G97" s="212">
        <v>691.7</v>
      </c>
      <c r="H97" s="2">
        <v>0</v>
      </c>
      <c r="I97" s="202" t="s">
        <v>2386</v>
      </c>
      <c r="J97" s="202"/>
      <c r="K97" s="202"/>
      <c r="L97" s="202"/>
      <c r="M97" s="202"/>
      <c r="N97" s="202"/>
      <c r="O97" s="203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</row>
    <row r="98" spans="1:26" ht="14.25" customHeight="1">
      <c r="A98" s="202" t="s">
        <v>2363</v>
      </c>
      <c r="B98" s="202"/>
      <c r="C98" s="202" t="s">
        <v>2052</v>
      </c>
      <c r="D98" s="202" t="s">
        <v>2387</v>
      </c>
      <c r="E98" s="202"/>
      <c r="F98" s="202" t="s">
        <v>89</v>
      </c>
      <c r="G98" s="213">
        <v>2340.96</v>
      </c>
      <c r="H98" s="2">
        <v>0</v>
      </c>
      <c r="I98" s="202" t="s">
        <v>2388</v>
      </c>
      <c r="J98" s="202"/>
      <c r="K98" s="202"/>
      <c r="L98" s="202"/>
      <c r="M98" s="202"/>
      <c r="N98" s="202"/>
      <c r="O98" s="203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</row>
    <row r="99" spans="1:26" ht="14.25" customHeight="1">
      <c r="A99" s="202" t="s">
        <v>2363</v>
      </c>
      <c r="B99" s="202"/>
      <c r="C99" s="202" t="s">
        <v>2052</v>
      </c>
      <c r="D99" s="202" t="s">
        <v>2389</v>
      </c>
      <c r="E99" s="202"/>
      <c r="F99" s="202" t="s">
        <v>89</v>
      </c>
      <c r="G99" s="213">
        <v>2323.87</v>
      </c>
      <c r="H99" s="2">
        <v>0</v>
      </c>
      <c r="I99" s="202" t="s">
        <v>2390</v>
      </c>
      <c r="J99" s="202"/>
      <c r="K99" s="202"/>
      <c r="L99" s="202"/>
      <c r="M99" s="202"/>
      <c r="N99" s="202"/>
      <c r="O99" s="203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</row>
    <row r="100" spans="1:26" ht="14.25" customHeight="1">
      <c r="A100" s="202" t="s">
        <v>2363</v>
      </c>
      <c r="B100" s="202"/>
      <c r="C100" s="202" t="s">
        <v>2051</v>
      </c>
      <c r="D100" s="202" t="s">
        <v>2391</v>
      </c>
      <c r="E100" s="202"/>
      <c r="F100" s="202" t="s">
        <v>89</v>
      </c>
      <c r="G100" s="212"/>
      <c r="H100" s="2">
        <v>223</v>
      </c>
      <c r="I100" s="202" t="s">
        <v>2392</v>
      </c>
      <c r="J100" s="202"/>
      <c r="K100" s="202"/>
      <c r="L100" s="202"/>
      <c r="M100" s="202"/>
      <c r="N100" s="202"/>
      <c r="O100" s="203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</row>
    <row r="101" spans="1:26" ht="14.25" customHeight="1">
      <c r="A101" s="202" t="s">
        <v>2363</v>
      </c>
      <c r="B101" s="202"/>
      <c r="C101" s="202" t="s">
        <v>545</v>
      </c>
      <c r="D101" s="202" t="s">
        <v>2393</v>
      </c>
      <c r="E101" s="202"/>
      <c r="F101" s="202" t="s">
        <v>89</v>
      </c>
      <c r="G101" s="214">
        <f>1281.7-H101</f>
        <v>1055.6300000000001</v>
      </c>
      <c r="H101" s="2">
        <v>226.07</v>
      </c>
      <c r="I101" s="202" t="s">
        <v>2394</v>
      </c>
      <c r="J101" s="202"/>
      <c r="K101" s="202"/>
      <c r="L101" s="202"/>
      <c r="M101" s="202"/>
      <c r="N101" s="202"/>
      <c r="O101" s="203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</row>
    <row r="102" spans="1:26" ht="14.25" customHeight="1">
      <c r="A102" s="202" t="s">
        <v>2363</v>
      </c>
      <c r="B102" s="202"/>
      <c r="C102" s="202" t="s">
        <v>1473</v>
      </c>
      <c r="D102" s="202" t="s">
        <v>2395</v>
      </c>
      <c r="E102" s="202"/>
      <c r="F102" s="202" t="s">
        <v>89</v>
      </c>
      <c r="G102" s="212">
        <v>179.4</v>
      </c>
      <c r="H102" s="2">
        <v>0</v>
      </c>
      <c r="I102" s="202" t="s">
        <v>2396</v>
      </c>
      <c r="J102" s="202"/>
      <c r="K102" s="202"/>
      <c r="L102" s="202"/>
      <c r="M102" s="202"/>
      <c r="N102" s="202"/>
      <c r="O102" s="203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</row>
    <row r="103" spans="1:26" ht="14.25" customHeight="1">
      <c r="A103" s="202" t="s">
        <v>2363</v>
      </c>
      <c r="B103" s="202"/>
      <c r="C103" s="202" t="s">
        <v>2075</v>
      </c>
      <c r="D103" s="202" t="s">
        <v>2397</v>
      </c>
      <c r="E103" s="202"/>
      <c r="F103" s="202" t="s">
        <v>89</v>
      </c>
      <c r="G103" s="213">
        <v>7061.17</v>
      </c>
      <c r="H103" s="2">
        <v>0</v>
      </c>
      <c r="I103" s="202" t="s">
        <v>2398</v>
      </c>
      <c r="J103" s="202"/>
      <c r="K103" s="202"/>
      <c r="L103" s="202"/>
      <c r="M103" s="202"/>
      <c r="N103" s="202"/>
      <c r="O103" s="203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</row>
    <row r="104" spans="1:26" ht="14.25" customHeight="1">
      <c r="A104" s="202" t="s">
        <v>2363</v>
      </c>
      <c r="B104" s="202"/>
      <c r="C104" s="202" t="s">
        <v>2053</v>
      </c>
      <c r="D104" s="202" t="s">
        <v>2399</v>
      </c>
      <c r="E104" s="202"/>
      <c r="F104" s="202" t="s">
        <v>89</v>
      </c>
      <c r="G104" s="212">
        <v>970.15</v>
      </c>
      <c r="H104" s="2">
        <v>0</v>
      </c>
      <c r="I104" s="202" t="s">
        <v>2400</v>
      </c>
      <c r="J104" s="202"/>
      <c r="K104" s="202"/>
      <c r="L104" s="202"/>
      <c r="M104" s="202"/>
      <c r="N104" s="202"/>
      <c r="O104" s="203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</row>
    <row r="105" spans="1:26" ht="14.25" customHeight="1">
      <c r="A105" s="202" t="s">
        <v>2363</v>
      </c>
      <c r="B105" s="202"/>
      <c r="C105" s="202" t="s">
        <v>2054</v>
      </c>
      <c r="D105" s="202" t="s">
        <v>2401</v>
      </c>
      <c r="E105" s="202"/>
      <c r="F105" s="202" t="s">
        <v>89</v>
      </c>
      <c r="G105" s="213">
        <v>1114.82</v>
      </c>
      <c r="H105" s="2">
        <v>0</v>
      </c>
      <c r="I105" s="202" t="s">
        <v>2402</v>
      </c>
      <c r="J105" s="202"/>
      <c r="K105" s="202"/>
      <c r="L105" s="202"/>
      <c r="M105" s="202"/>
      <c r="N105" s="202"/>
      <c r="O105" s="203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</row>
    <row r="106" spans="1:26" ht="14.25" customHeight="1">
      <c r="A106" s="202" t="s">
        <v>2363</v>
      </c>
      <c r="B106" s="202"/>
      <c r="C106" s="202" t="s">
        <v>2050</v>
      </c>
      <c r="D106" s="202" t="s">
        <v>2403</v>
      </c>
      <c r="E106" s="202"/>
      <c r="F106" s="202" t="s">
        <v>89</v>
      </c>
      <c r="G106" s="212">
        <v>515.64</v>
      </c>
      <c r="H106" s="2">
        <v>0</v>
      </c>
      <c r="I106" s="202" t="s">
        <v>2404</v>
      </c>
      <c r="J106" s="202"/>
      <c r="K106" s="202"/>
      <c r="L106" s="202"/>
      <c r="M106" s="202"/>
      <c r="N106" s="202"/>
      <c r="O106" s="203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</row>
    <row r="107" spans="1:26" ht="14.25" customHeight="1">
      <c r="A107" s="202" t="s">
        <v>2363</v>
      </c>
      <c r="B107" s="202"/>
      <c r="C107" s="202" t="s">
        <v>2072</v>
      </c>
      <c r="D107" s="202" t="s">
        <v>2405</v>
      </c>
      <c r="E107" s="202"/>
      <c r="F107" s="202" t="s">
        <v>89</v>
      </c>
      <c r="G107" s="213">
        <v>4057.54</v>
      </c>
      <c r="H107" s="2">
        <v>0</v>
      </c>
      <c r="I107" s="202" t="s">
        <v>2406</v>
      </c>
      <c r="J107" s="202"/>
      <c r="K107" s="202"/>
      <c r="L107" s="202"/>
      <c r="M107" s="202"/>
      <c r="N107" s="202"/>
      <c r="O107" s="203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</row>
    <row r="108" spans="1:26" ht="14.25" customHeight="1">
      <c r="A108" s="202" t="s">
        <v>2363</v>
      </c>
      <c r="B108" s="202"/>
      <c r="C108" s="202" t="s">
        <v>2073</v>
      </c>
      <c r="D108" s="202" t="s">
        <v>2407</v>
      </c>
      <c r="E108" s="202"/>
      <c r="F108" s="202" t="s">
        <v>89</v>
      </c>
      <c r="G108" s="213">
        <v>4442.24</v>
      </c>
      <c r="H108" s="2">
        <v>0</v>
      </c>
      <c r="I108" s="202" t="s">
        <v>2408</v>
      </c>
      <c r="J108" s="202"/>
      <c r="K108" s="202"/>
      <c r="L108" s="202"/>
      <c r="M108" s="202"/>
      <c r="N108" s="202"/>
      <c r="O108" s="203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</row>
    <row r="109" spans="1:26" ht="14.25" customHeight="1">
      <c r="A109" s="202" t="s">
        <v>2363</v>
      </c>
      <c r="B109" s="202"/>
      <c r="C109" s="202" t="s">
        <v>2027</v>
      </c>
      <c r="D109" s="202" t="s">
        <v>2409</v>
      </c>
      <c r="E109" s="202"/>
      <c r="F109" s="202" t="s">
        <v>89</v>
      </c>
      <c r="G109" s="212">
        <v>275.23</v>
      </c>
      <c r="H109" s="2">
        <v>0</v>
      </c>
      <c r="I109" s="202" t="s">
        <v>2410</v>
      </c>
      <c r="J109" s="202"/>
      <c r="K109" s="202"/>
      <c r="L109" s="202"/>
      <c r="M109" s="202"/>
      <c r="N109" s="202"/>
      <c r="O109" s="203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</row>
    <row r="110" spans="1:26" ht="14.25" customHeight="1">
      <c r="A110" s="202" t="s">
        <v>2363</v>
      </c>
      <c r="B110" s="202"/>
      <c r="C110" s="202" t="s">
        <v>2074</v>
      </c>
      <c r="D110" s="202" t="s">
        <v>2411</v>
      </c>
      <c r="E110" s="202"/>
      <c r="F110" s="202" t="s">
        <v>89</v>
      </c>
      <c r="G110" s="213">
        <v>4499.6400000000003</v>
      </c>
      <c r="H110" s="2">
        <v>0</v>
      </c>
      <c r="I110" s="202" t="s">
        <v>2412</v>
      </c>
      <c r="J110" s="202"/>
      <c r="K110" s="202"/>
      <c r="L110" s="202"/>
      <c r="M110" s="202"/>
      <c r="N110" s="202"/>
      <c r="O110" s="203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</row>
    <row r="111" spans="1:26" ht="14.25" customHeight="1">
      <c r="A111" s="202" t="s">
        <v>2363</v>
      </c>
      <c r="B111" s="202"/>
      <c r="C111" s="202" t="s">
        <v>2060</v>
      </c>
      <c r="D111" s="202" t="s">
        <v>2413</v>
      </c>
      <c r="E111" s="202"/>
      <c r="F111" s="202" t="s">
        <v>89</v>
      </c>
      <c r="G111" s="212">
        <v>545.5</v>
      </c>
      <c r="H111" s="2">
        <v>0</v>
      </c>
      <c r="I111" s="202" t="s">
        <v>2414</v>
      </c>
      <c r="J111" s="202"/>
      <c r="K111" s="202"/>
      <c r="L111" s="202"/>
      <c r="M111" s="202"/>
      <c r="N111" s="202"/>
      <c r="O111" s="203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</row>
    <row r="112" spans="1:26" ht="14.25" customHeight="1">
      <c r="A112" s="202" t="s">
        <v>2363</v>
      </c>
      <c r="B112" s="202"/>
      <c r="C112" s="202" t="s">
        <v>2059</v>
      </c>
      <c r="D112" s="202" t="s">
        <v>2415</v>
      </c>
      <c r="E112" s="202"/>
      <c r="F112" s="202" t="s">
        <v>89</v>
      </c>
      <c r="G112" s="212">
        <v>509</v>
      </c>
      <c r="H112" s="2">
        <v>0</v>
      </c>
      <c r="I112" s="202" t="s">
        <v>2416</v>
      </c>
      <c r="J112" s="202"/>
      <c r="K112" s="202"/>
      <c r="L112" s="202"/>
      <c r="M112" s="202"/>
      <c r="N112" s="202"/>
      <c r="O112" s="203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</row>
    <row r="113" spans="1:26" ht="14.25" customHeight="1">
      <c r="A113" s="202" t="s">
        <v>2363</v>
      </c>
      <c r="B113" s="202"/>
      <c r="C113" s="202" t="s">
        <v>2069</v>
      </c>
      <c r="D113" s="202" t="s">
        <v>2417</v>
      </c>
      <c r="E113" s="202"/>
      <c r="F113" s="202" t="s">
        <v>89</v>
      </c>
      <c r="G113" s="213">
        <v>1985.59</v>
      </c>
      <c r="H113" s="2">
        <v>0</v>
      </c>
      <c r="I113" s="202" t="s">
        <v>2418</v>
      </c>
      <c r="J113" s="202"/>
      <c r="K113" s="202"/>
      <c r="L113" s="202"/>
      <c r="M113" s="202"/>
      <c r="N113" s="202"/>
      <c r="O113" s="203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</row>
    <row r="114" spans="1:26" ht="14.25" customHeight="1">
      <c r="A114" s="202" t="s">
        <v>2363</v>
      </c>
      <c r="B114" s="202"/>
      <c r="C114" s="202" t="s">
        <v>2058</v>
      </c>
      <c r="D114" s="202" t="s">
        <v>2419</v>
      </c>
      <c r="E114" s="202"/>
      <c r="F114" s="202" t="s">
        <v>89</v>
      </c>
      <c r="G114" s="212">
        <v>474.15</v>
      </c>
      <c r="H114" s="2">
        <v>0</v>
      </c>
      <c r="I114" s="202" t="s">
        <v>2420</v>
      </c>
      <c r="J114" s="202"/>
      <c r="K114" s="202"/>
      <c r="L114" s="202"/>
      <c r="M114" s="202"/>
      <c r="N114" s="202"/>
      <c r="O114" s="203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</row>
    <row r="115" spans="1:26" ht="14.25" customHeight="1">
      <c r="A115" s="202" t="s">
        <v>2363</v>
      </c>
      <c r="B115" s="202"/>
      <c r="C115" s="202" t="s">
        <v>2070</v>
      </c>
      <c r="D115" s="202" t="s">
        <v>2421</v>
      </c>
      <c r="E115" s="202"/>
      <c r="F115" s="202" t="s">
        <v>89</v>
      </c>
      <c r="G115" s="213">
        <v>2158.4</v>
      </c>
      <c r="H115" s="2">
        <v>0</v>
      </c>
      <c r="I115" s="202" t="s">
        <v>2422</v>
      </c>
      <c r="J115" s="202"/>
      <c r="K115" s="202"/>
      <c r="L115" s="202"/>
      <c r="M115" s="202"/>
      <c r="N115" s="202"/>
      <c r="O115" s="203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</row>
    <row r="116" spans="1:26" ht="14.25" customHeight="1">
      <c r="A116" s="202" t="s">
        <v>2363</v>
      </c>
      <c r="B116" s="202"/>
      <c r="C116" s="202" t="s">
        <v>2061</v>
      </c>
      <c r="D116" s="202" t="s">
        <v>2423</v>
      </c>
      <c r="E116" s="202"/>
      <c r="F116" s="202" t="s">
        <v>89</v>
      </c>
      <c r="G116" s="213">
        <v>1212</v>
      </c>
      <c r="H116" s="2">
        <v>434</v>
      </c>
      <c r="I116" s="202" t="s">
        <v>2424</v>
      </c>
      <c r="J116" s="202"/>
      <c r="K116" s="202"/>
      <c r="L116" s="202"/>
      <c r="M116" s="202"/>
      <c r="N116" s="202"/>
      <c r="O116" s="203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</row>
    <row r="117" spans="1:26" ht="14.25" customHeight="1">
      <c r="A117" s="202" t="s">
        <v>2363</v>
      </c>
      <c r="B117" s="202"/>
      <c r="C117" s="202" t="s">
        <v>2057</v>
      </c>
      <c r="D117" s="202" t="s">
        <v>2425</v>
      </c>
      <c r="E117" s="202"/>
      <c r="F117" s="202" t="s">
        <v>89</v>
      </c>
      <c r="G117" s="213">
        <v>1320</v>
      </c>
      <c r="H117" s="2">
        <v>0</v>
      </c>
      <c r="I117" s="202" t="s">
        <v>2426</v>
      </c>
      <c r="J117" s="202"/>
      <c r="K117" s="202"/>
      <c r="L117" s="202"/>
      <c r="M117" s="202"/>
      <c r="N117" s="202"/>
      <c r="O117" s="203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</row>
    <row r="118" spans="1:26" ht="14.25" customHeight="1">
      <c r="A118" s="202" t="s">
        <v>2363</v>
      </c>
      <c r="B118" s="202"/>
      <c r="C118" s="202" t="s">
        <v>343</v>
      </c>
      <c r="D118" s="202" t="s">
        <v>2427</v>
      </c>
      <c r="E118" s="202"/>
      <c r="F118" s="202" t="s">
        <v>89</v>
      </c>
      <c r="G118" s="212"/>
      <c r="H118" s="2"/>
      <c r="I118" s="202" t="s">
        <v>2428</v>
      </c>
      <c r="J118" s="202"/>
      <c r="K118" s="202"/>
      <c r="L118" s="202"/>
      <c r="M118" s="202"/>
      <c r="N118" s="202"/>
      <c r="O118" s="203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</row>
    <row r="119" spans="1:26" ht="14.25" customHeight="1">
      <c r="A119" s="202" t="s">
        <v>2363</v>
      </c>
      <c r="B119" s="202"/>
      <c r="C119" s="202" t="s">
        <v>2062</v>
      </c>
      <c r="D119" s="202" t="s">
        <v>2429</v>
      </c>
      <c r="E119" s="202"/>
      <c r="F119" s="202" t="s">
        <v>89</v>
      </c>
      <c r="G119" s="213">
        <v>1360</v>
      </c>
      <c r="H119" s="2">
        <v>0</v>
      </c>
      <c r="I119" s="202" t="s">
        <v>2430</v>
      </c>
      <c r="J119" s="202"/>
      <c r="K119" s="202"/>
      <c r="L119" s="202"/>
      <c r="M119" s="202"/>
      <c r="N119" s="202"/>
      <c r="O119" s="203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</row>
    <row r="120" spans="1:26" ht="14.25" customHeight="1">
      <c r="A120" s="202" t="s">
        <v>2363</v>
      </c>
      <c r="B120" s="202"/>
      <c r="C120" s="202" t="s">
        <v>2063</v>
      </c>
      <c r="D120" s="202" t="s">
        <v>2431</v>
      </c>
      <c r="E120" s="202"/>
      <c r="F120" s="202" t="s">
        <v>89</v>
      </c>
      <c r="G120" s="213">
        <v>9999.2800000000007</v>
      </c>
      <c r="H120" s="2">
        <v>0</v>
      </c>
      <c r="I120" s="202" t="s">
        <v>2432</v>
      </c>
      <c r="J120" s="202"/>
      <c r="K120" s="202"/>
      <c r="L120" s="202"/>
      <c r="M120" s="202"/>
      <c r="N120" s="202"/>
      <c r="O120" s="203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</row>
    <row r="121" spans="1:26" ht="14.25" customHeight="1">
      <c r="A121" s="202" t="s">
        <v>2363</v>
      </c>
      <c r="B121" s="202"/>
      <c r="C121" s="202" t="s">
        <v>2064</v>
      </c>
      <c r="D121" s="202" t="s">
        <v>2433</v>
      </c>
      <c r="E121" s="202"/>
      <c r="F121" s="202" t="s">
        <v>89</v>
      </c>
      <c r="G121" s="212">
        <v>618.16999999999996</v>
      </c>
      <c r="H121" s="2">
        <v>0</v>
      </c>
      <c r="I121" s="202" t="s">
        <v>2434</v>
      </c>
      <c r="J121" s="202"/>
      <c r="K121" s="202"/>
      <c r="L121" s="202"/>
      <c r="M121" s="202"/>
      <c r="N121" s="202"/>
      <c r="O121" s="203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</row>
    <row r="122" spans="1:26" ht="14.25" customHeight="1">
      <c r="A122" s="202" t="s">
        <v>2363</v>
      </c>
      <c r="B122" s="202"/>
      <c r="C122" s="202" t="s">
        <v>2065</v>
      </c>
      <c r="D122" s="202" t="s">
        <v>2435</v>
      </c>
      <c r="E122" s="202"/>
      <c r="F122" s="202" t="s">
        <v>89</v>
      </c>
      <c r="G122" s="212">
        <v>711.59</v>
      </c>
      <c r="H122" s="2">
        <v>0</v>
      </c>
      <c r="I122" s="202" t="s">
        <v>2436</v>
      </c>
      <c r="J122" s="202"/>
      <c r="K122" s="202"/>
      <c r="L122" s="202"/>
      <c r="M122" s="202"/>
      <c r="N122" s="202"/>
      <c r="O122" s="203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</row>
    <row r="123" spans="1:26" ht="14.25" customHeight="1">
      <c r="A123" s="202" t="s">
        <v>2363</v>
      </c>
      <c r="B123" s="202"/>
      <c r="C123" s="202" t="s">
        <v>2055</v>
      </c>
      <c r="D123" s="202" t="s">
        <v>2437</v>
      </c>
      <c r="E123" s="202"/>
      <c r="F123" s="202" t="s">
        <v>89</v>
      </c>
      <c r="G123" s="213">
        <v>1186.8599999999999</v>
      </c>
      <c r="H123" s="2">
        <v>0</v>
      </c>
      <c r="I123" s="202" t="s">
        <v>2438</v>
      </c>
      <c r="J123" s="202"/>
      <c r="K123" s="202"/>
      <c r="L123" s="202"/>
      <c r="M123" s="202"/>
      <c r="N123" s="202"/>
      <c r="O123" s="203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</row>
    <row r="124" spans="1:26" ht="14.25" customHeight="1">
      <c r="A124" s="202" t="s">
        <v>2363</v>
      </c>
      <c r="B124" s="202"/>
      <c r="C124" s="202" t="s">
        <v>681</v>
      </c>
      <c r="D124" s="202" t="s">
        <v>2439</v>
      </c>
      <c r="E124" s="202"/>
      <c r="F124" s="202" t="s">
        <v>89</v>
      </c>
      <c r="G124" s="212"/>
      <c r="H124" s="2">
        <v>4320</v>
      </c>
      <c r="I124" s="202" t="s">
        <v>2440</v>
      </c>
      <c r="J124" s="202"/>
      <c r="K124" s="202"/>
      <c r="L124" s="202"/>
      <c r="M124" s="202"/>
      <c r="N124" s="202"/>
      <c r="O124" s="203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</row>
    <row r="125" spans="1:26" ht="14.25" customHeight="1">
      <c r="A125" s="202" t="s">
        <v>2363</v>
      </c>
      <c r="B125" s="202" t="s">
        <v>57</v>
      </c>
      <c r="C125" s="202" t="s">
        <v>350</v>
      </c>
      <c r="D125" s="202" t="s">
        <v>2441</v>
      </c>
      <c r="E125" s="202"/>
      <c r="F125" s="202" t="s">
        <v>89</v>
      </c>
      <c r="G125" s="212"/>
      <c r="H125" s="2">
        <v>18694.36</v>
      </c>
      <c r="I125" s="202" t="s">
        <v>2442</v>
      </c>
      <c r="J125" s="202"/>
      <c r="K125" s="202"/>
      <c r="L125" s="202"/>
      <c r="M125" s="202"/>
      <c r="N125" s="202"/>
      <c r="O125" s="203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</row>
    <row r="126" spans="1:26" ht="14.25" customHeight="1">
      <c r="A126" s="202" t="s">
        <v>2363</v>
      </c>
      <c r="B126" s="202" t="s">
        <v>57</v>
      </c>
      <c r="C126" s="202" t="s">
        <v>350</v>
      </c>
      <c r="D126" s="202" t="s">
        <v>2443</v>
      </c>
      <c r="E126" s="202"/>
      <c r="F126" s="202" t="s">
        <v>89</v>
      </c>
      <c r="G126" s="212"/>
      <c r="H126" s="2">
        <v>10140.4</v>
      </c>
      <c r="I126" s="202" t="s">
        <v>2444</v>
      </c>
      <c r="J126" s="202"/>
      <c r="K126" s="202"/>
      <c r="L126" s="202"/>
      <c r="M126" s="202"/>
      <c r="N126" s="202"/>
      <c r="O126" s="203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</row>
    <row r="127" spans="1:26" ht="14.25" customHeight="1">
      <c r="A127" s="202" t="s">
        <v>2363</v>
      </c>
      <c r="B127" s="202" t="s">
        <v>57</v>
      </c>
      <c r="C127" s="202" t="s">
        <v>350</v>
      </c>
      <c r="D127" s="202" t="s">
        <v>2445</v>
      </c>
      <c r="E127" s="202"/>
      <c r="F127" s="202" t="s">
        <v>89</v>
      </c>
      <c r="G127" s="212"/>
      <c r="H127" s="2">
        <v>81575.97</v>
      </c>
      <c r="I127" s="202" t="s">
        <v>2446</v>
      </c>
      <c r="J127" s="202"/>
      <c r="K127" s="202"/>
      <c r="L127" s="202"/>
      <c r="M127" s="202"/>
      <c r="N127" s="202"/>
      <c r="O127" s="203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</row>
    <row r="128" spans="1:26" ht="14.25" customHeight="1">
      <c r="A128" s="202" t="s">
        <v>2363</v>
      </c>
      <c r="B128" s="202"/>
      <c r="C128" s="202" t="s">
        <v>1595</v>
      </c>
      <c r="D128" s="202" t="s">
        <v>2447</v>
      </c>
      <c r="E128" s="202"/>
      <c r="F128" s="202" t="s">
        <v>89</v>
      </c>
      <c r="G128" s="212"/>
      <c r="H128" s="202">
        <v>284.14</v>
      </c>
      <c r="I128" s="202" t="s">
        <v>2448</v>
      </c>
      <c r="J128" s="202"/>
      <c r="K128" s="202"/>
      <c r="L128" s="202"/>
      <c r="M128" s="202"/>
      <c r="N128" s="202"/>
      <c r="O128" s="203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</row>
    <row r="129" spans="1:26" ht="14.25" customHeight="1">
      <c r="A129" s="202" t="s">
        <v>2363</v>
      </c>
      <c r="B129" s="202"/>
      <c r="C129" s="202" t="s">
        <v>1595</v>
      </c>
      <c r="D129" s="202" t="s">
        <v>2449</v>
      </c>
      <c r="E129" s="202"/>
      <c r="F129" s="202" t="s">
        <v>89</v>
      </c>
      <c r="G129" s="213">
        <v>3076.66</v>
      </c>
      <c r="H129" s="2">
        <v>0</v>
      </c>
      <c r="I129" s="202" t="s">
        <v>2450</v>
      </c>
      <c r="J129" s="202"/>
      <c r="K129" s="202"/>
      <c r="L129" s="202"/>
      <c r="M129" s="202"/>
      <c r="N129" s="202"/>
      <c r="O129" s="203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</row>
    <row r="130" spans="1:26" ht="14.25" customHeight="1">
      <c r="A130" s="202" t="s">
        <v>2363</v>
      </c>
      <c r="B130" s="202"/>
      <c r="C130" s="202" t="s">
        <v>255</v>
      </c>
      <c r="D130" s="202" t="s">
        <v>2451</v>
      </c>
      <c r="E130" s="202"/>
      <c r="F130" s="202" t="s">
        <v>89</v>
      </c>
      <c r="G130" s="213">
        <v>3015.45</v>
      </c>
      <c r="H130" s="2">
        <v>0</v>
      </c>
      <c r="I130" s="202" t="s">
        <v>2452</v>
      </c>
      <c r="J130" s="202"/>
      <c r="K130" s="202"/>
      <c r="L130" s="202"/>
      <c r="M130" s="202"/>
      <c r="N130" s="202"/>
      <c r="O130" s="203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</row>
    <row r="131" spans="1:26" ht="14.25" customHeight="1">
      <c r="A131" s="202" t="s">
        <v>2363</v>
      </c>
      <c r="B131" s="202"/>
      <c r="C131" s="202" t="s">
        <v>255</v>
      </c>
      <c r="D131" s="202" t="s">
        <v>2453</v>
      </c>
      <c r="E131" s="202"/>
      <c r="F131" s="202" t="s">
        <v>89</v>
      </c>
      <c r="G131" s="212"/>
      <c r="H131" s="2">
        <v>92.1</v>
      </c>
      <c r="I131" s="202" t="s">
        <v>2454</v>
      </c>
      <c r="J131" s="202"/>
      <c r="K131" s="202"/>
      <c r="L131" s="202"/>
      <c r="M131" s="202"/>
      <c r="N131" s="202"/>
      <c r="O131" s="203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</row>
    <row r="132" spans="1:26" ht="14.25" customHeight="1">
      <c r="A132" s="202" t="s">
        <v>2363</v>
      </c>
      <c r="B132" s="202"/>
      <c r="C132" s="202" t="s">
        <v>282</v>
      </c>
      <c r="D132" s="202" t="s">
        <v>2455</v>
      </c>
      <c r="E132" s="202"/>
      <c r="F132" s="202" t="s">
        <v>89</v>
      </c>
      <c r="G132" s="213">
        <v>4401.45</v>
      </c>
      <c r="H132" s="2">
        <v>0</v>
      </c>
      <c r="I132" s="202" t="s">
        <v>2456</v>
      </c>
      <c r="J132" s="202"/>
      <c r="K132" s="202"/>
      <c r="L132" s="202"/>
      <c r="M132" s="202"/>
      <c r="N132" s="202"/>
      <c r="O132" s="203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</row>
    <row r="133" spans="1:26" ht="14.25" customHeight="1">
      <c r="A133" s="202" t="s">
        <v>2363</v>
      </c>
      <c r="B133" s="202"/>
      <c r="C133" s="202" t="s">
        <v>282</v>
      </c>
      <c r="D133" s="202" t="s">
        <v>2457</v>
      </c>
      <c r="E133" s="202"/>
      <c r="F133" s="202" t="s">
        <v>89</v>
      </c>
      <c r="G133" s="212"/>
      <c r="H133" s="2">
        <v>3037.77</v>
      </c>
      <c r="I133" s="202" t="s">
        <v>2458</v>
      </c>
      <c r="J133" s="202"/>
      <c r="K133" s="202"/>
      <c r="L133" s="202"/>
      <c r="M133" s="202"/>
      <c r="N133" s="202"/>
      <c r="O133" s="203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</row>
    <row r="134" spans="1:26" ht="14.25" customHeight="1">
      <c r="A134" s="202" t="s">
        <v>2363</v>
      </c>
      <c r="B134" s="202"/>
      <c r="C134" s="202" t="s">
        <v>283</v>
      </c>
      <c r="D134" s="202" t="s">
        <v>2459</v>
      </c>
      <c r="E134" s="202"/>
      <c r="F134" s="202" t="s">
        <v>89</v>
      </c>
      <c r="G134" s="212"/>
      <c r="H134" s="2">
        <v>2256.02</v>
      </c>
      <c r="I134" s="202" t="s">
        <v>2460</v>
      </c>
      <c r="J134" s="202"/>
      <c r="K134" s="202"/>
      <c r="L134" s="202"/>
      <c r="M134" s="202"/>
      <c r="N134" s="202"/>
      <c r="O134" s="203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</row>
    <row r="135" spans="1:26" ht="14.25" customHeight="1">
      <c r="A135" s="202" t="s">
        <v>2363</v>
      </c>
      <c r="B135" s="202"/>
      <c r="C135" s="202" t="s">
        <v>2067</v>
      </c>
      <c r="D135" s="202" t="s">
        <v>2461</v>
      </c>
      <c r="E135" s="202"/>
      <c r="F135" s="202" t="s">
        <v>89</v>
      </c>
      <c r="G135" s="212"/>
      <c r="H135" s="2">
        <v>2770.23</v>
      </c>
      <c r="I135" s="202" t="s">
        <v>2462</v>
      </c>
      <c r="J135" s="202"/>
      <c r="K135" s="202"/>
      <c r="L135" s="202"/>
      <c r="M135" s="202"/>
      <c r="N135" s="202"/>
      <c r="O135" s="203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</row>
    <row r="136" spans="1:26" ht="14.25" customHeight="1">
      <c r="A136" s="202" t="s">
        <v>2363</v>
      </c>
      <c r="B136" s="202"/>
      <c r="C136" s="202" t="s">
        <v>257</v>
      </c>
      <c r="D136" s="202" t="s">
        <v>2463</v>
      </c>
      <c r="E136" s="202"/>
      <c r="F136" s="202" t="s">
        <v>89</v>
      </c>
      <c r="G136" s="212"/>
      <c r="H136" s="2">
        <v>1439.47</v>
      </c>
      <c r="I136" s="202" t="s">
        <v>2464</v>
      </c>
      <c r="J136" s="202"/>
      <c r="K136" s="202"/>
      <c r="L136" s="202"/>
      <c r="M136" s="202"/>
      <c r="N136" s="202"/>
      <c r="O136" s="203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</row>
    <row r="137" spans="1:26" ht="14.25" customHeight="1">
      <c r="A137" s="202" t="s">
        <v>2363</v>
      </c>
      <c r="B137" s="202"/>
      <c r="C137" s="202" t="s">
        <v>285</v>
      </c>
      <c r="D137" s="202" t="s">
        <v>2465</v>
      </c>
      <c r="E137" s="202"/>
      <c r="F137" s="202" t="s">
        <v>89</v>
      </c>
      <c r="G137" s="212"/>
      <c r="H137" s="2">
        <v>284.14</v>
      </c>
      <c r="I137" s="202" t="s">
        <v>2466</v>
      </c>
      <c r="J137" s="202"/>
      <c r="K137" s="202"/>
      <c r="L137" s="202"/>
      <c r="M137" s="202"/>
      <c r="N137" s="202"/>
      <c r="O137" s="203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</row>
    <row r="138" spans="1:26" ht="14.25" customHeight="1">
      <c r="A138" s="202" t="s">
        <v>2363</v>
      </c>
      <c r="B138" s="202"/>
      <c r="C138" s="202" t="s">
        <v>284</v>
      </c>
      <c r="D138" s="202" t="s">
        <v>2467</v>
      </c>
      <c r="E138" s="202"/>
      <c r="F138" s="202" t="s">
        <v>89</v>
      </c>
      <c r="G138" s="213">
        <v>1603.18</v>
      </c>
      <c r="H138" s="2">
        <v>0</v>
      </c>
      <c r="I138" s="202" t="s">
        <v>2468</v>
      </c>
      <c r="J138" s="202"/>
      <c r="K138" s="202"/>
      <c r="L138" s="202"/>
      <c r="M138" s="202"/>
      <c r="N138" s="202"/>
      <c r="O138" s="203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</row>
    <row r="139" spans="1:26" ht="14.25" customHeight="1">
      <c r="A139" s="202" t="s">
        <v>2363</v>
      </c>
      <c r="B139" s="202"/>
      <c r="C139" s="202" t="s">
        <v>685</v>
      </c>
      <c r="D139" s="202" t="s">
        <v>2469</v>
      </c>
      <c r="E139" s="202"/>
      <c r="F139" s="202" t="s">
        <v>89</v>
      </c>
      <c r="G139" s="212"/>
      <c r="H139" s="2">
        <v>38.69</v>
      </c>
      <c r="I139" s="202" t="s">
        <v>2470</v>
      </c>
      <c r="J139" s="202"/>
      <c r="K139" s="202"/>
      <c r="L139" s="202"/>
      <c r="M139" s="202"/>
      <c r="N139" s="202"/>
      <c r="O139" s="203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</row>
    <row r="140" spans="1:26" ht="14.25" customHeight="1">
      <c r="A140" s="202" t="s">
        <v>2363</v>
      </c>
      <c r="B140" s="202"/>
      <c r="C140" s="202" t="s">
        <v>1351</v>
      </c>
      <c r="D140" s="202" t="s">
        <v>2471</v>
      </c>
      <c r="E140" s="202"/>
      <c r="F140" s="202" t="s">
        <v>89</v>
      </c>
      <c r="G140" s="213">
        <v>4898.32</v>
      </c>
      <c r="H140" s="2">
        <v>0</v>
      </c>
      <c r="I140" s="202" t="s">
        <v>2472</v>
      </c>
      <c r="J140" s="202"/>
      <c r="K140" s="202"/>
      <c r="L140" s="202"/>
      <c r="M140" s="202"/>
      <c r="N140" s="202"/>
      <c r="O140" s="203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</row>
    <row r="141" spans="1:26" ht="14.25" customHeight="1">
      <c r="A141" s="202" t="s">
        <v>2363</v>
      </c>
      <c r="B141" s="202"/>
      <c r="C141" s="202" t="s">
        <v>1352</v>
      </c>
      <c r="D141" s="202" t="s">
        <v>2473</v>
      </c>
      <c r="E141" s="202"/>
      <c r="F141" s="202" t="s">
        <v>89</v>
      </c>
      <c r="G141" s="213">
        <v>3076.66</v>
      </c>
      <c r="H141" s="2">
        <v>0</v>
      </c>
      <c r="I141" s="202" t="s">
        <v>2474</v>
      </c>
      <c r="J141" s="202"/>
      <c r="K141" s="202"/>
      <c r="L141" s="202"/>
      <c r="M141" s="202"/>
      <c r="N141" s="202"/>
      <c r="O141" s="203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</row>
    <row r="142" spans="1:26" ht="14.25" customHeight="1">
      <c r="A142" s="202" t="s">
        <v>2363</v>
      </c>
      <c r="B142" s="202"/>
      <c r="C142" s="202" t="s">
        <v>285</v>
      </c>
      <c r="D142" s="202" t="s">
        <v>2475</v>
      </c>
      <c r="E142" s="202"/>
      <c r="F142" s="202" t="s">
        <v>89</v>
      </c>
      <c r="G142" s="213">
        <v>3727.29</v>
      </c>
      <c r="H142" s="2">
        <v>0</v>
      </c>
      <c r="I142" s="202" t="s">
        <v>2476</v>
      </c>
      <c r="J142" s="202"/>
      <c r="K142" s="202"/>
      <c r="L142" s="202"/>
      <c r="M142" s="202"/>
      <c r="N142" s="202"/>
      <c r="O142" s="203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</row>
    <row r="143" spans="1:26" ht="14.25" customHeight="1">
      <c r="A143" s="202" t="s">
        <v>2363</v>
      </c>
      <c r="B143" s="202"/>
      <c r="C143" s="202" t="s">
        <v>301</v>
      </c>
      <c r="D143" s="202" t="s">
        <v>2477</v>
      </c>
      <c r="E143" s="202"/>
      <c r="F143" s="202" t="s">
        <v>89</v>
      </c>
      <c r="G143" s="213">
        <v>1973.6</v>
      </c>
      <c r="H143" s="2">
        <v>0</v>
      </c>
      <c r="I143" s="202" t="s">
        <v>2478</v>
      </c>
      <c r="J143" s="202"/>
      <c r="K143" s="202"/>
      <c r="L143" s="202"/>
      <c r="M143" s="202"/>
      <c r="N143" s="202"/>
      <c r="O143" s="203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</row>
    <row r="144" spans="1:26" ht="14.25" customHeight="1">
      <c r="A144" s="202" t="s">
        <v>2363</v>
      </c>
      <c r="B144" s="202"/>
      <c r="C144" s="202" t="s">
        <v>1352</v>
      </c>
      <c r="D144" s="202" t="s">
        <v>2479</v>
      </c>
      <c r="E144" s="202"/>
      <c r="F144" s="202" t="s">
        <v>89</v>
      </c>
      <c r="G144" s="212"/>
      <c r="H144" s="2">
        <v>284.14</v>
      </c>
      <c r="I144" s="202" t="s">
        <v>2480</v>
      </c>
      <c r="J144" s="202"/>
      <c r="K144" s="202"/>
      <c r="L144" s="202"/>
      <c r="M144" s="202"/>
      <c r="N144" s="202"/>
      <c r="O144" s="203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</row>
    <row r="145" spans="1:26" ht="14.25" customHeight="1">
      <c r="A145" s="202" t="s">
        <v>2363</v>
      </c>
      <c r="B145" s="202"/>
      <c r="C145" s="202" t="s">
        <v>686</v>
      </c>
      <c r="D145" s="202" t="s">
        <v>2481</v>
      </c>
      <c r="E145" s="202"/>
      <c r="F145" s="202" t="s">
        <v>89</v>
      </c>
      <c r="G145" s="212"/>
      <c r="H145" s="2">
        <v>4299.38</v>
      </c>
      <c r="I145" s="202" t="s">
        <v>2482</v>
      </c>
      <c r="J145" s="202"/>
      <c r="K145" s="202"/>
      <c r="L145" s="202"/>
      <c r="M145" s="202"/>
      <c r="N145" s="202"/>
      <c r="O145" s="203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</row>
    <row r="146" spans="1:26" ht="14.25" customHeight="1">
      <c r="A146" s="202" t="s">
        <v>2363</v>
      </c>
      <c r="B146" s="202"/>
      <c r="C146" s="202" t="s">
        <v>259</v>
      </c>
      <c r="D146" s="202" t="s">
        <v>2483</v>
      </c>
      <c r="E146" s="202"/>
      <c r="F146" s="202" t="s">
        <v>89</v>
      </c>
      <c r="G146" s="213">
        <v>3304.78</v>
      </c>
      <c r="H146" s="2">
        <v>0</v>
      </c>
      <c r="I146" s="202" t="s">
        <v>2484</v>
      </c>
      <c r="J146" s="202"/>
      <c r="K146" s="202"/>
      <c r="L146" s="202"/>
      <c r="M146" s="202"/>
      <c r="N146" s="202"/>
      <c r="O146" s="203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</row>
    <row r="147" spans="1:26" ht="14.25" customHeight="1">
      <c r="A147" s="202" t="s">
        <v>2363</v>
      </c>
      <c r="B147" s="202"/>
      <c r="C147" s="202" t="s">
        <v>302</v>
      </c>
      <c r="D147" s="202" t="s">
        <v>2485</v>
      </c>
      <c r="E147" s="202"/>
      <c r="F147" s="202" t="s">
        <v>89</v>
      </c>
      <c r="G147" s="213">
        <v>1501.51</v>
      </c>
      <c r="H147" s="2">
        <v>0</v>
      </c>
      <c r="I147" s="202" t="s">
        <v>2486</v>
      </c>
      <c r="J147" s="202"/>
      <c r="K147" s="202"/>
      <c r="L147" s="202"/>
      <c r="M147" s="202"/>
      <c r="N147" s="202"/>
      <c r="O147" s="203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</row>
    <row r="148" spans="1:26" ht="14.25" customHeight="1">
      <c r="A148" s="202" t="s">
        <v>2363</v>
      </c>
      <c r="B148" s="202"/>
      <c r="C148" s="202" t="s">
        <v>260</v>
      </c>
      <c r="D148" s="202" t="s">
        <v>2487</v>
      </c>
      <c r="E148" s="202"/>
      <c r="F148" s="202" t="s">
        <v>89</v>
      </c>
      <c r="G148" s="213">
        <v>3265.42</v>
      </c>
      <c r="H148" s="2">
        <v>0</v>
      </c>
      <c r="I148" s="202" t="s">
        <v>2488</v>
      </c>
      <c r="J148" s="202"/>
      <c r="K148" s="202"/>
      <c r="L148" s="202"/>
      <c r="M148" s="202"/>
      <c r="N148" s="202"/>
      <c r="O148" s="203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</row>
    <row r="149" spans="1:26" ht="14.25" customHeight="1">
      <c r="A149" s="202" t="s">
        <v>2363</v>
      </c>
      <c r="B149" s="202"/>
      <c r="C149" s="202" t="s">
        <v>687</v>
      </c>
      <c r="D149" s="202" t="s">
        <v>2489</v>
      </c>
      <c r="E149" s="202"/>
      <c r="F149" s="202" t="s">
        <v>89</v>
      </c>
      <c r="G149" s="212"/>
      <c r="H149" s="2">
        <v>1017.37</v>
      </c>
      <c r="I149" s="202" t="s">
        <v>2490</v>
      </c>
      <c r="J149" s="202"/>
      <c r="K149" s="202"/>
      <c r="L149" s="202"/>
      <c r="M149" s="202"/>
      <c r="N149" s="202"/>
      <c r="O149" s="203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</row>
    <row r="150" spans="1:26" ht="14.25" customHeight="1">
      <c r="A150" s="202" t="s">
        <v>2363</v>
      </c>
      <c r="B150" s="202"/>
      <c r="C150" s="202" t="s">
        <v>288</v>
      </c>
      <c r="D150" s="202" t="s">
        <v>2491</v>
      </c>
      <c r="E150" s="202"/>
      <c r="F150" s="202" t="s">
        <v>89</v>
      </c>
      <c r="G150" s="212"/>
      <c r="H150" s="2">
        <v>779.54</v>
      </c>
      <c r="I150" s="202" t="s">
        <v>2492</v>
      </c>
      <c r="J150" s="202"/>
      <c r="K150" s="202"/>
      <c r="L150" s="202"/>
      <c r="M150" s="202"/>
      <c r="N150" s="202"/>
      <c r="O150" s="203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</row>
    <row r="151" spans="1:26" ht="14.25" customHeight="1">
      <c r="A151" s="202" t="s">
        <v>2363</v>
      </c>
      <c r="B151" s="202"/>
      <c r="C151" s="202" t="s">
        <v>261</v>
      </c>
      <c r="D151" s="202" t="s">
        <v>2493</v>
      </c>
      <c r="E151" s="202"/>
      <c r="F151" s="202" t="s">
        <v>89</v>
      </c>
      <c r="G151" s="212"/>
      <c r="H151" s="2">
        <v>1352.17</v>
      </c>
      <c r="I151" s="202" t="s">
        <v>2494</v>
      </c>
      <c r="J151" s="202"/>
      <c r="K151" s="202"/>
      <c r="L151" s="202"/>
      <c r="M151" s="202"/>
      <c r="N151" s="202"/>
      <c r="O151" s="203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</row>
    <row r="152" spans="1:26" ht="14.25" customHeight="1">
      <c r="A152" s="202" t="s">
        <v>2363</v>
      </c>
      <c r="B152" s="202"/>
      <c r="C152" s="202" t="s">
        <v>263</v>
      </c>
      <c r="D152" s="202" t="s">
        <v>2495</v>
      </c>
      <c r="E152" s="202"/>
      <c r="F152" s="202" t="s">
        <v>89</v>
      </c>
      <c r="G152" s="212"/>
      <c r="H152" s="2">
        <v>962.38</v>
      </c>
      <c r="I152" s="202" t="s">
        <v>2496</v>
      </c>
      <c r="J152" s="202"/>
      <c r="K152" s="202"/>
      <c r="L152" s="202"/>
      <c r="M152" s="202"/>
      <c r="N152" s="202"/>
      <c r="O152" s="203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</row>
    <row r="153" spans="1:26" ht="14.25" customHeight="1">
      <c r="A153" s="202" t="s">
        <v>2363</v>
      </c>
      <c r="B153" s="202"/>
      <c r="C153" s="202" t="s">
        <v>1354</v>
      </c>
      <c r="D153" s="202" t="s">
        <v>2497</v>
      </c>
      <c r="E153" s="202"/>
      <c r="F153" s="202" t="s">
        <v>89</v>
      </c>
      <c r="G153" s="213">
        <v>3111.58</v>
      </c>
      <c r="H153" s="2">
        <v>0</v>
      </c>
      <c r="I153" s="202" t="s">
        <v>2498</v>
      </c>
      <c r="J153" s="202"/>
      <c r="K153" s="202"/>
      <c r="L153" s="202"/>
      <c r="M153" s="202"/>
      <c r="N153" s="202"/>
      <c r="O153" s="203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</row>
    <row r="154" spans="1:26" ht="14.25" customHeight="1">
      <c r="A154" s="202" t="s">
        <v>2363</v>
      </c>
      <c r="B154" s="202"/>
      <c r="C154" s="202" t="s">
        <v>261</v>
      </c>
      <c r="D154" s="202" t="s">
        <v>2499</v>
      </c>
      <c r="E154" s="202"/>
      <c r="F154" s="202" t="s">
        <v>89</v>
      </c>
      <c r="G154" s="213">
        <v>1678.81</v>
      </c>
      <c r="H154" s="2">
        <v>0</v>
      </c>
      <c r="I154" s="202" t="s">
        <v>2500</v>
      </c>
      <c r="J154" s="202"/>
      <c r="K154" s="202"/>
      <c r="L154" s="202"/>
      <c r="M154" s="202"/>
      <c r="N154" s="202"/>
      <c r="O154" s="203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</row>
    <row r="155" spans="1:26" ht="14.25" customHeight="1">
      <c r="A155" s="202" t="s">
        <v>2363</v>
      </c>
      <c r="B155" s="202"/>
      <c r="C155" s="202" t="s">
        <v>688</v>
      </c>
      <c r="D155" s="202" t="s">
        <v>2501</v>
      </c>
      <c r="E155" s="202"/>
      <c r="F155" s="202" t="s">
        <v>89</v>
      </c>
      <c r="G155" s="212"/>
      <c r="H155" s="2">
        <v>177.49</v>
      </c>
      <c r="I155" s="202" t="s">
        <v>2502</v>
      </c>
      <c r="J155" s="202"/>
      <c r="K155" s="202"/>
      <c r="L155" s="202"/>
      <c r="M155" s="202"/>
      <c r="N155" s="202"/>
      <c r="O155" s="203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</row>
    <row r="156" spans="1:26" ht="14.25" customHeight="1">
      <c r="A156" s="202" t="s">
        <v>2363</v>
      </c>
      <c r="B156" s="202"/>
      <c r="C156" s="202" t="s">
        <v>262</v>
      </c>
      <c r="D156" s="202" t="s">
        <v>2503</v>
      </c>
      <c r="E156" s="202"/>
      <c r="F156" s="202" t="s">
        <v>89</v>
      </c>
      <c r="G156" s="213">
        <v>2796.39</v>
      </c>
      <c r="H156" s="2">
        <v>0</v>
      </c>
      <c r="I156" s="202" t="s">
        <v>2504</v>
      </c>
      <c r="J156" s="202"/>
      <c r="K156" s="202"/>
      <c r="L156" s="202"/>
      <c r="M156" s="202"/>
      <c r="N156" s="202"/>
      <c r="O156" s="203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</row>
    <row r="157" spans="1:26" ht="14.25" customHeight="1">
      <c r="A157" s="202" t="s">
        <v>2363</v>
      </c>
      <c r="B157" s="202"/>
      <c r="C157" s="202" t="s">
        <v>288</v>
      </c>
      <c r="D157" s="202" t="s">
        <v>2505</v>
      </c>
      <c r="E157" s="202"/>
      <c r="F157" s="202" t="s">
        <v>89</v>
      </c>
      <c r="G157" s="213">
        <v>3210.93</v>
      </c>
      <c r="H157" s="2">
        <v>0</v>
      </c>
      <c r="I157" s="202" t="s">
        <v>2506</v>
      </c>
      <c r="J157" s="202"/>
      <c r="K157" s="202"/>
      <c r="L157" s="202"/>
      <c r="M157" s="202"/>
      <c r="N157" s="202"/>
      <c r="O157" s="203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</row>
    <row r="158" spans="1:26" ht="14.25" customHeight="1">
      <c r="A158" s="202" t="s">
        <v>2363</v>
      </c>
      <c r="B158" s="202"/>
      <c r="C158" s="202" t="s">
        <v>263</v>
      </c>
      <c r="D158" s="202" t="s">
        <v>2507</v>
      </c>
      <c r="E158" s="202"/>
      <c r="F158" s="202" t="s">
        <v>89</v>
      </c>
      <c r="G158" s="213">
        <v>1531.07</v>
      </c>
      <c r="H158" s="2">
        <v>0</v>
      </c>
      <c r="I158" s="202" t="s">
        <v>2508</v>
      </c>
      <c r="J158" s="202"/>
      <c r="K158" s="202"/>
      <c r="L158" s="202"/>
      <c r="M158" s="202"/>
      <c r="N158" s="202"/>
      <c r="O158" s="203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spans="1:26" ht="14.25" customHeight="1">
      <c r="A159" s="202" t="s">
        <v>2363</v>
      </c>
      <c r="B159" s="202"/>
      <c r="C159" s="202" t="s">
        <v>303</v>
      </c>
      <c r="D159" s="202" t="s">
        <v>2509</v>
      </c>
      <c r="E159" s="202"/>
      <c r="F159" s="202" t="s">
        <v>89</v>
      </c>
      <c r="G159" s="213">
        <v>1645.48</v>
      </c>
      <c r="H159" s="2">
        <v>0</v>
      </c>
      <c r="I159" s="202" t="s">
        <v>2510</v>
      </c>
      <c r="J159" s="202"/>
      <c r="K159" s="202"/>
      <c r="L159" s="202"/>
      <c r="M159" s="202"/>
      <c r="N159" s="202"/>
      <c r="O159" s="203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</row>
    <row r="160" spans="1:26" ht="14.25" customHeight="1">
      <c r="A160" s="202" t="s">
        <v>2363</v>
      </c>
      <c r="B160" s="202"/>
      <c r="C160" s="202" t="s">
        <v>264</v>
      </c>
      <c r="D160" s="202" t="s">
        <v>2511</v>
      </c>
      <c r="E160" s="202"/>
      <c r="F160" s="202" t="s">
        <v>89</v>
      </c>
      <c r="G160" s="212"/>
      <c r="H160" s="2">
        <v>284.14</v>
      </c>
      <c r="I160" s="202" t="s">
        <v>2512</v>
      </c>
      <c r="J160" s="202"/>
      <c r="K160" s="202"/>
      <c r="L160" s="202"/>
      <c r="M160" s="202"/>
      <c r="N160" s="202"/>
      <c r="O160" s="203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</row>
    <row r="161" spans="1:26" ht="14.25" customHeight="1">
      <c r="A161" s="202" t="s">
        <v>2363</v>
      </c>
      <c r="B161" s="202"/>
      <c r="C161" s="202" t="s">
        <v>264</v>
      </c>
      <c r="D161" s="202" t="s">
        <v>2513</v>
      </c>
      <c r="E161" s="202"/>
      <c r="F161" s="202" t="s">
        <v>89</v>
      </c>
      <c r="G161" s="213">
        <v>1424.27</v>
      </c>
      <c r="H161" s="2">
        <v>0</v>
      </c>
      <c r="I161" s="202" t="s">
        <v>2514</v>
      </c>
      <c r="J161" s="202"/>
      <c r="K161" s="202"/>
      <c r="L161" s="202"/>
      <c r="M161" s="202"/>
      <c r="N161" s="202"/>
      <c r="O161" s="203"/>
      <c r="P161" s="215" t="s">
        <v>588</v>
      </c>
      <c r="Q161" s="216" t="s">
        <v>2515</v>
      </c>
      <c r="R161" s="202"/>
      <c r="S161" s="202"/>
      <c r="T161" s="202"/>
      <c r="U161" s="202"/>
      <c r="V161" s="202"/>
      <c r="W161" s="202"/>
      <c r="X161" s="202"/>
      <c r="Y161" s="202"/>
      <c r="Z161" s="202"/>
    </row>
    <row r="162" spans="1:26" ht="14.25" customHeight="1">
      <c r="A162" s="202" t="s">
        <v>2363</v>
      </c>
      <c r="B162" s="202"/>
      <c r="C162" s="202" t="s">
        <v>264</v>
      </c>
      <c r="D162" s="202" t="s">
        <v>2516</v>
      </c>
      <c r="E162" s="202"/>
      <c r="F162" s="202" t="s">
        <v>89</v>
      </c>
      <c r="G162" s="213">
        <v>1652.39</v>
      </c>
      <c r="H162" s="2">
        <v>0</v>
      </c>
      <c r="I162" s="202" t="s">
        <v>2517</v>
      </c>
      <c r="J162" s="202"/>
      <c r="K162" s="202"/>
      <c r="L162" s="202"/>
      <c r="M162" s="202"/>
      <c r="N162" s="202"/>
      <c r="O162" s="203"/>
      <c r="P162" s="217" t="s">
        <v>2518</v>
      </c>
      <c r="Q162" s="218">
        <v>26085.709999999995</v>
      </c>
      <c r="R162" s="202"/>
      <c r="S162" s="202"/>
      <c r="T162" s="202"/>
      <c r="U162" s="202"/>
      <c r="V162" s="202"/>
      <c r="W162" s="202"/>
      <c r="X162" s="202"/>
      <c r="Y162" s="202"/>
      <c r="Z162" s="202"/>
    </row>
    <row r="163" spans="1:26" ht="14.25" customHeight="1">
      <c r="A163" s="202" t="s">
        <v>2363</v>
      </c>
      <c r="B163" s="202"/>
      <c r="C163" s="202" t="s">
        <v>265</v>
      </c>
      <c r="D163" s="202" t="s">
        <v>2519</v>
      </c>
      <c r="E163" s="202"/>
      <c r="F163" s="202" t="s">
        <v>89</v>
      </c>
      <c r="G163" s="213">
        <v>2226.1799999999998</v>
      </c>
      <c r="H163" s="2">
        <v>0</v>
      </c>
      <c r="I163" s="202" t="s">
        <v>2520</v>
      </c>
      <c r="J163" s="202"/>
      <c r="K163" s="219" t="s">
        <v>2521</v>
      </c>
      <c r="L163" s="219" t="s">
        <v>2522</v>
      </c>
      <c r="M163" s="219" t="s">
        <v>2523</v>
      </c>
      <c r="N163" s="202"/>
      <c r="O163" s="203"/>
      <c r="P163" s="218" t="s">
        <v>2524</v>
      </c>
      <c r="Q163" s="220">
        <v>7824.66</v>
      </c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ht="14.25" customHeight="1">
      <c r="A164" s="202" t="s">
        <v>2363</v>
      </c>
      <c r="B164" s="202"/>
      <c r="C164" s="202" t="s">
        <v>2071</v>
      </c>
      <c r="D164" s="202" t="s">
        <v>2525</v>
      </c>
      <c r="E164" s="202"/>
      <c r="F164" s="202" t="s">
        <v>89</v>
      </c>
      <c r="G164" s="213">
        <v>3128.78</v>
      </c>
      <c r="H164" s="2">
        <v>0</v>
      </c>
      <c r="I164" s="202" t="s">
        <v>2526</v>
      </c>
      <c r="J164" s="202"/>
      <c r="K164" s="101">
        <v>525000</v>
      </c>
      <c r="L164" s="101">
        <f>H184</f>
        <v>171084.65000000005</v>
      </c>
      <c r="M164" s="101">
        <f>K164-L164</f>
        <v>353915.35</v>
      </c>
      <c r="N164" s="202"/>
      <c r="O164" s="203"/>
      <c r="P164" s="217" t="s">
        <v>2527</v>
      </c>
      <c r="Q164" s="220">
        <f>161000+25000+9700</f>
        <v>195700</v>
      </c>
      <c r="R164" s="202"/>
      <c r="S164" s="202"/>
      <c r="T164" s="202"/>
      <c r="U164" s="202"/>
      <c r="V164" s="202"/>
      <c r="W164" s="202"/>
      <c r="X164" s="202"/>
      <c r="Y164" s="202"/>
      <c r="Z164" s="202"/>
    </row>
    <row r="165" spans="1:26" ht="14.25" customHeight="1">
      <c r="A165" s="202" t="s">
        <v>2363</v>
      </c>
      <c r="B165" s="202"/>
      <c r="C165" s="202" t="s">
        <v>267</v>
      </c>
      <c r="D165" s="202" t="s">
        <v>2528</v>
      </c>
      <c r="E165" s="202"/>
      <c r="F165" s="202" t="s">
        <v>89</v>
      </c>
      <c r="G165" s="212"/>
      <c r="H165" s="2">
        <v>582.99</v>
      </c>
      <c r="I165" s="202" t="s">
        <v>2529</v>
      </c>
      <c r="J165" s="202"/>
      <c r="K165" s="202"/>
      <c r="L165" s="202"/>
      <c r="M165" s="202"/>
      <c r="N165" s="202"/>
      <c r="O165" s="203"/>
      <c r="P165" s="217" t="s">
        <v>2530</v>
      </c>
      <c r="Q165" s="220">
        <v>85600</v>
      </c>
      <c r="R165" s="202"/>
      <c r="S165" s="202"/>
      <c r="T165" s="202"/>
      <c r="U165" s="202"/>
      <c r="V165" s="202"/>
      <c r="W165" s="202"/>
      <c r="X165" s="202"/>
      <c r="Y165" s="202"/>
      <c r="Z165" s="202"/>
    </row>
    <row r="166" spans="1:26" ht="14.25" customHeight="1">
      <c r="A166" s="202" t="s">
        <v>2363</v>
      </c>
      <c r="B166" s="202"/>
      <c r="C166" s="202" t="s">
        <v>267</v>
      </c>
      <c r="D166" s="202" t="s">
        <v>2531</v>
      </c>
      <c r="E166" s="202"/>
      <c r="F166" s="202" t="s">
        <v>89</v>
      </c>
      <c r="G166" s="213">
        <v>1551.44</v>
      </c>
      <c r="H166" s="2">
        <v>0</v>
      </c>
      <c r="I166" s="202" t="s">
        <v>2532</v>
      </c>
      <c r="J166" s="202"/>
      <c r="K166" s="202"/>
      <c r="L166" s="202"/>
      <c r="M166" s="202"/>
      <c r="N166" s="202"/>
      <c r="O166" s="203"/>
      <c r="P166" s="217" t="s">
        <v>2533</v>
      </c>
      <c r="Q166" s="220">
        <v>15694</v>
      </c>
      <c r="R166" s="202"/>
      <c r="S166" s="202"/>
      <c r="T166" s="202"/>
      <c r="U166" s="202"/>
      <c r="V166" s="202"/>
      <c r="W166" s="202"/>
      <c r="X166" s="202"/>
      <c r="Y166" s="202"/>
      <c r="Z166" s="202"/>
    </row>
    <row r="167" spans="1:26" ht="14.25" customHeight="1">
      <c r="A167" s="202" t="s">
        <v>2363</v>
      </c>
      <c r="B167" s="202"/>
      <c r="C167" s="202" t="s">
        <v>2056</v>
      </c>
      <c r="D167" s="202" t="s">
        <v>2534</v>
      </c>
      <c r="E167" s="202"/>
      <c r="F167" s="202" t="s">
        <v>89</v>
      </c>
      <c r="G167" s="213">
        <v>1211.8800000000001</v>
      </c>
      <c r="H167" s="2">
        <v>0</v>
      </c>
      <c r="I167" s="202" t="s">
        <v>2535</v>
      </c>
      <c r="J167" s="202"/>
      <c r="K167" s="202"/>
      <c r="L167" s="202"/>
      <c r="M167" s="202"/>
      <c r="N167" s="202"/>
      <c r="O167" s="203"/>
      <c r="P167" s="221" t="s">
        <v>2536</v>
      </c>
      <c r="Q167" s="222">
        <f>SUM(Q162:Q166)</f>
        <v>330904.37</v>
      </c>
      <c r="R167" s="202"/>
      <c r="S167" s="202"/>
      <c r="T167" s="202"/>
      <c r="U167" s="202"/>
      <c r="V167" s="202"/>
      <c r="W167" s="202"/>
      <c r="X167" s="202"/>
      <c r="Y167" s="202"/>
      <c r="Z167" s="202"/>
    </row>
    <row r="168" spans="1:26" ht="14.25" customHeight="1">
      <c r="A168" s="202" t="s">
        <v>2363</v>
      </c>
      <c r="B168" s="202"/>
      <c r="C168" s="202" t="s">
        <v>304</v>
      </c>
      <c r="D168" s="202" t="s">
        <v>2537</v>
      </c>
      <c r="E168" s="202"/>
      <c r="F168" s="202" t="s">
        <v>89</v>
      </c>
      <c r="G168" s="213">
        <v>1618.02</v>
      </c>
      <c r="H168" s="2">
        <v>0</v>
      </c>
      <c r="I168" s="202" t="s">
        <v>2538</v>
      </c>
      <c r="J168" s="202"/>
      <c r="K168" s="202"/>
      <c r="L168" s="202"/>
      <c r="M168" s="202"/>
      <c r="N168" s="202"/>
      <c r="O168" s="203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</row>
    <row r="169" spans="1:26" ht="14.25" customHeight="1">
      <c r="A169" s="202" t="s">
        <v>2363</v>
      </c>
      <c r="B169" s="202"/>
      <c r="C169" s="202" t="s">
        <v>305</v>
      </c>
      <c r="D169" s="202" t="s">
        <v>2539</v>
      </c>
      <c r="E169" s="202"/>
      <c r="F169" s="202" t="s">
        <v>89</v>
      </c>
      <c r="G169" s="213">
        <v>1601.43</v>
      </c>
      <c r="H169" s="2">
        <v>0</v>
      </c>
      <c r="I169" s="202" t="s">
        <v>2540</v>
      </c>
      <c r="J169" s="202"/>
      <c r="K169" s="202"/>
      <c r="L169" s="202"/>
      <c r="M169" s="202"/>
      <c r="N169" s="202"/>
      <c r="O169" s="203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</row>
    <row r="170" spans="1:26" ht="14.25" customHeight="1">
      <c r="A170" s="202" t="s">
        <v>2363</v>
      </c>
      <c r="B170" s="202"/>
      <c r="C170" s="202" t="s">
        <v>291</v>
      </c>
      <c r="D170" s="202" t="s">
        <v>2541</v>
      </c>
      <c r="E170" s="202"/>
      <c r="F170" s="202" t="s">
        <v>89</v>
      </c>
      <c r="G170" s="212"/>
      <c r="H170" s="2">
        <v>4348.3599999999997</v>
      </c>
      <c r="I170" s="202" t="s">
        <v>2542</v>
      </c>
      <c r="J170" s="202"/>
      <c r="K170" s="202"/>
      <c r="L170" s="202"/>
      <c r="M170" s="202"/>
      <c r="N170" s="202"/>
      <c r="O170" s="203"/>
      <c r="P170" s="219" t="s">
        <v>588</v>
      </c>
      <c r="Q170" s="219" t="s">
        <v>640</v>
      </c>
      <c r="R170" s="202"/>
      <c r="S170" s="202"/>
      <c r="T170" s="202"/>
      <c r="U170" s="202"/>
      <c r="V170" s="202"/>
      <c r="W170" s="202"/>
      <c r="X170" s="202"/>
      <c r="Y170" s="202"/>
      <c r="Z170" s="202"/>
    </row>
    <row r="171" spans="1:26" ht="14.25" customHeight="1">
      <c r="A171" s="202" t="s">
        <v>2363</v>
      </c>
      <c r="B171" s="202"/>
      <c r="C171" s="202" t="s">
        <v>1355</v>
      </c>
      <c r="D171" s="202" t="s">
        <v>2543</v>
      </c>
      <c r="E171" s="202"/>
      <c r="F171" s="202" t="s">
        <v>89</v>
      </c>
      <c r="G171" s="213">
        <v>3727.29</v>
      </c>
      <c r="H171" s="2">
        <v>0</v>
      </c>
      <c r="I171" s="202" t="s">
        <v>2544</v>
      </c>
      <c r="J171" s="202"/>
      <c r="K171" s="202"/>
      <c r="L171" s="202"/>
      <c r="M171" s="202"/>
      <c r="N171" s="202"/>
      <c r="O171" s="203"/>
      <c r="P171" s="217" t="s">
        <v>2545</v>
      </c>
      <c r="Q171" s="220">
        <v>21485.71</v>
      </c>
      <c r="R171" s="202"/>
      <c r="S171" s="202"/>
      <c r="T171" s="202"/>
      <c r="U171" s="202"/>
      <c r="V171" s="202"/>
      <c r="W171" s="202"/>
      <c r="X171" s="202"/>
      <c r="Y171" s="202"/>
      <c r="Z171" s="202"/>
    </row>
    <row r="172" spans="1:26" ht="14.25" customHeight="1">
      <c r="A172" s="202" t="s">
        <v>2363</v>
      </c>
      <c r="B172" s="202"/>
      <c r="C172" s="202" t="s">
        <v>270</v>
      </c>
      <c r="D172" s="202" t="s">
        <v>2546</v>
      </c>
      <c r="E172" s="202"/>
      <c r="F172" s="202" t="s">
        <v>89</v>
      </c>
      <c r="G172" s="213">
        <v>1973.6</v>
      </c>
      <c r="H172" s="2">
        <v>0</v>
      </c>
      <c r="I172" s="202" t="s">
        <v>2547</v>
      </c>
      <c r="J172" s="202"/>
      <c r="K172" s="202"/>
      <c r="L172" s="202"/>
      <c r="M172" s="202"/>
      <c r="N172" s="202"/>
      <c r="O172" s="203"/>
      <c r="P172" s="217" t="s">
        <v>2548</v>
      </c>
      <c r="Q172" s="220">
        <v>23500</v>
      </c>
      <c r="R172" s="202"/>
      <c r="S172" s="202"/>
      <c r="T172" s="202"/>
      <c r="U172" s="202"/>
      <c r="V172" s="202"/>
      <c r="W172" s="202"/>
      <c r="X172" s="202"/>
      <c r="Y172" s="202"/>
      <c r="Z172" s="202"/>
    </row>
    <row r="173" spans="1:26" ht="14.25" customHeight="1">
      <c r="A173" s="202" t="s">
        <v>2363</v>
      </c>
      <c r="B173" s="202"/>
      <c r="C173" s="202" t="s">
        <v>682</v>
      </c>
      <c r="D173" s="202" t="s">
        <v>2437</v>
      </c>
      <c r="E173" s="202"/>
      <c r="F173" s="202" t="s">
        <v>89</v>
      </c>
      <c r="G173" s="212"/>
      <c r="H173" s="2">
        <v>13.1</v>
      </c>
      <c r="I173" s="202" t="s">
        <v>2549</v>
      </c>
      <c r="J173" s="202"/>
      <c r="K173" s="202"/>
      <c r="L173" s="202"/>
      <c r="M173" s="202"/>
      <c r="N173" s="202"/>
      <c r="O173" s="203"/>
      <c r="P173" s="221" t="s">
        <v>2536</v>
      </c>
      <c r="Q173" s="222">
        <f>SUM(Q171:Q172)</f>
        <v>44985.71</v>
      </c>
      <c r="R173" s="202"/>
      <c r="S173" s="202"/>
      <c r="T173" s="202"/>
      <c r="U173" s="202"/>
      <c r="V173" s="202"/>
      <c r="W173" s="202"/>
      <c r="X173" s="202"/>
      <c r="Y173" s="202"/>
      <c r="Z173" s="202"/>
    </row>
    <row r="174" spans="1:26" ht="14.25" customHeight="1">
      <c r="A174" s="202" t="s">
        <v>2363</v>
      </c>
      <c r="B174" s="202"/>
      <c r="C174" s="202" t="s">
        <v>682</v>
      </c>
      <c r="D174" s="202" t="s">
        <v>2439</v>
      </c>
      <c r="E174" s="202"/>
      <c r="F174" s="202" t="s">
        <v>89</v>
      </c>
      <c r="G174" s="212"/>
      <c r="H174" s="2">
        <v>13.1</v>
      </c>
      <c r="I174" s="202" t="s">
        <v>2550</v>
      </c>
      <c r="J174" s="202"/>
      <c r="K174" s="202"/>
      <c r="L174" s="202"/>
      <c r="M174" s="202"/>
      <c r="N174" s="202"/>
      <c r="O174" s="203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</row>
    <row r="175" spans="1:26" ht="14.25" customHeight="1">
      <c r="A175" s="202" t="s">
        <v>2363</v>
      </c>
      <c r="B175" s="202"/>
      <c r="C175" s="202" t="s">
        <v>2066</v>
      </c>
      <c r="D175" s="202" t="s">
        <v>2551</v>
      </c>
      <c r="E175" s="202"/>
      <c r="F175" s="202" t="s">
        <v>89</v>
      </c>
      <c r="G175" s="213">
        <v>1537.19</v>
      </c>
      <c r="H175" s="2">
        <v>0</v>
      </c>
      <c r="I175" s="202" t="s">
        <v>2552</v>
      </c>
      <c r="J175" s="202"/>
      <c r="K175" s="202"/>
      <c r="L175" s="202"/>
      <c r="M175" s="202"/>
      <c r="N175" s="202"/>
      <c r="O175" s="203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</row>
    <row r="176" spans="1:26" ht="14.25" customHeight="1">
      <c r="A176" s="202" t="s">
        <v>2363</v>
      </c>
      <c r="B176" s="202"/>
      <c r="C176" s="202" t="s">
        <v>2076</v>
      </c>
      <c r="D176" s="202" t="s">
        <v>2553</v>
      </c>
      <c r="E176" s="202"/>
      <c r="F176" s="202" t="s">
        <v>89</v>
      </c>
      <c r="G176" s="212"/>
      <c r="H176" s="2">
        <v>1800</v>
      </c>
      <c r="I176" s="202" t="s">
        <v>2554</v>
      </c>
      <c r="J176" s="202"/>
      <c r="K176" s="202"/>
      <c r="L176" s="202"/>
      <c r="M176" s="202"/>
      <c r="N176" s="202"/>
      <c r="O176" s="203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</row>
    <row r="177" spans="1:26" ht="14.25" customHeight="1">
      <c r="A177" s="202" t="s">
        <v>2363</v>
      </c>
      <c r="B177" s="202"/>
      <c r="C177" s="202" t="s">
        <v>2077</v>
      </c>
      <c r="D177" s="202" t="s">
        <v>2555</v>
      </c>
      <c r="E177" s="202"/>
      <c r="F177" s="202" t="s">
        <v>89</v>
      </c>
      <c r="G177" s="207"/>
      <c r="H177" s="2"/>
      <c r="I177" s="202" t="s">
        <v>2556</v>
      </c>
      <c r="J177" s="202"/>
      <c r="K177" s="202"/>
      <c r="L177" s="202"/>
      <c r="M177" s="202"/>
      <c r="N177" s="202"/>
      <c r="O177" s="203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</row>
    <row r="178" spans="1:26" ht="14.25" customHeight="1">
      <c r="A178" s="202" t="s">
        <v>2363</v>
      </c>
      <c r="B178" s="202"/>
      <c r="C178" s="202" t="s">
        <v>2078</v>
      </c>
      <c r="D178" s="202" t="s">
        <v>2557</v>
      </c>
      <c r="E178" s="202"/>
      <c r="F178" s="202" t="s">
        <v>89</v>
      </c>
      <c r="G178" s="212"/>
      <c r="H178" s="2">
        <v>6300</v>
      </c>
      <c r="I178" s="202" t="s">
        <v>2558</v>
      </c>
      <c r="J178" s="202"/>
      <c r="K178" s="202"/>
      <c r="L178" s="202"/>
      <c r="M178" s="202"/>
      <c r="N178" s="202"/>
      <c r="O178" s="203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</row>
    <row r="179" spans="1:26" ht="14.25" customHeight="1">
      <c r="A179" s="202" t="s">
        <v>2363</v>
      </c>
      <c r="B179" s="202"/>
      <c r="C179" s="202" t="s">
        <v>2079</v>
      </c>
      <c r="D179" s="202" t="s">
        <v>2559</v>
      </c>
      <c r="E179" s="202"/>
      <c r="F179" s="202" t="s">
        <v>89</v>
      </c>
      <c r="G179" s="212"/>
      <c r="H179" s="2">
        <v>1800</v>
      </c>
      <c r="I179" s="202" t="s">
        <v>2560</v>
      </c>
      <c r="J179" s="202"/>
      <c r="K179" s="202"/>
      <c r="L179" s="202"/>
      <c r="M179" s="202"/>
      <c r="N179" s="202"/>
      <c r="O179" s="203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</row>
    <row r="180" spans="1:26" ht="14.25" customHeight="1">
      <c r="A180" s="202" t="s">
        <v>2363</v>
      </c>
      <c r="B180" s="202"/>
      <c r="C180" s="202" t="s">
        <v>2080</v>
      </c>
      <c r="D180" s="202" t="s">
        <v>2561</v>
      </c>
      <c r="E180" s="202"/>
      <c r="F180" s="202" t="s">
        <v>89</v>
      </c>
      <c r="G180" s="207"/>
      <c r="H180" s="2"/>
      <c r="I180" s="202" t="s">
        <v>2562</v>
      </c>
      <c r="J180" s="202"/>
      <c r="K180" s="202"/>
      <c r="L180" s="202"/>
      <c r="M180" s="202"/>
      <c r="N180" s="202"/>
      <c r="O180" s="203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</row>
    <row r="181" spans="1:26" ht="14.25" customHeight="1">
      <c r="A181" s="202" t="s">
        <v>2363</v>
      </c>
      <c r="B181" s="202"/>
      <c r="C181" s="202" t="s">
        <v>2081</v>
      </c>
      <c r="D181" s="202" t="s">
        <v>2563</v>
      </c>
      <c r="E181" s="202"/>
      <c r="F181" s="202" t="s">
        <v>89</v>
      </c>
      <c r="G181" s="213"/>
      <c r="H181" s="2">
        <v>0</v>
      </c>
      <c r="I181" s="202" t="s">
        <v>2564</v>
      </c>
      <c r="J181" s="202"/>
      <c r="K181" s="202"/>
      <c r="L181" s="202"/>
      <c r="M181" s="202"/>
      <c r="N181" s="202"/>
      <c r="O181" s="203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</row>
    <row r="182" spans="1:26" ht="14.25" customHeight="1">
      <c r="A182" s="202" t="s">
        <v>2363</v>
      </c>
      <c r="B182" s="202"/>
      <c r="C182" s="202" t="s">
        <v>2082</v>
      </c>
      <c r="D182" s="202" t="s">
        <v>2565</v>
      </c>
      <c r="E182" s="202"/>
      <c r="F182" s="202" t="s">
        <v>89</v>
      </c>
      <c r="G182" s="213">
        <v>8823.5499999999993</v>
      </c>
      <c r="H182" s="2">
        <v>0</v>
      </c>
      <c r="I182" s="202" t="s">
        <v>2566</v>
      </c>
      <c r="J182" s="202"/>
      <c r="K182" s="202"/>
      <c r="L182" s="202"/>
      <c r="M182" s="202"/>
      <c r="N182" s="202"/>
      <c r="O182" s="203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</row>
    <row r="183" spans="1:26" ht="14.25" customHeight="1">
      <c r="A183" s="202" t="s">
        <v>2363</v>
      </c>
      <c r="B183" s="202"/>
      <c r="C183" s="202" t="s">
        <v>372</v>
      </c>
      <c r="D183" s="202" t="s">
        <v>2567</v>
      </c>
      <c r="E183" s="202"/>
      <c r="F183" s="202" t="s">
        <v>89</v>
      </c>
      <c r="G183" s="223">
        <f>2901.64+H183</f>
        <v>3046.72</v>
      </c>
      <c r="H183" s="2">
        <v>145.08000000000001</v>
      </c>
      <c r="I183" s="202" t="s">
        <v>2568</v>
      </c>
      <c r="J183" s="202"/>
      <c r="K183" s="202"/>
      <c r="L183" s="202"/>
      <c r="M183" s="202"/>
      <c r="N183" s="202"/>
      <c r="O183" s="203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</row>
    <row r="184" spans="1:26" ht="14.25" customHeight="1">
      <c r="A184" s="294" t="s">
        <v>600</v>
      </c>
      <c r="B184" s="281"/>
      <c r="C184" s="281"/>
      <c r="D184" s="281"/>
      <c r="E184" s="202"/>
      <c r="F184" s="202"/>
      <c r="G184" s="224">
        <f t="shared" ref="G184:H184" si="0">SUM(G2:G183)</f>
        <v>167139.64999999994</v>
      </c>
      <c r="H184" s="224">
        <f t="shared" si="0"/>
        <v>171084.65000000005</v>
      </c>
      <c r="I184" s="202" t="s">
        <v>2568</v>
      </c>
      <c r="J184" s="202"/>
      <c r="K184" s="225">
        <f>G184-135000</f>
        <v>32139.649999999936</v>
      </c>
      <c r="L184" s="202"/>
      <c r="M184" s="202"/>
      <c r="N184" s="202"/>
      <c r="O184" s="203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</row>
    <row r="185" spans="1:26" ht="14.25" customHeight="1">
      <c r="A185" s="202" t="s">
        <v>89</v>
      </c>
      <c r="B185" s="202"/>
      <c r="C185" s="202"/>
      <c r="D185" s="202"/>
      <c r="E185" s="202"/>
      <c r="F185" s="202"/>
      <c r="G185" s="202"/>
      <c r="H185" s="2"/>
      <c r="I185" s="202"/>
      <c r="J185" s="202"/>
      <c r="K185" s="202"/>
      <c r="L185" s="202"/>
      <c r="M185" s="202"/>
      <c r="N185" s="202"/>
      <c r="O185" s="203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</row>
    <row r="186" spans="1:26" ht="14.25" customHeight="1">
      <c r="A186" s="202" t="s">
        <v>89</v>
      </c>
      <c r="B186" s="202"/>
      <c r="C186" s="202"/>
      <c r="D186" s="202"/>
      <c r="E186" s="202"/>
      <c r="F186" s="202"/>
      <c r="G186" s="202"/>
      <c r="H186" s="2"/>
      <c r="I186" s="202"/>
      <c r="J186" s="202"/>
      <c r="K186" s="202"/>
      <c r="L186" s="226"/>
      <c r="M186" s="202"/>
      <c r="N186" s="227"/>
      <c r="O186" s="203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</row>
    <row r="187" spans="1:26" ht="14.25" customHeight="1">
      <c r="A187" s="294" t="s">
        <v>2569</v>
      </c>
      <c r="B187" s="281"/>
      <c r="C187" s="281"/>
      <c r="D187" s="281"/>
      <c r="E187" s="281"/>
      <c r="F187" s="281"/>
      <c r="G187" s="281"/>
      <c r="H187" s="281"/>
      <c r="I187" s="281"/>
      <c r="J187" s="202"/>
      <c r="K187" s="202"/>
      <c r="L187" s="202"/>
      <c r="M187" s="202"/>
      <c r="N187" s="202"/>
      <c r="O187" s="203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</row>
    <row r="188" spans="1:26" ht="14.25" customHeight="1">
      <c r="A188" s="202" t="s">
        <v>89</v>
      </c>
      <c r="B188" s="202"/>
      <c r="C188" s="202"/>
      <c r="D188" s="202"/>
      <c r="E188" s="202"/>
      <c r="F188" s="202"/>
      <c r="G188" s="202"/>
      <c r="H188" s="2"/>
      <c r="I188" s="202"/>
      <c r="J188" s="202"/>
      <c r="K188" s="202"/>
      <c r="L188" s="202"/>
      <c r="M188" s="202"/>
      <c r="N188" s="202"/>
      <c r="O188" s="203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</row>
    <row r="189" spans="1:26" ht="14.25" customHeight="1">
      <c r="A189" s="202" t="s">
        <v>587</v>
      </c>
      <c r="B189" s="202"/>
      <c r="C189" s="202" t="s">
        <v>2137</v>
      </c>
      <c r="D189" s="202" t="s">
        <v>2150</v>
      </c>
      <c r="E189" s="202"/>
      <c r="F189" s="202" t="s">
        <v>2138</v>
      </c>
      <c r="G189" s="202" t="s">
        <v>2139</v>
      </c>
      <c r="H189" s="2"/>
      <c r="I189" s="202" t="s">
        <v>2140</v>
      </c>
      <c r="J189" s="202"/>
      <c r="K189" s="202"/>
      <c r="L189" s="202"/>
      <c r="M189" s="202"/>
      <c r="N189" s="202"/>
      <c r="O189" s="203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</row>
    <row r="190" spans="1:26" ht="14.25" customHeight="1">
      <c r="A190" s="202" t="s">
        <v>1304</v>
      </c>
      <c r="B190" s="202"/>
      <c r="C190" s="202" t="s">
        <v>663</v>
      </c>
      <c r="D190" s="202" t="s">
        <v>89</v>
      </c>
      <c r="E190" s="202"/>
      <c r="F190" s="202" t="s">
        <v>89</v>
      </c>
      <c r="G190" s="202" t="s">
        <v>89</v>
      </c>
      <c r="H190" s="2"/>
      <c r="I190" s="202" t="s">
        <v>2570</v>
      </c>
      <c r="J190" s="202"/>
      <c r="K190" s="202"/>
      <c r="L190" s="202"/>
      <c r="M190" s="202"/>
      <c r="N190" s="202"/>
      <c r="O190" s="203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</row>
    <row r="191" spans="1:26" ht="14.25" customHeight="1">
      <c r="A191" s="202" t="s">
        <v>2571</v>
      </c>
      <c r="B191" s="202" t="s">
        <v>102</v>
      </c>
      <c r="C191" s="202" t="s">
        <v>129</v>
      </c>
      <c r="D191" s="202" t="s">
        <v>2572</v>
      </c>
      <c r="E191" s="202"/>
      <c r="F191" s="202" t="s">
        <v>89</v>
      </c>
      <c r="G191" s="202"/>
      <c r="H191" s="2">
        <v>9.8000000000000007</v>
      </c>
      <c r="I191" s="202" t="s">
        <v>2573</v>
      </c>
      <c r="J191" s="202"/>
      <c r="K191" s="202"/>
      <c r="L191" s="202"/>
      <c r="M191" s="202"/>
      <c r="N191" s="202"/>
      <c r="O191" s="203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</row>
    <row r="192" spans="1:26" ht="14.25" customHeight="1">
      <c r="A192" s="294" t="s">
        <v>600</v>
      </c>
      <c r="B192" s="281"/>
      <c r="C192" s="281"/>
      <c r="D192" s="281"/>
      <c r="E192" s="202"/>
      <c r="F192" s="202" t="s">
        <v>2574</v>
      </c>
      <c r="G192" s="202">
        <v>9.8000000000000007</v>
      </c>
      <c r="H192" s="2"/>
      <c r="I192" s="202" t="s">
        <v>2573</v>
      </c>
      <c r="J192" s="202"/>
      <c r="K192" s="202"/>
      <c r="L192" s="202"/>
      <c r="M192" s="202"/>
      <c r="N192" s="202"/>
      <c r="O192" s="203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</row>
    <row r="193" spans="1:26" ht="14.25" customHeight="1">
      <c r="A193" s="202" t="s">
        <v>89</v>
      </c>
      <c r="B193" s="202"/>
      <c r="C193" s="202"/>
      <c r="D193" s="202"/>
      <c r="E193" s="202"/>
      <c r="F193" s="202"/>
      <c r="G193" s="202"/>
      <c r="H193" s="2"/>
      <c r="I193" s="202"/>
      <c r="J193" s="202"/>
      <c r="K193" s="202"/>
      <c r="L193" s="202"/>
      <c r="M193" s="202"/>
      <c r="N193" s="202"/>
      <c r="O193" s="203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</row>
    <row r="194" spans="1:26" ht="14.25" customHeight="1">
      <c r="A194" s="202" t="s">
        <v>89</v>
      </c>
      <c r="B194" s="202"/>
      <c r="C194" s="202"/>
      <c r="D194" s="202"/>
      <c r="E194" s="202"/>
      <c r="F194" s="202"/>
      <c r="G194" s="202"/>
      <c r="H194" s="2"/>
      <c r="I194" s="202"/>
      <c r="J194" s="202"/>
      <c r="K194" s="202"/>
      <c r="L194" s="202"/>
      <c r="M194" s="202"/>
      <c r="N194" s="202"/>
      <c r="O194" s="203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</row>
    <row r="195" spans="1:26" ht="14.25" customHeight="1">
      <c r="A195" s="294" t="s">
        <v>2575</v>
      </c>
      <c r="B195" s="281"/>
      <c r="C195" s="281"/>
      <c r="D195" s="281"/>
      <c r="E195" s="281"/>
      <c r="F195" s="281"/>
      <c r="G195" s="281"/>
      <c r="H195" s="281"/>
      <c r="I195" s="281"/>
      <c r="J195" s="202"/>
      <c r="K195" s="202"/>
      <c r="L195" s="202"/>
      <c r="M195" s="202"/>
      <c r="N195" s="202"/>
      <c r="O195" s="203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</row>
    <row r="196" spans="1:26" ht="14.25" customHeight="1">
      <c r="A196" s="202" t="s">
        <v>89</v>
      </c>
      <c r="B196" s="202"/>
      <c r="C196" s="202"/>
      <c r="D196" s="202"/>
      <c r="E196" s="202"/>
      <c r="F196" s="202"/>
      <c r="G196" s="202"/>
      <c r="H196" s="2"/>
      <c r="I196" s="202"/>
      <c r="J196" s="202"/>
      <c r="K196" s="202"/>
      <c r="L196" s="202"/>
      <c r="M196" s="202"/>
      <c r="N196" s="202"/>
      <c r="O196" s="203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</row>
    <row r="197" spans="1:26" ht="14.25" customHeight="1">
      <c r="A197" s="294" t="s">
        <v>2576</v>
      </c>
      <c r="B197" s="281"/>
      <c r="C197" s="281"/>
      <c r="D197" s="281"/>
      <c r="E197" s="281"/>
      <c r="F197" s="281"/>
      <c r="G197" s="281"/>
      <c r="H197" s="281"/>
      <c r="I197" s="281"/>
      <c r="J197" s="202"/>
      <c r="K197" s="202"/>
      <c r="L197" s="202"/>
      <c r="M197" s="202"/>
      <c r="N197" s="202"/>
      <c r="O197" s="203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</row>
    <row r="198" spans="1:26" ht="14.25" customHeight="1">
      <c r="A198" s="202" t="s">
        <v>89</v>
      </c>
      <c r="B198" s="202"/>
      <c r="C198" s="202"/>
      <c r="D198" s="202"/>
      <c r="E198" s="202"/>
      <c r="F198" s="202"/>
      <c r="G198" s="202"/>
      <c r="H198" s="2"/>
      <c r="I198" s="202"/>
      <c r="J198" s="202"/>
      <c r="K198" s="202"/>
      <c r="L198" s="202"/>
      <c r="M198" s="202"/>
      <c r="N198" s="202"/>
      <c r="O198" s="203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</row>
    <row r="199" spans="1:26" ht="14.25" customHeight="1">
      <c r="A199" s="202" t="s">
        <v>89</v>
      </c>
      <c r="B199" s="202"/>
      <c r="C199" s="202"/>
      <c r="D199" s="202"/>
      <c r="E199" s="202"/>
      <c r="F199" s="202"/>
      <c r="G199" s="202"/>
      <c r="H199" s="2"/>
      <c r="I199" s="202"/>
      <c r="J199" s="202"/>
      <c r="K199" s="202"/>
      <c r="L199" s="202"/>
      <c r="M199" s="202"/>
      <c r="N199" s="202"/>
      <c r="O199" s="203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</row>
    <row r="200" spans="1:26" ht="14.25" customHeight="1">
      <c r="A200" s="202"/>
      <c r="B200" s="202"/>
      <c r="C200" s="202"/>
      <c r="D200" s="202"/>
      <c r="E200" s="202"/>
      <c r="F200" s="202"/>
      <c r="G200" s="202"/>
      <c r="H200" s="2"/>
      <c r="I200" s="202"/>
      <c r="J200" s="202"/>
      <c r="K200" s="202"/>
      <c r="L200" s="202"/>
      <c r="M200" s="202"/>
      <c r="N200" s="202"/>
      <c r="O200" s="203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</row>
    <row r="201" spans="1:26" ht="14.25" customHeight="1">
      <c r="A201" s="202"/>
      <c r="B201" s="202"/>
      <c r="C201" s="202"/>
      <c r="D201" s="202"/>
      <c r="E201" s="202"/>
      <c r="F201" s="202"/>
      <c r="G201" s="202"/>
      <c r="H201" s="2"/>
      <c r="I201" s="202"/>
      <c r="J201" s="202"/>
      <c r="K201" s="202"/>
      <c r="L201" s="202"/>
      <c r="M201" s="202"/>
      <c r="N201" s="202"/>
      <c r="O201" s="203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</row>
    <row r="202" spans="1:26" ht="14.25" customHeight="1">
      <c r="A202" s="202"/>
      <c r="B202" s="202"/>
      <c r="C202" s="202"/>
      <c r="D202" s="202"/>
      <c r="E202" s="202"/>
      <c r="F202" s="202"/>
      <c r="G202" s="202"/>
      <c r="H202" s="2"/>
      <c r="I202" s="202"/>
      <c r="J202" s="202"/>
      <c r="K202" s="202"/>
      <c r="L202" s="202"/>
      <c r="M202" s="202"/>
      <c r="N202" s="202"/>
      <c r="O202" s="203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</row>
    <row r="203" spans="1:26" ht="14.25" customHeight="1">
      <c r="A203" s="202"/>
      <c r="B203" s="202"/>
      <c r="C203" s="202"/>
      <c r="D203" s="202"/>
      <c r="E203" s="202"/>
      <c r="F203" s="202"/>
      <c r="G203" s="202"/>
      <c r="H203" s="2"/>
      <c r="I203" s="202"/>
      <c r="J203" s="202"/>
      <c r="K203" s="202"/>
      <c r="L203" s="202"/>
      <c r="M203" s="202"/>
      <c r="N203" s="202"/>
      <c r="O203" s="203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</row>
    <row r="204" spans="1:26" ht="14.25" customHeight="1">
      <c r="A204" s="202"/>
      <c r="B204" s="202"/>
      <c r="C204" s="202"/>
      <c r="D204" s="202"/>
      <c r="E204" s="202"/>
      <c r="F204" s="202"/>
      <c r="G204" s="202"/>
      <c r="H204" s="2"/>
      <c r="I204" s="202"/>
      <c r="J204" s="202"/>
      <c r="K204" s="202"/>
      <c r="L204" s="202"/>
      <c r="M204" s="202"/>
      <c r="N204" s="202"/>
      <c r="O204" s="203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</row>
    <row r="205" spans="1:26" ht="14.25" customHeight="1">
      <c r="A205" s="202"/>
      <c r="B205" s="202"/>
      <c r="C205" s="202"/>
      <c r="D205" s="202"/>
      <c r="E205" s="202"/>
      <c r="F205" s="202"/>
      <c r="G205" s="202"/>
      <c r="H205" s="2"/>
      <c r="I205" s="202"/>
      <c r="J205" s="202"/>
      <c r="K205" s="202"/>
      <c r="L205" s="202"/>
      <c r="M205" s="202"/>
      <c r="N205" s="202"/>
      <c r="O205" s="203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</row>
    <row r="206" spans="1:26" ht="14.25" customHeight="1">
      <c r="A206" s="202"/>
      <c r="B206" s="202"/>
      <c r="C206" s="202"/>
      <c r="D206" s="202"/>
      <c r="E206" s="202"/>
      <c r="F206" s="202"/>
      <c r="G206" s="202"/>
      <c r="H206" s="2"/>
      <c r="I206" s="202"/>
      <c r="J206" s="202"/>
      <c r="K206" s="202"/>
      <c r="L206" s="202"/>
      <c r="M206" s="202"/>
      <c r="N206" s="202"/>
      <c r="O206" s="203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</row>
    <row r="207" spans="1:26" ht="14.25" customHeight="1">
      <c r="A207" s="202"/>
      <c r="B207" s="202"/>
      <c r="C207" s="202"/>
      <c r="D207" s="202"/>
      <c r="E207" s="202"/>
      <c r="F207" s="202"/>
      <c r="G207" s="202"/>
      <c r="H207" s="2"/>
      <c r="I207" s="202"/>
      <c r="J207" s="202"/>
      <c r="K207" s="202"/>
      <c r="L207" s="202"/>
      <c r="M207" s="202"/>
      <c r="N207" s="202"/>
      <c r="O207" s="203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</row>
    <row r="208" spans="1:26" ht="14.25" customHeight="1">
      <c r="A208" s="202"/>
      <c r="B208" s="202"/>
      <c r="C208" s="202"/>
      <c r="D208" s="202"/>
      <c r="E208" s="202"/>
      <c r="F208" s="202"/>
      <c r="G208" s="202"/>
      <c r="H208" s="2"/>
      <c r="I208" s="202"/>
      <c r="J208" s="202"/>
      <c r="K208" s="202"/>
      <c r="L208" s="202"/>
      <c r="M208" s="202"/>
      <c r="N208" s="202"/>
      <c r="O208" s="203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</row>
    <row r="209" spans="1:26" ht="14.25" customHeight="1">
      <c r="A209" s="202"/>
      <c r="B209" s="202"/>
      <c r="C209" s="202"/>
      <c r="D209" s="202"/>
      <c r="E209" s="202"/>
      <c r="F209" s="202"/>
      <c r="G209" s="202"/>
      <c r="H209" s="2"/>
      <c r="I209" s="202"/>
      <c r="J209" s="202"/>
      <c r="K209" s="202"/>
      <c r="L209" s="202"/>
      <c r="M209" s="202"/>
      <c r="N209" s="202"/>
      <c r="O209" s="203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</row>
    <row r="210" spans="1:26" ht="14.25" customHeight="1">
      <c r="A210" s="202"/>
      <c r="B210" s="202"/>
      <c r="C210" s="202"/>
      <c r="D210" s="202"/>
      <c r="E210" s="202"/>
      <c r="F210" s="202"/>
      <c r="G210" s="202"/>
      <c r="H210" s="2"/>
      <c r="I210" s="202"/>
      <c r="J210" s="202"/>
      <c r="K210" s="202"/>
      <c r="L210" s="202"/>
      <c r="M210" s="202"/>
      <c r="N210" s="202"/>
      <c r="O210" s="203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</row>
    <row r="211" spans="1:26" ht="14.25" customHeight="1">
      <c r="A211" s="202"/>
      <c r="B211" s="202"/>
      <c r="C211" s="202"/>
      <c r="D211" s="202"/>
      <c r="E211" s="202"/>
      <c r="F211" s="202"/>
      <c r="G211" s="202"/>
      <c r="H211" s="2"/>
      <c r="I211" s="202"/>
      <c r="J211" s="202"/>
      <c r="K211" s="202"/>
      <c r="L211" s="202"/>
      <c r="M211" s="202"/>
      <c r="N211" s="202"/>
      <c r="O211" s="203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</row>
    <row r="212" spans="1:26" ht="14.25" customHeight="1">
      <c r="A212" s="202"/>
      <c r="B212" s="202"/>
      <c r="C212" s="202"/>
      <c r="D212" s="202"/>
      <c r="E212" s="202"/>
      <c r="F212" s="202"/>
      <c r="G212" s="202"/>
      <c r="H212" s="2"/>
      <c r="I212" s="202"/>
      <c r="J212" s="202"/>
      <c r="K212" s="202"/>
      <c r="L212" s="202"/>
      <c r="M212" s="202"/>
      <c r="N212" s="202"/>
      <c r="O212" s="203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</row>
    <row r="213" spans="1:26" ht="14.25" customHeight="1">
      <c r="A213" s="202"/>
      <c r="B213" s="202"/>
      <c r="C213" s="202"/>
      <c r="D213" s="202"/>
      <c r="E213" s="202"/>
      <c r="F213" s="202"/>
      <c r="G213" s="202"/>
      <c r="H213" s="2"/>
      <c r="I213" s="202"/>
      <c r="J213" s="202"/>
      <c r="K213" s="202"/>
      <c r="L213" s="202"/>
      <c r="M213" s="202"/>
      <c r="N213" s="202"/>
      <c r="O213" s="203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</row>
    <row r="214" spans="1:26" ht="14.25" customHeight="1">
      <c r="A214" s="202"/>
      <c r="B214" s="202"/>
      <c r="C214" s="202"/>
      <c r="D214" s="202"/>
      <c r="E214" s="202"/>
      <c r="F214" s="202"/>
      <c r="G214" s="202"/>
      <c r="H214" s="2"/>
      <c r="I214" s="202"/>
      <c r="J214" s="202"/>
      <c r="K214" s="202"/>
      <c r="L214" s="202"/>
      <c r="M214" s="202"/>
      <c r="N214" s="202"/>
      <c r="O214" s="203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</row>
    <row r="215" spans="1:26" ht="14.25" customHeight="1">
      <c r="A215" s="202"/>
      <c r="B215" s="202"/>
      <c r="C215" s="202"/>
      <c r="D215" s="202"/>
      <c r="E215" s="202"/>
      <c r="F215" s="202"/>
      <c r="G215" s="202"/>
      <c r="H215" s="2"/>
      <c r="I215" s="202"/>
      <c r="J215" s="202"/>
      <c r="K215" s="202"/>
      <c r="L215" s="202"/>
      <c r="M215" s="202"/>
      <c r="N215" s="202"/>
      <c r="O215" s="203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</row>
    <row r="216" spans="1:26" ht="14.25" customHeight="1">
      <c r="A216" s="202"/>
      <c r="B216" s="202"/>
      <c r="C216" s="202"/>
      <c r="D216" s="202"/>
      <c r="E216" s="202"/>
      <c r="F216" s="202"/>
      <c r="G216" s="202"/>
      <c r="H216" s="2"/>
      <c r="I216" s="202"/>
      <c r="J216" s="202"/>
      <c r="K216" s="202"/>
      <c r="L216" s="202"/>
      <c r="M216" s="202"/>
      <c r="N216" s="202"/>
      <c r="O216" s="203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</row>
    <row r="217" spans="1:26" ht="14.25" customHeight="1">
      <c r="A217" s="202"/>
      <c r="B217" s="202"/>
      <c r="C217" s="202"/>
      <c r="D217" s="202"/>
      <c r="E217" s="202"/>
      <c r="F217" s="202"/>
      <c r="G217" s="202"/>
      <c r="H217" s="2"/>
      <c r="I217" s="202"/>
      <c r="J217" s="202"/>
      <c r="K217" s="202"/>
      <c r="L217" s="202"/>
      <c r="M217" s="202"/>
      <c r="N217" s="202"/>
      <c r="O217" s="203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</row>
    <row r="218" spans="1:26" ht="14.25" customHeight="1">
      <c r="A218" s="202"/>
      <c r="B218" s="202"/>
      <c r="C218" s="202"/>
      <c r="D218" s="202"/>
      <c r="E218" s="202"/>
      <c r="F218" s="202"/>
      <c r="G218" s="202"/>
      <c r="H218" s="2"/>
      <c r="I218" s="202"/>
      <c r="J218" s="202"/>
      <c r="K218" s="202"/>
      <c r="L218" s="202"/>
      <c r="M218" s="202"/>
      <c r="N218" s="202"/>
      <c r="O218" s="203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</row>
    <row r="219" spans="1:26" ht="14.25" customHeight="1">
      <c r="A219" s="202"/>
      <c r="B219" s="202"/>
      <c r="C219" s="202"/>
      <c r="D219" s="202"/>
      <c r="E219" s="202"/>
      <c r="F219" s="202"/>
      <c r="G219" s="202"/>
      <c r="H219" s="2"/>
      <c r="I219" s="202"/>
      <c r="J219" s="202"/>
      <c r="K219" s="202"/>
      <c r="L219" s="202"/>
      <c r="M219" s="202"/>
      <c r="N219" s="202"/>
      <c r="O219" s="203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</row>
    <row r="220" spans="1:26" ht="14.25" customHeight="1">
      <c r="A220" s="202"/>
      <c r="B220" s="202"/>
      <c r="C220" s="202"/>
      <c r="D220" s="202"/>
      <c r="E220" s="202"/>
      <c r="F220" s="202"/>
      <c r="G220" s="202"/>
      <c r="H220" s="2"/>
      <c r="I220" s="202"/>
      <c r="J220" s="202"/>
      <c r="K220" s="202"/>
      <c r="L220" s="202"/>
      <c r="M220" s="202"/>
      <c r="N220" s="202"/>
      <c r="O220" s="203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</row>
    <row r="221" spans="1:26" ht="14.25" customHeight="1">
      <c r="A221" s="202"/>
      <c r="B221" s="202"/>
      <c r="C221" s="202"/>
      <c r="D221" s="202"/>
      <c r="E221" s="202"/>
      <c r="F221" s="202"/>
      <c r="G221" s="202"/>
      <c r="H221" s="2"/>
      <c r="I221" s="202"/>
      <c r="J221" s="202"/>
      <c r="K221" s="202"/>
      <c r="L221" s="202"/>
      <c r="M221" s="202"/>
      <c r="N221" s="202"/>
      <c r="O221" s="203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</row>
    <row r="222" spans="1:26" ht="14.25" customHeight="1">
      <c r="A222" s="202"/>
      <c r="B222" s="202"/>
      <c r="C222" s="202"/>
      <c r="D222" s="202"/>
      <c r="E222" s="202"/>
      <c r="F222" s="202"/>
      <c r="G222" s="202"/>
      <c r="H222" s="2"/>
      <c r="I222" s="202"/>
      <c r="J222" s="202"/>
      <c r="K222" s="202"/>
      <c r="L222" s="202"/>
      <c r="M222" s="202"/>
      <c r="N222" s="202"/>
      <c r="O222" s="203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</row>
    <row r="223" spans="1:26" ht="14.25" customHeight="1">
      <c r="A223" s="202"/>
      <c r="B223" s="202"/>
      <c r="C223" s="202"/>
      <c r="D223" s="202"/>
      <c r="E223" s="202"/>
      <c r="F223" s="202"/>
      <c r="G223" s="202"/>
      <c r="H223" s="2"/>
      <c r="I223" s="202"/>
      <c r="J223" s="202"/>
      <c r="K223" s="202"/>
      <c r="L223" s="202"/>
      <c r="M223" s="202"/>
      <c r="N223" s="202"/>
      <c r="O223" s="203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</row>
    <row r="224" spans="1:26" ht="14.25" customHeight="1">
      <c r="A224" s="202"/>
      <c r="B224" s="202"/>
      <c r="C224" s="202"/>
      <c r="D224" s="202"/>
      <c r="E224" s="202"/>
      <c r="F224" s="202"/>
      <c r="G224" s="202"/>
      <c r="H224" s="2"/>
      <c r="I224" s="202"/>
      <c r="J224" s="202"/>
      <c r="K224" s="202"/>
      <c r="L224" s="202"/>
      <c r="M224" s="202"/>
      <c r="N224" s="202"/>
      <c r="O224" s="203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</row>
    <row r="225" spans="1:26" ht="14.25" customHeight="1">
      <c r="A225" s="202"/>
      <c r="B225" s="202"/>
      <c r="C225" s="202"/>
      <c r="D225" s="202"/>
      <c r="E225" s="202"/>
      <c r="F225" s="202"/>
      <c r="G225" s="202"/>
      <c r="H225" s="2"/>
      <c r="I225" s="202"/>
      <c r="J225" s="202"/>
      <c r="K225" s="202"/>
      <c r="L225" s="202"/>
      <c r="M225" s="202"/>
      <c r="N225" s="202"/>
      <c r="O225" s="203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</row>
    <row r="226" spans="1:26" ht="14.25" customHeight="1">
      <c r="A226" s="202"/>
      <c r="B226" s="202"/>
      <c r="C226" s="202"/>
      <c r="D226" s="202"/>
      <c r="E226" s="202"/>
      <c r="F226" s="202"/>
      <c r="G226" s="202"/>
      <c r="H226" s="2"/>
      <c r="I226" s="202"/>
      <c r="J226" s="202"/>
      <c r="K226" s="202"/>
      <c r="L226" s="202"/>
      <c r="M226" s="202"/>
      <c r="N226" s="202"/>
      <c r="O226" s="203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</row>
    <row r="227" spans="1:26" ht="14.25" customHeight="1">
      <c r="A227" s="202"/>
      <c r="B227" s="202"/>
      <c r="C227" s="202"/>
      <c r="D227" s="202"/>
      <c r="E227" s="202"/>
      <c r="F227" s="202"/>
      <c r="G227" s="202"/>
      <c r="H227" s="2"/>
      <c r="I227" s="202"/>
      <c r="J227" s="202"/>
      <c r="K227" s="202"/>
      <c r="L227" s="202"/>
      <c r="M227" s="202"/>
      <c r="N227" s="202"/>
      <c r="O227" s="203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</row>
    <row r="228" spans="1:26" ht="14.25" customHeight="1">
      <c r="A228" s="202"/>
      <c r="B228" s="202"/>
      <c r="C228" s="202"/>
      <c r="D228" s="202"/>
      <c r="E228" s="202"/>
      <c r="F228" s="202"/>
      <c r="G228" s="202"/>
      <c r="H228" s="2"/>
      <c r="I228" s="202"/>
      <c r="J228" s="202"/>
      <c r="K228" s="202"/>
      <c r="L228" s="202"/>
      <c r="M228" s="202"/>
      <c r="N228" s="202"/>
      <c r="O228" s="203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</row>
    <row r="229" spans="1:26" ht="14.25" customHeight="1">
      <c r="A229" s="202"/>
      <c r="B229" s="202"/>
      <c r="C229" s="202"/>
      <c r="D229" s="202"/>
      <c r="E229" s="202"/>
      <c r="F229" s="202"/>
      <c r="G229" s="202"/>
      <c r="H229" s="2"/>
      <c r="I229" s="202"/>
      <c r="J229" s="202"/>
      <c r="K229" s="202"/>
      <c r="L229" s="202"/>
      <c r="M229" s="202"/>
      <c r="N229" s="202"/>
      <c r="O229" s="203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</row>
    <row r="230" spans="1:26" ht="14.25" customHeight="1">
      <c r="A230" s="202"/>
      <c r="B230" s="202"/>
      <c r="C230" s="202"/>
      <c r="D230" s="202"/>
      <c r="E230" s="202"/>
      <c r="F230" s="202"/>
      <c r="G230" s="202"/>
      <c r="H230" s="2"/>
      <c r="I230" s="202"/>
      <c r="J230" s="202"/>
      <c r="K230" s="202"/>
      <c r="L230" s="202"/>
      <c r="M230" s="202"/>
      <c r="N230" s="202"/>
      <c r="O230" s="203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</row>
    <row r="231" spans="1:26" ht="14.25" customHeight="1">
      <c r="A231" s="202"/>
      <c r="B231" s="202"/>
      <c r="C231" s="202"/>
      <c r="D231" s="202"/>
      <c r="E231" s="202"/>
      <c r="F231" s="202"/>
      <c r="G231" s="202"/>
      <c r="H231" s="2"/>
      <c r="I231" s="202"/>
      <c r="J231" s="202"/>
      <c r="K231" s="202"/>
      <c r="L231" s="202"/>
      <c r="M231" s="202"/>
      <c r="N231" s="202"/>
      <c r="O231" s="203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</row>
    <row r="232" spans="1:26" ht="14.25" customHeight="1">
      <c r="A232" s="202"/>
      <c r="B232" s="202"/>
      <c r="C232" s="202"/>
      <c r="D232" s="202"/>
      <c r="E232" s="202"/>
      <c r="F232" s="202"/>
      <c r="G232" s="202"/>
      <c r="H232" s="2"/>
      <c r="I232" s="202"/>
      <c r="J232" s="202"/>
      <c r="K232" s="202"/>
      <c r="L232" s="202"/>
      <c r="M232" s="202"/>
      <c r="N232" s="202"/>
      <c r="O232" s="203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</row>
    <row r="233" spans="1:26" ht="14.25" customHeight="1">
      <c r="A233" s="202"/>
      <c r="B233" s="202"/>
      <c r="C233" s="202"/>
      <c r="D233" s="202"/>
      <c r="E233" s="202"/>
      <c r="F233" s="202"/>
      <c r="G233" s="202"/>
      <c r="H233" s="2"/>
      <c r="I233" s="202"/>
      <c r="J233" s="202"/>
      <c r="K233" s="202"/>
      <c r="L233" s="202"/>
      <c r="M233" s="202"/>
      <c r="N233" s="202"/>
      <c r="O233" s="203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</row>
    <row r="234" spans="1:26" ht="14.25" customHeight="1">
      <c r="A234" s="202"/>
      <c r="B234" s="202"/>
      <c r="C234" s="202"/>
      <c r="D234" s="202"/>
      <c r="E234" s="202"/>
      <c r="F234" s="202"/>
      <c r="G234" s="202"/>
      <c r="H234" s="2"/>
      <c r="I234" s="202"/>
      <c r="J234" s="202"/>
      <c r="K234" s="202"/>
      <c r="L234" s="202"/>
      <c r="M234" s="202"/>
      <c r="N234" s="202"/>
      <c r="O234" s="203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</row>
    <row r="235" spans="1:26" ht="14.25" customHeight="1">
      <c r="A235" s="202"/>
      <c r="B235" s="202"/>
      <c r="C235" s="202"/>
      <c r="D235" s="202"/>
      <c r="E235" s="202"/>
      <c r="F235" s="202"/>
      <c r="G235" s="202"/>
      <c r="H235" s="2"/>
      <c r="I235" s="202"/>
      <c r="J235" s="202"/>
      <c r="K235" s="202"/>
      <c r="L235" s="202"/>
      <c r="M235" s="202"/>
      <c r="N235" s="202"/>
      <c r="O235" s="203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</row>
    <row r="236" spans="1:26" ht="14.25" customHeight="1">
      <c r="A236" s="202"/>
      <c r="B236" s="202"/>
      <c r="C236" s="202"/>
      <c r="D236" s="202"/>
      <c r="E236" s="202"/>
      <c r="F236" s="202"/>
      <c r="G236" s="202"/>
      <c r="H236" s="2"/>
      <c r="I236" s="202"/>
      <c r="J236" s="202"/>
      <c r="K236" s="202"/>
      <c r="L236" s="202"/>
      <c r="M236" s="202"/>
      <c r="N236" s="202"/>
      <c r="O236" s="203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</row>
    <row r="237" spans="1:26" ht="14.25" customHeight="1">
      <c r="A237" s="202"/>
      <c r="B237" s="202"/>
      <c r="C237" s="202"/>
      <c r="D237" s="202"/>
      <c r="E237" s="202"/>
      <c r="F237" s="202"/>
      <c r="G237" s="202"/>
      <c r="H237" s="2"/>
      <c r="I237" s="202"/>
      <c r="J237" s="202"/>
      <c r="K237" s="202"/>
      <c r="L237" s="202"/>
      <c r="M237" s="202"/>
      <c r="N237" s="202"/>
      <c r="O237" s="203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</row>
    <row r="238" spans="1:26" ht="14.25" customHeight="1">
      <c r="A238" s="202"/>
      <c r="B238" s="202"/>
      <c r="C238" s="202"/>
      <c r="D238" s="202"/>
      <c r="E238" s="202"/>
      <c r="F238" s="202"/>
      <c r="G238" s="202"/>
      <c r="H238" s="2"/>
      <c r="I238" s="202"/>
      <c r="J238" s="202"/>
      <c r="K238" s="202"/>
      <c r="L238" s="202"/>
      <c r="M238" s="202"/>
      <c r="N238" s="202"/>
      <c r="O238" s="203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</row>
    <row r="239" spans="1:26" ht="14.25" customHeight="1">
      <c r="A239" s="202"/>
      <c r="B239" s="202"/>
      <c r="C239" s="202"/>
      <c r="D239" s="202"/>
      <c r="E239" s="202"/>
      <c r="F239" s="202"/>
      <c r="G239" s="202"/>
      <c r="H239" s="2"/>
      <c r="I239" s="202"/>
      <c r="J239" s="202"/>
      <c r="K239" s="202"/>
      <c r="L239" s="202"/>
      <c r="M239" s="202"/>
      <c r="N239" s="202"/>
      <c r="O239" s="203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</row>
    <row r="240" spans="1:26" ht="14.25" customHeight="1">
      <c r="A240" s="202"/>
      <c r="B240" s="202"/>
      <c r="C240" s="202"/>
      <c r="D240" s="202"/>
      <c r="E240" s="202"/>
      <c r="F240" s="202"/>
      <c r="G240" s="202"/>
      <c r="H240" s="2"/>
      <c r="I240" s="202"/>
      <c r="J240" s="202"/>
      <c r="K240" s="202"/>
      <c r="L240" s="202"/>
      <c r="M240" s="202"/>
      <c r="N240" s="202"/>
      <c r="O240" s="203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</row>
    <row r="241" spans="1:26" ht="14.25" customHeight="1">
      <c r="A241" s="202"/>
      <c r="B241" s="202"/>
      <c r="C241" s="202"/>
      <c r="D241" s="202"/>
      <c r="E241" s="202"/>
      <c r="F241" s="202"/>
      <c r="G241" s="202"/>
      <c r="H241" s="2"/>
      <c r="I241" s="202"/>
      <c r="J241" s="202"/>
      <c r="K241" s="202"/>
      <c r="L241" s="202"/>
      <c r="M241" s="202"/>
      <c r="N241" s="202"/>
      <c r="O241" s="203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</row>
    <row r="242" spans="1:26" ht="14.25" customHeight="1">
      <c r="A242" s="202"/>
      <c r="B242" s="202"/>
      <c r="C242" s="202"/>
      <c r="D242" s="202"/>
      <c r="E242" s="202"/>
      <c r="F242" s="202"/>
      <c r="G242" s="202"/>
      <c r="H242" s="2"/>
      <c r="I242" s="202"/>
      <c r="J242" s="202"/>
      <c r="K242" s="202"/>
      <c r="L242" s="202"/>
      <c r="M242" s="202"/>
      <c r="N242" s="202"/>
      <c r="O242" s="203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</row>
    <row r="243" spans="1:26" ht="14.25" customHeight="1">
      <c r="A243" s="202"/>
      <c r="B243" s="202"/>
      <c r="C243" s="202"/>
      <c r="D243" s="202"/>
      <c r="E243" s="202"/>
      <c r="F243" s="202"/>
      <c r="G243" s="202"/>
      <c r="H243" s="2"/>
      <c r="I243" s="202"/>
      <c r="J243" s="202"/>
      <c r="K243" s="202"/>
      <c r="L243" s="202"/>
      <c r="M243" s="202"/>
      <c r="N243" s="202"/>
      <c r="O243" s="203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</row>
    <row r="244" spans="1:26" ht="14.25" customHeight="1">
      <c r="A244" s="202"/>
      <c r="B244" s="202"/>
      <c r="C244" s="202"/>
      <c r="D244" s="202"/>
      <c r="E244" s="202"/>
      <c r="F244" s="202"/>
      <c r="G244" s="202"/>
      <c r="H244" s="2"/>
      <c r="I244" s="202"/>
      <c r="J244" s="202"/>
      <c r="K244" s="202"/>
      <c r="L244" s="202"/>
      <c r="M244" s="202"/>
      <c r="N244" s="202"/>
      <c r="O244" s="203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</row>
    <row r="245" spans="1:26" ht="14.25" customHeight="1">
      <c r="A245" s="202"/>
      <c r="B245" s="202"/>
      <c r="C245" s="202"/>
      <c r="D245" s="202"/>
      <c r="E245" s="202"/>
      <c r="F245" s="202"/>
      <c r="G245" s="202"/>
      <c r="H245" s="2"/>
      <c r="I245" s="202"/>
      <c r="J245" s="202"/>
      <c r="K245" s="202"/>
      <c r="L245" s="202"/>
      <c r="M245" s="202"/>
      <c r="N245" s="202"/>
      <c r="O245" s="203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</row>
    <row r="246" spans="1:26" ht="14.25" customHeight="1">
      <c r="A246" s="202"/>
      <c r="B246" s="202"/>
      <c r="C246" s="202"/>
      <c r="D246" s="202"/>
      <c r="E246" s="202"/>
      <c r="F246" s="202"/>
      <c r="G246" s="202"/>
      <c r="H246" s="2"/>
      <c r="I246" s="202"/>
      <c r="J246" s="202"/>
      <c r="K246" s="202"/>
      <c r="L246" s="202"/>
      <c r="M246" s="202"/>
      <c r="N246" s="202"/>
      <c r="O246" s="203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</row>
    <row r="247" spans="1:26" ht="14.25" customHeight="1">
      <c r="A247" s="202"/>
      <c r="B247" s="202"/>
      <c r="C247" s="202"/>
      <c r="D247" s="202"/>
      <c r="E247" s="202"/>
      <c r="F247" s="202"/>
      <c r="G247" s="202"/>
      <c r="H247" s="2"/>
      <c r="I247" s="202"/>
      <c r="J247" s="202"/>
      <c r="K247" s="202"/>
      <c r="L247" s="202"/>
      <c r="M247" s="202"/>
      <c r="N247" s="202"/>
      <c r="O247" s="203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</row>
    <row r="248" spans="1:26" ht="14.25" customHeight="1">
      <c r="A248" s="202"/>
      <c r="B248" s="202"/>
      <c r="C248" s="202"/>
      <c r="D248" s="202"/>
      <c r="E248" s="202"/>
      <c r="F248" s="202"/>
      <c r="G248" s="202"/>
      <c r="H248" s="2"/>
      <c r="I248" s="202"/>
      <c r="J248" s="202"/>
      <c r="K248" s="202"/>
      <c r="L248" s="202"/>
      <c r="M248" s="202"/>
      <c r="N248" s="202"/>
      <c r="O248" s="203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</row>
    <row r="249" spans="1:26" ht="14.25" customHeight="1">
      <c r="A249" s="202"/>
      <c r="B249" s="202"/>
      <c r="C249" s="202"/>
      <c r="D249" s="202"/>
      <c r="E249" s="202"/>
      <c r="F249" s="202"/>
      <c r="G249" s="202"/>
      <c r="H249" s="2"/>
      <c r="I249" s="202"/>
      <c r="J249" s="202"/>
      <c r="K249" s="202"/>
      <c r="L249" s="202"/>
      <c r="M249" s="202"/>
      <c r="N249" s="202"/>
      <c r="O249" s="203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</row>
    <row r="250" spans="1:26" ht="14.25" customHeight="1">
      <c r="A250" s="202"/>
      <c r="B250" s="202"/>
      <c r="C250" s="202"/>
      <c r="D250" s="202"/>
      <c r="E250" s="202"/>
      <c r="F250" s="202"/>
      <c r="G250" s="202"/>
      <c r="H250" s="2"/>
      <c r="I250" s="202"/>
      <c r="J250" s="202"/>
      <c r="K250" s="202"/>
      <c r="L250" s="202"/>
      <c r="M250" s="202"/>
      <c r="N250" s="202"/>
      <c r="O250" s="203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</row>
    <row r="251" spans="1:26" ht="14.25" customHeight="1">
      <c r="A251" s="202"/>
      <c r="B251" s="202"/>
      <c r="C251" s="202"/>
      <c r="D251" s="202"/>
      <c r="E251" s="202"/>
      <c r="F251" s="202"/>
      <c r="G251" s="202"/>
      <c r="H251" s="2"/>
      <c r="I251" s="202"/>
      <c r="J251" s="202"/>
      <c r="K251" s="202"/>
      <c r="L251" s="202"/>
      <c r="M251" s="202"/>
      <c r="N251" s="202"/>
      <c r="O251" s="203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</row>
    <row r="252" spans="1:26" ht="14.25" customHeight="1">
      <c r="A252" s="202"/>
      <c r="B252" s="202"/>
      <c r="C252" s="202"/>
      <c r="D252" s="202"/>
      <c r="E252" s="202"/>
      <c r="F252" s="202"/>
      <c r="G252" s="202"/>
      <c r="H252" s="2"/>
      <c r="I252" s="202"/>
      <c r="J252" s="202"/>
      <c r="K252" s="202"/>
      <c r="L252" s="202"/>
      <c r="M252" s="202"/>
      <c r="N252" s="202"/>
      <c r="O252" s="203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</row>
    <row r="253" spans="1:26" ht="14.25" customHeight="1">
      <c r="A253" s="202"/>
      <c r="B253" s="202"/>
      <c r="C253" s="202"/>
      <c r="D253" s="202"/>
      <c r="E253" s="202"/>
      <c r="F253" s="202"/>
      <c r="G253" s="202"/>
      <c r="H253" s="2"/>
      <c r="I253" s="202"/>
      <c r="J253" s="202"/>
      <c r="K253" s="202"/>
      <c r="L253" s="202"/>
      <c r="M253" s="202"/>
      <c r="N253" s="202"/>
      <c r="O253" s="203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</row>
    <row r="254" spans="1:26" ht="14.25" customHeight="1">
      <c r="A254" s="202"/>
      <c r="B254" s="202"/>
      <c r="C254" s="202"/>
      <c r="D254" s="202"/>
      <c r="E254" s="202"/>
      <c r="F254" s="202"/>
      <c r="G254" s="202"/>
      <c r="H254" s="2"/>
      <c r="I254" s="202"/>
      <c r="J254" s="202"/>
      <c r="K254" s="202"/>
      <c r="L254" s="202"/>
      <c r="M254" s="202"/>
      <c r="N254" s="202"/>
      <c r="O254" s="203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</row>
    <row r="255" spans="1:26" ht="14.25" customHeight="1">
      <c r="A255" s="202"/>
      <c r="B255" s="202"/>
      <c r="C255" s="202"/>
      <c r="D255" s="202"/>
      <c r="E255" s="202"/>
      <c r="F255" s="202"/>
      <c r="G255" s="202"/>
      <c r="H255" s="2"/>
      <c r="I255" s="202"/>
      <c r="J255" s="202"/>
      <c r="K255" s="202"/>
      <c r="L255" s="202"/>
      <c r="M255" s="202"/>
      <c r="N255" s="202"/>
      <c r="O255" s="203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</row>
    <row r="256" spans="1:26" ht="14.25" customHeight="1">
      <c r="A256" s="202"/>
      <c r="B256" s="202"/>
      <c r="C256" s="202"/>
      <c r="D256" s="202"/>
      <c r="E256" s="202"/>
      <c r="F256" s="202"/>
      <c r="G256" s="202"/>
      <c r="H256" s="2"/>
      <c r="I256" s="202"/>
      <c r="J256" s="202"/>
      <c r="K256" s="202"/>
      <c r="L256" s="202"/>
      <c r="M256" s="202"/>
      <c r="N256" s="202"/>
      <c r="O256" s="203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</row>
    <row r="257" spans="1:26" ht="14.25" customHeight="1">
      <c r="A257" s="202"/>
      <c r="B257" s="202"/>
      <c r="C257" s="202"/>
      <c r="D257" s="202"/>
      <c r="E257" s="202"/>
      <c r="F257" s="202"/>
      <c r="G257" s="202"/>
      <c r="H257" s="2"/>
      <c r="I257" s="202"/>
      <c r="J257" s="202"/>
      <c r="K257" s="202"/>
      <c r="L257" s="202"/>
      <c r="M257" s="202"/>
      <c r="N257" s="202"/>
      <c r="O257" s="203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</row>
    <row r="258" spans="1:26" ht="14.25" customHeight="1">
      <c r="A258" s="202"/>
      <c r="B258" s="202"/>
      <c r="C258" s="202"/>
      <c r="D258" s="202"/>
      <c r="E258" s="202"/>
      <c r="F258" s="202"/>
      <c r="G258" s="202"/>
      <c r="H258" s="2"/>
      <c r="I258" s="202"/>
      <c r="J258" s="202"/>
      <c r="K258" s="202"/>
      <c r="L258" s="202"/>
      <c r="M258" s="202"/>
      <c r="N258" s="202"/>
      <c r="O258" s="203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</row>
    <row r="259" spans="1:26" ht="14.25" customHeight="1">
      <c r="A259" s="202"/>
      <c r="B259" s="202"/>
      <c r="C259" s="202"/>
      <c r="D259" s="202"/>
      <c r="E259" s="202"/>
      <c r="F259" s="202"/>
      <c r="G259" s="202"/>
      <c r="H259" s="2"/>
      <c r="I259" s="202"/>
      <c r="J259" s="202"/>
      <c r="K259" s="202"/>
      <c r="L259" s="202"/>
      <c r="M259" s="202"/>
      <c r="N259" s="202"/>
      <c r="O259" s="203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</row>
    <row r="260" spans="1:26" ht="14.25" customHeight="1">
      <c r="A260" s="202"/>
      <c r="B260" s="202"/>
      <c r="C260" s="202"/>
      <c r="D260" s="202"/>
      <c r="E260" s="202"/>
      <c r="F260" s="202"/>
      <c r="G260" s="202"/>
      <c r="H260" s="2"/>
      <c r="I260" s="202"/>
      <c r="J260" s="202"/>
      <c r="K260" s="202"/>
      <c r="L260" s="202"/>
      <c r="M260" s="202"/>
      <c r="N260" s="202"/>
      <c r="O260" s="203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</row>
    <row r="261" spans="1:26" ht="14.25" customHeight="1">
      <c r="A261" s="202"/>
      <c r="B261" s="202"/>
      <c r="C261" s="202"/>
      <c r="D261" s="202"/>
      <c r="E261" s="202"/>
      <c r="F261" s="202"/>
      <c r="G261" s="202"/>
      <c r="H261" s="2"/>
      <c r="I261" s="202"/>
      <c r="J261" s="202"/>
      <c r="K261" s="202"/>
      <c r="L261" s="202"/>
      <c r="M261" s="202"/>
      <c r="N261" s="202"/>
      <c r="O261" s="203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</row>
    <row r="262" spans="1:26" ht="14.25" customHeight="1">
      <c r="A262" s="202"/>
      <c r="B262" s="202"/>
      <c r="C262" s="202"/>
      <c r="D262" s="202"/>
      <c r="E262" s="202"/>
      <c r="F262" s="202"/>
      <c r="G262" s="202"/>
      <c r="H262" s="2"/>
      <c r="I262" s="202"/>
      <c r="J262" s="202"/>
      <c r="K262" s="202"/>
      <c r="L262" s="202"/>
      <c r="M262" s="202"/>
      <c r="N262" s="202"/>
      <c r="O262" s="203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</row>
    <row r="263" spans="1:26" ht="14.25" customHeight="1">
      <c r="A263" s="202"/>
      <c r="B263" s="202"/>
      <c r="C263" s="202"/>
      <c r="D263" s="202"/>
      <c r="E263" s="202"/>
      <c r="F263" s="202"/>
      <c r="G263" s="202"/>
      <c r="H263" s="2"/>
      <c r="I263" s="202"/>
      <c r="J263" s="202"/>
      <c r="K263" s="202"/>
      <c r="L263" s="202"/>
      <c r="M263" s="202"/>
      <c r="N263" s="202"/>
      <c r="O263" s="203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</row>
    <row r="264" spans="1:26" ht="14.25" customHeight="1">
      <c r="A264" s="202"/>
      <c r="B264" s="202"/>
      <c r="C264" s="202"/>
      <c r="D264" s="202"/>
      <c r="E264" s="202"/>
      <c r="F264" s="202"/>
      <c r="G264" s="202"/>
      <c r="H264" s="2"/>
      <c r="I264" s="202"/>
      <c r="J264" s="202"/>
      <c r="K264" s="202"/>
      <c r="L264" s="202"/>
      <c r="M264" s="202"/>
      <c r="N264" s="202"/>
      <c r="O264" s="203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</row>
    <row r="265" spans="1:26" ht="14.25" customHeight="1">
      <c r="A265" s="202"/>
      <c r="B265" s="202"/>
      <c r="C265" s="202"/>
      <c r="D265" s="202"/>
      <c r="E265" s="202"/>
      <c r="F265" s="202"/>
      <c r="G265" s="202"/>
      <c r="H265" s="2"/>
      <c r="I265" s="202"/>
      <c r="J265" s="202"/>
      <c r="K265" s="202"/>
      <c r="L265" s="202"/>
      <c r="M265" s="202"/>
      <c r="N265" s="202"/>
      <c r="O265" s="203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</row>
    <row r="266" spans="1:26" ht="14.25" customHeight="1">
      <c r="A266" s="202"/>
      <c r="B266" s="202"/>
      <c r="C266" s="202"/>
      <c r="D266" s="202"/>
      <c r="E266" s="202"/>
      <c r="F266" s="202"/>
      <c r="G266" s="202"/>
      <c r="H266" s="2"/>
      <c r="I266" s="202"/>
      <c r="J266" s="202"/>
      <c r="K266" s="202"/>
      <c r="L266" s="202"/>
      <c r="M266" s="202"/>
      <c r="N266" s="202"/>
      <c r="O266" s="203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</row>
    <row r="267" spans="1:26" ht="14.25" customHeight="1">
      <c r="A267" s="202"/>
      <c r="B267" s="202"/>
      <c r="C267" s="202"/>
      <c r="D267" s="202"/>
      <c r="E267" s="202"/>
      <c r="F267" s="202"/>
      <c r="G267" s="202"/>
      <c r="H267" s="2"/>
      <c r="I267" s="202"/>
      <c r="J267" s="202"/>
      <c r="K267" s="202"/>
      <c r="L267" s="202"/>
      <c r="M267" s="202"/>
      <c r="N267" s="202"/>
      <c r="O267" s="203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</row>
    <row r="268" spans="1:26" ht="14.25" customHeight="1">
      <c r="A268" s="202"/>
      <c r="B268" s="202"/>
      <c r="C268" s="202"/>
      <c r="D268" s="202"/>
      <c r="E268" s="202"/>
      <c r="F268" s="202"/>
      <c r="G268" s="202"/>
      <c r="H268" s="2"/>
      <c r="I268" s="202"/>
      <c r="J268" s="202"/>
      <c r="K268" s="202"/>
      <c r="L268" s="202"/>
      <c r="M268" s="202"/>
      <c r="N268" s="202"/>
      <c r="O268" s="203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</row>
    <row r="269" spans="1:26" ht="14.25" customHeight="1">
      <c r="A269" s="202"/>
      <c r="B269" s="202"/>
      <c r="C269" s="202"/>
      <c r="D269" s="202"/>
      <c r="E269" s="202"/>
      <c r="F269" s="202"/>
      <c r="G269" s="202"/>
      <c r="H269" s="2"/>
      <c r="I269" s="202"/>
      <c r="J269" s="202"/>
      <c r="K269" s="202"/>
      <c r="L269" s="202"/>
      <c r="M269" s="202"/>
      <c r="N269" s="202"/>
      <c r="O269" s="203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</row>
    <row r="270" spans="1:26" ht="14.25" customHeight="1">
      <c r="A270" s="202"/>
      <c r="B270" s="202"/>
      <c r="C270" s="202"/>
      <c r="D270" s="202"/>
      <c r="E270" s="202"/>
      <c r="F270" s="202"/>
      <c r="G270" s="202"/>
      <c r="H270" s="2"/>
      <c r="I270" s="202"/>
      <c r="J270" s="202"/>
      <c r="K270" s="202"/>
      <c r="L270" s="202"/>
      <c r="M270" s="202"/>
      <c r="N270" s="202"/>
      <c r="O270" s="203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</row>
    <row r="271" spans="1:26" ht="14.25" customHeight="1">
      <c r="A271" s="202"/>
      <c r="B271" s="202"/>
      <c r="C271" s="202"/>
      <c r="D271" s="202"/>
      <c r="E271" s="202"/>
      <c r="F271" s="202"/>
      <c r="G271" s="202"/>
      <c r="H271" s="2"/>
      <c r="I271" s="202"/>
      <c r="J271" s="202"/>
      <c r="K271" s="202"/>
      <c r="L271" s="202"/>
      <c r="M271" s="202"/>
      <c r="N271" s="202"/>
      <c r="O271" s="203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</row>
    <row r="272" spans="1:26" ht="14.25" customHeight="1">
      <c r="A272" s="202"/>
      <c r="B272" s="202"/>
      <c r="C272" s="202"/>
      <c r="D272" s="202"/>
      <c r="E272" s="202"/>
      <c r="F272" s="202"/>
      <c r="G272" s="202"/>
      <c r="H272" s="2"/>
      <c r="I272" s="202"/>
      <c r="J272" s="202"/>
      <c r="K272" s="202"/>
      <c r="L272" s="202"/>
      <c r="M272" s="202"/>
      <c r="N272" s="202"/>
      <c r="O272" s="203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</row>
    <row r="273" spans="1:26" ht="14.25" customHeight="1">
      <c r="A273" s="202"/>
      <c r="B273" s="202"/>
      <c r="C273" s="202"/>
      <c r="D273" s="202"/>
      <c r="E273" s="202"/>
      <c r="F273" s="202"/>
      <c r="G273" s="202"/>
      <c r="H273" s="2"/>
      <c r="I273" s="202"/>
      <c r="J273" s="202"/>
      <c r="K273" s="202"/>
      <c r="L273" s="202"/>
      <c r="M273" s="202"/>
      <c r="N273" s="202"/>
      <c r="O273" s="203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</row>
    <row r="274" spans="1:26" ht="14.25" customHeight="1">
      <c r="A274" s="202"/>
      <c r="B274" s="202"/>
      <c r="C274" s="202"/>
      <c r="D274" s="202"/>
      <c r="E274" s="202"/>
      <c r="F274" s="202"/>
      <c r="G274" s="202"/>
      <c r="H274" s="2"/>
      <c r="I274" s="202"/>
      <c r="J274" s="202"/>
      <c r="K274" s="202"/>
      <c r="L274" s="202"/>
      <c r="M274" s="202"/>
      <c r="N274" s="202"/>
      <c r="O274" s="203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</row>
    <row r="275" spans="1:26" ht="14.25" customHeight="1">
      <c r="A275" s="202"/>
      <c r="B275" s="202"/>
      <c r="C275" s="202"/>
      <c r="D275" s="202"/>
      <c r="E275" s="202"/>
      <c r="F275" s="202"/>
      <c r="G275" s="202"/>
      <c r="H275" s="2"/>
      <c r="I275" s="202"/>
      <c r="J275" s="202"/>
      <c r="K275" s="202"/>
      <c r="L275" s="202"/>
      <c r="M275" s="202"/>
      <c r="N275" s="202"/>
      <c r="O275" s="203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</row>
    <row r="276" spans="1:26" ht="14.25" customHeight="1">
      <c r="A276" s="202"/>
      <c r="B276" s="202"/>
      <c r="C276" s="202"/>
      <c r="D276" s="202"/>
      <c r="E276" s="202"/>
      <c r="F276" s="202"/>
      <c r="G276" s="202"/>
      <c r="H276" s="2"/>
      <c r="I276" s="202"/>
      <c r="J276" s="202"/>
      <c r="K276" s="202"/>
      <c r="L276" s="202"/>
      <c r="M276" s="202"/>
      <c r="N276" s="202"/>
      <c r="O276" s="203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</row>
    <row r="277" spans="1:26" ht="14.25" customHeight="1">
      <c r="A277" s="202"/>
      <c r="B277" s="202"/>
      <c r="C277" s="202"/>
      <c r="D277" s="202"/>
      <c r="E277" s="202"/>
      <c r="F277" s="202"/>
      <c r="G277" s="202"/>
      <c r="H277" s="2"/>
      <c r="I277" s="202"/>
      <c r="J277" s="202"/>
      <c r="K277" s="202"/>
      <c r="L277" s="202"/>
      <c r="M277" s="202"/>
      <c r="N277" s="202"/>
      <c r="O277" s="203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</row>
    <row r="278" spans="1:26" ht="14.25" customHeight="1">
      <c r="A278" s="202"/>
      <c r="B278" s="202"/>
      <c r="C278" s="202"/>
      <c r="D278" s="202"/>
      <c r="E278" s="202"/>
      <c r="F278" s="202"/>
      <c r="G278" s="202"/>
      <c r="H278" s="2"/>
      <c r="I278" s="202"/>
      <c r="J278" s="202"/>
      <c r="K278" s="202"/>
      <c r="L278" s="202"/>
      <c r="M278" s="202"/>
      <c r="N278" s="202"/>
      <c r="O278" s="203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</row>
    <row r="279" spans="1:26" ht="14.25" customHeight="1">
      <c r="A279" s="202"/>
      <c r="B279" s="202"/>
      <c r="C279" s="202"/>
      <c r="D279" s="202"/>
      <c r="E279" s="202"/>
      <c r="F279" s="202"/>
      <c r="G279" s="202"/>
      <c r="H279" s="2"/>
      <c r="I279" s="202"/>
      <c r="J279" s="202"/>
      <c r="K279" s="202"/>
      <c r="L279" s="202"/>
      <c r="M279" s="202"/>
      <c r="N279" s="202"/>
      <c r="O279" s="203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</row>
    <row r="280" spans="1:26" ht="14.25" customHeight="1">
      <c r="A280" s="202"/>
      <c r="B280" s="202"/>
      <c r="C280" s="202"/>
      <c r="D280" s="202"/>
      <c r="E280" s="202"/>
      <c r="F280" s="202"/>
      <c r="G280" s="202"/>
      <c r="H280" s="2"/>
      <c r="I280" s="202"/>
      <c r="J280" s="202"/>
      <c r="K280" s="202"/>
      <c r="L280" s="202"/>
      <c r="M280" s="202"/>
      <c r="N280" s="202"/>
      <c r="O280" s="203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</row>
    <row r="281" spans="1:26" ht="14.25" customHeight="1">
      <c r="A281" s="202"/>
      <c r="B281" s="202"/>
      <c r="C281" s="202"/>
      <c r="D281" s="202"/>
      <c r="E281" s="202"/>
      <c r="F281" s="202"/>
      <c r="G281" s="202"/>
      <c r="H281" s="2"/>
      <c r="I281" s="202"/>
      <c r="J281" s="202"/>
      <c r="K281" s="202"/>
      <c r="L281" s="202"/>
      <c r="M281" s="202"/>
      <c r="N281" s="202"/>
      <c r="O281" s="203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</row>
    <row r="282" spans="1:26" ht="14.25" customHeight="1">
      <c r="A282" s="202"/>
      <c r="B282" s="202"/>
      <c r="C282" s="202"/>
      <c r="D282" s="202"/>
      <c r="E282" s="202"/>
      <c r="F282" s="202"/>
      <c r="G282" s="202"/>
      <c r="H282" s="2"/>
      <c r="I282" s="202"/>
      <c r="J282" s="202"/>
      <c r="K282" s="202"/>
      <c r="L282" s="202"/>
      <c r="M282" s="202"/>
      <c r="N282" s="202"/>
      <c r="O282" s="203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</row>
    <row r="283" spans="1:26" ht="14.25" customHeight="1">
      <c r="A283" s="202"/>
      <c r="B283" s="202"/>
      <c r="C283" s="202"/>
      <c r="D283" s="202"/>
      <c r="E283" s="202"/>
      <c r="F283" s="202"/>
      <c r="G283" s="202"/>
      <c r="H283" s="2"/>
      <c r="I283" s="202"/>
      <c r="J283" s="202"/>
      <c r="K283" s="202"/>
      <c r="L283" s="202"/>
      <c r="M283" s="202"/>
      <c r="N283" s="202"/>
      <c r="O283" s="203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</row>
    <row r="284" spans="1:26" ht="14.25" customHeight="1">
      <c r="A284" s="202"/>
      <c r="B284" s="202"/>
      <c r="C284" s="202"/>
      <c r="D284" s="202"/>
      <c r="E284" s="202"/>
      <c r="F284" s="202"/>
      <c r="G284" s="202"/>
      <c r="H284" s="2"/>
      <c r="I284" s="202"/>
      <c r="J284" s="202"/>
      <c r="K284" s="202"/>
      <c r="L284" s="202"/>
      <c r="M284" s="202"/>
      <c r="N284" s="202"/>
      <c r="O284" s="203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</row>
    <row r="285" spans="1:26" ht="14.25" customHeight="1">
      <c r="A285" s="202"/>
      <c r="B285" s="202"/>
      <c r="C285" s="202"/>
      <c r="D285" s="202"/>
      <c r="E285" s="202"/>
      <c r="F285" s="202"/>
      <c r="G285" s="202"/>
      <c r="H285" s="2"/>
      <c r="I285" s="202"/>
      <c r="J285" s="202"/>
      <c r="K285" s="202"/>
      <c r="L285" s="202"/>
      <c r="M285" s="202"/>
      <c r="N285" s="202"/>
      <c r="O285" s="203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</row>
    <row r="286" spans="1:26" ht="14.25" customHeight="1">
      <c r="A286" s="202"/>
      <c r="B286" s="202"/>
      <c r="C286" s="202"/>
      <c r="D286" s="202"/>
      <c r="E286" s="202"/>
      <c r="F286" s="202"/>
      <c r="G286" s="202"/>
      <c r="H286" s="2"/>
      <c r="I286" s="202"/>
      <c r="J286" s="202"/>
      <c r="K286" s="202"/>
      <c r="L286" s="202"/>
      <c r="M286" s="202"/>
      <c r="N286" s="202"/>
      <c r="O286" s="203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</row>
    <row r="287" spans="1:26" ht="14.25" customHeight="1">
      <c r="A287" s="202"/>
      <c r="B287" s="202"/>
      <c r="C287" s="202"/>
      <c r="D287" s="202"/>
      <c r="E287" s="202"/>
      <c r="F287" s="202"/>
      <c r="G287" s="202"/>
      <c r="H287" s="2"/>
      <c r="I287" s="202"/>
      <c r="J287" s="202"/>
      <c r="K287" s="202"/>
      <c r="L287" s="202"/>
      <c r="M287" s="202"/>
      <c r="N287" s="202"/>
      <c r="O287" s="203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</row>
    <row r="288" spans="1:26" ht="14.25" customHeight="1">
      <c r="A288" s="202"/>
      <c r="B288" s="202"/>
      <c r="C288" s="202"/>
      <c r="D288" s="202"/>
      <c r="E288" s="202"/>
      <c r="F288" s="202"/>
      <c r="G288" s="202"/>
      <c r="H288" s="2"/>
      <c r="I288" s="202"/>
      <c r="J288" s="202"/>
      <c r="K288" s="202"/>
      <c r="L288" s="202"/>
      <c r="M288" s="202"/>
      <c r="N288" s="202"/>
      <c r="O288" s="203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</row>
    <row r="289" spans="1:26" ht="14.25" customHeight="1">
      <c r="A289" s="202"/>
      <c r="B289" s="202"/>
      <c r="C289" s="202"/>
      <c r="D289" s="202"/>
      <c r="E289" s="202"/>
      <c r="F289" s="202"/>
      <c r="G289" s="202"/>
      <c r="H289" s="2"/>
      <c r="I289" s="202"/>
      <c r="J289" s="202"/>
      <c r="K289" s="202"/>
      <c r="L289" s="202"/>
      <c r="M289" s="202"/>
      <c r="N289" s="202"/>
      <c r="O289" s="203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</row>
    <row r="290" spans="1:26" ht="14.25" customHeight="1">
      <c r="A290" s="202"/>
      <c r="B290" s="202"/>
      <c r="C290" s="202"/>
      <c r="D290" s="202"/>
      <c r="E290" s="202"/>
      <c r="F290" s="202"/>
      <c r="G290" s="202"/>
      <c r="H290" s="2"/>
      <c r="I290" s="202"/>
      <c r="J290" s="202"/>
      <c r="K290" s="202"/>
      <c r="L290" s="202"/>
      <c r="M290" s="202"/>
      <c r="N290" s="202"/>
      <c r="O290" s="203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</row>
    <row r="291" spans="1:26" ht="14.25" customHeight="1">
      <c r="A291" s="202"/>
      <c r="B291" s="202"/>
      <c r="C291" s="202"/>
      <c r="D291" s="202"/>
      <c r="E291" s="202"/>
      <c r="F291" s="202"/>
      <c r="G291" s="202"/>
      <c r="H291" s="2"/>
      <c r="I291" s="202"/>
      <c r="J291" s="202"/>
      <c r="K291" s="202"/>
      <c r="L291" s="202"/>
      <c r="M291" s="202"/>
      <c r="N291" s="202"/>
      <c r="O291" s="203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</row>
    <row r="292" spans="1:26" ht="14.25" customHeight="1">
      <c r="A292" s="202"/>
      <c r="B292" s="202"/>
      <c r="C292" s="202"/>
      <c r="D292" s="202"/>
      <c r="E292" s="202"/>
      <c r="F292" s="202"/>
      <c r="G292" s="202"/>
      <c r="H292" s="2"/>
      <c r="I292" s="202"/>
      <c r="J292" s="202"/>
      <c r="K292" s="202"/>
      <c r="L292" s="202"/>
      <c r="M292" s="202"/>
      <c r="N292" s="202"/>
      <c r="O292" s="203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</row>
    <row r="293" spans="1:26" ht="14.25" customHeight="1">
      <c r="A293" s="202"/>
      <c r="B293" s="202"/>
      <c r="C293" s="202"/>
      <c r="D293" s="202"/>
      <c r="E293" s="202"/>
      <c r="F293" s="202"/>
      <c r="G293" s="202"/>
      <c r="H293" s="2"/>
      <c r="I293" s="202"/>
      <c r="J293" s="202"/>
      <c r="K293" s="202"/>
      <c r="L293" s="202"/>
      <c r="M293" s="202"/>
      <c r="N293" s="202"/>
      <c r="O293" s="203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</row>
    <row r="294" spans="1:26" ht="14.25" customHeight="1">
      <c r="A294" s="202"/>
      <c r="B294" s="202"/>
      <c r="C294" s="202"/>
      <c r="D294" s="202"/>
      <c r="E294" s="202"/>
      <c r="F294" s="202"/>
      <c r="G294" s="202"/>
      <c r="H294" s="2"/>
      <c r="I294" s="202"/>
      <c r="J294" s="202"/>
      <c r="K294" s="202"/>
      <c r="L294" s="202"/>
      <c r="M294" s="202"/>
      <c r="N294" s="202"/>
      <c r="O294" s="203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</row>
    <row r="295" spans="1:26" ht="14.25" customHeight="1">
      <c r="A295" s="202"/>
      <c r="B295" s="202"/>
      <c r="C295" s="202"/>
      <c r="D295" s="202"/>
      <c r="E295" s="202"/>
      <c r="F295" s="202"/>
      <c r="G295" s="202"/>
      <c r="H295" s="2"/>
      <c r="I295" s="202"/>
      <c r="J295" s="202"/>
      <c r="K295" s="202"/>
      <c r="L295" s="202"/>
      <c r="M295" s="202"/>
      <c r="N295" s="202"/>
      <c r="O295" s="203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</row>
    <row r="296" spans="1:26" ht="14.25" customHeight="1">
      <c r="A296" s="202"/>
      <c r="B296" s="202"/>
      <c r="C296" s="202"/>
      <c r="D296" s="202"/>
      <c r="E296" s="202"/>
      <c r="F296" s="202"/>
      <c r="G296" s="202"/>
      <c r="H296" s="2"/>
      <c r="I296" s="202"/>
      <c r="J296" s="202"/>
      <c r="K296" s="202"/>
      <c r="L296" s="202"/>
      <c r="M296" s="202"/>
      <c r="N296" s="202"/>
      <c r="O296" s="203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</row>
    <row r="297" spans="1:26" ht="14.25" customHeight="1">
      <c r="A297" s="202"/>
      <c r="B297" s="202"/>
      <c r="C297" s="202"/>
      <c r="D297" s="202"/>
      <c r="E297" s="202"/>
      <c r="F297" s="202"/>
      <c r="G297" s="202"/>
      <c r="H297" s="2"/>
      <c r="I297" s="202"/>
      <c r="J297" s="202"/>
      <c r="K297" s="202"/>
      <c r="L297" s="202"/>
      <c r="M297" s="202"/>
      <c r="N297" s="202"/>
      <c r="O297" s="203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4.25" customHeight="1">
      <c r="A298" s="202"/>
      <c r="B298" s="202"/>
      <c r="C298" s="202"/>
      <c r="D298" s="202"/>
      <c r="E298" s="202"/>
      <c r="F298" s="202"/>
      <c r="G298" s="202"/>
      <c r="H298" s="2"/>
      <c r="I298" s="202"/>
      <c r="J298" s="202"/>
      <c r="K298" s="202"/>
      <c r="L298" s="202"/>
      <c r="M298" s="202"/>
      <c r="N298" s="202"/>
      <c r="O298" s="203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4.25" customHeight="1">
      <c r="A299" s="202"/>
      <c r="B299" s="202"/>
      <c r="C299" s="202"/>
      <c r="D299" s="202"/>
      <c r="E299" s="202"/>
      <c r="F299" s="202"/>
      <c r="G299" s="202"/>
      <c r="H299" s="2"/>
      <c r="I299" s="202"/>
      <c r="J299" s="202"/>
      <c r="K299" s="202"/>
      <c r="L299" s="202"/>
      <c r="M299" s="202"/>
      <c r="N299" s="202"/>
      <c r="O299" s="203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4.25" customHeight="1">
      <c r="A300" s="202"/>
      <c r="B300" s="202"/>
      <c r="C300" s="202"/>
      <c r="D300" s="202"/>
      <c r="E300" s="202"/>
      <c r="F300" s="202"/>
      <c r="G300" s="202"/>
      <c r="H300" s="2"/>
      <c r="I300" s="202"/>
      <c r="J300" s="202"/>
      <c r="K300" s="202"/>
      <c r="L300" s="202"/>
      <c r="M300" s="202"/>
      <c r="N300" s="202"/>
      <c r="O300" s="203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4.25" customHeight="1">
      <c r="A301" s="202"/>
      <c r="B301" s="202"/>
      <c r="C301" s="202"/>
      <c r="D301" s="202"/>
      <c r="E301" s="202"/>
      <c r="F301" s="202"/>
      <c r="G301" s="202"/>
      <c r="H301" s="2"/>
      <c r="I301" s="202"/>
      <c r="J301" s="202"/>
      <c r="K301" s="202"/>
      <c r="L301" s="202"/>
      <c r="M301" s="202"/>
      <c r="N301" s="202"/>
      <c r="O301" s="203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4.25" customHeight="1">
      <c r="A302" s="202"/>
      <c r="B302" s="202"/>
      <c r="C302" s="202"/>
      <c r="D302" s="202"/>
      <c r="E302" s="202"/>
      <c r="F302" s="202"/>
      <c r="G302" s="202"/>
      <c r="H302" s="2"/>
      <c r="I302" s="202"/>
      <c r="J302" s="202"/>
      <c r="K302" s="202"/>
      <c r="L302" s="202"/>
      <c r="M302" s="202"/>
      <c r="N302" s="202"/>
      <c r="O302" s="203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4.25" customHeight="1">
      <c r="A303" s="202"/>
      <c r="B303" s="202"/>
      <c r="C303" s="202"/>
      <c r="D303" s="202"/>
      <c r="E303" s="202"/>
      <c r="F303" s="202"/>
      <c r="G303" s="202"/>
      <c r="H303" s="2"/>
      <c r="I303" s="202"/>
      <c r="J303" s="202"/>
      <c r="K303" s="202"/>
      <c r="L303" s="202"/>
      <c r="M303" s="202"/>
      <c r="N303" s="202"/>
      <c r="O303" s="203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4.25" customHeight="1">
      <c r="A304" s="202"/>
      <c r="B304" s="202"/>
      <c r="C304" s="202"/>
      <c r="D304" s="202"/>
      <c r="E304" s="202"/>
      <c r="F304" s="202"/>
      <c r="G304" s="202"/>
      <c r="H304" s="2"/>
      <c r="I304" s="202"/>
      <c r="J304" s="202"/>
      <c r="K304" s="202"/>
      <c r="L304" s="202"/>
      <c r="M304" s="202"/>
      <c r="N304" s="202"/>
      <c r="O304" s="203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4.25" customHeight="1">
      <c r="A305" s="202"/>
      <c r="B305" s="202"/>
      <c r="C305" s="202"/>
      <c r="D305" s="202"/>
      <c r="E305" s="202"/>
      <c r="F305" s="202"/>
      <c r="G305" s="202"/>
      <c r="H305" s="2"/>
      <c r="I305" s="202"/>
      <c r="J305" s="202"/>
      <c r="K305" s="202"/>
      <c r="L305" s="202"/>
      <c r="M305" s="202"/>
      <c r="N305" s="202"/>
      <c r="O305" s="203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4.25" customHeight="1">
      <c r="A306" s="202"/>
      <c r="B306" s="202"/>
      <c r="C306" s="202"/>
      <c r="D306" s="202"/>
      <c r="E306" s="202"/>
      <c r="F306" s="202"/>
      <c r="G306" s="202"/>
      <c r="H306" s="2"/>
      <c r="I306" s="202"/>
      <c r="J306" s="202"/>
      <c r="K306" s="202"/>
      <c r="L306" s="202"/>
      <c r="M306" s="202"/>
      <c r="N306" s="202"/>
      <c r="O306" s="203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4.25" customHeight="1">
      <c r="A307" s="202"/>
      <c r="B307" s="202"/>
      <c r="C307" s="202"/>
      <c r="D307" s="202"/>
      <c r="E307" s="202"/>
      <c r="F307" s="202"/>
      <c r="G307" s="202"/>
      <c r="H307" s="2"/>
      <c r="I307" s="202"/>
      <c r="J307" s="202"/>
      <c r="K307" s="202"/>
      <c r="L307" s="202"/>
      <c r="M307" s="202"/>
      <c r="N307" s="202"/>
      <c r="O307" s="203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4.25" customHeight="1">
      <c r="A308" s="202"/>
      <c r="B308" s="202"/>
      <c r="C308" s="202"/>
      <c r="D308" s="202"/>
      <c r="E308" s="202"/>
      <c r="F308" s="202"/>
      <c r="G308" s="202"/>
      <c r="H308" s="2"/>
      <c r="I308" s="202"/>
      <c r="J308" s="202"/>
      <c r="K308" s="202"/>
      <c r="L308" s="202"/>
      <c r="M308" s="202"/>
      <c r="N308" s="202"/>
      <c r="O308" s="203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4.25" customHeight="1">
      <c r="A309" s="202"/>
      <c r="B309" s="202"/>
      <c r="C309" s="202"/>
      <c r="D309" s="202"/>
      <c r="E309" s="202"/>
      <c r="F309" s="202"/>
      <c r="G309" s="202"/>
      <c r="H309" s="2"/>
      <c r="I309" s="202"/>
      <c r="J309" s="202"/>
      <c r="K309" s="202"/>
      <c r="L309" s="202"/>
      <c r="M309" s="202"/>
      <c r="N309" s="202"/>
      <c r="O309" s="203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4.25" customHeight="1">
      <c r="A310" s="202"/>
      <c r="B310" s="202"/>
      <c r="C310" s="202"/>
      <c r="D310" s="202"/>
      <c r="E310" s="202"/>
      <c r="F310" s="202"/>
      <c r="G310" s="202"/>
      <c r="H310" s="2"/>
      <c r="I310" s="202"/>
      <c r="J310" s="202"/>
      <c r="K310" s="202"/>
      <c r="L310" s="202"/>
      <c r="M310" s="202"/>
      <c r="N310" s="202"/>
      <c r="O310" s="203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4.25" customHeight="1">
      <c r="A311" s="202"/>
      <c r="B311" s="202"/>
      <c r="C311" s="202"/>
      <c r="D311" s="202"/>
      <c r="E311" s="202"/>
      <c r="F311" s="202"/>
      <c r="G311" s="202"/>
      <c r="H311" s="2"/>
      <c r="I311" s="202"/>
      <c r="J311" s="202"/>
      <c r="K311" s="202"/>
      <c r="L311" s="202"/>
      <c r="M311" s="202"/>
      <c r="N311" s="202"/>
      <c r="O311" s="203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4.25" customHeight="1">
      <c r="A312" s="202"/>
      <c r="B312" s="202"/>
      <c r="C312" s="202"/>
      <c r="D312" s="202"/>
      <c r="E312" s="202"/>
      <c r="F312" s="202"/>
      <c r="G312" s="202"/>
      <c r="H312" s="2"/>
      <c r="I312" s="202"/>
      <c r="J312" s="202"/>
      <c r="K312" s="202"/>
      <c r="L312" s="202"/>
      <c r="M312" s="202"/>
      <c r="N312" s="202"/>
      <c r="O312" s="203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4.25" customHeight="1">
      <c r="A313" s="202"/>
      <c r="B313" s="202"/>
      <c r="C313" s="202"/>
      <c r="D313" s="202"/>
      <c r="E313" s="202"/>
      <c r="F313" s="202"/>
      <c r="G313" s="202"/>
      <c r="H313" s="2"/>
      <c r="I313" s="202"/>
      <c r="J313" s="202"/>
      <c r="K313" s="202"/>
      <c r="L313" s="202"/>
      <c r="M313" s="202"/>
      <c r="N313" s="202"/>
      <c r="O313" s="203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4.25" customHeight="1">
      <c r="A314" s="202"/>
      <c r="B314" s="202"/>
      <c r="C314" s="202"/>
      <c r="D314" s="202"/>
      <c r="E314" s="202"/>
      <c r="F314" s="202"/>
      <c r="G314" s="202"/>
      <c r="H314" s="2"/>
      <c r="I314" s="202"/>
      <c r="J314" s="202"/>
      <c r="K314" s="202"/>
      <c r="L314" s="202"/>
      <c r="M314" s="202"/>
      <c r="N314" s="202"/>
      <c r="O314" s="203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4.25" customHeight="1">
      <c r="A315" s="202"/>
      <c r="B315" s="202"/>
      <c r="C315" s="202"/>
      <c r="D315" s="202"/>
      <c r="E315" s="202"/>
      <c r="F315" s="202"/>
      <c r="G315" s="202"/>
      <c r="H315" s="2"/>
      <c r="I315" s="202"/>
      <c r="J315" s="202"/>
      <c r="K315" s="202"/>
      <c r="L315" s="202"/>
      <c r="M315" s="202"/>
      <c r="N315" s="202"/>
      <c r="O315" s="203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4.25" customHeight="1">
      <c r="A316" s="202"/>
      <c r="B316" s="202"/>
      <c r="C316" s="202"/>
      <c r="D316" s="202"/>
      <c r="E316" s="202"/>
      <c r="F316" s="202"/>
      <c r="G316" s="202"/>
      <c r="H316" s="2"/>
      <c r="I316" s="202"/>
      <c r="J316" s="202"/>
      <c r="K316" s="202"/>
      <c r="L316" s="202"/>
      <c r="M316" s="202"/>
      <c r="N316" s="202"/>
      <c r="O316" s="203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4.25" customHeight="1">
      <c r="A317" s="202"/>
      <c r="B317" s="202"/>
      <c r="C317" s="202"/>
      <c r="D317" s="202"/>
      <c r="E317" s="202"/>
      <c r="F317" s="202"/>
      <c r="G317" s="202"/>
      <c r="H317" s="2"/>
      <c r="I317" s="202"/>
      <c r="J317" s="202"/>
      <c r="K317" s="202"/>
      <c r="L317" s="202"/>
      <c r="M317" s="202"/>
      <c r="N317" s="202"/>
      <c r="O317" s="203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4.25" customHeight="1">
      <c r="A318" s="202"/>
      <c r="B318" s="202"/>
      <c r="C318" s="202"/>
      <c r="D318" s="202"/>
      <c r="E318" s="202"/>
      <c r="F318" s="202"/>
      <c r="G318" s="202"/>
      <c r="H318" s="2"/>
      <c r="I318" s="202"/>
      <c r="J318" s="202"/>
      <c r="K318" s="202"/>
      <c r="L318" s="202"/>
      <c r="M318" s="202"/>
      <c r="N318" s="202"/>
      <c r="O318" s="203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4.25" customHeight="1">
      <c r="A319" s="202"/>
      <c r="B319" s="202"/>
      <c r="C319" s="202"/>
      <c r="D319" s="202"/>
      <c r="E319" s="202"/>
      <c r="F319" s="202"/>
      <c r="G319" s="202"/>
      <c r="H319" s="2"/>
      <c r="I319" s="202"/>
      <c r="J319" s="202"/>
      <c r="K319" s="202"/>
      <c r="L319" s="202"/>
      <c r="M319" s="202"/>
      <c r="N319" s="202"/>
      <c r="O319" s="203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4.25" customHeight="1">
      <c r="A320" s="202"/>
      <c r="B320" s="202"/>
      <c r="C320" s="202"/>
      <c r="D320" s="202"/>
      <c r="E320" s="202"/>
      <c r="F320" s="202"/>
      <c r="G320" s="202"/>
      <c r="H320" s="2"/>
      <c r="I320" s="202"/>
      <c r="J320" s="202"/>
      <c r="K320" s="202"/>
      <c r="L320" s="202"/>
      <c r="M320" s="202"/>
      <c r="N320" s="202"/>
      <c r="O320" s="203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4.25" customHeight="1">
      <c r="A321" s="202"/>
      <c r="B321" s="202"/>
      <c r="C321" s="202"/>
      <c r="D321" s="202"/>
      <c r="E321" s="202"/>
      <c r="F321" s="202"/>
      <c r="G321" s="202"/>
      <c r="H321" s="2"/>
      <c r="I321" s="202"/>
      <c r="J321" s="202"/>
      <c r="K321" s="202"/>
      <c r="L321" s="202"/>
      <c r="M321" s="202"/>
      <c r="N321" s="202"/>
      <c r="O321" s="203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4.25" customHeight="1">
      <c r="A322" s="202"/>
      <c r="B322" s="202"/>
      <c r="C322" s="202"/>
      <c r="D322" s="202"/>
      <c r="E322" s="202"/>
      <c r="F322" s="202"/>
      <c r="G322" s="202"/>
      <c r="H322" s="2"/>
      <c r="I322" s="202"/>
      <c r="J322" s="202"/>
      <c r="K322" s="202"/>
      <c r="L322" s="202"/>
      <c r="M322" s="202"/>
      <c r="N322" s="202"/>
      <c r="O322" s="203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4.25" customHeight="1">
      <c r="A323" s="202"/>
      <c r="B323" s="202"/>
      <c r="C323" s="202"/>
      <c r="D323" s="202"/>
      <c r="E323" s="202"/>
      <c r="F323" s="202"/>
      <c r="G323" s="202"/>
      <c r="H323" s="2"/>
      <c r="I323" s="202"/>
      <c r="J323" s="202"/>
      <c r="K323" s="202"/>
      <c r="L323" s="202"/>
      <c r="M323" s="202"/>
      <c r="N323" s="202"/>
      <c r="O323" s="203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4.25" customHeight="1">
      <c r="A324" s="202"/>
      <c r="B324" s="202"/>
      <c r="C324" s="202"/>
      <c r="D324" s="202"/>
      <c r="E324" s="202"/>
      <c r="F324" s="202"/>
      <c r="G324" s="202"/>
      <c r="H324" s="2"/>
      <c r="I324" s="202"/>
      <c r="J324" s="202"/>
      <c r="K324" s="202"/>
      <c r="L324" s="202"/>
      <c r="M324" s="202"/>
      <c r="N324" s="202"/>
      <c r="O324" s="203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4.25" customHeight="1">
      <c r="A325" s="202"/>
      <c r="B325" s="202"/>
      <c r="C325" s="202"/>
      <c r="D325" s="202"/>
      <c r="E325" s="202"/>
      <c r="F325" s="202"/>
      <c r="G325" s="202"/>
      <c r="H325" s="2"/>
      <c r="I325" s="202"/>
      <c r="J325" s="202"/>
      <c r="K325" s="202"/>
      <c r="L325" s="202"/>
      <c r="M325" s="202"/>
      <c r="N325" s="202"/>
      <c r="O325" s="203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4.25" customHeight="1">
      <c r="A326" s="202"/>
      <c r="B326" s="202"/>
      <c r="C326" s="202"/>
      <c r="D326" s="202"/>
      <c r="E326" s="202"/>
      <c r="F326" s="202"/>
      <c r="G326" s="202"/>
      <c r="H326" s="2"/>
      <c r="I326" s="202"/>
      <c r="J326" s="202"/>
      <c r="K326" s="202"/>
      <c r="L326" s="202"/>
      <c r="M326" s="202"/>
      <c r="N326" s="202"/>
      <c r="O326" s="203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4.25" customHeight="1">
      <c r="A327" s="202"/>
      <c r="B327" s="202"/>
      <c r="C327" s="202"/>
      <c r="D327" s="202"/>
      <c r="E327" s="202"/>
      <c r="F327" s="202"/>
      <c r="G327" s="202"/>
      <c r="H327" s="2"/>
      <c r="I327" s="202"/>
      <c r="J327" s="202"/>
      <c r="K327" s="202"/>
      <c r="L327" s="202"/>
      <c r="M327" s="202"/>
      <c r="N327" s="202"/>
      <c r="O327" s="203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4.25" customHeight="1">
      <c r="A328" s="202"/>
      <c r="B328" s="202"/>
      <c r="C328" s="202"/>
      <c r="D328" s="202"/>
      <c r="E328" s="202"/>
      <c r="F328" s="202"/>
      <c r="G328" s="202"/>
      <c r="H328" s="2"/>
      <c r="I328" s="202"/>
      <c r="J328" s="202"/>
      <c r="K328" s="202"/>
      <c r="L328" s="202"/>
      <c r="M328" s="202"/>
      <c r="N328" s="202"/>
      <c r="O328" s="203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4.25" customHeight="1">
      <c r="A329" s="202"/>
      <c r="B329" s="202"/>
      <c r="C329" s="202"/>
      <c r="D329" s="202"/>
      <c r="E329" s="202"/>
      <c r="F329" s="202"/>
      <c r="G329" s="202"/>
      <c r="H329" s="2"/>
      <c r="I329" s="202"/>
      <c r="J329" s="202"/>
      <c r="K329" s="202"/>
      <c r="L329" s="202"/>
      <c r="M329" s="202"/>
      <c r="N329" s="202"/>
      <c r="O329" s="203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4.25" customHeight="1">
      <c r="A330" s="202"/>
      <c r="B330" s="202"/>
      <c r="C330" s="202"/>
      <c r="D330" s="202"/>
      <c r="E330" s="202"/>
      <c r="F330" s="202"/>
      <c r="G330" s="202"/>
      <c r="H330" s="2"/>
      <c r="I330" s="202"/>
      <c r="J330" s="202"/>
      <c r="K330" s="202"/>
      <c r="L330" s="202"/>
      <c r="M330" s="202"/>
      <c r="N330" s="202"/>
      <c r="O330" s="203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4.25" customHeight="1">
      <c r="A331" s="202"/>
      <c r="B331" s="202"/>
      <c r="C331" s="202"/>
      <c r="D331" s="202"/>
      <c r="E331" s="202"/>
      <c r="F331" s="202"/>
      <c r="G331" s="202"/>
      <c r="H331" s="2"/>
      <c r="I331" s="202"/>
      <c r="J331" s="202"/>
      <c r="K331" s="202"/>
      <c r="L331" s="202"/>
      <c r="M331" s="202"/>
      <c r="N331" s="202"/>
      <c r="O331" s="203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4.25" customHeight="1">
      <c r="A332" s="202"/>
      <c r="B332" s="202"/>
      <c r="C332" s="202"/>
      <c r="D332" s="202"/>
      <c r="E332" s="202"/>
      <c r="F332" s="202"/>
      <c r="G332" s="202"/>
      <c r="H332" s="2"/>
      <c r="I332" s="202"/>
      <c r="J332" s="202"/>
      <c r="K332" s="202"/>
      <c r="L332" s="202"/>
      <c r="M332" s="202"/>
      <c r="N332" s="202"/>
      <c r="O332" s="203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4.25" customHeight="1">
      <c r="A333" s="202"/>
      <c r="B333" s="202"/>
      <c r="C333" s="202"/>
      <c r="D333" s="202"/>
      <c r="E333" s="202"/>
      <c r="F333" s="202"/>
      <c r="G333" s="202"/>
      <c r="H333" s="2"/>
      <c r="I333" s="202"/>
      <c r="J333" s="202"/>
      <c r="K333" s="202"/>
      <c r="L333" s="202"/>
      <c r="M333" s="202"/>
      <c r="N333" s="202"/>
      <c r="O333" s="203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4.25" customHeight="1">
      <c r="A334" s="202"/>
      <c r="B334" s="202"/>
      <c r="C334" s="202"/>
      <c r="D334" s="202"/>
      <c r="E334" s="202"/>
      <c r="F334" s="202"/>
      <c r="G334" s="202"/>
      <c r="H334" s="2"/>
      <c r="I334" s="202"/>
      <c r="J334" s="202"/>
      <c r="K334" s="202"/>
      <c r="L334" s="202"/>
      <c r="M334" s="202"/>
      <c r="N334" s="202"/>
      <c r="O334" s="203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4.25" customHeight="1">
      <c r="A335" s="202"/>
      <c r="B335" s="202"/>
      <c r="C335" s="202"/>
      <c r="D335" s="202"/>
      <c r="E335" s="202"/>
      <c r="F335" s="202"/>
      <c r="G335" s="202"/>
      <c r="H335" s="2"/>
      <c r="I335" s="202"/>
      <c r="J335" s="202"/>
      <c r="K335" s="202"/>
      <c r="L335" s="202"/>
      <c r="M335" s="202"/>
      <c r="N335" s="202"/>
      <c r="O335" s="203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4.25" customHeight="1">
      <c r="A336" s="202"/>
      <c r="B336" s="202"/>
      <c r="C336" s="202"/>
      <c r="D336" s="202"/>
      <c r="E336" s="202"/>
      <c r="F336" s="202"/>
      <c r="G336" s="202"/>
      <c r="H336" s="2"/>
      <c r="I336" s="202"/>
      <c r="J336" s="202"/>
      <c r="K336" s="202"/>
      <c r="L336" s="202"/>
      <c r="M336" s="202"/>
      <c r="N336" s="202"/>
      <c r="O336" s="203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4.25" customHeight="1">
      <c r="A337" s="202"/>
      <c r="B337" s="202"/>
      <c r="C337" s="202"/>
      <c r="D337" s="202"/>
      <c r="E337" s="202"/>
      <c r="F337" s="202"/>
      <c r="G337" s="202"/>
      <c r="H337" s="2"/>
      <c r="I337" s="202"/>
      <c r="J337" s="202"/>
      <c r="K337" s="202"/>
      <c r="L337" s="202"/>
      <c r="M337" s="202"/>
      <c r="N337" s="202"/>
      <c r="O337" s="203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4.25" customHeight="1">
      <c r="A338" s="202"/>
      <c r="B338" s="202"/>
      <c r="C338" s="202"/>
      <c r="D338" s="202"/>
      <c r="E338" s="202"/>
      <c r="F338" s="202"/>
      <c r="G338" s="202"/>
      <c r="H338" s="2"/>
      <c r="I338" s="202"/>
      <c r="J338" s="202"/>
      <c r="K338" s="202"/>
      <c r="L338" s="202"/>
      <c r="M338" s="202"/>
      <c r="N338" s="202"/>
      <c r="O338" s="203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4.25" customHeight="1">
      <c r="A339" s="202"/>
      <c r="B339" s="202"/>
      <c r="C339" s="202"/>
      <c r="D339" s="202"/>
      <c r="E339" s="202"/>
      <c r="F339" s="202"/>
      <c r="G339" s="202"/>
      <c r="H339" s="2"/>
      <c r="I339" s="202"/>
      <c r="J339" s="202"/>
      <c r="K339" s="202"/>
      <c r="L339" s="202"/>
      <c r="M339" s="202"/>
      <c r="N339" s="202"/>
      <c r="O339" s="203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4.25" customHeight="1">
      <c r="A340" s="202"/>
      <c r="B340" s="202"/>
      <c r="C340" s="202"/>
      <c r="D340" s="202"/>
      <c r="E340" s="202"/>
      <c r="F340" s="202"/>
      <c r="G340" s="202"/>
      <c r="H340" s="2"/>
      <c r="I340" s="202"/>
      <c r="J340" s="202"/>
      <c r="K340" s="202"/>
      <c r="L340" s="202"/>
      <c r="M340" s="202"/>
      <c r="N340" s="202"/>
      <c r="O340" s="203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4.25" customHeight="1">
      <c r="A341" s="202"/>
      <c r="B341" s="202"/>
      <c r="C341" s="202"/>
      <c r="D341" s="202"/>
      <c r="E341" s="202"/>
      <c r="F341" s="202"/>
      <c r="G341" s="202"/>
      <c r="H341" s="2"/>
      <c r="I341" s="202"/>
      <c r="J341" s="202"/>
      <c r="K341" s="202"/>
      <c r="L341" s="202"/>
      <c r="M341" s="202"/>
      <c r="N341" s="202"/>
      <c r="O341" s="203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4.25" customHeight="1">
      <c r="A342" s="202"/>
      <c r="B342" s="202"/>
      <c r="C342" s="202"/>
      <c r="D342" s="202"/>
      <c r="E342" s="202"/>
      <c r="F342" s="202"/>
      <c r="G342" s="202"/>
      <c r="H342" s="2"/>
      <c r="I342" s="202"/>
      <c r="J342" s="202"/>
      <c r="K342" s="202"/>
      <c r="L342" s="202"/>
      <c r="M342" s="202"/>
      <c r="N342" s="202"/>
      <c r="O342" s="203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4.25" customHeight="1">
      <c r="A343" s="202"/>
      <c r="B343" s="202"/>
      <c r="C343" s="202"/>
      <c r="D343" s="202"/>
      <c r="E343" s="202"/>
      <c r="F343" s="202"/>
      <c r="G343" s="202"/>
      <c r="H343" s="2"/>
      <c r="I343" s="202"/>
      <c r="J343" s="202"/>
      <c r="K343" s="202"/>
      <c r="L343" s="202"/>
      <c r="M343" s="202"/>
      <c r="N343" s="202"/>
      <c r="O343" s="203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4.25" customHeight="1">
      <c r="A344" s="202"/>
      <c r="B344" s="202"/>
      <c r="C344" s="202"/>
      <c r="D344" s="202"/>
      <c r="E344" s="202"/>
      <c r="F344" s="202"/>
      <c r="G344" s="202"/>
      <c r="H344" s="2"/>
      <c r="I344" s="202"/>
      <c r="J344" s="202"/>
      <c r="K344" s="202"/>
      <c r="L344" s="202"/>
      <c r="M344" s="202"/>
      <c r="N344" s="202"/>
      <c r="O344" s="203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4.25" customHeight="1">
      <c r="A345" s="202"/>
      <c r="B345" s="202"/>
      <c r="C345" s="202"/>
      <c r="D345" s="202"/>
      <c r="E345" s="202"/>
      <c r="F345" s="202"/>
      <c r="G345" s="202"/>
      <c r="H345" s="2"/>
      <c r="I345" s="202"/>
      <c r="J345" s="202"/>
      <c r="K345" s="202"/>
      <c r="L345" s="202"/>
      <c r="M345" s="202"/>
      <c r="N345" s="202"/>
      <c r="O345" s="203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4.25" customHeight="1">
      <c r="A346" s="202"/>
      <c r="B346" s="202"/>
      <c r="C346" s="202"/>
      <c r="D346" s="202"/>
      <c r="E346" s="202"/>
      <c r="F346" s="202"/>
      <c r="G346" s="202"/>
      <c r="H346" s="2"/>
      <c r="I346" s="202"/>
      <c r="J346" s="202"/>
      <c r="K346" s="202"/>
      <c r="L346" s="202"/>
      <c r="M346" s="202"/>
      <c r="N346" s="202"/>
      <c r="O346" s="203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4.25" customHeight="1">
      <c r="A347" s="202"/>
      <c r="B347" s="202"/>
      <c r="C347" s="202"/>
      <c r="D347" s="202"/>
      <c r="E347" s="202"/>
      <c r="F347" s="202"/>
      <c r="G347" s="202"/>
      <c r="H347" s="2"/>
      <c r="I347" s="202"/>
      <c r="J347" s="202"/>
      <c r="K347" s="202"/>
      <c r="L347" s="202"/>
      <c r="M347" s="202"/>
      <c r="N347" s="202"/>
      <c r="O347" s="203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4.25" customHeight="1">
      <c r="A348" s="202"/>
      <c r="B348" s="202"/>
      <c r="C348" s="202"/>
      <c r="D348" s="202"/>
      <c r="E348" s="202"/>
      <c r="F348" s="202"/>
      <c r="G348" s="202"/>
      <c r="H348" s="2"/>
      <c r="I348" s="202"/>
      <c r="J348" s="202"/>
      <c r="K348" s="202"/>
      <c r="L348" s="202"/>
      <c r="M348" s="202"/>
      <c r="N348" s="202"/>
      <c r="O348" s="203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4.25" customHeight="1">
      <c r="A349" s="202"/>
      <c r="B349" s="202"/>
      <c r="C349" s="202"/>
      <c r="D349" s="202"/>
      <c r="E349" s="202"/>
      <c r="F349" s="202"/>
      <c r="G349" s="202"/>
      <c r="H349" s="2"/>
      <c r="I349" s="202"/>
      <c r="J349" s="202"/>
      <c r="K349" s="202"/>
      <c r="L349" s="202"/>
      <c r="M349" s="202"/>
      <c r="N349" s="202"/>
      <c r="O349" s="203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4.25" customHeight="1">
      <c r="A350" s="202"/>
      <c r="B350" s="202"/>
      <c r="C350" s="202"/>
      <c r="D350" s="202"/>
      <c r="E350" s="202"/>
      <c r="F350" s="202"/>
      <c r="G350" s="202"/>
      <c r="H350" s="2"/>
      <c r="I350" s="202"/>
      <c r="J350" s="202"/>
      <c r="K350" s="202"/>
      <c r="L350" s="202"/>
      <c r="M350" s="202"/>
      <c r="N350" s="202"/>
      <c r="O350" s="203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4.25" customHeight="1">
      <c r="A351" s="202"/>
      <c r="B351" s="202"/>
      <c r="C351" s="202"/>
      <c r="D351" s="202"/>
      <c r="E351" s="202"/>
      <c r="F351" s="202"/>
      <c r="G351" s="202"/>
      <c r="H351" s="2"/>
      <c r="I351" s="202"/>
      <c r="J351" s="202"/>
      <c r="K351" s="202"/>
      <c r="L351" s="202"/>
      <c r="M351" s="202"/>
      <c r="N351" s="202"/>
      <c r="O351" s="203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4.25" customHeight="1">
      <c r="A352" s="202"/>
      <c r="B352" s="202"/>
      <c r="C352" s="202"/>
      <c r="D352" s="202"/>
      <c r="E352" s="202"/>
      <c r="F352" s="202"/>
      <c r="G352" s="202"/>
      <c r="H352" s="2"/>
      <c r="I352" s="202"/>
      <c r="J352" s="202"/>
      <c r="K352" s="202"/>
      <c r="L352" s="202"/>
      <c r="M352" s="202"/>
      <c r="N352" s="202"/>
      <c r="O352" s="203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4.25" customHeight="1">
      <c r="A353" s="202"/>
      <c r="B353" s="202"/>
      <c r="C353" s="202"/>
      <c r="D353" s="202"/>
      <c r="E353" s="202"/>
      <c r="F353" s="202"/>
      <c r="G353" s="202"/>
      <c r="H353" s="2"/>
      <c r="I353" s="202"/>
      <c r="J353" s="202"/>
      <c r="K353" s="202"/>
      <c r="L353" s="202"/>
      <c r="M353" s="202"/>
      <c r="N353" s="202"/>
      <c r="O353" s="203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4.25" customHeight="1">
      <c r="A354" s="202"/>
      <c r="B354" s="202"/>
      <c r="C354" s="202"/>
      <c r="D354" s="202"/>
      <c r="E354" s="202"/>
      <c r="F354" s="202"/>
      <c r="G354" s="202"/>
      <c r="H354" s="2"/>
      <c r="I354" s="202"/>
      <c r="J354" s="202"/>
      <c r="K354" s="202"/>
      <c r="L354" s="202"/>
      <c r="M354" s="202"/>
      <c r="N354" s="202"/>
      <c r="O354" s="203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4.25" customHeight="1">
      <c r="A355" s="202"/>
      <c r="B355" s="202"/>
      <c r="C355" s="202"/>
      <c r="D355" s="202"/>
      <c r="E355" s="202"/>
      <c r="F355" s="202"/>
      <c r="G355" s="202"/>
      <c r="H355" s="2"/>
      <c r="I355" s="202"/>
      <c r="J355" s="202"/>
      <c r="K355" s="202"/>
      <c r="L355" s="202"/>
      <c r="M355" s="202"/>
      <c r="N355" s="202"/>
      <c r="O355" s="203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4.25" customHeight="1">
      <c r="A356" s="202"/>
      <c r="B356" s="202"/>
      <c r="C356" s="202"/>
      <c r="D356" s="202"/>
      <c r="E356" s="202"/>
      <c r="F356" s="202"/>
      <c r="G356" s="202"/>
      <c r="H356" s="2"/>
      <c r="I356" s="202"/>
      <c r="J356" s="202"/>
      <c r="K356" s="202"/>
      <c r="L356" s="202"/>
      <c r="M356" s="202"/>
      <c r="N356" s="202"/>
      <c r="O356" s="203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4.25" customHeight="1">
      <c r="A357" s="202"/>
      <c r="B357" s="202"/>
      <c r="C357" s="202"/>
      <c r="D357" s="202"/>
      <c r="E357" s="202"/>
      <c r="F357" s="202"/>
      <c r="G357" s="202"/>
      <c r="H357" s="2"/>
      <c r="I357" s="202"/>
      <c r="J357" s="202"/>
      <c r="K357" s="202"/>
      <c r="L357" s="202"/>
      <c r="M357" s="202"/>
      <c r="N357" s="202"/>
      <c r="O357" s="203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4.25" customHeight="1">
      <c r="A358" s="202"/>
      <c r="B358" s="202"/>
      <c r="C358" s="202"/>
      <c r="D358" s="202"/>
      <c r="E358" s="202"/>
      <c r="F358" s="202"/>
      <c r="G358" s="202"/>
      <c r="H358" s="2"/>
      <c r="I358" s="202"/>
      <c r="J358" s="202"/>
      <c r="K358" s="202"/>
      <c r="L358" s="202"/>
      <c r="M358" s="202"/>
      <c r="N358" s="202"/>
      <c r="O358" s="203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4.25" customHeight="1">
      <c r="A359" s="202"/>
      <c r="B359" s="202"/>
      <c r="C359" s="202"/>
      <c r="D359" s="202"/>
      <c r="E359" s="202"/>
      <c r="F359" s="202"/>
      <c r="G359" s="202"/>
      <c r="H359" s="2"/>
      <c r="I359" s="202"/>
      <c r="J359" s="202"/>
      <c r="K359" s="202"/>
      <c r="L359" s="202"/>
      <c r="M359" s="202"/>
      <c r="N359" s="202"/>
      <c r="O359" s="203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4.25" customHeight="1">
      <c r="A360" s="202"/>
      <c r="B360" s="202"/>
      <c r="C360" s="202"/>
      <c r="D360" s="202"/>
      <c r="E360" s="202"/>
      <c r="F360" s="202"/>
      <c r="G360" s="202"/>
      <c r="H360" s="2"/>
      <c r="I360" s="202"/>
      <c r="J360" s="202"/>
      <c r="K360" s="202"/>
      <c r="L360" s="202"/>
      <c r="M360" s="202"/>
      <c r="N360" s="202"/>
      <c r="O360" s="203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4.25" customHeight="1">
      <c r="A361" s="202"/>
      <c r="B361" s="202"/>
      <c r="C361" s="202"/>
      <c r="D361" s="202"/>
      <c r="E361" s="202"/>
      <c r="F361" s="202"/>
      <c r="G361" s="202"/>
      <c r="H361" s="2"/>
      <c r="I361" s="202"/>
      <c r="J361" s="202"/>
      <c r="K361" s="202"/>
      <c r="L361" s="202"/>
      <c r="M361" s="202"/>
      <c r="N361" s="202"/>
      <c r="O361" s="203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4.25" customHeight="1">
      <c r="A362" s="202"/>
      <c r="B362" s="202"/>
      <c r="C362" s="202"/>
      <c r="D362" s="202"/>
      <c r="E362" s="202"/>
      <c r="F362" s="202"/>
      <c r="G362" s="202"/>
      <c r="H362" s="2"/>
      <c r="I362" s="202"/>
      <c r="J362" s="202"/>
      <c r="K362" s="202"/>
      <c r="L362" s="202"/>
      <c r="M362" s="202"/>
      <c r="N362" s="202"/>
      <c r="O362" s="203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4.25" customHeight="1">
      <c r="A363" s="202"/>
      <c r="B363" s="202"/>
      <c r="C363" s="202"/>
      <c r="D363" s="202"/>
      <c r="E363" s="202"/>
      <c r="F363" s="202"/>
      <c r="G363" s="202"/>
      <c r="H363" s="2"/>
      <c r="I363" s="202"/>
      <c r="J363" s="202"/>
      <c r="K363" s="202"/>
      <c r="L363" s="202"/>
      <c r="M363" s="202"/>
      <c r="N363" s="202"/>
      <c r="O363" s="203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4.25" customHeight="1">
      <c r="A364" s="202"/>
      <c r="B364" s="202"/>
      <c r="C364" s="202"/>
      <c r="D364" s="202"/>
      <c r="E364" s="202"/>
      <c r="F364" s="202"/>
      <c r="G364" s="202"/>
      <c r="H364" s="2"/>
      <c r="I364" s="202"/>
      <c r="J364" s="202"/>
      <c r="K364" s="202"/>
      <c r="L364" s="202"/>
      <c r="M364" s="202"/>
      <c r="N364" s="202"/>
      <c r="O364" s="203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4.25" customHeight="1">
      <c r="A365" s="202"/>
      <c r="B365" s="202"/>
      <c r="C365" s="202"/>
      <c r="D365" s="202"/>
      <c r="E365" s="202"/>
      <c r="F365" s="202"/>
      <c r="G365" s="202"/>
      <c r="H365" s="2"/>
      <c r="I365" s="202"/>
      <c r="J365" s="202"/>
      <c r="K365" s="202"/>
      <c r="L365" s="202"/>
      <c r="M365" s="202"/>
      <c r="N365" s="202"/>
      <c r="O365" s="203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4.25" customHeight="1">
      <c r="A366" s="202"/>
      <c r="B366" s="202"/>
      <c r="C366" s="202"/>
      <c r="D366" s="202"/>
      <c r="E366" s="202"/>
      <c r="F366" s="202"/>
      <c r="G366" s="202"/>
      <c r="H366" s="2"/>
      <c r="I366" s="202"/>
      <c r="J366" s="202"/>
      <c r="K366" s="202"/>
      <c r="L366" s="202"/>
      <c r="M366" s="202"/>
      <c r="N366" s="202"/>
      <c r="O366" s="203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4.25" customHeight="1">
      <c r="A367" s="202"/>
      <c r="B367" s="202"/>
      <c r="C367" s="202"/>
      <c r="D367" s="202"/>
      <c r="E367" s="202"/>
      <c r="F367" s="202"/>
      <c r="G367" s="202"/>
      <c r="H367" s="2"/>
      <c r="I367" s="202"/>
      <c r="J367" s="202"/>
      <c r="K367" s="202"/>
      <c r="L367" s="202"/>
      <c r="M367" s="202"/>
      <c r="N367" s="202"/>
      <c r="O367" s="203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4.25" customHeight="1">
      <c r="A368" s="202"/>
      <c r="B368" s="202"/>
      <c r="C368" s="202"/>
      <c r="D368" s="202"/>
      <c r="E368" s="202"/>
      <c r="F368" s="202"/>
      <c r="G368" s="202"/>
      <c r="H368" s="2"/>
      <c r="I368" s="202"/>
      <c r="J368" s="202"/>
      <c r="K368" s="202"/>
      <c r="L368" s="202"/>
      <c r="M368" s="202"/>
      <c r="N368" s="202"/>
      <c r="O368" s="203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4.25" customHeight="1">
      <c r="A369" s="202"/>
      <c r="B369" s="202"/>
      <c r="C369" s="202"/>
      <c r="D369" s="202"/>
      <c r="E369" s="202"/>
      <c r="F369" s="202"/>
      <c r="G369" s="202"/>
      <c r="H369" s="2"/>
      <c r="I369" s="202"/>
      <c r="J369" s="202"/>
      <c r="K369" s="202"/>
      <c r="L369" s="202"/>
      <c r="M369" s="202"/>
      <c r="N369" s="202"/>
      <c r="O369" s="203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4.25" customHeight="1">
      <c r="A370" s="202"/>
      <c r="B370" s="202"/>
      <c r="C370" s="202"/>
      <c r="D370" s="202"/>
      <c r="E370" s="202"/>
      <c r="F370" s="202"/>
      <c r="G370" s="202"/>
      <c r="H370" s="2"/>
      <c r="I370" s="202"/>
      <c r="J370" s="202"/>
      <c r="K370" s="202"/>
      <c r="L370" s="202"/>
      <c r="M370" s="202"/>
      <c r="N370" s="202"/>
      <c r="O370" s="203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4.25" customHeight="1">
      <c r="A371" s="202"/>
      <c r="B371" s="202"/>
      <c r="C371" s="202"/>
      <c r="D371" s="202"/>
      <c r="E371" s="202"/>
      <c r="F371" s="202"/>
      <c r="G371" s="202"/>
      <c r="H371" s="2"/>
      <c r="I371" s="202"/>
      <c r="J371" s="202"/>
      <c r="K371" s="202"/>
      <c r="L371" s="202"/>
      <c r="M371" s="202"/>
      <c r="N371" s="202"/>
      <c r="O371" s="203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4.25" customHeight="1">
      <c r="A372" s="202"/>
      <c r="B372" s="202"/>
      <c r="C372" s="202"/>
      <c r="D372" s="202"/>
      <c r="E372" s="202"/>
      <c r="F372" s="202"/>
      <c r="G372" s="202"/>
      <c r="H372" s="2"/>
      <c r="I372" s="202"/>
      <c r="J372" s="202"/>
      <c r="K372" s="202"/>
      <c r="L372" s="202"/>
      <c r="M372" s="202"/>
      <c r="N372" s="202"/>
      <c r="O372" s="203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4.25" customHeight="1">
      <c r="A373" s="202"/>
      <c r="B373" s="202"/>
      <c r="C373" s="202"/>
      <c r="D373" s="202"/>
      <c r="E373" s="202"/>
      <c r="F373" s="202"/>
      <c r="G373" s="202"/>
      <c r="H373" s="2"/>
      <c r="I373" s="202"/>
      <c r="J373" s="202"/>
      <c r="K373" s="202"/>
      <c r="L373" s="202"/>
      <c r="M373" s="202"/>
      <c r="N373" s="202"/>
      <c r="O373" s="203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4.25" customHeight="1">
      <c r="A374" s="202"/>
      <c r="B374" s="202"/>
      <c r="C374" s="202"/>
      <c r="D374" s="202"/>
      <c r="E374" s="202"/>
      <c r="F374" s="202"/>
      <c r="G374" s="202"/>
      <c r="H374" s="2"/>
      <c r="I374" s="202"/>
      <c r="J374" s="202"/>
      <c r="K374" s="202"/>
      <c r="L374" s="202"/>
      <c r="M374" s="202"/>
      <c r="N374" s="202"/>
      <c r="O374" s="203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4.25" customHeight="1">
      <c r="A375" s="202"/>
      <c r="B375" s="202"/>
      <c r="C375" s="202"/>
      <c r="D375" s="202"/>
      <c r="E375" s="202"/>
      <c r="F375" s="202"/>
      <c r="G375" s="202"/>
      <c r="H375" s="2"/>
      <c r="I375" s="202"/>
      <c r="J375" s="202"/>
      <c r="K375" s="202"/>
      <c r="L375" s="202"/>
      <c r="M375" s="202"/>
      <c r="N375" s="202"/>
      <c r="O375" s="203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4.25" customHeight="1">
      <c r="A376" s="202"/>
      <c r="B376" s="202"/>
      <c r="C376" s="202"/>
      <c r="D376" s="202"/>
      <c r="E376" s="202"/>
      <c r="F376" s="202"/>
      <c r="G376" s="202"/>
      <c r="H376" s="2"/>
      <c r="I376" s="202"/>
      <c r="J376" s="202"/>
      <c r="K376" s="202"/>
      <c r="L376" s="202"/>
      <c r="M376" s="202"/>
      <c r="N376" s="202"/>
      <c r="O376" s="203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4.25" customHeight="1">
      <c r="A377" s="202"/>
      <c r="B377" s="202"/>
      <c r="C377" s="202"/>
      <c r="D377" s="202"/>
      <c r="E377" s="202"/>
      <c r="F377" s="202"/>
      <c r="G377" s="202"/>
      <c r="H377" s="2"/>
      <c r="I377" s="202"/>
      <c r="J377" s="202"/>
      <c r="K377" s="202"/>
      <c r="L377" s="202"/>
      <c r="M377" s="202"/>
      <c r="N377" s="202"/>
      <c r="O377" s="203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4.25" customHeight="1">
      <c r="A378" s="202"/>
      <c r="B378" s="202"/>
      <c r="C378" s="202"/>
      <c r="D378" s="202"/>
      <c r="E378" s="202"/>
      <c r="F378" s="202"/>
      <c r="G378" s="202"/>
      <c r="H378" s="2"/>
      <c r="I378" s="202"/>
      <c r="J378" s="202"/>
      <c r="K378" s="202"/>
      <c r="L378" s="202"/>
      <c r="M378" s="202"/>
      <c r="N378" s="202"/>
      <c r="O378" s="203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4.25" customHeight="1">
      <c r="A379" s="202"/>
      <c r="B379" s="202"/>
      <c r="C379" s="202"/>
      <c r="D379" s="202"/>
      <c r="E379" s="202"/>
      <c r="F379" s="202"/>
      <c r="G379" s="202"/>
      <c r="H379" s="2"/>
      <c r="I379" s="202"/>
      <c r="J379" s="202"/>
      <c r="K379" s="202"/>
      <c r="L379" s="202"/>
      <c r="M379" s="202"/>
      <c r="N379" s="202"/>
      <c r="O379" s="203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4.25" customHeight="1">
      <c r="A380" s="202"/>
      <c r="B380" s="202"/>
      <c r="C380" s="202"/>
      <c r="D380" s="202"/>
      <c r="E380" s="202"/>
      <c r="F380" s="202"/>
      <c r="G380" s="202"/>
      <c r="H380" s="2"/>
      <c r="I380" s="202"/>
      <c r="J380" s="202"/>
      <c r="K380" s="202"/>
      <c r="L380" s="202"/>
      <c r="M380" s="202"/>
      <c r="N380" s="202"/>
      <c r="O380" s="203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4.25" customHeight="1">
      <c r="A381" s="202"/>
      <c r="B381" s="202"/>
      <c r="C381" s="202"/>
      <c r="D381" s="202"/>
      <c r="E381" s="202"/>
      <c r="F381" s="202"/>
      <c r="G381" s="202"/>
      <c r="H381" s="2"/>
      <c r="I381" s="202"/>
      <c r="J381" s="202"/>
      <c r="K381" s="202"/>
      <c r="L381" s="202"/>
      <c r="M381" s="202"/>
      <c r="N381" s="202"/>
      <c r="O381" s="203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4.25" customHeight="1">
      <c r="A382" s="202"/>
      <c r="B382" s="202"/>
      <c r="C382" s="202"/>
      <c r="D382" s="202"/>
      <c r="E382" s="202"/>
      <c r="F382" s="202"/>
      <c r="G382" s="202"/>
      <c r="H382" s="2"/>
      <c r="I382" s="202"/>
      <c r="J382" s="202"/>
      <c r="K382" s="202"/>
      <c r="L382" s="202"/>
      <c r="M382" s="202"/>
      <c r="N382" s="202"/>
      <c r="O382" s="203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4.25" customHeight="1">
      <c r="A383" s="202"/>
      <c r="B383" s="202"/>
      <c r="C383" s="202"/>
      <c r="D383" s="202"/>
      <c r="E383" s="202"/>
      <c r="F383" s="202"/>
      <c r="G383" s="202"/>
      <c r="H383" s="2"/>
      <c r="I383" s="202"/>
      <c r="J383" s="202"/>
      <c r="K383" s="202"/>
      <c r="L383" s="202"/>
      <c r="M383" s="202"/>
      <c r="N383" s="202"/>
      <c r="O383" s="203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4.25" customHeight="1">
      <c r="A384" s="202"/>
      <c r="B384" s="202"/>
      <c r="C384" s="202"/>
      <c r="D384" s="202"/>
      <c r="E384" s="202"/>
      <c r="F384" s="202"/>
      <c r="G384" s="202"/>
      <c r="H384" s="2"/>
      <c r="I384" s="202"/>
      <c r="J384" s="202"/>
      <c r="K384" s="202"/>
      <c r="L384" s="202"/>
      <c r="M384" s="202"/>
      <c r="N384" s="202"/>
      <c r="O384" s="203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4.25" customHeight="1">
      <c r="A385" s="202"/>
      <c r="B385" s="202"/>
      <c r="C385" s="202"/>
      <c r="D385" s="202"/>
      <c r="E385" s="202"/>
      <c r="F385" s="202"/>
      <c r="G385" s="202"/>
      <c r="H385" s="2"/>
      <c r="I385" s="202"/>
      <c r="J385" s="202"/>
      <c r="K385" s="202"/>
      <c r="L385" s="202"/>
      <c r="M385" s="202"/>
      <c r="N385" s="202"/>
      <c r="O385" s="203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4.25" customHeight="1">
      <c r="A386" s="202"/>
      <c r="B386" s="202"/>
      <c r="C386" s="202"/>
      <c r="D386" s="202"/>
      <c r="E386" s="202"/>
      <c r="F386" s="202"/>
      <c r="G386" s="202"/>
      <c r="H386" s="2"/>
      <c r="I386" s="202"/>
      <c r="J386" s="202"/>
      <c r="K386" s="202"/>
      <c r="L386" s="202"/>
      <c r="M386" s="202"/>
      <c r="N386" s="202"/>
      <c r="O386" s="203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4.25" customHeight="1">
      <c r="A387" s="202"/>
      <c r="B387" s="202"/>
      <c r="C387" s="202"/>
      <c r="D387" s="202"/>
      <c r="E387" s="202"/>
      <c r="F387" s="202"/>
      <c r="G387" s="202"/>
      <c r="H387" s="2"/>
      <c r="I387" s="202"/>
      <c r="J387" s="202"/>
      <c r="K387" s="202"/>
      <c r="L387" s="202"/>
      <c r="M387" s="202"/>
      <c r="N387" s="202"/>
      <c r="O387" s="203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4.25" customHeight="1">
      <c r="A388" s="202"/>
      <c r="B388" s="202"/>
      <c r="C388" s="202"/>
      <c r="D388" s="202"/>
      <c r="E388" s="202"/>
      <c r="F388" s="202"/>
      <c r="G388" s="202"/>
      <c r="H388" s="2"/>
      <c r="I388" s="202"/>
      <c r="J388" s="202"/>
      <c r="K388" s="202"/>
      <c r="L388" s="202"/>
      <c r="M388" s="202"/>
      <c r="N388" s="202"/>
      <c r="O388" s="203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4.25" customHeight="1">
      <c r="A389" s="202"/>
      <c r="B389" s="202"/>
      <c r="C389" s="202"/>
      <c r="D389" s="202"/>
      <c r="E389" s="202"/>
      <c r="F389" s="202"/>
      <c r="G389" s="202"/>
      <c r="H389" s="2"/>
      <c r="I389" s="202"/>
      <c r="J389" s="202"/>
      <c r="K389" s="202"/>
      <c r="L389" s="202"/>
      <c r="M389" s="202"/>
      <c r="N389" s="202"/>
      <c r="O389" s="203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4.25" customHeight="1">
      <c r="A390" s="202"/>
      <c r="B390" s="202"/>
      <c r="C390" s="202"/>
      <c r="D390" s="202"/>
      <c r="E390" s="202"/>
      <c r="F390" s="202"/>
      <c r="G390" s="202"/>
      <c r="H390" s="2"/>
      <c r="I390" s="202"/>
      <c r="J390" s="202"/>
      <c r="K390" s="202"/>
      <c r="L390" s="202"/>
      <c r="M390" s="202"/>
      <c r="N390" s="202"/>
      <c r="O390" s="203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4.25" customHeight="1">
      <c r="A391" s="202"/>
      <c r="B391" s="202"/>
      <c r="C391" s="202"/>
      <c r="D391" s="202"/>
      <c r="E391" s="202"/>
      <c r="F391" s="202"/>
      <c r="G391" s="202"/>
      <c r="H391" s="2"/>
      <c r="I391" s="202"/>
      <c r="J391" s="202"/>
      <c r="K391" s="202"/>
      <c r="L391" s="202"/>
      <c r="M391" s="202"/>
      <c r="N391" s="202"/>
      <c r="O391" s="203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4.25" customHeight="1">
      <c r="A392" s="202"/>
      <c r="B392" s="202"/>
      <c r="C392" s="202"/>
      <c r="D392" s="202"/>
      <c r="E392" s="202"/>
      <c r="F392" s="202"/>
      <c r="G392" s="202"/>
      <c r="H392" s="2"/>
      <c r="I392" s="202"/>
      <c r="J392" s="202"/>
      <c r="K392" s="202"/>
      <c r="L392" s="202"/>
      <c r="M392" s="202"/>
      <c r="N392" s="202"/>
      <c r="O392" s="203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4.25" customHeight="1">
      <c r="A393" s="202"/>
      <c r="B393" s="202"/>
      <c r="C393" s="202"/>
      <c r="D393" s="202"/>
      <c r="E393" s="202"/>
      <c r="F393" s="202"/>
      <c r="G393" s="202"/>
      <c r="H393" s="2"/>
      <c r="I393" s="202"/>
      <c r="J393" s="202"/>
      <c r="K393" s="202"/>
      <c r="L393" s="202"/>
      <c r="M393" s="202"/>
      <c r="N393" s="202"/>
      <c r="O393" s="203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4.25" customHeight="1">
      <c r="A394" s="202"/>
      <c r="B394" s="202"/>
      <c r="C394" s="202"/>
      <c r="D394" s="202"/>
      <c r="E394" s="202"/>
      <c r="F394" s="202"/>
      <c r="G394" s="202"/>
      <c r="H394" s="2"/>
      <c r="I394" s="202"/>
      <c r="J394" s="202"/>
      <c r="K394" s="202"/>
      <c r="L394" s="202"/>
      <c r="M394" s="202"/>
      <c r="N394" s="202"/>
      <c r="O394" s="203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4.25" customHeight="1">
      <c r="A395" s="202"/>
      <c r="B395" s="202"/>
      <c r="C395" s="202"/>
      <c r="D395" s="202"/>
      <c r="E395" s="202"/>
      <c r="F395" s="202"/>
      <c r="G395" s="202"/>
      <c r="H395" s="2"/>
      <c r="I395" s="202"/>
      <c r="J395" s="202"/>
      <c r="K395" s="202"/>
      <c r="L395" s="202"/>
      <c r="M395" s="202"/>
      <c r="N395" s="202"/>
      <c r="O395" s="203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4.25" customHeight="1">
      <c r="A396" s="202"/>
      <c r="B396" s="202"/>
      <c r="C396" s="202"/>
      <c r="D396" s="202"/>
      <c r="E396" s="202"/>
      <c r="F396" s="202"/>
      <c r="G396" s="202"/>
      <c r="H396" s="2"/>
      <c r="I396" s="202"/>
      <c r="J396" s="202"/>
      <c r="K396" s="202"/>
      <c r="L396" s="202"/>
      <c r="M396" s="202"/>
      <c r="N396" s="202"/>
      <c r="O396" s="203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4.25" customHeight="1">
      <c r="A397" s="202"/>
      <c r="B397" s="202"/>
      <c r="C397" s="202"/>
      <c r="D397" s="202"/>
      <c r="E397" s="202"/>
      <c r="F397" s="202"/>
      <c r="G397" s="202"/>
      <c r="H397" s="2"/>
      <c r="I397" s="202"/>
      <c r="J397" s="202"/>
      <c r="K397" s="202"/>
      <c r="L397" s="202"/>
      <c r="M397" s="202"/>
      <c r="N397" s="202"/>
      <c r="O397" s="203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4.25" customHeight="1">
      <c r="A398" s="202"/>
      <c r="B398" s="202"/>
      <c r="C398" s="202"/>
      <c r="D398" s="202"/>
      <c r="E398" s="202"/>
      <c r="F398" s="202"/>
      <c r="G398" s="202"/>
      <c r="H398" s="2"/>
      <c r="I398" s="202"/>
      <c r="J398" s="202"/>
      <c r="K398" s="202"/>
      <c r="L398" s="202"/>
      <c r="M398" s="202"/>
      <c r="N398" s="202"/>
      <c r="O398" s="203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4.25" customHeight="1">
      <c r="A399" s="202"/>
      <c r="B399" s="202"/>
      <c r="C399" s="202"/>
      <c r="D399" s="202"/>
      <c r="E399" s="202"/>
      <c r="F399" s="202"/>
      <c r="G399" s="202"/>
      <c r="H399" s="2"/>
      <c r="I399" s="202"/>
      <c r="J399" s="202"/>
      <c r="K399" s="202"/>
      <c r="L399" s="202"/>
      <c r="M399" s="202"/>
      <c r="N399" s="202"/>
      <c r="O399" s="203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I199" xr:uid="{00000000-0009-0000-0000-00000B000000}"/>
  <mergeCells count="5">
    <mergeCell ref="A184:D184"/>
    <mergeCell ref="A187:I187"/>
    <mergeCell ref="A192:D192"/>
    <mergeCell ref="A195:I195"/>
    <mergeCell ref="A197:I197"/>
  </mergeCells>
  <pageMargins left="0.78740157499999996" right="0.78740157499999996" top="0.984251969" bottom="0.984251969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2.6640625" defaultRowHeight="15" customHeight="1"/>
  <cols>
    <col min="1" max="2" width="17.44140625" customWidth="1"/>
    <col min="3" max="3" width="62.109375" customWidth="1"/>
    <col min="4" max="4" width="8.88671875" customWidth="1"/>
    <col min="5" max="5" width="14.33203125" customWidth="1"/>
    <col min="6" max="6" width="15.33203125" customWidth="1"/>
    <col min="7" max="7" width="16.88671875" customWidth="1"/>
    <col min="8" max="8" width="10.109375" customWidth="1"/>
    <col min="9" max="10" width="8.88671875" customWidth="1"/>
    <col min="11" max="11" width="22.88671875" customWidth="1"/>
    <col min="12" max="12" width="8.88671875" customWidth="1"/>
    <col min="13" max="26" width="8.6640625" customWidth="1"/>
  </cols>
  <sheetData>
    <row r="1" spans="1:26" ht="12.75" customHeight="1">
      <c r="A1" s="200" t="s">
        <v>587</v>
      </c>
      <c r="B1" s="200" t="s">
        <v>2577</v>
      </c>
      <c r="C1" s="200" t="s">
        <v>2137</v>
      </c>
      <c r="D1" s="200" t="s">
        <v>2150</v>
      </c>
      <c r="E1" s="201" t="s">
        <v>2138</v>
      </c>
      <c r="F1" s="201" t="s">
        <v>2139</v>
      </c>
      <c r="G1" s="200" t="s">
        <v>2578</v>
      </c>
      <c r="H1" s="200" t="s">
        <v>2140</v>
      </c>
      <c r="I1" s="202"/>
      <c r="J1" s="202"/>
      <c r="K1" s="228" t="s">
        <v>2579</v>
      </c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spans="1:26" ht="12.75" customHeight="1">
      <c r="A2" s="202" t="s">
        <v>2363</v>
      </c>
      <c r="B2" s="202"/>
      <c r="C2" s="202" t="s">
        <v>663</v>
      </c>
      <c r="D2" s="202" t="s">
        <v>89</v>
      </c>
      <c r="E2" s="202" t="s">
        <v>89</v>
      </c>
      <c r="F2" s="208" t="s">
        <v>89</v>
      </c>
      <c r="G2" s="202"/>
      <c r="H2" s="202" t="s">
        <v>2568</v>
      </c>
      <c r="I2" s="202"/>
      <c r="J2" s="202" t="s">
        <v>2580</v>
      </c>
      <c r="K2" s="229">
        <v>1892</v>
      </c>
      <c r="L2" s="202" t="s">
        <v>1262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</row>
    <row r="3" spans="1:26" ht="12.75" customHeight="1">
      <c r="A3" s="202" t="s">
        <v>2581</v>
      </c>
      <c r="B3" s="202"/>
      <c r="C3" s="202" t="s">
        <v>139</v>
      </c>
      <c r="D3" s="202" t="s">
        <v>2355</v>
      </c>
      <c r="E3" s="208">
        <v>0.04</v>
      </c>
      <c r="F3" s="208" t="s">
        <v>89</v>
      </c>
      <c r="G3" s="202"/>
      <c r="H3" s="202" t="s">
        <v>2582</v>
      </c>
      <c r="I3" s="202"/>
      <c r="J3" s="202" t="s">
        <v>2580</v>
      </c>
      <c r="K3" s="229">
        <v>2782.62</v>
      </c>
      <c r="L3" s="202" t="s">
        <v>1262</v>
      </c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</row>
    <row r="4" spans="1:26" ht="12.75" customHeight="1">
      <c r="A4" s="202" t="s">
        <v>2581</v>
      </c>
      <c r="B4" s="202"/>
      <c r="C4" s="202" t="s">
        <v>139</v>
      </c>
      <c r="D4" s="202" t="s">
        <v>2583</v>
      </c>
      <c r="E4" s="208">
        <v>0.01</v>
      </c>
      <c r="F4" s="208" t="s">
        <v>89</v>
      </c>
      <c r="G4" s="202"/>
      <c r="H4" s="202" t="s">
        <v>2584</v>
      </c>
      <c r="I4" s="202"/>
      <c r="J4" s="202" t="s">
        <v>2580</v>
      </c>
      <c r="K4" s="229">
        <v>616.84</v>
      </c>
      <c r="L4" s="202" t="s">
        <v>2585</v>
      </c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</row>
    <row r="5" spans="1:26" ht="12.75" customHeight="1">
      <c r="A5" s="205" t="s">
        <v>2581</v>
      </c>
      <c r="B5" s="205"/>
      <c r="C5" s="205" t="s">
        <v>2083</v>
      </c>
      <c r="D5" s="205" t="s">
        <v>2586</v>
      </c>
      <c r="E5" s="206" t="s">
        <v>89</v>
      </c>
      <c r="F5" s="206">
        <v>2782.62</v>
      </c>
      <c r="G5" s="205"/>
      <c r="H5" s="205" t="s">
        <v>2587</v>
      </c>
      <c r="I5" s="205"/>
      <c r="J5" s="202" t="s">
        <v>2580</v>
      </c>
      <c r="K5" s="229">
        <v>1549</v>
      </c>
      <c r="L5" s="202" t="s">
        <v>2585</v>
      </c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1:26" ht="12.75" customHeight="1">
      <c r="A6" s="205" t="s">
        <v>2581</v>
      </c>
      <c r="B6" s="205"/>
      <c r="C6" s="205" t="s">
        <v>2083</v>
      </c>
      <c r="D6" s="205" t="s">
        <v>2588</v>
      </c>
      <c r="E6" s="206" t="s">
        <v>89</v>
      </c>
      <c r="F6" s="206">
        <v>616.84</v>
      </c>
      <c r="G6" s="205"/>
      <c r="H6" s="205" t="s">
        <v>2589</v>
      </c>
      <c r="I6" s="205"/>
      <c r="J6" s="202" t="s">
        <v>2580</v>
      </c>
      <c r="K6" s="229">
        <v>3997.32</v>
      </c>
      <c r="L6" s="202" t="s">
        <v>1262</v>
      </c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spans="1:26" ht="12.75" customHeight="1">
      <c r="A7" s="202" t="s">
        <v>2581</v>
      </c>
      <c r="B7" s="202"/>
      <c r="C7" s="202" t="s">
        <v>682</v>
      </c>
      <c r="D7" s="202" t="s">
        <v>2586</v>
      </c>
      <c r="E7" s="208" t="s">
        <v>89</v>
      </c>
      <c r="F7" s="208"/>
      <c r="G7" s="208">
        <v>13.1</v>
      </c>
      <c r="H7" s="202" t="s">
        <v>2590</v>
      </c>
      <c r="I7" s="202"/>
      <c r="J7" s="202" t="s">
        <v>2580</v>
      </c>
      <c r="K7" s="229">
        <v>3429.78</v>
      </c>
      <c r="L7" s="202" t="s">
        <v>1262</v>
      </c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12.75" customHeight="1">
      <c r="A8" s="202" t="s">
        <v>2581</v>
      </c>
      <c r="B8" s="202"/>
      <c r="C8" s="202" t="s">
        <v>682</v>
      </c>
      <c r="D8" s="202" t="s">
        <v>2588</v>
      </c>
      <c r="E8" s="208" t="s">
        <v>89</v>
      </c>
      <c r="F8" s="208"/>
      <c r="G8" s="208">
        <v>13.1</v>
      </c>
      <c r="H8" s="202" t="s">
        <v>2591</v>
      </c>
      <c r="I8" s="202"/>
      <c r="J8" s="202" t="s">
        <v>2580</v>
      </c>
      <c r="K8" s="229">
        <v>1388.84</v>
      </c>
      <c r="L8" s="202" t="s">
        <v>1262</v>
      </c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12.75" customHeight="1">
      <c r="A9" s="202" t="s">
        <v>2592</v>
      </c>
      <c r="B9" s="202"/>
      <c r="C9" s="202" t="s">
        <v>2084</v>
      </c>
      <c r="D9" s="202" t="s">
        <v>2593</v>
      </c>
      <c r="E9" s="208">
        <v>8.5</v>
      </c>
      <c r="F9" s="208" t="s">
        <v>89</v>
      </c>
      <c r="G9" s="202"/>
      <c r="H9" s="202" t="s">
        <v>2594</v>
      </c>
      <c r="I9" s="202"/>
      <c r="J9" s="202" t="s">
        <v>2580</v>
      </c>
      <c r="K9" s="229">
        <v>1999.23</v>
      </c>
      <c r="L9" s="202" t="s">
        <v>2585</v>
      </c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ht="12.75" customHeight="1">
      <c r="A10" s="202" t="s">
        <v>2592</v>
      </c>
      <c r="B10" s="202"/>
      <c r="C10" s="202" t="s">
        <v>139</v>
      </c>
      <c r="D10" s="202" t="s">
        <v>2583</v>
      </c>
      <c r="E10" s="208">
        <v>0.01</v>
      </c>
      <c r="F10" s="208" t="s">
        <v>89</v>
      </c>
      <c r="G10" s="202"/>
      <c r="H10" s="202" t="s">
        <v>2595</v>
      </c>
      <c r="I10" s="202"/>
      <c r="J10" s="202" t="s">
        <v>2580</v>
      </c>
      <c r="K10" s="229">
        <v>3028.93</v>
      </c>
      <c r="L10" s="202" t="s">
        <v>1262</v>
      </c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</row>
    <row r="11" spans="1:26" ht="12.75" customHeight="1">
      <c r="A11" s="202" t="s">
        <v>2592</v>
      </c>
      <c r="B11" s="202"/>
      <c r="C11" s="202" t="s">
        <v>129</v>
      </c>
      <c r="D11" s="202" t="s">
        <v>2596</v>
      </c>
      <c r="E11" s="208" t="s">
        <v>89</v>
      </c>
      <c r="F11" s="208"/>
      <c r="G11" s="208">
        <v>9</v>
      </c>
      <c r="H11" s="202" t="s">
        <v>2597</v>
      </c>
      <c r="I11" s="202"/>
      <c r="J11" s="202" t="s">
        <v>2580</v>
      </c>
      <c r="K11" s="229">
        <v>4705.16</v>
      </c>
      <c r="L11" s="202" t="s">
        <v>1262</v>
      </c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</row>
    <row r="12" spans="1:26" ht="12.75" customHeight="1">
      <c r="A12" s="202" t="s">
        <v>2592</v>
      </c>
      <c r="B12" s="202"/>
      <c r="C12" s="202" t="s">
        <v>129</v>
      </c>
      <c r="D12" s="202" t="s">
        <v>2596</v>
      </c>
      <c r="E12" s="208" t="s">
        <v>89</v>
      </c>
      <c r="F12" s="208"/>
      <c r="G12" s="208">
        <v>9</v>
      </c>
      <c r="H12" s="202" t="s">
        <v>2598</v>
      </c>
      <c r="I12" s="202"/>
      <c r="J12" s="202" t="s">
        <v>2599</v>
      </c>
      <c r="K12" s="206">
        <v>32139.649999999936</v>
      </c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</row>
    <row r="13" spans="1:26" ht="12.75" customHeight="1">
      <c r="A13" s="202" t="s">
        <v>2592</v>
      </c>
      <c r="B13" s="202"/>
      <c r="C13" s="202" t="s">
        <v>129</v>
      </c>
      <c r="D13" s="202" t="s">
        <v>2596</v>
      </c>
      <c r="E13" s="208" t="s">
        <v>89</v>
      </c>
      <c r="F13" s="208"/>
      <c r="G13" s="208">
        <v>9</v>
      </c>
      <c r="H13" s="202" t="s">
        <v>2600</v>
      </c>
      <c r="I13" s="202"/>
      <c r="J13" s="202"/>
      <c r="K13" s="230">
        <f>SUM(K2:K12)</f>
        <v>57529.369999999937</v>
      </c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</row>
    <row r="14" spans="1:26" ht="12.75" customHeight="1">
      <c r="A14" s="202" t="s">
        <v>2592</v>
      </c>
      <c r="B14" s="202"/>
      <c r="C14" s="202" t="s">
        <v>129</v>
      </c>
      <c r="D14" s="202" t="s">
        <v>2596</v>
      </c>
      <c r="E14" s="208" t="s">
        <v>89</v>
      </c>
      <c r="F14" s="208"/>
      <c r="G14" s="208">
        <v>9</v>
      </c>
      <c r="H14" s="202" t="s">
        <v>2601</v>
      </c>
      <c r="I14" s="202"/>
      <c r="J14" s="202"/>
      <c r="K14" s="208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</row>
    <row r="15" spans="1:26" ht="12.75" customHeight="1">
      <c r="A15" s="202" t="s">
        <v>2592</v>
      </c>
      <c r="B15" s="202"/>
      <c r="C15" s="202" t="s">
        <v>129</v>
      </c>
      <c r="D15" s="202" t="s">
        <v>2596</v>
      </c>
      <c r="E15" s="208" t="s">
        <v>89</v>
      </c>
      <c r="F15" s="208"/>
      <c r="G15" s="208">
        <v>9</v>
      </c>
      <c r="H15" s="202" t="s">
        <v>2602</v>
      </c>
      <c r="I15" s="202"/>
      <c r="J15" s="202"/>
      <c r="K15" s="208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</row>
    <row r="16" spans="1:26" ht="12.75" customHeight="1">
      <c r="A16" s="202" t="s">
        <v>2592</v>
      </c>
      <c r="B16" s="202"/>
      <c r="C16" s="202" t="s">
        <v>129</v>
      </c>
      <c r="D16" s="202" t="s">
        <v>2596</v>
      </c>
      <c r="E16" s="208" t="s">
        <v>89</v>
      </c>
      <c r="F16" s="208"/>
      <c r="G16" s="208">
        <v>9</v>
      </c>
      <c r="H16" s="202" t="s">
        <v>2603</v>
      </c>
      <c r="I16" s="202"/>
      <c r="J16" s="202"/>
      <c r="K16" s="208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</row>
    <row r="17" spans="1:26" ht="12.75" customHeight="1">
      <c r="A17" s="202" t="s">
        <v>2592</v>
      </c>
      <c r="B17" s="202"/>
      <c r="C17" s="202" t="s">
        <v>129</v>
      </c>
      <c r="D17" s="202" t="s">
        <v>2596</v>
      </c>
      <c r="E17" s="208" t="s">
        <v>89</v>
      </c>
      <c r="F17" s="208"/>
      <c r="G17" s="208">
        <v>9</v>
      </c>
      <c r="H17" s="202" t="s">
        <v>2604</v>
      </c>
      <c r="I17" s="202"/>
      <c r="J17" s="202"/>
      <c r="K17" s="208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</row>
    <row r="18" spans="1:26" ht="12.75" customHeight="1">
      <c r="A18" s="202" t="s">
        <v>2592</v>
      </c>
      <c r="B18" s="202"/>
      <c r="C18" s="202" t="s">
        <v>129</v>
      </c>
      <c r="D18" s="202" t="s">
        <v>2596</v>
      </c>
      <c r="E18" s="208" t="s">
        <v>89</v>
      </c>
      <c r="F18" s="208"/>
      <c r="G18" s="208">
        <v>9</v>
      </c>
      <c r="H18" s="202" t="s">
        <v>2605</v>
      </c>
      <c r="I18" s="202"/>
      <c r="J18" s="202"/>
      <c r="K18" s="208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</row>
    <row r="19" spans="1:26" ht="12.75" customHeight="1">
      <c r="A19" s="205" t="s">
        <v>2592</v>
      </c>
      <c r="B19" s="205"/>
      <c r="C19" s="205" t="s">
        <v>2085</v>
      </c>
      <c r="D19" s="205" t="s">
        <v>2606</v>
      </c>
      <c r="E19" s="206" t="s">
        <v>89</v>
      </c>
      <c r="F19" s="206">
        <v>1549</v>
      </c>
      <c r="G19" s="205"/>
      <c r="H19" s="205" t="s">
        <v>2607</v>
      </c>
      <c r="I19" s="205"/>
      <c r="J19" s="205"/>
      <c r="K19" s="206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spans="1:26" ht="12.75" customHeight="1">
      <c r="A20" s="202" t="s">
        <v>2608</v>
      </c>
      <c r="B20" s="202"/>
      <c r="C20" s="202" t="s">
        <v>2086</v>
      </c>
      <c r="D20" s="202" t="s">
        <v>2609</v>
      </c>
      <c r="E20" s="208">
        <v>6</v>
      </c>
      <c r="F20" s="208" t="s">
        <v>89</v>
      </c>
      <c r="G20" s="202"/>
      <c r="H20" s="202" t="s">
        <v>2610</v>
      </c>
      <c r="I20" s="202"/>
      <c r="J20" s="202"/>
      <c r="K20" s="208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</row>
    <row r="21" spans="1:26" ht="12.75" customHeight="1">
      <c r="A21" s="202" t="s">
        <v>2608</v>
      </c>
      <c r="B21" s="202"/>
      <c r="C21" s="202" t="s">
        <v>139</v>
      </c>
      <c r="D21" s="202" t="s">
        <v>2583</v>
      </c>
      <c r="E21" s="208">
        <v>0.01</v>
      </c>
      <c r="F21" s="208" t="s">
        <v>89</v>
      </c>
      <c r="G21" s="202"/>
      <c r="H21" s="202" t="s">
        <v>2611</v>
      </c>
      <c r="I21" s="202"/>
      <c r="J21" s="202"/>
      <c r="K21" s="208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</row>
    <row r="22" spans="1:26" ht="12.75" customHeight="1">
      <c r="A22" s="202" t="s">
        <v>2608</v>
      </c>
      <c r="B22" s="202"/>
      <c r="C22" s="202" t="s">
        <v>2087</v>
      </c>
      <c r="D22" s="202" t="s">
        <v>2612</v>
      </c>
      <c r="E22" s="208" t="s">
        <v>89</v>
      </c>
      <c r="F22" s="208"/>
      <c r="G22" s="208">
        <v>1743.74</v>
      </c>
      <c r="H22" s="202" t="s">
        <v>2613</v>
      </c>
      <c r="I22" s="202"/>
      <c r="J22" s="202"/>
      <c r="K22" s="208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</row>
    <row r="23" spans="1:26" ht="12.75" customHeight="1">
      <c r="A23" s="202" t="s">
        <v>2608</v>
      </c>
      <c r="B23" s="202"/>
      <c r="C23" s="202" t="s">
        <v>2088</v>
      </c>
      <c r="D23" s="202" t="s">
        <v>2614</v>
      </c>
      <c r="E23" s="208" t="s">
        <v>89</v>
      </c>
      <c r="F23" s="208"/>
      <c r="G23" s="208">
        <v>19.8</v>
      </c>
      <c r="H23" s="202" t="s">
        <v>2615</v>
      </c>
      <c r="I23" s="202"/>
      <c r="J23" s="202"/>
      <c r="K23" s="208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</row>
    <row r="24" spans="1:26" ht="12.75" customHeight="1">
      <c r="A24" s="202" t="s">
        <v>2608</v>
      </c>
      <c r="B24" s="202"/>
      <c r="C24" s="202" t="s">
        <v>2089</v>
      </c>
      <c r="D24" s="202" t="s">
        <v>2616</v>
      </c>
      <c r="E24" s="208" t="s">
        <v>89</v>
      </c>
      <c r="F24" s="208"/>
      <c r="G24" s="208">
        <v>19.8</v>
      </c>
      <c r="H24" s="202" t="s">
        <v>2617</v>
      </c>
      <c r="I24" s="202"/>
      <c r="J24" s="202"/>
      <c r="K24" s="208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</row>
    <row r="25" spans="1:26" ht="12.75" customHeight="1">
      <c r="A25" s="202" t="s">
        <v>2618</v>
      </c>
      <c r="B25" s="202"/>
      <c r="C25" s="202" t="s">
        <v>139</v>
      </c>
      <c r="D25" s="202" t="s">
        <v>2583</v>
      </c>
      <c r="E25" s="208">
        <v>0.16</v>
      </c>
      <c r="F25" s="208" t="s">
        <v>89</v>
      </c>
      <c r="G25" s="202"/>
      <c r="H25" s="202" t="s">
        <v>2619</v>
      </c>
      <c r="I25" s="202"/>
      <c r="J25" s="202"/>
      <c r="K25" s="208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</row>
    <row r="26" spans="1:26" ht="12.75" customHeight="1">
      <c r="A26" s="205" t="s">
        <v>2618</v>
      </c>
      <c r="B26" s="205"/>
      <c r="C26" s="205" t="s">
        <v>2090</v>
      </c>
      <c r="D26" s="205" t="s">
        <v>2620</v>
      </c>
      <c r="E26" s="206" t="s">
        <v>89</v>
      </c>
      <c r="F26" s="206">
        <v>3997.32</v>
      </c>
      <c r="G26" s="205"/>
      <c r="H26" s="205" t="s">
        <v>2621</v>
      </c>
      <c r="I26" s="205"/>
      <c r="J26" s="205"/>
      <c r="K26" s="206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spans="1:26" ht="12.75" customHeight="1">
      <c r="A27" s="205" t="s">
        <v>2618</v>
      </c>
      <c r="B27" s="205"/>
      <c r="C27" s="205" t="s">
        <v>2091</v>
      </c>
      <c r="D27" s="205" t="s">
        <v>2622</v>
      </c>
      <c r="E27" s="206" t="s">
        <v>89</v>
      </c>
      <c r="F27" s="206">
        <v>3429.78</v>
      </c>
      <c r="G27" s="205"/>
      <c r="H27" s="205" t="s">
        <v>2623</v>
      </c>
      <c r="I27" s="205"/>
      <c r="J27" s="205"/>
      <c r="K27" s="206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spans="1:26" ht="12.75" customHeight="1">
      <c r="A28" s="205" t="s">
        <v>2618</v>
      </c>
      <c r="B28" s="205"/>
      <c r="C28" s="205" t="s">
        <v>2092</v>
      </c>
      <c r="D28" s="205" t="s">
        <v>2624</v>
      </c>
      <c r="E28" s="206" t="s">
        <v>89</v>
      </c>
      <c r="F28" s="206">
        <v>1388.84</v>
      </c>
      <c r="G28" s="205"/>
      <c r="H28" s="205" t="s">
        <v>2625</v>
      </c>
      <c r="I28" s="205"/>
      <c r="J28" s="205"/>
      <c r="K28" s="206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spans="1:26" ht="12.75" customHeight="1">
      <c r="A29" s="205" t="s">
        <v>2618</v>
      </c>
      <c r="B29" s="205"/>
      <c r="C29" s="205" t="s">
        <v>2093</v>
      </c>
      <c r="D29" s="205" t="s">
        <v>2626</v>
      </c>
      <c r="E29" s="206" t="s">
        <v>89</v>
      </c>
      <c r="F29" s="206">
        <v>1999.23</v>
      </c>
      <c r="G29" s="205"/>
      <c r="H29" s="205" t="s">
        <v>2627</v>
      </c>
      <c r="I29" s="205"/>
      <c r="J29" s="205"/>
      <c r="K29" s="206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spans="1:26" ht="12.75" customHeight="1">
      <c r="A30" s="205" t="s">
        <v>2618</v>
      </c>
      <c r="B30" s="205"/>
      <c r="C30" s="205" t="s">
        <v>2094</v>
      </c>
      <c r="D30" s="205" t="s">
        <v>2628</v>
      </c>
      <c r="E30" s="206" t="s">
        <v>89</v>
      </c>
      <c r="F30" s="206">
        <v>3028.93</v>
      </c>
      <c r="G30" s="205"/>
      <c r="H30" s="205" t="s">
        <v>2629</v>
      </c>
      <c r="I30" s="205"/>
      <c r="J30" s="205"/>
      <c r="K30" s="206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spans="1:26" ht="12.75" customHeight="1">
      <c r="A31" s="205" t="s">
        <v>2618</v>
      </c>
      <c r="B31" s="205"/>
      <c r="C31" s="205" t="s">
        <v>2095</v>
      </c>
      <c r="D31" s="205" t="s">
        <v>2630</v>
      </c>
      <c r="E31" s="206" t="s">
        <v>89</v>
      </c>
      <c r="F31" s="206">
        <v>4705.16</v>
      </c>
      <c r="G31" s="205"/>
      <c r="H31" s="205" t="s">
        <v>2631</v>
      </c>
      <c r="I31" s="205"/>
      <c r="J31" s="205"/>
      <c r="K31" s="206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spans="1:26" ht="12.75" customHeight="1">
      <c r="A32" s="202" t="s">
        <v>2618</v>
      </c>
      <c r="B32" s="202"/>
      <c r="C32" s="202" t="s">
        <v>129</v>
      </c>
      <c r="D32" s="202" t="s">
        <v>2632</v>
      </c>
      <c r="E32" s="208" t="s">
        <v>89</v>
      </c>
      <c r="F32" s="208"/>
      <c r="G32" s="208">
        <v>9</v>
      </c>
      <c r="H32" s="202" t="s">
        <v>2633</v>
      </c>
      <c r="I32" s="202"/>
      <c r="J32" s="202"/>
      <c r="K32" s="208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2.75" customHeight="1">
      <c r="A33" s="202" t="s">
        <v>2634</v>
      </c>
      <c r="B33" s="202"/>
      <c r="C33" s="202" t="s">
        <v>136</v>
      </c>
      <c r="D33" s="202" t="s">
        <v>2635</v>
      </c>
      <c r="E33" s="208">
        <v>250.03</v>
      </c>
      <c r="F33" s="208" t="s">
        <v>89</v>
      </c>
      <c r="G33" s="202"/>
      <c r="H33" s="202" t="s">
        <v>2636</v>
      </c>
      <c r="I33" s="202"/>
      <c r="J33" s="202"/>
      <c r="K33" s="208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2.75" customHeight="1">
      <c r="A34" s="202" t="s">
        <v>2634</v>
      </c>
      <c r="B34" s="202"/>
      <c r="C34" s="202" t="s">
        <v>182</v>
      </c>
      <c r="D34" s="202" t="s">
        <v>2637</v>
      </c>
      <c r="E34" s="231">
        <v>32.64</v>
      </c>
      <c r="F34" s="208" t="s">
        <v>89</v>
      </c>
      <c r="G34" s="202"/>
      <c r="H34" s="202" t="s">
        <v>2638</v>
      </c>
      <c r="I34" s="202"/>
      <c r="J34" s="202"/>
      <c r="K34" s="208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2.75" customHeight="1">
      <c r="A35" s="202" t="s">
        <v>2634</v>
      </c>
      <c r="B35" s="202"/>
      <c r="C35" s="202" t="s">
        <v>182</v>
      </c>
      <c r="D35" s="202" t="s">
        <v>2639</v>
      </c>
      <c r="E35" s="231">
        <v>32.64</v>
      </c>
      <c r="F35" s="208" t="s">
        <v>89</v>
      </c>
      <c r="G35" s="202"/>
      <c r="H35" s="202" t="s">
        <v>2640</v>
      </c>
      <c r="I35" s="202"/>
      <c r="J35" s="202"/>
      <c r="K35" s="208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2.75" customHeight="1">
      <c r="A36" s="202" t="s">
        <v>2634</v>
      </c>
      <c r="B36" s="202"/>
      <c r="C36" s="202" t="s">
        <v>182</v>
      </c>
      <c r="D36" s="202" t="s">
        <v>2641</v>
      </c>
      <c r="E36" s="231">
        <v>32.64</v>
      </c>
      <c r="F36" s="208" t="s">
        <v>89</v>
      </c>
      <c r="G36" s="202"/>
      <c r="H36" s="202" t="s">
        <v>2642</v>
      </c>
      <c r="I36" s="202"/>
      <c r="J36" s="202"/>
      <c r="K36" s="208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</row>
    <row r="37" spans="1:26" ht="12.75" customHeight="1">
      <c r="A37" s="202" t="s">
        <v>2634</v>
      </c>
      <c r="B37" s="202"/>
      <c r="C37" s="202" t="s">
        <v>182</v>
      </c>
      <c r="D37" s="202" t="s">
        <v>2643</v>
      </c>
      <c r="E37" s="231">
        <v>32.64</v>
      </c>
      <c r="F37" s="208" t="s">
        <v>89</v>
      </c>
      <c r="G37" s="202"/>
      <c r="H37" s="202" t="s">
        <v>2644</v>
      </c>
      <c r="I37" s="202"/>
      <c r="J37" s="202"/>
      <c r="K37" s="208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</row>
    <row r="38" spans="1:26" ht="12.75" customHeight="1">
      <c r="A38" s="202" t="s">
        <v>2634</v>
      </c>
      <c r="B38" s="202"/>
      <c r="C38" s="202" t="s">
        <v>182</v>
      </c>
      <c r="D38" s="202" t="s">
        <v>2645</v>
      </c>
      <c r="E38" s="231">
        <v>184.05</v>
      </c>
      <c r="F38" s="208" t="s">
        <v>89</v>
      </c>
      <c r="G38" s="202"/>
      <c r="H38" s="202" t="s">
        <v>2646</v>
      </c>
      <c r="I38" s="202"/>
      <c r="J38" s="202"/>
      <c r="K38" s="208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2.75" customHeight="1">
      <c r="A39" s="202" t="s">
        <v>2634</v>
      </c>
      <c r="B39" s="202"/>
      <c r="C39" s="202" t="s">
        <v>182</v>
      </c>
      <c r="D39" s="202" t="s">
        <v>2647</v>
      </c>
      <c r="E39" s="231">
        <v>4272.99</v>
      </c>
      <c r="F39" s="208" t="s">
        <v>89</v>
      </c>
      <c r="G39" s="202"/>
      <c r="H39" s="202" t="s">
        <v>2648</v>
      </c>
      <c r="I39" s="202"/>
      <c r="J39" s="202"/>
      <c r="K39" s="208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</row>
    <row r="40" spans="1:26" ht="12.75" customHeight="1">
      <c r="A40" s="202" t="s">
        <v>2634</v>
      </c>
      <c r="B40" s="202"/>
      <c r="C40" s="202" t="s">
        <v>182</v>
      </c>
      <c r="D40" s="202" t="s">
        <v>2649</v>
      </c>
      <c r="E40" s="231">
        <v>4309.66</v>
      </c>
      <c r="F40" s="208" t="s">
        <v>89</v>
      </c>
      <c r="G40" s="202"/>
      <c r="H40" s="202" t="s">
        <v>2650</v>
      </c>
      <c r="I40" s="202"/>
      <c r="J40" s="202"/>
      <c r="K40" s="208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</row>
    <row r="41" spans="1:26" ht="12.75" customHeight="1">
      <c r="A41" s="202" t="s">
        <v>2634</v>
      </c>
      <c r="B41" s="202"/>
      <c r="C41" s="202" t="s">
        <v>182</v>
      </c>
      <c r="D41" s="202" t="s">
        <v>2651</v>
      </c>
      <c r="E41" s="231">
        <v>157.46</v>
      </c>
      <c r="F41" s="208" t="s">
        <v>89</v>
      </c>
      <c r="G41" s="202"/>
      <c r="H41" s="202" t="s">
        <v>2652</v>
      </c>
      <c r="I41" s="202"/>
      <c r="J41" s="202"/>
      <c r="K41" s="208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</row>
    <row r="42" spans="1:26" ht="12.75" customHeight="1">
      <c r="A42" s="202" t="s">
        <v>2634</v>
      </c>
      <c r="B42" s="202"/>
      <c r="C42" s="202" t="s">
        <v>182</v>
      </c>
      <c r="D42" s="202" t="s">
        <v>2653</v>
      </c>
      <c r="E42" s="231">
        <v>720.8</v>
      </c>
      <c r="F42" s="208" t="s">
        <v>89</v>
      </c>
      <c r="G42" s="202"/>
      <c r="H42" s="202" t="s">
        <v>2654</v>
      </c>
      <c r="I42" s="202"/>
      <c r="J42" s="202"/>
      <c r="K42" s="208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</row>
    <row r="43" spans="1:26" ht="12.75" customHeight="1">
      <c r="A43" s="202" t="s">
        <v>2634</v>
      </c>
      <c r="B43" s="202"/>
      <c r="C43" s="202" t="s">
        <v>182</v>
      </c>
      <c r="D43" s="202" t="s">
        <v>2655</v>
      </c>
      <c r="E43" s="231">
        <v>540.6</v>
      </c>
      <c r="F43" s="208" t="s">
        <v>89</v>
      </c>
      <c r="G43" s="202"/>
      <c r="H43" s="202" t="s">
        <v>2656</v>
      </c>
      <c r="I43" s="202"/>
      <c r="J43" s="202"/>
      <c r="K43" s="208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</row>
    <row r="44" spans="1:26" ht="12.75" customHeight="1">
      <c r="A44" s="202" t="s">
        <v>2634</v>
      </c>
      <c r="B44" s="202"/>
      <c r="C44" s="202" t="s">
        <v>182</v>
      </c>
      <c r="D44" s="202" t="s">
        <v>2657</v>
      </c>
      <c r="E44" s="231">
        <v>1755.95</v>
      </c>
      <c r="F44" s="208" t="s">
        <v>89</v>
      </c>
      <c r="G44" s="202"/>
      <c r="H44" s="202" t="s">
        <v>2658</v>
      </c>
      <c r="I44" s="202"/>
      <c r="J44" s="202"/>
      <c r="K44" s="208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</row>
    <row r="45" spans="1:26" ht="12.75" customHeight="1">
      <c r="A45" s="202" t="s">
        <v>2634</v>
      </c>
      <c r="B45" s="202"/>
      <c r="C45" s="202" t="s">
        <v>182</v>
      </c>
      <c r="D45" s="202" t="s">
        <v>2659</v>
      </c>
      <c r="E45" s="231">
        <v>128.72</v>
      </c>
      <c r="F45" s="208" t="s">
        <v>89</v>
      </c>
      <c r="G45" s="202"/>
      <c r="H45" s="202" t="s">
        <v>2660</v>
      </c>
      <c r="I45" s="202"/>
      <c r="J45" s="202"/>
      <c r="K45" s="208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</row>
    <row r="46" spans="1:26" ht="12.75" customHeight="1">
      <c r="A46" s="212" t="s">
        <v>2634</v>
      </c>
      <c r="B46" s="212"/>
      <c r="C46" s="212" t="s">
        <v>182</v>
      </c>
      <c r="D46" s="212" t="s">
        <v>2661</v>
      </c>
      <c r="E46" s="207">
        <v>362</v>
      </c>
      <c r="F46" s="207" t="s">
        <v>89</v>
      </c>
      <c r="G46" s="212"/>
      <c r="H46" s="212" t="s">
        <v>2662</v>
      </c>
      <c r="I46" s="212"/>
      <c r="J46" s="212"/>
      <c r="K46" s="207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</row>
    <row r="47" spans="1:26" ht="12.75" customHeight="1">
      <c r="A47" s="202" t="s">
        <v>2634</v>
      </c>
      <c r="B47" s="202"/>
      <c r="C47" s="202" t="s">
        <v>182</v>
      </c>
      <c r="D47" s="202" t="s">
        <v>2663</v>
      </c>
      <c r="E47" s="231">
        <v>1737.14</v>
      </c>
      <c r="F47" s="208" t="s">
        <v>89</v>
      </c>
      <c r="G47" s="202"/>
      <c r="H47" s="202" t="s">
        <v>2664</v>
      </c>
      <c r="I47" s="202"/>
      <c r="J47" s="202"/>
      <c r="K47" s="208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</row>
    <row r="48" spans="1:26" ht="12.75" customHeight="1">
      <c r="A48" s="202" t="s">
        <v>2634</v>
      </c>
      <c r="B48" s="202"/>
      <c r="C48" s="202" t="s">
        <v>182</v>
      </c>
      <c r="D48" s="202" t="s">
        <v>2665</v>
      </c>
      <c r="E48" s="231">
        <v>1537.87</v>
      </c>
      <c r="F48" s="208" t="s">
        <v>89</v>
      </c>
      <c r="G48" s="202"/>
      <c r="H48" s="202" t="s">
        <v>2666</v>
      </c>
      <c r="I48" s="202"/>
      <c r="J48" s="202"/>
      <c r="K48" s="208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</row>
    <row r="49" spans="1:26" ht="12.75" customHeight="1">
      <c r="A49" s="202" t="s">
        <v>2634</v>
      </c>
      <c r="B49" s="202"/>
      <c r="C49" s="202" t="s">
        <v>182</v>
      </c>
      <c r="D49" s="202" t="s">
        <v>2667</v>
      </c>
      <c r="E49" s="231">
        <v>691.7</v>
      </c>
      <c r="F49" s="208" t="s">
        <v>89</v>
      </c>
      <c r="G49" s="202"/>
      <c r="H49" s="202" t="s">
        <v>2668</v>
      </c>
      <c r="I49" s="202"/>
      <c r="J49" s="202"/>
      <c r="K49" s="208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</row>
    <row r="50" spans="1:26" ht="12.75" customHeight="1">
      <c r="A50" s="202" t="s">
        <v>2634</v>
      </c>
      <c r="B50" s="202"/>
      <c r="C50" s="202" t="s">
        <v>182</v>
      </c>
      <c r="D50" s="202" t="s">
        <v>2669</v>
      </c>
      <c r="E50" s="231">
        <v>2340.96</v>
      </c>
      <c r="F50" s="208" t="s">
        <v>89</v>
      </c>
      <c r="G50" s="202"/>
      <c r="H50" s="202" t="s">
        <v>2670</v>
      </c>
      <c r="I50" s="202"/>
      <c r="J50" s="202"/>
      <c r="K50" s="208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</row>
    <row r="51" spans="1:26" ht="12.75" customHeight="1">
      <c r="A51" s="202" t="s">
        <v>2634</v>
      </c>
      <c r="B51" s="202"/>
      <c r="C51" s="202" t="s">
        <v>2096</v>
      </c>
      <c r="D51" s="202" t="s">
        <v>2671</v>
      </c>
      <c r="E51" s="208">
        <v>1900</v>
      </c>
      <c r="F51" s="208" t="s">
        <v>89</v>
      </c>
      <c r="G51" s="202"/>
      <c r="H51" s="202" t="s">
        <v>2672</v>
      </c>
      <c r="I51" s="202"/>
      <c r="J51" s="202"/>
      <c r="K51" s="208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</row>
    <row r="52" spans="1:26" ht="12.75" customHeight="1">
      <c r="A52" s="202" t="s">
        <v>2634</v>
      </c>
      <c r="B52" s="202"/>
      <c r="C52" s="202" t="s">
        <v>2097</v>
      </c>
      <c r="D52" s="202" t="s">
        <v>2673</v>
      </c>
      <c r="E52" s="208">
        <v>2000</v>
      </c>
      <c r="F52" s="208" t="s">
        <v>89</v>
      </c>
      <c r="G52" s="202"/>
      <c r="H52" s="202" t="s">
        <v>2674</v>
      </c>
      <c r="I52" s="202"/>
      <c r="J52" s="202"/>
      <c r="K52" s="208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</row>
    <row r="53" spans="1:26" ht="12.75" customHeight="1">
      <c r="A53" s="202" t="s">
        <v>2634</v>
      </c>
      <c r="B53" s="202"/>
      <c r="C53" s="202" t="s">
        <v>2098</v>
      </c>
      <c r="D53" s="202" t="s">
        <v>2675</v>
      </c>
      <c r="E53" s="208">
        <v>1900</v>
      </c>
      <c r="F53" s="208" t="s">
        <v>89</v>
      </c>
      <c r="G53" s="202"/>
      <c r="H53" s="202" t="s">
        <v>2676</v>
      </c>
      <c r="I53" s="202"/>
      <c r="J53" s="202"/>
      <c r="K53" s="208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</row>
    <row r="54" spans="1:26" ht="12.75" customHeight="1">
      <c r="A54" s="202" t="s">
        <v>2634</v>
      </c>
      <c r="B54" s="202"/>
      <c r="C54" s="202" t="s">
        <v>2099</v>
      </c>
      <c r="D54" s="202" t="s">
        <v>2677</v>
      </c>
      <c r="E54" s="208">
        <v>2000</v>
      </c>
      <c r="F54" s="208" t="s">
        <v>89</v>
      </c>
      <c r="G54" s="202"/>
      <c r="H54" s="202" t="s">
        <v>2678</v>
      </c>
      <c r="I54" s="202"/>
      <c r="J54" s="202"/>
      <c r="K54" s="208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</row>
    <row r="55" spans="1:26" ht="12.75" customHeight="1">
      <c r="A55" s="202" t="s">
        <v>2634</v>
      </c>
      <c r="B55" s="202"/>
      <c r="C55" s="202" t="s">
        <v>2100</v>
      </c>
      <c r="D55" s="202" t="s">
        <v>2679</v>
      </c>
      <c r="E55" s="208">
        <v>2000</v>
      </c>
      <c r="F55" s="208" t="s">
        <v>89</v>
      </c>
      <c r="G55" s="202"/>
      <c r="H55" s="202" t="s">
        <v>2680</v>
      </c>
      <c r="I55" s="202"/>
      <c r="J55" s="202"/>
      <c r="K55" s="208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</row>
    <row r="56" spans="1:26" ht="12.75" customHeight="1">
      <c r="A56" s="202" t="s">
        <v>2634</v>
      </c>
      <c r="B56" s="202"/>
      <c r="C56" s="202" t="s">
        <v>2101</v>
      </c>
      <c r="D56" s="202" t="s">
        <v>2681</v>
      </c>
      <c r="E56" s="208">
        <v>200</v>
      </c>
      <c r="F56" s="208" t="s">
        <v>89</v>
      </c>
      <c r="G56" s="202"/>
      <c r="H56" s="202" t="s">
        <v>2682</v>
      </c>
      <c r="I56" s="202"/>
      <c r="J56" s="202"/>
      <c r="K56" s="208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</row>
    <row r="57" spans="1:26" ht="12.75" customHeight="1">
      <c r="A57" s="202" t="s">
        <v>2634</v>
      </c>
      <c r="B57" s="202"/>
      <c r="C57" s="202" t="s">
        <v>2102</v>
      </c>
      <c r="D57" s="202" t="s">
        <v>2683</v>
      </c>
      <c r="E57" s="208">
        <v>2000</v>
      </c>
      <c r="F57" s="208" t="s">
        <v>89</v>
      </c>
      <c r="G57" s="202"/>
      <c r="H57" s="202" t="s">
        <v>2684</v>
      </c>
      <c r="I57" s="202"/>
      <c r="J57" s="202"/>
      <c r="K57" s="208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</row>
    <row r="58" spans="1:26" ht="12.75" customHeight="1">
      <c r="A58" s="202" t="s">
        <v>2634</v>
      </c>
      <c r="B58" s="202"/>
      <c r="C58" s="202" t="s">
        <v>2103</v>
      </c>
      <c r="D58" s="202" t="s">
        <v>2685</v>
      </c>
      <c r="E58" s="208">
        <v>1800</v>
      </c>
      <c r="F58" s="208" t="s">
        <v>89</v>
      </c>
      <c r="G58" s="202"/>
      <c r="H58" s="202" t="s">
        <v>2686</v>
      </c>
      <c r="I58" s="202"/>
      <c r="J58" s="202"/>
      <c r="K58" s="208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</row>
    <row r="59" spans="1:26" ht="12.75" customHeight="1">
      <c r="A59" s="202" t="s">
        <v>2634</v>
      </c>
      <c r="B59" s="202"/>
      <c r="C59" s="202" t="s">
        <v>2104</v>
      </c>
      <c r="D59" s="202" t="s">
        <v>2687</v>
      </c>
      <c r="E59" s="208">
        <v>2000</v>
      </c>
      <c r="F59" s="208" t="s">
        <v>89</v>
      </c>
      <c r="G59" s="202"/>
      <c r="H59" s="202" t="s">
        <v>2688</v>
      </c>
      <c r="I59" s="202"/>
      <c r="J59" s="202"/>
      <c r="K59" s="208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</row>
    <row r="60" spans="1:26" ht="12.75" customHeight="1">
      <c r="A60" s="202" t="s">
        <v>2634</v>
      </c>
      <c r="B60" s="202"/>
      <c r="C60" s="202" t="s">
        <v>2105</v>
      </c>
      <c r="D60" s="202" t="s">
        <v>2689</v>
      </c>
      <c r="E60" s="208">
        <v>1900</v>
      </c>
      <c r="F60" s="208" t="s">
        <v>89</v>
      </c>
      <c r="G60" s="202"/>
      <c r="H60" s="202" t="s">
        <v>2690</v>
      </c>
      <c r="I60" s="202"/>
      <c r="J60" s="202"/>
      <c r="K60" s="208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</row>
    <row r="61" spans="1:26" ht="12.75" customHeight="1">
      <c r="A61" s="202" t="s">
        <v>2634</v>
      </c>
      <c r="B61" s="202"/>
      <c r="C61" s="202" t="s">
        <v>2106</v>
      </c>
      <c r="D61" s="202" t="s">
        <v>2691</v>
      </c>
      <c r="E61" s="208">
        <v>2000</v>
      </c>
      <c r="F61" s="208" t="s">
        <v>89</v>
      </c>
      <c r="G61" s="202"/>
      <c r="H61" s="202" t="s">
        <v>2692</v>
      </c>
      <c r="I61" s="202"/>
      <c r="J61" s="202"/>
      <c r="K61" s="208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</row>
    <row r="62" spans="1:26" ht="12.75" customHeight="1">
      <c r="A62" s="202" t="s">
        <v>2634</v>
      </c>
      <c r="B62" s="202"/>
      <c r="C62" s="202" t="s">
        <v>2107</v>
      </c>
      <c r="D62" s="202" t="s">
        <v>2693</v>
      </c>
      <c r="E62" s="208">
        <v>1335</v>
      </c>
      <c r="F62" s="208" t="s">
        <v>89</v>
      </c>
      <c r="G62" s="202"/>
      <c r="H62" s="202" t="s">
        <v>2694</v>
      </c>
      <c r="I62" s="202"/>
      <c r="J62" s="202"/>
      <c r="K62" s="208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</row>
    <row r="63" spans="1:26" ht="12.75" customHeight="1">
      <c r="A63" s="202" t="s">
        <v>2634</v>
      </c>
      <c r="B63" s="202"/>
      <c r="C63" s="202" t="s">
        <v>2108</v>
      </c>
      <c r="D63" s="202" t="s">
        <v>2695</v>
      </c>
      <c r="E63" s="208">
        <v>300</v>
      </c>
      <c r="F63" s="208" t="s">
        <v>89</v>
      </c>
      <c r="G63" s="202"/>
      <c r="H63" s="202" t="s">
        <v>2696</v>
      </c>
      <c r="I63" s="202"/>
      <c r="J63" s="202"/>
      <c r="K63" s="208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</row>
    <row r="64" spans="1:26" ht="12.75" customHeight="1">
      <c r="A64" s="202" t="s">
        <v>2697</v>
      </c>
      <c r="B64" s="202"/>
      <c r="C64" s="202" t="s">
        <v>182</v>
      </c>
      <c r="D64" s="202" t="s">
        <v>2698</v>
      </c>
      <c r="E64" s="231">
        <v>627.47</v>
      </c>
      <c r="F64" s="208" t="s">
        <v>89</v>
      </c>
      <c r="G64" s="202"/>
      <c r="H64" s="202" t="s">
        <v>2699</v>
      </c>
      <c r="I64" s="202"/>
      <c r="J64" s="202"/>
      <c r="K64" s="208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</row>
    <row r="65" spans="1:26" ht="12.75" customHeight="1">
      <c r="A65" s="202" t="s">
        <v>2697</v>
      </c>
      <c r="B65" s="202"/>
      <c r="C65" s="202" t="s">
        <v>182</v>
      </c>
      <c r="D65" s="202" t="s">
        <v>2700</v>
      </c>
      <c r="E65" s="231">
        <v>7061.17</v>
      </c>
      <c r="F65" s="208" t="s">
        <v>89</v>
      </c>
      <c r="G65" s="202"/>
      <c r="H65" s="202" t="s">
        <v>2701</v>
      </c>
      <c r="I65" s="202"/>
      <c r="J65" s="202"/>
      <c r="K65" s="208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</row>
    <row r="66" spans="1:26" ht="12.75" customHeight="1">
      <c r="A66" s="202" t="s">
        <v>2697</v>
      </c>
      <c r="B66" s="202"/>
      <c r="C66" s="202" t="s">
        <v>182</v>
      </c>
      <c r="D66" s="202" t="s">
        <v>2702</v>
      </c>
      <c r="E66" s="231">
        <v>970.15</v>
      </c>
      <c r="F66" s="208" t="s">
        <v>89</v>
      </c>
      <c r="G66" s="202"/>
      <c r="H66" s="202" t="s">
        <v>2703</v>
      </c>
      <c r="I66" s="202"/>
      <c r="J66" s="202"/>
      <c r="K66" s="208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</row>
    <row r="67" spans="1:26" ht="12.75" customHeight="1">
      <c r="A67" s="202" t="s">
        <v>2697</v>
      </c>
      <c r="B67" s="202"/>
      <c r="C67" s="202" t="s">
        <v>182</v>
      </c>
      <c r="D67" s="202" t="s">
        <v>2704</v>
      </c>
      <c r="E67" s="231">
        <v>1114.82</v>
      </c>
      <c r="F67" s="208" t="s">
        <v>89</v>
      </c>
      <c r="G67" s="202"/>
      <c r="H67" s="202" t="s">
        <v>2705</v>
      </c>
      <c r="I67" s="202"/>
      <c r="J67" s="202"/>
      <c r="K67" s="208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</row>
    <row r="68" spans="1:26" ht="12.75" customHeight="1">
      <c r="A68" s="202" t="s">
        <v>2697</v>
      </c>
      <c r="B68" s="202"/>
      <c r="C68" s="202" t="s">
        <v>1355</v>
      </c>
      <c r="D68" s="202" t="s">
        <v>2706</v>
      </c>
      <c r="E68" s="208" t="s">
        <v>89</v>
      </c>
      <c r="F68" s="208"/>
      <c r="G68" s="208">
        <v>19.32</v>
      </c>
      <c r="H68" s="202" t="s">
        <v>2707</v>
      </c>
      <c r="I68" s="202"/>
      <c r="J68" s="202"/>
      <c r="K68" s="208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</row>
    <row r="69" spans="1:26" ht="12.75" customHeight="1">
      <c r="A69" s="202" t="s">
        <v>2697</v>
      </c>
      <c r="B69" s="202"/>
      <c r="C69" s="202" t="s">
        <v>2110</v>
      </c>
      <c r="D69" s="202" t="s">
        <v>2708</v>
      </c>
      <c r="E69" s="208" t="s">
        <v>89</v>
      </c>
      <c r="F69" s="208"/>
      <c r="G69" s="208">
        <v>650</v>
      </c>
      <c r="H69" s="202" t="s">
        <v>2709</v>
      </c>
      <c r="I69" s="202"/>
      <c r="J69" s="202"/>
      <c r="K69" s="208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</row>
    <row r="70" spans="1:26" ht="12.75" customHeight="1">
      <c r="A70" s="202" t="s">
        <v>2697</v>
      </c>
      <c r="B70" s="202"/>
      <c r="C70" s="202" t="s">
        <v>2111</v>
      </c>
      <c r="D70" s="202" t="s">
        <v>2710</v>
      </c>
      <c r="E70" s="208" t="s">
        <v>89</v>
      </c>
      <c r="F70" s="208"/>
      <c r="G70" s="208">
        <v>183.54</v>
      </c>
      <c r="H70" s="202" t="s">
        <v>2711</v>
      </c>
      <c r="I70" s="202"/>
      <c r="J70" s="202"/>
      <c r="K70" s="208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</row>
    <row r="71" spans="1:26" ht="12.75" customHeight="1">
      <c r="A71" s="202" t="s">
        <v>2712</v>
      </c>
      <c r="B71" s="202"/>
      <c r="C71" s="202" t="s">
        <v>182</v>
      </c>
      <c r="D71" s="202" t="s">
        <v>2713</v>
      </c>
      <c r="E71" s="231">
        <v>203.98</v>
      </c>
      <c r="F71" s="208" t="s">
        <v>89</v>
      </c>
      <c r="G71" s="202"/>
      <c r="H71" s="202" t="s">
        <v>2714</v>
      </c>
      <c r="I71" s="202"/>
      <c r="J71" s="202"/>
      <c r="K71" s="208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</row>
    <row r="72" spans="1:26" ht="12.75" customHeight="1">
      <c r="A72" s="202" t="s">
        <v>2712</v>
      </c>
      <c r="B72" s="202"/>
      <c r="C72" s="202" t="s">
        <v>182</v>
      </c>
      <c r="D72" s="202" t="s">
        <v>2715</v>
      </c>
      <c r="E72" s="231">
        <v>101.99</v>
      </c>
      <c r="F72" s="208" t="s">
        <v>89</v>
      </c>
      <c r="G72" s="202"/>
      <c r="H72" s="202" t="s">
        <v>2716</v>
      </c>
      <c r="I72" s="202"/>
      <c r="J72" s="202"/>
      <c r="K72" s="208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</row>
    <row r="73" spans="1:26" ht="12.75" customHeight="1">
      <c r="A73" s="202" t="s">
        <v>2712</v>
      </c>
      <c r="B73" s="202"/>
      <c r="C73" s="202" t="s">
        <v>2112</v>
      </c>
      <c r="D73" s="202" t="s">
        <v>2717</v>
      </c>
      <c r="E73" s="208" t="s">
        <v>89</v>
      </c>
      <c r="F73" s="208"/>
      <c r="G73" s="208">
        <v>305.98</v>
      </c>
      <c r="H73" s="202" t="s">
        <v>2718</v>
      </c>
      <c r="I73" s="202"/>
      <c r="J73" s="202"/>
      <c r="K73" s="208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</row>
    <row r="74" spans="1:26" ht="12.75" customHeight="1">
      <c r="A74" s="202" t="s">
        <v>2712</v>
      </c>
      <c r="B74" s="202"/>
      <c r="C74" s="202" t="s">
        <v>129</v>
      </c>
      <c r="D74" s="202" t="s">
        <v>2719</v>
      </c>
      <c r="E74" s="208" t="s">
        <v>89</v>
      </c>
      <c r="F74" s="208"/>
      <c r="G74" s="208">
        <v>2.56</v>
      </c>
      <c r="H74" s="202" t="s">
        <v>2720</v>
      </c>
      <c r="I74" s="202"/>
      <c r="J74" s="202"/>
      <c r="K74" s="208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</row>
    <row r="75" spans="1:26" ht="12.75" customHeight="1">
      <c r="A75" s="202" t="s">
        <v>2712</v>
      </c>
      <c r="B75" s="202"/>
      <c r="C75" s="202" t="s">
        <v>129</v>
      </c>
      <c r="D75" s="202" t="s">
        <v>2719</v>
      </c>
      <c r="E75" s="208" t="s">
        <v>89</v>
      </c>
      <c r="F75" s="208"/>
      <c r="G75" s="208">
        <v>9</v>
      </c>
      <c r="H75" s="202" t="s">
        <v>2721</v>
      </c>
      <c r="I75" s="202"/>
      <c r="J75" s="202"/>
      <c r="K75" s="208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</row>
    <row r="76" spans="1:26" ht="12.75" customHeight="1">
      <c r="A76" s="202" t="s">
        <v>2722</v>
      </c>
      <c r="B76" s="202"/>
      <c r="C76" s="202" t="s">
        <v>139</v>
      </c>
      <c r="D76" s="202" t="s">
        <v>2583</v>
      </c>
      <c r="E76" s="208">
        <v>7.0000000000000007E-2</v>
      </c>
      <c r="F76" s="208" t="s">
        <v>89</v>
      </c>
      <c r="G76" s="202"/>
      <c r="H76" s="202" t="s">
        <v>2723</v>
      </c>
      <c r="I76" s="202"/>
      <c r="J76" s="202"/>
      <c r="K76" s="208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</row>
    <row r="77" spans="1:26" ht="12.75" customHeight="1">
      <c r="A77" s="202" t="s">
        <v>2722</v>
      </c>
      <c r="B77" s="202"/>
      <c r="C77" s="202" t="s">
        <v>2113</v>
      </c>
      <c r="D77" s="202" t="s">
        <v>2724</v>
      </c>
      <c r="E77" s="208" t="s">
        <v>89</v>
      </c>
      <c r="F77" s="208"/>
      <c r="G77" s="208">
        <v>975</v>
      </c>
      <c r="H77" s="202" t="s">
        <v>2725</v>
      </c>
      <c r="I77" s="202"/>
      <c r="J77" s="202"/>
      <c r="K77" s="208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</row>
    <row r="78" spans="1:26" ht="12.75" customHeight="1">
      <c r="A78" s="202" t="s">
        <v>2726</v>
      </c>
      <c r="B78" s="202"/>
      <c r="C78" s="202" t="s">
        <v>359</v>
      </c>
      <c r="D78" s="202" t="s">
        <v>2727</v>
      </c>
      <c r="E78" s="208">
        <v>5000</v>
      </c>
      <c r="F78" s="208" t="s">
        <v>89</v>
      </c>
      <c r="G78" s="202"/>
      <c r="H78" s="202" t="s">
        <v>2728</v>
      </c>
      <c r="I78" s="202"/>
      <c r="J78" s="202"/>
      <c r="K78" s="208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</row>
    <row r="79" spans="1:26" ht="12.75" customHeight="1">
      <c r="A79" s="202" t="s">
        <v>2726</v>
      </c>
      <c r="B79" s="202"/>
      <c r="C79" s="202" t="s">
        <v>2114</v>
      </c>
      <c r="D79" s="202" t="s">
        <v>2729</v>
      </c>
      <c r="E79" s="208">
        <v>116.9</v>
      </c>
      <c r="F79" s="208" t="s">
        <v>89</v>
      </c>
      <c r="G79" s="202"/>
      <c r="H79" s="202" t="s">
        <v>2730</v>
      </c>
      <c r="I79" s="202"/>
      <c r="J79" s="202"/>
      <c r="K79" s="208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</row>
    <row r="80" spans="1:26" ht="12.75" customHeight="1">
      <c r="A80" s="202" t="s">
        <v>2726</v>
      </c>
      <c r="B80" s="202"/>
      <c r="C80" s="202" t="s">
        <v>2115</v>
      </c>
      <c r="D80" s="202" t="s">
        <v>2731</v>
      </c>
      <c r="E80" s="208" t="s">
        <v>89</v>
      </c>
      <c r="F80" s="208"/>
      <c r="G80" s="208">
        <v>78.7</v>
      </c>
      <c r="H80" s="202" t="s">
        <v>2732</v>
      </c>
      <c r="I80" s="202"/>
      <c r="J80" s="202"/>
      <c r="K80" s="208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</row>
    <row r="81" spans="1:26" ht="12.75" customHeight="1">
      <c r="A81" s="202" t="s">
        <v>2726</v>
      </c>
      <c r="B81" s="202"/>
      <c r="C81" s="202" t="s">
        <v>167</v>
      </c>
      <c r="D81" s="202" t="s">
        <v>2733</v>
      </c>
      <c r="E81" s="208" t="s">
        <v>89</v>
      </c>
      <c r="F81" s="208"/>
      <c r="G81" s="208">
        <v>156.1</v>
      </c>
      <c r="H81" s="202" t="s">
        <v>2734</v>
      </c>
      <c r="I81" s="202"/>
      <c r="J81" s="202"/>
      <c r="K81" s="208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</row>
    <row r="82" spans="1:26" ht="12.75" customHeight="1">
      <c r="A82" s="202" t="s">
        <v>2726</v>
      </c>
      <c r="B82" s="202"/>
      <c r="C82" s="202" t="s">
        <v>171</v>
      </c>
      <c r="D82" s="202" t="s">
        <v>2735</v>
      </c>
      <c r="E82" s="208" t="s">
        <v>89</v>
      </c>
      <c r="F82" s="208"/>
      <c r="G82" s="208">
        <v>786.22</v>
      </c>
      <c r="H82" s="202" t="s">
        <v>2736</v>
      </c>
      <c r="I82" s="202"/>
      <c r="J82" s="202"/>
      <c r="K82" s="208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</row>
    <row r="83" spans="1:26" ht="12.75" customHeight="1">
      <c r="A83" s="202" t="s">
        <v>2737</v>
      </c>
      <c r="B83" s="202"/>
      <c r="C83" s="202" t="s">
        <v>182</v>
      </c>
      <c r="D83" s="202" t="s">
        <v>2738</v>
      </c>
      <c r="E83" s="231">
        <v>515.64</v>
      </c>
      <c r="F83" s="208" t="s">
        <v>89</v>
      </c>
      <c r="G83" s="202"/>
      <c r="H83" s="202" t="s">
        <v>2739</v>
      </c>
      <c r="I83" s="202"/>
      <c r="J83" s="202"/>
      <c r="K83" s="208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</row>
    <row r="84" spans="1:26" ht="12.75" customHeight="1">
      <c r="A84" s="202" t="s">
        <v>2737</v>
      </c>
      <c r="B84" s="202"/>
      <c r="C84" s="202" t="s">
        <v>182</v>
      </c>
      <c r="D84" s="202" t="s">
        <v>2740</v>
      </c>
      <c r="E84" s="231">
        <v>4057.54</v>
      </c>
      <c r="F84" s="208" t="s">
        <v>89</v>
      </c>
      <c r="G84" s="202"/>
      <c r="H84" s="202" t="s">
        <v>2741</v>
      </c>
      <c r="I84" s="202"/>
      <c r="J84" s="202"/>
      <c r="K84" s="208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</row>
    <row r="85" spans="1:26" ht="12.75" customHeight="1">
      <c r="A85" s="202" t="s">
        <v>2737</v>
      </c>
      <c r="B85" s="202"/>
      <c r="C85" s="202" t="s">
        <v>182</v>
      </c>
      <c r="D85" s="202" t="s">
        <v>2742</v>
      </c>
      <c r="E85" s="231">
        <v>4442.24</v>
      </c>
      <c r="F85" s="208" t="s">
        <v>89</v>
      </c>
      <c r="G85" s="202"/>
      <c r="H85" s="202" t="s">
        <v>2743</v>
      </c>
      <c r="I85" s="202"/>
      <c r="J85" s="202"/>
      <c r="K85" s="208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</row>
    <row r="86" spans="1:26" ht="12.75" customHeight="1">
      <c r="A86" s="202" t="s">
        <v>2737</v>
      </c>
      <c r="B86" s="202"/>
      <c r="C86" s="202" t="s">
        <v>182</v>
      </c>
      <c r="D86" s="202" t="s">
        <v>2744</v>
      </c>
      <c r="E86" s="231">
        <v>1412</v>
      </c>
      <c r="F86" s="208" t="s">
        <v>89</v>
      </c>
      <c r="G86" s="202"/>
      <c r="H86" s="202" t="s">
        <v>2745</v>
      </c>
      <c r="I86" s="202"/>
      <c r="J86" s="202"/>
      <c r="K86" s="208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</row>
    <row r="87" spans="1:26" ht="12.75" customHeight="1">
      <c r="A87" s="202" t="s">
        <v>2737</v>
      </c>
      <c r="B87" s="202"/>
      <c r="C87" s="202" t="s">
        <v>182</v>
      </c>
      <c r="D87" s="202" t="s">
        <v>2746</v>
      </c>
      <c r="E87" s="231">
        <v>720.8</v>
      </c>
      <c r="F87" s="208" t="s">
        <v>89</v>
      </c>
      <c r="G87" s="202"/>
      <c r="H87" s="202" t="s">
        <v>2747</v>
      </c>
      <c r="I87" s="202"/>
      <c r="J87" s="202"/>
      <c r="K87" s="208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</row>
    <row r="88" spans="1:26" ht="12.75" customHeight="1">
      <c r="A88" s="202" t="s">
        <v>2737</v>
      </c>
      <c r="B88" s="202"/>
      <c r="C88" s="202" t="s">
        <v>182</v>
      </c>
      <c r="D88" s="202" t="s">
        <v>2748</v>
      </c>
      <c r="E88" s="231">
        <v>9999.2800000000007</v>
      </c>
      <c r="F88" s="208" t="s">
        <v>89</v>
      </c>
      <c r="G88" s="202"/>
      <c r="H88" s="202" t="s">
        <v>2749</v>
      </c>
      <c r="I88" s="202"/>
      <c r="J88" s="202"/>
      <c r="K88" s="208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</row>
    <row r="89" spans="1:26" ht="12.75" customHeight="1">
      <c r="A89" s="202" t="s">
        <v>2737</v>
      </c>
      <c r="B89" s="202"/>
      <c r="C89" s="202" t="s">
        <v>182</v>
      </c>
      <c r="D89" s="202" t="s">
        <v>2750</v>
      </c>
      <c r="E89" s="231">
        <v>618.16999999999996</v>
      </c>
      <c r="F89" s="208" t="s">
        <v>89</v>
      </c>
      <c r="G89" s="202"/>
      <c r="H89" s="202" t="s">
        <v>2751</v>
      </c>
      <c r="I89" s="202"/>
      <c r="J89" s="202"/>
      <c r="K89" s="208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</row>
    <row r="90" spans="1:26" ht="12.75" customHeight="1">
      <c r="A90" s="202" t="s">
        <v>2737</v>
      </c>
      <c r="B90" s="202"/>
      <c r="C90" s="202" t="s">
        <v>182</v>
      </c>
      <c r="D90" s="202" t="s">
        <v>2752</v>
      </c>
      <c r="E90" s="231">
        <v>1186.8599999999999</v>
      </c>
      <c r="F90" s="208" t="s">
        <v>89</v>
      </c>
      <c r="G90" s="202"/>
      <c r="H90" s="202" t="s">
        <v>2753</v>
      </c>
      <c r="I90" s="202"/>
      <c r="J90" s="202"/>
      <c r="K90" s="208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</row>
    <row r="91" spans="1:26" ht="12.75" customHeight="1">
      <c r="A91" s="202" t="s">
        <v>2737</v>
      </c>
      <c r="B91" s="202"/>
      <c r="C91" s="202" t="s">
        <v>182</v>
      </c>
      <c r="D91" s="202" t="s">
        <v>2754</v>
      </c>
      <c r="E91" s="231">
        <v>3015.45</v>
      </c>
      <c r="F91" s="208" t="s">
        <v>89</v>
      </c>
      <c r="G91" s="202"/>
      <c r="H91" s="202" t="s">
        <v>2755</v>
      </c>
      <c r="I91" s="202"/>
      <c r="J91" s="202"/>
      <c r="K91" s="208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</row>
    <row r="92" spans="1:26" ht="12.75" customHeight="1">
      <c r="A92" s="202" t="s">
        <v>2737</v>
      </c>
      <c r="B92" s="202"/>
      <c r="C92" s="202" t="s">
        <v>182</v>
      </c>
      <c r="D92" s="202" t="s">
        <v>2756</v>
      </c>
      <c r="E92" s="231">
        <v>1439.47</v>
      </c>
      <c r="F92" s="208" t="s">
        <v>89</v>
      </c>
      <c r="G92" s="202"/>
      <c r="H92" s="202" t="s">
        <v>2757</v>
      </c>
      <c r="I92" s="202"/>
      <c r="J92" s="202"/>
      <c r="K92" s="208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</row>
    <row r="93" spans="1:26" ht="12.75" customHeight="1">
      <c r="A93" s="202" t="s">
        <v>2737</v>
      </c>
      <c r="B93" s="202"/>
      <c r="C93" s="202" t="s">
        <v>182</v>
      </c>
      <c r="D93" s="202" t="s">
        <v>2758</v>
      </c>
      <c r="E93" s="231">
        <v>4898.32</v>
      </c>
      <c r="F93" s="208" t="s">
        <v>89</v>
      </c>
      <c r="G93" s="202"/>
      <c r="H93" s="202" t="s">
        <v>2759</v>
      </c>
      <c r="I93" s="202"/>
      <c r="J93" s="202"/>
      <c r="K93" s="208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</row>
    <row r="94" spans="1:26" ht="12.75" customHeight="1">
      <c r="A94" s="202" t="s">
        <v>2737</v>
      </c>
      <c r="B94" s="202"/>
      <c r="C94" s="202" t="s">
        <v>182</v>
      </c>
      <c r="D94" s="202" t="s">
        <v>2760</v>
      </c>
      <c r="E94" s="231">
        <v>32.64</v>
      </c>
      <c r="F94" s="208" t="s">
        <v>89</v>
      </c>
      <c r="G94" s="202"/>
      <c r="H94" s="202" t="s">
        <v>2761</v>
      </c>
      <c r="I94" s="202"/>
      <c r="J94" s="202"/>
      <c r="K94" s="208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</row>
    <row r="95" spans="1:26" ht="12.75" customHeight="1">
      <c r="A95" s="202" t="s">
        <v>2737</v>
      </c>
      <c r="B95" s="202"/>
      <c r="C95" s="202" t="s">
        <v>182</v>
      </c>
      <c r="D95" s="202" t="s">
        <v>2762</v>
      </c>
      <c r="E95" s="231">
        <v>250.19</v>
      </c>
      <c r="F95" s="208" t="s">
        <v>89</v>
      </c>
      <c r="G95" s="202"/>
      <c r="H95" s="202" t="s">
        <v>2763</v>
      </c>
      <c r="I95" s="202"/>
      <c r="J95" s="202"/>
      <c r="K95" s="208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</row>
    <row r="96" spans="1:26" ht="12.75" customHeight="1">
      <c r="A96" s="202" t="s">
        <v>2737</v>
      </c>
      <c r="B96" s="202"/>
      <c r="C96" s="202" t="s">
        <v>182</v>
      </c>
      <c r="D96" s="202" t="s">
        <v>2762</v>
      </c>
      <c r="E96" s="231">
        <v>3076.66</v>
      </c>
      <c r="F96" s="208" t="s">
        <v>89</v>
      </c>
      <c r="G96" s="202"/>
      <c r="H96" s="202" t="s">
        <v>2764</v>
      </c>
      <c r="I96" s="202"/>
      <c r="J96" s="202"/>
      <c r="K96" s="208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</row>
    <row r="97" spans="1:26" ht="12.75" customHeight="1">
      <c r="A97" s="202" t="s">
        <v>2737</v>
      </c>
      <c r="B97" s="202"/>
      <c r="C97" s="202" t="s">
        <v>182</v>
      </c>
      <c r="D97" s="202" t="s">
        <v>2765</v>
      </c>
      <c r="E97" s="231">
        <v>3304.78</v>
      </c>
      <c r="F97" s="208" t="s">
        <v>89</v>
      </c>
      <c r="G97" s="202"/>
      <c r="H97" s="202" t="s">
        <v>2766</v>
      </c>
      <c r="I97" s="202"/>
      <c r="J97" s="202"/>
      <c r="K97" s="208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</row>
    <row r="98" spans="1:26" ht="12.75" customHeight="1">
      <c r="A98" s="202" t="s">
        <v>2737</v>
      </c>
      <c r="B98" s="202"/>
      <c r="C98" s="202" t="s">
        <v>182</v>
      </c>
      <c r="D98" s="202" t="s">
        <v>2767</v>
      </c>
      <c r="E98" s="231">
        <v>299</v>
      </c>
      <c r="F98" s="208" t="s">
        <v>89</v>
      </c>
      <c r="G98" s="202"/>
      <c r="H98" s="202" t="s">
        <v>2768</v>
      </c>
      <c r="I98" s="202"/>
      <c r="J98" s="202"/>
      <c r="K98" s="208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</row>
    <row r="99" spans="1:26" ht="12.75" customHeight="1">
      <c r="A99" s="202" t="s">
        <v>2737</v>
      </c>
      <c r="B99" s="202"/>
      <c r="C99" s="202" t="s">
        <v>182</v>
      </c>
      <c r="D99" s="202" t="s">
        <v>2767</v>
      </c>
      <c r="E99" s="231">
        <v>3265.42</v>
      </c>
      <c r="F99" s="208" t="s">
        <v>89</v>
      </c>
      <c r="G99" s="202"/>
      <c r="H99" s="202" t="s">
        <v>2769</v>
      </c>
      <c r="I99" s="202"/>
      <c r="J99" s="202"/>
      <c r="K99" s="208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</row>
    <row r="100" spans="1:26" ht="12.75" customHeight="1">
      <c r="A100" s="202" t="s">
        <v>2737</v>
      </c>
      <c r="B100" s="202"/>
      <c r="C100" s="202" t="s">
        <v>182</v>
      </c>
      <c r="D100" s="202" t="s">
        <v>2770</v>
      </c>
      <c r="E100" s="231">
        <v>3111.58</v>
      </c>
      <c r="F100" s="208" t="s">
        <v>89</v>
      </c>
      <c r="G100" s="202"/>
      <c r="H100" s="202" t="s">
        <v>2771</v>
      </c>
      <c r="I100" s="202"/>
      <c r="J100" s="202"/>
      <c r="K100" s="208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</row>
    <row r="101" spans="1:26" ht="12.75" customHeight="1">
      <c r="A101" s="202" t="s">
        <v>2737</v>
      </c>
      <c r="B101" s="202"/>
      <c r="C101" s="202" t="s">
        <v>182</v>
      </c>
      <c r="D101" s="202" t="s">
        <v>2772</v>
      </c>
      <c r="E101" s="231">
        <v>93.19</v>
      </c>
      <c r="F101" s="208" t="s">
        <v>89</v>
      </c>
      <c r="G101" s="202"/>
      <c r="H101" s="202" t="s">
        <v>2773</v>
      </c>
      <c r="I101" s="202"/>
      <c r="J101" s="202"/>
      <c r="K101" s="208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</row>
    <row r="102" spans="1:26" ht="12.75" customHeight="1">
      <c r="A102" s="202" t="s">
        <v>2737</v>
      </c>
      <c r="B102" s="202"/>
      <c r="C102" s="202" t="s">
        <v>182</v>
      </c>
      <c r="D102" s="202" t="s">
        <v>2774</v>
      </c>
      <c r="E102" s="231">
        <v>4602.37</v>
      </c>
      <c r="F102" s="208" t="s">
        <v>89</v>
      </c>
      <c r="G102" s="202"/>
      <c r="H102" s="202" t="s">
        <v>2775</v>
      </c>
      <c r="I102" s="202"/>
      <c r="J102" s="202"/>
      <c r="K102" s="208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</row>
    <row r="103" spans="1:26" ht="12.75" customHeight="1">
      <c r="A103" s="202" t="s">
        <v>2737</v>
      </c>
      <c r="B103" s="202"/>
      <c r="C103" s="202" t="s">
        <v>182</v>
      </c>
      <c r="D103" s="202" t="s">
        <v>2776</v>
      </c>
      <c r="E103" s="231">
        <v>1678.81</v>
      </c>
      <c r="F103" s="208" t="s">
        <v>89</v>
      </c>
      <c r="G103" s="202"/>
      <c r="H103" s="202" t="s">
        <v>2777</v>
      </c>
      <c r="I103" s="202"/>
      <c r="J103" s="202"/>
      <c r="K103" s="208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</row>
    <row r="104" spans="1:26" ht="12.75" customHeight="1">
      <c r="A104" s="202" t="s">
        <v>2737</v>
      </c>
      <c r="B104" s="202"/>
      <c r="C104" s="202" t="s">
        <v>182</v>
      </c>
      <c r="D104" s="202" t="s">
        <v>2778</v>
      </c>
      <c r="E104" s="231">
        <v>2796.39</v>
      </c>
      <c r="F104" s="208" t="s">
        <v>89</v>
      </c>
      <c r="G104" s="202"/>
      <c r="H104" s="202" t="s">
        <v>2779</v>
      </c>
      <c r="I104" s="202"/>
      <c r="J104" s="202"/>
      <c r="K104" s="208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</row>
    <row r="105" spans="1:26" ht="12.75" customHeight="1">
      <c r="A105" s="202" t="s">
        <v>2737</v>
      </c>
      <c r="B105" s="202"/>
      <c r="C105" s="202" t="s">
        <v>182</v>
      </c>
      <c r="D105" s="202" t="s">
        <v>2780</v>
      </c>
      <c r="E105" s="231">
        <v>2313.77</v>
      </c>
      <c r="F105" s="208" t="s">
        <v>89</v>
      </c>
      <c r="G105" s="202"/>
      <c r="H105" s="202" t="s">
        <v>2781</v>
      </c>
      <c r="I105" s="202"/>
      <c r="J105" s="202"/>
      <c r="K105" s="208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</row>
    <row r="106" spans="1:26" ht="12.75" customHeight="1">
      <c r="A106" s="202" t="s">
        <v>2737</v>
      </c>
      <c r="B106" s="202"/>
      <c r="C106" s="202" t="s">
        <v>182</v>
      </c>
      <c r="D106" s="202" t="s">
        <v>2782</v>
      </c>
      <c r="E106" s="231">
        <v>1519.11</v>
      </c>
      <c r="F106" s="208" t="s">
        <v>89</v>
      </c>
      <c r="G106" s="202"/>
      <c r="H106" s="202" t="s">
        <v>2783</v>
      </c>
      <c r="I106" s="202"/>
      <c r="J106" s="202"/>
      <c r="K106" s="208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</row>
    <row r="107" spans="1:26" ht="12.75" customHeight="1">
      <c r="A107" s="202" t="s">
        <v>2737</v>
      </c>
      <c r="B107" s="202"/>
      <c r="C107" s="202" t="s">
        <v>182</v>
      </c>
      <c r="D107" s="202" t="s">
        <v>2784</v>
      </c>
      <c r="E107" s="231">
        <v>102.39</v>
      </c>
      <c r="F107" s="208" t="s">
        <v>89</v>
      </c>
      <c r="G107" s="202"/>
      <c r="H107" s="202" t="s">
        <v>2785</v>
      </c>
      <c r="I107" s="202"/>
      <c r="J107" s="202"/>
      <c r="K107" s="208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</row>
    <row r="108" spans="1:26" ht="12.75" customHeight="1">
      <c r="A108" s="212" t="s">
        <v>2737</v>
      </c>
      <c r="B108" s="212"/>
      <c r="C108" s="212" t="s">
        <v>182</v>
      </c>
      <c r="D108" s="212" t="s">
        <v>2786</v>
      </c>
      <c r="E108" s="207">
        <v>362</v>
      </c>
      <c r="F108" s="207" t="s">
        <v>89</v>
      </c>
      <c r="G108" s="212"/>
      <c r="H108" s="212" t="s">
        <v>2787</v>
      </c>
      <c r="I108" s="212"/>
      <c r="J108" s="212"/>
      <c r="K108" s="207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26" ht="12.75" customHeight="1">
      <c r="A109" s="202" t="s">
        <v>2737</v>
      </c>
      <c r="B109" s="202"/>
      <c r="C109" s="202" t="s">
        <v>182</v>
      </c>
      <c r="D109" s="202" t="s">
        <v>2786</v>
      </c>
      <c r="E109" s="231">
        <v>3210.93</v>
      </c>
      <c r="F109" s="208" t="s">
        <v>89</v>
      </c>
      <c r="G109" s="202"/>
      <c r="H109" s="202" t="s">
        <v>2788</v>
      </c>
      <c r="I109" s="202"/>
      <c r="J109" s="202"/>
      <c r="K109" s="208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</row>
    <row r="110" spans="1:26" ht="12.75" customHeight="1">
      <c r="A110" s="202" t="s">
        <v>2737</v>
      </c>
      <c r="B110" s="202"/>
      <c r="C110" s="202" t="s">
        <v>182</v>
      </c>
      <c r="D110" s="202" t="s">
        <v>2789</v>
      </c>
      <c r="E110" s="231">
        <v>1376.6</v>
      </c>
      <c r="F110" s="208" t="s">
        <v>89</v>
      </c>
      <c r="G110" s="202"/>
      <c r="H110" s="202" t="s">
        <v>2790</v>
      </c>
      <c r="I110" s="202"/>
      <c r="J110" s="202"/>
      <c r="K110" s="208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</row>
    <row r="111" spans="1:26" ht="12.75" customHeight="1">
      <c r="A111" s="202" t="s">
        <v>2737</v>
      </c>
      <c r="B111" s="202"/>
      <c r="C111" s="202" t="s">
        <v>182</v>
      </c>
      <c r="D111" s="202" t="s">
        <v>2789</v>
      </c>
      <c r="E111" s="231">
        <v>1531.07</v>
      </c>
      <c r="F111" s="208" t="s">
        <v>89</v>
      </c>
      <c r="G111" s="202"/>
      <c r="H111" s="202" t="s">
        <v>2791</v>
      </c>
      <c r="I111" s="202"/>
      <c r="J111" s="202"/>
      <c r="K111" s="208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</row>
    <row r="112" spans="1:26" ht="12.75" customHeight="1">
      <c r="A112" s="202" t="s">
        <v>2737</v>
      </c>
      <c r="B112" s="202"/>
      <c r="C112" s="202" t="s">
        <v>182</v>
      </c>
      <c r="D112" s="202" t="s">
        <v>2792</v>
      </c>
      <c r="E112" s="231">
        <v>275.23</v>
      </c>
      <c r="F112" s="208" t="s">
        <v>89</v>
      </c>
      <c r="G112" s="202"/>
      <c r="H112" s="202" t="s">
        <v>2793</v>
      </c>
      <c r="I112" s="202"/>
      <c r="J112" s="202"/>
      <c r="K112" s="208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</row>
    <row r="113" spans="1:26" ht="12.75" customHeight="1">
      <c r="A113" s="202" t="s">
        <v>2737</v>
      </c>
      <c r="B113" s="202"/>
      <c r="C113" s="202" t="s">
        <v>182</v>
      </c>
      <c r="D113" s="202" t="s">
        <v>2792</v>
      </c>
      <c r="E113" s="231">
        <v>1424.27</v>
      </c>
      <c r="F113" s="208" t="s">
        <v>89</v>
      </c>
      <c r="G113" s="202"/>
      <c r="H113" s="202" t="s">
        <v>2794</v>
      </c>
      <c r="I113" s="202"/>
      <c r="J113" s="202"/>
      <c r="K113" s="208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</row>
    <row r="114" spans="1:26" ht="12.75" customHeight="1">
      <c r="A114" s="202" t="s">
        <v>2737</v>
      </c>
      <c r="B114" s="202"/>
      <c r="C114" s="202" t="s">
        <v>182</v>
      </c>
      <c r="D114" s="202" t="s">
        <v>2795</v>
      </c>
      <c r="E114" s="231">
        <v>4499.6400000000003</v>
      </c>
      <c r="F114" s="208" t="s">
        <v>89</v>
      </c>
      <c r="G114" s="202"/>
      <c r="H114" s="202" t="s">
        <v>2796</v>
      </c>
      <c r="I114" s="202"/>
      <c r="J114" s="202"/>
      <c r="K114" s="208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</row>
    <row r="115" spans="1:26" ht="12.75" customHeight="1">
      <c r="A115" s="202" t="s">
        <v>2737</v>
      </c>
      <c r="B115" s="202"/>
      <c r="C115" s="202" t="s">
        <v>182</v>
      </c>
      <c r="D115" s="202" t="s">
        <v>2797</v>
      </c>
      <c r="E115" s="231">
        <v>2226.1799999999998</v>
      </c>
      <c r="F115" s="208" t="s">
        <v>89</v>
      </c>
      <c r="G115" s="202"/>
      <c r="H115" s="202" t="s">
        <v>2798</v>
      </c>
      <c r="I115" s="202"/>
      <c r="J115" s="202"/>
      <c r="K115" s="208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</row>
    <row r="116" spans="1:26" ht="12.75" customHeight="1">
      <c r="A116" s="202" t="s">
        <v>2737</v>
      </c>
      <c r="B116" s="202"/>
      <c r="C116" s="202" t="s">
        <v>182</v>
      </c>
      <c r="D116" s="202" t="s">
        <v>2799</v>
      </c>
      <c r="E116" s="231">
        <v>545.5</v>
      </c>
      <c r="F116" s="208" t="s">
        <v>89</v>
      </c>
      <c r="G116" s="202"/>
      <c r="H116" s="202" t="s">
        <v>2800</v>
      </c>
      <c r="I116" s="202"/>
      <c r="J116" s="202"/>
      <c r="K116" s="208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</row>
    <row r="117" spans="1:26" ht="12.75" customHeight="1">
      <c r="A117" s="202" t="s">
        <v>2737</v>
      </c>
      <c r="B117" s="202"/>
      <c r="C117" s="202" t="s">
        <v>182</v>
      </c>
      <c r="D117" s="202" t="s">
        <v>2801</v>
      </c>
      <c r="E117" s="231">
        <v>509</v>
      </c>
      <c r="F117" s="208" t="s">
        <v>89</v>
      </c>
      <c r="G117" s="202"/>
      <c r="H117" s="202" t="s">
        <v>2802</v>
      </c>
      <c r="I117" s="202"/>
      <c r="J117" s="202"/>
      <c r="K117" s="208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</row>
    <row r="118" spans="1:26" ht="12.75" customHeight="1">
      <c r="A118" s="202" t="s">
        <v>2737</v>
      </c>
      <c r="B118" s="202"/>
      <c r="C118" s="202" t="s">
        <v>182</v>
      </c>
      <c r="D118" s="202" t="s">
        <v>2803</v>
      </c>
      <c r="E118" s="231">
        <v>1985.59</v>
      </c>
      <c r="F118" s="208" t="s">
        <v>89</v>
      </c>
      <c r="G118" s="202"/>
      <c r="H118" s="202" t="s">
        <v>2804</v>
      </c>
      <c r="I118" s="202"/>
      <c r="J118" s="202"/>
      <c r="K118" s="208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</row>
    <row r="119" spans="1:26" ht="12.75" customHeight="1">
      <c r="A119" s="202" t="s">
        <v>2737</v>
      </c>
      <c r="B119" s="202"/>
      <c r="C119" s="202" t="s">
        <v>182</v>
      </c>
      <c r="D119" s="202" t="s">
        <v>2803</v>
      </c>
      <c r="E119" s="231">
        <v>3128.78</v>
      </c>
      <c r="F119" s="208" t="s">
        <v>89</v>
      </c>
      <c r="G119" s="202"/>
      <c r="H119" s="202" t="s">
        <v>2805</v>
      </c>
      <c r="I119" s="202"/>
      <c r="J119" s="202"/>
      <c r="K119" s="208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</row>
    <row r="120" spans="1:26" ht="12.75" customHeight="1">
      <c r="A120" s="202" t="s">
        <v>2737</v>
      </c>
      <c r="B120" s="202"/>
      <c r="C120" s="202" t="s">
        <v>182</v>
      </c>
      <c r="D120" s="202" t="s">
        <v>2806</v>
      </c>
      <c r="E120" s="231">
        <v>1551.44</v>
      </c>
      <c r="F120" s="208" t="s">
        <v>89</v>
      </c>
      <c r="G120" s="202"/>
      <c r="H120" s="202" t="s">
        <v>2807</v>
      </c>
      <c r="I120" s="202"/>
      <c r="J120" s="202"/>
      <c r="K120" s="208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</row>
    <row r="121" spans="1:26" ht="12.75" customHeight="1">
      <c r="A121" s="202" t="s">
        <v>2737</v>
      </c>
      <c r="B121" s="202"/>
      <c r="C121" s="202" t="s">
        <v>182</v>
      </c>
      <c r="D121" s="202" t="s">
        <v>2808</v>
      </c>
      <c r="E121" s="231">
        <v>1211.8800000000001</v>
      </c>
      <c r="F121" s="208" t="s">
        <v>89</v>
      </c>
      <c r="G121" s="202"/>
      <c r="H121" s="202" t="s">
        <v>2809</v>
      </c>
      <c r="I121" s="202"/>
      <c r="J121" s="202"/>
      <c r="K121" s="208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</row>
    <row r="122" spans="1:26" ht="12.75" customHeight="1">
      <c r="A122" s="202" t="s">
        <v>2737</v>
      </c>
      <c r="B122" s="202"/>
      <c r="C122" s="202" t="s">
        <v>182</v>
      </c>
      <c r="D122" s="202" t="s">
        <v>2810</v>
      </c>
      <c r="E122" s="231">
        <v>3727.29</v>
      </c>
      <c r="F122" s="208" t="s">
        <v>89</v>
      </c>
      <c r="G122" s="202"/>
      <c r="H122" s="202" t="s">
        <v>2811</v>
      </c>
      <c r="I122" s="202"/>
      <c r="J122" s="202"/>
      <c r="K122" s="208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</row>
    <row r="123" spans="1:26" ht="12.75" customHeight="1">
      <c r="A123" s="202" t="s">
        <v>2737</v>
      </c>
      <c r="B123" s="202"/>
      <c r="C123" s="202" t="s">
        <v>182</v>
      </c>
      <c r="D123" s="202" t="s">
        <v>2812</v>
      </c>
      <c r="E123" s="231">
        <v>1973.6</v>
      </c>
      <c r="F123" s="208" t="s">
        <v>89</v>
      </c>
      <c r="G123" s="202"/>
      <c r="H123" s="202" t="s">
        <v>2813</v>
      </c>
      <c r="I123" s="202"/>
      <c r="J123" s="202"/>
      <c r="K123" s="208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</row>
    <row r="124" spans="1:26" ht="12.75" customHeight="1">
      <c r="A124" s="202" t="s">
        <v>2737</v>
      </c>
      <c r="B124" s="202"/>
      <c r="C124" s="202" t="s">
        <v>182</v>
      </c>
      <c r="D124" s="202" t="s">
        <v>2814</v>
      </c>
      <c r="E124" s="231">
        <v>1537.19</v>
      </c>
      <c r="F124" s="208" t="s">
        <v>89</v>
      </c>
      <c r="G124" s="202"/>
      <c r="H124" s="202" t="s">
        <v>2815</v>
      </c>
      <c r="I124" s="202"/>
      <c r="J124" s="202"/>
      <c r="K124" s="208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</row>
    <row r="125" spans="1:26" ht="12.75" customHeight="1">
      <c r="A125" s="202" t="s">
        <v>2737</v>
      </c>
      <c r="B125" s="202"/>
      <c r="C125" s="202" t="s">
        <v>182</v>
      </c>
      <c r="D125" s="202" t="s">
        <v>2816</v>
      </c>
      <c r="E125" s="231">
        <v>1537.87</v>
      </c>
      <c r="F125" s="208" t="s">
        <v>89</v>
      </c>
      <c r="G125" s="202"/>
      <c r="H125" s="202" t="s">
        <v>2817</v>
      </c>
      <c r="I125" s="202"/>
      <c r="J125" s="202"/>
      <c r="K125" s="208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</row>
    <row r="126" spans="1:26" ht="12.75" customHeight="1">
      <c r="A126" s="202" t="s">
        <v>2737</v>
      </c>
      <c r="B126" s="202"/>
      <c r="C126" s="202" t="s">
        <v>182</v>
      </c>
      <c r="D126" s="202" t="s">
        <v>2818</v>
      </c>
      <c r="E126" s="231">
        <v>474.15</v>
      </c>
      <c r="F126" s="208" t="s">
        <v>89</v>
      </c>
      <c r="G126" s="202"/>
      <c r="H126" s="202" t="s">
        <v>2819</v>
      </c>
      <c r="I126" s="202"/>
      <c r="J126" s="202"/>
      <c r="K126" s="208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</row>
    <row r="127" spans="1:26" ht="12.75" customHeight="1">
      <c r="A127" s="202" t="s">
        <v>2737</v>
      </c>
      <c r="B127" s="202"/>
      <c r="C127" s="202" t="s">
        <v>182</v>
      </c>
      <c r="D127" s="202" t="s">
        <v>2820</v>
      </c>
      <c r="E127" s="231">
        <v>2158.4</v>
      </c>
      <c r="F127" s="208" t="s">
        <v>89</v>
      </c>
      <c r="G127" s="202"/>
      <c r="H127" s="202" t="s">
        <v>2821</v>
      </c>
      <c r="I127" s="202"/>
      <c r="J127" s="202">
        <f>223000+135000</f>
        <v>358000</v>
      </c>
      <c r="K127" s="208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</row>
    <row r="128" spans="1:26" ht="12.75" customHeight="1">
      <c r="A128" s="202" t="s">
        <v>2737</v>
      </c>
      <c r="B128" s="202"/>
      <c r="C128" s="202" t="s">
        <v>182</v>
      </c>
      <c r="D128" s="202" t="s">
        <v>2822</v>
      </c>
      <c r="E128" s="231">
        <v>1412</v>
      </c>
      <c r="F128" s="208" t="s">
        <v>89</v>
      </c>
      <c r="G128" s="202"/>
      <c r="H128" s="202" t="s">
        <v>2823</v>
      </c>
      <c r="I128" s="202"/>
      <c r="J128" s="202"/>
      <c r="K128" s="208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</row>
    <row r="129" spans="1:26" ht="12.75" customHeight="1">
      <c r="A129" s="202" t="s">
        <v>2737</v>
      </c>
      <c r="B129" s="202"/>
      <c r="C129" s="202" t="s">
        <v>182</v>
      </c>
      <c r="D129" s="202" t="s">
        <v>2824</v>
      </c>
      <c r="E129" s="231">
        <v>3076.66</v>
      </c>
      <c r="F129" s="208" t="s">
        <v>89</v>
      </c>
      <c r="G129" s="202"/>
      <c r="H129" s="202" t="s">
        <v>2825</v>
      </c>
      <c r="I129" s="202"/>
      <c r="J129" s="202"/>
      <c r="K129" s="208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</row>
    <row r="130" spans="1:26" ht="12.75" customHeight="1">
      <c r="A130" s="202" t="s">
        <v>2737</v>
      </c>
      <c r="B130" s="202"/>
      <c r="C130" s="202" t="s">
        <v>182</v>
      </c>
      <c r="D130" s="202" t="s">
        <v>2826</v>
      </c>
      <c r="E130" s="231">
        <v>4401.45</v>
      </c>
      <c r="F130" s="208" t="s">
        <v>89</v>
      </c>
      <c r="G130" s="202"/>
      <c r="H130" s="202" t="s">
        <v>2827</v>
      </c>
      <c r="I130" s="202"/>
      <c r="J130" s="202"/>
      <c r="K130" s="208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</row>
    <row r="131" spans="1:26" ht="12.75" customHeight="1">
      <c r="A131" s="202" t="s">
        <v>2737</v>
      </c>
      <c r="B131" s="202"/>
      <c r="C131" s="202" t="s">
        <v>182</v>
      </c>
      <c r="D131" s="202" t="s">
        <v>2290</v>
      </c>
      <c r="E131" s="231">
        <v>3727.29</v>
      </c>
      <c r="F131" s="208" t="s">
        <v>89</v>
      </c>
      <c r="G131" s="202"/>
      <c r="H131" s="202" t="s">
        <v>2828</v>
      </c>
      <c r="I131" s="202"/>
      <c r="J131" s="202"/>
      <c r="K131" s="208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</row>
    <row r="132" spans="1:26" ht="12.75" customHeight="1">
      <c r="A132" s="202" t="s">
        <v>2737</v>
      </c>
      <c r="B132" s="202"/>
      <c r="C132" s="202" t="s">
        <v>182</v>
      </c>
      <c r="D132" s="202" t="s">
        <v>2829</v>
      </c>
      <c r="E132" s="231">
        <v>1973.6</v>
      </c>
      <c r="F132" s="208" t="s">
        <v>89</v>
      </c>
      <c r="G132" s="202"/>
      <c r="H132" s="202" t="s">
        <v>2830</v>
      </c>
      <c r="I132" s="202"/>
      <c r="J132" s="202"/>
      <c r="K132" s="208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</row>
    <row r="133" spans="1:26" ht="12.75" customHeight="1">
      <c r="A133" s="202" t="s">
        <v>2737</v>
      </c>
      <c r="B133" s="202"/>
      <c r="C133" s="202" t="s">
        <v>182</v>
      </c>
      <c r="D133" s="202" t="s">
        <v>2639</v>
      </c>
      <c r="E133" s="231">
        <v>1501.51</v>
      </c>
      <c r="F133" s="208" t="s">
        <v>89</v>
      </c>
      <c r="G133" s="202"/>
      <c r="H133" s="202" t="s">
        <v>2831</v>
      </c>
      <c r="I133" s="202"/>
      <c r="J133" s="202"/>
      <c r="K133" s="208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</row>
    <row r="134" spans="1:26" ht="12.75" customHeight="1">
      <c r="A134" s="202" t="s">
        <v>2737</v>
      </c>
      <c r="B134" s="202"/>
      <c r="C134" s="202" t="s">
        <v>182</v>
      </c>
      <c r="D134" s="202" t="s">
        <v>2641</v>
      </c>
      <c r="E134" s="231">
        <v>1645.48</v>
      </c>
      <c r="F134" s="208" t="s">
        <v>89</v>
      </c>
      <c r="G134" s="202"/>
      <c r="H134" s="202" t="s">
        <v>2832</v>
      </c>
      <c r="I134" s="202"/>
      <c r="J134" s="202"/>
      <c r="K134" s="208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</row>
    <row r="135" spans="1:26" ht="12.75" customHeight="1">
      <c r="A135" s="202" t="s">
        <v>2737</v>
      </c>
      <c r="B135" s="202"/>
      <c r="C135" s="202" t="s">
        <v>182</v>
      </c>
      <c r="D135" s="202" t="s">
        <v>2643</v>
      </c>
      <c r="E135" s="231">
        <v>1652.39</v>
      </c>
      <c r="F135" s="208" t="s">
        <v>89</v>
      </c>
      <c r="G135" s="202"/>
      <c r="H135" s="202" t="s">
        <v>2833</v>
      </c>
      <c r="I135" s="202"/>
      <c r="J135" s="202"/>
      <c r="K135" s="208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</row>
    <row r="136" spans="1:26" ht="12.75" customHeight="1">
      <c r="A136" s="202" t="s">
        <v>2737</v>
      </c>
      <c r="B136" s="202"/>
      <c r="C136" s="202" t="s">
        <v>182</v>
      </c>
      <c r="D136" s="202" t="s">
        <v>2834</v>
      </c>
      <c r="E136" s="231">
        <v>1618.02</v>
      </c>
      <c r="F136" s="208" t="s">
        <v>89</v>
      </c>
      <c r="G136" s="202"/>
      <c r="H136" s="202" t="s">
        <v>2835</v>
      </c>
      <c r="I136" s="202"/>
      <c r="J136" s="202"/>
      <c r="K136" s="208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</row>
    <row r="137" spans="1:26" ht="12.75" customHeight="1">
      <c r="A137" s="202" t="s">
        <v>2737</v>
      </c>
      <c r="B137" s="202"/>
      <c r="C137" s="202" t="s">
        <v>182</v>
      </c>
      <c r="D137" s="202" t="s">
        <v>2647</v>
      </c>
      <c r="E137" s="231">
        <v>1601.43</v>
      </c>
      <c r="F137" s="208" t="s">
        <v>89</v>
      </c>
      <c r="G137" s="202"/>
      <c r="H137" s="202" t="s">
        <v>2836</v>
      </c>
      <c r="I137" s="202"/>
      <c r="J137" s="202"/>
      <c r="K137" s="208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</row>
    <row r="138" spans="1:26" ht="12.75" customHeight="1">
      <c r="A138" s="202" t="s">
        <v>2837</v>
      </c>
      <c r="B138" s="202"/>
      <c r="C138" s="202" t="s">
        <v>182</v>
      </c>
      <c r="D138" s="202" t="s">
        <v>2838</v>
      </c>
      <c r="E138" s="2">
        <v>2242.1999999999998</v>
      </c>
      <c r="F138" s="208" t="s">
        <v>89</v>
      </c>
      <c r="G138" s="202"/>
      <c r="H138" s="202" t="s">
        <v>2839</v>
      </c>
      <c r="I138" s="202"/>
      <c r="J138" s="202"/>
      <c r="K138" s="208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</row>
    <row r="139" spans="1:26" ht="12.75" customHeight="1">
      <c r="A139" s="202" t="s">
        <v>2837</v>
      </c>
      <c r="B139" s="202"/>
      <c r="C139" s="202" t="s">
        <v>182</v>
      </c>
      <c r="D139" s="202" t="s">
        <v>2840</v>
      </c>
      <c r="E139" s="2">
        <v>93.19</v>
      </c>
      <c r="F139" s="208" t="s">
        <v>89</v>
      </c>
      <c r="G139" s="202"/>
      <c r="H139" s="202" t="s">
        <v>2841</v>
      </c>
      <c r="I139" s="202"/>
      <c r="J139" s="202"/>
      <c r="K139" s="208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</row>
    <row r="140" spans="1:26" ht="12.75" customHeight="1">
      <c r="A140" s="202" t="s">
        <v>2837</v>
      </c>
      <c r="B140" s="202"/>
      <c r="C140" s="202" t="s">
        <v>182</v>
      </c>
      <c r="D140" s="202" t="s">
        <v>2842</v>
      </c>
      <c r="E140" s="2">
        <v>2113.85</v>
      </c>
      <c r="F140" s="208" t="s">
        <v>89</v>
      </c>
      <c r="G140" s="202"/>
      <c r="H140" s="202" t="s">
        <v>2843</v>
      </c>
      <c r="I140" s="202"/>
      <c r="J140" s="202"/>
      <c r="K140" s="208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</row>
    <row r="141" spans="1:26" ht="12.75" customHeight="1">
      <c r="A141" s="202" t="s">
        <v>2837</v>
      </c>
      <c r="B141" s="202"/>
      <c r="C141" s="202" t="s">
        <v>182</v>
      </c>
      <c r="D141" s="202" t="s">
        <v>2844</v>
      </c>
      <c r="E141" s="2">
        <v>4527.63</v>
      </c>
      <c r="F141" s="208" t="s">
        <v>89</v>
      </c>
      <c r="G141" s="202"/>
      <c r="H141" s="202" t="s">
        <v>2845</v>
      </c>
      <c r="I141" s="202"/>
      <c r="J141" s="202"/>
      <c r="K141" s="208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</row>
    <row r="142" spans="1:26" ht="12.75" customHeight="1">
      <c r="A142" s="202" t="s">
        <v>2837</v>
      </c>
      <c r="B142" s="202"/>
      <c r="C142" s="202" t="s">
        <v>182</v>
      </c>
      <c r="D142" s="202" t="s">
        <v>2846</v>
      </c>
      <c r="E142" s="2">
        <v>184.05</v>
      </c>
      <c r="F142" s="208" t="s">
        <v>89</v>
      </c>
      <c r="G142" s="202"/>
      <c r="H142" s="202" t="s">
        <v>2847</v>
      </c>
      <c r="I142" s="202"/>
      <c r="J142" s="202"/>
      <c r="K142" s="208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</row>
    <row r="143" spans="1:26" ht="12.75" customHeight="1">
      <c r="A143" s="202" t="s">
        <v>2837</v>
      </c>
      <c r="B143" s="202"/>
      <c r="C143" s="202" t="s">
        <v>182</v>
      </c>
      <c r="D143" s="202" t="s">
        <v>2848</v>
      </c>
      <c r="E143" s="2">
        <v>3673.18</v>
      </c>
      <c r="F143" s="208" t="s">
        <v>89</v>
      </c>
      <c r="G143" s="202"/>
      <c r="H143" s="202" t="s">
        <v>2849</v>
      </c>
      <c r="I143" s="202"/>
      <c r="J143" s="202"/>
      <c r="K143" s="208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</row>
    <row r="144" spans="1:26" ht="12.75" customHeight="1">
      <c r="A144" s="202" t="s">
        <v>2837</v>
      </c>
      <c r="B144" s="202"/>
      <c r="C144" s="202" t="s">
        <v>2109</v>
      </c>
      <c r="D144" s="202" t="s">
        <v>2850</v>
      </c>
      <c r="E144" s="208">
        <v>1712.42</v>
      </c>
      <c r="F144" s="208" t="s">
        <v>89</v>
      </c>
      <c r="G144" s="202"/>
      <c r="H144" s="202" t="s">
        <v>2851</v>
      </c>
      <c r="I144" s="202"/>
      <c r="J144" s="202"/>
      <c r="K144" s="208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</row>
    <row r="145" spans="1:26" ht="12.75" customHeight="1">
      <c r="A145" s="202" t="s">
        <v>2837</v>
      </c>
      <c r="B145" s="202"/>
      <c r="C145" s="202" t="s">
        <v>2109</v>
      </c>
      <c r="D145" s="202" t="s">
        <v>2852</v>
      </c>
      <c r="E145" s="208">
        <v>1388.87</v>
      </c>
      <c r="F145" s="208" t="s">
        <v>89</v>
      </c>
      <c r="G145" s="202"/>
      <c r="H145" s="202" t="s">
        <v>2853</v>
      </c>
      <c r="I145" s="202"/>
      <c r="J145" s="202"/>
      <c r="K145" s="208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</row>
    <row r="146" spans="1:26" ht="12.75" customHeight="1">
      <c r="A146" s="202" t="s">
        <v>2837</v>
      </c>
      <c r="B146" s="202"/>
      <c r="C146" s="202" t="s">
        <v>2109</v>
      </c>
      <c r="D146" s="202" t="s">
        <v>2854</v>
      </c>
      <c r="E146" s="208">
        <v>58.39</v>
      </c>
      <c r="F146" s="208" t="s">
        <v>89</v>
      </c>
      <c r="G146" s="202"/>
      <c r="H146" s="202" t="s">
        <v>2855</v>
      </c>
      <c r="I146" s="202"/>
      <c r="J146" s="202"/>
      <c r="K146" s="208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</row>
    <row r="147" spans="1:26" ht="12.75" customHeight="1">
      <c r="A147" s="202" t="s">
        <v>2837</v>
      </c>
      <c r="B147" s="202"/>
      <c r="C147" s="202" t="s">
        <v>139</v>
      </c>
      <c r="D147" s="202" t="s">
        <v>2583</v>
      </c>
      <c r="E147" s="208">
        <v>0.78</v>
      </c>
      <c r="F147" s="208" t="s">
        <v>89</v>
      </c>
      <c r="G147" s="202"/>
      <c r="H147" s="202" t="s">
        <v>2856</v>
      </c>
      <c r="I147" s="202"/>
      <c r="J147" s="202"/>
      <c r="K147" s="208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</row>
    <row r="148" spans="1:26" ht="12.75" customHeight="1">
      <c r="A148" s="202" t="s">
        <v>2837</v>
      </c>
      <c r="B148" s="202"/>
      <c r="C148" s="202" t="s">
        <v>524</v>
      </c>
      <c r="D148" s="202" t="s">
        <v>2857</v>
      </c>
      <c r="E148" s="208" t="s">
        <v>89</v>
      </c>
      <c r="F148" s="208">
        <f>398.55-G148</f>
        <v>335.63</v>
      </c>
      <c r="G148" s="232">
        <v>62.92</v>
      </c>
      <c r="H148" s="202" t="s">
        <v>2858</v>
      </c>
      <c r="I148" s="202"/>
      <c r="J148" s="202"/>
      <c r="K148" s="208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</row>
    <row r="149" spans="1:26" ht="12.75" customHeight="1">
      <c r="A149" s="202" t="s">
        <v>2837</v>
      </c>
      <c r="B149" s="202"/>
      <c r="C149" s="202" t="s">
        <v>474</v>
      </c>
      <c r="D149" s="202" t="s">
        <v>2859</v>
      </c>
      <c r="E149" s="208" t="s">
        <v>89</v>
      </c>
      <c r="F149" s="208">
        <f>11952-G149</f>
        <v>9709.7999999999993</v>
      </c>
      <c r="G149" s="232">
        <v>2242.1999999999998</v>
      </c>
      <c r="H149" s="202" t="s">
        <v>2860</v>
      </c>
      <c r="I149" s="202"/>
      <c r="J149" s="202"/>
      <c r="K149" s="208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</row>
    <row r="150" spans="1:26" ht="12.75" customHeight="1">
      <c r="A150" s="202" t="s">
        <v>2837</v>
      </c>
      <c r="B150" s="202"/>
      <c r="C150" s="202" t="s">
        <v>2116</v>
      </c>
      <c r="D150" s="202" t="s">
        <v>2861</v>
      </c>
      <c r="E150" s="208" t="s">
        <v>89</v>
      </c>
      <c r="F150" s="208">
        <f>9591.74-G150</f>
        <v>8030.3499999999995</v>
      </c>
      <c r="G150" s="233">
        <v>1561.39</v>
      </c>
      <c r="H150" s="202" t="s">
        <v>2862</v>
      </c>
      <c r="I150" s="202"/>
      <c r="J150" s="202"/>
      <c r="K150" s="208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</row>
    <row r="151" spans="1:26" ht="12.75" customHeight="1">
      <c r="A151" s="202" t="s">
        <v>2863</v>
      </c>
      <c r="B151" s="202"/>
      <c r="C151" s="202" t="s">
        <v>139</v>
      </c>
      <c r="D151" s="202" t="s">
        <v>2583</v>
      </c>
      <c r="E151" s="208">
        <v>0.33</v>
      </c>
      <c r="F151" s="208" t="s">
        <v>89</v>
      </c>
      <c r="G151" s="202"/>
      <c r="H151" s="202" t="s">
        <v>2864</v>
      </c>
      <c r="I151" s="202"/>
      <c r="J151" s="202"/>
      <c r="K151" s="208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</row>
    <row r="152" spans="1:26" ht="12.75" customHeight="1">
      <c r="A152" s="202" t="s">
        <v>2863</v>
      </c>
      <c r="B152" s="202"/>
      <c r="C152" s="202" t="s">
        <v>280</v>
      </c>
      <c r="D152" s="202" t="s">
        <v>2865</v>
      </c>
      <c r="E152" s="208" t="s">
        <v>89</v>
      </c>
      <c r="F152" s="208"/>
      <c r="G152" s="208">
        <v>155</v>
      </c>
      <c r="H152" s="202" t="s">
        <v>2866</v>
      </c>
      <c r="I152" s="202"/>
      <c r="J152" s="202"/>
      <c r="K152" s="208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</row>
    <row r="153" spans="1:26" ht="12.75" customHeight="1">
      <c r="A153" s="202" t="s">
        <v>2863</v>
      </c>
      <c r="B153" s="202"/>
      <c r="C153" s="202" t="s">
        <v>171</v>
      </c>
      <c r="D153" s="202" t="s">
        <v>2867</v>
      </c>
      <c r="E153" s="208" t="s">
        <v>89</v>
      </c>
      <c r="F153" s="208"/>
      <c r="G153" s="208">
        <v>1866.5</v>
      </c>
      <c r="H153" s="202" t="s">
        <v>2868</v>
      </c>
      <c r="I153" s="202"/>
      <c r="J153" s="202"/>
      <c r="K153" s="208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</row>
    <row r="154" spans="1:26" ht="12.75" customHeight="1">
      <c r="A154" s="202" t="s">
        <v>2869</v>
      </c>
      <c r="B154" s="202"/>
      <c r="C154" s="202" t="s">
        <v>139</v>
      </c>
      <c r="D154" s="202" t="s">
        <v>2583</v>
      </c>
      <c r="E154" s="208">
        <v>0.18</v>
      </c>
      <c r="F154" s="208" t="s">
        <v>89</v>
      </c>
      <c r="G154" s="202"/>
      <c r="H154" s="202" t="s">
        <v>2870</v>
      </c>
      <c r="I154" s="202"/>
      <c r="J154" s="202"/>
      <c r="K154" s="208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</row>
    <row r="155" spans="1:26" ht="12.75" customHeight="1">
      <c r="A155" s="202" t="s">
        <v>2869</v>
      </c>
      <c r="B155" s="202"/>
      <c r="C155" s="202" t="s">
        <v>851</v>
      </c>
      <c r="D155" s="202" t="s">
        <v>2871</v>
      </c>
      <c r="E155" s="208" t="s">
        <v>89</v>
      </c>
      <c r="F155" s="208"/>
      <c r="G155" s="208">
        <v>180</v>
      </c>
      <c r="H155" s="202" t="s">
        <v>2872</v>
      </c>
      <c r="I155" s="202"/>
      <c r="J155" s="202"/>
      <c r="K155" s="208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</row>
    <row r="156" spans="1:26" ht="12.75" customHeight="1">
      <c r="A156" s="202" t="s">
        <v>2869</v>
      </c>
      <c r="B156" s="202"/>
      <c r="C156" s="202" t="s">
        <v>560</v>
      </c>
      <c r="D156" s="202" t="s">
        <v>2873</v>
      </c>
      <c r="E156" s="208" t="s">
        <v>89</v>
      </c>
      <c r="F156" s="208"/>
      <c r="G156" s="208">
        <v>223</v>
      </c>
      <c r="H156" s="202" t="s">
        <v>2874</v>
      </c>
      <c r="I156" s="202"/>
      <c r="J156" s="202"/>
      <c r="K156" s="208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</row>
    <row r="157" spans="1:26" ht="12.75" customHeight="1">
      <c r="A157" s="202" t="s">
        <v>2869</v>
      </c>
      <c r="B157" s="202"/>
      <c r="C157" s="202" t="s">
        <v>2117</v>
      </c>
      <c r="D157" s="202" t="s">
        <v>2875</v>
      </c>
      <c r="E157" s="208" t="s">
        <v>89</v>
      </c>
      <c r="F157" s="208">
        <f>546.72-G157</f>
        <v>54.670000000000016</v>
      </c>
      <c r="G157" s="232">
        <v>492.05</v>
      </c>
      <c r="H157" s="202" t="s">
        <v>2876</v>
      </c>
      <c r="I157" s="202"/>
      <c r="J157" s="202"/>
      <c r="K157" s="208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</row>
    <row r="158" spans="1:26" ht="12.75" customHeight="1">
      <c r="A158" s="202" t="s">
        <v>2877</v>
      </c>
      <c r="B158" s="202"/>
      <c r="C158" s="202" t="s">
        <v>182</v>
      </c>
      <c r="D158" s="202" t="s">
        <v>2878</v>
      </c>
      <c r="E158" s="2">
        <v>1212</v>
      </c>
      <c r="F158" s="208" t="s">
        <v>89</v>
      </c>
      <c r="G158" s="202"/>
      <c r="H158" s="202" t="s">
        <v>2879</v>
      </c>
      <c r="I158" s="202"/>
      <c r="J158" s="202"/>
      <c r="K158" s="208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spans="1:26" ht="12.75" customHeight="1">
      <c r="A159" s="202" t="s">
        <v>2877</v>
      </c>
      <c r="B159" s="202"/>
      <c r="C159" s="202" t="s">
        <v>182</v>
      </c>
      <c r="D159" s="202" t="s">
        <v>2499</v>
      </c>
      <c r="E159" s="2">
        <v>1320</v>
      </c>
      <c r="F159" s="208" t="s">
        <v>89</v>
      </c>
      <c r="G159" s="202"/>
      <c r="H159" s="202" t="s">
        <v>2880</v>
      </c>
      <c r="I159" s="202"/>
      <c r="J159" s="202"/>
      <c r="K159" s="208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</row>
    <row r="160" spans="1:26" ht="12.75" customHeight="1">
      <c r="A160" s="202" t="s">
        <v>2877</v>
      </c>
      <c r="B160" s="202"/>
      <c r="C160" s="202" t="s">
        <v>182</v>
      </c>
      <c r="D160" s="202" t="s">
        <v>2881</v>
      </c>
      <c r="E160" s="2">
        <v>700</v>
      </c>
      <c r="F160" s="208" t="s">
        <v>89</v>
      </c>
      <c r="G160" s="202"/>
      <c r="H160" s="202" t="s">
        <v>2882</v>
      </c>
      <c r="I160" s="202"/>
      <c r="J160" s="202"/>
      <c r="K160" s="208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</row>
    <row r="161" spans="1:26" ht="12.75" customHeight="1">
      <c r="A161" s="202" t="s">
        <v>2877</v>
      </c>
      <c r="B161" s="202"/>
      <c r="C161" s="202" t="s">
        <v>182</v>
      </c>
      <c r="D161" s="202" t="s">
        <v>2883</v>
      </c>
      <c r="E161" s="2">
        <v>2744</v>
      </c>
      <c r="F161" s="208" t="s">
        <v>89</v>
      </c>
      <c r="G161" s="202"/>
      <c r="H161" s="202" t="s">
        <v>2884</v>
      </c>
      <c r="I161" s="202"/>
      <c r="J161" s="202"/>
      <c r="K161" s="208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</row>
    <row r="162" spans="1:26" ht="12.75" customHeight="1">
      <c r="A162" s="202" t="s">
        <v>2877</v>
      </c>
      <c r="B162" s="202"/>
      <c r="C162" s="202" t="s">
        <v>182</v>
      </c>
      <c r="D162" s="202" t="s">
        <v>2505</v>
      </c>
      <c r="E162" s="2"/>
      <c r="F162" s="208" t="s">
        <v>89</v>
      </c>
      <c r="G162" s="202"/>
      <c r="H162" s="202" t="s">
        <v>2885</v>
      </c>
      <c r="I162" s="202"/>
      <c r="J162" s="202"/>
      <c r="K162" s="208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</row>
    <row r="163" spans="1:26" ht="12.75" customHeight="1">
      <c r="A163" s="202" t="s">
        <v>2877</v>
      </c>
      <c r="B163" s="202"/>
      <c r="C163" s="202" t="s">
        <v>182</v>
      </c>
      <c r="D163" s="202" t="s">
        <v>2886</v>
      </c>
      <c r="E163" s="2"/>
      <c r="F163" s="208" t="s">
        <v>89</v>
      </c>
      <c r="G163" s="202"/>
      <c r="H163" s="202" t="s">
        <v>2887</v>
      </c>
      <c r="I163" s="202"/>
      <c r="J163" s="202"/>
      <c r="K163" s="208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ht="12.75" customHeight="1">
      <c r="A164" s="202" t="s">
        <v>2877</v>
      </c>
      <c r="B164" s="202"/>
      <c r="C164" s="202" t="s">
        <v>17</v>
      </c>
      <c r="D164" s="202" t="s">
        <v>2888</v>
      </c>
      <c r="E164" s="208">
        <v>4135.68</v>
      </c>
      <c r="F164" s="208" t="s">
        <v>89</v>
      </c>
      <c r="G164" s="202"/>
      <c r="H164" s="202" t="s">
        <v>2889</v>
      </c>
      <c r="I164" s="202"/>
      <c r="J164" s="202"/>
      <c r="K164" s="208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</row>
    <row r="165" spans="1:26" ht="12.75" customHeight="1">
      <c r="A165" s="202" t="s">
        <v>2877</v>
      </c>
      <c r="B165" s="202"/>
      <c r="C165" s="202" t="s">
        <v>2118</v>
      </c>
      <c r="D165" s="202" t="s">
        <v>2890</v>
      </c>
      <c r="E165" s="208" t="s">
        <v>89</v>
      </c>
      <c r="F165" s="208"/>
      <c r="G165" s="208">
        <v>9.9</v>
      </c>
      <c r="H165" s="202" t="s">
        <v>2891</v>
      </c>
      <c r="I165" s="202"/>
      <c r="J165" s="202"/>
      <c r="K165" s="208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</row>
    <row r="166" spans="1:26" ht="12.75" customHeight="1">
      <c r="A166" s="202" t="s">
        <v>2877</v>
      </c>
      <c r="B166" s="202"/>
      <c r="C166" s="202" t="s">
        <v>343</v>
      </c>
      <c r="D166" s="202" t="s">
        <v>2892</v>
      </c>
      <c r="E166" s="208" t="s">
        <v>89</v>
      </c>
      <c r="F166" s="208"/>
      <c r="G166" s="208">
        <v>433.2</v>
      </c>
      <c r="H166" s="202" t="s">
        <v>2893</v>
      </c>
      <c r="I166" s="202"/>
      <c r="J166" s="202"/>
      <c r="K166" s="208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</row>
    <row r="167" spans="1:26" ht="12.75" customHeight="1">
      <c r="A167" s="202" t="s">
        <v>2877</v>
      </c>
      <c r="B167" s="202"/>
      <c r="C167" s="202" t="s">
        <v>343</v>
      </c>
      <c r="D167" s="202" t="s">
        <v>2894</v>
      </c>
      <c r="E167" s="208" t="s">
        <v>89</v>
      </c>
      <c r="F167" s="208"/>
      <c r="G167" s="202"/>
      <c r="H167" s="202" t="s">
        <v>2895</v>
      </c>
      <c r="I167" s="202"/>
      <c r="J167" s="202"/>
      <c r="K167" s="208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</row>
    <row r="168" spans="1:26" ht="12.75" customHeight="1">
      <c r="A168" s="202" t="s">
        <v>2877</v>
      </c>
      <c r="B168" s="202"/>
      <c r="C168" s="202" t="s">
        <v>343</v>
      </c>
      <c r="D168" s="202" t="s">
        <v>2896</v>
      </c>
      <c r="E168" s="208" t="s">
        <v>89</v>
      </c>
      <c r="F168" s="208"/>
      <c r="G168" s="202"/>
      <c r="H168" s="202" t="s">
        <v>2897</v>
      </c>
      <c r="I168" s="202"/>
      <c r="J168" s="202"/>
      <c r="K168" s="208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</row>
    <row r="169" spans="1:26" ht="12.75" customHeight="1">
      <c r="A169" s="202" t="s">
        <v>2877</v>
      </c>
      <c r="B169" s="202"/>
      <c r="C169" s="202" t="s">
        <v>2119</v>
      </c>
      <c r="D169" s="202" t="s">
        <v>2898</v>
      </c>
      <c r="E169" s="208" t="s">
        <v>89</v>
      </c>
      <c r="F169" s="208">
        <f>3744.07-G169</f>
        <v>3580.69</v>
      </c>
      <c r="G169" s="208">
        <v>163.38</v>
      </c>
      <c r="H169" s="202" t="s">
        <v>2899</v>
      </c>
      <c r="I169" s="202"/>
      <c r="J169" s="202"/>
      <c r="K169" s="208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</row>
    <row r="170" spans="1:26" ht="12.75" customHeight="1">
      <c r="A170" s="202" t="s">
        <v>2877</v>
      </c>
      <c r="B170" s="202"/>
      <c r="C170" s="202" t="s">
        <v>457</v>
      </c>
      <c r="D170" s="202" t="s">
        <v>2170</v>
      </c>
      <c r="E170" s="208" t="s">
        <v>89</v>
      </c>
      <c r="F170" s="208"/>
      <c r="G170" s="202"/>
      <c r="H170" s="202" t="s">
        <v>2900</v>
      </c>
      <c r="I170" s="202"/>
      <c r="J170" s="202"/>
      <c r="K170" s="208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</row>
    <row r="171" spans="1:26" ht="12.75" customHeight="1">
      <c r="A171" s="202" t="s">
        <v>2877</v>
      </c>
      <c r="B171" s="202"/>
      <c r="C171" s="202" t="s">
        <v>457</v>
      </c>
      <c r="D171" s="202" t="s">
        <v>2507</v>
      </c>
      <c r="E171" s="208" t="s">
        <v>89</v>
      </c>
      <c r="F171" s="208"/>
      <c r="G171" s="202"/>
      <c r="H171" s="202" t="s">
        <v>2901</v>
      </c>
      <c r="I171" s="202"/>
      <c r="J171" s="202"/>
      <c r="K171" s="208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</row>
    <row r="172" spans="1:26" ht="12.75" customHeight="1">
      <c r="A172" s="202" t="s">
        <v>2902</v>
      </c>
      <c r="B172" s="202"/>
      <c r="C172" s="202" t="s">
        <v>139</v>
      </c>
      <c r="D172" s="202" t="s">
        <v>2583</v>
      </c>
      <c r="E172" s="208">
        <v>0.04</v>
      </c>
      <c r="F172" s="208" t="s">
        <v>89</v>
      </c>
      <c r="G172" s="202"/>
      <c r="H172" s="202" t="s">
        <v>2903</v>
      </c>
      <c r="I172" s="202"/>
      <c r="J172" s="202"/>
      <c r="K172" s="208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</row>
    <row r="173" spans="1:26" ht="12.75" customHeight="1">
      <c r="A173" s="202" t="s">
        <v>2902</v>
      </c>
      <c r="B173" s="202"/>
      <c r="C173" s="202" t="s">
        <v>2120</v>
      </c>
      <c r="D173" s="202" t="s">
        <v>2904</v>
      </c>
      <c r="E173" s="208" t="s">
        <v>89</v>
      </c>
      <c r="F173" s="208"/>
      <c r="G173" s="208">
        <v>61.38</v>
      </c>
      <c r="H173" s="202" t="s">
        <v>2905</v>
      </c>
      <c r="I173" s="202"/>
      <c r="J173" s="202"/>
      <c r="K173" s="208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</row>
    <row r="174" spans="1:26" ht="12.75" customHeight="1">
      <c r="A174" s="202" t="s">
        <v>2902</v>
      </c>
      <c r="B174" s="202"/>
      <c r="C174" s="202" t="s">
        <v>2121</v>
      </c>
      <c r="D174" s="202" t="s">
        <v>2906</v>
      </c>
      <c r="E174" s="208" t="s">
        <v>89</v>
      </c>
      <c r="F174" s="208"/>
      <c r="G174" s="208">
        <v>135</v>
      </c>
      <c r="H174" s="202" t="s">
        <v>2907</v>
      </c>
      <c r="I174" s="202"/>
      <c r="J174" s="202"/>
      <c r="K174" s="208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</row>
    <row r="175" spans="1:26" ht="12.75" customHeight="1">
      <c r="A175" s="202" t="s">
        <v>2908</v>
      </c>
      <c r="B175" s="202"/>
      <c r="C175" s="202" t="s">
        <v>182</v>
      </c>
      <c r="D175" s="202" t="s">
        <v>2909</v>
      </c>
      <c r="E175" s="2">
        <v>665.5</v>
      </c>
      <c r="F175" s="208" t="s">
        <v>89</v>
      </c>
      <c r="G175" s="202"/>
      <c r="H175" s="202" t="s">
        <v>2910</v>
      </c>
      <c r="I175" s="202"/>
      <c r="J175" s="202"/>
      <c r="K175" s="208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</row>
    <row r="176" spans="1:26" ht="12.75" customHeight="1">
      <c r="A176" s="202" t="s">
        <v>2908</v>
      </c>
      <c r="B176" s="202"/>
      <c r="C176" s="202" t="s">
        <v>182</v>
      </c>
      <c r="D176" s="202" t="s">
        <v>2911</v>
      </c>
      <c r="E176" s="2">
        <v>326.47000000000003</v>
      </c>
      <c r="F176" s="208" t="s">
        <v>89</v>
      </c>
      <c r="G176" s="202"/>
      <c r="H176" s="202" t="s">
        <v>2912</v>
      </c>
      <c r="I176" s="202"/>
      <c r="J176" s="202"/>
      <c r="K176" s="208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</row>
    <row r="177" spans="1:26" ht="12.75" customHeight="1">
      <c r="A177" s="202" t="s">
        <v>2908</v>
      </c>
      <c r="B177" s="202"/>
      <c r="C177" s="202" t="s">
        <v>139</v>
      </c>
      <c r="D177" s="202" t="s">
        <v>2583</v>
      </c>
      <c r="E177" s="208">
        <v>0.28000000000000003</v>
      </c>
      <c r="F177" s="208" t="s">
        <v>89</v>
      </c>
      <c r="G177" s="202"/>
      <c r="H177" s="202" t="s">
        <v>2913</v>
      </c>
      <c r="I177" s="202"/>
      <c r="J177" s="202"/>
      <c r="K177" s="208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</row>
    <row r="178" spans="1:26" ht="12.75" customHeight="1">
      <c r="A178" s="202" t="s">
        <v>2908</v>
      </c>
      <c r="B178" s="202"/>
      <c r="C178" s="202" t="s">
        <v>545</v>
      </c>
      <c r="D178" s="202" t="s">
        <v>2914</v>
      </c>
      <c r="E178" s="208" t="s">
        <v>89</v>
      </c>
      <c r="F178" s="208">
        <f>1291.89-G178</f>
        <v>1092.75</v>
      </c>
      <c r="G178" s="233">
        <v>199.14</v>
      </c>
      <c r="H178" s="202" t="s">
        <v>2915</v>
      </c>
      <c r="I178" s="202"/>
      <c r="J178" s="202"/>
      <c r="K178" s="208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</row>
    <row r="179" spans="1:26" ht="12.75" customHeight="1">
      <c r="A179" s="202" t="s">
        <v>2908</v>
      </c>
      <c r="B179" s="202"/>
      <c r="C179" s="202" t="s">
        <v>2122</v>
      </c>
      <c r="D179" s="202" t="s">
        <v>2916</v>
      </c>
      <c r="E179" s="208" t="s">
        <v>89</v>
      </c>
      <c r="F179" s="208">
        <v>430.45</v>
      </c>
      <c r="G179" s="202"/>
      <c r="H179" s="202" t="s">
        <v>2917</v>
      </c>
      <c r="I179" s="202"/>
      <c r="J179" s="202"/>
      <c r="K179" s="208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</row>
    <row r="180" spans="1:26" ht="12.75" customHeight="1">
      <c r="A180" s="202" t="s">
        <v>2908</v>
      </c>
      <c r="B180" s="202"/>
      <c r="C180" s="202" t="s">
        <v>2123</v>
      </c>
      <c r="D180" s="202" t="s">
        <v>2918</v>
      </c>
      <c r="E180" s="208" t="s">
        <v>89</v>
      </c>
      <c r="F180" s="208"/>
      <c r="G180" s="208">
        <v>200</v>
      </c>
      <c r="H180" s="202" t="s">
        <v>2919</v>
      </c>
      <c r="I180" s="202"/>
      <c r="J180" s="202"/>
      <c r="K180" s="208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</row>
    <row r="181" spans="1:26" ht="12.75" customHeight="1">
      <c r="A181" s="202" t="s">
        <v>2908</v>
      </c>
      <c r="B181" s="202"/>
      <c r="C181" s="202" t="s">
        <v>2124</v>
      </c>
      <c r="D181" s="202" t="s">
        <v>2920</v>
      </c>
      <c r="E181" s="208" t="s">
        <v>89</v>
      </c>
      <c r="F181" s="208"/>
      <c r="G181" s="208">
        <v>213.33</v>
      </c>
      <c r="H181" s="202" t="s">
        <v>2921</v>
      </c>
      <c r="I181" s="202"/>
      <c r="J181" s="202"/>
      <c r="K181" s="208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</row>
    <row r="182" spans="1:26" ht="12.75" customHeight="1">
      <c r="A182" s="202" t="s">
        <v>2922</v>
      </c>
      <c r="B182" s="202"/>
      <c r="C182" s="202" t="s">
        <v>139</v>
      </c>
      <c r="D182" s="202" t="s">
        <v>2583</v>
      </c>
      <c r="E182" s="208">
        <v>2.09</v>
      </c>
      <c r="F182" s="208" t="s">
        <v>89</v>
      </c>
      <c r="G182" s="202"/>
      <c r="H182" s="202" t="s">
        <v>2923</v>
      </c>
      <c r="I182" s="202"/>
      <c r="J182" s="202"/>
      <c r="K182" s="208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</row>
    <row r="183" spans="1:26" ht="12.75" customHeight="1">
      <c r="A183" s="202" t="s">
        <v>2922</v>
      </c>
      <c r="B183" s="202"/>
      <c r="C183" s="202" t="s">
        <v>2125</v>
      </c>
      <c r="D183" s="202" t="s">
        <v>2924</v>
      </c>
      <c r="E183" s="208" t="s">
        <v>89</v>
      </c>
      <c r="F183" s="208"/>
      <c r="G183" s="208">
        <v>403.44</v>
      </c>
      <c r="H183" s="202" t="s">
        <v>2925</v>
      </c>
      <c r="I183" s="202"/>
      <c r="J183" s="202"/>
      <c r="K183" s="208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</row>
    <row r="184" spans="1:26" ht="12.75" customHeight="1">
      <c r="A184" s="202" t="s">
        <v>2922</v>
      </c>
      <c r="B184" s="202"/>
      <c r="C184" s="202" t="s">
        <v>2126</v>
      </c>
      <c r="D184" s="202" t="s">
        <v>2926</v>
      </c>
      <c r="E184" s="208" t="s">
        <v>89</v>
      </c>
      <c r="F184" s="208"/>
      <c r="G184" s="208">
        <v>240</v>
      </c>
      <c r="H184" s="202" t="s">
        <v>2927</v>
      </c>
      <c r="I184" s="202"/>
      <c r="J184" s="202"/>
      <c r="K184" s="208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</row>
    <row r="185" spans="1:26" ht="12.75" customHeight="1">
      <c r="A185" s="202" t="s">
        <v>2922</v>
      </c>
      <c r="B185" s="202"/>
      <c r="C185" s="202" t="s">
        <v>2127</v>
      </c>
      <c r="D185" s="202" t="s">
        <v>2928</v>
      </c>
      <c r="E185" s="208" t="s">
        <v>89</v>
      </c>
      <c r="F185" s="208"/>
      <c r="G185" s="208">
        <v>362</v>
      </c>
      <c r="H185" s="202" t="s">
        <v>2929</v>
      </c>
      <c r="I185" s="202"/>
      <c r="J185" s="202"/>
      <c r="K185" s="208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</row>
    <row r="186" spans="1:26" ht="12.75" customHeight="1">
      <c r="A186" s="202" t="s">
        <v>2922</v>
      </c>
      <c r="B186" s="202"/>
      <c r="C186" s="202" t="s">
        <v>129</v>
      </c>
      <c r="D186" s="202" t="s">
        <v>2930</v>
      </c>
      <c r="E186" s="208" t="s">
        <v>89</v>
      </c>
      <c r="F186" s="208"/>
      <c r="G186" s="208">
        <v>1.89</v>
      </c>
      <c r="H186" s="202" t="s">
        <v>2931</v>
      </c>
      <c r="I186" s="202"/>
      <c r="J186" s="202"/>
      <c r="K186" s="208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</row>
    <row r="187" spans="1:26" ht="12.75" customHeight="1">
      <c r="A187" s="202" t="s">
        <v>2922</v>
      </c>
      <c r="B187" s="202"/>
      <c r="C187" s="202" t="s">
        <v>2128</v>
      </c>
      <c r="D187" s="202" t="s">
        <v>2932</v>
      </c>
      <c r="E187" s="208" t="s">
        <v>89</v>
      </c>
      <c r="F187" s="208"/>
      <c r="G187" s="208">
        <v>6120</v>
      </c>
      <c r="H187" s="202" t="s">
        <v>2933</v>
      </c>
      <c r="I187" s="202"/>
      <c r="J187" s="202"/>
      <c r="K187" s="208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</row>
    <row r="188" spans="1:26" ht="12.75" customHeight="1">
      <c r="A188" s="202" t="s">
        <v>2934</v>
      </c>
      <c r="B188" s="202"/>
      <c r="C188" s="202" t="s">
        <v>139</v>
      </c>
      <c r="D188" s="202" t="s">
        <v>2583</v>
      </c>
      <c r="E188" s="208">
        <v>2.37</v>
      </c>
      <c r="F188" s="208" t="s">
        <v>89</v>
      </c>
      <c r="G188" s="202"/>
      <c r="H188" s="202" t="s">
        <v>2935</v>
      </c>
      <c r="I188" s="202"/>
      <c r="J188" s="202"/>
      <c r="K188" s="208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</row>
    <row r="189" spans="1:26" ht="12.75" customHeight="1">
      <c r="A189" s="202" t="s">
        <v>2934</v>
      </c>
      <c r="B189" s="202"/>
      <c r="C189" s="202" t="s">
        <v>2129</v>
      </c>
      <c r="D189" s="202" t="s">
        <v>2936</v>
      </c>
      <c r="E189" s="208" t="s">
        <v>89</v>
      </c>
      <c r="F189" s="208"/>
      <c r="G189" s="208">
        <v>759.2</v>
      </c>
      <c r="H189" s="202" t="s">
        <v>2937</v>
      </c>
      <c r="I189" s="202"/>
      <c r="J189" s="202"/>
      <c r="K189" s="208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</row>
    <row r="190" spans="1:26" ht="12.75" customHeight="1">
      <c r="A190" s="202" t="s">
        <v>2934</v>
      </c>
      <c r="B190" s="202"/>
      <c r="C190" s="202" t="s">
        <v>681</v>
      </c>
      <c r="D190" s="202" t="s">
        <v>2938</v>
      </c>
      <c r="E190" s="208" t="s">
        <v>89</v>
      </c>
      <c r="F190" s="208"/>
      <c r="G190" s="208">
        <v>4190</v>
      </c>
      <c r="H190" s="202" t="s">
        <v>2939</v>
      </c>
      <c r="I190" s="202"/>
      <c r="J190" s="202"/>
      <c r="K190" s="208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</row>
    <row r="191" spans="1:26" ht="12.75" customHeight="1">
      <c r="A191" s="202" t="s">
        <v>2934</v>
      </c>
      <c r="B191" s="202"/>
      <c r="C191" s="202" t="s">
        <v>129</v>
      </c>
      <c r="D191" s="202" t="s">
        <v>2940</v>
      </c>
      <c r="E191" s="208" t="s">
        <v>89</v>
      </c>
      <c r="F191" s="208"/>
      <c r="G191" s="208">
        <v>2.8</v>
      </c>
      <c r="H191" s="202" t="s">
        <v>2941</v>
      </c>
      <c r="I191" s="202"/>
      <c r="J191" s="202"/>
      <c r="K191" s="208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</row>
    <row r="192" spans="1:26" ht="12.75" customHeight="1">
      <c r="A192" s="202" t="s">
        <v>2934</v>
      </c>
      <c r="B192" s="202"/>
      <c r="C192" s="202" t="s">
        <v>129</v>
      </c>
      <c r="D192" s="202" t="s">
        <v>2940</v>
      </c>
      <c r="E192" s="208" t="s">
        <v>89</v>
      </c>
      <c r="F192" s="208"/>
      <c r="G192" s="208">
        <v>2.98</v>
      </c>
      <c r="H192" s="202" t="s">
        <v>2942</v>
      </c>
      <c r="I192" s="202"/>
      <c r="J192" s="202"/>
      <c r="K192" s="208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</row>
    <row r="193" spans="1:26" ht="12.75" customHeight="1">
      <c r="A193" s="202" t="s">
        <v>2934</v>
      </c>
      <c r="B193" s="202"/>
      <c r="C193" s="202" t="s">
        <v>2130</v>
      </c>
      <c r="D193" s="202" t="s">
        <v>2943</v>
      </c>
      <c r="E193" s="208" t="s">
        <v>89</v>
      </c>
      <c r="F193" s="234">
        <v>1892</v>
      </c>
      <c r="G193" s="202"/>
      <c r="H193" s="202" t="s">
        <v>2944</v>
      </c>
      <c r="I193" s="202"/>
      <c r="J193" s="202"/>
      <c r="K193" s="208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</row>
    <row r="194" spans="1:26" ht="12.75" customHeight="1">
      <c r="A194" s="202" t="s">
        <v>2934</v>
      </c>
      <c r="B194" s="202"/>
      <c r="C194" s="202" t="s">
        <v>144</v>
      </c>
      <c r="D194" s="202" t="s">
        <v>2226</v>
      </c>
      <c r="E194" s="208" t="s">
        <v>89</v>
      </c>
      <c r="F194" s="208"/>
      <c r="G194" s="208">
        <v>114.64</v>
      </c>
      <c r="H194" s="202" t="s">
        <v>2945</v>
      </c>
      <c r="I194" s="202"/>
      <c r="J194" s="202"/>
      <c r="K194" s="208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</row>
    <row r="195" spans="1:26" ht="12.75" customHeight="1">
      <c r="A195" s="202" t="s">
        <v>2934</v>
      </c>
      <c r="B195" s="202"/>
      <c r="C195" s="202" t="s">
        <v>144</v>
      </c>
      <c r="D195" s="202" t="s">
        <v>2229</v>
      </c>
      <c r="E195" s="208" t="s">
        <v>89</v>
      </c>
      <c r="F195" s="208"/>
      <c r="G195" s="208">
        <v>102.71</v>
      </c>
      <c r="H195" s="202" t="s">
        <v>2946</v>
      </c>
      <c r="I195" s="202"/>
      <c r="J195" s="202"/>
      <c r="K195" s="208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</row>
    <row r="196" spans="1:26" ht="12.75" customHeight="1">
      <c r="A196" s="202" t="s">
        <v>2934</v>
      </c>
      <c r="B196" s="202"/>
      <c r="C196" s="202" t="s">
        <v>144</v>
      </c>
      <c r="D196" s="202" t="s">
        <v>2231</v>
      </c>
      <c r="E196" s="208" t="s">
        <v>89</v>
      </c>
      <c r="F196" s="208"/>
      <c r="G196" s="208">
        <v>194.32</v>
      </c>
      <c r="H196" s="202" t="s">
        <v>2947</v>
      </c>
      <c r="I196" s="202"/>
      <c r="J196" s="202"/>
      <c r="K196" s="208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</row>
    <row r="197" spans="1:26" ht="12.75" customHeight="1">
      <c r="A197" s="202" t="s">
        <v>2934</v>
      </c>
      <c r="B197" s="202"/>
      <c r="C197" s="202" t="s">
        <v>144</v>
      </c>
      <c r="D197" s="202" t="s">
        <v>2231</v>
      </c>
      <c r="E197" s="208" t="s">
        <v>89</v>
      </c>
      <c r="F197" s="208"/>
      <c r="G197" s="208">
        <v>217.02</v>
      </c>
      <c r="H197" s="202" t="s">
        <v>2948</v>
      </c>
      <c r="I197" s="202"/>
      <c r="J197" s="202"/>
      <c r="K197" s="208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</row>
    <row r="198" spans="1:26" ht="12.75" customHeight="1">
      <c r="A198" s="202" t="s">
        <v>2949</v>
      </c>
      <c r="B198" s="202"/>
      <c r="C198" s="202" t="s">
        <v>359</v>
      </c>
      <c r="D198" s="202" t="s">
        <v>2950</v>
      </c>
      <c r="E198" s="208">
        <v>3000</v>
      </c>
      <c r="F198" s="208" t="s">
        <v>89</v>
      </c>
      <c r="G198" s="202"/>
      <c r="H198" s="202" t="s">
        <v>2951</v>
      </c>
      <c r="I198" s="202"/>
      <c r="J198" s="202"/>
      <c r="K198" s="208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</row>
    <row r="199" spans="1:26" ht="12.75" customHeight="1">
      <c r="A199" s="202" t="s">
        <v>2949</v>
      </c>
      <c r="B199" s="202"/>
      <c r="C199" s="202" t="s">
        <v>1879</v>
      </c>
      <c r="D199" s="202" t="s">
        <v>2952</v>
      </c>
      <c r="E199" s="229">
        <v>235262.23</v>
      </c>
      <c r="F199" s="208" t="s">
        <v>89</v>
      </c>
      <c r="G199" s="202"/>
      <c r="H199" s="202" t="s">
        <v>2953</v>
      </c>
      <c r="I199" s="202"/>
      <c r="J199" s="202"/>
      <c r="K199" s="208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</row>
    <row r="200" spans="1:26" ht="12.75" customHeight="1">
      <c r="A200" s="202" t="s">
        <v>2949</v>
      </c>
      <c r="B200" s="202"/>
      <c r="C200" s="202" t="s">
        <v>2031</v>
      </c>
      <c r="D200" s="202" t="s">
        <v>2954</v>
      </c>
      <c r="E200" s="229"/>
      <c r="F200" s="208" t="s">
        <v>89</v>
      </c>
      <c r="G200" s="202"/>
      <c r="H200" s="202" t="s">
        <v>2955</v>
      </c>
      <c r="I200" s="202"/>
      <c r="J200" s="202"/>
      <c r="K200" s="208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</row>
    <row r="201" spans="1:26" ht="12.75" customHeight="1">
      <c r="A201" s="202" t="s">
        <v>2949</v>
      </c>
      <c r="B201" s="202"/>
      <c r="C201" s="202" t="s">
        <v>146</v>
      </c>
      <c r="D201" s="202" t="s">
        <v>2956</v>
      </c>
      <c r="E201" s="229">
        <v>3186</v>
      </c>
      <c r="F201" s="208" t="s">
        <v>89</v>
      </c>
      <c r="G201" s="202"/>
      <c r="H201" s="202" t="s">
        <v>2957</v>
      </c>
      <c r="I201" s="202"/>
      <c r="J201" s="202"/>
      <c r="K201" s="208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</row>
    <row r="202" spans="1:26" ht="12.75" customHeight="1">
      <c r="A202" s="202" t="s">
        <v>2949</v>
      </c>
      <c r="B202" s="202"/>
      <c r="C202" s="202" t="s">
        <v>146</v>
      </c>
      <c r="D202" s="202" t="s">
        <v>2958</v>
      </c>
      <c r="E202" s="229">
        <v>1886.01</v>
      </c>
      <c r="F202" s="208" t="s">
        <v>89</v>
      </c>
      <c r="G202" s="202"/>
      <c r="H202" s="202" t="s">
        <v>2959</v>
      </c>
      <c r="I202" s="202"/>
      <c r="J202" s="202"/>
      <c r="K202" s="208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</row>
    <row r="203" spans="1:26" ht="12.75" customHeight="1">
      <c r="A203" s="202" t="s">
        <v>2949</v>
      </c>
      <c r="B203" s="202"/>
      <c r="C203" s="202" t="s">
        <v>146</v>
      </c>
      <c r="D203" s="202" t="s">
        <v>2960</v>
      </c>
      <c r="E203" s="229">
        <v>2479.5</v>
      </c>
      <c r="F203" s="208" t="s">
        <v>89</v>
      </c>
      <c r="G203" s="202"/>
      <c r="H203" s="202" t="s">
        <v>2961</v>
      </c>
      <c r="I203" s="202"/>
      <c r="J203" s="202"/>
      <c r="K203" s="208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</row>
    <row r="204" spans="1:26" ht="12.75" customHeight="1">
      <c r="A204" s="202" t="s">
        <v>2949</v>
      </c>
      <c r="B204" s="202"/>
      <c r="C204" s="202" t="s">
        <v>146</v>
      </c>
      <c r="D204" s="202" t="s">
        <v>2962</v>
      </c>
      <c r="E204" s="208">
        <v>4834.05</v>
      </c>
      <c r="F204" s="208" t="s">
        <v>89</v>
      </c>
      <c r="G204" s="202"/>
      <c r="H204" s="202" t="s">
        <v>2963</v>
      </c>
      <c r="I204" s="202"/>
      <c r="J204" s="202"/>
      <c r="K204" s="208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</row>
    <row r="205" spans="1:26" ht="12.75" customHeight="1">
      <c r="A205" s="202" t="s">
        <v>2949</v>
      </c>
      <c r="B205" s="202"/>
      <c r="C205" s="202" t="s">
        <v>146</v>
      </c>
      <c r="D205" s="202" t="s">
        <v>2964</v>
      </c>
      <c r="E205" s="229">
        <v>1821.18</v>
      </c>
      <c r="F205" s="208" t="s">
        <v>89</v>
      </c>
      <c r="G205" s="202"/>
      <c r="H205" s="202" t="s">
        <v>2965</v>
      </c>
      <c r="I205" s="202"/>
      <c r="J205" s="202"/>
      <c r="K205" s="208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</row>
    <row r="206" spans="1:26" ht="12.75" customHeight="1">
      <c r="A206" s="202" t="s">
        <v>2949</v>
      </c>
      <c r="B206" s="202"/>
      <c r="C206" s="202" t="s">
        <v>146</v>
      </c>
      <c r="D206" s="202" t="s">
        <v>2966</v>
      </c>
      <c r="E206" s="229">
        <v>3549.8</v>
      </c>
      <c r="F206" s="208" t="s">
        <v>89</v>
      </c>
      <c r="G206" s="202"/>
      <c r="H206" s="202" t="s">
        <v>2967</v>
      </c>
      <c r="I206" s="202"/>
      <c r="J206" s="202"/>
      <c r="K206" s="208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</row>
    <row r="207" spans="1:26" ht="12.75" customHeight="1">
      <c r="A207" s="202" t="s">
        <v>2949</v>
      </c>
      <c r="B207" s="202"/>
      <c r="C207" s="202" t="s">
        <v>146</v>
      </c>
      <c r="D207" s="202" t="s">
        <v>2968</v>
      </c>
      <c r="E207" s="229">
        <v>1563.55</v>
      </c>
      <c r="F207" s="208" t="s">
        <v>89</v>
      </c>
      <c r="G207" s="202"/>
      <c r="H207" s="202" t="s">
        <v>2969</v>
      </c>
      <c r="I207" s="202"/>
      <c r="J207" s="202"/>
      <c r="K207" s="208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</row>
    <row r="208" spans="1:26" ht="12.75" customHeight="1">
      <c r="A208" s="202" t="s">
        <v>2949</v>
      </c>
      <c r="B208" s="202"/>
      <c r="C208" s="202" t="s">
        <v>146</v>
      </c>
      <c r="D208" s="202" t="s">
        <v>2970</v>
      </c>
      <c r="E208" s="229">
        <v>2623.29</v>
      </c>
      <c r="F208" s="208" t="s">
        <v>89</v>
      </c>
      <c r="G208" s="202"/>
      <c r="H208" s="202" t="s">
        <v>2971</v>
      </c>
      <c r="I208" s="202"/>
      <c r="J208" s="202"/>
      <c r="K208" s="208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</row>
    <row r="209" spans="1:26" ht="12.75" customHeight="1">
      <c r="A209" s="202" t="s">
        <v>2949</v>
      </c>
      <c r="B209" s="202"/>
      <c r="C209" s="202" t="s">
        <v>146</v>
      </c>
      <c r="D209" s="202" t="s">
        <v>2972</v>
      </c>
      <c r="E209" s="229">
        <v>2082.7800000000002</v>
      </c>
      <c r="F209" s="208" t="s">
        <v>89</v>
      </c>
      <c r="G209" s="202"/>
      <c r="H209" s="202" t="s">
        <v>2973</v>
      </c>
      <c r="I209" s="202"/>
      <c r="J209" s="202"/>
      <c r="K209" s="208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</row>
    <row r="210" spans="1:26" ht="12.75" customHeight="1">
      <c r="A210" s="202" t="s">
        <v>2949</v>
      </c>
      <c r="B210" s="202"/>
      <c r="C210" s="202" t="s">
        <v>146</v>
      </c>
      <c r="D210" s="202" t="s">
        <v>2974</v>
      </c>
      <c r="E210" s="229">
        <v>2000</v>
      </c>
      <c r="F210" s="208" t="s">
        <v>89</v>
      </c>
      <c r="G210" s="202"/>
      <c r="H210" s="202" t="s">
        <v>2975</v>
      </c>
      <c r="I210" s="202"/>
      <c r="J210" s="202"/>
      <c r="K210" s="208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</row>
    <row r="211" spans="1:26" ht="12.75" customHeight="1">
      <c r="A211" s="202" t="s">
        <v>2949</v>
      </c>
      <c r="B211" s="202"/>
      <c r="C211" s="202" t="s">
        <v>146</v>
      </c>
      <c r="D211" s="202" t="s">
        <v>2976</v>
      </c>
      <c r="E211" s="229">
        <v>1008.9</v>
      </c>
      <c r="F211" s="208" t="s">
        <v>89</v>
      </c>
      <c r="G211" s="202"/>
      <c r="H211" s="202" t="s">
        <v>2977</v>
      </c>
      <c r="I211" s="202"/>
      <c r="J211" s="202"/>
      <c r="K211" s="208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</row>
    <row r="212" spans="1:26" ht="12.75" customHeight="1">
      <c r="A212" s="202" t="s">
        <v>2949</v>
      </c>
      <c r="B212" s="202"/>
      <c r="C212" s="202" t="s">
        <v>146</v>
      </c>
      <c r="D212" s="202" t="s">
        <v>2978</v>
      </c>
      <c r="E212" s="229">
        <v>2856.54</v>
      </c>
      <c r="F212" s="208" t="s">
        <v>89</v>
      </c>
      <c r="G212" s="202"/>
      <c r="H212" s="202" t="s">
        <v>2979</v>
      </c>
      <c r="I212" s="202"/>
      <c r="J212" s="202"/>
      <c r="K212" s="208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</row>
    <row r="213" spans="1:26" ht="12.75" customHeight="1">
      <c r="A213" s="202" t="s">
        <v>2949</v>
      </c>
      <c r="B213" s="202"/>
      <c r="C213" s="202" t="s">
        <v>336</v>
      </c>
      <c r="D213" s="202" t="s">
        <v>2980</v>
      </c>
      <c r="E213" s="208" t="s">
        <v>89</v>
      </c>
      <c r="F213" s="229"/>
      <c r="G213" s="202"/>
      <c r="H213" s="202" t="s">
        <v>2981</v>
      </c>
      <c r="I213" s="202"/>
      <c r="J213" s="202"/>
      <c r="K213" s="208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</row>
    <row r="214" spans="1:26" ht="12.75" customHeight="1">
      <c r="A214" s="202" t="s">
        <v>2949</v>
      </c>
      <c r="B214" s="202"/>
      <c r="C214" s="202" t="s">
        <v>129</v>
      </c>
      <c r="D214" s="202" t="s">
        <v>2982</v>
      </c>
      <c r="E214" s="208" t="s">
        <v>89</v>
      </c>
      <c r="F214" s="208"/>
      <c r="G214" s="208">
        <v>9</v>
      </c>
      <c r="H214" s="202" t="s">
        <v>2983</v>
      </c>
      <c r="I214" s="202"/>
      <c r="J214" s="202"/>
      <c r="K214" s="208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</row>
    <row r="215" spans="1:26" ht="12.75" customHeight="1">
      <c r="A215" s="202" t="s">
        <v>2949</v>
      </c>
      <c r="B215" s="202"/>
      <c r="C215" s="202" t="s">
        <v>1595</v>
      </c>
      <c r="D215" s="202" t="s">
        <v>2984</v>
      </c>
      <c r="E215" s="208" t="s">
        <v>89</v>
      </c>
      <c r="F215" s="208"/>
      <c r="G215" s="208">
        <v>284.14</v>
      </c>
      <c r="H215" s="202" t="s">
        <v>2985</v>
      </c>
      <c r="I215" s="202"/>
      <c r="J215" s="202"/>
      <c r="K215" s="208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</row>
    <row r="216" spans="1:26" ht="12.75" customHeight="1">
      <c r="A216" s="202" t="s">
        <v>2949</v>
      </c>
      <c r="B216" s="202"/>
      <c r="C216" s="202" t="s">
        <v>255</v>
      </c>
      <c r="D216" s="202" t="s">
        <v>2986</v>
      </c>
      <c r="E216" s="208" t="s">
        <v>89</v>
      </c>
      <c r="F216" s="208"/>
      <c r="G216" s="208">
        <v>92.1</v>
      </c>
      <c r="H216" s="202" t="s">
        <v>2987</v>
      </c>
      <c r="I216" s="202"/>
      <c r="J216" s="202"/>
      <c r="K216" s="208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</row>
    <row r="217" spans="1:26" ht="12.75" customHeight="1">
      <c r="A217" s="202" t="s">
        <v>2949</v>
      </c>
      <c r="B217" s="202"/>
      <c r="C217" s="202" t="s">
        <v>763</v>
      </c>
      <c r="D217" s="202" t="s">
        <v>2988</v>
      </c>
      <c r="E217" s="208" t="s">
        <v>89</v>
      </c>
      <c r="F217" s="229"/>
      <c r="G217" s="202"/>
      <c r="H217" s="202" t="s">
        <v>2989</v>
      </c>
      <c r="I217" s="202"/>
      <c r="J217" s="202"/>
      <c r="K217" s="208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</row>
    <row r="218" spans="1:26" ht="12.75" customHeight="1">
      <c r="A218" s="202" t="s">
        <v>2949</v>
      </c>
      <c r="B218" s="202"/>
      <c r="C218" s="202" t="s">
        <v>282</v>
      </c>
      <c r="D218" s="202" t="s">
        <v>2990</v>
      </c>
      <c r="E218" s="208" t="s">
        <v>89</v>
      </c>
      <c r="F218" s="208"/>
      <c r="G218" s="208">
        <v>3037.77</v>
      </c>
      <c r="H218" s="202" t="s">
        <v>2991</v>
      </c>
      <c r="I218" s="202"/>
      <c r="J218" s="202"/>
      <c r="K218" s="208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</row>
    <row r="219" spans="1:26" ht="12.75" customHeight="1">
      <c r="A219" s="202" t="s">
        <v>2949</v>
      </c>
      <c r="B219" s="202"/>
      <c r="C219" s="202" t="s">
        <v>283</v>
      </c>
      <c r="D219" s="202" t="s">
        <v>2992</v>
      </c>
      <c r="E219" s="208" t="s">
        <v>89</v>
      </c>
      <c r="F219" s="208"/>
      <c r="G219" s="208">
        <v>2256.02</v>
      </c>
      <c r="H219" s="202" t="s">
        <v>2993</v>
      </c>
      <c r="I219" s="202"/>
      <c r="J219" s="202"/>
      <c r="K219" s="208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</row>
    <row r="220" spans="1:26" ht="12.75" customHeight="1">
      <c r="A220" s="202" t="s">
        <v>2949</v>
      </c>
      <c r="B220" s="202"/>
      <c r="C220" s="202" t="s">
        <v>2067</v>
      </c>
      <c r="D220" s="202" t="s">
        <v>2994</v>
      </c>
      <c r="E220" s="208" t="s">
        <v>89</v>
      </c>
      <c r="F220" s="208"/>
      <c r="G220" s="208">
        <v>2912.35</v>
      </c>
      <c r="H220" s="202" t="s">
        <v>2995</v>
      </c>
      <c r="I220" s="202"/>
      <c r="J220" s="202"/>
      <c r="K220" s="208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</row>
    <row r="221" spans="1:26" ht="12.75" customHeight="1">
      <c r="A221" s="202" t="s">
        <v>2949</v>
      </c>
      <c r="B221" s="202"/>
      <c r="C221" s="202" t="s">
        <v>284</v>
      </c>
      <c r="D221" s="202" t="s">
        <v>2996</v>
      </c>
      <c r="E221" s="208" t="s">
        <v>89</v>
      </c>
      <c r="F221" s="208"/>
      <c r="G221" s="208">
        <v>1603.18</v>
      </c>
      <c r="H221" s="202" t="s">
        <v>2997</v>
      </c>
      <c r="I221" s="202"/>
      <c r="J221" s="202"/>
      <c r="K221" s="208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</row>
    <row r="222" spans="1:26" ht="12.75" customHeight="1">
      <c r="A222" s="202" t="s">
        <v>2949</v>
      </c>
      <c r="B222" s="202"/>
      <c r="C222" s="202" t="s">
        <v>685</v>
      </c>
      <c r="D222" s="202" t="s">
        <v>2998</v>
      </c>
      <c r="E222" s="208" t="s">
        <v>89</v>
      </c>
      <c r="F222" s="208"/>
      <c r="G222" s="208">
        <v>38.69</v>
      </c>
      <c r="H222" s="202" t="s">
        <v>2999</v>
      </c>
      <c r="I222" s="202"/>
      <c r="J222" s="202"/>
      <c r="K222" s="208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</row>
    <row r="223" spans="1:26" ht="12.75" customHeight="1">
      <c r="A223" s="202" t="s">
        <v>2949</v>
      </c>
      <c r="B223" s="202"/>
      <c r="C223" s="202" t="s">
        <v>285</v>
      </c>
      <c r="D223" s="202" t="s">
        <v>3000</v>
      </c>
      <c r="E223" s="208" t="s">
        <v>89</v>
      </c>
      <c r="F223" s="208"/>
      <c r="G223" s="208">
        <v>284.14</v>
      </c>
      <c r="H223" s="202" t="s">
        <v>3001</v>
      </c>
      <c r="I223" s="202"/>
      <c r="J223" s="202"/>
      <c r="K223" s="208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</row>
    <row r="224" spans="1:26" ht="12.75" customHeight="1">
      <c r="A224" s="202" t="s">
        <v>2949</v>
      </c>
      <c r="B224" s="202"/>
      <c r="C224" s="202" t="s">
        <v>1352</v>
      </c>
      <c r="D224" s="202" t="s">
        <v>3002</v>
      </c>
      <c r="E224" s="208" t="s">
        <v>89</v>
      </c>
      <c r="F224" s="208"/>
      <c r="G224" s="208">
        <v>284.14</v>
      </c>
      <c r="H224" s="202" t="s">
        <v>3003</v>
      </c>
      <c r="I224" s="202"/>
      <c r="J224" s="202"/>
      <c r="K224" s="208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</row>
    <row r="225" spans="1:26" ht="12.75" customHeight="1">
      <c r="A225" s="202" t="s">
        <v>2949</v>
      </c>
      <c r="B225" s="202"/>
      <c r="C225" s="202" t="s">
        <v>284</v>
      </c>
      <c r="D225" s="202" t="s">
        <v>3004</v>
      </c>
      <c r="E225" s="208" t="s">
        <v>89</v>
      </c>
      <c r="F225" s="229"/>
      <c r="G225" s="202"/>
      <c r="H225" s="202" t="s">
        <v>3005</v>
      </c>
      <c r="I225" s="202"/>
      <c r="J225" s="202"/>
      <c r="K225" s="208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</row>
    <row r="226" spans="1:26" ht="12.75" customHeight="1">
      <c r="A226" s="202" t="s">
        <v>2949</v>
      </c>
      <c r="B226" s="202"/>
      <c r="C226" s="202" t="s">
        <v>686</v>
      </c>
      <c r="D226" s="202" t="s">
        <v>3006</v>
      </c>
      <c r="E226" s="208" t="s">
        <v>89</v>
      </c>
      <c r="F226" s="208"/>
      <c r="G226" s="208">
        <v>4045.31</v>
      </c>
      <c r="H226" s="202" t="s">
        <v>3007</v>
      </c>
      <c r="I226" s="202"/>
      <c r="J226" s="202"/>
      <c r="K226" s="208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</row>
    <row r="227" spans="1:26" ht="12.75" customHeight="1">
      <c r="A227" s="202" t="s">
        <v>2949</v>
      </c>
      <c r="B227" s="202"/>
      <c r="C227" s="202" t="s">
        <v>1888</v>
      </c>
      <c r="D227" s="202" t="s">
        <v>3008</v>
      </c>
      <c r="E227" s="208" t="s">
        <v>89</v>
      </c>
      <c r="F227" s="229"/>
      <c r="G227" s="202"/>
      <c r="H227" s="202" t="s">
        <v>3009</v>
      </c>
      <c r="I227" s="202"/>
      <c r="J227" s="202"/>
      <c r="K227" s="208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</row>
    <row r="228" spans="1:26" ht="12.75" customHeight="1">
      <c r="A228" s="202" t="s">
        <v>2949</v>
      </c>
      <c r="B228" s="202"/>
      <c r="C228" s="202" t="s">
        <v>687</v>
      </c>
      <c r="D228" s="202" t="s">
        <v>3010</v>
      </c>
      <c r="E228" s="208" t="s">
        <v>89</v>
      </c>
      <c r="F228" s="208"/>
      <c r="G228" s="208">
        <v>1017.37</v>
      </c>
      <c r="H228" s="202" t="s">
        <v>3011</v>
      </c>
      <c r="I228" s="202"/>
      <c r="J228" s="202"/>
      <c r="K228" s="208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</row>
    <row r="229" spans="1:26" ht="12.75" customHeight="1">
      <c r="A229" s="202" t="s">
        <v>2949</v>
      </c>
      <c r="B229" s="202"/>
      <c r="C229" s="202" t="s">
        <v>687</v>
      </c>
      <c r="D229" s="202" t="s">
        <v>3012</v>
      </c>
      <c r="E229" s="208" t="s">
        <v>89</v>
      </c>
      <c r="F229" s="229"/>
      <c r="G229" s="202"/>
      <c r="H229" s="202" t="s">
        <v>3013</v>
      </c>
      <c r="I229" s="202"/>
      <c r="J229" s="202"/>
      <c r="K229" s="208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</row>
    <row r="230" spans="1:26" ht="12.75" customHeight="1">
      <c r="A230" s="202" t="s">
        <v>2949</v>
      </c>
      <c r="B230" s="202"/>
      <c r="C230" s="202" t="s">
        <v>261</v>
      </c>
      <c r="D230" s="202" t="s">
        <v>3014</v>
      </c>
      <c r="E230" s="208" t="s">
        <v>89</v>
      </c>
      <c r="F230" s="208"/>
      <c r="G230" s="208">
        <v>1352.17</v>
      </c>
      <c r="H230" s="202" t="s">
        <v>3015</v>
      </c>
      <c r="I230" s="202"/>
      <c r="J230" s="202"/>
      <c r="K230" s="208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</row>
    <row r="231" spans="1:26" ht="12.75" customHeight="1">
      <c r="A231" s="202" t="s">
        <v>2949</v>
      </c>
      <c r="B231" s="202"/>
      <c r="C231" s="202" t="s">
        <v>688</v>
      </c>
      <c r="D231" s="202" t="s">
        <v>3016</v>
      </c>
      <c r="E231" s="208" t="s">
        <v>89</v>
      </c>
      <c r="F231" s="208"/>
      <c r="G231" s="208">
        <v>177.49</v>
      </c>
      <c r="H231" s="202" t="s">
        <v>3017</v>
      </c>
      <c r="I231" s="202"/>
      <c r="J231" s="202"/>
      <c r="K231" s="208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</row>
    <row r="232" spans="1:26" ht="12.75" customHeight="1">
      <c r="A232" s="202" t="s">
        <v>2949</v>
      </c>
      <c r="B232" s="202"/>
      <c r="C232" s="202" t="s">
        <v>288</v>
      </c>
      <c r="D232" s="202" t="s">
        <v>2493</v>
      </c>
      <c r="E232" s="208" t="s">
        <v>89</v>
      </c>
      <c r="F232" s="208"/>
      <c r="G232" s="208">
        <v>779.54</v>
      </c>
      <c r="H232" s="202" t="s">
        <v>3018</v>
      </c>
      <c r="I232" s="202"/>
      <c r="J232" s="202"/>
      <c r="K232" s="208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</row>
    <row r="233" spans="1:26" ht="12.75" customHeight="1">
      <c r="A233" s="202" t="s">
        <v>2949</v>
      </c>
      <c r="B233" s="202"/>
      <c r="C233" s="202" t="s">
        <v>263</v>
      </c>
      <c r="D233" s="202" t="s">
        <v>3019</v>
      </c>
      <c r="E233" s="208" t="s">
        <v>89</v>
      </c>
      <c r="F233" s="208"/>
      <c r="G233" s="208">
        <v>962.38</v>
      </c>
      <c r="H233" s="202" t="s">
        <v>3020</v>
      </c>
      <c r="I233" s="202"/>
      <c r="J233" s="202"/>
      <c r="K233" s="208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</row>
    <row r="234" spans="1:26" ht="12.75" customHeight="1">
      <c r="A234" s="211" t="s">
        <v>2949</v>
      </c>
      <c r="B234" s="211"/>
      <c r="C234" s="211" t="s">
        <v>688</v>
      </c>
      <c r="D234" s="211" t="s">
        <v>3021</v>
      </c>
      <c r="E234" s="229" t="s">
        <v>89</v>
      </c>
      <c r="F234" s="229"/>
      <c r="G234" s="211"/>
      <c r="H234" s="211" t="s">
        <v>3022</v>
      </c>
      <c r="I234" s="211"/>
      <c r="J234" s="211"/>
      <c r="K234" s="229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ht="12.75" customHeight="1">
      <c r="A235" s="211" t="s">
        <v>2949</v>
      </c>
      <c r="B235" s="211"/>
      <c r="C235" s="211" t="s">
        <v>1889</v>
      </c>
      <c r="D235" s="211" t="s">
        <v>3023</v>
      </c>
      <c r="E235" s="229" t="s">
        <v>89</v>
      </c>
      <c r="F235" s="229"/>
      <c r="G235" s="211"/>
      <c r="H235" s="211" t="s">
        <v>3024</v>
      </c>
      <c r="I235" s="211"/>
      <c r="J235" s="211"/>
      <c r="K235" s="229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ht="12.75" customHeight="1">
      <c r="A236" s="211" t="s">
        <v>2949</v>
      </c>
      <c r="B236" s="211"/>
      <c r="C236" s="211" t="s">
        <v>689</v>
      </c>
      <c r="D236" s="211" t="s">
        <v>3025</v>
      </c>
      <c r="E236" s="229" t="s">
        <v>89</v>
      </c>
      <c r="F236" s="229"/>
      <c r="G236" s="211"/>
      <c r="H236" s="211" t="s">
        <v>3026</v>
      </c>
      <c r="I236" s="211"/>
      <c r="J236" s="211"/>
      <c r="K236" s="229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ht="12.75" customHeight="1">
      <c r="A237" s="202" t="s">
        <v>2949</v>
      </c>
      <c r="B237" s="202"/>
      <c r="C237" s="202" t="s">
        <v>264</v>
      </c>
      <c r="D237" s="202" t="s">
        <v>3027</v>
      </c>
      <c r="E237" s="208" t="s">
        <v>89</v>
      </c>
      <c r="F237" s="208"/>
      <c r="G237" s="208">
        <v>284.14</v>
      </c>
      <c r="H237" s="202" t="s">
        <v>3028</v>
      </c>
      <c r="I237" s="202"/>
      <c r="J237" s="202"/>
      <c r="K237" s="208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</row>
    <row r="238" spans="1:26" ht="12.75" customHeight="1">
      <c r="A238" s="202" t="s">
        <v>2949</v>
      </c>
      <c r="B238" s="202"/>
      <c r="C238" s="202" t="s">
        <v>267</v>
      </c>
      <c r="D238" s="202" t="s">
        <v>3029</v>
      </c>
      <c r="E238" s="208" t="s">
        <v>89</v>
      </c>
      <c r="F238" s="208"/>
      <c r="G238" s="208">
        <v>582.99</v>
      </c>
      <c r="H238" s="202" t="s">
        <v>3030</v>
      </c>
      <c r="I238" s="202"/>
      <c r="J238" s="202"/>
      <c r="K238" s="208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</row>
    <row r="239" spans="1:26" ht="12.75" customHeight="1">
      <c r="A239" s="211" t="s">
        <v>2949</v>
      </c>
      <c r="B239" s="211"/>
      <c r="C239" s="211" t="s">
        <v>289</v>
      </c>
      <c r="D239" s="211" t="s">
        <v>3031</v>
      </c>
      <c r="E239" s="229" t="s">
        <v>89</v>
      </c>
      <c r="F239" s="229"/>
      <c r="G239" s="211"/>
      <c r="H239" s="211" t="s">
        <v>3032</v>
      </c>
      <c r="I239" s="211"/>
      <c r="J239" s="211"/>
      <c r="K239" s="229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ht="12.75" customHeight="1">
      <c r="A240" s="211" t="s">
        <v>2949</v>
      </c>
      <c r="B240" s="211"/>
      <c r="C240" s="211" t="s">
        <v>290</v>
      </c>
      <c r="D240" s="211" t="s">
        <v>3033</v>
      </c>
      <c r="E240" s="229" t="s">
        <v>89</v>
      </c>
      <c r="F240" s="229"/>
      <c r="G240" s="211"/>
      <c r="H240" s="211" t="s">
        <v>3034</v>
      </c>
      <c r="I240" s="211"/>
      <c r="J240" s="211"/>
      <c r="K240" s="229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ht="12.75" customHeight="1">
      <c r="A241" s="202" t="s">
        <v>2949</v>
      </c>
      <c r="B241" s="202"/>
      <c r="C241" s="202" t="s">
        <v>291</v>
      </c>
      <c r="D241" s="202" t="s">
        <v>3035</v>
      </c>
      <c r="E241" s="208" t="s">
        <v>89</v>
      </c>
      <c r="F241" s="208"/>
      <c r="G241" s="208">
        <v>4348.3599999999997</v>
      </c>
      <c r="H241" s="202" t="s">
        <v>3036</v>
      </c>
      <c r="I241" s="202"/>
      <c r="J241" s="202"/>
      <c r="K241" s="208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</row>
    <row r="242" spans="1:26" ht="12.75" customHeight="1">
      <c r="A242" s="202" t="s">
        <v>2949</v>
      </c>
      <c r="B242" s="202"/>
      <c r="C242" s="202" t="s">
        <v>458</v>
      </c>
      <c r="D242" s="202" t="s">
        <v>3037</v>
      </c>
      <c r="E242" s="208" t="s">
        <v>89</v>
      </c>
      <c r="F242" s="208"/>
      <c r="G242" s="202"/>
      <c r="H242" s="202" t="s">
        <v>3038</v>
      </c>
      <c r="I242" s="202"/>
      <c r="J242" s="202"/>
      <c r="K242" s="208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</row>
    <row r="243" spans="1:26" ht="12.75" customHeight="1">
      <c r="A243" s="202" t="s">
        <v>2949</v>
      </c>
      <c r="B243" s="202"/>
      <c r="C243" s="202" t="s">
        <v>682</v>
      </c>
      <c r="D243" s="202" t="s">
        <v>2980</v>
      </c>
      <c r="E243" s="208" t="s">
        <v>89</v>
      </c>
      <c r="F243" s="208"/>
      <c r="G243" s="208">
        <v>13.1</v>
      </c>
      <c r="H243" s="202" t="s">
        <v>3039</v>
      </c>
      <c r="I243" s="202"/>
      <c r="J243" s="202"/>
      <c r="K243" s="208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</row>
    <row r="244" spans="1:26" ht="12.75" customHeight="1">
      <c r="A244" s="202" t="s">
        <v>2949</v>
      </c>
      <c r="B244" s="202"/>
      <c r="C244" s="202" t="s">
        <v>2131</v>
      </c>
      <c r="D244" s="202" t="s">
        <v>3040</v>
      </c>
      <c r="E244" s="208" t="s">
        <v>89</v>
      </c>
      <c r="F244" s="208"/>
      <c r="G244" s="208">
        <v>1800</v>
      </c>
      <c r="H244" s="202" t="s">
        <v>3041</v>
      </c>
      <c r="I244" s="202"/>
      <c r="J244" s="202"/>
      <c r="K244" s="208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</row>
    <row r="245" spans="1:26" ht="12.75" customHeight="1">
      <c r="A245" s="202" t="s">
        <v>2949</v>
      </c>
      <c r="B245" s="202"/>
      <c r="C245" s="202" t="s">
        <v>2132</v>
      </c>
      <c r="D245" s="202" t="s">
        <v>3042</v>
      </c>
      <c r="E245" s="208" t="s">
        <v>89</v>
      </c>
      <c r="F245" s="208"/>
      <c r="G245" s="208">
        <v>1800</v>
      </c>
      <c r="H245" s="202" t="s">
        <v>3043</v>
      </c>
      <c r="I245" s="202"/>
      <c r="J245" s="202"/>
      <c r="K245" s="208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</row>
    <row r="246" spans="1:26" ht="12.75" customHeight="1">
      <c r="A246" s="202" t="s">
        <v>2949</v>
      </c>
      <c r="B246" s="202"/>
      <c r="C246" s="202" t="s">
        <v>2133</v>
      </c>
      <c r="D246" s="202" t="s">
        <v>3044</v>
      </c>
      <c r="E246" s="208" t="s">
        <v>89</v>
      </c>
      <c r="F246" s="229"/>
      <c r="G246" s="202"/>
      <c r="H246" s="202" t="s">
        <v>3045</v>
      </c>
      <c r="I246" s="202"/>
      <c r="J246" s="202"/>
      <c r="K246" s="208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</row>
    <row r="247" spans="1:26" ht="12.75" customHeight="1">
      <c r="A247" s="202" t="s">
        <v>2949</v>
      </c>
      <c r="B247" s="202"/>
      <c r="C247" s="202" t="s">
        <v>2133</v>
      </c>
      <c r="D247" s="202" t="s">
        <v>3046</v>
      </c>
      <c r="E247" s="208" t="s">
        <v>89</v>
      </c>
      <c r="F247" s="208"/>
      <c r="G247" s="208">
        <v>1800</v>
      </c>
      <c r="H247" s="202" t="s">
        <v>3047</v>
      </c>
      <c r="I247" s="202"/>
      <c r="J247" s="202"/>
      <c r="K247" s="208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</row>
    <row r="248" spans="1:26" ht="12.75" customHeight="1">
      <c r="A248" s="202" t="s">
        <v>3048</v>
      </c>
      <c r="B248" s="202"/>
      <c r="C248" s="202" t="s">
        <v>2134</v>
      </c>
      <c r="D248" s="202" t="s">
        <v>3049</v>
      </c>
      <c r="E248" s="208">
        <v>8</v>
      </c>
      <c r="F248" s="208" t="s">
        <v>89</v>
      </c>
      <c r="G248" s="202"/>
      <c r="H248" s="202" t="s">
        <v>3050</v>
      </c>
      <c r="I248" s="202"/>
      <c r="J248" s="202"/>
      <c r="K248" s="208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</row>
    <row r="249" spans="1:26" ht="12.75" customHeight="1">
      <c r="A249" s="202" t="s">
        <v>3048</v>
      </c>
      <c r="B249" s="202"/>
      <c r="C249" s="202" t="s">
        <v>139</v>
      </c>
      <c r="D249" s="202" t="s">
        <v>2583</v>
      </c>
      <c r="E249" s="208">
        <v>41.39</v>
      </c>
      <c r="F249" s="208" t="s">
        <v>89</v>
      </c>
      <c r="G249" s="202"/>
      <c r="H249" s="202" t="s">
        <v>3051</v>
      </c>
      <c r="I249" s="202"/>
      <c r="J249" s="202"/>
      <c r="K249" s="208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</row>
    <row r="250" spans="1:26" ht="12.75" customHeight="1">
      <c r="A250" s="202" t="s">
        <v>3048</v>
      </c>
      <c r="B250" s="202"/>
      <c r="C250" s="202" t="s">
        <v>2135</v>
      </c>
      <c r="D250" s="202" t="s">
        <v>3052</v>
      </c>
      <c r="E250" s="208" t="s">
        <v>89</v>
      </c>
      <c r="F250" s="208"/>
      <c r="G250" s="208">
        <v>360</v>
      </c>
      <c r="H250" s="202" t="s">
        <v>3053</v>
      </c>
      <c r="I250" s="202"/>
      <c r="J250" s="202"/>
      <c r="K250" s="208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</row>
    <row r="251" spans="1:26" ht="12.75" customHeight="1">
      <c r="A251" s="202" t="s">
        <v>3048</v>
      </c>
      <c r="B251" s="202"/>
      <c r="C251" s="202" t="s">
        <v>129</v>
      </c>
      <c r="D251" s="202" t="s">
        <v>3054</v>
      </c>
      <c r="E251" s="208" t="s">
        <v>89</v>
      </c>
      <c r="F251" s="208"/>
      <c r="G251" s="208">
        <v>9</v>
      </c>
      <c r="H251" s="202" t="s">
        <v>3055</v>
      </c>
      <c r="I251" s="202"/>
      <c r="J251" s="202"/>
      <c r="K251" s="208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</row>
    <row r="252" spans="1:26" ht="12.75" customHeight="1">
      <c r="A252" s="202" t="s">
        <v>3048</v>
      </c>
      <c r="B252" s="202"/>
      <c r="C252" s="202" t="s">
        <v>458</v>
      </c>
      <c r="D252" s="202" t="s">
        <v>3056</v>
      </c>
      <c r="E252" s="208" t="s">
        <v>89</v>
      </c>
      <c r="F252" s="208"/>
      <c r="G252" s="202"/>
      <c r="H252" s="202" t="s">
        <v>3057</v>
      </c>
      <c r="I252" s="202"/>
      <c r="J252" s="202"/>
      <c r="K252" s="208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</row>
    <row r="253" spans="1:26" ht="12.75" customHeight="1">
      <c r="A253" s="202" t="s">
        <v>600</v>
      </c>
      <c r="B253" s="202"/>
      <c r="C253" s="202"/>
      <c r="D253" s="202"/>
      <c r="E253" s="202" t="s">
        <v>3058</v>
      </c>
      <c r="F253" s="208">
        <f t="shared" ref="F253:G253" si="0">SUM(F2:F252)</f>
        <v>48624.06</v>
      </c>
      <c r="G253" s="235">
        <f t="shared" si="0"/>
        <v>56099.729999999989</v>
      </c>
      <c r="H253" s="202" t="s">
        <v>3057</v>
      </c>
      <c r="I253" s="202"/>
      <c r="J253" s="202"/>
      <c r="K253" s="208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</row>
    <row r="254" spans="1:26" ht="12.75" customHeight="1">
      <c r="A254" s="202" t="s">
        <v>89</v>
      </c>
      <c r="B254" s="202"/>
      <c r="C254" s="202"/>
      <c r="D254" s="202"/>
      <c r="E254" s="202"/>
      <c r="F254" s="208"/>
      <c r="G254" s="202"/>
      <c r="H254" s="202"/>
      <c r="I254" s="202"/>
      <c r="J254" s="202"/>
      <c r="K254" s="208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</row>
    <row r="255" spans="1:26" ht="12.75" customHeight="1">
      <c r="A255" s="202" t="s">
        <v>89</v>
      </c>
      <c r="B255" s="202"/>
      <c r="C255" s="202"/>
      <c r="D255" s="202"/>
      <c r="E255" s="202"/>
      <c r="F255" s="208"/>
      <c r="G255" s="202"/>
      <c r="H255" s="202"/>
      <c r="I255" s="202"/>
      <c r="J255" s="202"/>
      <c r="K255" s="208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</row>
    <row r="256" spans="1:26" ht="12.75" customHeight="1">
      <c r="A256" s="202" t="s">
        <v>2569</v>
      </c>
      <c r="B256" s="202"/>
      <c r="C256" s="202"/>
      <c r="D256" s="202"/>
      <c r="E256" s="202"/>
      <c r="F256" s="208"/>
      <c r="G256" s="202"/>
      <c r="H256" s="202"/>
      <c r="I256" s="202"/>
      <c r="J256" s="202"/>
      <c r="K256" s="208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</row>
    <row r="257" spans="1:26" ht="12.75" customHeight="1">
      <c r="A257" s="202" t="s">
        <v>89</v>
      </c>
      <c r="B257" s="202"/>
      <c r="C257" s="202"/>
      <c r="D257" s="202"/>
      <c r="E257" s="202"/>
      <c r="F257" s="208"/>
      <c r="G257" s="202"/>
      <c r="H257" s="202"/>
      <c r="I257" s="202"/>
      <c r="J257" s="202"/>
      <c r="K257" s="208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</row>
    <row r="258" spans="1:26" ht="12.75" customHeight="1">
      <c r="A258" s="202" t="s">
        <v>587</v>
      </c>
      <c r="B258" s="202"/>
      <c r="C258" s="202" t="s">
        <v>2137</v>
      </c>
      <c r="D258" s="202" t="s">
        <v>2150</v>
      </c>
      <c r="E258" s="202" t="s">
        <v>2138</v>
      </c>
      <c r="F258" s="208" t="s">
        <v>2139</v>
      </c>
      <c r="G258" s="202"/>
      <c r="H258" s="202" t="s">
        <v>2140</v>
      </c>
      <c r="I258" s="202"/>
      <c r="J258" s="202"/>
      <c r="K258" s="208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</row>
    <row r="259" spans="1:26" ht="12.75" customHeight="1">
      <c r="A259" s="202" t="s">
        <v>1304</v>
      </c>
      <c r="B259" s="202"/>
      <c r="C259" s="202" t="s">
        <v>663</v>
      </c>
      <c r="D259" s="202" t="s">
        <v>89</v>
      </c>
      <c r="E259" s="202" t="s">
        <v>89</v>
      </c>
      <c r="F259" s="208" t="s">
        <v>89</v>
      </c>
      <c r="G259" s="202"/>
      <c r="H259" s="202" t="s">
        <v>2570</v>
      </c>
      <c r="I259" s="202"/>
      <c r="J259" s="202"/>
      <c r="K259" s="208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</row>
    <row r="260" spans="1:26" ht="12.75" customHeight="1">
      <c r="A260" s="202" t="s">
        <v>2571</v>
      </c>
      <c r="B260" s="202"/>
      <c r="C260" s="202" t="s">
        <v>129</v>
      </c>
      <c r="D260" s="202" t="s">
        <v>2572</v>
      </c>
      <c r="E260" s="202" t="s">
        <v>89</v>
      </c>
      <c r="F260" s="208">
        <v>9.8000000000000007</v>
      </c>
      <c r="G260" s="202"/>
      <c r="H260" s="202" t="s">
        <v>2573</v>
      </c>
      <c r="I260" s="202"/>
      <c r="J260" s="202"/>
      <c r="K260" s="208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</row>
    <row r="261" spans="1:26" ht="12.75" customHeight="1">
      <c r="A261" s="202" t="s">
        <v>600</v>
      </c>
      <c r="B261" s="202"/>
      <c r="C261" s="202"/>
      <c r="D261" s="202"/>
      <c r="E261" s="202" t="s">
        <v>2574</v>
      </c>
      <c r="F261" s="208">
        <v>9.8000000000000007</v>
      </c>
      <c r="G261" s="202"/>
      <c r="H261" s="202" t="s">
        <v>2573</v>
      </c>
      <c r="I261" s="202"/>
      <c r="J261" s="202"/>
      <c r="K261" s="208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</row>
    <row r="262" spans="1:26" ht="12.75" customHeight="1">
      <c r="A262" s="202" t="s">
        <v>89</v>
      </c>
      <c r="B262" s="202"/>
      <c r="C262" s="202"/>
      <c r="D262" s="202"/>
      <c r="E262" s="202"/>
      <c r="F262" s="208"/>
      <c r="G262" s="202"/>
      <c r="H262" s="202"/>
      <c r="I262" s="202"/>
      <c r="J262" s="202"/>
      <c r="K262" s="208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</row>
    <row r="263" spans="1:26" ht="12.75" customHeight="1">
      <c r="A263" s="202" t="s">
        <v>89</v>
      </c>
      <c r="B263" s="202"/>
      <c r="C263" s="202"/>
      <c r="D263" s="202"/>
      <c r="E263" s="202"/>
      <c r="F263" s="208"/>
      <c r="G263" s="202"/>
      <c r="H263" s="202"/>
      <c r="I263" s="202"/>
      <c r="J263" s="202"/>
      <c r="K263" s="208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</row>
    <row r="264" spans="1:26" ht="12.75" customHeight="1">
      <c r="A264" s="202" t="s">
        <v>2575</v>
      </c>
      <c r="B264" s="202"/>
      <c r="C264" s="202"/>
      <c r="D264" s="202"/>
      <c r="E264" s="202"/>
      <c r="F264" s="208"/>
      <c r="G264" s="202"/>
      <c r="H264" s="202"/>
      <c r="I264" s="202"/>
      <c r="J264" s="202"/>
      <c r="K264" s="208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</row>
    <row r="265" spans="1:26" ht="12.75" customHeight="1">
      <c r="A265" s="202" t="s">
        <v>89</v>
      </c>
      <c r="B265" s="202"/>
      <c r="C265" s="202"/>
      <c r="D265" s="202"/>
      <c r="E265" s="202"/>
      <c r="F265" s="208"/>
      <c r="G265" s="202"/>
      <c r="H265" s="202"/>
      <c r="I265" s="202"/>
      <c r="J265" s="202"/>
      <c r="K265" s="208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</row>
    <row r="266" spans="1:26" ht="12.75" customHeight="1">
      <c r="A266" s="202" t="s">
        <v>2576</v>
      </c>
      <c r="B266" s="202"/>
      <c r="C266" s="202"/>
      <c r="D266" s="202"/>
      <c r="E266" s="202"/>
      <c r="F266" s="208"/>
      <c r="G266" s="202"/>
      <c r="H266" s="202"/>
      <c r="I266" s="202"/>
      <c r="J266" s="202"/>
      <c r="K266" s="208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</row>
    <row r="267" spans="1:26" ht="12.75" customHeight="1">
      <c r="A267" s="202" t="s">
        <v>89</v>
      </c>
      <c r="B267" s="202"/>
      <c r="C267" s="202"/>
      <c r="D267" s="202"/>
      <c r="E267" s="202"/>
      <c r="F267" s="208"/>
      <c r="G267" s="202"/>
      <c r="H267" s="202"/>
      <c r="I267" s="202"/>
      <c r="J267" s="202"/>
      <c r="K267" s="208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</row>
    <row r="268" spans="1:26" ht="12.75" customHeight="1">
      <c r="A268" s="202" t="s">
        <v>89</v>
      </c>
      <c r="B268" s="202"/>
      <c r="C268" s="202"/>
      <c r="D268" s="202"/>
      <c r="E268" s="202"/>
      <c r="F268" s="208"/>
      <c r="G268" s="202"/>
      <c r="H268" s="202"/>
      <c r="I268" s="202"/>
      <c r="J268" s="202"/>
      <c r="K268" s="208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</row>
    <row r="269" spans="1:26" ht="12.75" customHeight="1">
      <c r="A269" s="202"/>
      <c r="B269" s="202"/>
      <c r="C269" s="202"/>
      <c r="D269" s="202"/>
      <c r="E269" s="208"/>
      <c r="F269" s="208"/>
      <c r="G269" s="202"/>
      <c r="H269" s="202"/>
      <c r="I269" s="202"/>
      <c r="J269" s="202"/>
      <c r="K269" s="208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</row>
    <row r="270" spans="1:26" ht="12.75" customHeight="1">
      <c r="A270" s="202"/>
      <c r="B270" s="202"/>
      <c r="C270" s="202"/>
      <c r="D270" s="202"/>
      <c r="E270" s="208"/>
      <c r="F270" s="208"/>
      <c r="G270" s="202"/>
      <c r="H270" s="202"/>
      <c r="I270" s="202"/>
      <c r="J270" s="202"/>
      <c r="K270" s="208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</row>
    <row r="271" spans="1:26" ht="12.75" customHeight="1">
      <c r="A271" s="202"/>
      <c r="B271" s="202"/>
      <c r="C271" s="202"/>
      <c r="D271" s="202"/>
      <c r="E271" s="208"/>
      <c r="F271" s="208"/>
      <c r="G271" s="202"/>
      <c r="H271" s="202"/>
      <c r="I271" s="202"/>
      <c r="J271" s="202"/>
      <c r="K271" s="208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</row>
    <row r="272" spans="1:26" ht="12.75" customHeight="1">
      <c r="A272" s="202"/>
      <c r="B272" s="202"/>
      <c r="C272" s="202"/>
      <c r="D272" s="202"/>
      <c r="E272" s="208"/>
      <c r="F272" s="208"/>
      <c r="G272" s="202"/>
      <c r="H272" s="202"/>
      <c r="I272" s="202"/>
      <c r="J272" s="202"/>
      <c r="K272" s="208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</row>
    <row r="273" spans="1:26" ht="12.75" customHeight="1">
      <c r="A273" s="202"/>
      <c r="B273" s="202"/>
      <c r="C273" s="202"/>
      <c r="D273" s="202"/>
      <c r="E273" s="208"/>
      <c r="F273" s="208"/>
      <c r="G273" s="202"/>
      <c r="H273" s="202"/>
      <c r="I273" s="202"/>
      <c r="J273" s="202"/>
      <c r="K273" s="208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</row>
    <row r="274" spans="1:26" ht="12.75" customHeight="1">
      <c r="A274" s="202"/>
      <c r="B274" s="202"/>
      <c r="C274" s="202"/>
      <c r="D274" s="202"/>
      <c r="E274" s="208"/>
      <c r="F274" s="208"/>
      <c r="G274" s="202"/>
      <c r="H274" s="202"/>
      <c r="I274" s="202"/>
      <c r="J274" s="202"/>
      <c r="K274" s="208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</row>
    <row r="275" spans="1:26" ht="12.75" customHeight="1">
      <c r="A275" s="202"/>
      <c r="B275" s="202"/>
      <c r="C275" s="202"/>
      <c r="D275" s="202"/>
      <c r="E275" s="208"/>
      <c r="F275" s="208"/>
      <c r="G275" s="202"/>
      <c r="H275" s="202"/>
      <c r="I275" s="202"/>
      <c r="J275" s="202"/>
      <c r="K275" s="208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</row>
    <row r="276" spans="1:26" ht="12.75" customHeight="1">
      <c r="A276" s="202"/>
      <c r="B276" s="202"/>
      <c r="C276" s="202"/>
      <c r="D276" s="202"/>
      <c r="E276" s="208"/>
      <c r="F276" s="208"/>
      <c r="G276" s="202"/>
      <c r="H276" s="202"/>
      <c r="I276" s="202"/>
      <c r="J276" s="202"/>
      <c r="K276" s="208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</row>
    <row r="277" spans="1:26" ht="12.75" customHeight="1">
      <c r="A277" s="202"/>
      <c r="B277" s="202"/>
      <c r="C277" s="202"/>
      <c r="D277" s="202"/>
      <c r="E277" s="208"/>
      <c r="F277" s="208"/>
      <c r="G277" s="202"/>
      <c r="H277" s="202"/>
      <c r="I277" s="202"/>
      <c r="J277" s="202"/>
      <c r="K277" s="208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</row>
    <row r="278" spans="1:26" ht="12.75" customHeight="1">
      <c r="A278" s="202"/>
      <c r="B278" s="202"/>
      <c r="C278" s="202"/>
      <c r="D278" s="202"/>
      <c r="E278" s="208"/>
      <c r="F278" s="208"/>
      <c r="G278" s="202"/>
      <c r="H278" s="202"/>
      <c r="I278" s="202"/>
      <c r="J278" s="202"/>
      <c r="K278" s="208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</row>
    <row r="279" spans="1:26" ht="12.75" customHeight="1">
      <c r="A279" s="202"/>
      <c r="B279" s="202"/>
      <c r="C279" s="202"/>
      <c r="D279" s="202"/>
      <c r="E279" s="208"/>
      <c r="F279" s="208"/>
      <c r="G279" s="202"/>
      <c r="H279" s="202"/>
      <c r="I279" s="202"/>
      <c r="J279" s="202"/>
      <c r="K279" s="208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</row>
    <row r="280" spans="1:26" ht="12.75" customHeight="1">
      <c r="A280" s="202"/>
      <c r="B280" s="202"/>
      <c r="C280" s="202"/>
      <c r="D280" s="202"/>
      <c r="E280" s="208"/>
      <c r="F280" s="208"/>
      <c r="G280" s="202"/>
      <c r="H280" s="202"/>
      <c r="I280" s="202"/>
      <c r="J280" s="202"/>
      <c r="K280" s="208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</row>
    <row r="281" spans="1:26" ht="12.75" customHeight="1">
      <c r="A281" s="202"/>
      <c r="B281" s="202"/>
      <c r="C281" s="202"/>
      <c r="D281" s="202"/>
      <c r="E281" s="208"/>
      <c r="F281" s="208"/>
      <c r="G281" s="202"/>
      <c r="H281" s="202"/>
      <c r="I281" s="202"/>
      <c r="J281" s="202"/>
      <c r="K281" s="208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</row>
    <row r="282" spans="1:26" ht="12.75" customHeight="1">
      <c r="A282" s="202"/>
      <c r="B282" s="202"/>
      <c r="C282" s="202"/>
      <c r="D282" s="202"/>
      <c r="E282" s="208"/>
      <c r="F282" s="208"/>
      <c r="G282" s="202"/>
      <c r="H282" s="202"/>
      <c r="I282" s="202"/>
      <c r="J282" s="202"/>
      <c r="K282" s="208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</row>
    <row r="283" spans="1:26" ht="12.75" customHeight="1">
      <c r="A283" s="202"/>
      <c r="B283" s="202"/>
      <c r="C283" s="202"/>
      <c r="D283" s="202"/>
      <c r="E283" s="208"/>
      <c r="F283" s="208"/>
      <c r="G283" s="202"/>
      <c r="H283" s="202"/>
      <c r="I283" s="202"/>
      <c r="J283" s="202"/>
      <c r="K283" s="208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</row>
    <row r="284" spans="1:26" ht="12.75" customHeight="1">
      <c r="A284" s="202"/>
      <c r="B284" s="202"/>
      <c r="C284" s="202"/>
      <c r="D284" s="202"/>
      <c r="E284" s="208"/>
      <c r="F284" s="208"/>
      <c r="G284" s="202"/>
      <c r="H284" s="202"/>
      <c r="I284" s="202"/>
      <c r="J284" s="202"/>
      <c r="K284" s="208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</row>
    <row r="285" spans="1:26" ht="12.75" customHeight="1">
      <c r="A285" s="202"/>
      <c r="B285" s="202"/>
      <c r="C285" s="202"/>
      <c r="D285" s="202"/>
      <c r="E285" s="208"/>
      <c r="F285" s="208"/>
      <c r="G285" s="202"/>
      <c r="H285" s="202"/>
      <c r="I285" s="202"/>
      <c r="J285" s="202"/>
      <c r="K285" s="208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</row>
    <row r="286" spans="1:26" ht="12.75" customHeight="1">
      <c r="A286" s="202"/>
      <c r="B286" s="202"/>
      <c r="C286" s="202"/>
      <c r="D286" s="202"/>
      <c r="E286" s="208"/>
      <c r="F286" s="208"/>
      <c r="G286" s="202"/>
      <c r="H286" s="202"/>
      <c r="I286" s="202"/>
      <c r="J286" s="202"/>
      <c r="K286" s="208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</row>
    <row r="287" spans="1:26" ht="12.75" customHeight="1">
      <c r="A287" s="202"/>
      <c r="B287" s="202"/>
      <c r="C287" s="202"/>
      <c r="D287" s="202"/>
      <c r="E287" s="208"/>
      <c r="F287" s="208"/>
      <c r="G287" s="202"/>
      <c r="H287" s="202"/>
      <c r="I287" s="202"/>
      <c r="J287" s="202"/>
      <c r="K287" s="208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</row>
    <row r="288" spans="1:26" ht="12.75" customHeight="1">
      <c r="A288" s="202"/>
      <c r="B288" s="202"/>
      <c r="C288" s="202"/>
      <c r="D288" s="202"/>
      <c r="E288" s="208"/>
      <c r="F288" s="208"/>
      <c r="G288" s="202"/>
      <c r="H288" s="202"/>
      <c r="I288" s="202"/>
      <c r="J288" s="202"/>
      <c r="K288" s="208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</row>
    <row r="289" spans="1:26" ht="12.75" customHeight="1">
      <c r="A289" s="202"/>
      <c r="B289" s="202"/>
      <c r="C289" s="202"/>
      <c r="D289" s="202"/>
      <c r="E289" s="208"/>
      <c r="F289" s="208"/>
      <c r="G289" s="202"/>
      <c r="H289" s="202"/>
      <c r="I289" s="202"/>
      <c r="J289" s="202"/>
      <c r="K289" s="208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</row>
    <row r="290" spans="1:26" ht="12.75" customHeight="1">
      <c r="A290" s="202"/>
      <c r="B290" s="202"/>
      <c r="C290" s="202"/>
      <c r="D290" s="202"/>
      <c r="E290" s="208"/>
      <c r="F290" s="208"/>
      <c r="G290" s="202"/>
      <c r="H290" s="202"/>
      <c r="I290" s="202"/>
      <c r="J290" s="202"/>
      <c r="K290" s="208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</row>
    <row r="291" spans="1:26" ht="12.75" customHeight="1">
      <c r="A291" s="202"/>
      <c r="B291" s="202"/>
      <c r="C291" s="202"/>
      <c r="D291" s="202"/>
      <c r="E291" s="208"/>
      <c r="F291" s="208"/>
      <c r="G291" s="202"/>
      <c r="H291" s="202"/>
      <c r="I291" s="202"/>
      <c r="J291" s="202"/>
      <c r="K291" s="208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</row>
    <row r="292" spans="1:26" ht="12.75" customHeight="1">
      <c r="A292" s="202"/>
      <c r="B292" s="202"/>
      <c r="C292" s="202"/>
      <c r="D292" s="202"/>
      <c r="E292" s="208"/>
      <c r="F292" s="208"/>
      <c r="G292" s="202"/>
      <c r="H292" s="202"/>
      <c r="I292" s="202"/>
      <c r="J292" s="202"/>
      <c r="K292" s="208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</row>
    <row r="293" spans="1:26" ht="12.75" customHeight="1">
      <c r="A293" s="202"/>
      <c r="B293" s="202"/>
      <c r="C293" s="202"/>
      <c r="D293" s="202"/>
      <c r="E293" s="208"/>
      <c r="F293" s="208"/>
      <c r="G293" s="202"/>
      <c r="H293" s="202"/>
      <c r="I293" s="202"/>
      <c r="J293" s="202"/>
      <c r="K293" s="208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</row>
    <row r="294" spans="1:26" ht="12.75" customHeight="1">
      <c r="A294" s="202"/>
      <c r="B294" s="202"/>
      <c r="C294" s="202"/>
      <c r="D294" s="202"/>
      <c r="E294" s="208"/>
      <c r="F294" s="208"/>
      <c r="G294" s="202"/>
      <c r="H294" s="202"/>
      <c r="I294" s="202"/>
      <c r="J294" s="202"/>
      <c r="K294" s="208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</row>
    <row r="295" spans="1:26" ht="12.75" customHeight="1">
      <c r="A295" s="202"/>
      <c r="B295" s="202"/>
      <c r="C295" s="202"/>
      <c r="D295" s="202"/>
      <c r="E295" s="208"/>
      <c r="F295" s="208"/>
      <c r="G295" s="202"/>
      <c r="H295" s="202"/>
      <c r="I295" s="202"/>
      <c r="J295" s="202"/>
      <c r="K295" s="208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</row>
    <row r="296" spans="1:26" ht="12.75" customHeight="1">
      <c r="A296" s="202"/>
      <c r="B296" s="202"/>
      <c r="C296" s="202"/>
      <c r="D296" s="202"/>
      <c r="E296" s="208"/>
      <c r="F296" s="208"/>
      <c r="G296" s="202"/>
      <c r="H296" s="202"/>
      <c r="I296" s="202"/>
      <c r="J296" s="202"/>
      <c r="K296" s="208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</row>
    <row r="297" spans="1:26" ht="12.75" customHeight="1">
      <c r="A297" s="202"/>
      <c r="B297" s="202"/>
      <c r="C297" s="202"/>
      <c r="D297" s="202"/>
      <c r="E297" s="208"/>
      <c r="F297" s="208"/>
      <c r="G297" s="202"/>
      <c r="H297" s="202"/>
      <c r="I297" s="202"/>
      <c r="J297" s="202"/>
      <c r="K297" s="208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2.75" customHeight="1">
      <c r="A298" s="202"/>
      <c r="B298" s="202"/>
      <c r="C298" s="202"/>
      <c r="D298" s="202"/>
      <c r="E298" s="208"/>
      <c r="F298" s="208"/>
      <c r="G298" s="202"/>
      <c r="H298" s="202"/>
      <c r="I298" s="202"/>
      <c r="J298" s="202"/>
      <c r="K298" s="208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2.75" customHeight="1">
      <c r="A299" s="202"/>
      <c r="B299" s="202"/>
      <c r="C299" s="202"/>
      <c r="D299" s="202"/>
      <c r="E299" s="208"/>
      <c r="F299" s="208"/>
      <c r="G299" s="202"/>
      <c r="H299" s="202"/>
      <c r="I299" s="202"/>
      <c r="J299" s="202"/>
      <c r="K299" s="208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2.75" customHeight="1">
      <c r="A300" s="202"/>
      <c r="B300" s="202"/>
      <c r="C300" s="202"/>
      <c r="D300" s="202"/>
      <c r="E300" s="208"/>
      <c r="F300" s="208"/>
      <c r="G300" s="202"/>
      <c r="H300" s="202"/>
      <c r="I300" s="202"/>
      <c r="J300" s="202"/>
      <c r="K300" s="208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2.75" customHeight="1">
      <c r="A301" s="202"/>
      <c r="B301" s="202"/>
      <c r="C301" s="202"/>
      <c r="D301" s="202"/>
      <c r="E301" s="208"/>
      <c r="F301" s="208"/>
      <c r="G301" s="202"/>
      <c r="H301" s="202"/>
      <c r="I301" s="202"/>
      <c r="J301" s="202"/>
      <c r="K301" s="208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2.75" customHeight="1">
      <c r="A302" s="202"/>
      <c r="B302" s="202"/>
      <c r="C302" s="202"/>
      <c r="D302" s="202"/>
      <c r="E302" s="208"/>
      <c r="F302" s="208"/>
      <c r="G302" s="202"/>
      <c r="H302" s="202"/>
      <c r="I302" s="202"/>
      <c r="J302" s="202"/>
      <c r="K302" s="208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2.75" customHeight="1">
      <c r="A303" s="202"/>
      <c r="B303" s="202"/>
      <c r="C303" s="202"/>
      <c r="D303" s="202"/>
      <c r="E303" s="208"/>
      <c r="F303" s="208"/>
      <c r="G303" s="202"/>
      <c r="H303" s="202"/>
      <c r="I303" s="202"/>
      <c r="J303" s="202"/>
      <c r="K303" s="208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2.75" customHeight="1">
      <c r="A304" s="202"/>
      <c r="B304" s="202"/>
      <c r="C304" s="202"/>
      <c r="D304" s="202"/>
      <c r="E304" s="208"/>
      <c r="F304" s="208"/>
      <c r="G304" s="202"/>
      <c r="H304" s="202"/>
      <c r="I304" s="202"/>
      <c r="J304" s="202"/>
      <c r="K304" s="208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2.75" customHeight="1">
      <c r="A305" s="202"/>
      <c r="B305" s="202"/>
      <c r="C305" s="202"/>
      <c r="D305" s="202"/>
      <c r="E305" s="208"/>
      <c r="F305" s="208"/>
      <c r="G305" s="202"/>
      <c r="H305" s="202"/>
      <c r="I305" s="202"/>
      <c r="J305" s="202"/>
      <c r="K305" s="208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2.75" customHeight="1">
      <c r="A306" s="202"/>
      <c r="B306" s="202"/>
      <c r="C306" s="202"/>
      <c r="D306" s="202"/>
      <c r="E306" s="208"/>
      <c r="F306" s="208"/>
      <c r="G306" s="202"/>
      <c r="H306" s="202"/>
      <c r="I306" s="202"/>
      <c r="J306" s="202"/>
      <c r="K306" s="208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2.75" customHeight="1">
      <c r="A307" s="202"/>
      <c r="B307" s="202"/>
      <c r="C307" s="202"/>
      <c r="D307" s="202"/>
      <c r="E307" s="208"/>
      <c r="F307" s="208"/>
      <c r="G307" s="202"/>
      <c r="H307" s="202"/>
      <c r="I307" s="202"/>
      <c r="J307" s="202"/>
      <c r="K307" s="208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2.75" customHeight="1">
      <c r="A308" s="202"/>
      <c r="B308" s="202"/>
      <c r="C308" s="202"/>
      <c r="D308" s="202"/>
      <c r="E308" s="208"/>
      <c r="F308" s="208"/>
      <c r="G308" s="202"/>
      <c r="H308" s="202"/>
      <c r="I308" s="202"/>
      <c r="J308" s="202"/>
      <c r="K308" s="208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2.75" customHeight="1">
      <c r="A309" s="202"/>
      <c r="B309" s="202"/>
      <c r="C309" s="202"/>
      <c r="D309" s="202"/>
      <c r="E309" s="208"/>
      <c r="F309" s="208"/>
      <c r="G309" s="202"/>
      <c r="H309" s="202"/>
      <c r="I309" s="202"/>
      <c r="J309" s="202"/>
      <c r="K309" s="208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2.75" customHeight="1">
      <c r="A310" s="202"/>
      <c r="B310" s="202"/>
      <c r="C310" s="202"/>
      <c r="D310" s="202"/>
      <c r="E310" s="208"/>
      <c r="F310" s="208"/>
      <c r="G310" s="202"/>
      <c r="H310" s="202"/>
      <c r="I310" s="202"/>
      <c r="J310" s="202"/>
      <c r="K310" s="208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2.75" customHeight="1">
      <c r="A311" s="202"/>
      <c r="B311" s="202"/>
      <c r="C311" s="202"/>
      <c r="D311" s="202"/>
      <c r="E311" s="208"/>
      <c r="F311" s="208"/>
      <c r="G311" s="202"/>
      <c r="H311" s="202"/>
      <c r="I311" s="202"/>
      <c r="J311" s="202"/>
      <c r="K311" s="208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2.75" customHeight="1">
      <c r="A312" s="202"/>
      <c r="B312" s="202"/>
      <c r="C312" s="202"/>
      <c r="D312" s="202"/>
      <c r="E312" s="208"/>
      <c r="F312" s="208"/>
      <c r="G312" s="202"/>
      <c r="H312" s="202"/>
      <c r="I312" s="202"/>
      <c r="J312" s="202"/>
      <c r="K312" s="208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2.75" customHeight="1">
      <c r="A313" s="202"/>
      <c r="B313" s="202"/>
      <c r="C313" s="202"/>
      <c r="D313" s="202"/>
      <c r="E313" s="208"/>
      <c r="F313" s="208"/>
      <c r="G313" s="202"/>
      <c r="H313" s="202"/>
      <c r="I313" s="202"/>
      <c r="J313" s="202"/>
      <c r="K313" s="208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2.75" customHeight="1">
      <c r="A314" s="202"/>
      <c r="B314" s="202"/>
      <c r="C314" s="202"/>
      <c r="D314" s="202"/>
      <c r="E314" s="208"/>
      <c r="F314" s="208"/>
      <c r="G314" s="202"/>
      <c r="H314" s="202"/>
      <c r="I314" s="202"/>
      <c r="J314" s="202"/>
      <c r="K314" s="208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2.75" customHeight="1">
      <c r="A315" s="202"/>
      <c r="B315" s="202"/>
      <c r="C315" s="202"/>
      <c r="D315" s="202"/>
      <c r="E315" s="208"/>
      <c r="F315" s="208"/>
      <c r="G315" s="202"/>
      <c r="H315" s="202"/>
      <c r="I315" s="202"/>
      <c r="J315" s="202"/>
      <c r="K315" s="208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2.75" customHeight="1">
      <c r="A316" s="202"/>
      <c r="B316" s="202"/>
      <c r="C316" s="202"/>
      <c r="D316" s="202"/>
      <c r="E316" s="208"/>
      <c r="F316" s="208"/>
      <c r="G316" s="202"/>
      <c r="H316" s="202"/>
      <c r="I316" s="202"/>
      <c r="J316" s="202"/>
      <c r="K316" s="208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2.75" customHeight="1">
      <c r="A317" s="202"/>
      <c r="B317" s="202"/>
      <c r="C317" s="202"/>
      <c r="D317" s="202"/>
      <c r="E317" s="208"/>
      <c r="F317" s="208"/>
      <c r="G317" s="202"/>
      <c r="H317" s="202"/>
      <c r="I317" s="202"/>
      <c r="J317" s="202"/>
      <c r="K317" s="208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2.75" customHeight="1">
      <c r="A318" s="202"/>
      <c r="B318" s="202"/>
      <c r="C318" s="202"/>
      <c r="D318" s="202"/>
      <c r="E318" s="208"/>
      <c r="F318" s="208"/>
      <c r="G318" s="202"/>
      <c r="H318" s="202"/>
      <c r="I318" s="202"/>
      <c r="J318" s="202"/>
      <c r="K318" s="208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2.75" customHeight="1">
      <c r="A319" s="202"/>
      <c r="B319" s="202"/>
      <c r="C319" s="202"/>
      <c r="D319" s="202"/>
      <c r="E319" s="208"/>
      <c r="F319" s="208"/>
      <c r="G319" s="202"/>
      <c r="H319" s="202"/>
      <c r="I319" s="202"/>
      <c r="J319" s="202"/>
      <c r="K319" s="208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2.75" customHeight="1">
      <c r="A320" s="202"/>
      <c r="B320" s="202"/>
      <c r="C320" s="202"/>
      <c r="D320" s="202"/>
      <c r="E320" s="208"/>
      <c r="F320" s="208"/>
      <c r="G320" s="202"/>
      <c r="H320" s="202"/>
      <c r="I320" s="202"/>
      <c r="J320" s="202"/>
      <c r="K320" s="208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2.75" customHeight="1">
      <c r="A321" s="202"/>
      <c r="B321" s="202"/>
      <c r="C321" s="202"/>
      <c r="D321" s="202"/>
      <c r="E321" s="208"/>
      <c r="F321" s="208"/>
      <c r="G321" s="202"/>
      <c r="H321" s="202"/>
      <c r="I321" s="202"/>
      <c r="J321" s="202"/>
      <c r="K321" s="208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2.75" customHeight="1">
      <c r="A322" s="202"/>
      <c r="B322" s="202"/>
      <c r="C322" s="202"/>
      <c r="D322" s="202"/>
      <c r="E322" s="208"/>
      <c r="F322" s="208"/>
      <c r="G322" s="202"/>
      <c r="H322" s="202"/>
      <c r="I322" s="202"/>
      <c r="J322" s="202"/>
      <c r="K322" s="208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2.75" customHeight="1">
      <c r="A323" s="202"/>
      <c r="B323" s="202"/>
      <c r="C323" s="202"/>
      <c r="D323" s="202"/>
      <c r="E323" s="208"/>
      <c r="F323" s="208"/>
      <c r="G323" s="202"/>
      <c r="H323" s="202"/>
      <c r="I323" s="202"/>
      <c r="J323" s="202"/>
      <c r="K323" s="208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2.75" customHeight="1">
      <c r="A324" s="202"/>
      <c r="B324" s="202"/>
      <c r="C324" s="202"/>
      <c r="D324" s="202"/>
      <c r="E324" s="208"/>
      <c r="F324" s="208"/>
      <c r="G324" s="202"/>
      <c r="H324" s="202"/>
      <c r="I324" s="202"/>
      <c r="J324" s="202"/>
      <c r="K324" s="208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2.75" customHeight="1">
      <c r="A325" s="202"/>
      <c r="B325" s="202"/>
      <c r="C325" s="202"/>
      <c r="D325" s="202"/>
      <c r="E325" s="208"/>
      <c r="F325" s="208"/>
      <c r="G325" s="202"/>
      <c r="H325" s="202"/>
      <c r="I325" s="202"/>
      <c r="J325" s="202"/>
      <c r="K325" s="208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2.75" customHeight="1">
      <c r="A326" s="202"/>
      <c r="B326" s="202"/>
      <c r="C326" s="202"/>
      <c r="D326" s="202"/>
      <c r="E326" s="208"/>
      <c r="F326" s="208"/>
      <c r="G326" s="202"/>
      <c r="H326" s="202"/>
      <c r="I326" s="202"/>
      <c r="J326" s="202"/>
      <c r="K326" s="208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2.75" customHeight="1">
      <c r="A327" s="202"/>
      <c r="B327" s="202"/>
      <c r="C327" s="202"/>
      <c r="D327" s="202"/>
      <c r="E327" s="208"/>
      <c r="F327" s="208"/>
      <c r="G327" s="202"/>
      <c r="H327" s="202"/>
      <c r="I327" s="202"/>
      <c r="J327" s="202"/>
      <c r="K327" s="208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2.75" customHeight="1">
      <c r="A328" s="202"/>
      <c r="B328" s="202"/>
      <c r="C328" s="202"/>
      <c r="D328" s="202"/>
      <c r="E328" s="208"/>
      <c r="F328" s="208"/>
      <c r="G328" s="202"/>
      <c r="H328" s="202"/>
      <c r="I328" s="202"/>
      <c r="J328" s="202"/>
      <c r="K328" s="208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2.75" customHeight="1">
      <c r="A329" s="202"/>
      <c r="B329" s="202"/>
      <c r="C329" s="202"/>
      <c r="D329" s="202"/>
      <c r="E329" s="208"/>
      <c r="F329" s="208"/>
      <c r="G329" s="202"/>
      <c r="H329" s="202"/>
      <c r="I329" s="202"/>
      <c r="J329" s="202"/>
      <c r="K329" s="208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2.75" customHeight="1">
      <c r="A330" s="202"/>
      <c r="B330" s="202"/>
      <c r="C330" s="202"/>
      <c r="D330" s="202"/>
      <c r="E330" s="208"/>
      <c r="F330" s="208"/>
      <c r="G330" s="202"/>
      <c r="H330" s="202"/>
      <c r="I330" s="202"/>
      <c r="J330" s="202"/>
      <c r="K330" s="208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2.75" customHeight="1">
      <c r="A331" s="202"/>
      <c r="B331" s="202"/>
      <c r="C331" s="202"/>
      <c r="D331" s="202"/>
      <c r="E331" s="208"/>
      <c r="F331" s="208"/>
      <c r="G331" s="202"/>
      <c r="H331" s="202"/>
      <c r="I331" s="202"/>
      <c r="J331" s="202"/>
      <c r="K331" s="208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2.75" customHeight="1">
      <c r="A332" s="202"/>
      <c r="B332" s="202"/>
      <c r="C332" s="202"/>
      <c r="D332" s="202"/>
      <c r="E332" s="208"/>
      <c r="F332" s="208"/>
      <c r="G332" s="202"/>
      <c r="H332" s="202"/>
      <c r="I332" s="202"/>
      <c r="J332" s="202"/>
      <c r="K332" s="208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2.75" customHeight="1">
      <c r="A333" s="202"/>
      <c r="B333" s="202"/>
      <c r="C333" s="202"/>
      <c r="D333" s="202"/>
      <c r="E333" s="208"/>
      <c r="F333" s="208"/>
      <c r="G333" s="202"/>
      <c r="H333" s="202"/>
      <c r="I333" s="202"/>
      <c r="J333" s="202"/>
      <c r="K333" s="208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2.75" customHeight="1">
      <c r="A334" s="202"/>
      <c r="B334" s="202"/>
      <c r="C334" s="202"/>
      <c r="D334" s="202"/>
      <c r="E334" s="208"/>
      <c r="F334" s="208"/>
      <c r="G334" s="202"/>
      <c r="H334" s="202"/>
      <c r="I334" s="202"/>
      <c r="J334" s="202"/>
      <c r="K334" s="208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2.75" customHeight="1">
      <c r="A335" s="202"/>
      <c r="B335" s="202"/>
      <c r="C335" s="202"/>
      <c r="D335" s="202"/>
      <c r="E335" s="208"/>
      <c r="F335" s="208"/>
      <c r="G335" s="202"/>
      <c r="H335" s="202"/>
      <c r="I335" s="202"/>
      <c r="J335" s="202"/>
      <c r="K335" s="208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2.75" customHeight="1">
      <c r="A336" s="202"/>
      <c r="B336" s="202"/>
      <c r="C336" s="202"/>
      <c r="D336" s="202"/>
      <c r="E336" s="208"/>
      <c r="F336" s="208"/>
      <c r="G336" s="202"/>
      <c r="H336" s="202"/>
      <c r="I336" s="202"/>
      <c r="J336" s="202"/>
      <c r="K336" s="208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2.75" customHeight="1">
      <c r="A337" s="202"/>
      <c r="B337" s="202"/>
      <c r="C337" s="202"/>
      <c r="D337" s="202"/>
      <c r="E337" s="208"/>
      <c r="F337" s="208"/>
      <c r="G337" s="202"/>
      <c r="H337" s="202"/>
      <c r="I337" s="202"/>
      <c r="J337" s="202"/>
      <c r="K337" s="208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2.75" customHeight="1">
      <c r="A338" s="202"/>
      <c r="B338" s="202"/>
      <c r="C338" s="202"/>
      <c r="D338" s="202"/>
      <c r="E338" s="208"/>
      <c r="F338" s="208"/>
      <c r="G338" s="202"/>
      <c r="H338" s="202"/>
      <c r="I338" s="202"/>
      <c r="J338" s="202"/>
      <c r="K338" s="208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2.75" customHeight="1">
      <c r="A339" s="202"/>
      <c r="B339" s="202"/>
      <c r="C339" s="202"/>
      <c r="D339" s="202"/>
      <c r="E339" s="208"/>
      <c r="F339" s="208"/>
      <c r="G339" s="202"/>
      <c r="H339" s="202"/>
      <c r="I339" s="202"/>
      <c r="J339" s="202"/>
      <c r="K339" s="208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2.75" customHeight="1">
      <c r="A340" s="202"/>
      <c r="B340" s="202"/>
      <c r="C340" s="202"/>
      <c r="D340" s="202"/>
      <c r="E340" s="208"/>
      <c r="F340" s="208"/>
      <c r="G340" s="202"/>
      <c r="H340" s="202"/>
      <c r="I340" s="202"/>
      <c r="J340" s="202"/>
      <c r="K340" s="208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2.75" customHeight="1">
      <c r="A341" s="202"/>
      <c r="B341" s="202"/>
      <c r="C341" s="202"/>
      <c r="D341" s="202"/>
      <c r="E341" s="208"/>
      <c r="F341" s="208"/>
      <c r="G341" s="202"/>
      <c r="H341" s="202"/>
      <c r="I341" s="202"/>
      <c r="J341" s="202"/>
      <c r="K341" s="208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2.75" customHeight="1">
      <c r="A342" s="202"/>
      <c r="B342" s="202"/>
      <c r="C342" s="202"/>
      <c r="D342" s="202"/>
      <c r="E342" s="208"/>
      <c r="F342" s="208"/>
      <c r="G342" s="202"/>
      <c r="H342" s="202"/>
      <c r="I342" s="202"/>
      <c r="J342" s="202"/>
      <c r="K342" s="208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2.75" customHeight="1">
      <c r="A343" s="202"/>
      <c r="B343" s="202"/>
      <c r="C343" s="202"/>
      <c r="D343" s="202"/>
      <c r="E343" s="208"/>
      <c r="F343" s="208"/>
      <c r="G343" s="202"/>
      <c r="H343" s="202"/>
      <c r="I343" s="202"/>
      <c r="J343" s="202"/>
      <c r="K343" s="208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2.75" customHeight="1">
      <c r="A344" s="202"/>
      <c r="B344" s="202"/>
      <c r="C344" s="202"/>
      <c r="D344" s="202"/>
      <c r="E344" s="208"/>
      <c r="F344" s="208"/>
      <c r="G344" s="202"/>
      <c r="H344" s="202"/>
      <c r="I344" s="202"/>
      <c r="J344" s="202"/>
      <c r="K344" s="208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2.75" customHeight="1">
      <c r="A345" s="202"/>
      <c r="B345" s="202"/>
      <c r="C345" s="202"/>
      <c r="D345" s="202"/>
      <c r="E345" s="208"/>
      <c r="F345" s="208"/>
      <c r="G345" s="202"/>
      <c r="H345" s="202"/>
      <c r="I345" s="202"/>
      <c r="J345" s="202"/>
      <c r="K345" s="208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2.75" customHeight="1">
      <c r="A346" s="202"/>
      <c r="B346" s="202"/>
      <c r="C346" s="202"/>
      <c r="D346" s="202"/>
      <c r="E346" s="208"/>
      <c r="F346" s="208"/>
      <c r="G346" s="202"/>
      <c r="H346" s="202"/>
      <c r="I346" s="202"/>
      <c r="J346" s="202"/>
      <c r="K346" s="208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2.75" customHeight="1">
      <c r="A347" s="202"/>
      <c r="B347" s="202"/>
      <c r="C347" s="202"/>
      <c r="D347" s="202"/>
      <c r="E347" s="208"/>
      <c r="F347" s="208"/>
      <c r="G347" s="202"/>
      <c r="H347" s="202"/>
      <c r="I347" s="202"/>
      <c r="J347" s="202"/>
      <c r="K347" s="208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2.75" customHeight="1">
      <c r="A348" s="202"/>
      <c r="B348" s="202"/>
      <c r="C348" s="202"/>
      <c r="D348" s="202"/>
      <c r="E348" s="208"/>
      <c r="F348" s="208"/>
      <c r="G348" s="202"/>
      <c r="H348" s="202"/>
      <c r="I348" s="202"/>
      <c r="J348" s="202"/>
      <c r="K348" s="208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2.75" customHeight="1">
      <c r="A349" s="202"/>
      <c r="B349" s="202"/>
      <c r="C349" s="202"/>
      <c r="D349" s="202"/>
      <c r="E349" s="208"/>
      <c r="F349" s="208"/>
      <c r="G349" s="202"/>
      <c r="H349" s="202"/>
      <c r="I349" s="202"/>
      <c r="J349" s="202"/>
      <c r="K349" s="208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2.75" customHeight="1">
      <c r="A350" s="202"/>
      <c r="B350" s="202"/>
      <c r="C350" s="202"/>
      <c r="D350" s="202"/>
      <c r="E350" s="208"/>
      <c r="F350" s="208"/>
      <c r="G350" s="202"/>
      <c r="H350" s="202"/>
      <c r="I350" s="202"/>
      <c r="J350" s="202"/>
      <c r="K350" s="208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2.75" customHeight="1">
      <c r="A351" s="202"/>
      <c r="B351" s="202"/>
      <c r="C351" s="202"/>
      <c r="D351" s="202"/>
      <c r="E351" s="208"/>
      <c r="F351" s="208"/>
      <c r="G351" s="202"/>
      <c r="H351" s="202"/>
      <c r="I351" s="202"/>
      <c r="J351" s="202"/>
      <c r="K351" s="208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2.75" customHeight="1">
      <c r="A352" s="202"/>
      <c r="B352" s="202"/>
      <c r="C352" s="202"/>
      <c r="D352" s="202"/>
      <c r="E352" s="208"/>
      <c r="F352" s="208"/>
      <c r="G352" s="202"/>
      <c r="H352" s="202"/>
      <c r="I352" s="202"/>
      <c r="J352" s="202"/>
      <c r="K352" s="208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2.75" customHeight="1">
      <c r="A353" s="202"/>
      <c r="B353" s="202"/>
      <c r="C353" s="202"/>
      <c r="D353" s="202"/>
      <c r="E353" s="208"/>
      <c r="F353" s="208"/>
      <c r="G353" s="202"/>
      <c r="H353" s="202"/>
      <c r="I353" s="202"/>
      <c r="J353" s="202"/>
      <c r="K353" s="208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2.75" customHeight="1">
      <c r="A354" s="202"/>
      <c r="B354" s="202"/>
      <c r="C354" s="202"/>
      <c r="D354" s="202"/>
      <c r="E354" s="208"/>
      <c r="F354" s="208"/>
      <c r="G354" s="202"/>
      <c r="H354" s="202"/>
      <c r="I354" s="202"/>
      <c r="J354" s="202"/>
      <c r="K354" s="208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2.75" customHeight="1">
      <c r="A355" s="202"/>
      <c r="B355" s="202"/>
      <c r="C355" s="202"/>
      <c r="D355" s="202"/>
      <c r="E355" s="208"/>
      <c r="F355" s="208"/>
      <c r="G355" s="202"/>
      <c r="H355" s="202"/>
      <c r="I355" s="202"/>
      <c r="J355" s="202"/>
      <c r="K355" s="208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2.75" customHeight="1">
      <c r="A356" s="202"/>
      <c r="B356" s="202"/>
      <c r="C356" s="202"/>
      <c r="D356" s="202"/>
      <c r="E356" s="208"/>
      <c r="F356" s="208"/>
      <c r="G356" s="202"/>
      <c r="H356" s="202"/>
      <c r="I356" s="202"/>
      <c r="J356" s="202"/>
      <c r="K356" s="208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2.75" customHeight="1">
      <c r="A357" s="202"/>
      <c r="B357" s="202"/>
      <c r="C357" s="202"/>
      <c r="D357" s="202"/>
      <c r="E357" s="208"/>
      <c r="F357" s="208"/>
      <c r="G357" s="202"/>
      <c r="H357" s="202"/>
      <c r="I357" s="202"/>
      <c r="J357" s="202"/>
      <c r="K357" s="208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2.75" customHeight="1">
      <c r="A358" s="202"/>
      <c r="B358" s="202"/>
      <c r="C358" s="202"/>
      <c r="D358" s="202"/>
      <c r="E358" s="208"/>
      <c r="F358" s="208"/>
      <c r="G358" s="202"/>
      <c r="H358" s="202"/>
      <c r="I358" s="202"/>
      <c r="J358" s="202"/>
      <c r="K358" s="208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2.75" customHeight="1">
      <c r="A359" s="202"/>
      <c r="B359" s="202"/>
      <c r="C359" s="202"/>
      <c r="D359" s="202"/>
      <c r="E359" s="208"/>
      <c r="F359" s="208"/>
      <c r="G359" s="202"/>
      <c r="H359" s="202"/>
      <c r="I359" s="202"/>
      <c r="J359" s="202"/>
      <c r="K359" s="208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2.75" customHeight="1">
      <c r="A360" s="202"/>
      <c r="B360" s="202"/>
      <c r="C360" s="202"/>
      <c r="D360" s="202"/>
      <c r="E360" s="208"/>
      <c r="F360" s="208"/>
      <c r="G360" s="202"/>
      <c r="H360" s="202"/>
      <c r="I360" s="202"/>
      <c r="J360" s="202"/>
      <c r="K360" s="208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2.75" customHeight="1">
      <c r="A361" s="202"/>
      <c r="B361" s="202"/>
      <c r="C361" s="202"/>
      <c r="D361" s="202"/>
      <c r="E361" s="208"/>
      <c r="F361" s="208"/>
      <c r="G361" s="202"/>
      <c r="H361" s="202"/>
      <c r="I361" s="202"/>
      <c r="J361" s="202"/>
      <c r="K361" s="208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2.75" customHeight="1">
      <c r="A362" s="202"/>
      <c r="B362" s="202"/>
      <c r="C362" s="202"/>
      <c r="D362" s="202"/>
      <c r="E362" s="208"/>
      <c r="F362" s="208"/>
      <c r="G362" s="202"/>
      <c r="H362" s="202"/>
      <c r="I362" s="202"/>
      <c r="J362" s="202"/>
      <c r="K362" s="208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2.75" customHeight="1">
      <c r="A363" s="202"/>
      <c r="B363" s="202"/>
      <c r="C363" s="202"/>
      <c r="D363" s="202"/>
      <c r="E363" s="208"/>
      <c r="F363" s="208"/>
      <c r="G363" s="202"/>
      <c r="H363" s="202"/>
      <c r="I363" s="202"/>
      <c r="J363" s="202"/>
      <c r="K363" s="208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2.75" customHeight="1">
      <c r="A364" s="202"/>
      <c r="B364" s="202"/>
      <c r="C364" s="202"/>
      <c r="D364" s="202"/>
      <c r="E364" s="208"/>
      <c r="F364" s="208"/>
      <c r="G364" s="202"/>
      <c r="H364" s="202"/>
      <c r="I364" s="202"/>
      <c r="J364" s="202"/>
      <c r="K364" s="208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2.75" customHeight="1">
      <c r="A365" s="202"/>
      <c r="B365" s="202"/>
      <c r="C365" s="202"/>
      <c r="D365" s="202"/>
      <c r="E365" s="208"/>
      <c r="F365" s="208"/>
      <c r="G365" s="202"/>
      <c r="H365" s="202"/>
      <c r="I365" s="202"/>
      <c r="J365" s="202"/>
      <c r="K365" s="208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2.75" customHeight="1">
      <c r="A366" s="202"/>
      <c r="B366" s="202"/>
      <c r="C366" s="202"/>
      <c r="D366" s="202"/>
      <c r="E366" s="208"/>
      <c r="F366" s="208"/>
      <c r="G366" s="202"/>
      <c r="H366" s="202"/>
      <c r="I366" s="202"/>
      <c r="J366" s="202"/>
      <c r="K366" s="208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2.75" customHeight="1">
      <c r="A367" s="202"/>
      <c r="B367" s="202"/>
      <c r="C367" s="202"/>
      <c r="D367" s="202"/>
      <c r="E367" s="208"/>
      <c r="F367" s="208"/>
      <c r="G367" s="202"/>
      <c r="H367" s="202"/>
      <c r="I367" s="202"/>
      <c r="J367" s="202"/>
      <c r="K367" s="208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2.75" customHeight="1">
      <c r="A368" s="202"/>
      <c r="B368" s="202"/>
      <c r="C368" s="202"/>
      <c r="D368" s="202"/>
      <c r="E368" s="208"/>
      <c r="F368" s="208"/>
      <c r="G368" s="202"/>
      <c r="H368" s="202"/>
      <c r="I368" s="202"/>
      <c r="J368" s="202"/>
      <c r="K368" s="208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2.75" customHeight="1">
      <c r="A369" s="202"/>
      <c r="B369" s="202"/>
      <c r="C369" s="202"/>
      <c r="D369" s="202"/>
      <c r="E369" s="208"/>
      <c r="F369" s="208"/>
      <c r="G369" s="202"/>
      <c r="H369" s="202"/>
      <c r="I369" s="202"/>
      <c r="J369" s="202"/>
      <c r="K369" s="208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2.75" customHeight="1">
      <c r="A370" s="202"/>
      <c r="B370" s="202"/>
      <c r="C370" s="202"/>
      <c r="D370" s="202"/>
      <c r="E370" s="208"/>
      <c r="F370" s="208"/>
      <c r="G370" s="202"/>
      <c r="H370" s="202"/>
      <c r="I370" s="202"/>
      <c r="J370" s="202"/>
      <c r="K370" s="208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2.75" customHeight="1">
      <c r="A371" s="202"/>
      <c r="B371" s="202"/>
      <c r="C371" s="202"/>
      <c r="D371" s="202"/>
      <c r="E371" s="208"/>
      <c r="F371" s="208"/>
      <c r="G371" s="202"/>
      <c r="H371" s="202"/>
      <c r="I371" s="202"/>
      <c r="J371" s="202"/>
      <c r="K371" s="208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2.75" customHeight="1">
      <c r="A372" s="202"/>
      <c r="B372" s="202"/>
      <c r="C372" s="202"/>
      <c r="D372" s="202"/>
      <c r="E372" s="208"/>
      <c r="F372" s="208"/>
      <c r="G372" s="202"/>
      <c r="H372" s="202"/>
      <c r="I372" s="202"/>
      <c r="J372" s="202"/>
      <c r="K372" s="208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2.75" customHeight="1">
      <c r="A373" s="202"/>
      <c r="B373" s="202"/>
      <c r="C373" s="202"/>
      <c r="D373" s="202"/>
      <c r="E373" s="208"/>
      <c r="F373" s="208"/>
      <c r="G373" s="202"/>
      <c r="H373" s="202"/>
      <c r="I373" s="202"/>
      <c r="J373" s="202"/>
      <c r="K373" s="208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2.75" customHeight="1">
      <c r="A374" s="202"/>
      <c r="B374" s="202"/>
      <c r="C374" s="202"/>
      <c r="D374" s="202"/>
      <c r="E374" s="208"/>
      <c r="F374" s="208"/>
      <c r="G374" s="202"/>
      <c r="H374" s="202"/>
      <c r="I374" s="202"/>
      <c r="J374" s="202"/>
      <c r="K374" s="208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2.75" customHeight="1">
      <c r="A375" s="202"/>
      <c r="B375" s="202"/>
      <c r="C375" s="202"/>
      <c r="D375" s="202"/>
      <c r="E375" s="208"/>
      <c r="F375" s="208"/>
      <c r="G375" s="202"/>
      <c r="H375" s="202"/>
      <c r="I375" s="202"/>
      <c r="J375" s="202"/>
      <c r="K375" s="208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2.75" customHeight="1">
      <c r="A376" s="202"/>
      <c r="B376" s="202"/>
      <c r="C376" s="202"/>
      <c r="D376" s="202"/>
      <c r="E376" s="208"/>
      <c r="F376" s="208"/>
      <c r="G376" s="202"/>
      <c r="H376" s="202"/>
      <c r="I376" s="202"/>
      <c r="J376" s="202"/>
      <c r="K376" s="208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2.75" customHeight="1">
      <c r="A377" s="202"/>
      <c r="B377" s="202"/>
      <c r="C377" s="202"/>
      <c r="D377" s="202"/>
      <c r="E377" s="208"/>
      <c r="F377" s="208"/>
      <c r="G377" s="202"/>
      <c r="H377" s="202"/>
      <c r="I377" s="202"/>
      <c r="J377" s="202"/>
      <c r="K377" s="208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2.75" customHeight="1">
      <c r="A378" s="202"/>
      <c r="B378" s="202"/>
      <c r="C378" s="202"/>
      <c r="D378" s="202"/>
      <c r="E378" s="208"/>
      <c r="F378" s="208"/>
      <c r="G378" s="202"/>
      <c r="H378" s="202"/>
      <c r="I378" s="202"/>
      <c r="J378" s="202"/>
      <c r="K378" s="208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2.75" customHeight="1">
      <c r="A379" s="202"/>
      <c r="B379" s="202"/>
      <c r="C379" s="202"/>
      <c r="D379" s="202"/>
      <c r="E379" s="208"/>
      <c r="F379" s="208"/>
      <c r="G379" s="202"/>
      <c r="H379" s="202"/>
      <c r="I379" s="202"/>
      <c r="J379" s="202"/>
      <c r="K379" s="208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2.75" customHeight="1">
      <c r="A380" s="202"/>
      <c r="B380" s="202"/>
      <c r="C380" s="202"/>
      <c r="D380" s="202"/>
      <c r="E380" s="208"/>
      <c r="F380" s="208"/>
      <c r="G380" s="202"/>
      <c r="H380" s="202"/>
      <c r="I380" s="202"/>
      <c r="J380" s="202"/>
      <c r="K380" s="208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2.75" customHeight="1">
      <c r="A381" s="202"/>
      <c r="B381" s="202"/>
      <c r="C381" s="202"/>
      <c r="D381" s="202"/>
      <c r="E381" s="208"/>
      <c r="F381" s="208"/>
      <c r="G381" s="202"/>
      <c r="H381" s="202"/>
      <c r="I381" s="202"/>
      <c r="J381" s="202"/>
      <c r="K381" s="208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2.75" customHeight="1">
      <c r="A382" s="202"/>
      <c r="B382" s="202"/>
      <c r="C382" s="202"/>
      <c r="D382" s="202"/>
      <c r="E382" s="208"/>
      <c r="F382" s="208"/>
      <c r="G382" s="202"/>
      <c r="H382" s="202"/>
      <c r="I382" s="202"/>
      <c r="J382" s="202"/>
      <c r="K382" s="208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2.75" customHeight="1">
      <c r="A383" s="202"/>
      <c r="B383" s="202"/>
      <c r="C383" s="202"/>
      <c r="D383" s="202"/>
      <c r="E383" s="208"/>
      <c r="F383" s="208"/>
      <c r="G383" s="202"/>
      <c r="H383" s="202"/>
      <c r="I383" s="202"/>
      <c r="J383" s="202"/>
      <c r="K383" s="208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2.75" customHeight="1">
      <c r="A384" s="202"/>
      <c r="B384" s="202"/>
      <c r="C384" s="202"/>
      <c r="D384" s="202"/>
      <c r="E384" s="208"/>
      <c r="F384" s="208"/>
      <c r="G384" s="202"/>
      <c r="H384" s="202"/>
      <c r="I384" s="202"/>
      <c r="J384" s="202"/>
      <c r="K384" s="208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2.75" customHeight="1">
      <c r="A385" s="202"/>
      <c r="B385" s="202"/>
      <c r="C385" s="202"/>
      <c r="D385" s="202"/>
      <c r="E385" s="208"/>
      <c r="F385" s="208"/>
      <c r="G385" s="202"/>
      <c r="H385" s="202"/>
      <c r="I385" s="202"/>
      <c r="J385" s="202"/>
      <c r="K385" s="208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2.75" customHeight="1">
      <c r="A386" s="202"/>
      <c r="B386" s="202"/>
      <c r="C386" s="202"/>
      <c r="D386" s="202"/>
      <c r="E386" s="208"/>
      <c r="F386" s="208"/>
      <c r="G386" s="202"/>
      <c r="H386" s="202"/>
      <c r="I386" s="202"/>
      <c r="J386" s="202"/>
      <c r="K386" s="208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2.75" customHeight="1">
      <c r="A387" s="202"/>
      <c r="B387" s="202"/>
      <c r="C387" s="202"/>
      <c r="D387" s="202"/>
      <c r="E387" s="208"/>
      <c r="F387" s="208"/>
      <c r="G387" s="202"/>
      <c r="H387" s="202"/>
      <c r="I387" s="202"/>
      <c r="J387" s="202"/>
      <c r="K387" s="208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2.75" customHeight="1">
      <c r="A388" s="202"/>
      <c r="B388" s="202"/>
      <c r="C388" s="202"/>
      <c r="D388" s="202"/>
      <c r="E388" s="208"/>
      <c r="F388" s="208"/>
      <c r="G388" s="202"/>
      <c r="H388" s="202"/>
      <c r="I388" s="202"/>
      <c r="J388" s="202"/>
      <c r="K388" s="208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2.75" customHeight="1">
      <c r="A389" s="202"/>
      <c r="B389" s="202"/>
      <c r="C389" s="202"/>
      <c r="D389" s="202"/>
      <c r="E389" s="208"/>
      <c r="F389" s="208"/>
      <c r="G389" s="202"/>
      <c r="H389" s="202"/>
      <c r="I389" s="202"/>
      <c r="J389" s="202"/>
      <c r="K389" s="208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2.75" customHeight="1">
      <c r="A390" s="202"/>
      <c r="B390" s="202"/>
      <c r="C390" s="202"/>
      <c r="D390" s="202"/>
      <c r="E390" s="208"/>
      <c r="F390" s="208"/>
      <c r="G390" s="202"/>
      <c r="H390" s="202"/>
      <c r="I390" s="202"/>
      <c r="J390" s="202"/>
      <c r="K390" s="208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2.75" customHeight="1">
      <c r="A391" s="202"/>
      <c r="B391" s="202"/>
      <c r="C391" s="202"/>
      <c r="D391" s="202"/>
      <c r="E391" s="208"/>
      <c r="F391" s="208"/>
      <c r="G391" s="202"/>
      <c r="H391" s="202"/>
      <c r="I391" s="202"/>
      <c r="J391" s="202"/>
      <c r="K391" s="208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2.75" customHeight="1">
      <c r="A392" s="202"/>
      <c r="B392" s="202"/>
      <c r="C392" s="202"/>
      <c r="D392" s="202"/>
      <c r="E392" s="208"/>
      <c r="F392" s="208"/>
      <c r="G392" s="202"/>
      <c r="H392" s="202"/>
      <c r="I392" s="202"/>
      <c r="J392" s="202"/>
      <c r="K392" s="208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2.75" customHeight="1">
      <c r="A393" s="202"/>
      <c r="B393" s="202"/>
      <c r="C393" s="202"/>
      <c r="D393" s="202"/>
      <c r="E393" s="208"/>
      <c r="F393" s="208"/>
      <c r="G393" s="202"/>
      <c r="H393" s="202"/>
      <c r="I393" s="202"/>
      <c r="J393" s="202"/>
      <c r="K393" s="208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2.75" customHeight="1">
      <c r="A394" s="202"/>
      <c r="B394" s="202"/>
      <c r="C394" s="202"/>
      <c r="D394" s="202"/>
      <c r="E394" s="208"/>
      <c r="F394" s="208"/>
      <c r="G394" s="202"/>
      <c r="H394" s="202"/>
      <c r="I394" s="202"/>
      <c r="J394" s="202"/>
      <c r="K394" s="208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2.75" customHeight="1">
      <c r="A395" s="202"/>
      <c r="B395" s="202"/>
      <c r="C395" s="202"/>
      <c r="D395" s="202"/>
      <c r="E395" s="208"/>
      <c r="F395" s="208"/>
      <c r="G395" s="202"/>
      <c r="H395" s="202"/>
      <c r="I395" s="202"/>
      <c r="J395" s="202"/>
      <c r="K395" s="208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2.75" customHeight="1">
      <c r="A396" s="202"/>
      <c r="B396" s="202"/>
      <c r="C396" s="202"/>
      <c r="D396" s="202"/>
      <c r="E396" s="208"/>
      <c r="F396" s="208"/>
      <c r="G396" s="202"/>
      <c r="H396" s="202"/>
      <c r="I396" s="202"/>
      <c r="J396" s="202"/>
      <c r="K396" s="208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2.75" customHeight="1">
      <c r="A397" s="202"/>
      <c r="B397" s="202"/>
      <c r="C397" s="202"/>
      <c r="D397" s="202"/>
      <c r="E397" s="208"/>
      <c r="F397" s="208"/>
      <c r="G397" s="202"/>
      <c r="H397" s="202"/>
      <c r="I397" s="202"/>
      <c r="J397" s="202"/>
      <c r="K397" s="208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2.75" customHeight="1">
      <c r="A398" s="202"/>
      <c r="B398" s="202"/>
      <c r="C398" s="202"/>
      <c r="D398" s="202"/>
      <c r="E398" s="208"/>
      <c r="F398" s="208"/>
      <c r="G398" s="202"/>
      <c r="H398" s="202"/>
      <c r="I398" s="202"/>
      <c r="J398" s="202"/>
      <c r="K398" s="208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2.75" customHeight="1">
      <c r="A399" s="202"/>
      <c r="B399" s="202"/>
      <c r="C399" s="202"/>
      <c r="D399" s="202"/>
      <c r="E399" s="208"/>
      <c r="F399" s="208"/>
      <c r="G399" s="202"/>
      <c r="H399" s="202"/>
      <c r="I399" s="202"/>
      <c r="J399" s="202"/>
      <c r="K399" s="208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2.75" customHeight="1">
      <c r="A400" s="202"/>
      <c r="B400" s="202"/>
      <c r="C400" s="202"/>
      <c r="D400" s="202"/>
      <c r="E400" s="208"/>
      <c r="F400" s="208"/>
      <c r="G400" s="202"/>
      <c r="H400" s="202"/>
      <c r="I400" s="202"/>
      <c r="J400" s="202"/>
      <c r="K400" s="208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2.75" customHeight="1">
      <c r="A401" s="202"/>
      <c r="B401" s="202"/>
      <c r="C401" s="202"/>
      <c r="D401" s="202"/>
      <c r="E401" s="208"/>
      <c r="F401" s="208"/>
      <c r="G401" s="202"/>
      <c r="H401" s="202"/>
      <c r="I401" s="202"/>
      <c r="J401" s="202"/>
      <c r="K401" s="208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2.75" customHeight="1">
      <c r="A402" s="202"/>
      <c r="B402" s="202"/>
      <c r="C402" s="202"/>
      <c r="D402" s="202"/>
      <c r="E402" s="208"/>
      <c r="F402" s="208"/>
      <c r="G402" s="202"/>
      <c r="H402" s="202"/>
      <c r="I402" s="202"/>
      <c r="J402" s="202"/>
      <c r="K402" s="208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2.75" customHeight="1">
      <c r="A403" s="202"/>
      <c r="B403" s="202"/>
      <c r="C403" s="202"/>
      <c r="D403" s="202"/>
      <c r="E403" s="208"/>
      <c r="F403" s="208"/>
      <c r="G403" s="202"/>
      <c r="H403" s="202"/>
      <c r="I403" s="202"/>
      <c r="J403" s="202"/>
      <c r="K403" s="208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2.75" customHeight="1">
      <c r="A404" s="202"/>
      <c r="B404" s="202"/>
      <c r="C404" s="202"/>
      <c r="D404" s="202"/>
      <c r="E404" s="208"/>
      <c r="F404" s="208"/>
      <c r="G404" s="202"/>
      <c r="H404" s="202"/>
      <c r="I404" s="202"/>
      <c r="J404" s="202"/>
      <c r="K404" s="208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2.75" customHeight="1">
      <c r="A405" s="202"/>
      <c r="B405" s="202"/>
      <c r="C405" s="202"/>
      <c r="D405" s="202"/>
      <c r="E405" s="208"/>
      <c r="F405" s="208"/>
      <c r="G405" s="202"/>
      <c r="H405" s="202"/>
      <c r="I405" s="202"/>
      <c r="J405" s="202"/>
      <c r="K405" s="208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2.75" customHeight="1">
      <c r="A406" s="202"/>
      <c r="B406" s="202"/>
      <c r="C406" s="202"/>
      <c r="D406" s="202"/>
      <c r="E406" s="208"/>
      <c r="F406" s="208"/>
      <c r="G406" s="202"/>
      <c r="H406" s="202"/>
      <c r="I406" s="202"/>
      <c r="J406" s="202"/>
      <c r="K406" s="208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2.75" customHeight="1">
      <c r="A407" s="202"/>
      <c r="B407" s="202"/>
      <c r="C407" s="202"/>
      <c r="D407" s="202"/>
      <c r="E407" s="208"/>
      <c r="F407" s="208"/>
      <c r="G407" s="202"/>
      <c r="H407" s="202"/>
      <c r="I407" s="202"/>
      <c r="J407" s="202"/>
      <c r="K407" s="208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2.75" customHeight="1">
      <c r="A408" s="202"/>
      <c r="B408" s="202"/>
      <c r="C408" s="202"/>
      <c r="D408" s="202"/>
      <c r="E408" s="208"/>
      <c r="F408" s="208"/>
      <c r="G408" s="202"/>
      <c r="H408" s="202"/>
      <c r="I408" s="202"/>
      <c r="J408" s="202"/>
      <c r="K408" s="208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2.75" customHeight="1">
      <c r="A409" s="202"/>
      <c r="B409" s="202"/>
      <c r="C409" s="202"/>
      <c r="D409" s="202"/>
      <c r="E409" s="208"/>
      <c r="F409" s="208"/>
      <c r="G409" s="202"/>
      <c r="H409" s="202"/>
      <c r="I409" s="202"/>
      <c r="J409" s="202"/>
      <c r="K409" s="208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2.75" customHeight="1">
      <c r="A410" s="202"/>
      <c r="B410" s="202"/>
      <c r="C410" s="202"/>
      <c r="D410" s="202"/>
      <c r="E410" s="208"/>
      <c r="F410" s="208"/>
      <c r="G410" s="202"/>
      <c r="H410" s="202"/>
      <c r="I410" s="202"/>
      <c r="J410" s="202"/>
      <c r="K410" s="208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2.75" customHeight="1">
      <c r="A411" s="202"/>
      <c r="B411" s="202"/>
      <c r="C411" s="202"/>
      <c r="D411" s="202"/>
      <c r="E411" s="208"/>
      <c r="F411" s="208"/>
      <c r="G411" s="202"/>
      <c r="H411" s="202"/>
      <c r="I411" s="202"/>
      <c r="J411" s="202"/>
      <c r="K411" s="208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2.75" customHeight="1">
      <c r="A412" s="202"/>
      <c r="B412" s="202"/>
      <c r="C412" s="202"/>
      <c r="D412" s="202"/>
      <c r="E412" s="208"/>
      <c r="F412" s="208"/>
      <c r="G412" s="202"/>
      <c r="H412" s="202"/>
      <c r="I412" s="202"/>
      <c r="J412" s="202"/>
      <c r="K412" s="208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2.75" customHeight="1">
      <c r="A413" s="202"/>
      <c r="B413" s="202"/>
      <c r="C413" s="202"/>
      <c r="D413" s="202"/>
      <c r="E413" s="208"/>
      <c r="F413" s="208"/>
      <c r="G413" s="202"/>
      <c r="H413" s="202"/>
      <c r="I413" s="202"/>
      <c r="J413" s="202"/>
      <c r="K413" s="208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2.75" customHeight="1">
      <c r="A414" s="202"/>
      <c r="B414" s="202"/>
      <c r="C414" s="202"/>
      <c r="D414" s="202"/>
      <c r="E414" s="208"/>
      <c r="F414" s="208"/>
      <c r="G414" s="202"/>
      <c r="H414" s="202"/>
      <c r="I414" s="202"/>
      <c r="J414" s="202"/>
      <c r="K414" s="208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2.75" customHeight="1">
      <c r="A415" s="202"/>
      <c r="B415" s="202"/>
      <c r="C415" s="202"/>
      <c r="D415" s="202"/>
      <c r="E415" s="208"/>
      <c r="F415" s="208"/>
      <c r="G415" s="202"/>
      <c r="H415" s="202"/>
      <c r="I415" s="202"/>
      <c r="J415" s="202"/>
      <c r="K415" s="208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2.75" customHeight="1">
      <c r="A416" s="202"/>
      <c r="B416" s="202"/>
      <c r="C416" s="202"/>
      <c r="D416" s="202"/>
      <c r="E416" s="208"/>
      <c r="F416" s="208"/>
      <c r="G416" s="202"/>
      <c r="H416" s="202"/>
      <c r="I416" s="202"/>
      <c r="J416" s="202"/>
      <c r="K416" s="208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2.75" customHeight="1">
      <c r="A417" s="202"/>
      <c r="B417" s="202"/>
      <c r="C417" s="202"/>
      <c r="D417" s="202"/>
      <c r="E417" s="208"/>
      <c r="F417" s="208"/>
      <c r="G417" s="202"/>
      <c r="H417" s="202"/>
      <c r="I417" s="202"/>
      <c r="J417" s="202"/>
      <c r="K417" s="208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2.75" customHeight="1">
      <c r="A418" s="202"/>
      <c r="B418" s="202"/>
      <c r="C418" s="202"/>
      <c r="D418" s="202"/>
      <c r="E418" s="208"/>
      <c r="F418" s="208"/>
      <c r="G418" s="202"/>
      <c r="H418" s="202"/>
      <c r="I418" s="202"/>
      <c r="J418" s="202"/>
      <c r="K418" s="208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2.75" customHeight="1">
      <c r="A419" s="202"/>
      <c r="B419" s="202"/>
      <c r="C419" s="202"/>
      <c r="D419" s="202"/>
      <c r="E419" s="208"/>
      <c r="F419" s="208"/>
      <c r="G419" s="202"/>
      <c r="H419" s="202"/>
      <c r="I419" s="202"/>
      <c r="J419" s="202"/>
      <c r="K419" s="208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2.75" customHeight="1">
      <c r="A420" s="202"/>
      <c r="B420" s="202"/>
      <c r="C420" s="202"/>
      <c r="D420" s="202"/>
      <c r="E420" s="208"/>
      <c r="F420" s="208"/>
      <c r="G420" s="202"/>
      <c r="H420" s="202"/>
      <c r="I420" s="202"/>
      <c r="J420" s="202"/>
      <c r="K420" s="208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2.75" customHeight="1">
      <c r="A421" s="202"/>
      <c r="B421" s="202"/>
      <c r="C421" s="202"/>
      <c r="D421" s="202"/>
      <c r="E421" s="208"/>
      <c r="F421" s="208"/>
      <c r="G421" s="202"/>
      <c r="H421" s="202"/>
      <c r="I421" s="202"/>
      <c r="J421" s="202"/>
      <c r="K421" s="208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2.75" customHeight="1">
      <c r="A422" s="202"/>
      <c r="B422" s="202"/>
      <c r="C422" s="202"/>
      <c r="D422" s="202"/>
      <c r="E422" s="208"/>
      <c r="F422" s="208"/>
      <c r="G422" s="202"/>
      <c r="H422" s="202"/>
      <c r="I422" s="202"/>
      <c r="J422" s="202"/>
      <c r="K422" s="208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2.75" customHeight="1">
      <c r="A423" s="202"/>
      <c r="B423" s="202"/>
      <c r="C423" s="202"/>
      <c r="D423" s="202"/>
      <c r="E423" s="208"/>
      <c r="F423" s="208"/>
      <c r="G423" s="202"/>
      <c r="H423" s="202"/>
      <c r="I423" s="202"/>
      <c r="J423" s="202"/>
      <c r="K423" s="208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2.75" customHeight="1">
      <c r="A424" s="202"/>
      <c r="B424" s="202"/>
      <c r="C424" s="202"/>
      <c r="D424" s="202"/>
      <c r="E424" s="208"/>
      <c r="F424" s="208"/>
      <c r="G424" s="202"/>
      <c r="H424" s="202"/>
      <c r="I424" s="202"/>
      <c r="J424" s="202"/>
      <c r="K424" s="208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2.75" customHeight="1">
      <c r="A425" s="202"/>
      <c r="B425" s="202"/>
      <c r="C425" s="202"/>
      <c r="D425" s="202"/>
      <c r="E425" s="208"/>
      <c r="F425" s="208"/>
      <c r="G425" s="202"/>
      <c r="H425" s="202"/>
      <c r="I425" s="202"/>
      <c r="J425" s="202"/>
      <c r="K425" s="208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2.75" customHeight="1">
      <c r="A426" s="202"/>
      <c r="B426" s="202"/>
      <c r="C426" s="202"/>
      <c r="D426" s="202"/>
      <c r="E426" s="208"/>
      <c r="F426" s="208"/>
      <c r="G426" s="202"/>
      <c r="H426" s="202"/>
      <c r="I426" s="202"/>
      <c r="J426" s="202"/>
      <c r="K426" s="208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2.75" customHeight="1">
      <c r="A427" s="202"/>
      <c r="B427" s="202"/>
      <c r="C427" s="202"/>
      <c r="D427" s="202"/>
      <c r="E427" s="208"/>
      <c r="F427" s="208"/>
      <c r="G427" s="202"/>
      <c r="H427" s="202"/>
      <c r="I427" s="202"/>
      <c r="J427" s="202"/>
      <c r="K427" s="208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2.75" customHeight="1">
      <c r="A428" s="202"/>
      <c r="B428" s="202"/>
      <c r="C428" s="202"/>
      <c r="D428" s="202"/>
      <c r="E428" s="208"/>
      <c r="F428" s="208"/>
      <c r="G428" s="202"/>
      <c r="H428" s="202"/>
      <c r="I428" s="202"/>
      <c r="J428" s="202"/>
      <c r="K428" s="208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2.75" customHeight="1">
      <c r="A429" s="202"/>
      <c r="B429" s="202"/>
      <c r="C429" s="202"/>
      <c r="D429" s="202"/>
      <c r="E429" s="208"/>
      <c r="F429" s="208"/>
      <c r="G429" s="202"/>
      <c r="H429" s="202"/>
      <c r="I429" s="202"/>
      <c r="J429" s="202"/>
      <c r="K429" s="208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2.75" customHeight="1">
      <c r="A430" s="202"/>
      <c r="B430" s="202"/>
      <c r="C430" s="202"/>
      <c r="D430" s="202"/>
      <c r="E430" s="208"/>
      <c r="F430" s="208"/>
      <c r="G430" s="202"/>
      <c r="H430" s="202"/>
      <c r="I430" s="202"/>
      <c r="J430" s="202"/>
      <c r="K430" s="208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2.75" customHeight="1">
      <c r="A431" s="202"/>
      <c r="B431" s="202"/>
      <c r="C431" s="202"/>
      <c r="D431" s="202"/>
      <c r="E431" s="208"/>
      <c r="F431" s="208"/>
      <c r="G431" s="202"/>
      <c r="H431" s="202"/>
      <c r="I431" s="202"/>
      <c r="J431" s="202"/>
      <c r="K431" s="208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2.75" customHeight="1">
      <c r="A432" s="202"/>
      <c r="B432" s="202"/>
      <c r="C432" s="202"/>
      <c r="D432" s="202"/>
      <c r="E432" s="208"/>
      <c r="F432" s="208"/>
      <c r="G432" s="202"/>
      <c r="H432" s="202"/>
      <c r="I432" s="202"/>
      <c r="J432" s="202"/>
      <c r="K432" s="208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2.75" customHeight="1">
      <c r="A433" s="202"/>
      <c r="B433" s="202"/>
      <c r="C433" s="202"/>
      <c r="D433" s="202"/>
      <c r="E433" s="208"/>
      <c r="F433" s="208"/>
      <c r="G433" s="202"/>
      <c r="H433" s="202"/>
      <c r="I433" s="202"/>
      <c r="J433" s="202"/>
      <c r="K433" s="208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2.75" customHeight="1">
      <c r="A434" s="202"/>
      <c r="B434" s="202"/>
      <c r="C434" s="202"/>
      <c r="D434" s="202"/>
      <c r="E434" s="208"/>
      <c r="F434" s="208"/>
      <c r="G434" s="202"/>
      <c r="H434" s="202"/>
      <c r="I434" s="202"/>
      <c r="J434" s="202"/>
      <c r="K434" s="208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2.75" customHeight="1">
      <c r="A435" s="202"/>
      <c r="B435" s="202"/>
      <c r="C435" s="202"/>
      <c r="D435" s="202"/>
      <c r="E435" s="208"/>
      <c r="F435" s="208"/>
      <c r="G435" s="202"/>
      <c r="H435" s="202"/>
      <c r="I435" s="202"/>
      <c r="J435" s="202"/>
      <c r="K435" s="208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2.75" customHeight="1">
      <c r="A436" s="202"/>
      <c r="B436" s="202"/>
      <c r="C436" s="202"/>
      <c r="D436" s="202"/>
      <c r="E436" s="208"/>
      <c r="F436" s="208"/>
      <c r="G436" s="202"/>
      <c r="H436" s="202"/>
      <c r="I436" s="202"/>
      <c r="J436" s="202"/>
      <c r="K436" s="208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2.75" customHeight="1">
      <c r="A437" s="202"/>
      <c r="B437" s="202"/>
      <c r="C437" s="202"/>
      <c r="D437" s="202"/>
      <c r="E437" s="208"/>
      <c r="F437" s="208"/>
      <c r="G437" s="202"/>
      <c r="H437" s="202"/>
      <c r="I437" s="202"/>
      <c r="J437" s="202"/>
      <c r="K437" s="208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2.75" customHeight="1">
      <c r="A438" s="202"/>
      <c r="B438" s="202"/>
      <c r="C438" s="202"/>
      <c r="D438" s="202"/>
      <c r="E438" s="208"/>
      <c r="F438" s="208"/>
      <c r="G438" s="202"/>
      <c r="H438" s="202"/>
      <c r="I438" s="202"/>
      <c r="J438" s="202"/>
      <c r="K438" s="208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2.75" customHeight="1">
      <c r="A439" s="202"/>
      <c r="B439" s="202"/>
      <c r="C439" s="202"/>
      <c r="D439" s="202"/>
      <c r="E439" s="208"/>
      <c r="F439" s="208"/>
      <c r="G439" s="202"/>
      <c r="H439" s="202"/>
      <c r="I439" s="202"/>
      <c r="J439" s="202"/>
      <c r="K439" s="208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2.75" customHeight="1">
      <c r="A440" s="202"/>
      <c r="B440" s="202"/>
      <c r="C440" s="202"/>
      <c r="D440" s="202"/>
      <c r="E440" s="208"/>
      <c r="F440" s="208"/>
      <c r="G440" s="202"/>
      <c r="H440" s="202"/>
      <c r="I440" s="202"/>
      <c r="J440" s="202"/>
      <c r="K440" s="208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2.75" customHeight="1">
      <c r="A441" s="202"/>
      <c r="B441" s="202"/>
      <c r="C441" s="202"/>
      <c r="D441" s="202"/>
      <c r="E441" s="208"/>
      <c r="F441" s="208"/>
      <c r="G441" s="202"/>
      <c r="H441" s="202"/>
      <c r="I441" s="202"/>
      <c r="J441" s="202"/>
      <c r="K441" s="208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2.75" customHeight="1">
      <c r="A442" s="202"/>
      <c r="B442" s="202"/>
      <c r="C442" s="202"/>
      <c r="D442" s="202"/>
      <c r="E442" s="208"/>
      <c r="F442" s="208"/>
      <c r="G442" s="202"/>
      <c r="H442" s="202"/>
      <c r="I442" s="202"/>
      <c r="J442" s="202"/>
      <c r="K442" s="208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2.75" customHeight="1">
      <c r="A443" s="202"/>
      <c r="B443" s="202"/>
      <c r="C443" s="202"/>
      <c r="D443" s="202"/>
      <c r="E443" s="208"/>
      <c r="F443" s="208"/>
      <c r="G443" s="202"/>
      <c r="H443" s="202"/>
      <c r="I443" s="202"/>
      <c r="J443" s="202"/>
      <c r="K443" s="208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2.75" customHeight="1">
      <c r="A444" s="202"/>
      <c r="B444" s="202"/>
      <c r="C444" s="202"/>
      <c r="D444" s="202"/>
      <c r="E444" s="208"/>
      <c r="F444" s="208"/>
      <c r="G444" s="202"/>
      <c r="H444" s="202"/>
      <c r="I444" s="202"/>
      <c r="J444" s="202"/>
      <c r="K444" s="208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2.75" customHeight="1">
      <c r="A445" s="202"/>
      <c r="B445" s="202"/>
      <c r="C445" s="202"/>
      <c r="D445" s="202"/>
      <c r="E445" s="208"/>
      <c r="F445" s="208"/>
      <c r="G445" s="202"/>
      <c r="H445" s="202"/>
      <c r="I445" s="202"/>
      <c r="J445" s="202"/>
      <c r="K445" s="208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2.75" customHeight="1">
      <c r="A446" s="202"/>
      <c r="B446" s="202"/>
      <c r="C446" s="202"/>
      <c r="D446" s="202"/>
      <c r="E446" s="208"/>
      <c r="F446" s="208"/>
      <c r="G446" s="202"/>
      <c r="H446" s="202"/>
      <c r="I446" s="202"/>
      <c r="J446" s="202"/>
      <c r="K446" s="208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2.75" customHeight="1">
      <c r="A447" s="202"/>
      <c r="B447" s="202"/>
      <c r="C447" s="202"/>
      <c r="D447" s="202"/>
      <c r="E447" s="208"/>
      <c r="F447" s="208"/>
      <c r="G447" s="202"/>
      <c r="H447" s="202"/>
      <c r="I447" s="202"/>
      <c r="J447" s="202"/>
      <c r="K447" s="208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2.75" customHeight="1">
      <c r="A448" s="202"/>
      <c r="B448" s="202"/>
      <c r="C448" s="202"/>
      <c r="D448" s="202"/>
      <c r="E448" s="208"/>
      <c r="F448" s="208"/>
      <c r="G448" s="202"/>
      <c r="H448" s="202"/>
      <c r="I448" s="202"/>
      <c r="J448" s="202"/>
      <c r="K448" s="208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2.75" customHeight="1">
      <c r="A449" s="202"/>
      <c r="B449" s="202"/>
      <c r="C449" s="202"/>
      <c r="D449" s="202"/>
      <c r="E449" s="208"/>
      <c r="F449" s="208"/>
      <c r="G449" s="202"/>
      <c r="H449" s="202"/>
      <c r="I449" s="202"/>
      <c r="J449" s="202"/>
      <c r="K449" s="208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2.75" customHeight="1">
      <c r="A450" s="202"/>
      <c r="B450" s="202"/>
      <c r="C450" s="202"/>
      <c r="D450" s="202"/>
      <c r="E450" s="208"/>
      <c r="F450" s="208"/>
      <c r="G450" s="202"/>
      <c r="H450" s="202"/>
      <c r="I450" s="202"/>
      <c r="J450" s="202"/>
      <c r="K450" s="208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2.75" customHeight="1">
      <c r="A451" s="202"/>
      <c r="B451" s="202"/>
      <c r="C451" s="202"/>
      <c r="D451" s="202"/>
      <c r="E451" s="208"/>
      <c r="F451" s="208"/>
      <c r="G451" s="202"/>
      <c r="H451" s="202"/>
      <c r="I451" s="202"/>
      <c r="J451" s="202"/>
      <c r="K451" s="208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2.75" customHeight="1">
      <c r="A452" s="202"/>
      <c r="B452" s="202"/>
      <c r="C452" s="202"/>
      <c r="D452" s="202"/>
      <c r="E452" s="208"/>
      <c r="F452" s="208"/>
      <c r="G452" s="202"/>
      <c r="H452" s="202"/>
      <c r="I452" s="202"/>
      <c r="J452" s="202"/>
      <c r="K452" s="208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2.75" customHeight="1">
      <c r="A453" s="202"/>
      <c r="B453" s="202"/>
      <c r="C453" s="202"/>
      <c r="D453" s="202"/>
      <c r="E453" s="208"/>
      <c r="F453" s="208"/>
      <c r="G453" s="202"/>
      <c r="H453" s="202"/>
      <c r="I453" s="202"/>
      <c r="J453" s="202"/>
      <c r="K453" s="208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2.75" customHeight="1">
      <c r="A454" s="202"/>
      <c r="B454" s="202"/>
      <c r="C454" s="202"/>
      <c r="D454" s="202"/>
      <c r="E454" s="208"/>
      <c r="F454" s="208"/>
      <c r="G454" s="202"/>
      <c r="H454" s="202"/>
      <c r="I454" s="202"/>
      <c r="J454" s="202"/>
      <c r="K454" s="208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2.75" customHeight="1">
      <c r="A455" s="202"/>
      <c r="B455" s="202"/>
      <c r="C455" s="202"/>
      <c r="D455" s="202"/>
      <c r="E455" s="208"/>
      <c r="F455" s="208"/>
      <c r="G455" s="202"/>
      <c r="H455" s="202"/>
      <c r="I455" s="202"/>
      <c r="J455" s="202"/>
      <c r="K455" s="208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2.75" customHeight="1">
      <c r="A456" s="202"/>
      <c r="B456" s="202"/>
      <c r="C456" s="202"/>
      <c r="D456" s="202"/>
      <c r="E456" s="208"/>
      <c r="F456" s="208"/>
      <c r="G456" s="202"/>
      <c r="H456" s="202"/>
      <c r="I456" s="202"/>
      <c r="J456" s="202"/>
      <c r="K456" s="208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2.75" customHeight="1">
      <c r="A457" s="202"/>
      <c r="B457" s="202"/>
      <c r="C457" s="202"/>
      <c r="D457" s="202"/>
      <c r="E457" s="208"/>
      <c r="F457" s="208"/>
      <c r="G457" s="202"/>
      <c r="H457" s="202"/>
      <c r="I457" s="202"/>
      <c r="J457" s="202"/>
      <c r="K457" s="208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2.75" customHeight="1">
      <c r="A458" s="202"/>
      <c r="B458" s="202"/>
      <c r="C458" s="202"/>
      <c r="D458" s="202"/>
      <c r="E458" s="208"/>
      <c r="F458" s="208"/>
      <c r="G458" s="202"/>
      <c r="H458" s="202"/>
      <c r="I458" s="202"/>
      <c r="J458" s="202"/>
      <c r="K458" s="208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2.75" customHeight="1">
      <c r="A459" s="202"/>
      <c r="B459" s="202"/>
      <c r="C459" s="202"/>
      <c r="D459" s="202"/>
      <c r="E459" s="208"/>
      <c r="F459" s="208"/>
      <c r="G459" s="202"/>
      <c r="H459" s="202"/>
      <c r="I459" s="202"/>
      <c r="J459" s="202"/>
      <c r="K459" s="208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2.75" customHeight="1">
      <c r="A460" s="202"/>
      <c r="B460" s="202"/>
      <c r="C460" s="202"/>
      <c r="D460" s="202"/>
      <c r="E460" s="208"/>
      <c r="F460" s="208"/>
      <c r="G460" s="202"/>
      <c r="H460" s="202"/>
      <c r="I460" s="202"/>
      <c r="J460" s="202"/>
      <c r="K460" s="208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2.75" customHeight="1">
      <c r="A461" s="202"/>
      <c r="B461" s="202"/>
      <c r="C461" s="202"/>
      <c r="D461" s="202"/>
      <c r="E461" s="208"/>
      <c r="F461" s="208"/>
      <c r="G461" s="202"/>
      <c r="H461" s="202"/>
      <c r="I461" s="202"/>
      <c r="J461" s="202"/>
      <c r="K461" s="208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2.75" customHeight="1">
      <c r="A462" s="202"/>
      <c r="B462" s="202"/>
      <c r="C462" s="202"/>
      <c r="D462" s="202"/>
      <c r="E462" s="208"/>
      <c r="F462" s="208"/>
      <c r="G462" s="202"/>
      <c r="H462" s="202"/>
      <c r="I462" s="202"/>
      <c r="J462" s="202"/>
      <c r="K462" s="208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2.75" customHeight="1">
      <c r="A463" s="202"/>
      <c r="B463" s="202"/>
      <c r="C463" s="202"/>
      <c r="D463" s="202"/>
      <c r="E463" s="208"/>
      <c r="F463" s="208"/>
      <c r="G463" s="202"/>
      <c r="H463" s="202"/>
      <c r="I463" s="202"/>
      <c r="J463" s="202"/>
      <c r="K463" s="208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2.75" customHeight="1">
      <c r="A464" s="202"/>
      <c r="B464" s="202"/>
      <c r="C464" s="202"/>
      <c r="D464" s="202"/>
      <c r="E464" s="208"/>
      <c r="F464" s="208"/>
      <c r="G464" s="202"/>
      <c r="H464" s="202"/>
      <c r="I464" s="202"/>
      <c r="J464" s="202"/>
      <c r="K464" s="208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2.75" customHeight="1">
      <c r="A465" s="202"/>
      <c r="B465" s="202"/>
      <c r="C465" s="202"/>
      <c r="D465" s="202"/>
      <c r="E465" s="208"/>
      <c r="F465" s="208"/>
      <c r="G465" s="202"/>
      <c r="H465" s="202"/>
      <c r="I465" s="202"/>
      <c r="J465" s="202"/>
      <c r="K465" s="208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2.75" customHeight="1">
      <c r="A466" s="202"/>
      <c r="B466" s="202"/>
      <c r="C466" s="202"/>
      <c r="D466" s="202"/>
      <c r="E466" s="208"/>
      <c r="F466" s="208"/>
      <c r="G466" s="202"/>
      <c r="H466" s="202"/>
      <c r="I466" s="202"/>
      <c r="J466" s="202"/>
      <c r="K466" s="208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2.75" customHeight="1">
      <c r="A467" s="202"/>
      <c r="B467" s="202"/>
      <c r="C467" s="202"/>
      <c r="D467" s="202"/>
      <c r="E467" s="208"/>
      <c r="F467" s="208"/>
      <c r="G467" s="202"/>
      <c r="H467" s="202"/>
      <c r="I467" s="202"/>
      <c r="J467" s="202"/>
      <c r="K467" s="208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2.75" customHeight="1">
      <c r="A468" s="202"/>
      <c r="B468" s="202"/>
      <c r="C468" s="202"/>
      <c r="D468" s="202"/>
      <c r="E468" s="208"/>
      <c r="F468" s="208"/>
      <c r="G468" s="202"/>
      <c r="H468" s="202"/>
      <c r="I468" s="202"/>
      <c r="J468" s="202"/>
      <c r="K468" s="208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/>
    <row r="470" spans="1:26" ht="15.75" customHeight="1"/>
    <row r="471" spans="1:26" ht="15.75" customHeight="1"/>
    <row r="472" spans="1:26" ht="15.75" customHeight="1"/>
    <row r="473" spans="1:26" ht="15.75" customHeight="1"/>
    <row r="474" spans="1:26" ht="15.75" customHeight="1"/>
    <row r="475" spans="1:26" ht="15.75" customHeight="1"/>
    <row r="476" spans="1:26" ht="15.75" customHeight="1"/>
    <row r="477" spans="1:26" ht="15.75" customHeight="1"/>
    <row r="478" spans="1:26" ht="15.75" customHeight="1"/>
    <row r="479" spans="1:26" ht="15.75" customHeight="1"/>
    <row r="480" spans="1:26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268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2.6640625" defaultRowHeight="15" customHeight="1"/>
  <cols>
    <col min="1" max="1" width="10.6640625" customWidth="1"/>
    <col min="2" max="2" width="23.21875" customWidth="1"/>
    <col min="3" max="3" width="14.88671875" customWidth="1"/>
    <col min="4" max="7" width="22" customWidth="1"/>
    <col min="8" max="8" width="25.6640625" customWidth="1"/>
    <col min="9" max="11" width="22" customWidth="1"/>
    <col min="12" max="26" width="8.6640625" customWidth="1"/>
  </cols>
  <sheetData>
    <row r="1" spans="1:26" ht="14.25" customHeight="1">
      <c r="A1" s="107" t="s">
        <v>587</v>
      </c>
      <c r="B1" s="108" t="s">
        <v>588</v>
      </c>
      <c r="C1" s="108" t="s">
        <v>589</v>
      </c>
      <c r="D1" s="108" t="s">
        <v>590</v>
      </c>
      <c r="E1" s="108" t="s">
        <v>591</v>
      </c>
      <c r="F1" s="108" t="s">
        <v>592</v>
      </c>
      <c r="G1" s="108" t="s">
        <v>593</v>
      </c>
      <c r="H1" s="108" t="s">
        <v>594</v>
      </c>
      <c r="I1" s="108" t="s">
        <v>595</v>
      </c>
      <c r="J1" s="108" t="s">
        <v>596</v>
      </c>
      <c r="K1" s="108" t="s">
        <v>597</v>
      </c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14.25" customHeight="1">
      <c r="A2" s="253">
        <v>45536</v>
      </c>
      <c r="B2" s="236" t="s">
        <v>598</v>
      </c>
      <c r="C2" s="116">
        <v>12689.5</v>
      </c>
      <c r="D2" s="237">
        <v>525000</v>
      </c>
      <c r="E2" s="237">
        <v>171084.65000000005</v>
      </c>
      <c r="F2" s="237">
        <v>123120.61</v>
      </c>
      <c r="G2" s="237">
        <v>44019.040000000001</v>
      </c>
      <c r="H2" s="237">
        <v>171084.65000000005</v>
      </c>
      <c r="I2" s="237">
        <v>0</v>
      </c>
      <c r="J2" s="238">
        <v>0</v>
      </c>
      <c r="K2" s="256">
        <f>(D3-E3)+(I3+J3)</f>
        <v>199465.19999999995</v>
      </c>
    </row>
    <row r="3" spans="1:26" ht="14.25" customHeight="1">
      <c r="A3" s="254"/>
      <c r="B3" s="110" t="s">
        <v>599</v>
      </c>
      <c r="C3" s="77"/>
      <c r="D3" s="111">
        <f>SUM(C2:D2)</f>
        <v>537689.5</v>
      </c>
      <c r="E3" s="111">
        <f>SUM(F2:H2)</f>
        <v>338224.30000000005</v>
      </c>
      <c r="F3" s="111"/>
      <c r="G3" s="111"/>
      <c r="H3" s="111"/>
      <c r="I3" s="111">
        <v>0</v>
      </c>
      <c r="J3" s="239">
        <v>0</v>
      </c>
      <c r="K3" s="254"/>
    </row>
    <row r="4" spans="1:26" ht="14.25" customHeight="1">
      <c r="A4" s="255"/>
      <c r="B4" s="240" t="s">
        <v>600</v>
      </c>
      <c r="C4" s="241"/>
      <c r="D4" s="242"/>
      <c r="E4" s="242"/>
      <c r="F4" s="242"/>
      <c r="G4" s="242"/>
      <c r="H4" s="242"/>
      <c r="I4" s="242">
        <v>0</v>
      </c>
      <c r="J4" s="243">
        <v>0</v>
      </c>
      <c r="K4" s="255"/>
    </row>
    <row r="5" spans="1:26" ht="14.25" customHeight="1">
      <c r="A5" s="253">
        <v>45566</v>
      </c>
      <c r="B5" s="236" t="s">
        <v>598</v>
      </c>
      <c r="C5" s="116">
        <f>K2</f>
        <v>199465.19999999995</v>
      </c>
      <c r="D5" s="237">
        <f>34205.44+8000</f>
        <v>42205.440000000002</v>
      </c>
      <c r="E5" s="237">
        <v>69152.2</v>
      </c>
      <c r="F5" s="237">
        <v>21224.65</v>
      </c>
      <c r="G5" s="237">
        <v>4165.07</v>
      </c>
      <c r="H5" s="237">
        <v>69152.2</v>
      </c>
      <c r="I5" s="237">
        <v>0</v>
      </c>
      <c r="J5" s="244">
        <v>0</v>
      </c>
      <c r="K5" s="113">
        <f>(D6-E6)+(I6+J6)</f>
        <v>282678.05999999994</v>
      </c>
    </row>
    <row r="6" spans="1:26" ht="14.25" customHeight="1">
      <c r="A6" s="254"/>
      <c r="B6" s="110" t="s">
        <v>599</v>
      </c>
      <c r="C6" s="77"/>
      <c r="D6" s="111">
        <f>SUM(C5:D5)</f>
        <v>241670.63999999996</v>
      </c>
      <c r="E6" s="111">
        <f>SUM(F5:H5)</f>
        <v>94541.92</v>
      </c>
      <c r="F6" s="111"/>
      <c r="G6" s="111"/>
      <c r="H6" s="111"/>
      <c r="I6" s="111">
        <v>91530.299999999974</v>
      </c>
      <c r="J6" s="159">
        <v>44019.040000000001</v>
      </c>
      <c r="K6" s="114"/>
    </row>
    <row r="7" spans="1:26" ht="14.25" customHeight="1">
      <c r="A7" s="255"/>
      <c r="B7" s="240" t="s">
        <v>600</v>
      </c>
      <c r="C7" s="241"/>
      <c r="D7" s="242"/>
      <c r="E7" s="242"/>
      <c r="F7" s="242"/>
      <c r="G7" s="242"/>
      <c r="H7" s="242"/>
      <c r="I7" s="242">
        <v>0</v>
      </c>
      <c r="J7" s="245">
        <v>0</v>
      </c>
      <c r="K7" s="115"/>
    </row>
    <row r="8" spans="1:26" ht="14.25" customHeight="1">
      <c r="A8" s="295">
        <v>45597</v>
      </c>
      <c r="B8" s="246" t="s">
        <v>598</v>
      </c>
      <c r="C8" s="116">
        <f>K5</f>
        <v>282678.05999999994</v>
      </c>
      <c r="D8" s="112">
        <v>74886.63</v>
      </c>
      <c r="E8" s="112">
        <v>102780.51150000001</v>
      </c>
      <c r="F8" s="112">
        <v>0</v>
      </c>
      <c r="G8" s="112">
        <v>0</v>
      </c>
      <c r="H8" s="112">
        <v>102780.51150000001</v>
      </c>
      <c r="I8" s="112">
        <v>0</v>
      </c>
      <c r="J8" s="247">
        <v>0</v>
      </c>
      <c r="K8" s="113">
        <f>(D9-E9)+(I9+J9)</f>
        <v>254784.17849999992</v>
      </c>
    </row>
    <row r="9" spans="1:26" ht="14.25" customHeight="1">
      <c r="A9" s="254"/>
      <c r="B9" s="110" t="s">
        <v>599</v>
      </c>
      <c r="C9" s="77"/>
      <c r="D9" s="111">
        <f>SUM(C8:D8)</f>
        <v>357564.68999999994</v>
      </c>
      <c r="E9" s="111">
        <f t="shared" ref="E9:H9" si="0">SUM(E8)</f>
        <v>102780.51150000001</v>
      </c>
      <c r="F9" s="111">
        <f t="shared" si="0"/>
        <v>0</v>
      </c>
      <c r="G9" s="111">
        <f t="shared" si="0"/>
        <v>0</v>
      </c>
      <c r="H9" s="111">
        <f t="shared" si="0"/>
        <v>102780.51150000001</v>
      </c>
      <c r="I9" s="111">
        <v>0</v>
      </c>
      <c r="J9" s="159">
        <v>0</v>
      </c>
      <c r="K9" s="114"/>
    </row>
    <row r="10" spans="1:26" ht="14.25" customHeight="1">
      <c r="A10" s="255"/>
      <c r="B10" s="110" t="s">
        <v>600</v>
      </c>
      <c r="C10" s="77"/>
      <c r="D10" s="111"/>
      <c r="E10" s="111"/>
      <c r="F10" s="111"/>
      <c r="G10" s="111"/>
      <c r="H10" s="111"/>
      <c r="I10" s="111">
        <v>0</v>
      </c>
      <c r="J10" s="159">
        <v>0</v>
      </c>
      <c r="K10" s="115"/>
    </row>
    <row r="11" spans="1:26" ht="14.25" customHeight="1">
      <c r="A11" s="253">
        <v>45627</v>
      </c>
      <c r="B11" s="110" t="s">
        <v>598</v>
      </c>
      <c r="C11" s="116">
        <f>K8</f>
        <v>254784.17849999992</v>
      </c>
      <c r="D11" s="111">
        <v>113087.4</v>
      </c>
      <c r="E11" s="112">
        <v>133056.53249999997</v>
      </c>
      <c r="F11" s="111">
        <v>0</v>
      </c>
      <c r="G11" s="111">
        <v>0</v>
      </c>
      <c r="H11" s="111">
        <v>133056.53249999997</v>
      </c>
      <c r="I11" s="111">
        <v>0</v>
      </c>
      <c r="J11" s="111">
        <v>0</v>
      </c>
      <c r="K11" s="113">
        <f>(D12-E12)+(I12+J12)</f>
        <v>234815.04599999997</v>
      </c>
    </row>
    <row r="12" spans="1:26" ht="14.25" customHeight="1">
      <c r="A12" s="254"/>
      <c r="B12" s="110" t="s">
        <v>599</v>
      </c>
      <c r="C12" s="77"/>
      <c r="D12" s="111">
        <f>SUM(C11:D11)</f>
        <v>367871.57849999995</v>
      </c>
      <c r="E12" s="111">
        <f t="shared" ref="E12:G12" si="1">SUM(E11)</f>
        <v>133056.53249999997</v>
      </c>
      <c r="F12" s="111">
        <f t="shared" si="1"/>
        <v>0</v>
      </c>
      <c r="G12" s="111">
        <f t="shared" si="1"/>
        <v>0</v>
      </c>
      <c r="H12" s="111"/>
      <c r="I12" s="111">
        <v>0</v>
      </c>
      <c r="J12" s="111">
        <v>0</v>
      </c>
      <c r="K12" s="114"/>
    </row>
    <row r="13" spans="1:26" ht="14.25" customHeight="1">
      <c r="A13" s="255"/>
      <c r="B13" s="110" t="s">
        <v>600</v>
      </c>
      <c r="C13" s="77"/>
      <c r="D13" s="111"/>
      <c r="E13" s="111"/>
      <c r="F13" s="111"/>
      <c r="G13" s="111"/>
      <c r="H13" s="111"/>
      <c r="I13" s="111">
        <v>0</v>
      </c>
      <c r="J13" s="111">
        <v>0</v>
      </c>
      <c r="K13" s="115"/>
    </row>
    <row r="14" spans="1:26" ht="14.25" customHeight="1">
      <c r="A14" s="253">
        <v>45658</v>
      </c>
      <c r="B14" s="110" t="s">
        <v>598</v>
      </c>
      <c r="C14" s="116">
        <f>K11</f>
        <v>234815.04599999997</v>
      </c>
      <c r="D14" s="111">
        <v>35387.26</v>
      </c>
      <c r="E14" s="112">
        <v>69424.901499999993</v>
      </c>
      <c r="F14" s="111">
        <f t="shared" ref="F14:G14" si="2">SUM(F13)</f>
        <v>0</v>
      </c>
      <c r="G14" s="111">
        <f t="shared" si="2"/>
        <v>0</v>
      </c>
      <c r="H14" s="111">
        <v>69424.901499999993</v>
      </c>
      <c r="I14" s="111">
        <v>0</v>
      </c>
      <c r="J14" s="111">
        <v>0</v>
      </c>
      <c r="K14" s="113">
        <f>(D15-E15)+(I15+J15)</f>
        <v>200777.4045</v>
      </c>
    </row>
    <row r="15" spans="1:26" ht="14.25" customHeight="1">
      <c r="A15" s="254"/>
      <c r="B15" s="110" t="s">
        <v>599</v>
      </c>
      <c r="C15" s="77"/>
      <c r="D15" s="111">
        <f>SUM(C14:D14)</f>
        <v>270202.30599999998</v>
      </c>
      <c r="E15" s="111">
        <f t="shared" ref="E15:G15" si="3">SUM(E14)</f>
        <v>69424.901499999993</v>
      </c>
      <c r="F15" s="111">
        <f t="shared" si="3"/>
        <v>0</v>
      </c>
      <c r="G15" s="111">
        <f t="shared" si="3"/>
        <v>0</v>
      </c>
      <c r="H15" s="111"/>
      <c r="I15" s="111">
        <v>0</v>
      </c>
      <c r="J15" s="111">
        <v>0</v>
      </c>
      <c r="K15" s="114"/>
    </row>
    <row r="16" spans="1:26" ht="14.25" customHeight="1">
      <c r="A16" s="255"/>
      <c r="B16" s="110" t="s">
        <v>600</v>
      </c>
      <c r="C16" s="77"/>
      <c r="D16" s="111"/>
      <c r="E16" s="111"/>
      <c r="F16" s="111">
        <f t="shared" ref="F16:G16" si="4">SUM(F15)</f>
        <v>0</v>
      </c>
      <c r="G16" s="111">
        <f t="shared" si="4"/>
        <v>0</v>
      </c>
      <c r="H16" s="111"/>
      <c r="I16" s="111">
        <v>0</v>
      </c>
      <c r="J16" s="111">
        <v>0</v>
      </c>
      <c r="K16" s="115"/>
    </row>
    <row r="17" spans="1:11" ht="14.25" customHeight="1">
      <c r="A17" s="253">
        <v>45689</v>
      </c>
      <c r="B17" s="110" t="s">
        <v>598</v>
      </c>
      <c r="C17" s="116">
        <f>K14</f>
        <v>200777.4045</v>
      </c>
      <c r="D17" s="111">
        <v>135264.07</v>
      </c>
      <c r="E17" s="112">
        <v>89732.594499999992</v>
      </c>
      <c r="F17" s="111">
        <f t="shared" ref="F17:G17" si="5">SUM(F16)</f>
        <v>0</v>
      </c>
      <c r="G17" s="111">
        <f t="shared" si="5"/>
        <v>0</v>
      </c>
      <c r="H17" s="111">
        <f>E17</f>
        <v>89732.594499999992</v>
      </c>
      <c r="I17" s="111">
        <v>0</v>
      </c>
      <c r="J17" s="111">
        <v>0</v>
      </c>
      <c r="K17" s="113">
        <f>(D18-E18)+(I18+J18)</f>
        <v>246308.88</v>
      </c>
    </row>
    <row r="18" spans="1:11" ht="14.25" customHeight="1">
      <c r="A18" s="254"/>
      <c r="B18" s="110" t="s">
        <v>599</v>
      </c>
      <c r="C18" s="77"/>
      <c r="D18" s="111">
        <f>SUM(C17:D17)</f>
        <v>336041.47450000001</v>
      </c>
      <c r="E18" s="111">
        <f t="shared" ref="E18:G18" si="6">SUM(E17)</f>
        <v>89732.594499999992</v>
      </c>
      <c r="F18" s="111">
        <f t="shared" si="6"/>
        <v>0</v>
      </c>
      <c r="G18" s="111">
        <f t="shared" si="6"/>
        <v>0</v>
      </c>
      <c r="H18" s="111"/>
      <c r="I18" s="111">
        <v>0</v>
      </c>
      <c r="J18" s="111">
        <v>0</v>
      </c>
      <c r="K18" s="114"/>
    </row>
    <row r="19" spans="1:11" ht="14.25" customHeight="1">
      <c r="A19" s="255"/>
      <c r="B19" s="110" t="s">
        <v>600</v>
      </c>
      <c r="C19" s="77"/>
      <c r="D19" s="111"/>
      <c r="E19" s="111"/>
      <c r="F19" s="111">
        <f t="shared" ref="F19:G19" si="7">SUM(F18)</f>
        <v>0</v>
      </c>
      <c r="G19" s="111">
        <f t="shared" si="7"/>
        <v>0</v>
      </c>
      <c r="H19" s="111"/>
      <c r="I19" s="111">
        <v>0</v>
      </c>
      <c r="J19" s="111">
        <v>0</v>
      </c>
      <c r="K19" s="115"/>
    </row>
    <row r="20" spans="1:11" ht="14.25" customHeight="1">
      <c r="A20" s="253">
        <v>45717</v>
      </c>
      <c r="B20" s="110" t="s">
        <v>598</v>
      </c>
      <c r="C20" s="116">
        <f>K17</f>
        <v>246308.88</v>
      </c>
      <c r="D20" s="111">
        <v>72246.34</v>
      </c>
      <c r="E20" s="112">
        <v>76102.240000000005</v>
      </c>
      <c r="F20" s="111">
        <f t="shared" ref="F20:G20" si="8">SUM(F19)</f>
        <v>0</v>
      </c>
      <c r="G20" s="111">
        <f t="shared" si="8"/>
        <v>0</v>
      </c>
      <c r="H20" s="111">
        <f>E20</f>
        <v>76102.240000000005</v>
      </c>
      <c r="I20" s="111">
        <v>0</v>
      </c>
      <c r="J20" s="111">
        <v>0</v>
      </c>
      <c r="K20" s="113">
        <f>(D21-E21)+(I21+J21)</f>
        <v>242452.97999999998</v>
      </c>
    </row>
    <row r="21" spans="1:11" ht="14.25" customHeight="1">
      <c r="A21" s="254"/>
      <c r="B21" s="110" t="s">
        <v>599</v>
      </c>
      <c r="C21" s="77"/>
      <c r="D21" s="111">
        <f>SUM(C20:D20)</f>
        <v>318555.21999999997</v>
      </c>
      <c r="E21" s="111">
        <f t="shared" ref="E21:G21" si="9">SUM(E20)</f>
        <v>76102.240000000005</v>
      </c>
      <c r="F21" s="111">
        <f t="shared" si="9"/>
        <v>0</v>
      </c>
      <c r="G21" s="111">
        <f t="shared" si="9"/>
        <v>0</v>
      </c>
      <c r="H21" s="111"/>
      <c r="I21" s="111">
        <v>0</v>
      </c>
      <c r="J21" s="111">
        <v>0</v>
      </c>
      <c r="K21" s="114"/>
    </row>
    <row r="22" spans="1:11" ht="14.25" customHeight="1">
      <c r="A22" s="255"/>
      <c r="B22" s="110" t="s">
        <v>600</v>
      </c>
      <c r="C22" s="77"/>
      <c r="D22" s="111"/>
      <c r="E22" s="111"/>
      <c r="F22" s="111">
        <f t="shared" ref="F22:G22" si="10">SUM(F21)</f>
        <v>0</v>
      </c>
      <c r="G22" s="111">
        <f t="shared" si="10"/>
        <v>0</v>
      </c>
      <c r="H22" s="111"/>
      <c r="I22" s="111">
        <v>0</v>
      </c>
      <c r="J22" s="111">
        <v>0</v>
      </c>
      <c r="K22" s="115"/>
    </row>
    <row r="23" spans="1:11" ht="14.25" customHeight="1">
      <c r="A23" s="253">
        <v>45748</v>
      </c>
      <c r="B23" s="110" t="s">
        <v>598</v>
      </c>
      <c r="C23" s="116">
        <f>K20</f>
        <v>242452.97999999998</v>
      </c>
      <c r="D23" s="111">
        <v>51664.159999999996</v>
      </c>
      <c r="E23" s="112">
        <v>88989.791000000012</v>
      </c>
      <c r="F23" s="111">
        <f t="shared" ref="F23:G23" si="11">SUM(F22)</f>
        <v>0</v>
      </c>
      <c r="G23" s="111">
        <f t="shared" si="11"/>
        <v>0</v>
      </c>
      <c r="H23" s="111">
        <f>E23</f>
        <v>88989.791000000012</v>
      </c>
      <c r="I23" s="111">
        <v>0</v>
      </c>
      <c r="J23" s="111">
        <v>0</v>
      </c>
      <c r="K23" s="113">
        <f>(D24-E24)+(I24+J24)</f>
        <v>205127.34899999993</v>
      </c>
    </row>
    <row r="24" spans="1:11" ht="14.25" customHeight="1">
      <c r="A24" s="254"/>
      <c r="B24" s="110" t="s">
        <v>599</v>
      </c>
      <c r="C24" s="77"/>
      <c r="D24" s="111">
        <f>SUM(C23:D23)</f>
        <v>294117.13999999996</v>
      </c>
      <c r="E24" s="111">
        <f t="shared" ref="E24:G24" si="12">SUM(E23)</f>
        <v>88989.791000000012</v>
      </c>
      <c r="F24" s="111">
        <f t="shared" si="12"/>
        <v>0</v>
      </c>
      <c r="G24" s="111">
        <f t="shared" si="12"/>
        <v>0</v>
      </c>
      <c r="H24" s="111"/>
      <c r="I24" s="111">
        <v>0</v>
      </c>
      <c r="J24" s="111">
        <v>0</v>
      </c>
      <c r="K24" s="114"/>
    </row>
    <row r="25" spans="1:11" ht="14.25" customHeight="1">
      <c r="A25" s="255"/>
      <c r="B25" s="110" t="s">
        <v>600</v>
      </c>
      <c r="C25" s="77"/>
      <c r="D25" s="111"/>
      <c r="E25" s="111"/>
      <c r="F25" s="111">
        <f t="shared" ref="F25:G25" si="13">SUM(F24)</f>
        <v>0</v>
      </c>
      <c r="G25" s="111">
        <f t="shared" si="13"/>
        <v>0</v>
      </c>
      <c r="H25" s="111"/>
      <c r="I25" s="111">
        <v>0</v>
      </c>
      <c r="J25" s="111">
        <v>0</v>
      </c>
      <c r="K25" s="115"/>
    </row>
    <row r="26" spans="1:11" ht="14.25" customHeight="1">
      <c r="A26" s="253">
        <v>45778</v>
      </c>
      <c r="B26" s="110" t="s">
        <v>598</v>
      </c>
      <c r="C26" s="116">
        <f>K23</f>
        <v>205127.34899999993</v>
      </c>
      <c r="D26" s="111">
        <v>62839.56</v>
      </c>
      <c r="E26" s="112">
        <v>78577.916000000012</v>
      </c>
      <c r="F26" s="111">
        <f t="shared" ref="F26:G26" si="14">SUM(F25)</f>
        <v>0</v>
      </c>
      <c r="G26" s="111">
        <f t="shared" si="14"/>
        <v>0</v>
      </c>
      <c r="H26" s="111">
        <f>E26</f>
        <v>78577.916000000012</v>
      </c>
      <c r="I26" s="111">
        <v>0</v>
      </c>
      <c r="J26" s="111">
        <v>0</v>
      </c>
      <c r="K26" s="113">
        <f>(D27-E27)+(I27+J27)</f>
        <v>189388.9929999999</v>
      </c>
    </row>
    <row r="27" spans="1:11" ht="14.25" customHeight="1">
      <c r="A27" s="254"/>
      <c r="B27" s="110" t="s">
        <v>599</v>
      </c>
      <c r="C27" s="77"/>
      <c r="D27" s="111">
        <f>SUM(C26:D26)</f>
        <v>267966.90899999993</v>
      </c>
      <c r="E27" s="111">
        <f t="shared" ref="E27:G27" si="15">SUM(E26)</f>
        <v>78577.916000000012</v>
      </c>
      <c r="F27" s="111">
        <f t="shared" si="15"/>
        <v>0</v>
      </c>
      <c r="G27" s="111">
        <f t="shared" si="15"/>
        <v>0</v>
      </c>
      <c r="H27" s="111"/>
      <c r="I27" s="111">
        <v>0</v>
      </c>
      <c r="J27" s="111">
        <v>0</v>
      </c>
      <c r="K27" s="114"/>
    </row>
    <row r="28" spans="1:11" ht="14.25" customHeight="1">
      <c r="A28" s="255"/>
      <c r="B28" s="110" t="s">
        <v>600</v>
      </c>
      <c r="C28" s="77"/>
      <c r="D28" s="111"/>
      <c r="E28" s="111"/>
      <c r="F28" s="111">
        <f t="shared" ref="F28:G28" si="16">SUM(F27)</f>
        <v>0</v>
      </c>
      <c r="G28" s="111">
        <f t="shared" si="16"/>
        <v>0</v>
      </c>
      <c r="H28" s="111"/>
      <c r="I28" s="111">
        <v>0</v>
      </c>
      <c r="J28" s="111">
        <v>0</v>
      </c>
      <c r="K28" s="115"/>
    </row>
    <row r="29" spans="1:11" ht="14.25" customHeight="1">
      <c r="A29" s="253">
        <v>45809</v>
      </c>
      <c r="B29" s="110" t="s">
        <v>598</v>
      </c>
      <c r="C29" s="116">
        <f>K26</f>
        <v>189388.9929999999</v>
      </c>
      <c r="D29" s="111">
        <v>31344.42</v>
      </c>
      <c r="E29" s="112">
        <v>90455.012000000017</v>
      </c>
      <c r="F29" s="111">
        <f t="shared" ref="F29:G29" si="17">SUM(F28)</f>
        <v>0</v>
      </c>
      <c r="G29" s="111">
        <f t="shared" si="17"/>
        <v>0</v>
      </c>
      <c r="H29" s="111">
        <f>E29</f>
        <v>90455.012000000017</v>
      </c>
      <c r="I29" s="111">
        <v>0</v>
      </c>
      <c r="J29" s="111">
        <v>0</v>
      </c>
      <c r="K29" s="113">
        <f>(D30-E30)+(I30+J30)</f>
        <v>130278.40099999987</v>
      </c>
    </row>
    <row r="30" spans="1:11" ht="14.25" customHeight="1">
      <c r="A30" s="254"/>
      <c r="B30" s="110" t="s">
        <v>599</v>
      </c>
      <c r="C30" s="77"/>
      <c r="D30" s="111">
        <f>SUM(C29:D29)</f>
        <v>220733.41299999988</v>
      </c>
      <c r="E30" s="111">
        <f t="shared" ref="E30:G30" si="18">SUM(E29)</f>
        <v>90455.012000000017</v>
      </c>
      <c r="F30" s="111">
        <f t="shared" si="18"/>
        <v>0</v>
      </c>
      <c r="G30" s="111">
        <f t="shared" si="18"/>
        <v>0</v>
      </c>
      <c r="H30" s="111"/>
      <c r="I30" s="111">
        <v>0</v>
      </c>
      <c r="J30" s="111">
        <v>0</v>
      </c>
      <c r="K30" s="114"/>
    </row>
    <row r="31" spans="1:11" ht="14.25" customHeight="1">
      <c r="A31" s="255"/>
      <c r="B31" s="110" t="s">
        <v>600</v>
      </c>
      <c r="C31" s="77"/>
      <c r="D31" s="111"/>
      <c r="E31" s="111"/>
      <c r="F31" s="111">
        <f t="shared" ref="F31:G31" si="19">SUM(F30)</f>
        <v>0</v>
      </c>
      <c r="G31" s="111">
        <f t="shared" si="19"/>
        <v>0</v>
      </c>
      <c r="H31" s="111"/>
      <c r="I31" s="111">
        <v>0</v>
      </c>
      <c r="J31" s="111">
        <v>0</v>
      </c>
      <c r="K31" s="115"/>
    </row>
    <row r="32" spans="1:11" ht="14.25" customHeight="1">
      <c r="A32" s="253">
        <v>45839</v>
      </c>
      <c r="B32" s="110" t="s">
        <v>598</v>
      </c>
      <c r="C32" s="116">
        <f>K29</f>
        <v>130278.40099999987</v>
      </c>
      <c r="D32" s="111">
        <v>143052.18</v>
      </c>
      <c r="E32" s="112">
        <v>122968.45999999999</v>
      </c>
      <c r="F32" s="111">
        <f t="shared" ref="F32:G32" si="20">SUM(F31)</f>
        <v>0</v>
      </c>
      <c r="G32" s="111">
        <f t="shared" si="20"/>
        <v>0</v>
      </c>
      <c r="H32" s="111">
        <f>E32</f>
        <v>122968.45999999999</v>
      </c>
      <c r="I32" s="111">
        <v>0</v>
      </c>
      <c r="J32" s="111">
        <v>0</v>
      </c>
      <c r="K32" s="113">
        <f>(D33-E33)+(I33+J33)</f>
        <v>150362.1209999999</v>
      </c>
    </row>
    <row r="33" spans="1:11" ht="14.25" customHeight="1">
      <c r="A33" s="254"/>
      <c r="B33" s="110" t="s">
        <v>599</v>
      </c>
      <c r="C33" s="77"/>
      <c r="D33" s="111">
        <f>SUM(C32:D32)</f>
        <v>273330.58099999989</v>
      </c>
      <c r="E33" s="111">
        <f t="shared" ref="E33:G33" si="21">SUM(E32)</f>
        <v>122968.45999999999</v>
      </c>
      <c r="F33" s="111">
        <f t="shared" si="21"/>
        <v>0</v>
      </c>
      <c r="G33" s="111">
        <f t="shared" si="21"/>
        <v>0</v>
      </c>
      <c r="H33" s="111"/>
      <c r="I33" s="111">
        <v>0</v>
      </c>
      <c r="J33" s="111">
        <v>0</v>
      </c>
      <c r="K33" s="114"/>
    </row>
    <row r="34" spans="1:11" ht="14.25" customHeight="1">
      <c r="A34" s="255"/>
      <c r="B34" s="110" t="s">
        <v>600</v>
      </c>
      <c r="C34" s="77"/>
      <c r="D34" s="111"/>
      <c r="E34" s="111"/>
      <c r="F34" s="111">
        <f t="shared" ref="F34:G34" si="22">SUM(F33)</f>
        <v>0</v>
      </c>
      <c r="G34" s="111">
        <f t="shared" si="22"/>
        <v>0</v>
      </c>
      <c r="H34" s="111"/>
      <c r="I34" s="111">
        <v>0</v>
      </c>
      <c r="J34" s="111">
        <v>0</v>
      </c>
      <c r="K34" s="115"/>
    </row>
    <row r="35" spans="1:11" ht="14.25" customHeight="1">
      <c r="A35" s="253">
        <v>45870</v>
      </c>
      <c r="B35" s="110" t="s">
        <v>598</v>
      </c>
      <c r="C35" s="116">
        <f>K32</f>
        <v>150362.1209999999</v>
      </c>
      <c r="D35" s="111">
        <v>25367.65</v>
      </c>
      <c r="E35" s="112">
        <v>131970.88649999999</v>
      </c>
      <c r="F35" s="111">
        <f t="shared" ref="F35:G35" si="23">SUM(F34)</f>
        <v>0</v>
      </c>
      <c r="G35" s="111">
        <f t="shared" si="23"/>
        <v>0</v>
      </c>
      <c r="H35" s="111">
        <f>E35</f>
        <v>131970.88649999999</v>
      </c>
      <c r="I35" s="111">
        <v>0</v>
      </c>
      <c r="J35" s="111">
        <v>0</v>
      </c>
      <c r="K35" s="113">
        <f>(D36-E36)+(I36+J36)</f>
        <v>43758.884499999898</v>
      </c>
    </row>
    <row r="36" spans="1:11" ht="14.25" customHeight="1">
      <c r="A36" s="254"/>
      <c r="B36" s="110" t="s">
        <v>599</v>
      </c>
      <c r="C36" s="77"/>
      <c r="D36" s="111">
        <f>SUM(C35:D35)</f>
        <v>175729.77099999989</v>
      </c>
      <c r="E36" s="111">
        <f t="shared" ref="E36:G36" si="24">SUM(E35)</f>
        <v>131970.88649999999</v>
      </c>
      <c r="F36" s="111">
        <f t="shared" si="24"/>
        <v>0</v>
      </c>
      <c r="G36" s="111">
        <f t="shared" si="24"/>
        <v>0</v>
      </c>
      <c r="H36" s="111"/>
      <c r="I36" s="111">
        <v>0</v>
      </c>
      <c r="J36" s="111">
        <v>0</v>
      </c>
      <c r="K36" s="114"/>
    </row>
    <row r="37" spans="1:11" ht="14.25" customHeight="1">
      <c r="A37" s="255"/>
      <c r="B37" s="110" t="s">
        <v>600</v>
      </c>
      <c r="C37" s="77"/>
      <c r="D37" s="111"/>
      <c r="E37" s="111"/>
      <c r="F37" s="111">
        <f t="shared" ref="F37:G37" si="25">SUM(F36)</f>
        <v>0</v>
      </c>
      <c r="G37" s="111">
        <f t="shared" si="25"/>
        <v>0</v>
      </c>
      <c r="H37" s="111"/>
      <c r="I37" s="111">
        <v>0</v>
      </c>
      <c r="J37" s="111">
        <v>0</v>
      </c>
      <c r="K37" s="115"/>
    </row>
    <row r="38" spans="1:11" ht="14.25" customHeight="1">
      <c r="A38" s="253">
        <v>45901</v>
      </c>
      <c r="B38" s="110" t="s">
        <v>598</v>
      </c>
      <c r="C38" s="116">
        <f>K35</f>
        <v>43758.884499999898</v>
      </c>
      <c r="D38" s="111">
        <f>57737.77896226</f>
        <v>57737.778962260003</v>
      </c>
      <c r="E38" s="112">
        <v>116334.42</v>
      </c>
      <c r="F38" s="111">
        <f t="shared" ref="F38:G38" si="26">SUM(F37)</f>
        <v>0</v>
      </c>
      <c r="G38" s="111">
        <f t="shared" si="26"/>
        <v>0</v>
      </c>
      <c r="H38" s="111">
        <f>E38</f>
        <v>116334.42</v>
      </c>
      <c r="I38" s="111">
        <v>0</v>
      </c>
      <c r="J38" s="111">
        <v>0</v>
      </c>
      <c r="K38" s="113">
        <f>(D39-E39)+(I39+J39)</f>
        <v>16263.743462259896</v>
      </c>
    </row>
    <row r="39" spans="1:11" ht="14.25" customHeight="1">
      <c r="A39" s="254"/>
      <c r="B39" s="110" t="s">
        <v>599</v>
      </c>
      <c r="C39" s="77"/>
      <c r="D39" s="111">
        <f>SUM(C38:D38)</f>
        <v>101496.66346225989</v>
      </c>
      <c r="E39" s="111">
        <f t="shared" ref="E39:G39" si="27">SUM(E38)</f>
        <v>116334.42</v>
      </c>
      <c r="F39" s="111">
        <f t="shared" si="27"/>
        <v>0</v>
      </c>
      <c r="G39" s="111">
        <f t="shared" si="27"/>
        <v>0</v>
      </c>
      <c r="H39" s="111"/>
      <c r="I39" s="111">
        <v>31101.5</v>
      </c>
      <c r="J39" s="111">
        <v>0</v>
      </c>
      <c r="K39" s="114"/>
    </row>
    <row r="40" spans="1:11" ht="14.25" customHeight="1">
      <c r="A40" s="255"/>
      <c r="B40" s="110" t="s">
        <v>600</v>
      </c>
      <c r="C40" s="77"/>
      <c r="D40" s="111"/>
      <c r="E40" s="111"/>
      <c r="F40" s="111">
        <f t="shared" ref="F40:G40" si="28">SUM(F39)</f>
        <v>0</v>
      </c>
      <c r="G40" s="111">
        <f t="shared" si="28"/>
        <v>0</v>
      </c>
      <c r="H40" s="111"/>
      <c r="I40" s="111">
        <v>0</v>
      </c>
      <c r="J40" s="111">
        <v>0</v>
      </c>
      <c r="K40" s="115"/>
    </row>
    <row r="41" spans="1:11" ht="14.25" customHeight="1">
      <c r="A41" s="253">
        <v>45931</v>
      </c>
      <c r="B41" s="110" t="s">
        <v>598</v>
      </c>
      <c r="C41" s="116">
        <f>K38</f>
        <v>16263.743462259896</v>
      </c>
      <c r="D41" s="111">
        <v>106824.51000000001</v>
      </c>
      <c r="E41" s="112">
        <v>97862.262399999992</v>
      </c>
      <c r="F41" s="111">
        <f t="shared" ref="F41:G41" si="29">SUM(F40)</f>
        <v>0</v>
      </c>
      <c r="G41" s="111">
        <f t="shared" si="29"/>
        <v>0</v>
      </c>
      <c r="H41" s="111">
        <f>E41</f>
        <v>97862.262399999992</v>
      </c>
      <c r="I41" s="111">
        <v>0</v>
      </c>
      <c r="J41" s="111">
        <v>0</v>
      </c>
      <c r="K41" s="113">
        <f>(D42-E42)+(I42+J42)</f>
        <v>25225.991062259913</v>
      </c>
    </row>
    <row r="42" spans="1:11" ht="14.25" customHeight="1">
      <c r="A42" s="254"/>
      <c r="B42" s="110" t="s">
        <v>599</v>
      </c>
      <c r="C42" s="77"/>
      <c r="D42" s="111">
        <f>SUM(C41:D41)</f>
        <v>123088.25346225991</v>
      </c>
      <c r="E42" s="111">
        <f t="shared" ref="E42:G42" si="30">SUM(E41)</f>
        <v>97862.262399999992</v>
      </c>
      <c r="F42" s="111">
        <f t="shared" si="30"/>
        <v>0</v>
      </c>
      <c r="G42" s="111">
        <f t="shared" si="30"/>
        <v>0</v>
      </c>
      <c r="H42" s="111"/>
      <c r="I42" s="111">
        <v>0</v>
      </c>
      <c r="J42" s="111">
        <v>0</v>
      </c>
      <c r="K42" s="114"/>
    </row>
    <row r="43" spans="1:11" ht="14.25" customHeight="1">
      <c r="A43" s="255"/>
      <c r="B43" s="110" t="s">
        <v>600</v>
      </c>
      <c r="C43" s="77"/>
      <c r="D43" s="111"/>
      <c r="E43" s="111"/>
      <c r="F43" s="111">
        <f t="shared" ref="F43:G43" si="31">SUM(F42)</f>
        <v>0</v>
      </c>
      <c r="G43" s="111">
        <f t="shared" si="31"/>
        <v>0</v>
      </c>
      <c r="H43" s="111"/>
      <c r="I43" s="111">
        <v>0</v>
      </c>
      <c r="J43" s="111">
        <v>0</v>
      </c>
      <c r="K43" s="115"/>
    </row>
    <row r="44" spans="1:11" ht="14.25" customHeight="1">
      <c r="A44" s="253">
        <v>45962</v>
      </c>
      <c r="B44" s="110" t="s">
        <v>598</v>
      </c>
      <c r="C44" s="116">
        <f>K41</f>
        <v>25225.991062259913</v>
      </c>
      <c r="D44" s="111">
        <v>84838.84</v>
      </c>
      <c r="E44" s="112">
        <v>102166.21</v>
      </c>
      <c r="F44" s="111">
        <f t="shared" ref="F44:G44" si="32">SUM(F43)</f>
        <v>0</v>
      </c>
      <c r="G44" s="111">
        <f t="shared" si="32"/>
        <v>0</v>
      </c>
      <c r="H44" s="111">
        <f>E44</f>
        <v>102166.21</v>
      </c>
      <c r="I44" s="111">
        <v>29419.5</v>
      </c>
      <c r="J44" s="111">
        <v>0</v>
      </c>
      <c r="K44" s="113">
        <f>(D45-E45)+(I45+J45)</f>
        <v>7898.6210622599028</v>
      </c>
    </row>
    <row r="45" spans="1:11" ht="14.25" customHeight="1">
      <c r="A45" s="254"/>
      <c r="B45" s="110" t="s">
        <v>599</v>
      </c>
      <c r="C45" s="77"/>
      <c r="D45" s="111">
        <f>SUM(C44:D44)</f>
        <v>110064.83106225991</v>
      </c>
      <c r="E45" s="111">
        <f t="shared" ref="E45:G45" si="33">SUM(E44)</f>
        <v>102166.21</v>
      </c>
      <c r="F45" s="111">
        <f t="shared" si="33"/>
        <v>0</v>
      </c>
      <c r="G45" s="111">
        <f t="shared" si="33"/>
        <v>0</v>
      </c>
      <c r="H45" s="111"/>
      <c r="I45" s="111">
        <v>0</v>
      </c>
      <c r="J45" s="111">
        <v>0</v>
      </c>
      <c r="K45" s="114"/>
    </row>
    <row r="46" spans="1:11" ht="14.25" customHeight="1">
      <c r="A46" s="255"/>
      <c r="B46" s="110" t="s">
        <v>600</v>
      </c>
      <c r="C46" s="77"/>
      <c r="D46" s="111"/>
      <c r="E46" s="111"/>
      <c r="F46" s="111">
        <f t="shared" ref="F46:G46" si="34">SUM(F45)</f>
        <v>0</v>
      </c>
      <c r="G46" s="111">
        <f t="shared" si="34"/>
        <v>0</v>
      </c>
      <c r="H46" s="111"/>
      <c r="I46" s="111">
        <v>0</v>
      </c>
      <c r="J46" s="111">
        <v>0</v>
      </c>
      <c r="K46" s="115"/>
    </row>
    <row r="47" spans="1:11" ht="14.25" customHeight="1">
      <c r="A47" s="253">
        <v>45992</v>
      </c>
      <c r="B47" s="110" t="s">
        <v>3059</v>
      </c>
      <c r="C47" s="116">
        <f>K44</f>
        <v>7898.6210622599028</v>
      </c>
      <c r="D47" s="111">
        <f>22313.9+40000</f>
        <v>62313.9</v>
      </c>
      <c r="E47" s="112">
        <v>53489.19</v>
      </c>
      <c r="F47" s="111">
        <f t="shared" ref="F47:G47" si="35">SUM(F46)</f>
        <v>0</v>
      </c>
      <c r="G47" s="111">
        <f t="shared" si="35"/>
        <v>0</v>
      </c>
      <c r="H47" s="111">
        <f>E47</f>
        <v>53489.19</v>
      </c>
      <c r="I47" s="111">
        <v>40000</v>
      </c>
      <c r="J47" s="111">
        <v>0</v>
      </c>
      <c r="K47" s="113">
        <f>(D48-E48)+(I48+J48)</f>
        <v>16723.331062259909</v>
      </c>
    </row>
    <row r="48" spans="1:11" ht="14.25" customHeight="1">
      <c r="A48" s="254"/>
      <c r="B48" s="110" t="s">
        <v>599</v>
      </c>
      <c r="C48" s="77"/>
      <c r="D48" s="111">
        <f>SUM(C47:D47)</f>
        <v>70212.521062259912</v>
      </c>
      <c r="E48" s="111">
        <f t="shared" ref="E48:G48" si="36">SUM(E47)</f>
        <v>53489.19</v>
      </c>
      <c r="F48" s="111">
        <f t="shared" si="36"/>
        <v>0</v>
      </c>
      <c r="G48" s="111">
        <f t="shared" si="36"/>
        <v>0</v>
      </c>
      <c r="H48" s="111"/>
      <c r="I48" s="111">
        <v>0</v>
      </c>
      <c r="J48" s="111">
        <v>0</v>
      </c>
      <c r="K48" s="114"/>
    </row>
    <row r="49" spans="1:11" ht="14.25" customHeight="1">
      <c r="A49" s="255"/>
      <c r="B49" s="110" t="s">
        <v>600</v>
      </c>
      <c r="C49" s="77"/>
      <c r="D49" s="111"/>
      <c r="E49" s="111"/>
      <c r="F49" s="111">
        <f t="shared" ref="F49:G49" si="37">SUM(F48)</f>
        <v>0</v>
      </c>
      <c r="G49" s="111">
        <f t="shared" si="37"/>
        <v>0</v>
      </c>
      <c r="H49" s="111"/>
      <c r="I49" s="111">
        <v>0</v>
      </c>
      <c r="J49" s="111">
        <v>0</v>
      </c>
      <c r="K49" s="115"/>
    </row>
    <row r="50" spans="1:11" ht="14.25" customHeight="1">
      <c r="A50" s="117"/>
    </row>
    <row r="51" spans="1:11" ht="14.25" customHeight="1">
      <c r="A51" s="117"/>
    </row>
    <row r="52" spans="1:11" ht="14.25" customHeight="1">
      <c r="A52" s="117"/>
    </row>
    <row r="53" spans="1:11" ht="14.25" customHeight="1">
      <c r="A53" s="117"/>
    </row>
    <row r="54" spans="1:11" ht="14.25" customHeight="1">
      <c r="A54" s="117"/>
    </row>
    <row r="55" spans="1:11" ht="14.25" customHeight="1">
      <c r="A55" s="117"/>
    </row>
    <row r="56" spans="1:11" ht="14.25" customHeight="1">
      <c r="A56" s="117"/>
    </row>
    <row r="57" spans="1:11" ht="14.25" customHeight="1">
      <c r="A57" s="117"/>
    </row>
    <row r="58" spans="1:11" ht="14.25" customHeight="1">
      <c r="A58" s="117"/>
    </row>
    <row r="59" spans="1:11" ht="14.25" customHeight="1">
      <c r="A59" s="117"/>
    </row>
    <row r="60" spans="1:11" ht="14.25" customHeight="1">
      <c r="A60" s="117"/>
    </row>
    <row r="61" spans="1:11" ht="14.25" customHeight="1">
      <c r="A61" s="117"/>
    </row>
    <row r="62" spans="1:11" ht="14.25" customHeight="1">
      <c r="A62" s="117"/>
    </row>
    <row r="63" spans="1:11" ht="14.25" customHeight="1">
      <c r="A63" s="117"/>
    </row>
    <row r="64" spans="1:11" ht="14.25" customHeight="1">
      <c r="A64" s="117"/>
    </row>
    <row r="65" spans="1:1" ht="14.25" customHeight="1">
      <c r="A65" s="117"/>
    </row>
    <row r="66" spans="1:1" ht="14.25" customHeight="1">
      <c r="A66" s="117"/>
    </row>
    <row r="67" spans="1:1" ht="14.25" customHeight="1">
      <c r="A67" s="117"/>
    </row>
    <row r="68" spans="1:1" ht="14.25" customHeight="1">
      <c r="A68" s="117"/>
    </row>
    <row r="69" spans="1:1" ht="14.25" customHeight="1">
      <c r="A69" s="117"/>
    </row>
    <row r="70" spans="1:1" ht="14.25" customHeight="1">
      <c r="A70" s="117"/>
    </row>
    <row r="71" spans="1:1" ht="14.25" customHeight="1">
      <c r="A71" s="117"/>
    </row>
    <row r="72" spans="1:1" ht="14.25" customHeight="1">
      <c r="A72" s="117"/>
    </row>
    <row r="73" spans="1:1" ht="14.25" customHeight="1">
      <c r="A73" s="117"/>
    </row>
    <row r="74" spans="1:1" ht="14.25" customHeight="1">
      <c r="A74" s="117"/>
    </row>
    <row r="75" spans="1:1" ht="14.25" customHeight="1">
      <c r="A75" s="117"/>
    </row>
    <row r="76" spans="1:1" ht="14.25" customHeight="1">
      <c r="A76" s="117"/>
    </row>
    <row r="77" spans="1:1" ht="14.25" customHeight="1">
      <c r="A77" s="117"/>
    </row>
    <row r="78" spans="1:1" ht="14.25" customHeight="1">
      <c r="A78" s="117"/>
    </row>
    <row r="79" spans="1:1" ht="14.25" customHeight="1">
      <c r="A79" s="117"/>
    </row>
    <row r="80" spans="1:1" ht="14.25" customHeight="1">
      <c r="A80" s="117"/>
    </row>
    <row r="81" spans="1:1" ht="14.25" customHeight="1">
      <c r="A81" s="117"/>
    </row>
    <row r="82" spans="1:1" ht="14.25" customHeight="1">
      <c r="A82" s="117"/>
    </row>
    <row r="83" spans="1:1" ht="14.25" customHeight="1">
      <c r="A83" s="117"/>
    </row>
    <row r="84" spans="1:1" ht="14.25" customHeight="1">
      <c r="A84" s="117"/>
    </row>
    <row r="85" spans="1:1" ht="14.25" customHeight="1">
      <c r="A85" s="117"/>
    </row>
    <row r="86" spans="1:1" ht="14.25" customHeight="1">
      <c r="A86" s="117"/>
    </row>
    <row r="87" spans="1:1" ht="14.25" customHeight="1">
      <c r="A87" s="117"/>
    </row>
    <row r="88" spans="1:1" ht="14.25" customHeight="1">
      <c r="A88" s="117"/>
    </row>
    <row r="89" spans="1:1" ht="14.25" customHeight="1">
      <c r="A89" s="117"/>
    </row>
    <row r="90" spans="1:1" ht="14.25" customHeight="1">
      <c r="A90" s="117"/>
    </row>
    <row r="91" spans="1:1" ht="14.25" customHeight="1">
      <c r="A91" s="117"/>
    </row>
    <row r="92" spans="1:1" ht="14.25" customHeight="1">
      <c r="A92" s="117"/>
    </row>
    <row r="93" spans="1:1" ht="14.25" customHeight="1">
      <c r="A93" s="117"/>
    </row>
    <row r="94" spans="1:1" ht="14.25" customHeight="1">
      <c r="A94" s="117"/>
    </row>
    <row r="95" spans="1:1" ht="14.25" customHeight="1">
      <c r="A95" s="117"/>
    </row>
    <row r="96" spans="1:1" ht="14.25" customHeight="1">
      <c r="A96" s="117"/>
    </row>
    <row r="97" spans="1:1" ht="14.25" customHeight="1">
      <c r="A97" s="117"/>
    </row>
    <row r="98" spans="1:1" ht="14.25" customHeight="1">
      <c r="A98" s="117"/>
    </row>
    <row r="99" spans="1:1" ht="14.25" customHeight="1">
      <c r="A99" s="117"/>
    </row>
    <row r="100" spans="1:1" ht="14.25" customHeight="1">
      <c r="A100" s="117"/>
    </row>
    <row r="101" spans="1:1" ht="14.25" customHeight="1">
      <c r="A101" s="117"/>
    </row>
    <row r="102" spans="1:1" ht="14.25" customHeight="1">
      <c r="A102" s="117"/>
    </row>
    <row r="103" spans="1:1" ht="14.25" customHeight="1">
      <c r="A103" s="117"/>
    </row>
    <row r="104" spans="1:1" ht="14.25" customHeight="1">
      <c r="A104" s="117"/>
    </row>
    <row r="105" spans="1:1" ht="14.25" customHeight="1">
      <c r="A105" s="117"/>
    </row>
    <row r="106" spans="1:1" ht="14.25" customHeight="1">
      <c r="A106" s="117"/>
    </row>
    <row r="107" spans="1:1" ht="14.25" customHeight="1">
      <c r="A107" s="117"/>
    </row>
    <row r="108" spans="1:1" ht="14.25" customHeight="1">
      <c r="A108" s="117"/>
    </row>
    <row r="109" spans="1:1" ht="14.25" customHeight="1">
      <c r="A109" s="117"/>
    </row>
    <row r="110" spans="1:1" ht="14.25" customHeight="1">
      <c r="A110" s="117"/>
    </row>
    <row r="111" spans="1:1" ht="14.25" customHeight="1">
      <c r="A111" s="117"/>
    </row>
    <row r="112" spans="1:1" ht="14.25" customHeight="1">
      <c r="A112" s="117"/>
    </row>
    <row r="113" spans="1:1" ht="14.25" customHeight="1">
      <c r="A113" s="117"/>
    </row>
    <row r="114" spans="1:1" ht="14.25" customHeight="1">
      <c r="A114" s="117"/>
    </row>
    <row r="115" spans="1:1" ht="14.25" customHeight="1">
      <c r="A115" s="117"/>
    </row>
    <row r="116" spans="1:1" ht="14.25" customHeight="1">
      <c r="A116" s="117"/>
    </row>
    <row r="117" spans="1:1" ht="14.25" customHeight="1">
      <c r="A117" s="117"/>
    </row>
    <row r="118" spans="1:1" ht="14.25" customHeight="1">
      <c r="A118" s="117"/>
    </row>
    <row r="119" spans="1:1" ht="14.25" customHeight="1">
      <c r="A119" s="117"/>
    </row>
    <row r="120" spans="1:1" ht="14.25" customHeight="1">
      <c r="A120" s="117"/>
    </row>
    <row r="121" spans="1:1" ht="14.25" customHeight="1">
      <c r="A121" s="117"/>
    </row>
    <row r="122" spans="1:1" ht="14.25" customHeight="1">
      <c r="A122" s="117"/>
    </row>
    <row r="123" spans="1:1" ht="14.25" customHeight="1">
      <c r="A123" s="117"/>
    </row>
    <row r="124" spans="1:1" ht="14.25" customHeight="1">
      <c r="A124" s="117"/>
    </row>
    <row r="125" spans="1:1" ht="14.25" customHeight="1">
      <c r="A125" s="117"/>
    </row>
    <row r="126" spans="1:1" ht="14.25" customHeight="1">
      <c r="A126" s="117"/>
    </row>
    <row r="127" spans="1:1" ht="14.25" customHeight="1">
      <c r="A127" s="117"/>
    </row>
    <row r="128" spans="1:1" ht="14.25" customHeight="1">
      <c r="A128" s="117"/>
    </row>
    <row r="129" spans="1:1" ht="14.25" customHeight="1">
      <c r="A129" s="117"/>
    </row>
    <row r="130" spans="1:1" ht="14.25" customHeight="1">
      <c r="A130" s="117"/>
    </row>
    <row r="131" spans="1:1" ht="14.25" customHeight="1">
      <c r="A131" s="117"/>
    </row>
    <row r="132" spans="1:1" ht="14.25" customHeight="1">
      <c r="A132" s="117"/>
    </row>
    <row r="133" spans="1:1" ht="14.25" customHeight="1">
      <c r="A133" s="117"/>
    </row>
    <row r="134" spans="1:1" ht="14.25" customHeight="1">
      <c r="A134" s="117"/>
    </row>
    <row r="135" spans="1:1" ht="14.25" customHeight="1">
      <c r="A135" s="117"/>
    </row>
    <row r="136" spans="1:1" ht="14.25" customHeight="1">
      <c r="A136" s="117"/>
    </row>
    <row r="137" spans="1:1" ht="14.25" customHeight="1">
      <c r="A137" s="117"/>
    </row>
    <row r="138" spans="1:1" ht="14.25" customHeight="1">
      <c r="A138" s="117"/>
    </row>
    <row r="139" spans="1:1" ht="14.25" customHeight="1">
      <c r="A139" s="117"/>
    </row>
    <row r="140" spans="1:1" ht="14.25" customHeight="1">
      <c r="A140" s="117"/>
    </row>
    <row r="141" spans="1:1" ht="14.25" customHeight="1">
      <c r="A141" s="117"/>
    </row>
    <row r="142" spans="1:1" ht="14.25" customHeight="1">
      <c r="A142" s="117"/>
    </row>
    <row r="143" spans="1:1" ht="14.25" customHeight="1">
      <c r="A143" s="117"/>
    </row>
    <row r="144" spans="1:1" ht="14.25" customHeight="1">
      <c r="A144" s="117"/>
    </row>
    <row r="145" spans="1:1" ht="14.25" customHeight="1">
      <c r="A145" s="117"/>
    </row>
    <row r="146" spans="1:1" ht="14.25" customHeight="1">
      <c r="A146" s="117"/>
    </row>
    <row r="147" spans="1:1" ht="14.25" customHeight="1">
      <c r="A147" s="117"/>
    </row>
    <row r="148" spans="1:1" ht="14.25" customHeight="1">
      <c r="A148" s="117"/>
    </row>
    <row r="149" spans="1:1" ht="14.25" customHeight="1">
      <c r="A149" s="117"/>
    </row>
    <row r="150" spans="1:1" ht="14.25" customHeight="1">
      <c r="A150" s="117"/>
    </row>
    <row r="151" spans="1:1" ht="14.25" customHeight="1">
      <c r="A151" s="117"/>
    </row>
    <row r="152" spans="1:1" ht="14.25" customHeight="1">
      <c r="A152" s="117"/>
    </row>
    <row r="153" spans="1:1" ht="14.25" customHeight="1">
      <c r="A153" s="117"/>
    </row>
    <row r="154" spans="1:1" ht="14.25" customHeight="1">
      <c r="A154" s="117"/>
    </row>
    <row r="155" spans="1:1" ht="14.25" customHeight="1">
      <c r="A155" s="117"/>
    </row>
    <row r="156" spans="1:1" ht="14.25" customHeight="1">
      <c r="A156" s="117"/>
    </row>
    <row r="157" spans="1:1" ht="14.25" customHeight="1">
      <c r="A157" s="117"/>
    </row>
    <row r="158" spans="1:1" ht="14.25" customHeight="1">
      <c r="A158" s="117"/>
    </row>
    <row r="159" spans="1:1" ht="14.25" customHeight="1">
      <c r="A159" s="117"/>
    </row>
    <row r="160" spans="1:1" ht="14.25" customHeight="1">
      <c r="A160" s="117"/>
    </row>
    <row r="161" spans="1:1" ht="14.25" customHeight="1">
      <c r="A161" s="117"/>
    </row>
    <row r="162" spans="1:1" ht="14.25" customHeight="1">
      <c r="A162" s="117"/>
    </row>
    <row r="163" spans="1:1" ht="14.25" customHeight="1">
      <c r="A163" s="117"/>
    </row>
    <row r="164" spans="1:1" ht="14.25" customHeight="1">
      <c r="A164" s="117"/>
    </row>
    <row r="165" spans="1:1" ht="14.25" customHeight="1">
      <c r="A165" s="117"/>
    </row>
    <row r="166" spans="1:1" ht="14.25" customHeight="1">
      <c r="A166" s="117"/>
    </row>
    <row r="167" spans="1:1" ht="14.25" customHeight="1">
      <c r="A167" s="117"/>
    </row>
    <row r="168" spans="1:1" ht="14.25" customHeight="1">
      <c r="A168" s="117"/>
    </row>
    <row r="169" spans="1:1" ht="14.25" customHeight="1">
      <c r="A169" s="117"/>
    </row>
    <row r="170" spans="1:1" ht="14.25" customHeight="1">
      <c r="A170" s="117"/>
    </row>
    <row r="171" spans="1:1" ht="14.25" customHeight="1">
      <c r="A171" s="117"/>
    </row>
    <row r="172" spans="1:1" ht="14.25" customHeight="1">
      <c r="A172" s="117"/>
    </row>
    <row r="173" spans="1:1" ht="14.25" customHeight="1">
      <c r="A173" s="117"/>
    </row>
    <row r="174" spans="1:1" ht="14.25" customHeight="1">
      <c r="A174" s="117"/>
    </row>
    <row r="175" spans="1:1" ht="14.25" customHeight="1">
      <c r="A175" s="117"/>
    </row>
    <row r="176" spans="1:1" ht="14.25" customHeight="1">
      <c r="A176" s="117"/>
    </row>
    <row r="177" spans="1:1" ht="14.25" customHeight="1">
      <c r="A177" s="117"/>
    </row>
    <row r="178" spans="1:1" ht="14.25" customHeight="1">
      <c r="A178" s="117"/>
    </row>
    <row r="179" spans="1:1" ht="14.25" customHeight="1">
      <c r="A179" s="117"/>
    </row>
    <row r="180" spans="1:1" ht="14.25" customHeight="1">
      <c r="A180" s="117"/>
    </row>
    <row r="181" spans="1:1" ht="14.25" customHeight="1">
      <c r="A181" s="117"/>
    </row>
    <row r="182" spans="1:1" ht="14.25" customHeight="1">
      <c r="A182" s="117"/>
    </row>
    <row r="183" spans="1:1" ht="14.25" customHeight="1">
      <c r="A183" s="117"/>
    </row>
    <row r="184" spans="1:1" ht="14.25" customHeight="1">
      <c r="A184" s="117"/>
    </row>
    <row r="185" spans="1:1" ht="14.25" customHeight="1">
      <c r="A185" s="117"/>
    </row>
    <row r="186" spans="1:1" ht="14.25" customHeight="1">
      <c r="A186" s="117"/>
    </row>
    <row r="187" spans="1:1" ht="14.25" customHeight="1">
      <c r="A187" s="117"/>
    </row>
    <row r="188" spans="1:1" ht="14.25" customHeight="1">
      <c r="A188" s="117"/>
    </row>
    <row r="189" spans="1:1" ht="14.25" customHeight="1">
      <c r="A189" s="117"/>
    </row>
    <row r="190" spans="1:1" ht="14.25" customHeight="1">
      <c r="A190" s="117"/>
    </row>
    <row r="191" spans="1:1" ht="14.25" customHeight="1">
      <c r="A191" s="117"/>
    </row>
    <row r="192" spans="1:1" ht="14.25" customHeight="1">
      <c r="A192" s="117"/>
    </row>
    <row r="193" spans="1:1" ht="14.25" customHeight="1">
      <c r="A193" s="117"/>
    </row>
    <row r="194" spans="1:1" ht="14.25" customHeight="1">
      <c r="A194" s="117"/>
    </row>
    <row r="195" spans="1:1" ht="14.25" customHeight="1">
      <c r="A195" s="117"/>
    </row>
    <row r="196" spans="1:1" ht="14.25" customHeight="1">
      <c r="A196" s="117"/>
    </row>
    <row r="197" spans="1:1" ht="14.25" customHeight="1">
      <c r="A197" s="117"/>
    </row>
    <row r="198" spans="1:1" ht="14.25" customHeight="1">
      <c r="A198" s="117"/>
    </row>
    <row r="199" spans="1:1" ht="14.25" customHeight="1">
      <c r="A199" s="117"/>
    </row>
    <row r="200" spans="1:1" ht="14.25" customHeight="1">
      <c r="A200" s="117"/>
    </row>
    <row r="201" spans="1:1" ht="14.25" customHeight="1">
      <c r="A201" s="117"/>
    </row>
    <row r="202" spans="1:1" ht="14.25" customHeight="1">
      <c r="A202" s="117"/>
    </row>
    <row r="203" spans="1:1" ht="14.25" customHeight="1">
      <c r="A203" s="117"/>
    </row>
    <row r="204" spans="1:1" ht="14.25" customHeight="1">
      <c r="A204" s="117"/>
    </row>
    <row r="205" spans="1:1" ht="14.25" customHeight="1">
      <c r="A205" s="117"/>
    </row>
    <row r="206" spans="1:1" ht="14.25" customHeight="1">
      <c r="A206" s="117"/>
    </row>
    <row r="207" spans="1:1" ht="14.25" customHeight="1">
      <c r="A207" s="117"/>
    </row>
    <row r="208" spans="1:1" ht="14.25" customHeight="1">
      <c r="A208" s="117"/>
    </row>
    <row r="209" spans="1:1" ht="14.25" customHeight="1">
      <c r="A209" s="117"/>
    </row>
    <row r="210" spans="1:1" ht="14.25" customHeight="1">
      <c r="A210" s="117"/>
    </row>
    <row r="211" spans="1:1" ht="14.25" customHeight="1">
      <c r="A211" s="117"/>
    </row>
    <row r="212" spans="1:1" ht="14.25" customHeight="1">
      <c r="A212" s="117"/>
    </row>
    <row r="213" spans="1:1" ht="14.25" customHeight="1">
      <c r="A213" s="117"/>
    </row>
    <row r="214" spans="1:1" ht="14.25" customHeight="1">
      <c r="A214" s="117"/>
    </row>
    <row r="215" spans="1:1" ht="14.25" customHeight="1">
      <c r="A215" s="117"/>
    </row>
    <row r="216" spans="1:1" ht="14.25" customHeight="1">
      <c r="A216" s="117"/>
    </row>
    <row r="217" spans="1:1" ht="14.25" customHeight="1">
      <c r="A217" s="117"/>
    </row>
    <row r="218" spans="1:1" ht="14.25" customHeight="1">
      <c r="A218" s="117"/>
    </row>
    <row r="219" spans="1:1" ht="14.25" customHeight="1">
      <c r="A219" s="117"/>
    </row>
    <row r="220" spans="1:1" ht="14.25" customHeight="1">
      <c r="A220" s="117"/>
    </row>
    <row r="221" spans="1:1" ht="14.25" customHeight="1">
      <c r="A221" s="117"/>
    </row>
    <row r="222" spans="1:1" ht="14.25" customHeight="1">
      <c r="A222" s="117"/>
    </row>
    <row r="223" spans="1:1" ht="14.25" customHeight="1">
      <c r="A223" s="117"/>
    </row>
    <row r="224" spans="1:1" ht="14.25" customHeight="1">
      <c r="A224" s="117"/>
    </row>
    <row r="225" spans="1:1" ht="14.25" customHeight="1">
      <c r="A225" s="117"/>
    </row>
    <row r="226" spans="1:1" ht="14.25" customHeight="1">
      <c r="A226" s="117"/>
    </row>
    <row r="227" spans="1:1" ht="14.25" customHeight="1">
      <c r="A227" s="117"/>
    </row>
    <row r="228" spans="1:1" ht="14.25" customHeight="1">
      <c r="A228" s="117"/>
    </row>
    <row r="229" spans="1:1" ht="14.25" customHeight="1">
      <c r="A229" s="117"/>
    </row>
    <row r="230" spans="1:1" ht="14.25" customHeight="1">
      <c r="A230" s="117"/>
    </row>
    <row r="231" spans="1:1" ht="14.25" customHeight="1">
      <c r="A231" s="117"/>
    </row>
    <row r="232" spans="1:1" ht="14.25" customHeight="1">
      <c r="A232" s="117"/>
    </row>
    <row r="233" spans="1:1" ht="14.25" customHeight="1">
      <c r="A233" s="117"/>
    </row>
    <row r="234" spans="1:1" ht="14.25" customHeight="1">
      <c r="A234" s="117"/>
    </row>
    <row r="235" spans="1:1" ht="14.25" customHeight="1">
      <c r="A235" s="117"/>
    </row>
    <row r="236" spans="1:1" ht="14.25" customHeight="1">
      <c r="A236" s="117"/>
    </row>
    <row r="237" spans="1:1" ht="14.25" customHeight="1">
      <c r="A237" s="117"/>
    </row>
    <row r="238" spans="1:1" ht="14.25" customHeight="1">
      <c r="A238" s="117"/>
    </row>
    <row r="239" spans="1:1" ht="14.25" customHeight="1">
      <c r="A239" s="117"/>
    </row>
    <row r="240" spans="1:1" ht="14.25" customHeight="1">
      <c r="A240" s="117"/>
    </row>
    <row r="241" spans="1:1" ht="14.25" customHeight="1">
      <c r="A241" s="117"/>
    </row>
    <row r="242" spans="1:1" ht="14.25" customHeight="1">
      <c r="A242" s="117"/>
    </row>
    <row r="243" spans="1:1" ht="14.25" customHeight="1">
      <c r="A243" s="117"/>
    </row>
    <row r="244" spans="1:1" ht="14.25" customHeight="1">
      <c r="A244" s="117"/>
    </row>
    <row r="245" spans="1:1" ht="14.25" customHeight="1">
      <c r="A245" s="117"/>
    </row>
    <row r="246" spans="1:1" ht="14.25" customHeight="1">
      <c r="A246" s="117"/>
    </row>
    <row r="247" spans="1:1" ht="14.25" customHeight="1">
      <c r="A247" s="117"/>
    </row>
    <row r="248" spans="1:1" ht="14.25" customHeight="1">
      <c r="A248" s="117"/>
    </row>
    <row r="249" spans="1:1" ht="14.25" customHeight="1">
      <c r="A249" s="117"/>
    </row>
    <row r="250" spans="1:1" ht="15.75" customHeight="1"/>
    <row r="251" spans="1:1" ht="15.75" customHeight="1"/>
    <row r="252" spans="1:1" ht="15.75" customHeight="1"/>
    <row r="253" spans="1:1" ht="15.75" customHeight="1"/>
    <row r="254" spans="1:1" ht="15.75" customHeight="1"/>
    <row r="255" spans="1:1" ht="15.75" customHeight="1"/>
    <row r="256" spans="1: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4:A16"/>
    <mergeCell ref="A17:A19"/>
    <mergeCell ref="A41:A43"/>
    <mergeCell ref="A44:A46"/>
    <mergeCell ref="A47:A49"/>
    <mergeCell ref="A20:A22"/>
    <mergeCell ref="A23:A25"/>
    <mergeCell ref="A26:A28"/>
    <mergeCell ref="A29:A31"/>
    <mergeCell ref="A32:A34"/>
    <mergeCell ref="A35:A37"/>
    <mergeCell ref="A38:A40"/>
    <mergeCell ref="A2:A4"/>
    <mergeCell ref="K2:K4"/>
    <mergeCell ref="A5:A7"/>
    <mergeCell ref="A8:A10"/>
    <mergeCell ref="A11:A13"/>
  </mergeCells>
  <pageMargins left="0.511811024" right="0.511811024" top="0.78740157499999996" bottom="0.78740157499999996" header="0" footer="0"/>
  <pageSetup orientation="landscape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1000"/>
  <sheetViews>
    <sheetView workbookViewId="0"/>
  </sheetViews>
  <sheetFormatPr defaultColWidth="12.6640625" defaultRowHeight="15" customHeight="1"/>
  <cols>
    <col min="1" max="1" width="90.33203125" customWidth="1"/>
    <col min="2" max="26" width="8.6640625" customWidth="1"/>
  </cols>
  <sheetData>
    <row r="1" spans="1:2" ht="14.25" customHeight="1">
      <c r="A1" s="45" t="s">
        <v>3060</v>
      </c>
      <c r="B1" s="45">
        <v>30810.010349999997</v>
      </c>
    </row>
    <row r="2" spans="1:2" ht="14.25" customHeight="1">
      <c r="A2" s="45" t="s">
        <v>3061</v>
      </c>
      <c r="B2" s="45">
        <v>2464.8008279999999</v>
      </c>
    </row>
    <row r="3" spans="1:2" ht="14.25" customHeight="1">
      <c r="A3" s="45" t="s">
        <v>3062</v>
      </c>
      <c r="B3" s="45">
        <v>308.10010349999999</v>
      </c>
    </row>
    <row r="4" spans="1:2" ht="14.25" customHeight="1">
      <c r="A4" s="45" t="s">
        <v>3063</v>
      </c>
      <c r="B4" s="45">
        <v>647.01021734999995</v>
      </c>
    </row>
    <row r="5" spans="1:2" ht="14.25" customHeight="1">
      <c r="A5" s="45" t="s">
        <v>161</v>
      </c>
      <c r="B5" s="45">
        <v>6645.7192324949992</v>
      </c>
    </row>
    <row r="6" spans="1:2" ht="14.25" customHeight="1">
      <c r="A6" s="45" t="s">
        <v>581</v>
      </c>
      <c r="B6" s="45">
        <v>200</v>
      </c>
    </row>
    <row r="7" spans="1:2" ht="14.25" customHeight="1">
      <c r="A7" s="45" t="s">
        <v>3064</v>
      </c>
      <c r="B7" s="45">
        <v>14000</v>
      </c>
    </row>
    <row r="8" spans="1:2" ht="14.25" customHeight="1">
      <c r="A8" s="45" t="s">
        <v>3065</v>
      </c>
      <c r="B8" s="45">
        <v>3884.58</v>
      </c>
    </row>
    <row r="9" spans="1:2" ht="14.25" customHeight="1">
      <c r="A9" s="45" t="s">
        <v>3066</v>
      </c>
      <c r="B9" s="45">
        <v>612.38</v>
      </c>
    </row>
    <row r="10" spans="1:2" ht="14.25" customHeight="1">
      <c r="A10" s="45" t="s">
        <v>3067</v>
      </c>
      <c r="B10" s="45">
        <v>200</v>
      </c>
    </row>
    <row r="11" spans="1:2" ht="14.25" customHeight="1">
      <c r="A11" s="45" t="s">
        <v>3068</v>
      </c>
      <c r="B11" s="45">
        <v>200</v>
      </c>
    </row>
    <row r="12" spans="1:2" ht="14.25" customHeight="1">
      <c r="A12" s="45" t="s">
        <v>3069</v>
      </c>
      <c r="B12" s="45">
        <v>906</v>
      </c>
    </row>
    <row r="13" spans="1:2" ht="14.25" customHeight="1">
      <c r="B13" s="45">
        <f>SUM(B1:B12)</f>
        <v>60878.600731344995</v>
      </c>
    </row>
    <row r="14" spans="1:2" ht="14.25" customHeight="1"/>
    <row r="15" spans="1:2" ht="14.25" customHeight="1"/>
    <row r="16" spans="1: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/>
  </sheetViews>
  <sheetFormatPr defaultColWidth="12.6640625" defaultRowHeight="15" customHeight="1"/>
  <cols>
    <col min="1" max="1" width="10.6640625" customWidth="1"/>
    <col min="2" max="2" width="23.21875" customWidth="1"/>
    <col min="3" max="3" width="14.88671875" customWidth="1"/>
    <col min="4" max="7" width="22" customWidth="1"/>
    <col min="8" max="8" width="25.6640625" customWidth="1"/>
    <col min="9" max="11" width="22" customWidth="1"/>
    <col min="12" max="12" width="12" customWidth="1"/>
    <col min="13" max="13" width="13.109375" customWidth="1"/>
    <col min="14" max="26" width="8.6640625" customWidth="1"/>
  </cols>
  <sheetData>
    <row r="1" spans="1:26" ht="14.25" customHeight="1">
      <c r="A1" s="107" t="s">
        <v>587</v>
      </c>
      <c r="B1" s="108" t="s">
        <v>588</v>
      </c>
      <c r="C1" s="108" t="s">
        <v>589</v>
      </c>
      <c r="D1" s="108" t="s">
        <v>590</v>
      </c>
      <c r="E1" s="108" t="s">
        <v>591</v>
      </c>
      <c r="F1" s="108" t="s">
        <v>592</v>
      </c>
      <c r="G1" s="108" t="s">
        <v>593</v>
      </c>
      <c r="H1" s="108" t="s">
        <v>594</v>
      </c>
      <c r="I1" s="108" t="s">
        <v>595</v>
      </c>
      <c r="J1" s="108" t="s">
        <v>596</v>
      </c>
      <c r="K1" s="108" t="s">
        <v>597</v>
      </c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14.25" customHeight="1">
      <c r="A2" s="253">
        <v>45536</v>
      </c>
      <c r="B2" s="236" t="s">
        <v>598</v>
      </c>
      <c r="C2" s="116">
        <v>12689.5</v>
      </c>
      <c r="D2" s="237">
        <v>525000</v>
      </c>
      <c r="E2" s="237">
        <v>171084.65000000005</v>
      </c>
      <c r="F2" s="237">
        <v>123120.61</v>
      </c>
      <c r="G2" s="237">
        <v>44019.040000000001</v>
      </c>
      <c r="H2" s="237">
        <v>171084.65000000005</v>
      </c>
      <c r="I2" s="237">
        <v>0</v>
      </c>
      <c r="J2" s="238">
        <v>0</v>
      </c>
      <c r="K2" s="256">
        <f>(D3-E3)+(I3+J3)</f>
        <v>199465.19999999995</v>
      </c>
    </row>
    <row r="3" spans="1:26" ht="14.25" customHeight="1">
      <c r="A3" s="254"/>
      <c r="B3" s="110" t="s">
        <v>599</v>
      </c>
      <c r="C3" s="77"/>
      <c r="D3" s="111">
        <f>SUM(C2:D2)</f>
        <v>537689.5</v>
      </c>
      <c r="E3" s="111">
        <f>SUM(F2:H2)</f>
        <v>338224.30000000005</v>
      </c>
      <c r="F3" s="111"/>
      <c r="G3" s="111"/>
      <c r="H3" s="111"/>
      <c r="I3" s="111">
        <v>0</v>
      </c>
      <c r="J3" s="239">
        <v>0</v>
      </c>
      <c r="K3" s="254"/>
    </row>
    <row r="4" spans="1:26" ht="14.25" customHeight="1">
      <c r="A4" s="255"/>
      <c r="B4" s="240" t="s">
        <v>600</v>
      </c>
      <c r="C4" s="241"/>
      <c r="D4" s="242"/>
      <c r="E4" s="242"/>
      <c r="F4" s="242"/>
      <c r="G4" s="242"/>
      <c r="H4" s="242"/>
      <c r="I4" s="242">
        <v>0</v>
      </c>
      <c r="J4" s="243">
        <v>0</v>
      </c>
      <c r="K4" s="255"/>
    </row>
    <row r="5" spans="1:26" ht="14.25" customHeight="1">
      <c r="A5" s="253">
        <v>45566</v>
      </c>
      <c r="B5" s="236" t="s">
        <v>598</v>
      </c>
      <c r="C5" s="116">
        <f>K2</f>
        <v>199465.19999999995</v>
      </c>
      <c r="D5" s="237">
        <f>34205.44+8000</f>
        <v>42205.440000000002</v>
      </c>
      <c r="E5" s="237">
        <v>69152.2</v>
      </c>
      <c r="F5" s="237">
        <v>21224.65</v>
      </c>
      <c r="G5" s="237">
        <v>4165.07</v>
      </c>
      <c r="H5" s="237">
        <v>69152.2</v>
      </c>
      <c r="I5" s="237">
        <v>0</v>
      </c>
      <c r="J5" s="244">
        <v>0</v>
      </c>
      <c r="K5" s="113">
        <f>(D6-E6)+(I6+J6)</f>
        <v>282678.05999999994</v>
      </c>
    </row>
    <row r="6" spans="1:26" ht="14.25" customHeight="1">
      <c r="A6" s="254"/>
      <c r="B6" s="110" t="s">
        <v>599</v>
      </c>
      <c r="C6" s="77"/>
      <c r="D6" s="111">
        <f>SUM(C5:D5)</f>
        <v>241670.63999999996</v>
      </c>
      <c r="E6" s="111">
        <f>SUM(F5:H5)</f>
        <v>94541.92</v>
      </c>
      <c r="F6" s="111"/>
      <c r="G6" s="111"/>
      <c r="H6" s="111"/>
      <c r="I6" s="111">
        <v>91530.299999999974</v>
      </c>
      <c r="J6" s="159">
        <v>44019.040000000001</v>
      </c>
      <c r="K6" s="114"/>
    </row>
    <row r="7" spans="1:26" ht="14.25" customHeight="1">
      <c r="A7" s="255"/>
      <c r="B7" s="240" t="s">
        <v>600</v>
      </c>
      <c r="C7" s="241"/>
      <c r="D7" s="242"/>
      <c r="E7" s="242"/>
      <c r="F7" s="242"/>
      <c r="G7" s="242"/>
      <c r="H7" s="242"/>
      <c r="I7" s="242">
        <v>0</v>
      </c>
      <c r="J7" s="245">
        <v>0</v>
      </c>
      <c r="K7" s="115"/>
    </row>
    <row r="8" spans="1:26" ht="14.25" customHeight="1">
      <c r="A8" s="295">
        <v>45597</v>
      </c>
      <c r="B8" s="246" t="s">
        <v>598</v>
      </c>
      <c r="C8" s="116">
        <f>K5</f>
        <v>282678.05999999994</v>
      </c>
      <c r="D8" s="112">
        <v>74886.63</v>
      </c>
      <c r="E8" s="112">
        <v>102780.51150000001</v>
      </c>
      <c r="F8" s="112">
        <v>0</v>
      </c>
      <c r="G8" s="112">
        <v>0</v>
      </c>
      <c r="H8" s="112">
        <v>102780.51150000001</v>
      </c>
      <c r="I8" s="112">
        <v>0</v>
      </c>
      <c r="J8" s="247">
        <v>0</v>
      </c>
      <c r="K8" s="113">
        <f>(D9-E9)+(I9+J9)</f>
        <v>254784.17849999992</v>
      </c>
    </row>
    <row r="9" spans="1:26" ht="14.25" customHeight="1">
      <c r="A9" s="254"/>
      <c r="B9" s="110" t="s">
        <v>599</v>
      </c>
      <c r="C9" s="77"/>
      <c r="D9" s="111">
        <f>SUM(C8:D8)</f>
        <v>357564.68999999994</v>
      </c>
      <c r="E9" s="111">
        <f t="shared" ref="E9:H9" si="0">SUM(E8)</f>
        <v>102780.51150000001</v>
      </c>
      <c r="F9" s="111">
        <f t="shared" si="0"/>
        <v>0</v>
      </c>
      <c r="G9" s="111">
        <f t="shared" si="0"/>
        <v>0</v>
      </c>
      <c r="H9" s="111">
        <f t="shared" si="0"/>
        <v>102780.51150000001</v>
      </c>
      <c r="I9" s="111">
        <v>0</v>
      </c>
      <c r="J9" s="159">
        <v>0</v>
      </c>
      <c r="K9" s="114"/>
    </row>
    <row r="10" spans="1:26" ht="14.25" customHeight="1">
      <c r="A10" s="255"/>
      <c r="B10" s="110" t="s">
        <v>600</v>
      </c>
      <c r="C10" s="77"/>
      <c r="D10" s="111"/>
      <c r="E10" s="111"/>
      <c r="F10" s="111"/>
      <c r="G10" s="111"/>
      <c r="H10" s="111"/>
      <c r="I10" s="111">
        <v>0</v>
      </c>
      <c r="J10" s="159">
        <v>0</v>
      </c>
      <c r="K10" s="115"/>
    </row>
    <row r="11" spans="1:26" ht="14.25" customHeight="1">
      <c r="A11" s="253">
        <v>45627</v>
      </c>
      <c r="B11" s="110" t="s">
        <v>598</v>
      </c>
      <c r="C11" s="116">
        <f>K8</f>
        <v>254784.17849999992</v>
      </c>
      <c r="D11" s="111">
        <v>113087.4</v>
      </c>
      <c r="E11" s="112">
        <v>133056.53249999997</v>
      </c>
      <c r="F11" s="111">
        <v>0</v>
      </c>
      <c r="G11" s="111">
        <v>0</v>
      </c>
      <c r="H11" s="111">
        <v>133056.53249999997</v>
      </c>
      <c r="I11" s="111">
        <v>0</v>
      </c>
      <c r="J11" s="111">
        <v>0</v>
      </c>
      <c r="K11" s="113">
        <f>(D12-E12)+(I12+J12)</f>
        <v>234815.04599999997</v>
      </c>
    </row>
    <row r="12" spans="1:26" ht="14.25" customHeight="1">
      <c r="A12" s="254"/>
      <c r="B12" s="110" t="s">
        <v>599</v>
      </c>
      <c r="C12" s="77"/>
      <c r="D12" s="111">
        <f>SUM(C11:D11)</f>
        <v>367871.57849999995</v>
      </c>
      <c r="E12" s="111">
        <f t="shared" ref="E12:G12" si="1">SUM(E11)</f>
        <v>133056.53249999997</v>
      </c>
      <c r="F12" s="111">
        <f t="shared" si="1"/>
        <v>0</v>
      </c>
      <c r="G12" s="111">
        <f t="shared" si="1"/>
        <v>0</v>
      </c>
      <c r="H12" s="111"/>
      <c r="I12" s="111">
        <v>0</v>
      </c>
      <c r="J12" s="111">
        <v>0</v>
      </c>
      <c r="K12" s="114"/>
      <c r="L12" s="118"/>
    </row>
    <row r="13" spans="1:26" ht="14.25" customHeight="1">
      <c r="A13" s="255"/>
      <c r="B13" s="110" t="s">
        <v>600</v>
      </c>
      <c r="C13" s="77"/>
      <c r="D13" s="111"/>
      <c r="E13" s="111"/>
      <c r="F13" s="111"/>
      <c r="G13" s="111"/>
      <c r="H13" s="111"/>
      <c r="I13" s="111">
        <v>0</v>
      </c>
      <c r="J13" s="111">
        <v>0</v>
      </c>
      <c r="K13" s="115"/>
    </row>
    <row r="14" spans="1:26" ht="14.25" customHeight="1">
      <c r="A14" s="253">
        <v>45658</v>
      </c>
      <c r="B14" s="110" t="s">
        <v>598</v>
      </c>
      <c r="C14" s="116">
        <f>K11</f>
        <v>234815.04599999997</v>
      </c>
      <c r="D14" s="111">
        <v>35387.26</v>
      </c>
      <c r="E14" s="112">
        <v>69424.901499999993</v>
      </c>
      <c r="F14" s="111">
        <f t="shared" ref="F14:G14" si="2">SUM(F13)</f>
        <v>0</v>
      </c>
      <c r="G14" s="111">
        <f t="shared" si="2"/>
        <v>0</v>
      </c>
      <c r="H14" s="111">
        <v>69424.901499999993</v>
      </c>
      <c r="I14" s="111">
        <v>0</v>
      </c>
      <c r="J14" s="111">
        <v>0</v>
      </c>
      <c r="K14" s="113">
        <f>(D15-E15)+(I15+J15)</f>
        <v>200777.4045</v>
      </c>
    </row>
    <row r="15" spans="1:26" ht="14.25" customHeight="1">
      <c r="A15" s="254"/>
      <c r="B15" s="110" t="s">
        <v>599</v>
      </c>
      <c r="C15" s="77"/>
      <c r="D15" s="111">
        <f>SUM(C14:D14)</f>
        <v>270202.30599999998</v>
      </c>
      <c r="E15" s="111">
        <f t="shared" ref="E15:G15" si="3">SUM(E14)</f>
        <v>69424.901499999993</v>
      </c>
      <c r="F15" s="111">
        <f t="shared" si="3"/>
        <v>0</v>
      </c>
      <c r="G15" s="111">
        <f t="shared" si="3"/>
        <v>0</v>
      </c>
      <c r="H15" s="111"/>
      <c r="I15" s="111">
        <v>0</v>
      </c>
      <c r="J15" s="111">
        <v>0</v>
      </c>
      <c r="K15" s="114"/>
    </row>
    <row r="16" spans="1:26" ht="14.25" customHeight="1">
      <c r="A16" s="255"/>
      <c r="B16" s="110" t="s">
        <v>600</v>
      </c>
      <c r="C16" s="77"/>
      <c r="D16" s="111"/>
      <c r="E16" s="111"/>
      <c r="F16" s="111">
        <f t="shared" ref="F16:G16" si="4">SUM(F15)</f>
        <v>0</v>
      </c>
      <c r="G16" s="111">
        <f t="shared" si="4"/>
        <v>0</v>
      </c>
      <c r="H16" s="111"/>
      <c r="I16" s="111">
        <v>0</v>
      </c>
      <c r="J16" s="111">
        <v>0</v>
      </c>
      <c r="K16" s="115"/>
    </row>
    <row r="17" spans="1:11" ht="14.25" customHeight="1">
      <c r="A17" s="253">
        <v>45689</v>
      </c>
      <c r="B17" s="110" t="s">
        <v>598</v>
      </c>
      <c r="C17" s="116">
        <f>K14</f>
        <v>200777.4045</v>
      </c>
      <c r="D17" s="111">
        <v>135264.07</v>
      </c>
      <c r="E17" s="112">
        <v>89732.594499999992</v>
      </c>
      <c r="F17" s="111">
        <f t="shared" ref="F17:G17" si="5">SUM(F16)</f>
        <v>0</v>
      </c>
      <c r="G17" s="111">
        <f t="shared" si="5"/>
        <v>0</v>
      </c>
      <c r="H17" s="111">
        <f>E17</f>
        <v>89732.594499999992</v>
      </c>
      <c r="I17" s="111">
        <v>0</v>
      </c>
      <c r="J17" s="111">
        <v>0</v>
      </c>
      <c r="K17" s="113">
        <f>(D18-E18)+(I18+J18)</f>
        <v>246308.88</v>
      </c>
    </row>
    <row r="18" spans="1:11" ht="14.25" customHeight="1">
      <c r="A18" s="254"/>
      <c r="B18" s="110" t="s">
        <v>599</v>
      </c>
      <c r="C18" s="77"/>
      <c r="D18" s="111">
        <f>SUM(C17:D17)</f>
        <v>336041.47450000001</v>
      </c>
      <c r="E18" s="111">
        <f t="shared" ref="E18:G18" si="6">SUM(E17)</f>
        <v>89732.594499999992</v>
      </c>
      <c r="F18" s="111">
        <f t="shared" si="6"/>
        <v>0</v>
      </c>
      <c r="G18" s="111">
        <f t="shared" si="6"/>
        <v>0</v>
      </c>
      <c r="H18" s="111"/>
      <c r="I18" s="111">
        <v>0</v>
      </c>
      <c r="J18" s="111">
        <v>0</v>
      </c>
      <c r="K18" s="114"/>
    </row>
    <row r="19" spans="1:11" ht="14.25" customHeight="1">
      <c r="A19" s="255"/>
      <c r="B19" s="110" t="s">
        <v>600</v>
      </c>
      <c r="C19" s="77"/>
      <c r="D19" s="111"/>
      <c r="E19" s="111"/>
      <c r="F19" s="111">
        <f t="shared" ref="F19:G19" si="7">SUM(F18)</f>
        <v>0</v>
      </c>
      <c r="G19" s="111">
        <f t="shared" si="7"/>
        <v>0</v>
      </c>
      <c r="H19" s="111"/>
      <c r="I19" s="111">
        <v>0</v>
      </c>
      <c r="J19" s="111">
        <v>0</v>
      </c>
      <c r="K19" s="115"/>
    </row>
    <row r="20" spans="1:11" ht="14.25" customHeight="1">
      <c r="A20" s="253">
        <v>45717</v>
      </c>
      <c r="B20" s="110" t="s">
        <v>598</v>
      </c>
      <c r="C20" s="116">
        <f>K17</f>
        <v>246308.88</v>
      </c>
      <c r="D20" s="111">
        <v>72246.34</v>
      </c>
      <c r="E20" s="112">
        <v>76102.240000000005</v>
      </c>
      <c r="F20" s="111">
        <f t="shared" ref="F20:G20" si="8">SUM(F19)</f>
        <v>0</v>
      </c>
      <c r="G20" s="111">
        <f t="shared" si="8"/>
        <v>0</v>
      </c>
      <c r="H20" s="111">
        <f>E20</f>
        <v>76102.240000000005</v>
      </c>
      <c r="I20" s="111">
        <v>0</v>
      </c>
      <c r="J20" s="111">
        <v>0</v>
      </c>
      <c r="K20" s="113">
        <f>(D21-E21)+(I21+J21)</f>
        <v>242452.97999999998</v>
      </c>
    </row>
    <row r="21" spans="1:11" ht="14.25" customHeight="1">
      <c r="A21" s="254"/>
      <c r="B21" s="110" t="s">
        <v>599</v>
      </c>
      <c r="C21" s="77"/>
      <c r="D21" s="111">
        <f>SUM(C20:D20)</f>
        <v>318555.21999999997</v>
      </c>
      <c r="E21" s="111">
        <f t="shared" ref="E21:G21" si="9">SUM(E20)</f>
        <v>76102.240000000005</v>
      </c>
      <c r="F21" s="111">
        <f t="shared" si="9"/>
        <v>0</v>
      </c>
      <c r="G21" s="111">
        <f t="shared" si="9"/>
        <v>0</v>
      </c>
      <c r="H21" s="111"/>
      <c r="I21" s="111">
        <v>0</v>
      </c>
      <c r="J21" s="111">
        <v>0</v>
      </c>
      <c r="K21" s="114"/>
    </row>
    <row r="22" spans="1:11" ht="14.25" customHeight="1">
      <c r="A22" s="255"/>
      <c r="B22" s="110" t="s">
        <v>600</v>
      </c>
      <c r="C22" s="77"/>
      <c r="D22" s="111"/>
      <c r="E22" s="111"/>
      <c r="F22" s="111">
        <f t="shared" ref="F22:G22" si="10">SUM(F21)</f>
        <v>0</v>
      </c>
      <c r="G22" s="111">
        <f t="shared" si="10"/>
        <v>0</v>
      </c>
      <c r="H22" s="111"/>
      <c r="I22" s="111">
        <v>0</v>
      </c>
      <c r="J22" s="111">
        <v>0</v>
      </c>
      <c r="K22" s="115"/>
    </row>
    <row r="23" spans="1:11" ht="14.25" customHeight="1">
      <c r="A23" s="253">
        <v>45748</v>
      </c>
      <c r="B23" s="110" t="s">
        <v>598</v>
      </c>
      <c r="C23" s="116">
        <f>K20</f>
        <v>242452.97999999998</v>
      </c>
      <c r="D23" s="111">
        <v>51664.159999999996</v>
      </c>
      <c r="E23" s="112">
        <v>88989.791000000012</v>
      </c>
      <c r="F23" s="111">
        <f t="shared" ref="F23:G23" si="11">SUM(F22)</f>
        <v>0</v>
      </c>
      <c r="G23" s="111">
        <f t="shared" si="11"/>
        <v>0</v>
      </c>
      <c r="H23" s="111">
        <f>E23</f>
        <v>88989.791000000012</v>
      </c>
      <c r="I23" s="111">
        <v>0</v>
      </c>
      <c r="J23" s="111">
        <v>0</v>
      </c>
      <c r="K23" s="113">
        <f>(D24-E24)+(I24+J24)</f>
        <v>205127.34899999993</v>
      </c>
    </row>
    <row r="24" spans="1:11" ht="14.25" customHeight="1">
      <c r="A24" s="254"/>
      <c r="B24" s="110" t="s">
        <v>599</v>
      </c>
      <c r="C24" s="77"/>
      <c r="D24" s="111">
        <f>SUM(C23:D23)</f>
        <v>294117.13999999996</v>
      </c>
      <c r="E24" s="111">
        <f t="shared" ref="E24:G24" si="12">SUM(E23)</f>
        <v>88989.791000000012</v>
      </c>
      <c r="F24" s="111">
        <f t="shared" si="12"/>
        <v>0</v>
      </c>
      <c r="G24" s="111">
        <f t="shared" si="12"/>
        <v>0</v>
      </c>
      <c r="H24" s="111"/>
      <c r="I24" s="111">
        <v>0</v>
      </c>
      <c r="J24" s="111">
        <v>0</v>
      </c>
      <c r="K24" s="114"/>
    </row>
    <row r="25" spans="1:11" ht="14.25" customHeight="1">
      <c r="A25" s="255"/>
      <c r="B25" s="110" t="s">
        <v>600</v>
      </c>
      <c r="C25" s="77"/>
      <c r="D25" s="111"/>
      <c r="E25" s="111"/>
      <c r="F25" s="111">
        <f t="shared" ref="F25:G25" si="13">SUM(F24)</f>
        <v>0</v>
      </c>
      <c r="G25" s="111">
        <f t="shared" si="13"/>
        <v>0</v>
      </c>
      <c r="H25" s="111"/>
      <c r="I25" s="111">
        <v>0</v>
      </c>
      <c r="J25" s="111">
        <v>0</v>
      </c>
      <c r="K25" s="115"/>
    </row>
    <row r="26" spans="1:11" ht="14.25" customHeight="1">
      <c r="A26" s="253">
        <v>45778</v>
      </c>
      <c r="B26" s="110" t="s">
        <v>598</v>
      </c>
      <c r="C26" s="116">
        <f>K23</f>
        <v>205127.34899999993</v>
      </c>
      <c r="D26" s="111">
        <v>62839.56</v>
      </c>
      <c r="E26" s="112">
        <v>78577.916000000012</v>
      </c>
      <c r="F26" s="111">
        <f t="shared" ref="F26:G26" si="14">SUM(F25)</f>
        <v>0</v>
      </c>
      <c r="G26" s="111">
        <f t="shared" si="14"/>
        <v>0</v>
      </c>
      <c r="H26" s="111">
        <f>E26</f>
        <v>78577.916000000012</v>
      </c>
      <c r="I26" s="111">
        <v>0</v>
      </c>
      <c r="J26" s="111">
        <v>0</v>
      </c>
      <c r="K26" s="113">
        <f>(D27-E27)+(I27+J27)</f>
        <v>189388.9929999999</v>
      </c>
    </row>
    <row r="27" spans="1:11" ht="14.25" customHeight="1">
      <c r="A27" s="254"/>
      <c r="B27" s="110" t="s">
        <v>599</v>
      </c>
      <c r="C27" s="77"/>
      <c r="D27" s="111">
        <f>SUM(C26:D26)</f>
        <v>267966.90899999993</v>
      </c>
      <c r="E27" s="111">
        <f t="shared" ref="E27:G27" si="15">SUM(E26)</f>
        <v>78577.916000000012</v>
      </c>
      <c r="F27" s="111">
        <f t="shared" si="15"/>
        <v>0</v>
      </c>
      <c r="G27" s="111">
        <f t="shared" si="15"/>
        <v>0</v>
      </c>
      <c r="H27" s="111"/>
      <c r="I27" s="111">
        <v>0</v>
      </c>
      <c r="J27" s="111">
        <v>0</v>
      </c>
      <c r="K27" s="114"/>
    </row>
    <row r="28" spans="1:11" ht="14.25" customHeight="1">
      <c r="A28" s="255"/>
      <c r="B28" s="110" t="s">
        <v>600</v>
      </c>
      <c r="C28" s="77"/>
      <c r="D28" s="111"/>
      <c r="E28" s="111"/>
      <c r="F28" s="111">
        <f t="shared" ref="F28:G28" si="16">SUM(F27)</f>
        <v>0</v>
      </c>
      <c r="G28" s="111">
        <f t="shared" si="16"/>
        <v>0</v>
      </c>
      <c r="H28" s="111"/>
      <c r="I28" s="111">
        <v>0</v>
      </c>
      <c r="J28" s="111">
        <v>0</v>
      </c>
      <c r="K28" s="115"/>
    </row>
    <row r="29" spans="1:11" ht="14.25" customHeight="1">
      <c r="A29" s="253">
        <v>45809</v>
      </c>
      <c r="B29" s="110" t="s">
        <v>598</v>
      </c>
      <c r="C29" s="116">
        <f>K26</f>
        <v>189388.9929999999</v>
      </c>
      <c r="D29" s="111">
        <v>31344.42</v>
      </c>
      <c r="E29" s="112">
        <v>90455.012000000017</v>
      </c>
      <c r="F29" s="111">
        <f t="shared" ref="F29:G29" si="17">SUM(F28)</f>
        <v>0</v>
      </c>
      <c r="G29" s="111">
        <f t="shared" si="17"/>
        <v>0</v>
      </c>
      <c r="H29" s="111">
        <f>E29</f>
        <v>90455.012000000017</v>
      </c>
      <c r="I29" s="111">
        <v>0</v>
      </c>
      <c r="J29" s="111">
        <v>0</v>
      </c>
      <c r="K29" s="113">
        <f>(D30-E30)+(I30+J30)</f>
        <v>130278.40099999987</v>
      </c>
    </row>
    <row r="30" spans="1:11" ht="14.25" customHeight="1">
      <c r="A30" s="254"/>
      <c r="B30" s="110" t="s">
        <v>599</v>
      </c>
      <c r="C30" s="77"/>
      <c r="D30" s="111">
        <f>SUM(C29:D29)</f>
        <v>220733.41299999988</v>
      </c>
      <c r="E30" s="111">
        <f t="shared" ref="E30:G30" si="18">SUM(E29)</f>
        <v>90455.012000000017</v>
      </c>
      <c r="F30" s="111">
        <f t="shared" si="18"/>
        <v>0</v>
      </c>
      <c r="G30" s="111">
        <f t="shared" si="18"/>
        <v>0</v>
      </c>
      <c r="H30" s="111"/>
      <c r="I30" s="111">
        <v>0</v>
      </c>
      <c r="J30" s="111">
        <v>0</v>
      </c>
      <c r="K30" s="114"/>
    </row>
    <row r="31" spans="1:11" ht="14.25" customHeight="1">
      <c r="A31" s="255"/>
      <c r="B31" s="110" t="s">
        <v>600</v>
      </c>
      <c r="C31" s="77"/>
      <c r="D31" s="111"/>
      <c r="E31" s="111"/>
      <c r="F31" s="111">
        <f t="shared" ref="F31:G31" si="19">SUM(F30)</f>
        <v>0</v>
      </c>
      <c r="G31" s="111">
        <f t="shared" si="19"/>
        <v>0</v>
      </c>
      <c r="H31" s="111"/>
      <c r="I31" s="111">
        <v>0</v>
      </c>
      <c r="J31" s="111">
        <v>0</v>
      </c>
      <c r="K31" s="115"/>
    </row>
    <row r="32" spans="1:11" ht="14.25" customHeight="1">
      <c r="A32" s="253">
        <v>45839</v>
      </c>
      <c r="B32" s="110" t="s">
        <v>598</v>
      </c>
      <c r="C32" s="116">
        <f>K29</f>
        <v>130278.40099999987</v>
      </c>
      <c r="D32" s="111">
        <v>143052.18</v>
      </c>
      <c r="E32" s="112">
        <v>122968.45999999999</v>
      </c>
      <c r="F32" s="111">
        <f t="shared" ref="F32:G32" si="20">SUM(F31)</f>
        <v>0</v>
      </c>
      <c r="G32" s="111">
        <f t="shared" si="20"/>
        <v>0</v>
      </c>
      <c r="H32" s="111">
        <f>E32</f>
        <v>122968.45999999999</v>
      </c>
      <c r="I32" s="111">
        <v>0</v>
      </c>
      <c r="J32" s="111">
        <v>0</v>
      </c>
      <c r="K32" s="113">
        <f>(D33-E33)+(I33+J33)</f>
        <v>150362.1209999999</v>
      </c>
    </row>
    <row r="33" spans="1:13" ht="14.25" customHeight="1">
      <c r="A33" s="254"/>
      <c r="B33" s="110" t="s">
        <v>599</v>
      </c>
      <c r="C33" s="77"/>
      <c r="D33" s="111">
        <f>SUM(C32:D32)</f>
        <v>273330.58099999989</v>
      </c>
      <c r="E33" s="111">
        <f t="shared" ref="E33:G33" si="21">SUM(E32)</f>
        <v>122968.45999999999</v>
      </c>
      <c r="F33" s="111">
        <f t="shared" si="21"/>
        <v>0</v>
      </c>
      <c r="G33" s="111">
        <f t="shared" si="21"/>
        <v>0</v>
      </c>
      <c r="H33" s="111"/>
      <c r="I33" s="111">
        <v>0</v>
      </c>
      <c r="J33" s="111">
        <v>0</v>
      </c>
      <c r="K33" s="114"/>
    </row>
    <row r="34" spans="1:13" ht="14.25" customHeight="1">
      <c r="A34" s="255"/>
      <c r="B34" s="110" t="s">
        <v>600</v>
      </c>
      <c r="C34" s="77"/>
      <c r="D34" s="111"/>
      <c r="E34" s="111"/>
      <c r="F34" s="111">
        <f t="shared" ref="F34:G34" si="22">SUM(F33)</f>
        <v>0</v>
      </c>
      <c r="G34" s="111">
        <f t="shared" si="22"/>
        <v>0</v>
      </c>
      <c r="H34" s="111"/>
      <c r="I34" s="111">
        <v>0</v>
      </c>
      <c r="J34" s="111">
        <v>0</v>
      </c>
      <c r="K34" s="115"/>
    </row>
    <row r="35" spans="1:13" ht="14.25" customHeight="1">
      <c r="A35" s="253">
        <v>45870</v>
      </c>
      <c r="B35" s="110" t="s">
        <v>598</v>
      </c>
      <c r="C35" s="116">
        <f>K32</f>
        <v>150362.1209999999</v>
      </c>
      <c r="D35" s="111">
        <v>25367.65</v>
      </c>
      <c r="E35" s="112">
        <v>131970.88649999999</v>
      </c>
      <c r="F35" s="111">
        <f t="shared" ref="F35:G35" si="23">SUM(F34)</f>
        <v>0</v>
      </c>
      <c r="G35" s="111">
        <f t="shared" si="23"/>
        <v>0</v>
      </c>
      <c r="H35" s="111">
        <f>E35</f>
        <v>131970.88649999999</v>
      </c>
      <c r="I35" s="111">
        <v>0</v>
      </c>
      <c r="J35" s="111">
        <v>0</v>
      </c>
      <c r="K35" s="113">
        <f>(D36-E36)+(I36+J36)</f>
        <v>43758.884499999898</v>
      </c>
    </row>
    <row r="36" spans="1:13" ht="14.25" customHeight="1">
      <c r="A36" s="254"/>
      <c r="B36" s="110" t="s">
        <v>599</v>
      </c>
      <c r="C36" s="77"/>
      <c r="D36" s="111">
        <f>SUM(C35:D35)</f>
        <v>175729.77099999989</v>
      </c>
      <c r="E36" s="111">
        <f t="shared" ref="E36:G36" si="24">SUM(E35)</f>
        <v>131970.88649999999</v>
      </c>
      <c r="F36" s="111">
        <f t="shared" si="24"/>
        <v>0</v>
      </c>
      <c r="G36" s="111">
        <f t="shared" si="24"/>
        <v>0</v>
      </c>
      <c r="H36" s="111"/>
      <c r="I36" s="111">
        <v>0</v>
      </c>
      <c r="J36" s="111">
        <v>0</v>
      </c>
      <c r="K36" s="114"/>
    </row>
    <row r="37" spans="1:13" ht="14.25" customHeight="1">
      <c r="A37" s="255"/>
      <c r="B37" s="110" t="s">
        <v>600</v>
      </c>
      <c r="C37" s="77"/>
      <c r="D37" s="111"/>
      <c r="E37" s="111"/>
      <c r="F37" s="111">
        <f t="shared" ref="F37:G37" si="25">SUM(F36)</f>
        <v>0</v>
      </c>
      <c r="G37" s="111">
        <f t="shared" si="25"/>
        <v>0</v>
      </c>
      <c r="H37" s="111"/>
      <c r="I37" s="111">
        <v>0</v>
      </c>
      <c r="J37" s="111">
        <v>0</v>
      </c>
      <c r="K37" s="115"/>
    </row>
    <row r="38" spans="1:13" ht="14.25" customHeight="1">
      <c r="A38" s="253">
        <v>45901</v>
      </c>
      <c r="B38" s="110" t="s">
        <v>598</v>
      </c>
      <c r="C38" s="116">
        <f>K35</f>
        <v>43758.884499999898</v>
      </c>
      <c r="D38" s="111">
        <f>57737.77896226</f>
        <v>57737.778962260003</v>
      </c>
      <c r="E38" s="112">
        <v>116334.42</v>
      </c>
      <c r="F38" s="111">
        <f t="shared" ref="F38:G38" si="26">SUM(F37)</f>
        <v>0</v>
      </c>
      <c r="G38" s="111">
        <f t="shared" si="26"/>
        <v>0</v>
      </c>
      <c r="H38" s="111">
        <f>E38</f>
        <v>116334.42</v>
      </c>
      <c r="I38" s="111">
        <v>0</v>
      </c>
      <c r="J38" s="111">
        <v>0</v>
      </c>
      <c r="K38" s="113">
        <f>(D39-E39)+(I39+J39)</f>
        <v>16263.743462259896</v>
      </c>
    </row>
    <row r="39" spans="1:13" ht="14.25" customHeight="1">
      <c r="A39" s="254"/>
      <c r="B39" s="110" t="s">
        <v>599</v>
      </c>
      <c r="C39" s="77"/>
      <c r="D39" s="111">
        <f>SUM(C38:D38)</f>
        <v>101496.66346225989</v>
      </c>
      <c r="E39" s="111">
        <f t="shared" ref="E39:G39" si="27">SUM(E38)</f>
        <v>116334.42</v>
      </c>
      <c r="F39" s="111">
        <f t="shared" si="27"/>
        <v>0</v>
      </c>
      <c r="G39" s="111">
        <f t="shared" si="27"/>
        <v>0</v>
      </c>
      <c r="H39" s="111"/>
      <c r="I39" s="111">
        <v>31101.5</v>
      </c>
      <c r="J39" s="111">
        <v>0</v>
      </c>
      <c r="K39" s="114"/>
    </row>
    <row r="40" spans="1:13" ht="14.25" customHeight="1">
      <c r="A40" s="255"/>
      <c r="B40" s="110" t="s">
        <v>600</v>
      </c>
      <c r="C40" s="77"/>
      <c r="D40" s="111"/>
      <c r="E40" s="111"/>
      <c r="F40" s="111">
        <f t="shared" ref="F40:G40" si="28">SUM(F39)</f>
        <v>0</v>
      </c>
      <c r="G40" s="111">
        <f t="shared" si="28"/>
        <v>0</v>
      </c>
      <c r="H40" s="111"/>
      <c r="I40" s="111">
        <v>0</v>
      </c>
      <c r="J40" s="111">
        <v>0</v>
      </c>
      <c r="K40" s="115"/>
    </row>
    <row r="41" spans="1:13" ht="14.25" customHeight="1">
      <c r="A41" s="253">
        <v>45931</v>
      </c>
      <c r="B41" s="110" t="s">
        <v>598</v>
      </c>
      <c r="C41" s="116">
        <f>K38</f>
        <v>16263.743462259896</v>
      </c>
      <c r="D41" s="111">
        <v>106824.51000000001</v>
      </c>
      <c r="E41" s="112">
        <v>97862.262399999992</v>
      </c>
      <c r="F41" s="111">
        <f t="shared" ref="F41:G41" si="29">SUM(F40)</f>
        <v>0</v>
      </c>
      <c r="G41" s="111">
        <f t="shared" si="29"/>
        <v>0</v>
      </c>
      <c r="H41" s="111">
        <f>E41</f>
        <v>97862.262399999992</v>
      </c>
      <c r="I41" s="111">
        <v>0</v>
      </c>
      <c r="J41" s="111">
        <v>0</v>
      </c>
      <c r="K41" s="113">
        <f>(D42-E42)+(I42+J42)</f>
        <v>25225.991062259913</v>
      </c>
      <c r="L41" s="63"/>
    </row>
    <row r="42" spans="1:13" ht="14.25" customHeight="1">
      <c r="A42" s="254"/>
      <c r="B42" s="110" t="s">
        <v>599</v>
      </c>
      <c r="C42" s="77"/>
      <c r="D42" s="111">
        <f>SUM(C41:D41)</f>
        <v>123088.25346225991</v>
      </c>
      <c r="E42" s="111">
        <f t="shared" ref="E42:G42" si="30">SUM(E41)</f>
        <v>97862.262399999992</v>
      </c>
      <c r="F42" s="111">
        <f t="shared" si="30"/>
        <v>0</v>
      </c>
      <c r="G42" s="111">
        <f t="shared" si="30"/>
        <v>0</v>
      </c>
      <c r="H42" s="111"/>
      <c r="I42" s="111">
        <v>0</v>
      </c>
      <c r="J42" s="111">
        <v>0</v>
      </c>
      <c r="K42" s="114"/>
    </row>
    <row r="43" spans="1:13" ht="14.25" customHeight="1">
      <c r="A43" s="255"/>
      <c r="B43" s="110" t="s">
        <v>600</v>
      </c>
      <c r="C43" s="77"/>
      <c r="D43" s="111"/>
      <c r="E43" s="111"/>
      <c r="F43" s="111">
        <f t="shared" ref="F43:G43" si="31">SUM(F42)</f>
        <v>0</v>
      </c>
      <c r="G43" s="111">
        <f t="shared" si="31"/>
        <v>0</v>
      </c>
      <c r="H43" s="111"/>
      <c r="I43" s="111">
        <v>0</v>
      </c>
      <c r="J43" s="111">
        <v>0</v>
      </c>
      <c r="K43" s="115"/>
    </row>
    <row r="44" spans="1:13" ht="14.25" customHeight="1">
      <c r="A44" s="253">
        <v>45962</v>
      </c>
      <c r="B44" s="110" t="s">
        <v>598</v>
      </c>
      <c r="C44" s="116">
        <f>K41</f>
        <v>25225.991062259913</v>
      </c>
      <c r="D44" s="111">
        <v>84838.84</v>
      </c>
      <c r="E44" s="112">
        <v>102166.21</v>
      </c>
      <c r="F44" s="111">
        <f t="shared" ref="F44:G44" si="32">SUM(F43)</f>
        <v>0</v>
      </c>
      <c r="G44" s="111">
        <f t="shared" si="32"/>
        <v>0</v>
      </c>
      <c r="H44" s="111">
        <f>E44</f>
        <v>102166.21</v>
      </c>
      <c r="I44" s="111">
        <v>29419.5</v>
      </c>
      <c r="J44" s="111">
        <v>0</v>
      </c>
      <c r="K44" s="113">
        <f>(D45-E45)+(I45+J45)</f>
        <v>7898.6210622599028</v>
      </c>
    </row>
    <row r="45" spans="1:13" ht="14.25" customHeight="1">
      <c r="A45" s="254"/>
      <c r="B45" s="110" t="s">
        <v>599</v>
      </c>
      <c r="C45" s="77"/>
      <c r="D45" s="111">
        <f>SUM(C44:D44)</f>
        <v>110064.83106225991</v>
      </c>
      <c r="E45" s="111">
        <f t="shared" ref="E45:G45" si="33">SUM(E44)</f>
        <v>102166.21</v>
      </c>
      <c r="F45" s="111">
        <f t="shared" si="33"/>
        <v>0</v>
      </c>
      <c r="G45" s="111">
        <f t="shared" si="33"/>
        <v>0</v>
      </c>
      <c r="H45" s="111"/>
      <c r="I45" s="111">
        <v>0</v>
      </c>
      <c r="J45" s="111">
        <v>0</v>
      </c>
      <c r="K45" s="114"/>
    </row>
    <row r="46" spans="1:13" ht="14.25" customHeight="1">
      <c r="A46" s="255"/>
      <c r="B46" s="110" t="s">
        <v>600</v>
      </c>
      <c r="C46" s="77"/>
      <c r="D46" s="111"/>
      <c r="E46" s="111"/>
      <c r="F46" s="111">
        <f t="shared" ref="F46:G46" si="34">SUM(F45)</f>
        <v>0</v>
      </c>
      <c r="G46" s="111">
        <f t="shared" si="34"/>
        <v>0</v>
      </c>
      <c r="H46" s="111"/>
      <c r="I46" s="111">
        <v>0</v>
      </c>
      <c r="J46" s="111">
        <v>0</v>
      </c>
      <c r="K46" s="115"/>
    </row>
    <row r="47" spans="1:13" ht="14.25" customHeight="1">
      <c r="A47" s="253">
        <v>45992</v>
      </c>
      <c r="B47" s="110" t="s">
        <v>3059</v>
      </c>
      <c r="C47" s="116">
        <f>K44</f>
        <v>7898.6210622599028</v>
      </c>
      <c r="D47" s="111">
        <v>268538.24893774011</v>
      </c>
      <c r="E47" s="112">
        <v>53489.19</v>
      </c>
      <c r="F47" s="111">
        <f t="shared" ref="F47:G47" si="35">SUM(F46)</f>
        <v>0</v>
      </c>
      <c r="G47" s="111">
        <f t="shared" si="35"/>
        <v>0</v>
      </c>
      <c r="H47" s="111">
        <f>E47</f>
        <v>53489.19</v>
      </c>
      <c r="I47" s="111"/>
      <c r="J47" s="111">
        <v>0</v>
      </c>
      <c r="K47" s="113">
        <f>(D48-E48)+(I48+J48)</f>
        <v>222947.68</v>
      </c>
      <c r="L47" s="248">
        <v>17429.310000000001</v>
      </c>
      <c r="M47" s="118"/>
    </row>
    <row r="48" spans="1:13" ht="14.25" customHeight="1">
      <c r="A48" s="254"/>
      <c r="B48" s="110" t="s">
        <v>599</v>
      </c>
      <c r="C48" s="77"/>
      <c r="D48" s="111">
        <f>SUM(C47:D47)</f>
        <v>276436.87</v>
      </c>
      <c r="E48" s="111">
        <f t="shared" ref="E48:G48" si="36">SUM(E47)</f>
        <v>53489.19</v>
      </c>
      <c r="F48" s="111">
        <f t="shared" si="36"/>
        <v>0</v>
      </c>
      <c r="G48" s="111">
        <f t="shared" si="36"/>
        <v>0</v>
      </c>
      <c r="H48" s="111"/>
      <c r="I48" s="111">
        <v>0</v>
      </c>
      <c r="J48" s="111">
        <v>0</v>
      </c>
      <c r="K48" s="114"/>
    </row>
    <row r="49" spans="1:11" ht="14.25" customHeight="1">
      <c r="A49" s="255"/>
      <c r="B49" s="110" t="s">
        <v>600</v>
      </c>
      <c r="C49" s="77"/>
      <c r="D49" s="111"/>
      <c r="E49" s="111"/>
      <c r="F49" s="111">
        <f t="shared" ref="F49:G49" si="37">SUM(F48)</f>
        <v>0</v>
      </c>
      <c r="G49" s="111">
        <f t="shared" si="37"/>
        <v>0</v>
      </c>
      <c r="H49" s="111"/>
      <c r="I49" s="111">
        <v>0</v>
      </c>
      <c r="J49" s="111">
        <v>0</v>
      </c>
      <c r="K49" s="115"/>
    </row>
    <row r="50" spans="1:11" ht="14.25" customHeight="1">
      <c r="A50" s="117"/>
    </row>
    <row r="51" spans="1:11" ht="14.25" customHeight="1">
      <c r="A51" s="117"/>
    </row>
    <row r="52" spans="1:11" ht="14.25" customHeight="1">
      <c r="A52" s="117"/>
    </row>
    <row r="53" spans="1:11" ht="14.25" customHeight="1">
      <c r="A53" s="117"/>
    </row>
    <row r="54" spans="1:11" ht="14.25" customHeight="1">
      <c r="A54" s="117"/>
    </row>
    <row r="55" spans="1:11" ht="14.25" customHeight="1">
      <c r="A55" s="117"/>
    </row>
    <row r="56" spans="1:11" ht="14.25" customHeight="1">
      <c r="A56" s="117"/>
    </row>
    <row r="57" spans="1:11" ht="14.25" customHeight="1">
      <c r="A57" s="117"/>
    </row>
    <row r="58" spans="1:11" ht="14.25" customHeight="1">
      <c r="A58" s="117"/>
    </row>
    <row r="59" spans="1:11" ht="14.25" customHeight="1">
      <c r="A59" s="117"/>
    </row>
    <row r="60" spans="1:11" ht="14.25" customHeight="1">
      <c r="A60" s="117"/>
    </row>
    <row r="61" spans="1:11" ht="14.25" customHeight="1">
      <c r="A61" s="117"/>
    </row>
    <row r="62" spans="1:11" ht="14.25" customHeight="1">
      <c r="A62" s="117"/>
    </row>
    <row r="63" spans="1:11" ht="14.25" customHeight="1">
      <c r="A63" s="117"/>
    </row>
    <row r="64" spans="1:11" ht="14.25" customHeight="1">
      <c r="A64" s="117"/>
    </row>
    <row r="65" spans="1:1" ht="14.25" customHeight="1">
      <c r="A65" s="117"/>
    </row>
    <row r="66" spans="1:1" ht="14.25" customHeight="1">
      <c r="A66" s="117"/>
    </row>
    <row r="67" spans="1:1" ht="14.25" customHeight="1">
      <c r="A67" s="117"/>
    </row>
    <row r="68" spans="1:1" ht="14.25" customHeight="1">
      <c r="A68" s="117"/>
    </row>
    <row r="69" spans="1:1" ht="14.25" customHeight="1">
      <c r="A69" s="117"/>
    </row>
    <row r="70" spans="1:1" ht="14.25" customHeight="1">
      <c r="A70" s="117"/>
    </row>
    <row r="71" spans="1:1" ht="14.25" customHeight="1">
      <c r="A71" s="117"/>
    </row>
    <row r="72" spans="1:1" ht="14.25" customHeight="1">
      <c r="A72" s="117"/>
    </row>
    <row r="73" spans="1:1" ht="14.25" customHeight="1">
      <c r="A73" s="117"/>
    </row>
    <row r="74" spans="1:1" ht="14.25" customHeight="1">
      <c r="A74" s="117"/>
    </row>
    <row r="75" spans="1:1" ht="14.25" customHeight="1">
      <c r="A75" s="117"/>
    </row>
    <row r="76" spans="1:1" ht="14.25" customHeight="1">
      <c r="A76" s="117"/>
    </row>
    <row r="77" spans="1:1" ht="14.25" customHeight="1">
      <c r="A77" s="117"/>
    </row>
    <row r="78" spans="1:1" ht="14.25" customHeight="1">
      <c r="A78" s="117"/>
    </row>
    <row r="79" spans="1:1" ht="14.25" customHeight="1">
      <c r="A79" s="117"/>
    </row>
    <row r="80" spans="1:1" ht="14.25" customHeight="1">
      <c r="A80" s="117"/>
    </row>
    <row r="81" spans="1:1" ht="14.25" customHeight="1">
      <c r="A81" s="117"/>
    </row>
    <row r="82" spans="1:1" ht="14.25" customHeight="1">
      <c r="A82" s="117"/>
    </row>
    <row r="83" spans="1:1" ht="14.25" customHeight="1">
      <c r="A83" s="117"/>
    </row>
    <row r="84" spans="1:1" ht="14.25" customHeight="1">
      <c r="A84" s="117"/>
    </row>
    <row r="85" spans="1:1" ht="14.25" customHeight="1">
      <c r="A85" s="117"/>
    </row>
    <row r="86" spans="1:1" ht="14.25" customHeight="1">
      <c r="A86" s="117"/>
    </row>
    <row r="87" spans="1:1" ht="14.25" customHeight="1">
      <c r="A87" s="117"/>
    </row>
    <row r="88" spans="1:1" ht="14.25" customHeight="1">
      <c r="A88" s="117"/>
    </row>
    <row r="89" spans="1:1" ht="14.25" customHeight="1">
      <c r="A89" s="117"/>
    </row>
    <row r="90" spans="1:1" ht="14.25" customHeight="1">
      <c r="A90" s="117"/>
    </row>
    <row r="91" spans="1:1" ht="14.25" customHeight="1">
      <c r="A91" s="117"/>
    </row>
    <row r="92" spans="1:1" ht="14.25" customHeight="1">
      <c r="A92" s="117"/>
    </row>
    <row r="93" spans="1:1" ht="14.25" customHeight="1">
      <c r="A93" s="117"/>
    </row>
    <row r="94" spans="1:1" ht="14.25" customHeight="1">
      <c r="A94" s="117"/>
    </row>
    <row r="95" spans="1:1" ht="14.25" customHeight="1">
      <c r="A95" s="117"/>
    </row>
    <row r="96" spans="1:1" ht="14.25" customHeight="1">
      <c r="A96" s="117"/>
    </row>
    <row r="97" spans="1:1" ht="14.25" customHeight="1">
      <c r="A97" s="117"/>
    </row>
    <row r="98" spans="1:1" ht="14.25" customHeight="1">
      <c r="A98" s="117"/>
    </row>
    <row r="99" spans="1:1" ht="14.25" customHeight="1">
      <c r="A99" s="117"/>
    </row>
    <row r="100" spans="1:1" ht="14.25" customHeight="1">
      <c r="A100" s="117"/>
    </row>
    <row r="101" spans="1:1" ht="14.25" customHeight="1">
      <c r="A101" s="117"/>
    </row>
    <row r="102" spans="1:1" ht="14.25" customHeight="1">
      <c r="A102" s="117"/>
    </row>
    <row r="103" spans="1:1" ht="14.25" customHeight="1">
      <c r="A103" s="117"/>
    </row>
    <row r="104" spans="1:1" ht="14.25" customHeight="1">
      <c r="A104" s="117"/>
    </row>
    <row r="105" spans="1:1" ht="14.25" customHeight="1">
      <c r="A105" s="117"/>
    </row>
    <row r="106" spans="1:1" ht="14.25" customHeight="1">
      <c r="A106" s="117"/>
    </row>
    <row r="107" spans="1:1" ht="14.25" customHeight="1">
      <c r="A107" s="117"/>
    </row>
    <row r="108" spans="1:1" ht="14.25" customHeight="1">
      <c r="A108" s="117"/>
    </row>
    <row r="109" spans="1:1" ht="14.25" customHeight="1">
      <c r="A109" s="117"/>
    </row>
    <row r="110" spans="1:1" ht="14.25" customHeight="1">
      <c r="A110" s="117"/>
    </row>
    <row r="111" spans="1:1" ht="14.25" customHeight="1">
      <c r="A111" s="117"/>
    </row>
    <row r="112" spans="1:1" ht="14.25" customHeight="1">
      <c r="A112" s="117"/>
    </row>
    <row r="113" spans="1:1" ht="14.25" customHeight="1">
      <c r="A113" s="117"/>
    </row>
    <row r="114" spans="1:1" ht="14.25" customHeight="1">
      <c r="A114" s="117"/>
    </row>
    <row r="115" spans="1:1" ht="14.25" customHeight="1">
      <c r="A115" s="117"/>
    </row>
    <row r="116" spans="1:1" ht="14.25" customHeight="1">
      <c r="A116" s="117"/>
    </row>
    <row r="117" spans="1:1" ht="14.25" customHeight="1">
      <c r="A117" s="117"/>
    </row>
    <row r="118" spans="1:1" ht="14.25" customHeight="1">
      <c r="A118" s="117"/>
    </row>
    <row r="119" spans="1:1" ht="14.25" customHeight="1">
      <c r="A119" s="117"/>
    </row>
    <row r="120" spans="1:1" ht="14.25" customHeight="1">
      <c r="A120" s="117"/>
    </row>
    <row r="121" spans="1:1" ht="14.25" customHeight="1">
      <c r="A121" s="117"/>
    </row>
    <row r="122" spans="1:1" ht="14.25" customHeight="1">
      <c r="A122" s="117"/>
    </row>
    <row r="123" spans="1:1" ht="14.25" customHeight="1">
      <c r="A123" s="117"/>
    </row>
    <row r="124" spans="1:1" ht="14.25" customHeight="1">
      <c r="A124" s="117"/>
    </row>
    <row r="125" spans="1:1" ht="14.25" customHeight="1">
      <c r="A125" s="117"/>
    </row>
    <row r="126" spans="1:1" ht="14.25" customHeight="1">
      <c r="A126" s="117"/>
    </row>
    <row r="127" spans="1:1" ht="14.25" customHeight="1">
      <c r="A127" s="117"/>
    </row>
    <row r="128" spans="1:1" ht="14.25" customHeight="1">
      <c r="A128" s="117"/>
    </row>
    <row r="129" spans="1:1" ht="14.25" customHeight="1">
      <c r="A129" s="117"/>
    </row>
    <row r="130" spans="1:1" ht="14.25" customHeight="1">
      <c r="A130" s="117"/>
    </row>
    <row r="131" spans="1:1" ht="14.25" customHeight="1">
      <c r="A131" s="117"/>
    </row>
    <row r="132" spans="1:1" ht="14.25" customHeight="1">
      <c r="A132" s="117"/>
    </row>
    <row r="133" spans="1:1" ht="14.25" customHeight="1">
      <c r="A133" s="117"/>
    </row>
    <row r="134" spans="1:1" ht="14.25" customHeight="1">
      <c r="A134" s="117"/>
    </row>
    <row r="135" spans="1:1" ht="14.25" customHeight="1">
      <c r="A135" s="117"/>
    </row>
    <row r="136" spans="1:1" ht="14.25" customHeight="1">
      <c r="A136" s="117"/>
    </row>
    <row r="137" spans="1:1" ht="14.25" customHeight="1">
      <c r="A137" s="117"/>
    </row>
    <row r="138" spans="1:1" ht="14.25" customHeight="1">
      <c r="A138" s="117"/>
    </row>
    <row r="139" spans="1:1" ht="14.25" customHeight="1">
      <c r="A139" s="117"/>
    </row>
    <row r="140" spans="1:1" ht="14.25" customHeight="1">
      <c r="A140" s="117"/>
    </row>
    <row r="141" spans="1:1" ht="14.25" customHeight="1">
      <c r="A141" s="117"/>
    </row>
    <row r="142" spans="1:1" ht="14.25" customHeight="1">
      <c r="A142" s="117"/>
    </row>
    <row r="143" spans="1:1" ht="14.25" customHeight="1">
      <c r="A143" s="117"/>
    </row>
    <row r="144" spans="1:1" ht="14.25" customHeight="1">
      <c r="A144" s="117"/>
    </row>
    <row r="145" spans="1:1" ht="14.25" customHeight="1">
      <c r="A145" s="117"/>
    </row>
    <row r="146" spans="1:1" ht="14.25" customHeight="1">
      <c r="A146" s="117"/>
    </row>
    <row r="147" spans="1:1" ht="14.25" customHeight="1">
      <c r="A147" s="117"/>
    </row>
    <row r="148" spans="1:1" ht="14.25" customHeight="1">
      <c r="A148" s="117"/>
    </row>
    <row r="149" spans="1:1" ht="14.25" customHeight="1">
      <c r="A149" s="117"/>
    </row>
    <row r="150" spans="1:1" ht="14.25" customHeight="1">
      <c r="A150" s="117"/>
    </row>
    <row r="151" spans="1:1" ht="14.25" customHeight="1">
      <c r="A151" s="117"/>
    </row>
    <row r="152" spans="1:1" ht="14.25" customHeight="1">
      <c r="A152" s="117"/>
    </row>
    <row r="153" spans="1:1" ht="14.25" customHeight="1">
      <c r="A153" s="117"/>
    </row>
    <row r="154" spans="1:1" ht="14.25" customHeight="1">
      <c r="A154" s="117"/>
    </row>
    <row r="155" spans="1:1" ht="14.25" customHeight="1">
      <c r="A155" s="117"/>
    </row>
    <row r="156" spans="1:1" ht="14.25" customHeight="1">
      <c r="A156" s="117"/>
    </row>
    <row r="157" spans="1:1" ht="14.25" customHeight="1">
      <c r="A157" s="117"/>
    </row>
    <row r="158" spans="1:1" ht="14.25" customHeight="1">
      <c r="A158" s="117"/>
    </row>
    <row r="159" spans="1:1" ht="14.25" customHeight="1">
      <c r="A159" s="117"/>
    </row>
    <row r="160" spans="1:1" ht="14.25" customHeight="1">
      <c r="A160" s="117"/>
    </row>
    <row r="161" spans="1:1" ht="14.25" customHeight="1">
      <c r="A161" s="117"/>
    </row>
    <row r="162" spans="1:1" ht="14.25" customHeight="1">
      <c r="A162" s="117"/>
    </row>
    <row r="163" spans="1:1" ht="14.25" customHeight="1">
      <c r="A163" s="117"/>
    </row>
    <row r="164" spans="1:1" ht="14.25" customHeight="1">
      <c r="A164" s="117"/>
    </row>
    <row r="165" spans="1:1" ht="14.25" customHeight="1">
      <c r="A165" s="117"/>
    </row>
    <row r="166" spans="1:1" ht="14.25" customHeight="1">
      <c r="A166" s="117"/>
    </row>
    <row r="167" spans="1:1" ht="14.25" customHeight="1">
      <c r="A167" s="117"/>
    </row>
    <row r="168" spans="1:1" ht="14.25" customHeight="1">
      <c r="A168" s="117"/>
    </row>
    <row r="169" spans="1:1" ht="14.25" customHeight="1">
      <c r="A169" s="117"/>
    </row>
    <row r="170" spans="1:1" ht="14.25" customHeight="1">
      <c r="A170" s="117"/>
    </row>
    <row r="171" spans="1:1" ht="14.25" customHeight="1">
      <c r="A171" s="117"/>
    </row>
    <row r="172" spans="1:1" ht="14.25" customHeight="1">
      <c r="A172" s="117"/>
    </row>
    <row r="173" spans="1:1" ht="14.25" customHeight="1">
      <c r="A173" s="117"/>
    </row>
    <row r="174" spans="1:1" ht="14.25" customHeight="1">
      <c r="A174" s="117"/>
    </row>
    <row r="175" spans="1:1" ht="14.25" customHeight="1">
      <c r="A175" s="117"/>
    </row>
    <row r="176" spans="1:1" ht="14.25" customHeight="1">
      <c r="A176" s="117"/>
    </row>
    <row r="177" spans="1:1" ht="14.25" customHeight="1">
      <c r="A177" s="117"/>
    </row>
    <row r="178" spans="1:1" ht="14.25" customHeight="1">
      <c r="A178" s="117"/>
    </row>
    <row r="179" spans="1:1" ht="14.25" customHeight="1">
      <c r="A179" s="117"/>
    </row>
    <row r="180" spans="1:1" ht="14.25" customHeight="1">
      <c r="A180" s="117"/>
    </row>
    <row r="181" spans="1:1" ht="14.25" customHeight="1">
      <c r="A181" s="117"/>
    </row>
    <row r="182" spans="1:1" ht="14.25" customHeight="1">
      <c r="A182" s="117"/>
    </row>
    <row r="183" spans="1:1" ht="14.25" customHeight="1">
      <c r="A183" s="117"/>
    </row>
    <row r="184" spans="1:1" ht="14.25" customHeight="1">
      <c r="A184" s="117"/>
    </row>
    <row r="185" spans="1:1" ht="14.25" customHeight="1">
      <c r="A185" s="117"/>
    </row>
    <row r="186" spans="1:1" ht="14.25" customHeight="1">
      <c r="A186" s="117"/>
    </row>
    <row r="187" spans="1:1" ht="14.25" customHeight="1">
      <c r="A187" s="117"/>
    </row>
    <row r="188" spans="1:1" ht="14.25" customHeight="1">
      <c r="A188" s="117"/>
    </row>
    <row r="189" spans="1:1" ht="14.25" customHeight="1">
      <c r="A189" s="117"/>
    </row>
    <row r="190" spans="1:1" ht="14.25" customHeight="1">
      <c r="A190" s="117"/>
    </row>
    <row r="191" spans="1:1" ht="14.25" customHeight="1">
      <c r="A191" s="117"/>
    </row>
    <row r="192" spans="1:1" ht="14.25" customHeight="1">
      <c r="A192" s="117"/>
    </row>
    <row r="193" spans="1:1" ht="14.25" customHeight="1">
      <c r="A193" s="117"/>
    </row>
    <row r="194" spans="1:1" ht="14.25" customHeight="1">
      <c r="A194" s="117"/>
    </row>
    <row r="195" spans="1:1" ht="14.25" customHeight="1">
      <c r="A195" s="117"/>
    </row>
    <row r="196" spans="1:1" ht="14.25" customHeight="1">
      <c r="A196" s="117"/>
    </row>
    <row r="197" spans="1:1" ht="14.25" customHeight="1">
      <c r="A197" s="117"/>
    </row>
    <row r="198" spans="1:1" ht="14.25" customHeight="1">
      <c r="A198" s="117"/>
    </row>
    <row r="199" spans="1:1" ht="14.25" customHeight="1">
      <c r="A199" s="117"/>
    </row>
    <row r="200" spans="1:1" ht="14.25" customHeight="1">
      <c r="A200" s="117"/>
    </row>
    <row r="201" spans="1:1" ht="14.25" customHeight="1">
      <c r="A201" s="117"/>
    </row>
    <row r="202" spans="1:1" ht="14.25" customHeight="1">
      <c r="A202" s="117"/>
    </row>
    <row r="203" spans="1:1" ht="14.25" customHeight="1">
      <c r="A203" s="117"/>
    </row>
    <row r="204" spans="1:1" ht="14.25" customHeight="1">
      <c r="A204" s="117"/>
    </row>
    <row r="205" spans="1:1" ht="14.25" customHeight="1">
      <c r="A205" s="117"/>
    </row>
    <row r="206" spans="1:1" ht="14.25" customHeight="1">
      <c r="A206" s="117"/>
    </row>
    <row r="207" spans="1:1" ht="14.25" customHeight="1">
      <c r="A207" s="117"/>
    </row>
    <row r="208" spans="1:1" ht="14.25" customHeight="1">
      <c r="A208" s="117"/>
    </row>
    <row r="209" spans="1:1" ht="14.25" customHeight="1">
      <c r="A209" s="117"/>
    </row>
    <row r="210" spans="1:1" ht="14.25" customHeight="1">
      <c r="A210" s="117"/>
    </row>
    <row r="211" spans="1:1" ht="14.25" customHeight="1">
      <c r="A211" s="117"/>
    </row>
    <row r="212" spans="1:1" ht="14.25" customHeight="1">
      <c r="A212" s="117"/>
    </row>
    <row r="213" spans="1:1" ht="14.25" customHeight="1">
      <c r="A213" s="117"/>
    </row>
    <row r="214" spans="1:1" ht="14.25" customHeight="1">
      <c r="A214" s="117"/>
    </row>
    <row r="215" spans="1:1" ht="14.25" customHeight="1">
      <c r="A215" s="117"/>
    </row>
    <row r="216" spans="1:1" ht="14.25" customHeight="1">
      <c r="A216" s="117"/>
    </row>
    <row r="217" spans="1:1" ht="14.25" customHeight="1">
      <c r="A217" s="117"/>
    </row>
    <row r="218" spans="1:1" ht="14.25" customHeight="1">
      <c r="A218" s="117"/>
    </row>
    <row r="219" spans="1:1" ht="14.25" customHeight="1">
      <c r="A219" s="117"/>
    </row>
    <row r="220" spans="1:1" ht="14.25" customHeight="1">
      <c r="A220" s="117"/>
    </row>
    <row r="221" spans="1:1" ht="14.25" customHeight="1">
      <c r="A221" s="117"/>
    </row>
    <row r="222" spans="1:1" ht="14.25" customHeight="1">
      <c r="A222" s="117"/>
    </row>
    <row r="223" spans="1:1" ht="14.25" customHeight="1">
      <c r="A223" s="117"/>
    </row>
    <row r="224" spans="1:1" ht="14.25" customHeight="1">
      <c r="A224" s="117"/>
    </row>
    <row r="225" spans="1:1" ht="14.25" customHeight="1">
      <c r="A225" s="117"/>
    </row>
    <row r="226" spans="1:1" ht="14.25" customHeight="1">
      <c r="A226" s="117"/>
    </row>
    <row r="227" spans="1:1" ht="14.25" customHeight="1">
      <c r="A227" s="117"/>
    </row>
    <row r="228" spans="1:1" ht="14.25" customHeight="1">
      <c r="A228" s="117"/>
    </row>
    <row r="229" spans="1:1" ht="14.25" customHeight="1">
      <c r="A229" s="117"/>
    </row>
    <row r="230" spans="1:1" ht="14.25" customHeight="1">
      <c r="A230" s="117"/>
    </row>
    <row r="231" spans="1:1" ht="14.25" customHeight="1">
      <c r="A231" s="117"/>
    </row>
    <row r="232" spans="1:1" ht="14.25" customHeight="1">
      <c r="A232" s="117"/>
    </row>
    <row r="233" spans="1:1" ht="14.25" customHeight="1">
      <c r="A233" s="117"/>
    </row>
    <row r="234" spans="1:1" ht="14.25" customHeight="1">
      <c r="A234" s="117"/>
    </row>
    <row r="235" spans="1:1" ht="14.25" customHeight="1">
      <c r="A235" s="117"/>
    </row>
    <row r="236" spans="1:1" ht="14.25" customHeight="1">
      <c r="A236" s="117"/>
    </row>
    <row r="237" spans="1:1" ht="14.25" customHeight="1">
      <c r="A237" s="117"/>
    </row>
    <row r="238" spans="1:1" ht="14.25" customHeight="1">
      <c r="A238" s="117"/>
    </row>
    <row r="239" spans="1:1" ht="14.25" customHeight="1">
      <c r="A239" s="117"/>
    </row>
    <row r="240" spans="1:1" ht="14.25" customHeight="1">
      <c r="A240" s="117"/>
    </row>
    <row r="241" spans="1:1" ht="14.25" customHeight="1">
      <c r="A241" s="117"/>
    </row>
    <row r="242" spans="1:1" ht="14.25" customHeight="1">
      <c r="A242" s="117"/>
    </row>
    <row r="243" spans="1:1" ht="14.25" customHeight="1">
      <c r="A243" s="117"/>
    </row>
    <row r="244" spans="1:1" ht="14.25" customHeight="1">
      <c r="A244" s="117"/>
    </row>
    <row r="245" spans="1:1" ht="14.25" customHeight="1">
      <c r="A245" s="117"/>
    </row>
    <row r="246" spans="1:1" ht="14.25" customHeight="1">
      <c r="A246" s="117"/>
    </row>
    <row r="247" spans="1:1" ht="14.25" customHeight="1">
      <c r="A247" s="117"/>
    </row>
    <row r="248" spans="1:1" ht="14.25" customHeight="1">
      <c r="A248" s="117"/>
    </row>
    <row r="249" spans="1:1" ht="14.25" customHeight="1">
      <c r="A249" s="117"/>
    </row>
    <row r="250" spans="1:1" ht="14.25" customHeight="1">
      <c r="A250" s="117"/>
    </row>
    <row r="251" spans="1:1" ht="14.25" customHeight="1">
      <c r="A251" s="117"/>
    </row>
    <row r="252" spans="1:1" ht="14.25" customHeight="1">
      <c r="A252" s="117"/>
    </row>
    <row r="253" spans="1:1" ht="14.25" customHeight="1">
      <c r="A253" s="117"/>
    </row>
    <row r="254" spans="1:1" ht="14.25" customHeight="1">
      <c r="A254" s="117"/>
    </row>
    <row r="255" spans="1:1" ht="14.25" customHeight="1">
      <c r="A255" s="117"/>
    </row>
    <row r="256" spans="1:1" ht="14.25" customHeight="1">
      <c r="A256" s="117"/>
    </row>
    <row r="257" spans="1:1" ht="14.25" customHeight="1">
      <c r="A257" s="117"/>
    </row>
    <row r="258" spans="1:1" ht="14.25" customHeight="1">
      <c r="A258" s="117"/>
    </row>
    <row r="259" spans="1:1" ht="14.25" customHeight="1">
      <c r="A259" s="117"/>
    </row>
    <row r="260" spans="1:1" ht="14.25" customHeight="1">
      <c r="A260" s="117"/>
    </row>
    <row r="261" spans="1:1" ht="14.25" customHeight="1">
      <c r="A261" s="117"/>
    </row>
    <row r="262" spans="1:1" ht="14.25" customHeight="1">
      <c r="A262" s="117"/>
    </row>
    <row r="263" spans="1:1" ht="14.25" customHeight="1">
      <c r="A263" s="117"/>
    </row>
    <row r="264" spans="1:1" ht="14.25" customHeight="1">
      <c r="A264" s="117"/>
    </row>
    <row r="265" spans="1:1" ht="14.25" customHeight="1">
      <c r="A265" s="117"/>
    </row>
    <row r="266" spans="1:1" ht="14.25" customHeight="1">
      <c r="A266" s="117"/>
    </row>
    <row r="267" spans="1:1" ht="14.25" customHeight="1">
      <c r="A267" s="117"/>
    </row>
    <row r="268" spans="1:1" ht="14.25" customHeight="1">
      <c r="A268" s="117"/>
    </row>
    <row r="269" spans="1:1" ht="14.25" customHeight="1">
      <c r="A269" s="117"/>
    </row>
    <row r="270" spans="1:1" ht="14.25" customHeight="1">
      <c r="A270" s="117"/>
    </row>
    <row r="271" spans="1:1" ht="14.25" customHeight="1">
      <c r="A271" s="117"/>
    </row>
    <row r="272" spans="1:1" ht="14.25" customHeight="1">
      <c r="A272" s="117"/>
    </row>
    <row r="273" spans="1:1" ht="14.25" customHeight="1">
      <c r="A273" s="117"/>
    </row>
    <row r="274" spans="1:1" ht="14.25" customHeight="1">
      <c r="A274" s="117"/>
    </row>
    <row r="275" spans="1:1" ht="14.25" customHeight="1">
      <c r="A275" s="117"/>
    </row>
    <row r="276" spans="1:1" ht="14.25" customHeight="1">
      <c r="A276" s="117"/>
    </row>
    <row r="277" spans="1:1" ht="14.25" customHeight="1">
      <c r="A277" s="117"/>
    </row>
    <row r="278" spans="1:1" ht="14.25" customHeight="1">
      <c r="A278" s="117"/>
    </row>
    <row r="279" spans="1:1" ht="14.25" customHeight="1">
      <c r="A279" s="117"/>
    </row>
    <row r="280" spans="1:1" ht="14.25" customHeight="1">
      <c r="A280" s="117"/>
    </row>
    <row r="281" spans="1:1" ht="14.25" customHeight="1">
      <c r="A281" s="117"/>
    </row>
    <row r="282" spans="1:1" ht="14.25" customHeight="1">
      <c r="A282" s="117"/>
    </row>
    <row r="283" spans="1:1" ht="14.25" customHeight="1">
      <c r="A283" s="117"/>
    </row>
    <row r="284" spans="1:1" ht="14.25" customHeight="1">
      <c r="A284" s="117"/>
    </row>
    <row r="285" spans="1:1" ht="14.25" customHeight="1">
      <c r="A285" s="117"/>
    </row>
    <row r="286" spans="1:1" ht="14.25" customHeight="1">
      <c r="A286" s="117"/>
    </row>
    <row r="287" spans="1:1" ht="14.25" customHeight="1">
      <c r="A287" s="117"/>
    </row>
    <row r="288" spans="1:1" ht="14.25" customHeight="1">
      <c r="A288" s="117"/>
    </row>
    <row r="289" spans="1:1" ht="14.25" customHeight="1">
      <c r="A289" s="117"/>
    </row>
    <row r="290" spans="1:1" ht="14.25" customHeight="1">
      <c r="A290" s="117"/>
    </row>
    <row r="291" spans="1:1" ht="14.25" customHeight="1">
      <c r="A291" s="117"/>
    </row>
    <row r="292" spans="1:1" ht="14.25" customHeight="1">
      <c r="A292" s="117"/>
    </row>
    <row r="293" spans="1:1" ht="14.25" customHeight="1">
      <c r="A293" s="117"/>
    </row>
    <row r="294" spans="1:1" ht="14.25" customHeight="1">
      <c r="A294" s="117"/>
    </row>
    <row r="295" spans="1:1" ht="14.25" customHeight="1">
      <c r="A295" s="117"/>
    </row>
    <row r="296" spans="1:1" ht="14.25" customHeight="1">
      <c r="A296" s="117"/>
    </row>
    <row r="297" spans="1:1" ht="14.25" customHeight="1">
      <c r="A297" s="117"/>
    </row>
    <row r="298" spans="1:1" ht="14.25" customHeight="1">
      <c r="A298" s="117"/>
    </row>
    <row r="299" spans="1:1" ht="14.25" customHeight="1">
      <c r="A299" s="117"/>
    </row>
    <row r="300" spans="1:1" ht="14.25" customHeight="1">
      <c r="A300" s="117"/>
    </row>
    <row r="301" spans="1:1" ht="14.25" customHeight="1">
      <c r="A301" s="117"/>
    </row>
    <row r="302" spans="1:1" ht="14.25" customHeight="1">
      <c r="A302" s="117"/>
    </row>
    <row r="303" spans="1:1" ht="14.25" customHeight="1">
      <c r="A303" s="117"/>
    </row>
    <row r="304" spans="1:1" ht="14.25" customHeight="1">
      <c r="A304" s="117"/>
    </row>
    <row r="305" spans="1:1" ht="14.25" customHeight="1">
      <c r="A305" s="117"/>
    </row>
    <row r="306" spans="1:1" ht="14.25" customHeight="1">
      <c r="A306" s="117"/>
    </row>
    <row r="307" spans="1:1" ht="14.25" customHeight="1">
      <c r="A307" s="117"/>
    </row>
    <row r="308" spans="1:1" ht="14.25" customHeight="1">
      <c r="A308" s="117"/>
    </row>
    <row r="309" spans="1:1" ht="14.25" customHeight="1">
      <c r="A309" s="117"/>
    </row>
    <row r="310" spans="1:1" ht="14.25" customHeight="1">
      <c r="A310" s="117"/>
    </row>
    <row r="311" spans="1:1" ht="14.25" customHeight="1">
      <c r="A311" s="117"/>
    </row>
    <row r="312" spans="1:1" ht="14.25" customHeight="1">
      <c r="A312" s="117"/>
    </row>
    <row r="313" spans="1:1" ht="14.25" customHeight="1">
      <c r="A313" s="117"/>
    </row>
    <row r="314" spans="1:1" ht="14.25" customHeight="1">
      <c r="A314" s="117"/>
    </row>
    <row r="315" spans="1:1" ht="14.25" customHeight="1">
      <c r="A315" s="117"/>
    </row>
    <row r="316" spans="1:1" ht="14.25" customHeight="1">
      <c r="A316" s="117"/>
    </row>
    <row r="317" spans="1:1" ht="14.25" customHeight="1">
      <c r="A317" s="117"/>
    </row>
    <row r="318" spans="1:1" ht="14.25" customHeight="1">
      <c r="A318" s="117"/>
    </row>
    <row r="319" spans="1:1" ht="14.25" customHeight="1">
      <c r="A319" s="117"/>
    </row>
    <row r="320" spans="1:1" ht="14.25" customHeight="1">
      <c r="A320" s="117"/>
    </row>
    <row r="321" spans="1:1" ht="14.25" customHeight="1">
      <c r="A321" s="117"/>
    </row>
    <row r="322" spans="1:1" ht="14.25" customHeight="1">
      <c r="A322" s="117"/>
    </row>
    <row r="323" spans="1:1" ht="14.25" customHeight="1">
      <c r="A323" s="117"/>
    </row>
    <row r="324" spans="1:1" ht="14.25" customHeight="1">
      <c r="A324" s="117"/>
    </row>
    <row r="325" spans="1:1" ht="14.25" customHeight="1">
      <c r="A325" s="117"/>
    </row>
    <row r="326" spans="1:1" ht="14.25" customHeight="1">
      <c r="A326" s="117"/>
    </row>
    <row r="327" spans="1:1" ht="14.25" customHeight="1">
      <c r="A327" s="117"/>
    </row>
    <row r="328" spans="1:1" ht="14.25" customHeight="1">
      <c r="A328" s="117"/>
    </row>
    <row r="329" spans="1:1" ht="14.25" customHeight="1">
      <c r="A329" s="117"/>
    </row>
    <row r="330" spans="1:1" ht="14.25" customHeight="1">
      <c r="A330" s="117"/>
    </row>
    <row r="331" spans="1:1" ht="14.25" customHeight="1">
      <c r="A331" s="117"/>
    </row>
    <row r="332" spans="1:1" ht="14.25" customHeight="1">
      <c r="A332" s="117"/>
    </row>
    <row r="333" spans="1:1" ht="14.25" customHeight="1">
      <c r="A333" s="117"/>
    </row>
    <row r="334" spans="1:1" ht="14.25" customHeight="1">
      <c r="A334" s="117"/>
    </row>
    <row r="335" spans="1:1" ht="14.25" customHeight="1">
      <c r="A335" s="117"/>
    </row>
    <row r="336" spans="1:1" ht="14.25" customHeight="1">
      <c r="A336" s="117"/>
    </row>
    <row r="337" spans="1:1" ht="14.25" customHeight="1">
      <c r="A337" s="117"/>
    </row>
    <row r="338" spans="1:1" ht="14.25" customHeight="1">
      <c r="A338" s="117"/>
    </row>
    <row r="339" spans="1:1" ht="14.25" customHeight="1">
      <c r="A339" s="117"/>
    </row>
    <row r="340" spans="1:1" ht="14.25" customHeight="1">
      <c r="A340" s="117"/>
    </row>
    <row r="341" spans="1:1" ht="14.25" customHeight="1">
      <c r="A341" s="117"/>
    </row>
    <row r="342" spans="1:1" ht="14.25" customHeight="1">
      <c r="A342" s="117"/>
    </row>
    <row r="343" spans="1:1" ht="14.25" customHeight="1">
      <c r="A343" s="117"/>
    </row>
    <row r="344" spans="1:1" ht="14.25" customHeight="1">
      <c r="A344" s="117"/>
    </row>
    <row r="345" spans="1:1" ht="14.25" customHeight="1">
      <c r="A345" s="117"/>
    </row>
    <row r="346" spans="1:1" ht="14.25" customHeight="1">
      <c r="A346" s="117"/>
    </row>
    <row r="347" spans="1:1" ht="14.25" customHeight="1">
      <c r="A347" s="117"/>
    </row>
    <row r="348" spans="1:1" ht="14.25" customHeight="1">
      <c r="A348" s="117"/>
    </row>
    <row r="349" spans="1:1" ht="14.25" customHeight="1">
      <c r="A349" s="117"/>
    </row>
    <row r="350" spans="1:1" ht="14.25" customHeight="1">
      <c r="A350" s="117"/>
    </row>
    <row r="351" spans="1:1" ht="14.25" customHeight="1">
      <c r="A351" s="117"/>
    </row>
    <row r="352" spans="1:1" ht="14.25" customHeight="1">
      <c r="A352" s="117"/>
    </row>
    <row r="353" spans="1:1" ht="14.25" customHeight="1">
      <c r="A353" s="117"/>
    </row>
    <row r="354" spans="1:1" ht="14.25" customHeight="1">
      <c r="A354" s="117"/>
    </row>
    <row r="355" spans="1:1" ht="14.25" customHeight="1">
      <c r="A355" s="117"/>
    </row>
    <row r="356" spans="1:1" ht="14.25" customHeight="1">
      <c r="A356" s="117"/>
    </row>
    <row r="357" spans="1:1" ht="14.25" customHeight="1">
      <c r="A357" s="117"/>
    </row>
    <row r="358" spans="1:1" ht="14.25" customHeight="1">
      <c r="A358" s="117"/>
    </row>
    <row r="359" spans="1:1" ht="14.25" customHeight="1">
      <c r="A359" s="117"/>
    </row>
    <row r="360" spans="1:1" ht="14.25" customHeight="1">
      <c r="A360" s="117"/>
    </row>
    <row r="361" spans="1:1" ht="14.25" customHeight="1">
      <c r="A361" s="117"/>
    </row>
    <row r="362" spans="1:1" ht="14.25" customHeight="1">
      <c r="A362" s="117"/>
    </row>
    <row r="363" spans="1:1" ht="14.25" customHeight="1">
      <c r="A363" s="117"/>
    </row>
    <row r="364" spans="1:1" ht="14.25" customHeight="1">
      <c r="A364" s="117"/>
    </row>
    <row r="365" spans="1:1" ht="14.25" customHeight="1">
      <c r="A365" s="117"/>
    </row>
    <row r="366" spans="1:1" ht="14.25" customHeight="1">
      <c r="A366" s="117"/>
    </row>
    <row r="367" spans="1:1" ht="14.25" customHeight="1">
      <c r="A367" s="117"/>
    </row>
    <row r="368" spans="1:1" ht="14.25" customHeight="1">
      <c r="A368" s="117"/>
    </row>
    <row r="369" spans="1:1" ht="14.25" customHeight="1">
      <c r="A369" s="117"/>
    </row>
    <row r="370" spans="1:1" ht="14.25" customHeight="1">
      <c r="A370" s="117"/>
    </row>
    <row r="371" spans="1:1" ht="14.25" customHeight="1">
      <c r="A371" s="117"/>
    </row>
    <row r="372" spans="1:1" ht="14.25" customHeight="1">
      <c r="A372" s="117"/>
    </row>
    <row r="373" spans="1:1" ht="14.25" customHeight="1">
      <c r="A373" s="117"/>
    </row>
    <row r="374" spans="1:1" ht="14.25" customHeight="1">
      <c r="A374" s="117"/>
    </row>
    <row r="375" spans="1:1" ht="14.25" customHeight="1">
      <c r="A375" s="117"/>
    </row>
    <row r="376" spans="1:1" ht="14.25" customHeight="1">
      <c r="A376" s="117"/>
    </row>
    <row r="377" spans="1:1" ht="14.25" customHeight="1">
      <c r="A377" s="117"/>
    </row>
    <row r="378" spans="1:1" ht="14.25" customHeight="1">
      <c r="A378" s="117"/>
    </row>
    <row r="379" spans="1:1" ht="14.25" customHeight="1">
      <c r="A379" s="117"/>
    </row>
    <row r="380" spans="1:1" ht="14.25" customHeight="1">
      <c r="A380" s="117"/>
    </row>
    <row r="381" spans="1:1" ht="14.25" customHeight="1">
      <c r="A381" s="117"/>
    </row>
    <row r="382" spans="1:1" ht="14.25" customHeight="1">
      <c r="A382" s="117"/>
    </row>
    <row r="383" spans="1:1" ht="14.25" customHeight="1">
      <c r="A383" s="117"/>
    </row>
    <row r="384" spans="1:1" ht="14.25" customHeight="1">
      <c r="A384" s="117"/>
    </row>
    <row r="385" spans="1:1" ht="14.25" customHeight="1">
      <c r="A385" s="117"/>
    </row>
    <row r="386" spans="1:1" ht="14.25" customHeight="1">
      <c r="A386" s="117"/>
    </row>
    <row r="387" spans="1:1" ht="14.25" customHeight="1">
      <c r="A387" s="117"/>
    </row>
    <row r="388" spans="1:1" ht="14.25" customHeight="1">
      <c r="A388" s="117"/>
    </row>
    <row r="389" spans="1:1" ht="14.25" customHeight="1">
      <c r="A389" s="117"/>
    </row>
    <row r="390" spans="1:1" ht="14.25" customHeight="1">
      <c r="A390" s="117"/>
    </row>
    <row r="391" spans="1:1" ht="14.25" customHeight="1">
      <c r="A391" s="117"/>
    </row>
    <row r="392" spans="1:1" ht="14.25" customHeight="1">
      <c r="A392" s="117"/>
    </row>
    <row r="393" spans="1:1" ht="14.25" customHeight="1">
      <c r="A393" s="117"/>
    </row>
    <row r="394" spans="1:1" ht="14.25" customHeight="1">
      <c r="A394" s="117"/>
    </row>
    <row r="395" spans="1:1" ht="14.25" customHeight="1">
      <c r="A395" s="117"/>
    </row>
    <row r="396" spans="1:1" ht="14.25" customHeight="1">
      <c r="A396" s="117"/>
    </row>
    <row r="397" spans="1:1" ht="14.25" customHeight="1">
      <c r="A397" s="117"/>
    </row>
    <row r="398" spans="1:1" ht="14.25" customHeight="1">
      <c r="A398" s="117"/>
    </row>
    <row r="399" spans="1:1" ht="14.25" customHeight="1">
      <c r="A399" s="117"/>
    </row>
    <row r="400" spans="1:1" ht="14.25" customHeight="1">
      <c r="A400" s="117"/>
    </row>
    <row r="401" spans="1:1" ht="14.25" customHeight="1">
      <c r="A401" s="117"/>
    </row>
    <row r="402" spans="1:1" ht="14.25" customHeight="1">
      <c r="A402" s="117"/>
    </row>
    <row r="403" spans="1:1" ht="14.25" customHeight="1">
      <c r="A403" s="117"/>
    </row>
    <row r="404" spans="1:1" ht="14.25" customHeight="1">
      <c r="A404" s="117"/>
    </row>
    <row r="405" spans="1:1" ht="14.25" customHeight="1">
      <c r="A405" s="117"/>
    </row>
    <row r="406" spans="1:1" ht="14.25" customHeight="1">
      <c r="A406" s="117"/>
    </row>
    <row r="407" spans="1:1" ht="14.25" customHeight="1">
      <c r="A407" s="117"/>
    </row>
    <row r="408" spans="1:1" ht="14.25" customHeight="1">
      <c r="A408" s="117"/>
    </row>
    <row r="409" spans="1:1" ht="14.25" customHeight="1">
      <c r="A409" s="117"/>
    </row>
    <row r="410" spans="1:1" ht="14.25" customHeight="1">
      <c r="A410" s="117"/>
    </row>
    <row r="411" spans="1:1" ht="14.25" customHeight="1">
      <c r="A411" s="117"/>
    </row>
    <row r="412" spans="1:1" ht="14.25" customHeight="1">
      <c r="A412" s="117"/>
    </row>
    <row r="413" spans="1:1" ht="14.25" customHeight="1">
      <c r="A413" s="117"/>
    </row>
    <row r="414" spans="1:1" ht="14.25" customHeight="1">
      <c r="A414" s="117"/>
    </row>
    <row r="415" spans="1:1" ht="14.25" customHeight="1">
      <c r="A415" s="117"/>
    </row>
    <row r="416" spans="1:1" ht="14.25" customHeight="1">
      <c r="A416" s="117"/>
    </row>
    <row r="417" spans="1:1" ht="14.25" customHeight="1">
      <c r="A417" s="117"/>
    </row>
    <row r="418" spans="1:1" ht="14.25" customHeight="1">
      <c r="A418" s="117"/>
    </row>
    <row r="419" spans="1:1" ht="14.25" customHeight="1">
      <c r="A419" s="117"/>
    </row>
    <row r="420" spans="1:1" ht="14.25" customHeight="1">
      <c r="A420" s="117"/>
    </row>
    <row r="421" spans="1:1" ht="14.25" customHeight="1">
      <c r="A421" s="117"/>
    </row>
    <row r="422" spans="1:1" ht="14.25" customHeight="1">
      <c r="A422" s="117"/>
    </row>
    <row r="423" spans="1:1" ht="14.25" customHeight="1">
      <c r="A423" s="117"/>
    </row>
    <row r="424" spans="1:1" ht="14.25" customHeight="1">
      <c r="A424" s="117"/>
    </row>
    <row r="425" spans="1:1" ht="14.25" customHeight="1">
      <c r="A425" s="117"/>
    </row>
    <row r="426" spans="1:1" ht="14.25" customHeight="1">
      <c r="A426" s="117"/>
    </row>
    <row r="427" spans="1:1" ht="14.25" customHeight="1">
      <c r="A427" s="117"/>
    </row>
    <row r="428" spans="1:1" ht="14.25" customHeight="1">
      <c r="A428" s="117"/>
    </row>
    <row r="429" spans="1:1" ht="14.25" customHeight="1">
      <c r="A429" s="117"/>
    </row>
    <row r="430" spans="1:1" ht="14.25" customHeight="1">
      <c r="A430" s="117"/>
    </row>
    <row r="431" spans="1:1" ht="14.25" customHeight="1">
      <c r="A431" s="117"/>
    </row>
    <row r="432" spans="1:1" ht="14.25" customHeight="1">
      <c r="A432" s="117"/>
    </row>
    <row r="433" spans="1:1" ht="14.25" customHeight="1">
      <c r="A433" s="117"/>
    </row>
    <row r="434" spans="1:1" ht="14.25" customHeight="1">
      <c r="A434" s="117"/>
    </row>
    <row r="435" spans="1:1" ht="14.25" customHeight="1">
      <c r="A435" s="117"/>
    </row>
    <row r="436" spans="1:1" ht="14.25" customHeight="1">
      <c r="A436" s="117"/>
    </row>
    <row r="437" spans="1:1" ht="14.25" customHeight="1">
      <c r="A437" s="117"/>
    </row>
    <row r="438" spans="1:1" ht="14.25" customHeight="1">
      <c r="A438" s="117"/>
    </row>
    <row r="439" spans="1:1" ht="14.25" customHeight="1">
      <c r="A439" s="117"/>
    </row>
    <row r="440" spans="1:1" ht="14.25" customHeight="1">
      <c r="A440" s="117"/>
    </row>
    <row r="441" spans="1:1" ht="14.25" customHeight="1">
      <c r="A441" s="117"/>
    </row>
    <row r="442" spans="1:1" ht="14.25" customHeight="1">
      <c r="A442" s="117"/>
    </row>
    <row r="443" spans="1:1" ht="14.25" customHeight="1">
      <c r="A443" s="117"/>
    </row>
    <row r="444" spans="1:1" ht="14.25" customHeight="1">
      <c r="A444" s="117"/>
    </row>
    <row r="445" spans="1:1" ht="14.25" customHeight="1">
      <c r="A445" s="117"/>
    </row>
    <row r="446" spans="1:1" ht="14.25" customHeight="1">
      <c r="A446" s="117"/>
    </row>
    <row r="447" spans="1:1" ht="14.25" customHeight="1">
      <c r="A447" s="117"/>
    </row>
    <row r="448" spans="1:1" ht="14.25" customHeight="1">
      <c r="A448" s="117"/>
    </row>
    <row r="449" spans="1:1" ht="14.25" customHeight="1">
      <c r="A449" s="117"/>
    </row>
    <row r="450" spans="1:1" ht="14.25" customHeight="1">
      <c r="A450" s="117"/>
    </row>
    <row r="451" spans="1:1" ht="14.25" customHeight="1">
      <c r="A451" s="117"/>
    </row>
    <row r="452" spans="1:1" ht="14.25" customHeight="1">
      <c r="A452" s="117"/>
    </row>
    <row r="453" spans="1:1" ht="14.25" customHeight="1">
      <c r="A453" s="117"/>
    </row>
    <row r="454" spans="1:1" ht="14.25" customHeight="1">
      <c r="A454" s="117"/>
    </row>
    <row r="455" spans="1:1" ht="14.25" customHeight="1">
      <c r="A455" s="117"/>
    </row>
    <row r="456" spans="1:1" ht="14.25" customHeight="1">
      <c r="A456" s="117"/>
    </row>
    <row r="457" spans="1:1" ht="14.25" customHeight="1">
      <c r="A457" s="117"/>
    </row>
    <row r="458" spans="1:1" ht="14.25" customHeight="1">
      <c r="A458" s="117"/>
    </row>
    <row r="459" spans="1:1" ht="14.25" customHeight="1">
      <c r="A459" s="117"/>
    </row>
    <row r="460" spans="1:1" ht="14.25" customHeight="1">
      <c r="A460" s="117"/>
    </row>
    <row r="461" spans="1:1" ht="14.25" customHeight="1">
      <c r="A461" s="117"/>
    </row>
    <row r="462" spans="1:1" ht="14.25" customHeight="1">
      <c r="A462" s="117"/>
    </row>
    <row r="463" spans="1:1" ht="14.25" customHeight="1">
      <c r="A463" s="117"/>
    </row>
    <row r="464" spans="1:1" ht="14.25" customHeight="1">
      <c r="A464" s="117"/>
    </row>
    <row r="465" spans="1:1" ht="14.25" customHeight="1">
      <c r="A465" s="117"/>
    </row>
    <row r="466" spans="1:1" ht="14.25" customHeight="1">
      <c r="A466" s="117"/>
    </row>
    <row r="467" spans="1:1" ht="14.25" customHeight="1">
      <c r="A467" s="117"/>
    </row>
    <row r="468" spans="1:1" ht="14.25" customHeight="1">
      <c r="A468" s="117"/>
    </row>
    <row r="469" spans="1:1" ht="14.25" customHeight="1">
      <c r="A469" s="117"/>
    </row>
    <row r="470" spans="1:1" ht="14.25" customHeight="1">
      <c r="A470" s="117"/>
    </row>
    <row r="471" spans="1:1" ht="14.25" customHeight="1">
      <c r="A471" s="117"/>
    </row>
    <row r="472" spans="1:1" ht="14.25" customHeight="1">
      <c r="A472" s="117"/>
    </row>
    <row r="473" spans="1:1" ht="14.25" customHeight="1">
      <c r="A473" s="117"/>
    </row>
    <row r="474" spans="1:1" ht="14.25" customHeight="1">
      <c r="A474" s="117"/>
    </row>
    <row r="475" spans="1:1" ht="14.25" customHeight="1">
      <c r="A475" s="117"/>
    </row>
    <row r="476" spans="1:1" ht="14.25" customHeight="1">
      <c r="A476" s="117"/>
    </row>
    <row r="477" spans="1:1" ht="14.25" customHeight="1">
      <c r="A477" s="117"/>
    </row>
    <row r="478" spans="1:1" ht="14.25" customHeight="1">
      <c r="A478" s="117"/>
    </row>
    <row r="479" spans="1:1" ht="14.25" customHeight="1">
      <c r="A479" s="117"/>
    </row>
    <row r="480" spans="1:1" ht="14.25" customHeight="1">
      <c r="A480" s="117"/>
    </row>
    <row r="481" spans="1:1" ht="14.25" customHeight="1">
      <c r="A481" s="117"/>
    </row>
    <row r="482" spans="1:1" ht="14.25" customHeight="1">
      <c r="A482" s="117"/>
    </row>
    <row r="483" spans="1:1" ht="14.25" customHeight="1">
      <c r="A483" s="117"/>
    </row>
    <row r="484" spans="1:1" ht="14.25" customHeight="1">
      <c r="A484" s="117"/>
    </row>
    <row r="485" spans="1:1" ht="14.25" customHeight="1">
      <c r="A485" s="117"/>
    </row>
    <row r="486" spans="1:1" ht="14.25" customHeight="1">
      <c r="A486" s="117"/>
    </row>
    <row r="487" spans="1:1" ht="14.25" customHeight="1">
      <c r="A487" s="117"/>
    </row>
    <row r="488" spans="1:1" ht="14.25" customHeight="1">
      <c r="A488" s="117"/>
    </row>
    <row r="489" spans="1:1" ht="14.25" customHeight="1">
      <c r="A489" s="117"/>
    </row>
    <row r="490" spans="1:1" ht="14.25" customHeight="1">
      <c r="A490" s="117"/>
    </row>
    <row r="491" spans="1:1" ht="14.25" customHeight="1">
      <c r="A491" s="117"/>
    </row>
    <row r="492" spans="1:1" ht="14.25" customHeight="1">
      <c r="A492" s="117"/>
    </row>
    <row r="493" spans="1:1" ht="14.25" customHeight="1">
      <c r="A493" s="117"/>
    </row>
    <row r="494" spans="1:1" ht="14.25" customHeight="1">
      <c r="A494" s="117"/>
    </row>
    <row r="495" spans="1:1" ht="14.25" customHeight="1">
      <c r="A495" s="117"/>
    </row>
    <row r="496" spans="1:1" ht="14.25" customHeight="1">
      <c r="A496" s="117"/>
    </row>
    <row r="497" spans="1:1" ht="14.25" customHeight="1">
      <c r="A497" s="117"/>
    </row>
    <row r="498" spans="1:1" ht="14.25" customHeight="1">
      <c r="A498" s="117"/>
    </row>
    <row r="499" spans="1:1" ht="14.25" customHeight="1">
      <c r="A499" s="117"/>
    </row>
    <row r="500" spans="1:1" ht="14.25" customHeight="1">
      <c r="A500" s="117"/>
    </row>
    <row r="501" spans="1:1" ht="14.25" customHeight="1">
      <c r="A501" s="117"/>
    </row>
    <row r="502" spans="1:1" ht="14.25" customHeight="1">
      <c r="A502" s="117"/>
    </row>
    <row r="503" spans="1:1" ht="14.25" customHeight="1">
      <c r="A503" s="117"/>
    </row>
    <row r="504" spans="1:1" ht="14.25" customHeight="1">
      <c r="A504" s="117"/>
    </row>
    <row r="505" spans="1:1" ht="14.25" customHeight="1">
      <c r="A505" s="117"/>
    </row>
    <row r="506" spans="1:1" ht="14.25" customHeight="1">
      <c r="A506" s="117"/>
    </row>
    <row r="507" spans="1:1" ht="14.25" customHeight="1">
      <c r="A507" s="117"/>
    </row>
    <row r="508" spans="1:1" ht="14.25" customHeight="1">
      <c r="A508" s="117"/>
    </row>
    <row r="509" spans="1:1" ht="14.25" customHeight="1">
      <c r="A509" s="117"/>
    </row>
    <row r="510" spans="1:1" ht="14.25" customHeight="1">
      <c r="A510" s="117"/>
    </row>
    <row r="511" spans="1:1" ht="14.25" customHeight="1">
      <c r="A511" s="117"/>
    </row>
    <row r="512" spans="1:1" ht="14.25" customHeight="1">
      <c r="A512" s="117"/>
    </row>
    <row r="513" spans="1:1" ht="14.25" customHeight="1">
      <c r="A513" s="117"/>
    </row>
    <row r="514" spans="1:1" ht="14.25" customHeight="1">
      <c r="A514" s="117"/>
    </row>
    <row r="515" spans="1:1" ht="14.25" customHeight="1">
      <c r="A515" s="117"/>
    </row>
    <row r="516" spans="1:1" ht="14.25" customHeight="1">
      <c r="A516" s="117"/>
    </row>
    <row r="517" spans="1:1" ht="14.25" customHeight="1">
      <c r="A517" s="117"/>
    </row>
    <row r="518" spans="1:1" ht="14.25" customHeight="1">
      <c r="A518" s="117"/>
    </row>
    <row r="519" spans="1:1" ht="14.25" customHeight="1">
      <c r="A519" s="117"/>
    </row>
    <row r="520" spans="1:1" ht="14.25" customHeight="1">
      <c r="A520" s="117"/>
    </row>
    <row r="521" spans="1:1" ht="14.25" customHeight="1">
      <c r="A521" s="117"/>
    </row>
    <row r="522" spans="1:1" ht="14.25" customHeight="1">
      <c r="A522" s="117"/>
    </row>
    <row r="523" spans="1:1" ht="14.25" customHeight="1">
      <c r="A523" s="117"/>
    </row>
    <row r="524" spans="1:1" ht="14.25" customHeight="1">
      <c r="A524" s="117"/>
    </row>
    <row r="525" spans="1:1" ht="14.25" customHeight="1">
      <c r="A525" s="117"/>
    </row>
    <row r="526" spans="1:1" ht="14.25" customHeight="1">
      <c r="A526" s="117"/>
    </row>
    <row r="527" spans="1:1" ht="14.25" customHeight="1">
      <c r="A527" s="117"/>
    </row>
    <row r="528" spans="1:1" ht="14.25" customHeight="1">
      <c r="A528" s="117"/>
    </row>
    <row r="529" spans="1:1" ht="14.25" customHeight="1">
      <c r="A529" s="117"/>
    </row>
    <row r="530" spans="1:1" ht="14.25" customHeight="1">
      <c r="A530" s="117"/>
    </row>
    <row r="531" spans="1:1" ht="14.25" customHeight="1">
      <c r="A531" s="117"/>
    </row>
    <row r="532" spans="1:1" ht="14.25" customHeight="1">
      <c r="A532" s="117"/>
    </row>
    <row r="533" spans="1:1" ht="14.25" customHeight="1">
      <c r="A533" s="117"/>
    </row>
    <row r="534" spans="1:1" ht="14.25" customHeight="1">
      <c r="A534" s="117"/>
    </row>
    <row r="535" spans="1:1" ht="14.25" customHeight="1">
      <c r="A535" s="117"/>
    </row>
    <row r="536" spans="1:1" ht="14.25" customHeight="1">
      <c r="A536" s="117"/>
    </row>
    <row r="537" spans="1:1" ht="14.25" customHeight="1">
      <c r="A537" s="117"/>
    </row>
    <row r="538" spans="1:1" ht="14.25" customHeight="1">
      <c r="A538" s="117"/>
    </row>
    <row r="539" spans="1:1" ht="14.25" customHeight="1">
      <c r="A539" s="117"/>
    </row>
    <row r="540" spans="1:1" ht="14.25" customHeight="1">
      <c r="A540" s="117"/>
    </row>
    <row r="541" spans="1:1" ht="14.25" customHeight="1">
      <c r="A541" s="117"/>
    </row>
    <row r="542" spans="1:1" ht="14.25" customHeight="1">
      <c r="A542" s="117"/>
    </row>
    <row r="543" spans="1:1" ht="14.25" customHeight="1">
      <c r="A543" s="117"/>
    </row>
    <row r="544" spans="1:1" ht="14.25" customHeight="1">
      <c r="A544" s="117"/>
    </row>
    <row r="545" spans="1:1" ht="14.25" customHeight="1">
      <c r="A545" s="117"/>
    </row>
    <row r="546" spans="1:1" ht="14.25" customHeight="1">
      <c r="A546" s="117"/>
    </row>
    <row r="547" spans="1:1" ht="14.25" customHeight="1">
      <c r="A547" s="117"/>
    </row>
    <row r="548" spans="1:1" ht="14.25" customHeight="1">
      <c r="A548" s="117"/>
    </row>
    <row r="549" spans="1:1" ht="14.25" customHeight="1">
      <c r="A549" s="117"/>
    </row>
    <row r="550" spans="1:1" ht="14.25" customHeight="1">
      <c r="A550" s="117"/>
    </row>
    <row r="551" spans="1:1" ht="14.25" customHeight="1">
      <c r="A551" s="117"/>
    </row>
    <row r="552" spans="1:1" ht="14.25" customHeight="1">
      <c r="A552" s="117"/>
    </row>
    <row r="553" spans="1:1" ht="14.25" customHeight="1">
      <c r="A553" s="117"/>
    </row>
    <row r="554" spans="1:1" ht="14.25" customHeight="1">
      <c r="A554" s="117"/>
    </row>
    <row r="555" spans="1:1" ht="14.25" customHeight="1">
      <c r="A555" s="117"/>
    </row>
    <row r="556" spans="1:1" ht="14.25" customHeight="1">
      <c r="A556" s="117"/>
    </row>
    <row r="557" spans="1:1" ht="14.25" customHeight="1">
      <c r="A557" s="117"/>
    </row>
    <row r="558" spans="1:1" ht="14.25" customHeight="1">
      <c r="A558" s="117"/>
    </row>
    <row r="559" spans="1:1" ht="14.25" customHeight="1">
      <c r="A559" s="117"/>
    </row>
    <row r="560" spans="1:1" ht="14.25" customHeight="1">
      <c r="A560" s="117"/>
    </row>
    <row r="561" spans="1:1" ht="14.25" customHeight="1">
      <c r="A561" s="117"/>
    </row>
    <row r="562" spans="1:1" ht="14.25" customHeight="1">
      <c r="A562" s="117"/>
    </row>
    <row r="563" spans="1:1" ht="14.25" customHeight="1">
      <c r="A563" s="117"/>
    </row>
    <row r="564" spans="1:1" ht="14.25" customHeight="1">
      <c r="A564" s="117"/>
    </row>
    <row r="565" spans="1:1" ht="14.25" customHeight="1">
      <c r="A565" s="117"/>
    </row>
    <row r="566" spans="1:1" ht="14.25" customHeight="1">
      <c r="A566" s="117"/>
    </row>
    <row r="567" spans="1:1" ht="14.25" customHeight="1">
      <c r="A567" s="117"/>
    </row>
    <row r="568" spans="1:1" ht="14.25" customHeight="1">
      <c r="A568" s="117"/>
    </row>
    <row r="569" spans="1:1" ht="14.25" customHeight="1">
      <c r="A569" s="117"/>
    </row>
    <row r="570" spans="1:1" ht="14.25" customHeight="1">
      <c r="A570" s="117"/>
    </row>
    <row r="571" spans="1:1" ht="14.25" customHeight="1">
      <c r="A571" s="117"/>
    </row>
    <row r="572" spans="1:1" ht="14.25" customHeight="1">
      <c r="A572" s="117"/>
    </row>
    <row r="573" spans="1:1" ht="14.25" customHeight="1">
      <c r="A573" s="117"/>
    </row>
    <row r="574" spans="1:1" ht="14.25" customHeight="1">
      <c r="A574" s="117"/>
    </row>
    <row r="575" spans="1:1" ht="14.25" customHeight="1">
      <c r="A575" s="117"/>
    </row>
    <row r="576" spans="1:1" ht="14.25" customHeight="1">
      <c r="A576" s="117"/>
    </row>
    <row r="577" spans="1:1" ht="14.25" customHeight="1">
      <c r="A577" s="117"/>
    </row>
    <row r="578" spans="1:1" ht="14.25" customHeight="1">
      <c r="A578" s="117"/>
    </row>
    <row r="579" spans="1:1" ht="14.25" customHeight="1">
      <c r="A579" s="117"/>
    </row>
    <row r="580" spans="1:1" ht="14.25" customHeight="1">
      <c r="A580" s="117"/>
    </row>
    <row r="581" spans="1:1" ht="14.25" customHeight="1">
      <c r="A581" s="117"/>
    </row>
    <row r="582" spans="1:1" ht="14.25" customHeight="1">
      <c r="A582" s="117"/>
    </row>
    <row r="583" spans="1:1" ht="14.25" customHeight="1">
      <c r="A583" s="117"/>
    </row>
    <row r="584" spans="1:1" ht="14.25" customHeight="1">
      <c r="A584" s="117"/>
    </row>
    <row r="585" spans="1:1" ht="14.25" customHeight="1">
      <c r="A585" s="117"/>
    </row>
    <row r="586" spans="1:1" ht="14.25" customHeight="1">
      <c r="A586" s="117"/>
    </row>
    <row r="587" spans="1:1" ht="14.25" customHeight="1">
      <c r="A587" s="117"/>
    </row>
    <row r="588" spans="1:1" ht="14.25" customHeight="1">
      <c r="A588" s="117"/>
    </row>
    <row r="589" spans="1:1" ht="14.25" customHeight="1">
      <c r="A589" s="117"/>
    </row>
    <row r="590" spans="1:1" ht="14.25" customHeight="1">
      <c r="A590" s="117"/>
    </row>
    <row r="591" spans="1:1" ht="14.25" customHeight="1">
      <c r="A591" s="117"/>
    </row>
    <row r="592" spans="1:1" ht="14.25" customHeight="1">
      <c r="A592" s="117"/>
    </row>
    <row r="593" spans="1:1" ht="14.25" customHeight="1">
      <c r="A593" s="117"/>
    </row>
    <row r="594" spans="1:1" ht="14.25" customHeight="1">
      <c r="A594" s="117"/>
    </row>
    <row r="595" spans="1:1" ht="14.25" customHeight="1">
      <c r="A595" s="117"/>
    </row>
    <row r="596" spans="1:1" ht="14.25" customHeight="1">
      <c r="A596" s="117"/>
    </row>
    <row r="597" spans="1:1" ht="14.25" customHeight="1">
      <c r="A597" s="117"/>
    </row>
    <row r="598" spans="1:1" ht="14.25" customHeight="1">
      <c r="A598" s="117"/>
    </row>
    <row r="599" spans="1:1" ht="14.25" customHeight="1">
      <c r="A599" s="117"/>
    </row>
    <row r="600" spans="1:1" ht="14.25" customHeight="1">
      <c r="A600" s="117"/>
    </row>
    <row r="601" spans="1:1" ht="14.25" customHeight="1">
      <c r="A601" s="117"/>
    </row>
    <row r="602" spans="1:1" ht="14.25" customHeight="1">
      <c r="A602" s="117"/>
    </row>
    <row r="603" spans="1:1" ht="14.25" customHeight="1">
      <c r="A603" s="117"/>
    </row>
    <row r="604" spans="1:1" ht="14.25" customHeight="1">
      <c r="A604" s="117"/>
    </row>
    <row r="605" spans="1:1" ht="14.25" customHeight="1">
      <c r="A605" s="117"/>
    </row>
    <row r="606" spans="1:1" ht="14.25" customHeight="1">
      <c r="A606" s="117"/>
    </row>
    <row r="607" spans="1:1" ht="14.25" customHeight="1">
      <c r="A607" s="117"/>
    </row>
    <row r="608" spans="1:1" ht="14.25" customHeight="1">
      <c r="A608" s="117"/>
    </row>
    <row r="609" spans="1:1" ht="14.25" customHeight="1">
      <c r="A609" s="117"/>
    </row>
    <row r="610" spans="1:1" ht="14.25" customHeight="1">
      <c r="A610" s="117"/>
    </row>
    <row r="611" spans="1:1" ht="14.25" customHeight="1">
      <c r="A611" s="117"/>
    </row>
    <row r="612" spans="1:1" ht="14.25" customHeight="1">
      <c r="A612" s="117"/>
    </row>
    <row r="613" spans="1:1" ht="14.25" customHeight="1">
      <c r="A613" s="117"/>
    </row>
    <row r="614" spans="1:1" ht="14.25" customHeight="1">
      <c r="A614" s="117"/>
    </row>
    <row r="615" spans="1:1" ht="14.25" customHeight="1">
      <c r="A615" s="117"/>
    </row>
    <row r="616" spans="1:1" ht="14.25" customHeight="1">
      <c r="A616" s="117"/>
    </row>
    <row r="617" spans="1:1" ht="14.25" customHeight="1">
      <c r="A617" s="117"/>
    </row>
    <row r="618" spans="1:1" ht="14.25" customHeight="1">
      <c r="A618" s="117"/>
    </row>
    <row r="619" spans="1:1" ht="14.25" customHeight="1">
      <c r="A619" s="117"/>
    </row>
    <row r="620" spans="1:1" ht="14.25" customHeight="1">
      <c r="A620" s="117"/>
    </row>
    <row r="621" spans="1:1" ht="14.25" customHeight="1">
      <c r="A621" s="117"/>
    </row>
    <row r="622" spans="1:1" ht="14.25" customHeight="1">
      <c r="A622" s="117"/>
    </row>
    <row r="623" spans="1:1" ht="14.25" customHeight="1">
      <c r="A623" s="117"/>
    </row>
    <row r="624" spans="1:1" ht="14.25" customHeight="1">
      <c r="A624" s="117"/>
    </row>
    <row r="625" spans="1:1" ht="14.25" customHeight="1">
      <c r="A625" s="117"/>
    </row>
    <row r="626" spans="1:1" ht="14.25" customHeight="1">
      <c r="A626" s="117"/>
    </row>
    <row r="627" spans="1:1" ht="14.25" customHeight="1">
      <c r="A627" s="117"/>
    </row>
    <row r="628" spans="1:1" ht="14.25" customHeight="1">
      <c r="A628" s="117"/>
    </row>
    <row r="629" spans="1:1" ht="14.25" customHeight="1">
      <c r="A629" s="117"/>
    </row>
    <row r="630" spans="1:1" ht="14.25" customHeight="1">
      <c r="A630" s="117"/>
    </row>
    <row r="631" spans="1:1" ht="14.25" customHeight="1">
      <c r="A631" s="117"/>
    </row>
    <row r="632" spans="1:1" ht="14.25" customHeight="1">
      <c r="A632" s="117"/>
    </row>
    <row r="633" spans="1:1" ht="14.25" customHeight="1">
      <c r="A633" s="117"/>
    </row>
    <row r="634" spans="1:1" ht="14.25" customHeight="1">
      <c r="A634" s="117"/>
    </row>
    <row r="635" spans="1:1" ht="14.25" customHeight="1">
      <c r="A635" s="117"/>
    </row>
    <row r="636" spans="1:1" ht="14.25" customHeight="1">
      <c r="A636" s="117"/>
    </row>
    <row r="637" spans="1:1" ht="14.25" customHeight="1">
      <c r="A637" s="117"/>
    </row>
    <row r="638" spans="1:1" ht="14.25" customHeight="1">
      <c r="A638" s="117"/>
    </row>
    <row r="639" spans="1:1" ht="14.25" customHeight="1">
      <c r="A639" s="117"/>
    </row>
    <row r="640" spans="1:1" ht="14.25" customHeight="1">
      <c r="A640" s="117"/>
    </row>
    <row r="641" spans="1:1" ht="14.25" customHeight="1">
      <c r="A641" s="117"/>
    </row>
    <row r="642" spans="1:1" ht="14.25" customHeight="1">
      <c r="A642" s="117"/>
    </row>
    <row r="643" spans="1:1" ht="14.25" customHeight="1">
      <c r="A643" s="117"/>
    </row>
    <row r="644" spans="1:1" ht="14.25" customHeight="1">
      <c r="A644" s="117"/>
    </row>
    <row r="645" spans="1:1" ht="14.25" customHeight="1">
      <c r="A645" s="117"/>
    </row>
    <row r="646" spans="1:1" ht="14.25" customHeight="1">
      <c r="A646" s="117"/>
    </row>
    <row r="647" spans="1:1" ht="14.25" customHeight="1">
      <c r="A647" s="117"/>
    </row>
    <row r="648" spans="1:1" ht="14.25" customHeight="1">
      <c r="A648" s="117"/>
    </row>
    <row r="649" spans="1:1" ht="14.25" customHeight="1">
      <c r="A649" s="117"/>
    </row>
    <row r="650" spans="1:1" ht="14.25" customHeight="1">
      <c r="A650" s="117"/>
    </row>
    <row r="651" spans="1:1" ht="14.25" customHeight="1">
      <c r="A651" s="117"/>
    </row>
    <row r="652" spans="1:1" ht="14.25" customHeight="1">
      <c r="A652" s="117"/>
    </row>
    <row r="653" spans="1:1" ht="14.25" customHeight="1">
      <c r="A653" s="117"/>
    </row>
    <row r="654" spans="1:1" ht="14.25" customHeight="1">
      <c r="A654" s="117"/>
    </row>
    <row r="655" spans="1:1" ht="14.25" customHeight="1">
      <c r="A655" s="117"/>
    </row>
    <row r="656" spans="1:1" ht="14.25" customHeight="1">
      <c r="A656" s="117"/>
    </row>
    <row r="657" spans="1:1" ht="14.25" customHeight="1">
      <c r="A657" s="117"/>
    </row>
    <row r="658" spans="1:1" ht="14.25" customHeight="1">
      <c r="A658" s="117"/>
    </row>
    <row r="659" spans="1:1" ht="14.25" customHeight="1">
      <c r="A659" s="117"/>
    </row>
    <row r="660" spans="1:1" ht="14.25" customHeight="1">
      <c r="A660" s="117"/>
    </row>
    <row r="661" spans="1:1" ht="14.25" customHeight="1">
      <c r="A661" s="117"/>
    </row>
    <row r="662" spans="1:1" ht="14.25" customHeight="1">
      <c r="A662" s="117"/>
    </row>
    <row r="663" spans="1:1" ht="14.25" customHeight="1">
      <c r="A663" s="117"/>
    </row>
    <row r="664" spans="1:1" ht="14.25" customHeight="1">
      <c r="A664" s="117"/>
    </row>
    <row r="665" spans="1:1" ht="14.25" customHeight="1">
      <c r="A665" s="117"/>
    </row>
    <row r="666" spans="1:1" ht="14.25" customHeight="1">
      <c r="A666" s="117"/>
    </row>
    <row r="667" spans="1:1" ht="14.25" customHeight="1">
      <c r="A667" s="117"/>
    </row>
    <row r="668" spans="1:1" ht="14.25" customHeight="1">
      <c r="A668" s="117"/>
    </row>
    <row r="669" spans="1:1" ht="14.25" customHeight="1">
      <c r="A669" s="117"/>
    </row>
    <row r="670" spans="1:1" ht="14.25" customHeight="1">
      <c r="A670" s="117"/>
    </row>
    <row r="671" spans="1:1" ht="14.25" customHeight="1">
      <c r="A671" s="117"/>
    </row>
    <row r="672" spans="1:1" ht="14.25" customHeight="1">
      <c r="A672" s="117"/>
    </row>
    <row r="673" spans="1:1" ht="14.25" customHeight="1">
      <c r="A673" s="117"/>
    </row>
    <row r="674" spans="1:1" ht="14.25" customHeight="1">
      <c r="A674" s="117"/>
    </row>
    <row r="675" spans="1:1" ht="14.25" customHeight="1">
      <c r="A675" s="117"/>
    </row>
    <row r="676" spans="1:1" ht="14.25" customHeight="1">
      <c r="A676" s="117"/>
    </row>
    <row r="677" spans="1:1" ht="14.25" customHeight="1">
      <c r="A677" s="117"/>
    </row>
    <row r="678" spans="1:1" ht="14.25" customHeight="1">
      <c r="A678" s="117"/>
    </row>
    <row r="679" spans="1:1" ht="14.25" customHeight="1">
      <c r="A679" s="117"/>
    </row>
    <row r="680" spans="1:1" ht="14.25" customHeight="1">
      <c r="A680" s="117"/>
    </row>
    <row r="681" spans="1:1" ht="14.25" customHeight="1">
      <c r="A681" s="117"/>
    </row>
    <row r="682" spans="1:1" ht="14.25" customHeight="1">
      <c r="A682" s="117"/>
    </row>
    <row r="683" spans="1:1" ht="14.25" customHeight="1">
      <c r="A683" s="117"/>
    </row>
    <row r="684" spans="1:1" ht="14.25" customHeight="1">
      <c r="A684" s="117"/>
    </row>
    <row r="685" spans="1:1" ht="14.25" customHeight="1">
      <c r="A685" s="117"/>
    </row>
    <row r="686" spans="1:1" ht="14.25" customHeight="1">
      <c r="A686" s="117"/>
    </row>
    <row r="687" spans="1:1" ht="14.25" customHeight="1">
      <c r="A687" s="117"/>
    </row>
    <row r="688" spans="1:1" ht="14.25" customHeight="1">
      <c r="A688" s="117"/>
    </row>
    <row r="689" spans="1:1" ht="14.25" customHeight="1">
      <c r="A689" s="117"/>
    </row>
    <row r="690" spans="1:1" ht="14.25" customHeight="1">
      <c r="A690" s="117"/>
    </row>
    <row r="691" spans="1:1" ht="14.25" customHeight="1">
      <c r="A691" s="117"/>
    </row>
    <row r="692" spans="1:1" ht="14.25" customHeight="1">
      <c r="A692" s="117"/>
    </row>
    <row r="693" spans="1:1" ht="14.25" customHeight="1">
      <c r="A693" s="117"/>
    </row>
    <row r="694" spans="1:1" ht="14.25" customHeight="1">
      <c r="A694" s="117"/>
    </row>
    <row r="695" spans="1:1" ht="14.25" customHeight="1">
      <c r="A695" s="117"/>
    </row>
    <row r="696" spans="1:1" ht="14.25" customHeight="1">
      <c r="A696" s="117"/>
    </row>
    <row r="697" spans="1:1" ht="14.25" customHeight="1">
      <c r="A697" s="117"/>
    </row>
    <row r="698" spans="1:1" ht="14.25" customHeight="1">
      <c r="A698" s="117"/>
    </row>
    <row r="699" spans="1:1" ht="14.25" customHeight="1">
      <c r="A699" s="117"/>
    </row>
    <row r="700" spans="1:1" ht="14.25" customHeight="1">
      <c r="A700" s="117"/>
    </row>
    <row r="701" spans="1:1" ht="14.25" customHeight="1">
      <c r="A701" s="117"/>
    </row>
    <row r="702" spans="1:1" ht="14.25" customHeight="1">
      <c r="A702" s="117"/>
    </row>
    <row r="703" spans="1:1" ht="14.25" customHeight="1">
      <c r="A703" s="117"/>
    </row>
    <row r="704" spans="1:1" ht="14.25" customHeight="1">
      <c r="A704" s="117"/>
    </row>
    <row r="705" spans="1:1" ht="14.25" customHeight="1">
      <c r="A705" s="117"/>
    </row>
    <row r="706" spans="1:1" ht="14.25" customHeight="1">
      <c r="A706" s="117"/>
    </row>
    <row r="707" spans="1:1" ht="14.25" customHeight="1">
      <c r="A707" s="117"/>
    </row>
    <row r="708" spans="1:1" ht="14.25" customHeight="1">
      <c r="A708" s="117"/>
    </row>
    <row r="709" spans="1:1" ht="14.25" customHeight="1">
      <c r="A709" s="117"/>
    </row>
    <row r="710" spans="1:1" ht="14.25" customHeight="1">
      <c r="A710" s="117"/>
    </row>
    <row r="711" spans="1:1" ht="14.25" customHeight="1">
      <c r="A711" s="117"/>
    </row>
    <row r="712" spans="1:1" ht="14.25" customHeight="1">
      <c r="A712" s="117"/>
    </row>
    <row r="713" spans="1:1" ht="14.25" customHeight="1">
      <c r="A713" s="117"/>
    </row>
    <row r="714" spans="1:1" ht="14.25" customHeight="1">
      <c r="A714" s="117"/>
    </row>
    <row r="715" spans="1:1" ht="14.25" customHeight="1">
      <c r="A715" s="117"/>
    </row>
    <row r="716" spans="1:1" ht="14.25" customHeight="1">
      <c r="A716" s="117"/>
    </row>
    <row r="717" spans="1:1" ht="14.25" customHeight="1">
      <c r="A717" s="117"/>
    </row>
    <row r="718" spans="1:1" ht="14.25" customHeight="1">
      <c r="A718" s="117"/>
    </row>
    <row r="719" spans="1:1" ht="14.25" customHeight="1">
      <c r="A719" s="117"/>
    </row>
    <row r="720" spans="1:1" ht="14.25" customHeight="1">
      <c r="A720" s="117"/>
    </row>
    <row r="721" spans="1:1" ht="14.25" customHeight="1">
      <c r="A721" s="117"/>
    </row>
    <row r="722" spans="1:1" ht="14.25" customHeight="1">
      <c r="A722" s="117"/>
    </row>
    <row r="723" spans="1:1" ht="14.25" customHeight="1">
      <c r="A723" s="117"/>
    </row>
    <row r="724" spans="1:1" ht="14.25" customHeight="1">
      <c r="A724" s="117"/>
    </row>
    <row r="725" spans="1:1" ht="14.25" customHeight="1">
      <c r="A725" s="117"/>
    </row>
    <row r="726" spans="1:1" ht="14.25" customHeight="1">
      <c r="A726" s="117"/>
    </row>
    <row r="727" spans="1:1" ht="14.25" customHeight="1">
      <c r="A727" s="117"/>
    </row>
    <row r="728" spans="1:1" ht="14.25" customHeight="1">
      <c r="A728" s="117"/>
    </row>
    <row r="729" spans="1:1" ht="14.25" customHeight="1">
      <c r="A729" s="117"/>
    </row>
    <row r="730" spans="1:1" ht="14.25" customHeight="1">
      <c r="A730" s="117"/>
    </row>
    <row r="731" spans="1:1" ht="14.25" customHeight="1">
      <c r="A731" s="117"/>
    </row>
    <row r="732" spans="1:1" ht="14.25" customHeight="1">
      <c r="A732" s="117"/>
    </row>
    <row r="733" spans="1:1" ht="14.25" customHeight="1">
      <c r="A733" s="117"/>
    </row>
    <row r="734" spans="1:1" ht="14.25" customHeight="1">
      <c r="A734" s="117"/>
    </row>
    <row r="735" spans="1:1" ht="14.25" customHeight="1">
      <c r="A735" s="117"/>
    </row>
    <row r="736" spans="1:1" ht="14.25" customHeight="1">
      <c r="A736" s="117"/>
    </row>
    <row r="737" spans="1:1" ht="14.25" customHeight="1">
      <c r="A737" s="117"/>
    </row>
    <row r="738" spans="1:1" ht="14.25" customHeight="1">
      <c r="A738" s="117"/>
    </row>
    <row r="739" spans="1:1" ht="14.25" customHeight="1">
      <c r="A739" s="117"/>
    </row>
    <row r="740" spans="1:1" ht="14.25" customHeight="1">
      <c r="A740" s="117"/>
    </row>
    <row r="741" spans="1:1" ht="14.25" customHeight="1">
      <c r="A741" s="117"/>
    </row>
    <row r="742" spans="1:1" ht="14.25" customHeight="1">
      <c r="A742" s="117"/>
    </row>
    <row r="743" spans="1:1" ht="14.25" customHeight="1">
      <c r="A743" s="117"/>
    </row>
    <row r="744" spans="1:1" ht="14.25" customHeight="1">
      <c r="A744" s="117"/>
    </row>
    <row r="745" spans="1:1" ht="14.25" customHeight="1">
      <c r="A745" s="117"/>
    </row>
    <row r="746" spans="1:1" ht="14.25" customHeight="1">
      <c r="A746" s="117"/>
    </row>
    <row r="747" spans="1:1" ht="14.25" customHeight="1">
      <c r="A747" s="117"/>
    </row>
    <row r="748" spans="1:1" ht="14.25" customHeight="1">
      <c r="A748" s="117"/>
    </row>
    <row r="749" spans="1:1" ht="14.25" customHeight="1">
      <c r="A749" s="117"/>
    </row>
    <row r="750" spans="1:1" ht="14.25" customHeight="1">
      <c r="A750" s="117"/>
    </row>
    <row r="751" spans="1:1" ht="14.25" customHeight="1">
      <c r="A751" s="117"/>
    </row>
    <row r="752" spans="1:1" ht="14.25" customHeight="1">
      <c r="A752" s="117"/>
    </row>
    <row r="753" spans="1:1" ht="14.25" customHeight="1">
      <c r="A753" s="117"/>
    </row>
    <row r="754" spans="1:1" ht="14.25" customHeight="1">
      <c r="A754" s="117"/>
    </row>
    <row r="755" spans="1:1" ht="14.25" customHeight="1">
      <c r="A755" s="117"/>
    </row>
    <row r="756" spans="1:1" ht="14.25" customHeight="1">
      <c r="A756" s="117"/>
    </row>
    <row r="757" spans="1:1" ht="14.25" customHeight="1">
      <c r="A757" s="117"/>
    </row>
    <row r="758" spans="1:1" ht="14.25" customHeight="1">
      <c r="A758" s="117"/>
    </row>
    <row r="759" spans="1:1" ht="14.25" customHeight="1">
      <c r="A759" s="117"/>
    </row>
    <row r="760" spans="1:1" ht="14.25" customHeight="1">
      <c r="A760" s="117"/>
    </row>
    <row r="761" spans="1:1" ht="14.25" customHeight="1">
      <c r="A761" s="117"/>
    </row>
    <row r="762" spans="1:1" ht="14.25" customHeight="1">
      <c r="A762" s="117"/>
    </row>
    <row r="763" spans="1:1" ht="14.25" customHeight="1">
      <c r="A763" s="117"/>
    </row>
    <row r="764" spans="1:1" ht="14.25" customHeight="1">
      <c r="A764" s="117"/>
    </row>
    <row r="765" spans="1:1" ht="14.25" customHeight="1">
      <c r="A765" s="117"/>
    </row>
    <row r="766" spans="1:1" ht="14.25" customHeight="1">
      <c r="A766" s="117"/>
    </row>
    <row r="767" spans="1:1" ht="14.25" customHeight="1">
      <c r="A767" s="117"/>
    </row>
    <row r="768" spans="1:1" ht="14.25" customHeight="1">
      <c r="A768" s="117"/>
    </row>
    <row r="769" spans="1:1" ht="14.25" customHeight="1">
      <c r="A769" s="117"/>
    </row>
    <row r="770" spans="1:1" ht="14.25" customHeight="1">
      <c r="A770" s="117"/>
    </row>
    <row r="771" spans="1:1" ht="14.25" customHeight="1">
      <c r="A771" s="117"/>
    </row>
    <row r="772" spans="1:1" ht="14.25" customHeight="1">
      <c r="A772" s="117"/>
    </row>
    <row r="773" spans="1:1" ht="14.25" customHeight="1">
      <c r="A773" s="117"/>
    </row>
    <row r="774" spans="1:1" ht="14.25" customHeight="1">
      <c r="A774" s="117"/>
    </row>
    <row r="775" spans="1:1" ht="14.25" customHeight="1">
      <c r="A775" s="117"/>
    </row>
    <row r="776" spans="1:1" ht="14.25" customHeight="1">
      <c r="A776" s="117"/>
    </row>
    <row r="777" spans="1:1" ht="14.25" customHeight="1">
      <c r="A777" s="117"/>
    </row>
    <row r="778" spans="1:1" ht="14.25" customHeight="1">
      <c r="A778" s="117"/>
    </row>
    <row r="779" spans="1:1" ht="14.25" customHeight="1">
      <c r="A779" s="117"/>
    </row>
    <row r="780" spans="1:1" ht="14.25" customHeight="1">
      <c r="A780" s="117"/>
    </row>
    <row r="781" spans="1:1" ht="14.25" customHeight="1">
      <c r="A781" s="117"/>
    </row>
    <row r="782" spans="1:1" ht="14.25" customHeight="1">
      <c r="A782" s="117"/>
    </row>
    <row r="783" spans="1:1" ht="14.25" customHeight="1">
      <c r="A783" s="117"/>
    </row>
    <row r="784" spans="1:1" ht="14.25" customHeight="1">
      <c r="A784" s="117"/>
    </row>
    <row r="785" spans="1:1" ht="14.25" customHeight="1">
      <c r="A785" s="117"/>
    </row>
    <row r="786" spans="1:1" ht="14.25" customHeight="1">
      <c r="A786" s="117"/>
    </row>
    <row r="787" spans="1:1" ht="14.25" customHeight="1">
      <c r="A787" s="117"/>
    </row>
    <row r="788" spans="1:1" ht="14.25" customHeight="1">
      <c r="A788" s="117"/>
    </row>
    <row r="789" spans="1:1" ht="14.25" customHeight="1">
      <c r="A789" s="117"/>
    </row>
    <row r="790" spans="1:1" ht="14.25" customHeight="1">
      <c r="A790" s="117"/>
    </row>
    <row r="791" spans="1:1" ht="14.25" customHeight="1">
      <c r="A791" s="117"/>
    </row>
    <row r="792" spans="1:1" ht="14.25" customHeight="1">
      <c r="A792" s="117"/>
    </row>
    <row r="793" spans="1:1" ht="14.25" customHeight="1">
      <c r="A793" s="117"/>
    </row>
    <row r="794" spans="1:1" ht="14.25" customHeight="1">
      <c r="A794" s="117"/>
    </row>
    <row r="795" spans="1:1" ht="14.25" customHeight="1">
      <c r="A795" s="117"/>
    </row>
    <row r="796" spans="1:1" ht="14.25" customHeight="1">
      <c r="A796" s="117"/>
    </row>
    <row r="797" spans="1:1" ht="14.25" customHeight="1">
      <c r="A797" s="117"/>
    </row>
    <row r="798" spans="1:1" ht="14.25" customHeight="1">
      <c r="A798" s="117"/>
    </row>
    <row r="799" spans="1:1" ht="14.25" customHeight="1">
      <c r="A799" s="117"/>
    </row>
    <row r="800" spans="1:1" ht="14.25" customHeight="1">
      <c r="A800" s="117"/>
    </row>
    <row r="801" spans="1:1" ht="14.25" customHeight="1">
      <c r="A801" s="117"/>
    </row>
    <row r="802" spans="1:1" ht="14.25" customHeight="1">
      <c r="A802" s="117"/>
    </row>
    <row r="803" spans="1:1" ht="14.25" customHeight="1">
      <c r="A803" s="117"/>
    </row>
    <row r="804" spans="1:1" ht="14.25" customHeight="1">
      <c r="A804" s="117"/>
    </row>
    <row r="805" spans="1:1" ht="14.25" customHeight="1">
      <c r="A805" s="117"/>
    </row>
    <row r="806" spans="1:1" ht="14.25" customHeight="1">
      <c r="A806" s="117"/>
    </row>
    <row r="807" spans="1:1" ht="14.25" customHeight="1">
      <c r="A807" s="117"/>
    </row>
    <row r="808" spans="1:1" ht="14.25" customHeight="1">
      <c r="A808" s="117"/>
    </row>
    <row r="809" spans="1:1" ht="14.25" customHeight="1">
      <c r="A809" s="117"/>
    </row>
    <row r="810" spans="1:1" ht="14.25" customHeight="1">
      <c r="A810" s="117"/>
    </row>
    <row r="811" spans="1:1" ht="14.25" customHeight="1">
      <c r="A811" s="117"/>
    </row>
    <row r="812" spans="1:1" ht="14.25" customHeight="1">
      <c r="A812" s="117"/>
    </row>
    <row r="813" spans="1:1" ht="14.25" customHeight="1">
      <c r="A813" s="117"/>
    </row>
    <row r="814" spans="1:1" ht="14.25" customHeight="1">
      <c r="A814" s="117"/>
    </row>
    <row r="815" spans="1:1" ht="14.25" customHeight="1">
      <c r="A815" s="117"/>
    </row>
    <row r="816" spans="1:1" ht="14.25" customHeight="1">
      <c r="A816" s="117"/>
    </row>
    <row r="817" spans="1:1" ht="14.25" customHeight="1">
      <c r="A817" s="117"/>
    </row>
    <row r="818" spans="1:1" ht="14.25" customHeight="1">
      <c r="A818" s="117"/>
    </row>
    <row r="819" spans="1:1" ht="14.25" customHeight="1">
      <c r="A819" s="117"/>
    </row>
    <row r="820" spans="1:1" ht="14.25" customHeight="1">
      <c r="A820" s="117"/>
    </row>
    <row r="821" spans="1:1" ht="14.25" customHeight="1">
      <c r="A821" s="117"/>
    </row>
    <row r="822" spans="1:1" ht="14.25" customHeight="1">
      <c r="A822" s="117"/>
    </row>
    <row r="823" spans="1:1" ht="14.25" customHeight="1">
      <c r="A823" s="117"/>
    </row>
    <row r="824" spans="1:1" ht="14.25" customHeight="1">
      <c r="A824" s="117"/>
    </row>
    <row r="825" spans="1:1" ht="14.25" customHeight="1">
      <c r="A825" s="117"/>
    </row>
    <row r="826" spans="1:1" ht="14.25" customHeight="1">
      <c r="A826" s="117"/>
    </row>
    <row r="827" spans="1:1" ht="14.25" customHeight="1">
      <c r="A827" s="117"/>
    </row>
    <row r="828" spans="1:1" ht="14.25" customHeight="1">
      <c r="A828" s="117"/>
    </row>
    <row r="829" spans="1:1" ht="14.25" customHeight="1">
      <c r="A829" s="117"/>
    </row>
    <row r="830" spans="1:1" ht="14.25" customHeight="1">
      <c r="A830" s="117"/>
    </row>
    <row r="831" spans="1:1" ht="14.25" customHeight="1">
      <c r="A831" s="117"/>
    </row>
    <row r="832" spans="1:1" ht="14.25" customHeight="1">
      <c r="A832" s="117"/>
    </row>
    <row r="833" spans="1:1" ht="14.25" customHeight="1">
      <c r="A833" s="117"/>
    </row>
    <row r="834" spans="1:1" ht="14.25" customHeight="1">
      <c r="A834" s="117"/>
    </row>
    <row r="835" spans="1:1" ht="14.25" customHeight="1">
      <c r="A835" s="117"/>
    </row>
    <row r="836" spans="1:1" ht="14.25" customHeight="1">
      <c r="A836" s="117"/>
    </row>
    <row r="837" spans="1:1" ht="14.25" customHeight="1">
      <c r="A837" s="117"/>
    </row>
    <row r="838" spans="1:1" ht="14.25" customHeight="1">
      <c r="A838" s="117"/>
    </row>
    <row r="839" spans="1:1" ht="14.25" customHeight="1">
      <c r="A839" s="117"/>
    </row>
    <row r="840" spans="1:1" ht="14.25" customHeight="1">
      <c r="A840" s="117"/>
    </row>
    <row r="841" spans="1:1" ht="14.25" customHeight="1">
      <c r="A841" s="117"/>
    </row>
    <row r="842" spans="1:1" ht="14.25" customHeight="1">
      <c r="A842" s="117"/>
    </row>
    <row r="843" spans="1:1" ht="14.25" customHeight="1">
      <c r="A843" s="117"/>
    </row>
    <row r="844" spans="1:1" ht="14.25" customHeight="1">
      <c r="A844" s="117"/>
    </row>
    <row r="845" spans="1:1" ht="14.25" customHeight="1">
      <c r="A845" s="117"/>
    </row>
    <row r="846" spans="1:1" ht="14.25" customHeight="1">
      <c r="A846" s="117"/>
    </row>
    <row r="847" spans="1:1" ht="14.25" customHeight="1">
      <c r="A847" s="117"/>
    </row>
    <row r="848" spans="1:1" ht="14.25" customHeight="1">
      <c r="A848" s="117"/>
    </row>
    <row r="849" spans="1:1" ht="14.25" customHeight="1">
      <c r="A849" s="117"/>
    </row>
    <row r="850" spans="1:1" ht="14.25" customHeight="1">
      <c r="A850" s="117"/>
    </row>
    <row r="851" spans="1:1" ht="14.25" customHeight="1">
      <c r="A851" s="117"/>
    </row>
    <row r="852" spans="1:1" ht="14.25" customHeight="1">
      <c r="A852" s="117"/>
    </row>
    <row r="853" spans="1:1" ht="14.25" customHeight="1">
      <c r="A853" s="117"/>
    </row>
    <row r="854" spans="1:1" ht="14.25" customHeight="1">
      <c r="A854" s="117"/>
    </row>
    <row r="855" spans="1:1" ht="14.25" customHeight="1">
      <c r="A855" s="117"/>
    </row>
    <row r="856" spans="1:1" ht="14.25" customHeight="1">
      <c r="A856" s="117"/>
    </row>
    <row r="857" spans="1:1" ht="14.25" customHeight="1">
      <c r="A857" s="117"/>
    </row>
    <row r="858" spans="1:1" ht="14.25" customHeight="1">
      <c r="A858" s="117"/>
    </row>
    <row r="859" spans="1:1" ht="14.25" customHeight="1">
      <c r="A859" s="117"/>
    </row>
    <row r="860" spans="1:1" ht="14.25" customHeight="1">
      <c r="A860" s="117"/>
    </row>
    <row r="861" spans="1:1" ht="14.25" customHeight="1">
      <c r="A861" s="117"/>
    </row>
    <row r="862" spans="1:1" ht="14.25" customHeight="1">
      <c r="A862" s="117"/>
    </row>
    <row r="863" spans="1:1" ht="14.25" customHeight="1">
      <c r="A863" s="117"/>
    </row>
    <row r="864" spans="1:1" ht="14.25" customHeight="1">
      <c r="A864" s="117"/>
    </row>
    <row r="865" spans="1:1" ht="14.25" customHeight="1">
      <c r="A865" s="117"/>
    </row>
    <row r="866" spans="1:1" ht="14.25" customHeight="1">
      <c r="A866" s="117"/>
    </row>
    <row r="867" spans="1:1" ht="14.25" customHeight="1">
      <c r="A867" s="117"/>
    </row>
    <row r="868" spans="1:1" ht="14.25" customHeight="1">
      <c r="A868" s="117"/>
    </row>
    <row r="869" spans="1:1" ht="14.25" customHeight="1">
      <c r="A869" s="117"/>
    </row>
    <row r="870" spans="1:1" ht="14.25" customHeight="1">
      <c r="A870" s="117"/>
    </row>
    <row r="871" spans="1:1" ht="14.25" customHeight="1">
      <c r="A871" s="117"/>
    </row>
    <row r="872" spans="1:1" ht="14.25" customHeight="1">
      <c r="A872" s="117"/>
    </row>
    <row r="873" spans="1:1" ht="14.25" customHeight="1">
      <c r="A873" s="117"/>
    </row>
    <row r="874" spans="1:1" ht="14.25" customHeight="1">
      <c r="A874" s="117"/>
    </row>
    <row r="875" spans="1:1" ht="14.25" customHeight="1">
      <c r="A875" s="117"/>
    </row>
    <row r="876" spans="1:1" ht="14.25" customHeight="1">
      <c r="A876" s="117"/>
    </row>
    <row r="877" spans="1:1" ht="14.25" customHeight="1">
      <c r="A877" s="117"/>
    </row>
    <row r="878" spans="1:1" ht="14.25" customHeight="1">
      <c r="A878" s="117"/>
    </row>
    <row r="879" spans="1:1" ht="14.25" customHeight="1">
      <c r="A879" s="117"/>
    </row>
    <row r="880" spans="1:1" ht="14.25" customHeight="1">
      <c r="A880" s="117"/>
    </row>
    <row r="881" spans="1:1" ht="14.25" customHeight="1">
      <c r="A881" s="117"/>
    </row>
    <row r="882" spans="1:1" ht="14.25" customHeight="1">
      <c r="A882" s="117"/>
    </row>
    <row r="883" spans="1:1" ht="14.25" customHeight="1">
      <c r="A883" s="117"/>
    </row>
    <row r="884" spans="1:1" ht="14.25" customHeight="1">
      <c r="A884" s="117"/>
    </row>
    <row r="885" spans="1:1" ht="14.25" customHeight="1">
      <c r="A885" s="117"/>
    </row>
    <row r="886" spans="1:1" ht="14.25" customHeight="1">
      <c r="A886" s="117"/>
    </row>
    <row r="887" spans="1:1" ht="14.25" customHeight="1">
      <c r="A887" s="117"/>
    </row>
    <row r="888" spans="1:1" ht="14.25" customHeight="1">
      <c r="A888" s="117"/>
    </row>
    <row r="889" spans="1:1" ht="14.25" customHeight="1">
      <c r="A889" s="117"/>
    </row>
    <row r="890" spans="1:1" ht="14.25" customHeight="1">
      <c r="A890" s="117"/>
    </row>
    <row r="891" spans="1:1" ht="14.25" customHeight="1">
      <c r="A891" s="117"/>
    </row>
    <row r="892" spans="1:1" ht="14.25" customHeight="1">
      <c r="A892" s="117"/>
    </row>
    <row r="893" spans="1:1" ht="14.25" customHeight="1">
      <c r="A893" s="117"/>
    </row>
    <row r="894" spans="1:1" ht="14.25" customHeight="1">
      <c r="A894" s="117"/>
    </row>
    <row r="895" spans="1:1" ht="14.25" customHeight="1">
      <c r="A895" s="117"/>
    </row>
    <row r="896" spans="1:1" ht="14.25" customHeight="1">
      <c r="A896" s="117"/>
    </row>
    <row r="897" spans="1:1" ht="14.25" customHeight="1">
      <c r="A897" s="117"/>
    </row>
    <row r="898" spans="1:1" ht="14.25" customHeight="1">
      <c r="A898" s="117"/>
    </row>
    <row r="899" spans="1:1" ht="14.25" customHeight="1">
      <c r="A899" s="117"/>
    </row>
    <row r="900" spans="1:1" ht="14.25" customHeight="1">
      <c r="A900" s="117"/>
    </row>
    <row r="901" spans="1:1" ht="14.25" customHeight="1">
      <c r="A901" s="117"/>
    </row>
    <row r="902" spans="1:1" ht="14.25" customHeight="1">
      <c r="A902" s="117"/>
    </row>
    <row r="903" spans="1:1" ht="14.25" customHeight="1">
      <c r="A903" s="117"/>
    </row>
    <row r="904" spans="1:1" ht="14.25" customHeight="1">
      <c r="A904" s="117"/>
    </row>
    <row r="905" spans="1:1" ht="14.25" customHeight="1">
      <c r="A905" s="117"/>
    </row>
    <row r="906" spans="1:1" ht="14.25" customHeight="1">
      <c r="A906" s="117"/>
    </row>
    <row r="907" spans="1:1" ht="14.25" customHeight="1">
      <c r="A907" s="117"/>
    </row>
    <row r="908" spans="1:1" ht="14.25" customHeight="1">
      <c r="A908" s="117"/>
    </row>
    <row r="909" spans="1:1" ht="14.25" customHeight="1">
      <c r="A909" s="117"/>
    </row>
    <row r="910" spans="1:1" ht="14.25" customHeight="1">
      <c r="A910" s="117"/>
    </row>
    <row r="911" spans="1:1" ht="14.25" customHeight="1">
      <c r="A911" s="117"/>
    </row>
    <row r="912" spans="1:1" ht="14.25" customHeight="1">
      <c r="A912" s="117"/>
    </row>
    <row r="913" spans="1:1" ht="14.25" customHeight="1">
      <c r="A913" s="117"/>
    </row>
    <row r="914" spans="1:1" ht="14.25" customHeight="1">
      <c r="A914" s="117"/>
    </row>
    <row r="915" spans="1:1" ht="14.25" customHeight="1">
      <c r="A915" s="117"/>
    </row>
    <row r="916" spans="1:1" ht="14.25" customHeight="1">
      <c r="A916" s="117"/>
    </row>
    <row r="917" spans="1:1" ht="14.25" customHeight="1">
      <c r="A917" s="117"/>
    </row>
    <row r="918" spans="1:1" ht="14.25" customHeight="1">
      <c r="A918" s="117"/>
    </row>
    <row r="919" spans="1:1" ht="14.25" customHeight="1">
      <c r="A919" s="117"/>
    </row>
    <row r="920" spans="1:1" ht="14.25" customHeight="1">
      <c r="A920" s="117"/>
    </row>
    <row r="921" spans="1:1" ht="14.25" customHeight="1">
      <c r="A921" s="117"/>
    </row>
    <row r="922" spans="1:1" ht="14.25" customHeight="1">
      <c r="A922" s="117"/>
    </row>
    <row r="923" spans="1:1" ht="14.25" customHeight="1">
      <c r="A923" s="117"/>
    </row>
    <row r="924" spans="1:1" ht="14.25" customHeight="1">
      <c r="A924" s="117"/>
    </row>
    <row r="925" spans="1:1" ht="14.25" customHeight="1">
      <c r="A925" s="117"/>
    </row>
    <row r="926" spans="1:1" ht="14.25" customHeight="1">
      <c r="A926" s="117"/>
    </row>
    <row r="927" spans="1:1" ht="14.25" customHeight="1">
      <c r="A927" s="117"/>
    </row>
    <row r="928" spans="1:1" ht="14.25" customHeight="1">
      <c r="A928" s="117"/>
    </row>
    <row r="929" spans="1:1" ht="14.25" customHeight="1">
      <c r="A929" s="117"/>
    </row>
    <row r="930" spans="1:1" ht="14.25" customHeight="1">
      <c r="A930" s="117"/>
    </row>
    <row r="931" spans="1:1" ht="14.25" customHeight="1">
      <c r="A931" s="117"/>
    </row>
    <row r="932" spans="1:1" ht="14.25" customHeight="1">
      <c r="A932" s="117"/>
    </row>
    <row r="933" spans="1:1" ht="14.25" customHeight="1">
      <c r="A933" s="117"/>
    </row>
    <row r="934" spans="1:1" ht="14.25" customHeight="1">
      <c r="A934" s="117"/>
    </row>
    <row r="935" spans="1:1" ht="14.25" customHeight="1">
      <c r="A935" s="117"/>
    </row>
    <row r="936" spans="1:1" ht="14.25" customHeight="1">
      <c r="A936" s="117"/>
    </row>
    <row r="937" spans="1:1" ht="14.25" customHeight="1">
      <c r="A937" s="117"/>
    </row>
    <row r="938" spans="1:1" ht="14.25" customHeight="1">
      <c r="A938" s="117"/>
    </row>
    <row r="939" spans="1:1" ht="14.25" customHeight="1">
      <c r="A939" s="117"/>
    </row>
    <row r="940" spans="1:1" ht="14.25" customHeight="1">
      <c r="A940" s="117"/>
    </row>
    <row r="941" spans="1:1" ht="14.25" customHeight="1">
      <c r="A941" s="117"/>
    </row>
    <row r="942" spans="1:1" ht="14.25" customHeight="1">
      <c r="A942" s="117"/>
    </row>
    <row r="943" spans="1:1" ht="14.25" customHeight="1">
      <c r="A943" s="117"/>
    </row>
    <row r="944" spans="1:1" ht="14.25" customHeight="1">
      <c r="A944" s="117"/>
    </row>
    <row r="945" spans="1:1" ht="14.25" customHeight="1">
      <c r="A945" s="117"/>
    </row>
    <row r="946" spans="1:1" ht="14.25" customHeight="1">
      <c r="A946" s="117"/>
    </row>
    <row r="947" spans="1:1" ht="14.25" customHeight="1">
      <c r="A947" s="117"/>
    </row>
    <row r="948" spans="1:1" ht="14.25" customHeight="1">
      <c r="A948" s="117"/>
    </row>
    <row r="949" spans="1:1" ht="14.25" customHeight="1">
      <c r="A949" s="117"/>
    </row>
    <row r="950" spans="1:1" ht="14.25" customHeight="1">
      <c r="A950" s="117"/>
    </row>
    <row r="951" spans="1:1" ht="14.25" customHeight="1">
      <c r="A951" s="117"/>
    </row>
    <row r="952" spans="1:1" ht="14.25" customHeight="1">
      <c r="A952" s="117"/>
    </row>
    <row r="953" spans="1:1" ht="14.25" customHeight="1">
      <c r="A953" s="117"/>
    </row>
    <row r="954" spans="1:1" ht="14.25" customHeight="1">
      <c r="A954" s="117"/>
    </row>
    <row r="955" spans="1:1" ht="14.25" customHeight="1">
      <c r="A955" s="117"/>
    </row>
    <row r="956" spans="1:1" ht="14.25" customHeight="1">
      <c r="A956" s="117"/>
    </row>
    <row r="957" spans="1:1" ht="14.25" customHeight="1">
      <c r="A957" s="117"/>
    </row>
    <row r="958" spans="1:1" ht="14.25" customHeight="1">
      <c r="A958" s="117"/>
    </row>
    <row r="959" spans="1:1" ht="14.25" customHeight="1">
      <c r="A959" s="117"/>
    </row>
    <row r="960" spans="1:1" ht="14.25" customHeight="1">
      <c r="A960" s="117"/>
    </row>
    <row r="961" spans="1:1" ht="14.25" customHeight="1">
      <c r="A961" s="117"/>
    </row>
    <row r="962" spans="1:1" ht="14.25" customHeight="1">
      <c r="A962" s="117"/>
    </row>
    <row r="963" spans="1:1" ht="14.25" customHeight="1">
      <c r="A963" s="117"/>
    </row>
    <row r="964" spans="1:1" ht="14.25" customHeight="1">
      <c r="A964" s="117"/>
    </row>
    <row r="965" spans="1:1" ht="14.25" customHeight="1">
      <c r="A965" s="117"/>
    </row>
    <row r="966" spans="1:1" ht="14.25" customHeight="1">
      <c r="A966" s="117"/>
    </row>
    <row r="967" spans="1:1" ht="14.25" customHeight="1">
      <c r="A967" s="117"/>
    </row>
    <row r="968" spans="1:1" ht="14.25" customHeight="1">
      <c r="A968" s="117"/>
    </row>
    <row r="969" spans="1:1" ht="14.25" customHeight="1">
      <c r="A969" s="117"/>
    </row>
    <row r="970" spans="1:1" ht="14.25" customHeight="1">
      <c r="A970" s="117"/>
    </row>
    <row r="971" spans="1:1" ht="14.25" customHeight="1">
      <c r="A971" s="117"/>
    </row>
    <row r="972" spans="1:1" ht="14.25" customHeight="1">
      <c r="A972" s="117"/>
    </row>
    <row r="973" spans="1:1" ht="14.25" customHeight="1">
      <c r="A973" s="117"/>
    </row>
    <row r="974" spans="1:1" ht="14.25" customHeight="1">
      <c r="A974" s="117"/>
    </row>
    <row r="975" spans="1:1" ht="14.25" customHeight="1">
      <c r="A975" s="117"/>
    </row>
    <row r="976" spans="1:1" ht="14.25" customHeight="1">
      <c r="A976" s="117"/>
    </row>
    <row r="977" spans="1:1" ht="14.25" customHeight="1">
      <c r="A977" s="117"/>
    </row>
    <row r="978" spans="1:1" ht="14.25" customHeight="1">
      <c r="A978" s="117"/>
    </row>
    <row r="979" spans="1:1" ht="14.25" customHeight="1">
      <c r="A979" s="117"/>
    </row>
    <row r="980" spans="1:1" ht="14.25" customHeight="1">
      <c r="A980" s="117"/>
    </row>
    <row r="981" spans="1:1" ht="14.25" customHeight="1">
      <c r="A981" s="117"/>
    </row>
    <row r="982" spans="1:1" ht="14.25" customHeight="1">
      <c r="A982" s="117"/>
    </row>
    <row r="983" spans="1:1" ht="14.25" customHeight="1">
      <c r="A983" s="117"/>
    </row>
    <row r="984" spans="1:1" ht="14.25" customHeight="1">
      <c r="A984" s="117"/>
    </row>
    <row r="985" spans="1:1" ht="14.25" customHeight="1">
      <c r="A985" s="117"/>
    </row>
    <row r="986" spans="1:1" ht="14.25" customHeight="1">
      <c r="A986" s="117"/>
    </row>
    <row r="987" spans="1:1" ht="14.25" customHeight="1">
      <c r="A987" s="117"/>
    </row>
    <row r="988" spans="1:1" ht="14.25" customHeight="1">
      <c r="A988" s="117"/>
    </row>
    <row r="989" spans="1:1" ht="14.25" customHeight="1">
      <c r="A989" s="117"/>
    </row>
    <row r="990" spans="1:1" ht="14.25" customHeight="1">
      <c r="A990" s="117"/>
    </row>
    <row r="991" spans="1:1" ht="14.25" customHeight="1">
      <c r="A991" s="117"/>
    </row>
    <row r="992" spans="1:1" ht="14.25" customHeight="1">
      <c r="A992" s="117"/>
    </row>
    <row r="993" spans="1:1" ht="14.25" customHeight="1">
      <c r="A993" s="117"/>
    </row>
    <row r="994" spans="1:1" ht="14.25" customHeight="1">
      <c r="A994" s="117"/>
    </row>
    <row r="995" spans="1:1" ht="14.25" customHeight="1">
      <c r="A995" s="117"/>
    </row>
    <row r="996" spans="1:1" ht="14.25" customHeight="1">
      <c r="A996" s="117"/>
    </row>
    <row r="997" spans="1:1" ht="14.25" customHeight="1">
      <c r="A997" s="117"/>
    </row>
    <row r="998" spans="1:1" ht="14.25" customHeight="1">
      <c r="A998" s="117"/>
    </row>
    <row r="999" spans="1:1" ht="14.25" customHeight="1">
      <c r="A999" s="117"/>
    </row>
    <row r="1000" spans="1:1" ht="14.25" customHeight="1">
      <c r="A1000" s="117"/>
    </row>
  </sheetData>
  <autoFilter ref="A1:M49" xr:uid="{00000000-0009-0000-0000-00000F000000}"/>
  <mergeCells count="17">
    <mergeCell ref="A14:A16"/>
    <mergeCell ref="A17:A19"/>
    <mergeCell ref="A41:A43"/>
    <mergeCell ref="A44:A46"/>
    <mergeCell ref="A47:A49"/>
    <mergeCell ref="A20:A22"/>
    <mergeCell ref="A23:A25"/>
    <mergeCell ref="A26:A28"/>
    <mergeCell ref="A29:A31"/>
    <mergeCell ref="A32:A34"/>
    <mergeCell ref="A35:A37"/>
    <mergeCell ref="A38:A40"/>
    <mergeCell ref="A2:A4"/>
    <mergeCell ref="K2:K4"/>
    <mergeCell ref="A5:A7"/>
    <mergeCell ref="A8:A10"/>
    <mergeCell ref="A11:A13"/>
  </mergeCells>
  <pageMargins left="0.511811024" right="0.511811024" top="0.78740157499999996" bottom="0.78740157499999996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277"/>
  <sheetViews>
    <sheetView showGridLines="0" workbookViewId="0">
      <pane ySplit="1" topLeftCell="A2" activePane="bottomLeft" state="frozen"/>
      <selection pane="bottomLeft" activeCell="E1285" sqref="E1285"/>
    </sheetView>
  </sheetViews>
  <sheetFormatPr defaultColWidth="12.6640625" defaultRowHeight="15" customHeight="1"/>
  <cols>
    <col min="1" max="1" width="22.33203125" customWidth="1"/>
    <col min="2" max="2" width="10.6640625" customWidth="1"/>
    <col min="3" max="3" width="9.88671875" customWidth="1"/>
    <col min="4" max="4" width="10" customWidth="1"/>
    <col min="5" max="5" width="19.109375" customWidth="1"/>
    <col min="6" max="6" width="23" customWidth="1"/>
    <col min="7" max="7" width="12.77734375" customWidth="1"/>
    <col min="8" max="8" width="12.109375" customWidth="1"/>
    <col min="9" max="9" width="59.77734375" customWidth="1"/>
    <col min="10" max="10" width="32.33203125" hidden="1" customWidth="1"/>
    <col min="11" max="11" width="82.109375" hidden="1" customWidth="1"/>
    <col min="12" max="12" width="23.44140625" hidden="1" customWidth="1"/>
    <col min="13" max="13" width="16.6640625" hidden="1" customWidth="1"/>
    <col min="14" max="14" width="14.88671875" hidden="1" customWidth="1"/>
    <col min="15" max="15" width="16.6640625" customWidth="1"/>
    <col min="16" max="16" width="13.77734375" customWidth="1"/>
    <col min="17" max="17" width="14.33203125" customWidth="1"/>
    <col min="18" max="18" width="12.21875" customWidth="1"/>
  </cols>
  <sheetData>
    <row r="1" spans="1:18" ht="14.25" customHeight="1">
      <c r="A1" s="55" t="s">
        <v>106</v>
      </c>
      <c r="B1" s="55" t="s">
        <v>107</v>
      </c>
      <c r="C1" s="56" t="s">
        <v>108</v>
      </c>
      <c r="D1" s="56" t="s">
        <v>109</v>
      </c>
      <c r="E1" s="57" t="s">
        <v>110</v>
      </c>
      <c r="F1" s="56" t="s">
        <v>111</v>
      </c>
      <c r="G1" s="58" t="s">
        <v>112</v>
      </c>
      <c r="H1" s="58" t="s">
        <v>113</v>
      </c>
      <c r="I1" s="56" t="s">
        <v>114</v>
      </c>
      <c r="J1" s="56" t="s">
        <v>115</v>
      </c>
      <c r="K1" s="59" t="s">
        <v>116</v>
      </c>
      <c r="L1" s="56" t="s">
        <v>117</v>
      </c>
      <c r="M1" s="56" t="s">
        <v>106</v>
      </c>
      <c r="N1" s="59" t="s">
        <v>4</v>
      </c>
      <c r="O1" s="60" t="s">
        <v>118</v>
      </c>
      <c r="P1" s="61" t="s">
        <v>119</v>
      </c>
      <c r="Q1" s="62" t="s">
        <v>120</v>
      </c>
      <c r="R1" s="63"/>
    </row>
    <row r="2" spans="1:18" ht="14.25" customHeight="1">
      <c r="A2" s="64" t="s">
        <v>1</v>
      </c>
      <c r="B2" s="65">
        <v>46023</v>
      </c>
      <c r="C2" s="66">
        <f t="shared" ref="C2:C256" si="0">MONTH(B2)</f>
        <v>1</v>
      </c>
      <c r="D2" s="66">
        <f t="shared" ref="D2:D256" si="1">YEAR(B2)</f>
        <v>2026</v>
      </c>
      <c r="E2" s="67">
        <f t="shared" ref="E2:E256" si="2">(C2&amp;"/"&amp;D2)*1</f>
        <v>46023</v>
      </c>
      <c r="F2" s="68" t="s">
        <v>94</v>
      </c>
      <c r="G2" s="68"/>
      <c r="H2" s="68"/>
      <c r="I2" s="64" t="s">
        <v>121</v>
      </c>
      <c r="J2" s="69"/>
      <c r="K2" s="69"/>
      <c r="L2" s="70"/>
      <c r="M2" s="70"/>
      <c r="N2" s="65"/>
      <c r="O2" s="71">
        <v>0</v>
      </c>
      <c r="P2" s="72">
        <v>1620</v>
      </c>
      <c r="Q2" s="73"/>
    </row>
    <row r="3" spans="1:18" ht="14.25" customHeight="1">
      <c r="A3" s="64" t="s">
        <v>122</v>
      </c>
      <c r="B3" s="65">
        <v>46024</v>
      </c>
      <c r="C3" s="66">
        <f t="shared" si="0"/>
        <v>1</v>
      </c>
      <c r="D3" s="66">
        <f t="shared" si="1"/>
        <v>2026</v>
      </c>
      <c r="E3" s="67">
        <f t="shared" si="2"/>
        <v>46023</v>
      </c>
      <c r="F3" s="68" t="s">
        <v>123</v>
      </c>
      <c r="G3" s="68"/>
      <c r="H3" s="68" t="s">
        <v>124</v>
      </c>
      <c r="I3" s="64" t="s">
        <v>125</v>
      </c>
      <c r="J3" s="69" t="s">
        <v>126</v>
      </c>
      <c r="K3" s="69" t="s">
        <v>127</v>
      </c>
      <c r="L3" s="70">
        <v>0</v>
      </c>
      <c r="M3" s="70" t="s">
        <v>122</v>
      </c>
      <c r="N3" s="65" t="s">
        <v>6</v>
      </c>
      <c r="O3" s="71">
        <v>200</v>
      </c>
      <c r="P3" s="74">
        <v>0</v>
      </c>
      <c r="Q3" s="73">
        <v>5080.6600000005683</v>
      </c>
    </row>
    <row r="4" spans="1:18" ht="14.25" customHeight="1">
      <c r="A4" s="64" t="s">
        <v>122</v>
      </c>
      <c r="B4" s="65">
        <v>46024</v>
      </c>
      <c r="C4" s="66">
        <f t="shared" si="0"/>
        <v>1</v>
      </c>
      <c r="D4" s="66">
        <f t="shared" si="1"/>
        <v>2026</v>
      </c>
      <c r="E4" s="67">
        <f t="shared" si="2"/>
        <v>46023</v>
      </c>
      <c r="F4" s="68" t="s">
        <v>102</v>
      </c>
      <c r="G4" s="68"/>
      <c r="H4" s="68" t="s">
        <v>128</v>
      </c>
      <c r="I4" s="64" t="s">
        <v>129</v>
      </c>
      <c r="J4" s="69" t="s">
        <v>130</v>
      </c>
      <c r="K4" s="69" t="s">
        <v>131</v>
      </c>
      <c r="L4" s="70">
        <v>0</v>
      </c>
      <c r="M4" s="70" t="s">
        <v>122</v>
      </c>
      <c r="N4" s="65"/>
      <c r="O4" s="71">
        <v>0</v>
      </c>
      <c r="P4" s="74">
        <v>9.8000000000000007</v>
      </c>
      <c r="Q4" s="73">
        <v>5070.8600000005681</v>
      </c>
    </row>
    <row r="5" spans="1:18" ht="14.25" customHeight="1">
      <c r="A5" s="64" t="s">
        <v>122</v>
      </c>
      <c r="B5" s="65">
        <v>46024</v>
      </c>
      <c r="C5" s="66">
        <f t="shared" si="0"/>
        <v>1</v>
      </c>
      <c r="D5" s="66">
        <f t="shared" si="1"/>
        <v>2026</v>
      </c>
      <c r="E5" s="67">
        <f t="shared" si="2"/>
        <v>46023</v>
      </c>
      <c r="F5" s="68" t="s">
        <v>102</v>
      </c>
      <c r="G5" s="68"/>
      <c r="H5" s="68" t="s">
        <v>128</v>
      </c>
      <c r="I5" s="64" t="s">
        <v>129</v>
      </c>
      <c r="J5" s="69" t="s">
        <v>130</v>
      </c>
      <c r="K5" s="69" t="s">
        <v>131</v>
      </c>
      <c r="L5" s="70">
        <v>0</v>
      </c>
      <c r="M5" s="70" t="s">
        <v>122</v>
      </c>
      <c r="N5" s="65"/>
      <c r="O5" s="71">
        <v>0</v>
      </c>
      <c r="P5" s="74">
        <v>9.8000000000000007</v>
      </c>
      <c r="Q5" s="73">
        <v>5061.0600000005679</v>
      </c>
    </row>
    <row r="6" spans="1:18" ht="14.25" customHeight="1">
      <c r="A6" s="64" t="s">
        <v>122</v>
      </c>
      <c r="B6" s="65">
        <v>46024</v>
      </c>
      <c r="C6" s="66">
        <f t="shared" si="0"/>
        <v>1</v>
      </c>
      <c r="D6" s="66">
        <f t="shared" si="1"/>
        <v>2026</v>
      </c>
      <c r="E6" s="67">
        <f t="shared" si="2"/>
        <v>46023</v>
      </c>
      <c r="F6" s="68" t="s">
        <v>102</v>
      </c>
      <c r="G6" s="68"/>
      <c r="H6" s="68" t="s">
        <v>128</v>
      </c>
      <c r="I6" s="64" t="s">
        <v>129</v>
      </c>
      <c r="J6" s="69" t="s">
        <v>130</v>
      </c>
      <c r="K6" s="69" t="s">
        <v>131</v>
      </c>
      <c r="L6" s="70">
        <v>0</v>
      </c>
      <c r="M6" s="70" t="s">
        <v>122</v>
      </c>
      <c r="N6" s="65"/>
      <c r="O6" s="71">
        <v>0</v>
      </c>
      <c r="P6" s="74">
        <v>9.8000000000000007</v>
      </c>
      <c r="Q6" s="73">
        <v>5051.2600000005677</v>
      </c>
    </row>
    <row r="7" spans="1:18" ht="14.25" customHeight="1">
      <c r="A7" s="64" t="s">
        <v>122</v>
      </c>
      <c r="B7" s="65">
        <v>46024</v>
      </c>
      <c r="C7" s="66">
        <f t="shared" si="0"/>
        <v>1</v>
      </c>
      <c r="D7" s="66">
        <f t="shared" si="1"/>
        <v>2026</v>
      </c>
      <c r="E7" s="67">
        <f t="shared" si="2"/>
        <v>46023</v>
      </c>
      <c r="F7" s="68" t="s">
        <v>102</v>
      </c>
      <c r="G7" s="68"/>
      <c r="H7" s="68" t="s">
        <v>128</v>
      </c>
      <c r="I7" s="64" t="s">
        <v>129</v>
      </c>
      <c r="J7" s="69" t="s">
        <v>130</v>
      </c>
      <c r="K7" s="69" t="s">
        <v>131</v>
      </c>
      <c r="L7" s="70">
        <v>0</v>
      </c>
      <c r="M7" s="70" t="s">
        <v>122</v>
      </c>
      <c r="N7" s="65"/>
      <c r="O7" s="71">
        <v>0</v>
      </c>
      <c r="P7" s="74">
        <v>9.8000000000000007</v>
      </c>
      <c r="Q7" s="73">
        <v>5041.4600000005676</v>
      </c>
    </row>
    <row r="8" spans="1:18" ht="14.25" customHeight="1">
      <c r="A8" s="64" t="s">
        <v>1</v>
      </c>
      <c r="B8" s="65">
        <v>46024</v>
      </c>
      <c r="C8" s="66">
        <f t="shared" si="0"/>
        <v>1</v>
      </c>
      <c r="D8" s="66">
        <f t="shared" si="1"/>
        <v>2026</v>
      </c>
      <c r="E8" s="67">
        <f t="shared" si="2"/>
        <v>46023</v>
      </c>
      <c r="F8" s="68" t="s">
        <v>102</v>
      </c>
      <c r="G8" s="68"/>
      <c r="H8" s="68"/>
      <c r="I8" s="64" t="s">
        <v>129</v>
      </c>
      <c r="J8" s="69"/>
      <c r="K8" s="69"/>
      <c r="L8" s="70"/>
      <c r="M8" s="70"/>
      <c r="N8" s="65"/>
      <c r="O8" s="71">
        <v>0</v>
      </c>
      <c r="P8" s="74">
        <v>9.8000000000000007</v>
      </c>
      <c r="Q8" s="73">
        <v>196914.3000000008</v>
      </c>
    </row>
    <row r="9" spans="1:18" ht="14.25" customHeight="1">
      <c r="A9" s="64" t="s">
        <v>1</v>
      </c>
      <c r="B9" s="65">
        <v>46024</v>
      </c>
      <c r="C9" s="66">
        <f t="shared" si="0"/>
        <v>1</v>
      </c>
      <c r="D9" s="66">
        <f t="shared" si="1"/>
        <v>2026</v>
      </c>
      <c r="E9" s="67">
        <f t="shared" si="2"/>
        <v>46023</v>
      </c>
      <c r="F9" s="68" t="s">
        <v>102</v>
      </c>
      <c r="G9" s="68"/>
      <c r="H9" s="68"/>
      <c r="I9" s="64" t="s">
        <v>129</v>
      </c>
      <c r="J9" s="69"/>
      <c r="K9" s="69"/>
      <c r="L9" s="70"/>
      <c r="M9" s="70"/>
      <c r="N9" s="65"/>
      <c r="O9" s="71">
        <v>0</v>
      </c>
      <c r="P9" s="74">
        <v>9.8000000000000007</v>
      </c>
      <c r="Q9" s="73">
        <v>196904.50000000081</v>
      </c>
    </row>
    <row r="10" spans="1:18" ht="14.25" customHeight="1">
      <c r="A10" s="64" t="s">
        <v>1</v>
      </c>
      <c r="B10" s="65">
        <v>46024</v>
      </c>
      <c r="C10" s="66">
        <f t="shared" si="0"/>
        <v>1</v>
      </c>
      <c r="D10" s="66">
        <f t="shared" si="1"/>
        <v>2026</v>
      </c>
      <c r="E10" s="67">
        <f t="shared" si="2"/>
        <v>46023</v>
      </c>
      <c r="F10" s="68" t="s">
        <v>102</v>
      </c>
      <c r="G10" s="68"/>
      <c r="H10" s="68"/>
      <c r="I10" s="64" t="s">
        <v>129</v>
      </c>
      <c r="J10" s="69"/>
      <c r="K10" s="69"/>
      <c r="L10" s="70"/>
      <c r="M10" s="70"/>
      <c r="N10" s="65"/>
      <c r="O10" s="71">
        <v>0</v>
      </c>
      <c r="P10" s="74">
        <v>9.8000000000000007</v>
      </c>
      <c r="Q10" s="73">
        <v>196894.70000000083</v>
      </c>
    </row>
    <row r="11" spans="1:18" ht="14.25" customHeight="1">
      <c r="A11" s="64" t="s">
        <v>1</v>
      </c>
      <c r="B11" s="65">
        <v>46024</v>
      </c>
      <c r="C11" s="66">
        <f t="shared" si="0"/>
        <v>1</v>
      </c>
      <c r="D11" s="66">
        <f t="shared" si="1"/>
        <v>2026</v>
      </c>
      <c r="E11" s="67">
        <f t="shared" si="2"/>
        <v>46023</v>
      </c>
      <c r="F11" s="68" t="s">
        <v>102</v>
      </c>
      <c r="G11" s="68"/>
      <c r="H11" s="68"/>
      <c r="I11" s="64" t="s">
        <v>129</v>
      </c>
      <c r="J11" s="69"/>
      <c r="K11" s="69"/>
      <c r="L11" s="70"/>
      <c r="M11" s="70"/>
      <c r="N11" s="65"/>
      <c r="O11" s="71">
        <v>0</v>
      </c>
      <c r="P11" s="74">
        <v>9.8000000000000007</v>
      </c>
      <c r="Q11" s="73">
        <v>196884.90000000084</v>
      </c>
    </row>
    <row r="12" spans="1:18" ht="14.25" customHeight="1">
      <c r="A12" s="64" t="s">
        <v>1</v>
      </c>
      <c r="B12" s="65">
        <v>46024</v>
      </c>
      <c r="C12" s="66">
        <f t="shared" si="0"/>
        <v>1</v>
      </c>
      <c r="D12" s="66">
        <f t="shared" si="1"/>
        <v>2026</v>
      </c>
      <c r="E12" s="67">
        <f t="shared" si="2"/>
        <v>46023</v>
      </c>
      <c r="F12" s="68" t="s">
        <v>102</v>
      </c>
      <c r="G12" s="68"/>
      <c r="H12" s="68"/>
      <c r="I12" s="64" t="s">
        <v>129</v>
      </c>
      <c r="J12" s="69"/>
      <c r="K12" s="69"/>
      <c r="L12" s="70"/>
      <c r="M12" s="70"/>
      <c r="N12" s="65"/>
      <c r="O12" s="71">
        <v>0</v>
      </c>
      <c r="P12" s="74">
        <v>9.8000000000000007</v>
      </c>
      <c r="Q12" s="73">
        <v>196875.10000000085</v>
      </c>
    </row>
    <row r="13" spans="1:18" ht="14.25" customHeight="1">
      <c r="A13" s="64" t="s">
        <v>1</v>
      </c>
      <c r="B13" s="65">
        <v>46024</v>
      </c>
      <c r="C13" s="66">
        <f t="shared" si="0"/>
        <v>1</v>
      </c>
      <c r="D13" s="66">
        <f t="shared" si="1"/>
        <v>2026</v>
      </c>
      <c r="E13" s="67">
        <f t="shared" si="2"/>
        <v>46023</v>
      </c>
      <c r="F13" s="68" t="s">
        <v>102</v>
      </c>
      <c r="G13" s="68"/>
      <c r="H13" s="68"/>
      <c r="I13" s="64" t="s">
        <v>129</v>
      </c>
      <c r="J13" s="69"/>
      <c r="K13" s="69"/>
      <c r="L13" s="70"/>
      <c r="M13" s="70"/>
      <c r="N13" s="65"/>
      <c r="O13" s="71">
        <v>0</v>
      </c>
      <c r="P13" s="74">
        <v>9.8000000000000007</v>
      </c>
      <c r="Q13" s="73">
        <v>196865.30000000086</v>
      </c>
    </row>
    <row r="14" spans="1:18" ht="14.25" customHeight="1">
      <c r="A14" s="64" t="s">
        <v>1</v>
      </c>
      <c r="B14" s="65">
        <v>46024</v>
      </c>
      <c r="C14" s="66">
        <f t="shared" si="0"/>
        <v>1</v>
      </c>
      <c r="D14" s="66">
        <f t="shared" si="1"/>
        <v>2026</v>
      </c>
      <c r="E14" s="67">
        <f t="shared" si="2"/>
        <v>46023</v>
      </c>
      <c r="F14" s="68" t="s">
        <v>102</v>
      </c>
      <c r="G14" s="68"/>
      <c r="H14" s="68"/>
      <c r="I14" s="64" t="s">
        <v>129</v>
      </c>
      <c r="J14" s="69"/>
      <c r="K14" s="69"/>
      <c r="L14" s="70"/>
      <c r="M14" s="70"/>
      <c r="N14" s="65"/>
      <c r="O14" s="71">
        <v>0</v>
      </c>
      <c r="P14" s="74">
        <v>9.8000000000000007</v>
      </c>
      <c r="Q14" s="73">
        <v>196855.50000000087</v>
      </c>
    </row>
    <row r="15" spans="1:18" ht="14.25" customHeight="1">
      <c r="A15" s="64" t="s">
        <v>1</v>
      </c>
      <c r="B15" s="65">
        <v>46024</v>
      </c>
      <c r="C15" s="66">
        <f t="shared" si="0"/>
        <v>1</v>
      </c>
      <c r="D15" s="66">
        <f t="shared" si="1"/>
        <v>2026</v>
      </c>
      <c r="E15" s="67">
        <f t="shared" si="2"/>
        <v>46023</v>
      </c>
      <c r="F15" s="68" t="s">
        <v>102</v>
      </c>
      <c r="G15" s="68"/>
      <c r="H15" s="68"/>
      <c r="I15" s="64" t="s">
        <v>129</v>
      </c>
      <c r="J15" s="69"/>
      <c r="K15" s="69"/>
      <c r="L15" s="70"/>
      <c r="M15" s="70"/>
      <c r="N15" s="65"/>
      <c r="O15" s="71">
        <v>0</v>
      </c>
      <c r="P15" s="74">
        <v>9.8000000000000007</v>
      </c>
      <c r="Q15" s="73">
        <v>196845.70000000088</v>
      </c>
    </row>
    <row r="16" spans="1:18" ht="14.25" customHeight="1">
      <c r="A16" s="64" t="s">
        <v>132</v>
      </c>
      <c r="B16" s="65">
        <v>46024</v>
      </c>
      <c r="C16" s="66">
        <f t="shared" si="0"/>
        <v>1</v>
      </c>
      <c r="D16" s="66">
        <f t="shared" si="1"/>
        <v>2026</v>
      </c>
      <c r="E16" s="67">
        <f t="shared" si="2"/>
        <v>46023</v>
      </c>
      <c r="F16" s="68" t="s">
        <v>102</v>
      </c>
      <c r="G16" s="68"/>
      <c r="H16" s="68" t="s">
        <v>128</v>
      </c>
      <c r="I16" s="64" t="s">
        <v>129</v>
      </c>
      <c r="J16" s="69" t="s">
        <v>133</v>
      </c>
      <c r="K16" s="69"/>
      <c r="L16" s="70">
        <v>0</v>
      </c>
      <c r="M16" s="70" t="s">
        <v>132</v>
      </c>
      <c r="N16" s="65"/>
      <c r="O16" s="71">
        <v>0</v>
      </c>
      <c r="P16" s="74">
        <v>9.8000000000000007</v>
      </c>
      <c r="Q16" s="73">
        <v>7142.0799999998644</v>
      </c>
    </row>
    <row r="17" spans="1:17" ht="14.25" customHeight="1">
      <c r="A17" s="64" t="s">
        <v>122</v>
      </c>
      <c r="B17" s="65">
        <v>46027</v>
      </c>
      <c r="C17" s="66">
        <f t="shared" si="0"/>
        <v>1</v>
      </c>
      <c r="D17" s="66">
        <f t="shared" si="1"/>
        <v>2026</v>
      </c>
      <c r="E17" s="67">
        <f t="shared" si="2"/>
        <v>46023</v>
      </c>
      <c r="F17" s="68" t="s">
        <v>63</v>
      </c>
      <c r="G17" s="68"/>
      <c r="H17" s="68" t="s">
        <v>134</v>
      </c>
      <c r="I17" s="64" t="s">
        <v>135</v>
      </c>
      <c r="J17" s="69" t="s">
        <v>126</v>
      </c>
      <c r="K17" s="69"/>
      <c r="L17" s="70">
        <v>0</v>
      </c>
      <c r="M17" s="70" t="s">
        <v>122</v>
      </c>
      <c r="N17" s="65"/>
      <c r="O17" s="71">
        <v>0</v>
      </c>
      <c r="P17" s="74">
        <v>878.94</v>
      </c>
      <c r="Q17" s="73">
        <v>213434.40000000058</v>
      </c>
    </row>
    <row r="18" spans="1:17" ht="14.25" customHeight="1">
      <c r="A18" s="64" t="s">
        <v>122</v>
      </c>
      <c r="B18" s="65">
        <v>46027</v>
      </c>
      <c r="C18" s="66">
        <f t="shared" si="0"/>
        <v>1</v>
      </c>
      <c r="D18" s="66">
        <f t="shared" si="1"/>
        <v>2026</v>
      </c>
      <c r="E18" s="67">
        <f t="shared" si="2"/>
        <v>46023</v>
      </c>
      <c r="F18" s="68" t="s">
        <v>33</v>
      </c>
      <c r="G18" s="68"/>
      <c r="H18" s="68" t="s">
        <v>33</v>
      </c>
      <c r="I18" s="64" t="s">
        <v>135</v>
      </c>
      <c r="J18" s="69"/>
      <c r="K18" s="69"/>
      <c r="L18" s="70">
        <v>0</v>
      </c>
      <c r="M18" s="70" t="s">
        <v>122</v>
      </c>
      <c r="N18" s="65"/>
      <c r="O18" s="71">
        <v>0</v>
      </c>
      <c r="P18" s="74">
        <v>295.23</v>
      </c>
      <c r="Q18" s="73">
        <v>213139.17000000057</v>
      </c>
    </row>
    <row r="19" spans="1:17" ht="14.25" customHeight="1">
      <c r="A19" s="64" t="s">
        <v>1</v>
      </c>
      <c r="B19" s="65">
        <v>46027</v>
      </c>
      <c r="C19" s="66">
        <f t="shared" si="0"/>
        <v>1</v>
      </c>
      <c r="D19" s="66">
        <f t="shared" si="1"/>
        <v>2026</v>
      </c>
      <c r="E19" s="67">
        <f t="shared" si="2"/>
        <v>46023</v>
      </c>
      <c r="F19" s="68" t="s">
        <v>123</v>
      </c>
      <c r="G19" s="68"/>
      <c r="H19" s="68"/>
      <c r="I19" s="64" t="s">
        <v>136</v>
      </c>
      <c r="J19" s="69" t="s">
        <v>126</v>
      </c>
      <c r="K19" s="69" t="s">
        <v>127</v>
      </c>
      <c r="L19" s="70">
        <v>0</v>
      </c>
      <c r="M19" s="70" t="s">
        <v>137</v>
      </c>
      <c r="N19" s="65"/>
      <c r="O19" s="71">
        <v>250.03</v>
      </c>
      <c r="P19" s="74">
        <v>0</v>
      </c>
      <c r="Q19" s="73">
        <v>197095.73000000088</v>
      </c>
    </row>
    <row r="20" spans="1:17" ht="14.25" customHeight="1">
      <c r="A20" s="64" t="s">
        <v>1</v>
      </c>
      <c r="B20" s="65">
        <v>46027</v>
      </c>
      <c r="C20" s="66">
        <f t="shared" si="0"/>
        <v>1</v>
      </c>
      <c r="D20" s="66">
        <f t="shared" si="1"/>
        <v>2026</v>
      </c>
      <c r="E20" s="67">
        <f t="shared" si="2"/>
        <v>46023</v>
      </c>
      <c r="F20" s="68" t="s">
        <v>138</v>
      </c>
      <c r="G20" s="68"/>
      <c r="H20" s="68"/>
      <c r="I20" s="64" t="s">
        <v>139</v>
      </c>
      <c r="J20" s="69" t="s">
        <v>140</v>
      </c>
      <c r="K20" s="69" t="s">
        <v>141</v>
      </c>
      <c r="L20" s="70">
        <v>0</v>
      </c>
      <c r="M20" s="70" t="s">
        <v>137</v>
      </c>
      <c r="N20" s="65"/>
      <c r="O20" s="71">
        <v>0.37</v>
      </c>
      <c r="P20" s="74">
        <v>0</v>
      </c>
      <c r="Q20" s="73">
        <v>197096.10000000088</v>
      </c>
    </row>
    <row r="21" spans="1:17" ht="14.25" customHeight="1">
      <c r="A21" s="64" t="s">
        <v>1</v>
      </c>
      <c r="B21" s="65">
        <v>46027</v>
      </c>
      <c r="C21" s="66">
        <f t="shared" si="0"/>
        <v>1</v>
      </c>
      <c r="D21" s="66">
        <f t="shared" si="1"/>
        <v>2026</v>
      </c>
      <c r="E21" s="67">
        <f t="shared" si="2"/>
        <v>46023</v>
      </c>
      <c r="F21" s="68" t="s">
        <v>142</v>
      </c>
      <c r="G21" s="68"/>
      <c r="H21" s="68"/>
      <c r="I21" s="64" t="s">
        <v>143</v>
      </c>
      <c r="J21" s="69"/>
      <c r="K21" s="69"/>
      <c r="L21" s="70"/>
      <c r="M21" s="70"/>
      <c r="N21" s="65"/>
      <c r="O21" s="71">
        <v>0</v>
      </c>
      <c r="P21" s="74">
        <v>4446.76</v>
      </c>
      <c r="Q21" s="73">
        <v>192649.34000000087</v>
      </c>
    </row>
    <row r="22" spans="1:17" ht="14.25" customHeight="1">
      <c r="A22" s="64" t="s">
        <v>1</v>
      </c>
      <c r="B22" s="65">
        <v>46027</v>
      </c>
      <c r="C22" s="66">
        <f t="shared" si="0"/>
        <v>1</v>
      </c>
      <c r="D22" s="66">
        <f t="shared" si="1"/>
        <v>2026</v>
      </c>
      <c r="E22" s="67">
        <f t="shared" si="2"/>
        <v>46023</v>
      </c>
      <c r="F22" s="68" t="s">
        <v>142</v>
      </c>
      <c r="G22" s="68"/>
      <c r="H22" s="68"/>
      <c r="I22" s="64" t="s">
        <v>135</v>
      </c>
      <c r="J22" s="69" t="s">
        <v>126</v>
      </c>
      <c r="K22" s="69" t="s">
        <v>127</v>
      </c>
      <c r="L22" s="70">
        <v>0</v>
      </c>
      <c r="M22" s="70" t="s">
        <v>137</v>
      </c>
      <c r="N22" s="65"/>
      <c r="O22" s="71">
        <v>0</v>
      </c>
      <c r="P22" s="74">
        <v>223.77</v>
      </c>
      <c r="Q22" s="73">
        <v>192425.57000000088</v>
      </c>
    </row>
    <row r="23" spans="1:17" ht="14.25" customHeight="1">
      <c r="A23" s="64" t="s">
        <v>1</v>
      </c>
      <c r="B23" s="65">
        <v>46027</v>
      </c>
      <c r="C23" s="66">
        <f t="shared" si="0"/>
        <v>1</v>
      </c>
      <c r="D23" s="66">
        <f t="shared" si="1"/>
        <v>2026</v>
      </c>
      <c r="E23" s="67">
        <f t="shared" si="2"/>
        <v>46023</v>
      </c>
      <c r="F23" s="68" t="s">
        <v>61</v>
      </c>
      <c r="G23" s="68"/>
      <c r="H23" s="68"/>
      <c r="I23" s="64" t="s">
        <v>144</v>
      </c>
      <c r="J23" s="69"/>
      <c r="K23" s="69"/>
      <c r="L23" s="70">
        <v>0</v>
      </c>
      <c r="M23" s="70" t="s">
        <v>137</v>
      </c>
      <c r="N23" s="65"/>
      <c r="O23" s="71">
        <v>0</v>
      </c>
      <c r="P23" s="74">
        <v>159.99</v>
      </c>
      <c r="Q23" s="73">
        <v>192265.58000000089</v>
      </c>
    </row>
    <row r="24" spans="1:17" ht="14.25" customHeight="1">
      <c r="A24" s="64" t="s">
        <v>132</v>
      </c>
      <c r="B24" s="65">
        <v>46027</v>
      </c>
      <c r="C24" s="66">
        <f t="shared" si="0"/>
        <v>1</v>
      </c>
      <c r="D24" s="66">
        <f t="shared" si="1"/>
        <v>2026</v>
      </c>
      <c r="E24" s="67">
        <f t="shared" si="2"/>
        <v>46023</v>
      </c>
      <c r="F24" s="68" t="s">
        <v>9</v>
      </c>
      <c r="G24" s="68"/>
      <c r="H24" s="68" t="s">
        <v>145</v>
      </c>
      <c r="I24" s="64" t="s">
        <v>146</v>
      </c>
      <c r="J24" s="69" t="s">
        <v>126</v>
      </c>
      <c r="K24" s="69" t="s">
        <v>127</v>
      </c>
      <c r="L24" s="70">
        <v>0</v>
      </c>
      <c r="M24" s="70" t="s">
        <v>132</v>
      </c>
      <c r="N24" s="65"/>
      <c r="O24" s="71">
        <v>5030.8500000000004</v>
      </c>
      <c r="P24" s="74">
        <v>0</v>
      </c>
      <c r="Q24" s="73">
        <v>12172.929999999866</v>
      </c>
    </row>
    <row r="25" spans="1:17" ht="14.25" customHeight="1">
      <c r="A25" s="64" t="s">
        <v>132</v>
      </c>
      <c r="B25" s="65">
        <v>46027</v>
      </c>
      <c r="C25" s="66">
        <f t="shared" si="0"/>
        <v>1</v>
      </c>
      <c r="D25" s="66">
        <f t="shared" si="1"/>
        <v>2026</v>
      </c>
      <c r="E25" s="67">
        <f t="shared" si="2"/>
        <v>46023</v>
      </c>
      <c r="F25" s="68" t="s">
        <v>142</v>
      </c>
      <c r="G25" s="68"/>
      <c r="H25" s="68" t="s">
        <v>33</v>
      </c>
      <c r="I25" s="64" t="s">
        <v>135</v>
      </c>
      <c r="J25" s="69"/>
      <c r="K25" s="69"/>
      <c r="L25" s="70">
        <v>0</v>
      </c>
      <c r="M25" s="70" t="s">
        <v>132</v>
      </c>
      <c r="N25" s="65"/>
      <c r="O25" s="71">
        <v>0</v>
      </c>
      <c r="P25" s="74">
        <v>473.28</v>
      </c>
      <c r="Q25" s="73">
        <v>11699.649999999865</v>
      </c>
    </row>
    <row r="26" spans="1:17" ht="14.25" customHeight="1">
      <c r="A26" s="64" t="s">
        <v>122</v>
      </c>
      <c r="B26" s="65">
        <v>46028</v>
      </c>
      <c r="C26" s="66">
        <f t="shared" si="0"/>
        <v>1</v>
      </c>
      <c r="D26" s="66">
        <f t="shared" si="1"/>
        <v>2026</v>
      </c>
      <c r="E26" s="67">
        <f t="shared" si="2"/>
        <v>46023</v>
      </c>
      <c r="F26" s="68" t="s">
        <v>147</v>
      </c>
      <c r="G26" s="68"/>
      <c r="H26" s="68" t="s">
        <v>77</v>
      </c>
      <c r="I26" s="64" t="s">
        <v>148</v>
      </c>
      <c r="J26" s="69" t="s">
        <v>149</v>
      </c>
      <c r="K26" s="69" t="s">
        <v>150</v>
      </c>
      <c r="L26" s="70">
        <v>0</v>
      </c>
      <c r="M26" s="70" t="s">
        <v>122</v>
      </c>
      <c r="N26" s="65"/>
      <c r="O26" s="71">
        <v>0</v>
      </c>
      <c r="P26" s="74">
        <v>417.39</v>
      </c>
      <c r="Q26" s="73">
        <v>212721.78000000055</v>
      </c>
    </row>
    <row r="27" spans="1:17" ht="14.25" customHeight="1">
      <c r="A27" s="64" t="s">
        <v>122</v>
      </c>
      <c r="B27" s="65">
        <v>46028</v>
      </c>
      <c r="C27" s="66">
        <f t="shared" si="0"/>
        <v>1</v>
      </c>
      <c r="D27" s="66">
        <f t="shared" si="1"/>
        <v>2026</v>
      </c>
      <c r="E27" s="67">
        <f t="shared" si="2"/>
        <v>46023</v>
      </c>
      <c r="F27" s="68" t="s">
        <v>82</v>
      </c>
      <c r="G27" s="68"/>
      <c r="H27" s="68" t="s">
        <v>151</v>
      </c>
      <c r="I27" s="64" t="s">
        <v>152</v>
      </c>
      <c r="J27" s="69"/>
      <c r="K27" s="69"/>
      <c r="L27" s="70">
        <v>0</v>
      </c>
      <c r="M27" s="70" t="s">
        <v>122</v>
      </c>
      <c r="N27" s="65"/>
      <c r="O27" s="71">
        <v>0</v>
      </c>
      <c r="P27" s="74">
        <v>769.75</v>
      </c>
      <c r="Q27" s="73">
        <v>211952.03000000055</v>
      </c>
    </row>
    <row r="28" spans="1:17" ht="14.25" customHeight="1">
      <c r="A28" s="64" t="s">
        <v>1</v>
      </c>
      <c r="B28" s="65">
        <v>46030</v>
      </c>
      <c r="C28" s="66">
        <f t="shared" si="0"/>
        <v>1</v>
      </c>
      <c r="D28" s="66">
        <f t="shared" si="1"/>
        <v>2026</v>
      </c>
      <c r="E28" s="67">
        <f t="shared" si="2"/>
        <v>46023</v>
      </c>
      <c r="F28" s="68" t="s">
        <v>138</v>
      </c>
      <c r="G28" s="68"/>
      <c r="H28" s="68"/>
      <c r="I28" s="64" t="s">
        <v>139</v>
      </c>
      <c r="J28" s="69" t="s">
        <v>140</v>
      </c>
      <c r="K28" s="69" t="s">
        <v>141</v>
      </c>
      <c r="L28" s="70">
        <v>0</v>
      </c>
      <c r="M28" s="70" t="s">
        <v>137</v>
      </c>
      <c r="N28" s="65"/>
      <c r="O28" s="71">
        <v>0.06</v>
      </c>
      <c r="P28" s="74">
        <v>0</v>
      </c>
      <c r="Q28" s="73">
        <v>192265.64000000089</v>
      </c>
    </row>
    <row r="29" spans="1:17" ht="14.25" customHeight="1">
      <c r="A29" s="64" t="s">
        <v>1</v>
      </c>
      <c r="B29" s="65">
        <v>46030</v>
      </c>
      <c r="C29" s="66">
        <f t="shared" si="0"/>
        <v>1</v>
      </c>
      <c r="D29" s="66">
        <f t="shared" si="1"/>
        <v>2026</v>
      </c>
      <c r="E29" s="67">
        <f t="shared" si="2"/>
        <v>46023</v>
      </c>
      <c r="F29" s="68"/>
      <c r="G29" s="68"/>
      <c r="H29" s="68"/>
      <c r="I29" s="64" t="s">
        <v>153</v>
      </c>
      <c r="J29" s="69"/>
      <c r="K29" s="69"/>
      <c r="L29" s="70"/>
      <c r="M29" s="70"/>
      <c r="N29" s="65"/>
      <c r="O29" s="71">
        <v>0</v>
      </c>
      <c r="P29" s="74">
        <v>450</v>
      </c>
      <c r="Q29" s="73">
        <v>191815.64000000089</v>
      </c>
    </row>
    <row r="30" spans="1:17" ht="14.25" customHeight="1">
      <c r="A30" s="64" t="s">
        <v>1</v>
      </c>
      <c r="B30" s="65">
        <v>46031</v>
      </c>
      <c r="C30" s="66">
        <f t="shared" si="0"/>
        <v>1</v>
      </c>
      <c r="D30" s="66">
        <f t="shared" si="1"/>
        <v>2026</v>
      </c>
      <c r="E30" s="67">
        <f t="shared" si="2"/>
        <v>46023</v>
      </c>
      <c r="F30" s="68"/>
      <c r="G30" s="68"/>
      <c r="H30" s="68"/>
      <c r="I30" s="64" t="s">
        <v>154</v>
      </c>
      <c r="J30" s="69"/>
      <c r="K30" s="69"/>
      <c r="L30" s="70"/>
      <c r="M30" s="70"/>
      <c r="N30" s="65"/>
      <c r="O30" s="71">
        <v>0</v>
      </c>
      <c r="P30" s="74">
        <v>30</v>
      </c>
      <c r="Q30" s="73">
        <v>191785.64000000089</v>
      </c>
    </row>
    <row r="31" spans="1:17" ht="14.25" customHeight="1">
      <c r="A31" s="64" t="s">
        <v>155</v>
      </c>
      <c r="B31" s="65">
        <v>46031</v>
      </c>
      <c r="C31" s="66">
        <f t="shared" si="0"/>
        <v>1</v>
      </c>
      <c r="D31" s="66">
        <f t="shared" si="1"/>
        <v>2026</v>
      </c>
      <c r="E31" s="67">
        <f t="shared" si="2"/>
        <v>46023</v>
      </c>
      <c r="F31" s="44" t="s">
        <v>87</v>
      </c>
      <c r="G31" s="68"/>
      <c r="H31" s="68" t="s">
        <v>69</v>
      </c>
      <c r="I31" s="64" t="s">
        <v>156</v>
      </c>
      <c r="J31" s="69"/>
      <c r="K31" s="69"/>
      <c r="L31" s="70"/>
      <c r="M31" s="70"/>
      <c r="N31" s="65"/>
      <c r="O31" s="71">
        <v>0</v>
      </c>
      <c r="P31" s="74">
        <v>9000</v>
      </c>
      <c r="Q31" s="73">
        <v>69470.850000000079</v>
      </c>
    </row>
    <row r="32" spans="1:17" ht="14.25" customHeight="1">
      <c r="A32" s="64" t="s">
        <v>155</v>
      </c>
      <c r="B32" s="65">
        <v>46031</v>
      </c>
      <c r="C32" s="66">
        <f t="shared" si="0"/>
        <v>1</v>
      </c>
      <c r="D32" s="66">
        <f t="shared" si="1"/>
        <v>2026</v>
      </c>
      <c r="E32" s="67">
        <f t="shared" si="2"/>
        <v>46023</v>
      </c>
      <c r="F32" s="68" t="s">
        <v>10</v>
      </c>
      <c r="G32" s="68"/>
      <c r="H32" s="68"/>
      <c r="I32" s="64" t="s">
        <v>157</v>
      </c>
      <c r="J32" s="69"/>
      <c r="K32" s="69"/>
      <c r="L32" s="70"/>
      <c r="M32" s="70"/>
      <c r="N32" s="65"/>
      <c r="O32" s="71">
        <v>121740.23400000001</v>
      </c>
      <c r="P32" s="74">
        <v>0</v>
      </c>
      <c r="Q32" s="73"/>
    </row>
    <row r="33" spans="1:17" ht="14.25" customHeight="1">
      <c r="A33" s="64" t="s">
        <v>122</v>
      </c>
      <c r="B33" s="65">
        <v>46034</v>
      </c>
      <c r="C33" s="66">
        <f t="shared" si="0"/>
        <v>1</v>
      </c>
      <c r="D33" s="66">
        <f t="shared" si="1"/>
        <v>2026</v>
      </c>
      <c r="E33" s="67">
        <f t="shared" si="2"/>
        <v>46023</v>
      </c>
      <c r="F33" s="68" t="s">
        <v>8</v>
      </c>
      <c r="G33" s="68"/>
      <c r="H33" s="68" t="s">
        <v>145</v>
      </c>
      <c r="I33" s="64" t="s">
        <v>158</v>
      </c>
      <c r="J33" s="69" t="s">
        <v>130</v>
      </c>
      <c r="K33" s="69" t="s">
        <v>131</v>
      </c>
      <c r="L33" s="70">
        <v>0</v>
      </c>
      <c r="M33" s="70" t="s">
        <v>122</v>
      </c>
      <c r="N33" s="65"/>
      <c r="O33" s="71">
        <v>198962.2</v>
      </c>
      <c r="P33" s="74">
        <v>0</v>
      </c>
      <c r="Q33" s="73">
        <v>410914.23000000056</v>
      </c>
    </row>
    <row r="34" spans="1:17" ht="14.25" customHeight="1">
      <c r="A34" s="64" t="s">
        <v>122</v>
      </c>
      <c r="B34" s="65">
        <v>46034</v>
      </c>
      <c r="C34" s="66">
        <f t="shared" si="0"/>
        <v>1</v>
      </c>
      <c r="D34" s="66">
        <f t="shared" si="1"/>
        <v>2026</v>
      </c>
      <c r="E34" s="67">
        <f t="shared" si="2"/>
        <v>46023</v>
      </c>
      <c r="F34" s="68" t="s">
        <v>54</v>
      </c>
      <c r="G34" s="68"/>
      <c r="H34" s="68" t="s">
        <v>159</v>
      </c>
      <c r="I34" s="64" t="s">
        <v>160</v>
      </c>
      <c r="J34" s="69"/>
      <c r="K34" s="69"/>
      <c r="L34" s="70">
        <v>0</v>
      </c>
      <c r="M34" s="70" t="s">
        <v>122</v>
      </c>
      <c r="N34" s="65"/>
      <c r="O34" s="71">
        <v>0</v>
      </c>
      <c r="P34" s="74">
        <v>759</v>
      </c>
      <c r="Q34" s="73">
        <v>410155.23000000056</v>
      </c>
    </row>
    <row r="35" spans="1:17" ht="14.25" customHeight="1">
      <c r="A35" s="64" t="s">
        <v>122</v>
      </c>
      <c r="B35" s="65">
        <v>46034</v>
      </c>
      <c r="C35" s="66">
        <f t="shared" si="0"/>
        <v>1</v>
      </c>
      <c r="D35" s="66">
        <f t="shared" si="1"/>
        <v>2026</v>
      </c>
      <c r="E35" s="67">
        <f t="shared" si="2"/>
        <v>46023</v>
      </c>
      <c r="F35" s="68" t="s">
        <v>161</v>
      </c>
      <c r="G35" s="68"/>
      <c r="H35" s="68" t="s">
        <v>161</v>
      </c>
      <c r="I35" s="64" t="s">
        <v>135</v>
      </c>
      <c r="J35" s="69"/>
      <c r="K35" s="69"/>
      <c r="L35" s="70">
        <v>0</v>
      </c>
      <c r="M35" s="70" t="s">
        <v>122</v>
      </c>
      <c r="N35" s="65"/>
      <c r="O35" s="71">
        <v>0</v>
      </c>
      <c r="P35" s="74">
        <v>13332.04</v>
      </c>
      <c r="Q35" s="73">
        <v>396823.19000000058</v>
      </c>
    </row>
    <row r="36" spans="1:17" ht="14.25" customHeight="1">
      <c r="A36" s="64" t="s">
        <v>122</v>
      </c>
      <c r="B36" s="65">
        <v>46034</v>
      </c>
      <c r="C36" s="66">
        <f t="shared" si="0"/>
        <v>1</v>
      </c>
      <c r="D36" s="66">
        <f t="shared" si="1"/>
        <v>2026</v>
      </c>
      <c r="E36" s="67">
        <f t="shared" si="2"/>
        <v>46023</v>
      </c>
      <c r="F36" s="68" t="s">
        <v>161</v>
      </c>
      <c r="G36" s="68"/>
      <c r="H36" s="68" t="s">
        <v>161</v>
      </c>
      <c r="I36" s="64" t="s">
        <v>135</v>
      </c>
      <c r="J36" s="69"/>
      <c r="K36" s="69"/>
      <c r="L36" s="70">
        <v>0</v>
      </c>
      <c r="M36" s="70" t="s">
        <v>122</v>
      </c>
      <c r="N36" s="65"/>
      <c r="O36" s="71">
        <v>0</v>
      </c>
      <c r="P36" s="74">
        <v>13332.04</v>
      </c>
      <c r="Q36" s="73">
        <v>383491.15000000061</v>
      </c>
    </row>
    <row r="37" spans="1:17" ht="14.25" customHeight="1">
      <c r="A37" s="64" t="s">
        <v>122</v>
      </c>
      <c r="B37" s="65">
        <v>46034</v>
      </c>
      <c r="C37" s="66">
        <f t="shared" si="0"/>
        <v>1</v>
      </c>
      <c r="D37" s="66">
        <f t="shared" si="1"/>
        <v>2026</v>
      </c>
      <c r="E37" s="67">
        <f t="shared" si="2"/>
        <v>46023</v>
      </c>
      <c r="F37" s="75" t="s">
        <v>40</v>
      </c>
      <c r="G37" s="68"/>
      <c r="H37" s="68" t="s">
        <v>162</v>
      </c>
      <c r="I37" s="64" t="s">
        <v>135</v>
      </c>
      <c r="J37" s="69"/>
      <c r="K37" s="69"/>
      <c r="L37" s="70">
        <v>0</v>
      </c>
      <c r="M37" s="70" t="s">
        <v>122</v>
      </c>
      <c r="N37" s="65"/>
      <c r="O37" s="71">
        <v>0</v>
      </c>
      <c r="P37" s="74">
        <v>21000</v>
      </c>
      <c r="Q37" s="73">
        <v>362491.15000000061</v>
      </c>
    </row>
    <row r="38" spans="1:17" ht="14.25" customHeight="1">
      <c r="A38" s="64" t="s">
        <v>1</v>
      </c>
      <c r="B38" s="65">
        <v>46034</v>
      </c>
      <c r="C38" s="66">
        <f t="shared" si="0"/>
        <v>1</v>
      </c>
      <c r="D38" s="66">
        <f t="shared" si="1"/>
        <v>2026</v>
      </c>
      <c r="E38" s="67">
        <f t="shared" si="2"/>
        <v>46023</v>
      </c>
      <c r="F38" s="68" t="s">
        <v>138</v>
      </c>
      <c r="G38" s="68"/>
      <c r="H38" s="68"/>
      <c r="I38" s="64" t="s">
        <v>139</v>
      </c>
      <c r="J38" s="69" t="s">
        <v>140</v>
      </c>
      <c r="K38" s="69" t="s">
        <v>141</v>
      </c>
      <c r="L38" s="70">
        <v>0</v>
      </c>
      <c r="M38" s="70" t="s">
        <v>137</v>
      </c>
      <c r="N38" s="65"/>
      <c r="O38" s="71">
        <v>0.02</v>
      </c>
      <c r="P38" s="74">
        <v>0</v>
      </c>
      <c r="Q38" s="73">
        <v>191785.66000000088</v>
      </c>
    </row>
    <row r="39" spans="1:17" ht="14.25" customHeight="1">
      <c r="A39" s="64" t="s">
        <v>1</v>
      </c>
      <c r="B39" s="65">
        <v>46034</v>
      </c>
      <c r="C39" s="66">
        <f t="shared" si="0"/>
        <v>1</v>
      </c>
      <c r="D39" s="66">
        <f t="shared" si="1"/>
        <v>2026</v>
      </c>
      <c r="E39" s="67">
        <f t="shared" si="2"/>
        <v>46023</v>
      </c>
      <c r="F39" s="68" t="s">
        <v>54</v>
      </c>
      <c r="G39" s="68"/>
      <c r="H39" s="68"/>
      <c r="I39" s="64" t="s">
        <v>160</v>
      </c>
      <c r="J39" s="69"/>
      <c r="K39" s="69"/>
      <c r="L39" s="70"/>
      <c r="M39" s="70"/>
      <c r="N39" s="65"/>
      <c r="O39" s="71">
        <v>0</v>
      </c>
      <c r="P39" s="74">
        <v>75.900000000000006</v>
      </c>
      <c r="Q39" s="73">
        <v>191709.76000000088</v>
      </c>
    </row>
    <row r="40" spans="1:17" ht="14.25" customHeight="1">
      <c r="A40" s="64" t="s">
        <v>1</v>
      </c>
      <c r="B40" s="65">
        <v>46034</v>
      </c>
      <c r="C40" s="66">
        <f t="shared" si="0"/>
        <v>1</v>
      </c>
      <c r="D40" s="66">
        <f t="shared" si="1"/>
        <v>2026</v>
      </c>
      <c r="E40" s="67">
        <f t="shared" si="2"/>
        <v>46023</v>
      </c>
      <c r="F40" s="68" t="s">
        <v>102</v>
      </c>
      <c r="G40" s="68"/>
      <c r="H40" s="68"/>
      <c r="I40" s="64" t="s">
        <v>129</v>
      </c>
      <c r="J40" s="69"/>
      <c r="K40" s="69"/>
      <c r="L40" s="70"/>
      <c r="M40" s="70"/>
      <c r="N40" s="65"/>
      <c r="O40" s="71">
        <v>0</v>
      </c>
      <c r="P40" s="74">
        <v>6.52</v>
      </c>
      <c r="Q40" s="73">
        <v>191703.24000000089</v>
      </c>
    </row>
    <row r="41" spans="1:17" ht="14.25" customHeight="1">
      <c r="A41" s="64" t="s">
        <v>132</v>
      </c>
      <c r="B41" s="65">
        <v>46034</v>
      </c>
      <c r="C41" s="66">
        <f t="shared" si="0"/>
        <v>1</v>
      </c>
      <c r="D41" s="66">
        <f t="shared" si="1"/>
        <v>2026</v>
      </c>
      <c r="E41" s="67">
        <f t="shared" si="2"/>
        <v>46023</v>
      </c>
      <c r="F41" s="68" t="s">
        <v>9</v>
      </c>
      <c r="G41" s="68"/>
      <c r="H41" s="68" t="s">
        <v>145</v>
      </c>
      <c r="I41" s="64" t="s">
        <v>146</v>
      </c>
      <c r="J41" s="69" t="s">
        <v>126</v>
      </c>
      <c r="K41" s="69" t="s">
        <v>127</v>
      </c>
      <c r="L41" s="70">
        <v>0</v>
      </c>
      <c r="M41" s="70" t="s">
        <v>132</v>
      </c>
      <c r="N41" s="65"/>
      <c r="O41" s="71">
        <v>61890.6</v>
      </c>
      <c r="P41" s="74">
        <v>0</v>
      </c>
      <c r="Q41" s="73">
        <v>73590.249999999869</v>
      </c>
    </row>
    <row r="42" spans="1:17" ht="14.25" customHeight="1">
      <c r="A42" s="64" t="s">
        <v>132</v>
      </c>
      <c r="B42" s="65">
        <v>46034</v>
      </c>
      <c r="C42" s="66">
        <f t="shared" si="0"/>
        <v>1</v>
      </c>
      <c r="D42" s="66">
        <f t="shared" si="1"/>
        <v>2026</v>
      </c>
      <c r="E42" s="67">
        <f t="shared" si="2"/>
        <v>46023</v>
      </c>
      <c r="F42" s="68" t="s">
        <v>54</v>
      </c>
      <c r="G42" s="68"/>
      <c r="H42" s="68" t="s">
        <v>159</v>
      </c>
      <c r="I42" s="64" t="s">
        <v>160</v>
      </c>
      <c r="J42" s="69"/>
      <c r="K42" s="69"/>
      <c r="L42" s="70">
        <v>0</v>
      </c>
      <c r="M42" s="70" t="s">
        <v>132</v>
      </c>
      <c r="N42" s="65"/>
      <c r="O42" s="71">
        <v>0</v>
      </c>
      <c r="P42" s="74">
        <v>759</v>
      </c>
      <c r="Q42" s="73">
        <v>72831.249999999869</v>
      </c>
    </row>
    <row r="43" spans="1:17" ht="14.25" customHeight="1">
      <c r="A43" s="64" t="s">
        <v>132</v>
      </c>
      <c r="B43" s="65">
        <v>46034</v>
      </c>
      <c r="C43" s="66">
        <f t="shared" si="0"/>
        <v>1</v>
      </c>
      <c r="D43" s="66">
        <f t="shared" si="1"/>
        <v>2026</v>
      </c>
      <c r="E43" s="67">
        <f t="shared" si="2"/>
        <v>46023</v>
      </c>
      <c r="F43" s="68" t="s">
        <v>161</v>
      </c>
      <c r="G43" s="68"/>
      <c r="H43" s="68" t="s">
        <v>161</v>
      </c>
      <c r="I43" s="64" t="s">
        <v>135</v>
      </c>
      <c r="J43" s="69" t="s">
        <v>126</v>
      </c>
      <c r="K43" s="69" t="s">
        <v>127</v>
      </c>
      <c r="L43" s="70">
        <v>0</v>
      </c>
      <c r="M43" s="70" t="s">
        <v>132</v>
      </c>
      <c r="N43" s="65"/>
      <c r="O43" s="71">
        <v>0</v>
      </c>
      <c r="P43" s="74">
        <v>6645.72</v>
      </c>
      <c r="Q43" s="73">
        <v>66185.529999999868</v>
      </c>
    </row>
    <row r="44" spans="1:17" ht="14.25" customHeight="1">
      <c r="A44" s="64" t="s">
        <v>132</v>
      </c>
      <c r="B44" s="65">
        <v>46034</v>
      </c>
      <c r="C44" s="66">
        <f t="shared" si="0"/>
        <v>1</v>
      </c>
      <c r="D44" s="66">
        <f t="shared" si="1"/>
        <v>2026</v>
      </c>
      <c r="E44" s="67">
        <f t="shared" si="2"/>
        <v>46023</v>
      </c>
      <c r="F44" s="68" t="s">
        <v>161</v>
      </c>
      <c r="G44" s="68"/>
      <c r="H44" s="68" t="s">
        <v>161</v>
      </c>
      <c r="I44" s="64" t="s">
        <v>135</v>
      </c>
      <c r="J44" s="69" t="s">
        <v>126</v>
      </c>
      <c r="K44" s="69" t="s">
        <v>127</v>
      </c>
      <c r="L44" s="70">
        <v>0</v>
      </c>
      <c r="M44" s="70" t="s">
        <v>132</v>
      </c>
      <c r="N44" s="65"/>
      <c r="O44" s="71">
        <v>0</v>
      </c>
      <c r="P44" s="74">
        <v>6645.72</v>
      </c>
      <c r="Q44" s="73">
        <v>59539.809999999867</v>
      </c>
    </row>
    <row r="45" spans="1:17" ht="14.25" customHeight="1">
      <c r="A45" s="64" t="s">
        <v>155</v>
      </c>
      <c r="B45" s="65">
        <v>46034</v>
      </c>
      <c r="C45" s="66">
        <f t="shared" si="0"/>
        <v>1</v>
      </c>
      <c r="D45" s="66">
        <f t="shared" si="1"/>
        <v>2026</v>
      </c>
      <c r="E45" s="67">
        <f t="shared" si="2"/>
        <v>46023</v>
      </c>
      <c r="F45" s="68" t="s">
        <v>102</v>
      </c>
      <c r="G45" s="68"/>
      <c r="H45" s="68" t="s">
        <v>128</v>
      </c>
      <c r="I45" s="64" t="s">
        <v>163</v>
      </c>
      <c r="J45" s="69"/>
      <c r="K45" s="69"/>
      <c r="L45" s="70"/>
      <c r="M45" s="70"/>
      <c r="N45" s="65"/>
      <c r="O45" s="71">
        <v>0</v>
      </c>
      <c r="P45" s="74">
        <v>124.9</v>
      </c>
      <c r="Q45" s="73">
        <v>69345.950000000084</v>
      </c>
    </row>
    <row r="46" spans="1:17" ht="14.25" customHeight="1">
      <c r="A46" s="64" t="s">
        <v>1</v>
      </c>
      <c r="B46" s="65">
        <v>46035</v>
      </c>
      <c r="C46" s="66">
        <f t="shared" si="0"/>
        <v>1</v>
      </c>
      <c r="D46" s="66">
        <f t="shared" si="1"/>
        <v>2026</v>
      </c>
      <c r="E46" s="67">
        <f t="shared" si="2"/>
        <v>46023</v>
      </c>
      <c r="F46" s="75" t="s">
        <v>142</v>
      </c>
      <c r="G46" s="68"/>
      <c r="H46" s="68"/>
      <c r="I46" s="64" t="s">
        <v>164</v>
      </c>
      <c r="J46" s="69"/>
      <c r="K46" s="69"/>
      <c r="L46" s="70"/>
      <c r="M46" s="70"/>
      <c r="N46" s="65"/>
      <c r="O46" s="71">
        <v>100</v>
      </c>
      <c r="P46" s="74">
        <v>0</v>
      </c>
      <c r="Q46" s="73">
        <v>191803.24000000089</v>
      </c>
    </row>
    <row r="47" spans="1:17" ht="14.25" customHeight="1">
      <c r="A47" s="64" t="s">
        <v>1</v>
      </c>
      <c r="B47" s="65">
        <v>46035</v>
      </c>
      <c r="C47" s="66">
        <f t="shared" si="0"/>
        <v>1</v>
      </c>
      <c r="D47" s="66">
        <f t="shared" si="1"/>
        <v>2026</v>
      </c>
      <c r="E47" s="67">
        <f t="shared" si="2"/>
        <v>46023</v>
      </c>
      <c r="F47" s="68" t="s">
        <v>138</v>
      </c>
      <c r="G47" s="68"/>
      <c r="H47" s="68"/>
      <c r="I47" s="64" t="s">
        <v>139</v>
      </c>
      <c r="J47" s="69" t="s">
        <v>140</v>
      </c>
      <c r="K47" s="69" t="s">
        <v>141</v>
      </c>
      <c r="L47" s="70">
        <v>0</v>
      </c>
      <c r="M47" s="70" t="s">
        <v>137</v>
      </c>
      <c r="N47" s="65"/>
      <c r="O47" s="71">
        <v>0.23</v>
      </c>
      <c r="P47" s="74">
        <v>0</v>
      </c>
      <c r="Q47" s="73">
        <v>191803.4700000009</v>
      </c>
    </row>
    <row r="48" spans="1:17" ht="14.25" customHeight="1">
      <c r="A48" s="64" t="s">
        <v>1</v>
      </c>
      <c r="B48" s="65">
        <v>46035</v>
      </c>
      <c r="C48" s="66">
        <f t="shared" si="0"/>
        <v>1</v>
      </c>
      <c r="D48" s="66">
        <f t="shared" si="1"/>
        <v>2026</v>
      </c>
      <c r="E48" s="67">
        <f t="shared" si="2"/>
        <v>46023</v>
      </c>
      <c r="F48" s="75" t="s">
        <v>102</v>
      </c>
      <c r="G48" s="68"/>
      <c r="H48" s="68"/>
      <c r="I48" s="64" t="s">
        <v>129</v>
      </c>
      <c r="J48" s="69"/>
      <c r="K48" s="69"/>
      <c r="L48" s="70"/>
      <c r="M48" s="70"/>
      <c r="N48" s="65"/>
      <c r="O48" s="71">
        <v>0</v>
      </c>
      <c r="P48" s="74">
        <v>1.75</v>
      </c>
      <c r="Q48" s="73">
        <v>191801.7200000009</v>
      </c>
    </row>
    <row r="49" spans="1:17" ht="14.25" customHeight="1">
      <c r="A49" s="64" t="s">
        <v>1</v>
      </c>
      <c r="B49" s="65">
        <v>46035</v>
      </c>
      <c r="C49" s="66">
        <f t="shared" si="0"/>
        <v>1</v>
      </c>
      <c r="D49" s="66">
        <f t="shared" si="1"/>
        <v>2026</v>
      </c>
      <c r="E49" s="67">
        <f t="shared" si="2"/>
        <v>46023</v>
      </c>
      <c r="F49" s="68" t="s">
        <v>61</v>
      </c>
      <c r="G49" s="68"/>
      <c r="H49" s="68"/>
      <c r="I49" s="64" t="s">
        <v>144</v>
      </c>
      <c r="J49" s="69"/>
      <c r="K49" s="69"/>
      <c r="L49" s="70">
        <v>0</v>
      </c>
      <c r="M49" s="70" t="s">
        <v>137</v>
      </c>
      <c r="N49" s="65"/>
      <c r="O49" s="71">
        <v>0</v>
      </c>
      <c r="P49" s="74">
        <v>165.15</v>
      </c>
      <c r="Q49" s="73">
        <v>191636.57000000091</v>
      </c>
    </row>
    <row r="50" spans="1:17" ht="14.25" customHeight="1">
      <c r="A50" s="64" t="s">
        <v>1</v>
      </c>
      <c r="B50" s="65">
        <v>46035</v>
      </c>
      <c r="C50" s="66">
        <f t="shared" si="0"/>
        <v>1</v>
      </c>
      <c r="D50" s="66">
        <f t="shared" si="1"/>
        <v>2026</v>
      </c>
      <c r="E50" s="67">
        <f t="shared" si="2"/>
        <v>46023</v>
      </c>
      <c r="F50" s="68" t="s">
        <v>61</v>
      </c>
      <c r="G50" s="68"/>
      <c r="H50" s="68"/>
      <c r="I50" s="64" t="s">
        <v>144</v>
      </c>
      <c r="J50" s="69"/>
      <c r="K50" s="69"/>
      <c r="L50" s="70">
        <v>0</v>
      </c>
      <c r="M50" s="70" t="s">
        <v>137</v>
      </c>
      <c r="N50" s="65"/>
      <c r="O50" s="71">
        <v>0</v>
      </c>
      <c r="P50" s="74">
        <v>139.99</v>
      </c>
      <c r="Q50" s="73">
        <v>191496.58000000092</v>
      </c>
    </row>
    <row r="51" spans="1:17" ht="14.25" customHeight="1">
      <c r="A51" s="64" t="s">
        <v>1</v>
      </c>
      <c r="B51" s="65">
        <v>46035</v>
      </c>
      <c r="C51" s="66">
        <f t="shared" si="0"/>
        <v>1</v>
      </c>
      <c r="D51" s="66">
        <f t="shared" si="1"/>
        <v>2026</v>
      </c>
      <c r="E51" s="67">
        <f t="shared" si="2"/>
        <v>46023</v>
      </c>
      <c r="F51" s="68" t="s">
        <v>61</v>
      </c>
      <c r="G51" s="68"/>
      <c r="H51" s="68"/>
      <c r="I51" s="64" t="s">
        <v>144</v>
      </c>
      <c r="J51" s="69"/>
      <c r="K51" s="69"/>
      <c r="L51" s="70">
        <v>0</v>
      </c>
      <c r="M51" s="70" t="s">
        <v>137</v>
      </c>
      <c r="N51" s="65"/>
      <c r="O51" s="71">
        <v>0</v>
      </c>
      <c r="P51" s="74">
        <v>139.99</v>
      </c>
      <c r="Q51" s="73">
        <v>191356.59000000093</v>
      </c>
    </row>
    <row r="52" spans="1:17" ht="14.25" customHeight="1">
      <c r="A52" s="64" t="s">
        <v>1</v>
      </c>
      <c r="B52" s="65">
        <v>46035</v>
      </c>
      <c r="C52" s="66">
        <f t="shared" si="0"/>
        <v>1</v>
      </c>
      <c r="D52" s="66">
        <f t="shared" si="1"/>
        <v>2026</v>
      </c>
      <c r="E52" s="67">
        <f t="shared" si="2"/>
        <v>46023</v>
      </c>
      <c r="F52" s="68" t="s">
        <v>61</v>
      </c>
      <c r="G52" s="68"/>
      <c r="H52" s="68"/>
      <c r="I52" s="64" t="s">
        <v>144</v>
      </c>
      <c r="J52" s="69"/>
      <c r="K52" s="69"/>
      <c r="L52" s="70">
        <v>0</v>
      </c>
      <c r="M52" s="70" t="s">
        <v>137</v>
      </c>
      <c r="N52" s="65"/>
      <c r="O52" s="71">
        <v>0</v>
      </c>
      <c r="P52" s="74">
        <v>139.99</v>
      </c>
      <c r="Q52" s="73">
        <v>191216.60000000094</v>
      </c>
    </row>
    <row r="53" spans="1:17" ht="14.25" customHeight="1">
      <c r="A53" s="64" t="s">
        <v>1</v>
      </c>
      <c r="B53" s="65">
        <v>46035</v>
      </c>
      <c r="C53" s="66">
        <f t="shared" si="0"/>
        <v>1</v>
      </c>
      <c r="D53" s="66">
        <f t="shared" si="1"/>
        <v>2026</v>
      </c>
      <c r="E53" s="67">
        <f t="shared" si="2"/>
        <v>46023</v>
      </c>
      <c r="F53" s="68" t="s">
        <v>61</v>
      </c>
      <c r="G53" s="68"/>
      <c r="H53" s="68"/>
      <c r="I53" s="64" t="s">
        <v>144</v>
      </c>
      <c r="J53" s="69"/>
      <c r="K53" s="69"/>
      <c r="L53" s="70">
        <v>0</v>
      </c>
      <c r="M53" s="70" t="s">
        <v>137</v>
      </c>
      <c r="N53" s="65"/>
      <c r="O53" s="71">
        <v>0</v>
      </c>
      <c r="P53" s="74">
        <v>174.78</v>
      </c>
      <c r="Q53" s="73">
        <v>191041.82000000094</v>
      </c>
    </row>
    <row r="54" spans="1:17" ht="14.25" customHeight="1">
      <c r="A54" s="64" t="s">
        <v>1</v>
      </c>
      <c r="B54" s="65">
        <v>46035</v>
      </c>
      <c r="C54" s="66">
        <f t="shared" si="0"/>
        <v>1</v>
      </c>
      <c r="D54" s="66">
        <f t="shared" si="1"/>
        <v>2026</v>
      </c>
      <c r="E54" s="67">
        <f t="shared" si="2"/>
        <v>46023</v>
      </c>
      <c r="F54" s="68" t="s">
        <v>61</v>
      </c>
      <c r="G54" s="68"/>
      <c r="H54" s="68"/>
      <c r="I54" s="64" t="s">
        <v>144</v>
      </c>
      <c r="J54" s="69"/>
      <c r="K54" s="69"/>
      <c r="L54" s="70">
        <v>0</v>
      </c>
      <c r="M54" s="70" t="s">
        <v>137</v>
      </c>
      <c r="N54" s="65"/>
      <c r="O54" s="71">
        <v>0</v>
      </c>
      <c r="P54" s="74">
        <v>176.85</v>
      </c>
      <c r="Q54" s="73">
        <v>190864.97000000093</v>
      </c>
    </row>
    <row r="55" spans="1:17" ht="14.25" customHeight="1">
      <c r="A55" s="64" t="s">
        <v>1</v>
      </c>
      <c r="B55" s="65">
        <v>46035</v>
      </c>
      <c r="C55" s="66">
        <f t="shared" si="0"/>
        <v>1</v>
      </c>
      <c r="D55" s="66">
        <f t="shared" si="1"/>
        <v>2026</v>
      </c>
      <c r="E55" s="67">
        <f t="shared" si="2"/>
        <v>46023</v>
      </c>
      <c r="F55" s="68" t="s">
        <v>61</v>
      </c>
      <c r="G55" s="68"/>
      <c r="H55" s="68"/>
      <c r="I55" s="64" t="s">
        <v>144</v>
      </c>
      <c r="J55" s="69"/>
      <c r="K55" s="69"/>
      <c r="L55" s="70">
        <v>0</v>
      </c>
      <c r="M55" s="70" t="s">
        <v>137</v>
      </c>
      <c r="N55" s="65"/>
      <c r="O55" s="71">
        <v>0</v>
      </c>
      <c r="P55" s="74">
        <v>180.99</v>
      </c>
      <c r="Q55" s="73">
        <v>190683.98000000094</v>
      </c>
    </row>
    <row r="56" spans="1:17" ht="14.25" customHeight="1">
      <c r="A56" s="64" t="s">
        <v>122</v>
      </c>
      <c r="B56" s="65">
        <v>46037</v>
      </c>
      <c r="C56" s="66">
        <f t="shared" si="0"/>
        <v>1</v>
      </c>
      <c r="D56" s="66">
        <f t="shared" si="1"/>
        <v>2026</v>
      </c>
      <c r="E56" s="67">
        <f t="shared" si="2"/>
        <v>46023</v>
      </c>
      <c r="F56" s="68" t="s">
        <v>165</v>
      </c>
      <c r="G56" s="68"/>
      <c r="H56" s="68" t="s">
        <v>165</v>
      </c>
      <c r="I56" s="64" t="s">
        <v>139</v>
      </c>
      <c r="J56" s="69" t="s">
        <v>140</v>
      </c>
      <c r="K56" s="69" t="s">
        <v>141</v>
      </c>
      <c r="L56" s="70">
        <v>0</v>
      </c>
      <c r="M56" s="70" t="s">
        <v>122</v>
      </c>
      <c r="N56" s="65"/>
      <c r="O56" s="71">
        <v>0.84</v>
      </c>
      <c r="P56" s="74">
        <v>0</v>
      </c>
      <c r="Q56" s="73">
        <v>362491.99000000063</v>
      </c>
    </row>
    <row r="57" spans="1:17" ht="14.25" customHeight="1">
      <c r="A57" s="64" t="s">
        <v>122</v>
      </c>
      <c r="B57" s="65">
        <v>46037</v>
      </c>
      <c r="C57" s="66">
        <f t="shared" si="0"/>
        <v>1</v>
      </c>
      <c r="D57" s="66">
        <f t="shared" si="1"/>
        <v>2026</v>
      </c>
      <c r="E57" s="67">
        <f t="shared" si="2"/>
        <v>46023</v>
      </c>
      <c r="F57" s="68" t="s">
        <v>33</v>
      </c>
      <c r="G57" s="68"/>
      <c r="H57" s="68" t="s">
        <v>33</v>
      </c>
      <c r="I57" s="64" t="s">
        <v>166</v>
      </c>
      <c r="J57" s="69"/>
      <c r="K57" s="69"/>
      <c r="L57" s="70">
        <v>0</v>
      </c>
      <c r="M57" s="70" t="s">
        <v>122</v>
      </c>
      <c r="N57" s="65"/>
      <c r="O57" s="71">
        <v>0</v>
      </c>
      <c r="P57" s="74">
        <v>584.08000000000004</v>
      </c>
      <c r="Q57" s="73">
        <v>361907.91000000061</v>
      </c>
    </row>
    <row r="58" spans="1:17" ht="14.25" customHeight="1">
      <c r="A58" s="64" t="s">
        <v>122</v>
      </c>
      <c r="B58" s="65">
        <v>46037</v>
      </c>
      <c r="C58" s="66">
        <f t="shared" si="0"/>
        <v>1</v>
      </c>
      <c r="D58" s="66">
        <f t="shared" si="1"/>
        <v>2026</v>
      </c>
      <c r="E58" s="67">
        <f t="shared" si="2"/>
        <v>46023</v>
      </c>
      <c r="F58" s="68" t="s">
        <v>102</v>
      </c>
      <c r="G58" s="68"/>
      <c r="H58" s="68" t="s">
        <v>128</v>
      </c>
      <c r="I58" s="64" t="s">
        <v>167</v>
      </c>
      <c r="J58" s="69" t="s">
        <v>130</v>
      </c>
      <c r="K58" s="69" t="s">
        <v>131</v>
      </c>
      <c r="L58" s="70">
        <v>0</v>
      </c>
      <c r="M58" s="70" t="s">
        <v>122</v>
      </c>
      <c r="N58" s="65"/>
      <c r="O58" s="71">
        <v>0</v>
      </c>
      <c r="P58" s="74">
        <v>177.05</v>
      </c>
      <c r="Q58" s="73">
        <v>361730.86000000063</v>
      </c>
    </row>
    <row r="59" spans="1:17" ht="14.25" customHeight="1">
      <c r="A59" s="64" t="s">
        <v>122</v>
      </c>
      <c r="B59" s="65">
        <v>46037</v>
      </c>
      <c r="C59" s="66">
        <f t="shared" si="0"/>
        <v>1</v>
      </c>
      <c r="D59" s="66">
        <f t="shared" si="1"/>
        <v>2026</v>
      </c>
      <c r="E59" s="67">
        <f t="shared" si="2"/>
        <v>46023</v>
      </c>
      <c r="F59" s="68" t="s">
        <v>37</v>
      </c>
      <c r="G59" s="68"/>
      <c r="H59" s="68" t="s">
        <v>162</v>
      </c>
      <c r="I59" s="64" t="s">
        <v>135</v>
      </c>
      <c r="J59" s="69"/>
      <c r="K59" s="69"/>
      <c r="L59" s="70">
        <v>0</v>
      </c>
      <c r="M59" s="70" t="s">
        <v>122</v>
      </c>
      <c r="N59" s="65"/>
      <c r="O59" s="71">
        <v>0</v>
      </c>
      <c r="P59" s="74">
        <v>8414.3700000000008</v>
      </c>
      <c r="Q59" s="73">
        <v>353316.49000000063</v>
      </c>
    </row>
    <row r="60" spans="1:17" ht="14.25" customHeight="1">
      <c r="A60" s="64" t="s">
        <v>122</v>
      </c>
      <c r="B60" s="65">
        <v>46037</v>
      </c>
      <c r="C60" s="66">
        <f t="shared" si="0"/>
        <v>1</v>
      </c>
      <c r="D60" s="66">
        <f t="shared" si="1"/>
        <v>2026</v>
      </c>
      <c r="E60" s="67">
        <f t="shared" si="2"/>
        <v>46023</v>
      </c>
      <c r="F60" s="68" t="s">
        <v>40</v>
      </c>
      <c r="G60" s="68"/>
      <c r="H60" s="68" t="s">
        <v>162</v>
      </c>
      <c r="I60" s="64" t="s">
        <v>135</v>
      </c>
      <c r="J60" s="69"/>
      <c r="K60" s="69"/>
      <c r="L60" s="70">
        <v>0</v>
      </c>
      <c r="M60" s="70" t="s">
        <v>122</v>
      </c>
      <c r="N60" s="65"/>
      <c r="O60" s="71">
        <v>0</v>
      </c>
      <c r="P60" s="74">
        <v>5078.88</v>
      </c>
      <c r="Q60" s="73">
        <v>348237.61000000063</v>
      </c>
    </row>
    <row r="61" spans="1:17" ht="14.25" customHeight="1">
      <c r="A61" s="64" t="s">
        <v>122</v>
      </c>
      <c r="B61" s="65">
        <v>46037</v>
      </c>
      <c r="C61" s="66">
        <f t="shared" si="0"/>
        <v>1</v>
      </c>
      <c r="D61" s="66">
        <f t="shared" si="1"/>
        <v>2026</v>
      </c>
      <c r="E61" s="67">
        <f t="shared" si="2"/>
        <v>46023</v>
      </c>
      <c r="F61" s="68" t="s">
        <v>44</v>
      </c>
      <c r="G61" s="68"/>
      <c r="H61" s="68" t="s">
        <v>168</v>
      </c>
      <c r="I61" s="64" t="s">
        <v>135</v>
      </c>
      <c r="J61" s="69"/>
      <c r="K61" s="69"/>
      <c r="L61" s="70">
        <v>0</v>
      </c>
      <c r="M61" s="70" t="s">
        <v>122</v>
      </c>
      <c r="N61" s="65"/>
      <c r="O61" s="71">
        <v>0</v>
      </c>
      <c r="P61" s="74">
        <v>184.05</v>
      </c>
      <c r="Q61" s="73">
        <v>348053.56000000064</v>
      </c>
    </row>
    <row r="62" spans="1:17" ht="14.25" customHeight="1">
      <c r="A62" s="64" t="s">
        <v>1</v>
      </c>
      <c r="B62" s="65">
        <v>46037</v>
      </c>
      <c r="C62" s="66">
        <f t="shared" si="0"/>
        <v>1</v>
      </c>
      <c r="D62" s="66">
        <f t="shared" si="1"/>
        <v>2026</v>
      </c>
      <c r="E62" s="67">
        <f t="shared" si="2"/>
        <v>46023</v>
      </c>
      <c r="F62" s="68" t="s">
        <v>138</v>
      </c>
      <c r="G62" s="68"/>
      <c r="H62" s="68"/>
      <c r="I62" s="64" t="s">
        <v>139</v>
      </c>
      <c r="J62" s="69" t="s">
        <v>140</v>
      </c>
      <c r="K62" s="69" t="s">
        <v>141</v>
      </c>
      <c r="L62" s="70">
        <v>0</v>
      </c>
      <c r="M62" s="70" t="s">
        <v>137</v>
      </c>
      <c r="N62" s="65"/>
      <c r="O62" s="71">
        <v>0.56000000000000005</v>
      </c>
      <c r="P62" s="74">
        <v>0</v>
      </c>
      <c r="Q62" s="73">
        <v>190684.54000000094</v>
      </c>
    </row>
    <row r="63" spans="1:17" ht="14.25" customHeight="1">
      <c r="A63" s="64" t="s">
        <v>1</v>
      </c>
      <c r="B63" s="65">
        <v>46037</v>
      </c>
      <c r="C63" s="66">
        <f t="shared" si="0"/>
        <v>1</v>
      </c>
      <c r="D63" s="66">
        <f t="shared" si="1"/>
        <v>2026</v>
      </c>
      <c r="E63" s="67">
        <f t="shared" si="2"/>
        <v>46023</v>
      </c>
      <c r="F63" s="68" t="s">
        <v>71</v>
      </c>
      <c r="G63" s="68"/>
      <c r="H63" s="68"/>
      <c r="I63" s="64" t="s">
        <v>169</v>
      </c>
      <c r="J63" s="69"/>
      <c r="K63" s="69"/>
      <c r="L63" s="70">
        <v>0</v>
      </c>
      <c r="M63" s="70" t="s">
        <v>137</v>
      </c>
      <c r="N63" s="65"/>
      <c r="O63" s="71">
        <v>0</v>
      </c>
      <c r="P63" s="74">
        <v>97.2</v>
      </c>
      <c r="Q63" s="73">
        <v>190587.34000000093</v>
      </c>
    </row>
    <row r="64" spans="1:17" ht="14.25" customHeight="1">
      <c r="A64" s="64" t="s">
        <v>1</v>
      </c>
      <c r="B64" s="65">
        <v>46037</v>
      </c>
      <c r="C64" s="66">
        <f t="shared" si="0"/>
        <v>1</v>
      </c>
      <c r="D64" s="66">
        <f t="shared" si="1"/>
        <v>2026</v>
      </c>
      <c r="E64" s="67">
        <f t="shared" si="2"/>
        <v>46023</v>
      </c>
      <c r="F64" s="68" t="s">
        <v>102</v>
      </c>
      <c r="G64" s="68"/>
      <c r="H64" s="68"/>
      <c r="I64" s="64" t="s">
        <v>170</v>
      </c>
      <c r="J64" s="69"/>
      <c r="K64" s="69"/>
      <c r="L64" s="70">
        <v>0</v>
      </c>
      <c r="M64" s="70" t="s">
        <v>137</v>
      </c>
      <c r="N64" s="65"/>
      <c r="O64" s="71">
        <v>0</v>
      </c>
      <c r="P64" s="74">
        <v>1.4</v>
      </c>
      <c r="Q64" s="73">
        <v>190585.94000000093</v>
      </c>
    </row>
    <row r="65" spans="1:17" ht="14.25" customHeight="1">
      <c r="A65" s="64" t="s">
        <v>1</v>
      </c>
      <c r="B65" s="65">
        <v>46037</v>
      </c>
      <c r="C65" s="66">
        <f t="shared" si="0"/>
        <v>1</v>
      </c>
      <c r="D65" s="66">
        <f t="shared" si="1"/>
        <v>2026</v>
      </c>
      <c r="E65" s="67">
        <f t="shared" si="2"/>
        <v>46023</v>
      </c>
      <c r="F65" s="68" t="s">
        <v>102</v>
      </c>
      <c r="G65" s="68"/>
      <c r="H65" s="68"/>
      <c r="I65" s="64" t="s">
        <v>167</v>
      </c>
      <c r="J65" s="69"/>
      <c r="K65" s="69"/>
      <c r="L65" s="70">
        <v>0</v>
      </c>
      <c r="M65" s="70" t="s">
        <v>137</v>
      </c>
      <c r="N65" s="65"/>
      <c r="O65" s="71">
        <v>0</v>
      </c>
      <c r="P65" s="74">
        <v>177.05</v>
      </c>
      <c r="Q65" s="73">
        <v>190408.89000000095</v>
      </c>
    </row>
    <row r="66" spans="1:17" ht="14.25" customHeight="1">
      <c r="A66" s="64" t="s">
        <v>1</v>
      </c>
      <c r="B66" s="65">
        <v>46037</v>
      </c>
      <c r="C66" s="66">
        <f t="shared" si="0"/>
        <v>1</v>
      </c>
      <c r="D66" s="66">
        <f t="shared" si="1"/>
        <v>2026</v>
      </c>
      <c r="E66" s="67">
        <f t="shared" si="2"/>
        <v>46023</v>
      </c>
      <c r="F66" s="68" t="s">
        <v>50</v>
      </c>
      <c r="G66" s="68"/>
      <c r="H66" s="68"/>
      <c r="I66" s="64" t="s">
        <v>171</v>
      </c>
      <c r="J66" s="69"/>
      <c r="K66" s="69"/>
      <c r="L66" s="70">
        <v>0</v>
      </c>
      <c r="M66" s="70" t="s">
        <v>137</v>
      </c>
      <c r="N66" s="65"/>
      <c r="O66" s="71">
        <v>0</v>
      </c>
      <c r="P66" s="74">
        <v>1612.91</v>
      </c>
      <c r="Q66" s="73">
        <v>188795.98000000094</v>
      </c>
    </row>
    <row r="67" spans="1:17" ht="14.25" customHeight="1">
      <c r="A67" s="64" t="s">
        <v>1</v>
      </c>
      <c r="B67" s="65">
        <v>46037</v>
      </c>
      <c r="C67" s="66">
        <f t="shared" si="0"/>
        <v>1</v>
      </c>
      <c r="D67" s="66">
        <f t="shared" si="1"/>
        <v>2026</v>
      </c>
      <c r="E67" s="67">
        <f t="shared" si="2"/>
        <v>46023</v>
      </c>
      <c r="F67" s="68" t="s">
        <v>142</v>
      </c>
      <c r="G67" s="68"/>
      <c r="H67" s="68"/>
      <c r="I67" s="64" t="s">
        <v>135</v>
      </c>
      <c r="J67" s="69" t="s">
        <v>126</v>
      </c>
      <c r="K67" s="69" t="s">
        <v>127</v>
      </c>
      <c r="L67" s="70">
        <v>0</v>
      </c>
      <c r="M67" s="70" t="s">
        <v>137</v>
      </c>
      <c r="N67" s="65"/>
      <c r="O67" s="71">
        <v>0</v>
      </c>
      <c r="P67" s="74">
        <v>140.51</v>
      </c>
      <c r="Q67" s="73">
        <v>188655.47000000093</v>
      </c>
    </row>
    <row r="68" spans="1:17" ht="14.25" customHeight="1">
      <c r="A68" s="64" t="s">
        <v>132</v>
      </c>
      <c r="B68" s="65">
        <v>46037</v>
      </c>
      <c r="C68" s="66">
        <f t="shared" si="0"/>
        <v>1</v>
      </c>
      <c r="D68" s="66">
        <f t="shared" si="1"/>
        <v>2026</v>
      </c>
      <c r="E68" s="67">
        <f t="shared" si="2"/>
        <v>46023</v>
      </c>
      <c r="F68" s="68" t="s">
        <v>165</v>
      </c>
      <c r="G68" s="68"/>
      <c r="H68" s="68" t="s">
        <v>165</v>
      </c>
      <c r="I68" s="64" t="s">
        <v>139</v>
      </c>
      <c r="J68" s="69" t="s">
        <v>140</v>
      </c>
      <c r="K68" s="69" t="s">
        <v>141</v>
      </c>
      <c r="L68" s="70">
        <v>0</v>
      </c>
      <c r="M68" s="70" t="s">
        <v>132</v>
      </c>
      <c r="N68" s="65"/>
      <c r="O68" s="71">
        <v>0.08</v>
      </c>
      <c r="P68" s="74">
        <v>0</v>
      </c>
      <c r="Q68" s="73">
        <v>59539.889999999868</v>
      </c>
    </row>
    <row r="69" spans="1:17" ht="14.25" customHeight="1">
      <c r="A69" s="64" t="s">
        <v>132</v>
      </c>
      <c r="B69" s="65">
        <v>46037</v>
      </c>
      <c r="C69" s="66">
        <f t="shared" si="0"/>
        <v>1</v>
      </c>
      <c r="D69" s="66">
        <f t="shared" si="1"/>
        <v>2026</v>
      </c>
      <c r="E69" s="67">
        <f t="shared" si="2"/>
        <v>46023</v>
      </c>
      <c r="F69" s="68" t="s">
        <v>165</v>
      </c>
      <c r="G69" s="68"/>
      <c r="H69" s="68" t="s">
        <v>165</v>
      </c>
      <c r="I69" s="64" t="s">
        <v>139</v>
      </c>
      <c r="J69" s="69" t="s">
        <v>140</v>
      </c>
      <c r="K69" s="69" t="s">
        <v>141</v>
      </c>
      <c r="L69" s="70">
        <v>0</v>
      </c>
      <c r="M69" s="70" t="s">
        <v>132</v>
      </c>
      <c r="N69" s="65"/>
      <c r="O69" s="71">
        <v>3.52</v>
      </c>
      <c r="P69" s="74">
        <v>0</v>
      </c>
      <c r="Q69" s="73">
        <v>59543.409999999865</v>
      </c>
    </row>
    <row r="70" spans="1:17" ht="14.25" customHeight="1">
      <c r="A70" s="64" t="s">
        <v>132</v>
      </c>
      <c r="B70" s="65">
        <v>46037</v>
      </c>
      <c r="C70" s="66">
        <f t="shared" si="0"/>
        <v>1</v>
      </c>
      <c r="D70" s="66">
        <f t="shared" si="1"/>
        <v>2026</v>
      </c>
      <c r="E70" s="67">
        <f t="shared" si="2"/>
        <v>46023</v>
      </c>
      <c r="F70" s="68" t="s">
        <v>165</v>
      </c>
      <c r="G70" s="68"/>
      <c r="H70" s="68" t="s">
        <v>165</v>
      </c>
      <c r="I70" s="64" t="s">
        <v>139</v>
      </c>
      <c r="J70" s="69" t="s">
        <v>140</v>
      </c>
      <c r="K70" s="69" t="s">
        <v>141</v>
      </c>
      <c r="L70" s="70">
        <v>0</v>
      </c>
      <c r="M70" s="70" t="s">
        <v>132</v>
      </c>
      <c r="N70" s="65"/>
      <c r="O70" s="71">
        <v>0.03</v>
      </c>
      <c r="P70" s="74">
        <v>0</v>
      </c>
      <c r="Q70" s="73">
        <v>59543.439999999864</v>
      </c>
    </row>
    <row r="71" spans="1:17" ht="14.25" customHeight="1">
      <c r="A71" s="64" t="s">
        <v>132</v>
      </c>
      <c r="B71" s="65">
        <v>46037</v>
      </c>
      <c r="C71" s="66">
        <f t="shared" si="0"/>
        <v>1</v>
      </c>
      <c r="D71" s="66">
        <f t="shared" si="1"/>
        <v>2026</v>
      </c>
      <c r="E71" s="67">
        <f t="shared" si="2"/>
        <v>46023</v>
      </c>
      <c r="F71" s="68" t="s">
        <v>102</v>
      </c>
      <c r="G71" s="68"/>
      <c r="H71" s="68" t="s">
        <v>128</v>
      </c>
      <c r="I71" s="64" t="s">
        <v>167</v>
      </c>
      <c r="J71" s="69"/>
      <c r="K71" s="69"/>
      <c r="L71" s="70">
        <v>0</v>
      </c>
      <c r="M71" s="70" t="s">
        <v>132</v>
      </c>
      <c r="N71" s="65"/>
      <c r="O71" s="71">
        <v>0</v>
      </c>
      <c r="P71" s="74">
        <v>177.05</v>
      </c>
      <c r="Q71" s="73">
        <v>59366.389999999861</v>
      </c>
    </row>
    <row r="72" spans="1:17" ht="14.25" customHeight="1">
      <c r="A72" s="64" t="s">
        <v>132</v>
      </c>
      <c r="B72" s="65">
        <v>46037</v>
      </c>
      <c r="C72" s="66">
        <f t="shared" si="0"/>
        <v>1</v>
      </c>
      <c r="D72" s="66">
        <f t="shared" si="1"/>
        <v>2026</v>
      </c>
      <c r="E72" s="67">
        <f t="shared" si="2"/>
        <v>46023</v>
      </c>
      <c r="F72" s="68" t="s">
        <v>40</v>
      </c>
      <c r="G72" s="68"/>
      <c r="H72" s="68" t="s">
        <v>162</v>
      </c>
      <c r="I72" s="64" t="s">
        <v>135</v>
      </c>
      <c r="J72" s="69"/>
      <c r="K72" s="69"/>
      <c r="L72" s="70">
        <v>0</v>
      </c>
      <c r="M72" s="70" t="s">
        <v>132</v>
      </c>
      <c r="N72" s="65"/>
      <c r="O72" s="71">
        <v>0</v>
      </c>
      <c r="P72" s="74">
        <v>6570.36</v>
      </c>
      <c r="Q72" s="73">
        <v>52796.029999999861</v>
      </c>
    </row>
    <row r="73" spans="1:17" ht="14.25" customHeight="1">
      <c r="A73" s="64" t="s">
        <v>132</v>
      </c>
      <c r="B73" s="65">
        <v>46037</v>
      </c>
      <c r="C73" s="66">
        <f t="shared" si="0"/>
        <v>1</v>
      </c>
      <c r="D73" s="66">
        <f t="shared" si="1"/>
        <v>2026</v>
      </c>
      <c r="E73" s="67">
        <f t="shared" si="2"/>
        <v>46023</v>
      </c>
      <c r="F73" s="68" t="s">
        <v>44</v>
      </c>
      <c r="G73" s="68"/>
      <c r="H73" s="68" t="s">
        <v>168</v>
      </c>
      <c r="I73" s="64" t="s">
        <v>135</v>
      </c>
      <c r="J73" s="69"/>
      <c r="K73" s="69"/>
      <c r="L73" s="70">
        <v>0</v>
      </c>
      <c r="M73" s="70" t="s">
        <v>132</v>
      </c>
      <c r="N73" s="65"/>
      <c r="O73" s="71">
        <v>0</v>
      </c>
      <c r="P73" s="74">
        <v>93.39</v>
      </c>
      <c r="Q73" s="73">
        <v>52702.639999999861</v>
      </c>
    </row>
    <row r="74" spans="1:17" ht="14.25" customHeight="1">
      <c r="A74" s="64" t="s">
        <v>1</v>
      </c>
      <c r="B74" s="65">
        <v>46042</v>
      </c>
      <c r="C74" s="66">
        <f t="shared" si="0"/>
        <v>1</v>
      </c>
      <c r="D74" s="66">
        <f t="shared" si="1"/>
        <v>2026</v>
      </c>
      <c r="E74" s="67">
        <f t="shared" si="2"/>
        <v>46023</v>
      </c>
      <c r="F74" s="68" t="s">
        <v>138</v>
      </c>
      <c r="G74" s="68"/>
      <c r="H74" s="68"/>
      <c r="I74" s="64" t="s">
        <v>139</v>
      </c>
      <c r="J74" s="69" t="s">
        <v>140</v>
      </c>
      <c r="K74" s="69" t="s">
        <v>141</v>
      </c>
      <c r="L74" s="70">
        <v>0</v>
      </c>
      <c r="M74" s="70" t="s">
        <v>137</v>
      </c>
      <c r="N74" s="65"/>
      <c r="O74" s="71">
        <v>1.03</v>
      </c>
      <c r="P74" s="74">
        <v>0</v>
      </c>
      <c r="Q74" s="73">
        <v>188656.50000000093</v>
      </c>
    </row>
    <row r="75" spans="1:17" ht="14.25" customHeight="1">
      <c r="A75" s="64" t="s">
        <v>1</v>
      </c>
      <c r="B75" s="65">
        <v>46042</v>
      </c>
      <c r="C75" s="66">
        <f t="shared" si="0"/>
        <v>1</v>
      </c>
      <c r="D75" s="66">
        <f t="shared" si="1"/>
        <v>2026</v>
      </c>
      <c r="E75" s="67">
        <f t="shared" si="2"/>
        <v>46023</v>
      </c>
      <c r="F75" s="68" t="s">
        <v>50</v>
      </c>
      <c r="G75" s="68"/>
      <c r="H75" s="68"/>
      <c r="I75" s="64" t="s">
        <v>171</v>
      </c>
      <c r="J75" s="69"/>
      <c r="K75" s="69"/>
      <c r="L75" s="70">
        <v>0</v>
      </c>
      <c r="M75" s="70" t="s">
        <v>137</v>
      </c>
      <c r="N75" s="65"/>
      <c r="O75" s="71">
        <v>0</v>
      </c>
      <c r="P75" s="74">
        <v>2618.17</v>
      </c>
      <c r="Q75" s="73">
        <v>186038.33000000092</v>
      </c>
    </row>
    <row r="76" spans="1:17" ht="14.25" customHeight="1">
      <c r="A76" s="64" t="s">
        <v>122</v>
      </c>
      <c r="B76" s="65">
        <v>46043</v>
      </c>
      <c r="C76" s="66">
        <f t="shared" si="0"/>
        <v>1</v>
      </c>
      <c r="D76" s="66">
        <f t="shared" si="1"/>
        <v>2026</v>
      </c>
      <c r="E76" s="67">
        <f t="shared" si="2"/>
        <v>46023</v>
      </c>
      <c r="F76" s="68" t="s">
        <v>165</v>
      </c>
      <c r="G76" s="68"/>
      <c r="H76" s="68" t="s">
        <v>165</v>
      </c>
      <c r="I76" s="64" t="s">
        <v>139</v>
      </c>
      <c r="J76" s="69" t="s">
        <v>140</v>
      </c>
      <c r="K76" s="69" t="s">
        <v>141</v>
      </c>
      <c r="L76" s="70">
        <v>0</v>
      </c>
      <c r="M76" s="70" t="s">
        <v>122</v>
      </c>
      <c r="N76" s="65"/>
      <c r="O76" s="71">
        <v>0.02</v>
      </c>
      <c r="P76" s="74">
        <v>0</v>
      </c>
      <c r="Q76" s="73">
        <v>348053.58000000066</v>
      </c>
    </row>
    <row r="77" spans="1:17" ht="14.25" customHeight="1">
      <c r="A77" s="64" t="s">
        <v>122</v>
      </c>
      <c r="B77" s="65">
        <v>46043</v>
      </c>
      <c r="C77" s="66">
        <f t="shared" si="0"/>
        <v>1</v>
      </c>
      <c r="D77" s="66">
        <f t="shared" si="1"/>
        <v>2026</v>
      </c>
      <c r="E77" s="67">
        <f t="shared" si="2"/>
        <v>46023</v>
      </c>
      <c r="F77" s="68" t="s">
        <v>63</v>
      </c>
      <c r="G77" s="68"/>
      <c r="H77" s="68" t="s">
        <v>134</v>
      </c>
      <c r="I77" s="64" t="s">
        <v>172</v>
      </c>
      <c r="J77" s="69" t="s">
        <v>173</v>
      </c>
      <c r="K77" s="69" t="s">
        <v>174</v>
      </c>
      <c r="L77" s="70">
        <v>0</v>
      </c>
      <c r="M77" s="70" t="s">
        <v>122</v>
      </c>
      <c r="N77" s="65"/>
      <c r="O77" s="71">
        <v>0</v>
      </c>
      <c r="P77" s="74">
        <v>169.57</v>
      </c>
      <c r="Q77" s="73">
        <v>347884.01000000065</v>
      </c>
    </row>
    <row r="78" spans="1:17" ht="14.25" customHeight="1">
      <c r="A78" s="64" t="s">
        <v>122</v>
      </c>
      <c r="B78" s="65">
        <v>46044</v>
      </c>
      <c r="C78" s="66">
        <f t="shared" si="0"/>
        <v>1</v>
      </c>
      <c r="D78" s="66">
        <f t="shared" si="1"/>
        <v>2026</v>
      </c>
      <c r="E78" s="67">
        <f t="shared" si="2"/>
        <v>46023</v>
      </c>
      <c r="F78" s="68" t="s">
        <v>175</v>
      </c>
      <c r="G78" s="68"/>
      <c r="H78" s="68" t="s">
        <v>176</v>
      </c>
      <c r="I78" s="64" t="s">
        <v>177</v>
      </c>
      <c r="J78" s="69"/>
      <c r="K78" s="69"/>
      <c r="L78" s="70"/>
      <c r="M78" s="70" t="s">
        <v>122</v>
      </c>
      <c r="N78" s="65"/>
      <c r="O78" s="71">
        <v>222.32</v>
      </c>
      <c r="P78" s="74">
        <v>0</v>
      </c>
      <c r="Q78" s="73">
        <v>348106.33000000066</v>
      </c>
    </row>
    <row r="79" spans="1:17" ht="14.25" customHeight="1">
      <c r="A79" s="64" t="s">
        <v>122</v>
      </c>
      <c r="B79" s="65">
        <v>46044</v>
      </c>
      <c r="C79" s="66">
        <f t="shared" si="0"/>
        <v>1</v>
      </c>
      <c r="D79" s="66">
        <f t="shared" si="1"/>
        <v>2026</v>
      </c>
      <c r="E79" s="67">
        <f t="shared" si="2"/>
        <v>46023</v>
      </c>
      <c r="F79" s="68" t="s">
        <v>175</v>
      </c>
      <c r="G79" s="68"/>
      <c r="H79" s="68" t="s">
        <v>176</v>
      </c>
      <c r="I79" s="64" t="s">
        <v>177</v>
      </c>
      <c r="J79" s="69"/>
      <c r="K79" s="69"/>
      <c r="L79" s="70"/>
      <c r="M79" s="70" t="s">
        <v>122</v>
      </c>
      <c r="N79" s="65"/>
      <c r="O79" s="71">
        <v>149.69999999999999</v>
      </c>
      <c r="P79" s="74">
        <v>0</v>
      </c>
      <c r="Q79" s="73">
        <v>348256.03000000067</v>
      </c>
    </row>
    <row r="80" spans="1:17" ht="14.25" customHeight="1">
      <c r="A80" s="64" t="s">
        <v>122</v>
      </c>
      <c r="B80" s="65">
        <v>46044</v>
      </c>
      <c r="C80" s="66">
        <f t="shared" si="0"/>
        <v>1</v>
      </c>
      <c r="D80" s="66">
        <f t="shared" si="1"/>
        <v>2026</v>
      </c>
      <c r="E80" s="67">
        <f t="shared" si="2"/>
        <v>46023</v>
      </c>
      <c r="F80" s="68" t="s">
        <v>175</v>
      </c>
      <c r="G80" s="68"/>
      <c r="H80" s="68" t="s">
        <v>176</v>
      </c>
      <c r="I80" s="64" t="s">
        <v>177</v>
      </c>
      <c r="J80" s="69"/>
      <c r="K80" s="69"/>
      <c r="L80" s="70"/>
      <c r="M80" s="70" t="s">
        <v>122</v>
      </c>
      <c r="N80" s="65"/>
      <c r="O80" s="71">
        <v>48</v>
      </c>
      <c r="P80" s="74">
        <v>0</v>
      </c>
      <c r="Q80" s="73">
        <v>348304.03000000067</v>
      </c>
    </row>
    <row r="81" spans="1:17" ht="14.25" customHeight="1">
      <c r="A81" s="64" t="s">
        <v>122</v>
      </c>
      <c r="B81" s="65">
        <v>46044</v>
      </c>
      <c r="C81" s="66">
        <f t="shared" si="0"/>
        <v>1</v>
      </c>
      <c r="D81" s="66">
        <f t="shared" si="1"/>
        <v>2026</v>
      </c>
      <c r="E81" s="67">
        <f t="shared" si="2"/>
        <v>46023</v>
      </c>
      <c r="F81" s="68" t="s">
        <v>175</v>
      </c>
      <c r="G81" s="68"/>
      <c r="H81" s="68" t="s">
        <v>176</v>
      </c>
      <c r="I81" s="64" t="s">
        <v>177</v>
      </c>
      <c r="J81" s="69"/>
      <c r="K81" s="69"/>
      <c r="L81" s="70"/>
      <c r="M81" s="70" t="s">
        <v>122</v>
      </c>
      <c r="N81" s="65"/>
      <c r="O81" s="71">
        <v>314.74</v>
      </c>
      <c r="P81" s="74">
        <v>0</v>
      </c>
      <c r="Q81" s="73">
        <v>348618.77000000066</v>
      </c>
    </row>
    <row r="82" spans="1:17" ht="14.25" customHeight="1">
      <c r="A82" s="64" t="s">
        <v>122</v>
      </c>
      <c r="B82" s="65">
        <v>46044</v>
      </c>
      <c r="C82" s="66">
        <f t="shared" si="0"/>
        <v>1</v>
      </c>
      <c r="D82" s="66">
        <f t="shared" si="1"/>
        <v>2026</v>
      </c>
      <c r="E82" s="67">
        <f t="shared" si="2"/>
        <v>46023</v>
      </c>
      <c r="F82" s="68" t="s">
        <v>175</v>
      </c>
      <c r="G82" s="68"/>
      <c r="H82" s="68" t="s">
        <v>176</v>
      </c>
      <c r="I82" s="64" t="s">
        <v>177</v>
      </c>
      <c r="J82" s="69"/>
      <c r="K82" s="69"/>
      <c r="L82" s="70"/>
      <c r="M82" s="70" t="s">
        <v>122</v>
      </c>
      <c r="N82" s="65"/>
      <c r="O82" s="71">
        <v>372.18</v>
      </c>
      <c r="P82" s="74">
        <v>0</v>
      </c>
      <c r="Q82" s="73">
        <v>348990.95000000065</v>
      </c>
    </row>
    <row r="83" spans="1:17" ht="14.25" customHeight="1">
      <c r="A83" s="64" t="s">
        <v>122</v>
      </c>
      <c r="B83" s="65">
        <v>46044</v>
      </c>
      <c r="C83" s="66">
        <f t="shared" si="0"/>
        <v>1</v>
      </c>
      <c r="D83" s="66">
        <f t="shared" si="1"/>
        <v>2026</v>
      </c>
      <c r="E83" s="67">
        <f t="shared" si="2"/>
        <v>46023</v>
      </c>
      <c r="F83" s="68" t="s">
        <v>175</v>
      </c>
      <c r="G83" s="68"/>
      <c r="H83" s="68" t="s">
        <v>176</v>
      </c>
      <c r="I83" s="64" t="s">
        <v>177</v>
      </c>
      <c r="J83" s="69"/>
      <c r="K83" s="69"/>
      <c r="L83" s="70"/>
      <c r="M83" s="70" t="s">
        <v>122</v>
      </c>
      <c r="N83" s="65"/>
      <c r="O83" s="71">
        <v>179.98</v>
      </c>
      <c r="P83" s="74">
        <v>0</v>
      </c>
      <c r="Q83" s="73">
        <v>349170.93000000063</v>
      </c>
    </row>
    <row r="84" spans="1:17" ht="14.25" customHeight="1">
      <c r="A84" s="64" t="s">
        <v>122</v>
      </c>
      <c r="B84" s="65">
        <v>46044</v>
      </c>
      <c r="C84" s="66">
        <f t="shared" si="0"/>
        <v>1</v>
      </c>
      <c r="D84" s="66">
        <f t="shared" si="1"/>
        <v>2026</v>
      </c>
      <c r="E84" s="67">
        <f t="shared" si="2"/>
        <v>46023</v>
      </c>
      <c r="F84" s="68" t="s">
        <v>175</v>
      </c>
      <c r="G84" s="68"/>
      <c r="H84" s="68" t="s">
        <v>176</v>
      </c>
      <c r="I84" s="64" t="s">
        <v>177</v>
      </c>
      <c r="J84" s="69"/>
      <c r="K84" s="69"/>
      <c r="L84" s="70"/>
      <c r="M84" s="70" t="s">
        <v>122</v>
      </c>
      <c r="N84" s="65"/>
      <c r="O84" s="71">
        <v>49.97</v>
      </c>
      <c r="P84" s="74">
        <v>0</v>
      </c>
      <c r="Q84" s="73">
        <v>349220.90000000061</v>
      </c>
    </row>
    <row r="85" spans="1:17" ht="14.25" customHeight="1">
      <c r="A85" s="64" t="s">
        <v>122</v>
      </c>
      <c r="B85" s="65">
        <v>46044</v>
      </c>
      <c r="C85" s="66">
        <f t="shared" si="0"/>
        <v>1</v>
      </c>
      <c r="D85" s="66">
        <f t="shared" si="1"/>
        <v>2026</v>
      </c>
      <c r="E85" s="67">
        <f t="shared" si="2"/>
        <v>46023</v>
      </c>
      <c r="F85" s="68" t="s">
        <v>165</v>
      </c>
      <c r="G85" s="68"/>
      <c r="H85" s="68" t="s">
        <v>165</v>
      </c>
      <c r="I85" s="64" t="s">
        <v>139</v>
      </c>
      <c r="J85" s="69" t="s">
        <v>140</v>
      </c>
      <c r="K85" s="69" t="s">
        <v>141</v>
      </c>
      <c r="L85" s="70">
        <v>0</v>
      </c>
      <c r="M85" s="70" t="s">
        <v>122</v>
      </c>
      <c r="N85" s="65"/>
      <c r="O85" s="71">
        <v>4.3099999999999996</v>
      </c>
      <c r="P85" s="74">
        <v>0</v>
      </c>
      <c r="Q85" s="73">
        <v>349225.2100000006</v>
      </c>
    </row>
    <row r="86" spans="1:17" ht="14.25" customHeight="1">
      <c r="A86" s="64" t="s">
        <v>122</v>
      </c>
      <c r="B86" s="65">
        <v>46044</v>
      </c>
      <c r="C86" s="66">
        <f t="shared" si="0"/>
        <v>1</v>
      </c>
      <c r="D86" s="66">
        <f t="shared" si="1"/>
        <v>2026</v>
      </c>
      <c r="E86" s="67">
        <f t="shared" si="2"/>
        <v>46023</v>
      </c>
      <c r="F86" s="68" t="s">
        <v>178</v>
      </c>
      <c r="G86" s="68"/>
      <c r="H86" s="68" t="s">
        <v>178</v>
      </c>
      <c r="I86" s="64" t="s">
        <v>135</v>
      </c>
      <c r="J86" s="69"/>
      <c r="K86" s="69"/>
      <c r="L86" s="70">
        <v>0</v>
      </c>
      <c r="M86" s="70" t="s">
        <v>122</v>
      </c>
      <c r="N86" s="65"/>
      <c r="O86" s="71">
        <v>0</v>
      </c>
      <c r="P86" s="74">
        <v>5620.75</v>
      </c>
      <c r="Q86" s="73">
        <v>343604.4600000006</v>
      </c>
    </row>
    <row r="87" spans="1:17" ht="14.25" customHeight="1">
      <c r="A87" s="64" t="s">
        <v>122</v>
      </c>
      <c r="B87" s="65">
        <v>46044</v>
      </c>
      <c r="C87" s="66">
        <f t="shared" si="0"/>
        <v>1</v>
      </c>
      <c r="D87" s="66">
        <f t="shared" si="1"/>
        <v>2026</v>
      </c>
      <c r="E87" s="67">
        <f t="shared" si="2"/>
        <v>46023</v>
      </c>
      <c r="F87" s="68" t="s">
        <v>178</v>
      </c>
      <c r="G87" s="68"/>
      <c r="H87" s="68" t="s">
        <v>178</v>
      </c>
      <c r="I87" s="64" t="s">
        <v>135</v>
      </c>
      <c r="J87" s="69"/>
      <c r="K87" s="69"/>
      <c r="L87" s="70">
        <v>0</v>
      </c>
      <c r="M87" s="70" t="s">
        <v>122</v>
      </c>
      <c r="N87" s="65"/>
      <c r="O87" s="71">
        <v>0</v>
      </c>
      <c r="P87" s="74">
        <v>21880</v>
      </c>
      <c r="Q87" s="73">
        <v>321724.4600000006</v>
      </c>
    </row>
    <row r="88" spans="1:17" ht="14.25" customHeight="1">
      <c r="A88" s="64" t="s">
        <v>122</v>
      </c>
      <c r="B88" s="65">
        <v>46044</v>
      </c>
      <c r="C88" s="66">
        <f t="shared" si="0"/>
        <v>1</v>
      </c>
      <c r="D88" s="66">
        <f t="shared" si="1"/>
        <v>2026</v>
      </c>
      <c r="E88" s="67">
        <f t="shared" si="2"/>
        <v>46023</v>
      </c>
      <c r="F88" s="68" t="s">
        <v>63</v>
      </c>
      <c r="G88" s="68"/>
      <c r="H88" s="68" t="s">
        <v>134</v>
      </c>
      <c r="I88" s="64" t="s">
        <v>179</v>
      </c>
      <c r="J88" s="69" t="s">
        <v>180</v>
      </c>
      <c r="K88" s="69"/>
      <c r="L88" s="70">
        <v>0</v>
      </c>
      <c r="M88" s="70" t="s">
        <v>122</v>
      </c>
      <c r="N88" s="65"/>
      <c r="O88" s="71">
        <v>0</v>
      </c>
      <c r="P88" s="74">
        <v>1081.28</v>
      </c>
      <c r="Q88" s="73">
        <v>320643.18000000058</v>
      </c>
    </row>
    <row r="89" spans="1:17" ht="14.25" customHeight="1">
      <c r="A89" s="64" t="s">
        <v>1</v>
      </c>
      <c r="B89" s="65">
        <v>46044</v>
      </c>
      <c r="C89" s="66">
        <f t="shared" si="0"/>
        <v>1</v>
      </c>
      <c r="D89" s="66">
        <f t="shared" si="1"/>
        <v>2026</v>
      </c>
      <c r="E89" s="67">
        <f t="shared" si="2"/>
        <v>46023</v>
      </c>
      <c r="F89" s="76" t="s">
        <v>181</v>
      </c>
      <c r="G89" s="68"/>
      <c r="H89" s="68"/>
      <c r="I89" s="64" t="s">
        <v>182</v>
      </c>
      <c r="J89" s="69" t="s">
        <v>126</v>
      </c>
      <c r="K89" s="69" t="s">
        <v>127</v>
      </c>
      <c r="L89" s="70">
        <v>0</v>
      </c>
      <c r="M89" s="70" t="s">
        <v>137</v>
      </c>
      <c r="N89" s="65"/>
      <c r="O89" s="77">
        <v>13912.690000000002</v>
      </c>
      <c r="P89" s="74">
        <v>0</v>
      </c>
      <c r="Q89" s="73">
        <v>207918.33000000092</v>
      </c>
    </row>
    <row r="90" spans="1:17" ht="14.25" customHeight="1">
      <c r="A90" s="64" t="s">
        <v>1</v>
      </c>
      <c r="B90" s="65">
        <v>46044</v>
      </c>
      <c r="C90" s="66">
        <f t="shared" si="0"/>
        <v>1</v>
      </c>
      <c r="D90" s="66">
        <f t="shared" si="1"/>
        <v>2026</v>
      </c>
      <c r="E90" s="67">
        <f t="shared" si="2"/>
        <v>46023</v>
      </c>
      <c r="F90" s="68" t="s">
        <v>138</v>
      </c>
      <c r="G90" s="68"/>
      <c r="H90" s="68"/>
      <c r="I90" s="64" t="s">
        <v>139</v>
      </c>
      <c r="J90" s="69" t="s">
        <v>140</v>
      </c>
      <c r="K90" s="69" t="s">
        <v>141</v>
      </c>
      <c r="L90" s="70">
        <v>0</v>
      </c>
      <c r="M90" s="70" t="s">
        <v>137</v>
      </c>
      <c r="N90" s="65"/>
      <c r="O90" s="71">
        <v>0.22</v>
      </c>
      <c r="P90" s="74">
        <v>0</v>
      </c>
      <c r="Q90" s="73">
        <v>207918.55000000092</v>
      </c>
    </row>
    <row r="91" spans="1:17" ht="14.25" customHeight="1">
      <c r="A91" s="64" t="s">
        <v>1</v>
      </c>
      <c r="B91" s="65">
        <v>46044</v>
      </c>
      <c r="C91" s="66">
        <f t="shared" si="0"/>
        <v>1</v>
      </c>
      <c r="D91" s="66">
        <f t="shared" si="1"/>
        <v>2026</v>
      </c>
      <c r="E91" s="67">
        <f t="shared" si="2"/>
        <v>46023</v>
      </c>
      <c r="F91" s="68" t="s">
        <v>60</v>
      </c>
      <c r="G91" s="68"/>
      <c r="H91" s="68"/>
      <c r="I91" s="64" t="s">
        <v>183</v>
      </c>
      <c r="J91" s="69"/>
      <c r="K91" s="69"/>
      <c r="L91" s="70">
        <v>0</v>
      </c>
      <c r="M91" s="70" t="s">
        <v>137</v>
      </c>
      <c r="N91" s="65"/>
      <c r="O91" s="71">
        <v>0</v>
      </c>
      <c r="P91" s="74">
        <v>390.09</v>
      </c>
      <c r="Q91" s="73">
        <v>207528.46000000092</v>
      </c>
    </row>
    <row r="92" spans="1:17" ht="14.25" customHeight="1">
      <c r="A92" s="64" t="s">
        <v>1</v>
      </c>
      <c r="B92" s="65">
        <v>46044</v>
      </c>
      <c r="C92" s="66">
        <f t="shared" si="0"/>
        <v>1</v>
      </c>
      <c r="D92" s="66">
        <f t="shared" si="1"/>
        <v>2026</v>
      </c>
      <c r="E92" s="67">
        <f t="shared" si="2"/>
        <v>46023</v>
      </c>
      <c r="F92" s="68" t="s">
        <v>69</v>
      </c>
      <c r="G92" s="68"/>
      <c r="H92" s="68"/>
      <c r="I92" s="64" t="s">
        <v>184</v>
      </c>
      <c r="J92" s="69" t="s">
        <v>185</v>
      </c>
      <c r="K92" s="69"/>
      <c r="L92" s="70">
        <v>0</v>
      </c>
      <c r="M92" s="70" t="s">
        <v>137</v>
      </c>
      <c r="N92" s="65"/>
      <c r="O92" s="71">
        <v>0</v>
      </c>
      <c r="P92" s="74">
        <v>21880</v>
      </c>
      <c r="Q92" s="73">
        <v>185648.46000000092</v>
      </c>
    </row>
    <row r="93" spans="1:17" ht="14.25" customHeight="1">
      <c r="A93" s="64" t="s">
        <v>1</v>
      </c>
      <c r="B93" s="65">
        <v>46044</v>
      </c>
      <c r="C93" s="66">
        <f t="shared" si="0"/>
        <v>1</v>
      </c>
      <c r="D93" s="66">
        <f t="shared" si="1"/>
        <v>2026</v>
      </c>
      <c r="E93" s="67">
        <f t="shared" si="2"/>
        <v>46023</v>
      </c>
      <c r="F93" s="68"/>
      <c r="G93" s="68"/>
      <c r="H93" s="68"/>
      <c r="I93" s="64" t="s">
        <v>186</v>
      </c>
      <c r="J93" s="69"/>
      <c r="K93" s="69"/>
      <c r="L93" s="70"/>
      <c r="M93" s="70"/>
      <c r="N93" s="65"/>
      <c r="O93" s="71">
        <v>0</v>
      </c>
      <c r="P93" s="74">
        <v>100</v>
      </c>
      <c r="Q93" s="73">
        <v>185548.46000000092</v>
      </c>
    </row>
    <row r="94" spans="1:17" ht="14.25" customHeight="1">
      <c r="A94" s="64" t="s">
        <v>132</v>
      </c>
      <c r="B94" s="65">
        <v>46044</v>
      </c>
      <c r="C94" s="66">
        <f t="shared" si="0"/>
        <v>1</v>
      </c>
      <c r="D94" s="66">
        <f t="shared" si="1"/>
        <v>2026</v>
      </c>
      <c r="E94" s="67">
        <f t="shared" si="2"/>
        <v>46023</v>
      </c>
      <c r="F94" s="68" t="s">
        <v>82</v>
      </c>
      <c r="G94" s="68"/>
      <c r="H94" s="68" t="s">
        <v>151</v>
      </c>
      <c r="I94" s="64" t="s">
        <v>177</v>
      </c>
      <c r="J94" s="69"/>
      <c r="K94" s="69"/>
      <c r="L94" s="70">
        <v>0</v>
      </c>
      <c r="M94" s="70" t="s">
        <v>132</v>
      </c>
      <c r="N94" s="65"/>
      <c r="O94" s="71">
        <v>128</v>
      </c>
      <c r="P94" s="74">
        <v>0</v>
      </c>
      <c r="Q94" s="73">
        <v>52830.639999999861</v>
      </c>
    </row>
    <row r="95" spans="1:17" ht="14.25" customHeight="1">
      <c r="A95" s="64" t="s">
        <v>132</v>
      </c>
      <c r="B95" s="65">
        <v>46044</v>
      </c>
      <c r="C95" s="66">
        <f t="shared" si="0"/>
        <v>1</v>
      </c>
      <c r="D95" s="66">
        <f t="shared" si="1"/>
        <v>2026</v>
      </c>
      <c r="E95" s="67">
        <f t="shared" si="2"/>
        <v>46023</v>
      </c>
      <c r="F95" s="68" t="s">
        <v>82</v>
      </c>
      <c r="G95" s="68"/>
      <c r="H95" s="68" t="s">
        <v>151</v>
      </c>
      <c r="I95" s="64" t="s">
        <v>177</v>
      </c>
      <c r="J95" s="69"/>
      <c r="K95" s="69"/>
      <c r="L95" s="70">
        <v>0</v>
      </c>
      <c r="M95" s="70" t="s">
        <v>132</v>
      </c>
      <c r="N95" s="65"/>
      <c r="O95" s="71">
        <v>299.7</v>
      </c>
      <c r="P95" s="74">
        <v>0</v>
      </c>
      <c r="Q95" s="73">
        <v>53130.339999999858</v>
      </c>
    </row>
    <row r="96" spans="1:17" ht="14.25" customHeight="1">
      <c r="A96" s="64" t="s">
        <v>132</v>
      </c>
      <c r="B96" s="65">
        <v>46044</v>
      </c>
      <c r="C96" s="66">
        <f t="shared" si="0"/>
        <v>1</v>
      </c>
      <c r="D96" s="66">
        <f t="shared" si="1"/>
        <v>2026</v>
      </c>
      <c r="E96" s="67">
        <f t="shared" si="2"/>
        <v>46023</v>
      </c>
      <c r="F96" s="68" t="s">
        <v>165</v>
      </c>
      <c r="G96" s="68"/>
      <c r="H96" s="68" t="s">
        <v>165</v>
      </c>
      <c r="I96" s="64" t="s">
        <v>139</v>
      </c>
      <c r="J96" s="69" t="s">
        <v>140</v>
      </c>
      <c r="K96" s="69" t="s">
        <v>141</v>
      </c>
      <c r="L96" s="70">
        <v>0</v>
      </c>
      <c r="M96" s="70" t="s">
        <v>132</v>
      </c>
      <c r="N96" s="65"/>
      <c r="O96" s="71">
        <v>0.11</v>
      </c>
      <c r="P96" s="74">
        <v>0</v>
      </c>
      <c r="Q96" s="73">
        <v>53130.449999999859</v>
      </c>
    </row>
    <row r="97" spans="1:17" ht="14.25" customHeight="1">
      <c r="A97" s="64" t="s">
        <v>132</v>
      </c>
      <c r="B97" s="65">
        <v>46044</v>
      </c>
      <c r="C97" s="66">
        <f t="shared" si="0"/>
        <v>1</v>
      </c>
      <c r="D97" s="66">
        <f t="shared" si="1"/>
        <v>2026</v>
      </c>
      <c r="E97" s="67">
        <f t="shared" si="2"/>
        <v>46023</v>
      </c>
      <c r="F97" s="68" t="s">
        <v>165</v>
      </c>
      <c r="G97" s="68"/>
      <c r="H97" s="68" t="s">
        <v>165</v>
      </c>
      <c r="I97" s="64" t="s">
        <v>139</v>
      </c>
      <c r="J97" s="69" t="s">
        <v>140</v>
      </c>
      <c r="K97" s="69" t="s">
        <v>141</v>
      </c>
      <c r="L97" s="70">
        <v>0</v>
      </c>
      <c r="M97" s="70" t="s">
        <v>132</v>
      </c>
      <c r="N97" s="65"/>
      <c r="O97" s="71">
        <v>0.64</v>
      </c>
      <c r="P97" s="74">
        <v>0</v>
      </c>
      <c r="Q97" s="73">
        <v>53131.089999999858</v>
      </c>
    </row>
    <row r="98" spans="1:17" ht="14.25" customHeight="1">
      <c r="A98" s="64" t="s">
        <v>132</v>
      </c>
      <c r="B98" s="65">
        <v>46044</v>
      </c>
      <c r="C98" s="66">
        <f t="shared" si="0"/>
        <v>1</v>
      </c>
      <c r="D98" s="66">
        <f t="shared" si="1"/>
        <v>2026</v>
      </c>
      <c r="E98" s="67">
        <f t="shared" si="2"/>
        <v>46023</v>
      </c>
      <c r="F98" s="68" t="s">
        <v>40</v>
      </c>
      <c r="G98" s="68"/>
      <c r="H98" s="68" t="s">
        <v>162</v>
      </c>
      <c r="I98" s="64" t="s">
        <v>135</v>
      </c>
      <c r="J98" s="69"/>
      <c r="K98" s="69"/>
      <c r="L98" s="70">
        <v>0</v>
      </c>
      <c r="M98" s="70" t="s">
        <v>132</v>
      </c>
      <c r="N98" s="65"/>
      <c r="O98" s="71">
        <v>0</v>
      </c>
      <c r="P98" s="74">
        <v>5620.75</v>
      </c>
      <c r="Q98" s="73">
        <v>47510.339999999858</v>
      </c>
    </row>
    <row r="99" spans="1:17" ht="14.25" customHeight="1">
      <c r="A99" s="64" t="s">
        <v>132</v>
      </c>
      <c r="B99" s="65">
        <v>46044</v>
      </c>
      <c r="C99" s="66">
        <f t="shared" si="0"/>
        <v>1</v>
      </c>
      <c r="D99" s="66">
        <f t="shared" si="1"/>
        <v>2026</v>
      </c>
      <c r="E99" s="67">
        <f t="shared" si="2"/>
        <v>46023</v>
      </c>
      <c r="F99" s="68" t="s">
        <v>63</v>
      </c>
      <c r="G99" s="68"/>
      <c r="H99" s="68" t="s">
        <v>134</v>
      </c>
      <c r="I99" s="64" t="s">
        <v>179</v>
      </c>
      <c r="J99" s="69"/>
      <c r="K99" s="69"/>
      <c r="L99" s="70">
        <v>0</v>
      </c>
      <c r="M99" s="70" t="s">
        <v>132</v>
      </c>
      <c r="N99" s="65"/>
      <c r="O99" s="71">
        <v>0</v>
      </c>
      <c r="P99" s="74">
        <v>662.72</v>
      </c>
      <c r="Q99" s="73">
        <v>46847.619999999857</v>
      </c>
    </row>
    <row r="100" spans="1:17" ht="14.25" customHeight="1">
      <c r="A100" s="64" t="s">
        <v>122</v>
      </c>
      <c r="B100" s="65">
        <v>46045</v>
      </c>
      <c r="C100" s="66">
        <f t="shared" si="0"/>
        <v>1</v>
      </c>
      <c r="D100" s="66">
        <f t="shared" si="1"/>
        <v>2026</v>
      </c>
      <c r="E100" s="67">
        <f t="shared" si="2"/>
        <v>46023</v>
      </c>
      <c r="F100" s="68" t="s">
        <v>165</v>
      </c>
      <c r="G100" s="68"/>
      <c r="H100" s="68" t="s">
        <v>165</v>
      </c>
      <c r="I100" s="64" t="s">
        <v>139</v>
      </c>
      <c r="J100" s="69" t="s">
        <v>140</v>
      </c>
      <c r="K100" s="69" t="s">
        <v>141</v>
      </c>
      <c r="L100" s="70">
        <v>0</v>
      </c>
      <c r="M100" s="70" t="s">
        <v>122</v>
      </c>
      <c r="N100" s="65"/>
      <c r="O100" s="71">
        <v>8.16</v>
      </c>
      <c r="P100" s="74">
        <v>0</v>
      </c>
      <c r="Q100" s="73">
        <v>320651.34000000055</v>
      </c>
    </row>
    <row r="101" spans="1:17" ht="14.25" customHeight="1">
      <c r="A101" s="64" t="s">
        <v>122</v>
      </c>
      <c r="B101" s="65">
        <v>46045</v>
      </c>
      <c r="C101" s="66">
        <f t="shared" si="0"/>
        <v>1</v>
      </c>
      <c r="D101" s="66">
        <f t="shared" si="1"/>
        <v>2026</v>
      </c>
      <c r="E101" s="67">
        <f t="shared" si="2"/>
        <v>46023</v>
      </c>
      <c r="F101" s="68" t="s">
        <v>63</v>
      </c>
      <c r="G101" s="68"/>
      <c r="H101" s="68" t="s">
        <v>134</v>
      </c>
      <c r="I101" s="64" t="s">
        <v>187</v>
      </c>
      <c r="J101" s="69" t="s">
        <v>188</v>
      </c>
      <c r="K101" s="69"/>
      <c r="L101" s="70">
        <v>0</v>
      </c>
      <c r="M101" s="70" t="s">
        <v>122</v>
      </c>
      <c r="N101" s="65"/>
      <c r="O101" s="71">
        <v>0</v>
      </c>
      <c r="P101" s="74">
        <v>340.1</v>
      </c>
      <c r="Q101" s="73">
        <v>320311.24000000057</v>
      </c>
    </row>
    <row r="102" spans="1:17" ht="14.25" customHeight="1">
      <c r="A102" s="64" t="s">
        <v>122</v>
      </c>
      <c r="B102" s="65">
        <v>46045</v>
      </c>
      <c r="C102" s="66">
        <f t="shared" si="0"/>
        <v>1</v>
      </c>
      <c r="D102" s="66">
        <f t="shared" si="1"/>
        <v>2026</v>
      </c>
      <c r="E102" s="67">
        <f t="shared" si="2"/>
        <v>46023</v>
      </c>
      <c r="F102" s="78" t="s">
        <v>77</v>
      </c>
      <c r="G102" s="68"/>
      <c r="H102" s="68" t="s">
        <v>77</v>
      </c>
      <c r="I102" s="64" t="s">
        <v>189</v>
      </c>
      <c r="J102" s="69" t="s">
        <v>190</v>
      </c>
      <c r="K102" s="69" t="s">
        <v>191</v>
      </c>
      <c r="L102" s="70">
        <v>298070</v>
      </c>
      <c r="M102" s="70" t="s">
        <v>122</v>
      </c>
      <c r="N102" s="65"/>
      <c r="O102" s="71">
        <v>0</v>
      </c>
      <c r="P102" s="74">
        <v>58</v>
      </c>
      <c r="Q102" s="73">
        <v>320253.24000000057</v>
      </c>
    </row>
    <row r="103" spans="1:17" ht="14.25" customHeight="1">
      <c r="A103" s="64" t="s">
        <v>122</v>
      </c>
      <c r="B103" s="65">
        <v>46045</v>
      </c>
      <c r="C103" s="66">
        <f t="shared" si="0"/>
        <v>1</v>
      </c>
      <c r="D103" s="66">
        <f t="shared" si="1"/>
        <v>2026</v>
      </c>
      <c r="E103" s="67">
        <f t="shared" si="2"/>
        <v>46023</v>
      </c>
      <c r="F103" s="68" t="s">
        <v>102</v>
      </c>
      <c r="G103" s="68"/>
      <c r="H103" s="68" t="s">
        <v>128</v>
      </c>
      <c r="I103" s="64" t="s">
        <v>129</v>
      </c>
      <c r="J103" s="69" t="s">
        <v>130</v>
      </c>
      <c r="K103" s="69"/>
      <c r="L103" s="70">
        <v>0</v>
      </c>
      <c r="M103" s="70" t="s">
        <v>122</v>
      </c>
      <c r="N103" s="65"/>
      <c r="O103" s="71">
        <v>0</v>
      </c>
      <c r="P103" s="74">
        <v>2.4500000000000002</v>
      </c>
      <c r="Q103" s="73">
        <v>320250.79000000056</v>
      </c>
    </row>
    <row r="104" spans="1:17" ht="14.25" customHeight="1">
      <c r="A104" s="64" t="s">
        <v>122</v>
      </c>
      <c r="B104" s="65">
        <v>46045</v>
      </c>
      <c r="C104" s="66">
        <f t="shared" si="0"/>
        <v>1</v>
      </c>
      <c r="D104" s="66">
        <f t="shared" si="1"/>
        <v>2026</v>
      </c>
      <c r="E104" s="67">
        <f t="shared" si="2"/>
        <v>46023</v>
      </c>
      <c r="F104" s="68" t="s">
        <v>63</v>
      </c>
      <c r="G104" s="68"/>
      <c r="H104" s="68" t="s">
        <v>134</v>
      </c>
      <c r="I104" s="64" t="s">
        <v>192</v>
      </c>
      <c r="J104" s="69" t="s">
        <v>193</v>
      </c>
      <c r="K104" s="69" t="s">
        <v>194</v>
      </c>
      <c r="L104" s="70">
        <v>19813</v>
      </c>
      <c r="M104" s="70" t="s">
        <v>122</v>
      </c>
      <c r="N104" s="65"/>
      <c r="O104" s="71">
        <v>0</v>
      </c>
      <c r="P104" s="74">
        <v>13650</v>
      </c>
      <c r="Q104" s="73">
        <v>306600.79000000056</v>
      </c>
    </row>
    <row r="105" spans="1:17" ht="14.25" customHeight="1">
      <c r="A105" s="64" t="s">
        <v>122</v>
      </c>
      <c r="B105" s="65">
        <v>46045</v>
      </c>
      <c r="C105" s="66">
        <f t="shared" si="0"/>
        <v>1</v>
      </c>
      <c r="D105" s="66">
        <f t="shared" si="1"/>
        <v>2026</v>
      </c>
      <c r="E105" s="67">
        <f t="shared" si="2"/>
        <v>46023</v>
      </c>
      <c r="F105" s="68" t="s">
        <v>63</v>
      </c>
      <c r="G105" s="68"/>
      <c r="H105" s="68" t="s">
        <v>134</v>
      </c>
      <c r="I105" s="64" t="s">
        <v>192</v>
      </c>
      <c r="J105" s="69" t="s">
        <v>195</v>
      </c>
      <c r="K105" s="69" t="s">
        <v>194</v>
      </c>
      <c r="L105" s="70">
        <v>19812</v>
      </c>
      <c r="M105" s="70" t="s">
        <v>122</v>
      </c>
      <c r="N105" s="65"/>
      <c r="O105" s="71">
        <v>0</v>
      </c>
      <c r="P105" s="74">
        <v>16510.7</v>
      </c>
      <c r="Q105" s="73">
        <v>290090.09000000055</v>
      </c>
    </row>
    <row r="106" spans="1:17" ht="14.25" customHeight="1">
      <c r="A106" s="64" t="s">
        <v>122</v>
      </c>
      <c r="B106" s="65">
        <v>46045</v>
      </c>
      <c r="C106" s="66">
        <f t="shared" si="0"/>
        <v>1</v>
      </c>
      <c r="D106" s="66">
        <f t="shared" si="1"/>
        <v>2026</v>
      </c>
      <c r="E106" s="67">
        <f t="shared" si="2"/>
        <v>46023</v>
      </c>
      <c r="F106" s="68" t="s">
        <v>82</v>
      </c>
      <c r="G106" s="68"/>
      <c r="H106" s="68" t="s">
        <v>151</v>
      </c>
      <c r="I106" s="64" t="s">
        <v>192</v>
      </c>
      <c r="J106" s="69" t="s">
        <v>193</v>
      </c>
      <c r="K106" s="69" t="s">
        <v>194</v>
      </c>
      <c r="L106" s="70">
        <v>19814</v>
      </c>
      <c r="M106" s="70" t="s">
        <v>122</v>
      </c>
      <c r="N106" s="65"/>
      <c r="O106" s="71">
        <v>0</v>
      </c>
      <c r="P106" s="74">
        <v>7409.38</v>
      </c>
      <c r="Q106" s="73">
        <v>282680.71000000054</v>
      </c>
    </row>
    <row r="107" spans="1:17" ht="14.25" customHeight="1">
      <c r="A107" s="64" t="s">
        <v>122</v>
      </c>
      <c r="B107" s="65">
        <v>46045</v>
      </c>
      <c r="C107" s="66">
        <f t="shared" si="0"/>
        <v>1</v>
      </c>
      <c r="D107" s="66">
        <f t="shared" si="1"/>
        <v>2026</v>
      </c>
      <c r="E107" s="67">
        <f t="shared" si="2"/>
        <v>46023</v>
      </c>
      <c r="F107" s="68" t="s">
        <v>82</v>
      </c>
      <c r="G107" s="68"/>
      <c r="H107" s="68" t="s">
        <v>151</v>
      </c>
      <c r="I107" s="64" t="s">
        <v>192</v>
      </c>
      <c r="J107" s="69" t="s">
        <v>193</v>
      </c>
      <c r="K107" s="69" t="s">
        <v>194</v>
      </c>
      <c r="L107" s="70">
        <v>19815</v>
      </c>
      <c r="M107" s="70" t="s">
        <v>122</v>
      </c>
      <c r="N107" s="65"/>
      <c r="O107" s="71">
        <v>0</v>
      </c>
      <c r="P107" s="74">
        <v>3301.03</v>
      </c>
      <c r="Q107" s="73">
        <v>279379.68000000052</v>
      </c>
    </row>
    <row r="108" spans="1:17" ht="14.25" customHeight="1">
      <c r="A108" s="64" t="s">
        <v>122</v>
      </c>
      <c r="B108" s="65">
        <v>46045</v>
      </c>
      <c r="C108" s="66">
        <f t="shared" si="0"/>
        <v>1</v>
      </c>
      <c r="D108" s="66">
        <f t="shared" si="1"/>
        <v>2026</v>
      </c>
      <c r="E108" s="67">
        <f t="shared" si="2"/>
        <v>46023</v>
      </c>
      <c r="F108" s="68" t="s">
        <v>82</v>
      </c>
      <c r="G108" s="68"/>
      <c r="H108" s="68" t="s">
        <v>151</v>
      </c>
      <c r="I108" s="64" t="s">
        <v>192</v>
      </c>
      <c r="J108" s="69" t="s">
        <v>193</v>
      </c>
      <c r="K108" s="69" t="s">
        <v>194</v>
      </c>
      <c r="L108" s="70">
        <v>19816</v>
      </c>
      <c r="M108" s="70" t="s">
        <v>122</v>
      </c>
      <c r="N108" s="65"/>
      <c r="O108" s="71">
        <v>0</v>
      </c>
      <c r="P108" s="74">
        <v>4217.9799999999996</v>
      </c>
      <c r="Q108" s="73">
        <v>275161.70000000054</v>
      </c>
    </row>
    <row r="109" spans="1:17" ht="14.25" customHeight="1">
      <c r="A109" s="64" t="s">
        <v>132</v>
      </c>
      <c r="B109" s="65">
        <v>46045</v>
      </c>
      <c r="C109" s="66">
        <f t="shared" si="0"/>
        <v>1</v>
      </c>
      <c r="D109" s="66">
        <f t="shared" si="1"/>
        <v>2026</v>
      </c>
      <c r="E109" s="67">
        <f t="shared" si="2"/>
        <v>46023</v>
      </c>
      <c r="F109" s="68" t="s">
        <v>165</v>
      </c>
      <c r="G109" s="68"/>
      <c r="H109" s="68" t="s">
        <v>165</v>
      </c>
      <c r="I109" s="64" t="s">
        <v>139</v>
      </c>
      <c r="J109" s="69" t="s">
        <v>140</v>
      </c>
      <c r="K109" s="69" t="s">
        <v>141</v>
      </c>
      <c r="L109" s="70">
        <v>0</v>
      </c>
      <c r="M109" s="70" t="s">
        <v>132</v>
      </c>
      <c r="N109" s="65"/>
      <c r="O109" s="71">
        <v>0.93</v>
      </c>
      <c r="P109" s="74">
        <v>0</v>
      </c>
      <c r="Q109" s="73">
        <v>46848.549999999857</v>
      </c>
    </row>
    <row r="110" spans="1:17" ht="14.25" customHeight="1">
      <c r="A110" s="64" t="s">
        <v>132</v>
      </c>
      <c r="B110" s="65">
        <v>46045</v>
      </c>
      <c r="C110" s="66">
        <f t="shared" si="0"/>
        <v>1</v>
      </c>
      <c r="D110" s="66">
        <f t="shared" si="1"/>
        <v>2026</v>
      </c>
      <c r="E110" s="67">
        <f t="shared" si="2"/>
        <v>46023</v>
      </c>
      <c r="F110" s="68" t="s">
        <v>63</v>
      </c>
      <c r="G110" s="68"/>
      <c r="H110" s="68" t="s">
        <v>134</v>
      </c>
      <c r="I110" s="64" t="s">
        <v>192</v>
      </c>
      <c r="J110" s="69" t="s">
        <v>196</v>
      </c>
      <c r="K110" s="69" t="s">
        <v>194</v>
      </c>
      <c r="L110" s="70">
        <v>19810</v>
      </c>
      <c r="M110" s="70" t="s">
        <v>132</v>
      </c>
      <c r="N110" s="65"/>
      <c r="O110" s="71">
        <v>0</v>
      </c>
      <c r="P110" s="74">
        <v>5800</v>
      </c>
      <c r="Q110" s="73">
        <v>41048.549999999857</v>
      </c>
    </row>
    <row r="111" spans="1:17" ht="14.25" customHeight="1">
      <c r="A111" s="64" t="s">
        <v>132</v>
      </c>
      <c r="B111" s="65">
        <v>46045</v>
      </c>
      <c r="C111" s="66">
        <f t="shared" si="0"/>
        <v>1</v>
      </c>
      <c r="D111" s="66">
        <f t="shared" si="1"/>
        <v>2026</v>
      </c>
      <c r="E111" s="67">
        <f t="shared" si="2"/>
        <v>46023</v>
      </c>
      <c r="F111" s="68" t="s">
        <v>63</v>
      </c>
      <c r="G111" s="68"/>
      <c r="H111" s="68" t="s">
        <v>134</v>
      </c>
      <c r="I111" s="64" t="s">
        <v>192</v>
      </c>
      <c r="J111" s="69" t="s">
        <v>196</v>
      </c>
      <c r="K111" s="69" t="s">
        <v>194</v>
      </c>
      <c r="L111" s="70">
        <v>19811</v>
      </c>
      <c r="M111" s="70" t="s">
        <v>132</v>
      </c>
      <c r="N111" s="65"/>
      <c r="O111" s="71">
        <v>0</v>
      </c>
      <c r="P111" s="74">
        <v>7200</v>
      </c>
      <c r="Q111" s="73">
        <v>33848.549999999857</v>
      </c>
    </row>
    <row r="112" spans="1:17" ht="14.25" customHeight="1">
      <c r="A112" s="64" t="s">
        <v>122</v>
      </c>
      <c r="B112" s="65">
        <v>46048</v>
      </c>
      <c r="C112" s="66">
        <f t="shared" si="0"/>
        <v>1</v>
      </c>
      <c r="D112" s="66">
        <f t="shared" si="1"/>
        <v>2026</v>
      </c>
      <c r="E112" s="67">
        <f t="shared" si="2"/>
        <v>46023</v>
      </c>
      <c r="F112" s="68" t="s">
        <v>102</v>
      </c>
      <c r="G112" s="68"/>
      <c r="H112" s="68" t="s">
        <v>128</v>
      </c>
      <c r="I112" s="64" t="s">
        <v>129</v>
      </c>
      <c r="J112" s="69" t="s">
        <v>130</v>
      </c>
      <c r="K112" s="69"/>
      <c r="L112" s="70">
        <v>0</v>
      </c>
      <c r="M112" s="70" t="s">
        <v>122</v>
      </c>
      <c r="N112" s="65"/>
      <c r="O112" s="71">
        <v>0</v>
      </c>
      <c r="P112" s="74">
        <v>9.8000000000000007</v>
      </c>
      <c r="Q112" s="73">
        <v>275151.90000000055</v>
      </c>
    </row>
    <row r="113" spans="1:17" ht="14.25" customHeight="1">
      <c r="A113" s="64" t="s">
        <v>1</v>
      </c>
      <c r="B113" s="65">
        <v>46048</v>
      </c>
      <c r="C113" s="66">
        <f t="shared" si="0"/>
        <v>1</v>
      </c>
      <c r="D113" s="66">
        <f t="shared" si="1"/>
        <v>2026</v>
      </c>
      <c r="E113" s="67">
        <f t="shared" si="2"/>
        <v>46023</v>
      </c>
      <c r="F113" s="68" t="s">
        <v>123</v>
      </c>
      <c r="G113" s="68"/>
      <c r="H113" s="68"/>
      <c r="I113" s="64" t="s">
        <v>197</v>
      </c>
      <c r="J113" s="69" t="s">
        <v>126</v>
      </c>
      <c r="K113" s="69" t="s">
        <v>127</v>
      </c>
      <c r="L113" s="70">
        <v>0</v>
      </c>
      <c r="M113" s="70" t="s">
        <v>137</v>
      </c>
      <c r="N113" s="65"/>
      <c r="O113" s="71">
        <v>1450</v>
      </c>
      <c r="P113" s="74">
        <v>0</v>
      </c>
      <c r="Q113" s="73">
        <v>186998.46000000092</v>
      </c>
    </row>
    <row r="114" spans="1:17" ht="14.25" customHeight="1">
      <c r="A114" s="64" t="s">
        <v>1</v>
      </c>
      <c r="B114" s="65">
        <v>46048</v>
      </c>
      <c r="C114" s="66">
        <f t="shared" si="0"/>
        <v>1</v>
      </c>
      <c r="D114" s="66">
        <f t="shared" si="1"/>
        <v>2026</v>
      </c>
      <c r="E114" s="67">
        <f t="shared" si="2"/>
        <v>46023</v>
      </c>
      <c r="F114" s="68" t="s">
        <v>123</v>
      </c>
      <c r="G114" s="68"/>
      <c r="H114" s="68"/>
      <c r="I114" s="64" t="s">
        <v>198</v>
      </c>
      <c r="J114" s="69" t="s">
        <v>126</v>
      </c>
      <c r="K114" s="69" t="s">
        <v>127</v>
      </c>
      <c r="L114" s="70">
        <v>0</v>
      </c>
      <c r="M114" s="70" t="s">
        <v>137</v>
      </c>
      <c r="N114" s="65"/>
      <c r="O114" s="71">
        <v>2000</v>
      </c>
      <c r="P114" s="74">
        <v>0</v>
      </c>
      <c r="Q114" s="73">
        <v>188998.46000000092</v>
      </c>
    </row>
    <row r="115" spans="1:17" ht="14.25" customHeight="1">
      <c r="A115" s="64" t="s">
        <v>1</v>
      </c>
      <c r="B115" s="65">
        <v>46048</v>
      </c>
      <c r="C115" s="66">
        <f t="shared" si="0"/>
        <v>1</v>
      </c>
      <c r="D115" s="66">
        <f t="shared" si="1"/>
        <v>2026</v>
      </c>
      <c r="E115" s="67">
        <f t="shared" si="2"/>
        <v>46023</v>
      </c>
      <c r="F115" s="68" t="s">
        <v>123</v>
      </c>
      <c r="G115" s="68"/>
      <c r="H115" s="68"/>
      <c r="I115" s="64" t="s">
        <v>199</v>
      </c>
      <c r="J115" s="69" t="s">
        <v>126</v>
      </c>
      <c r="K115" s="69" t="s">
        <v>127</v>
      </c>
      <c r="L115" s="70">
        <v>0</v>
      </c>
      <c r="M115" s="70" t="s">
        <v>137</v>
      </c>
      <c r="N115" s="65"/>
      <c r="O115" s="71">
        <v>1900</v>
      </c>
      <c r="P115" s="74">
        <v>0</v>
      </c>
      <c r="Q115" s="73">
        <v>190898.46000000092</v>
      </c>
    </row>
    <row r="116" spans="1:17" ht="14.25" customHeight="1">
      <c r="A116" s="64" t="s">
        <v>1</v>
      </c>
      <c r="B116" s="65">
        <v>46048</v>
      </c>
      <c r="C116" s="66">
        <f t="shared" si="0"/>
        <v>1</v>
      </c>
      <c r="D116" s="66">
        <f t="shared" si="1"/>
        <v>2026</v>
      </c>
      <c r="E116" s="67">
        <f t="shared" si="2"/>
        <v>46023</v>
      </c>
      <c r="F116" s="68" t="s">
        <v>123</v>
      </c>
      <c r="G116" s="68"/>
      <c r="H116" s="68"/>
      <c r="I116" s="64" t="s">
        <v>200</v>
      </c>
      <c r="J116" s="69" t="s">
        <v>126</v>
      </c>
      <c r="K116" s="69" t="s">
        <v>127</v>
      </c>
      <c r="L116" s="70">
        <v>0</v>
      </c>
      <c r="M116" s="70" t="s">
        <v>137</v>
      </c>
      <c r="N116" s="65"/>
      <c r="O116" s="71">
        <v>2000</v>
      </c>
      <c r="P116" s="74">
        <v>0</v>
      </c>
      <c r="Q116" s="73">
        <v>192898.46000000092</v>
      </c>
    </row>
    <row r="117" spans="1:17" ht="14.25" customHeight="1">
      <c r="A117" s="64" t="s">
        <v>1</v>
      </c>
      <c r="B117" s="65">
        <v>46048</v>
      </c>
      <c r="C117" s="66">
        <f t="shared" si="0"/>
        <v>1</v>
      </c>
      <c r="D117" s="66">
        <f t="shared" si="1"/>
        <v>2026</v>
      </c>
      <c r="E117" s="67">
        <f t="shared" si="2"/>
        <v>46023</v>
      </c>
      <c r="F117" s="68" t="s">
        <v>123</v>
      </c>
      <c r="G117" s="68"/>
      <c r="H117" s="68"/>
      <c r="I117" s="64" t="s">
        <v>201</v>
      </c>
      <c r="J117" s="69" t="s">
        <v>126</v>
      </c>
      <c r="K117" s="69" t="s">
        <v>127</v>
      </c>
      <c r="L117" s="70">
        <v>0</v>
      </c>
      <c r="M117" s="70" t="s">
        <v>137</v>
      </c>
      <c r="N117" s="65"/>
      <c r="O117" s="71">
        <v>2000</v>
      </c>
      <c r="P117" s="74">
        <v>0</v>
      </c>
      <c r="Q117" s="73">
        <v>194898.46000000092</v>
      </c>
    </row>
    <row r="118" spans="1:17" ht="14.25" customHeight="1">
      <c r="A118" s="64" t="s">
        <v>1</v>
      </c>
      <c r="B118" s="65">
        <v>46048</v>
      </c>
      <c r="C118" s="66">
        <f t="shared" si="0"/>
        <v>1</v>
      </c>
      <c r="D118" s="66">
        <f t="shared" si="1"/>
        <v>2026</v>
      </c>
      <c r="E118" s="67">
        <f t="shared" si="2"/>
        <v>46023</v>
      </c>
      <c r="F118" s="68" t="s">
        <v>123</v>
      </c>
      <c r="G118" s="68"/>
      <c r="H118" s="68"/>
      <c r="I118" s="64" t="s">
        <v>202</v>
      </c>
      <c r="J118" s="69" t="s">
        <v>126</v>
      </c>
      <c r="K118" s="69" t="s">
        <v>127</v>
      </c>
      <c r="L118" s="70">
        <v>0</v>
      </c>
      <c r="M118" s="70" t="s">
        <v>137</v>
      </c>
      <c r="N118" s="65"/>
      <c r="O118" s="71">
        <v>1900</v>
      </c>
      <c r="P118" s="74">
        <v>0</v>
      </c>
      <c r="Q118" s="73">
        <v>196798.46000000092</v>
      </c>
    </row>
    <row r="119" spans="1:17" ht="14.25" customHeight="1">
      <c r="A119" s="64" t="s">
        <v>1</v>
      </c>
      <c r="B119" s="65">
        <v>46048</v>
      </c>
      <c r="C119" s="66">
        <f t="shared" si="0"/>
        <v>1</v>
      </c>
      <c r="D119" s="66">
        <f t="shared" si="1"/>
        <v>2026</v>
      </c>
      <c r="E119" s="67">
        <f t="shared" si="2"/>
        <v>46023</v>
      </c>
      <c r="F119" s="68" t="s">
        <v>123</v>
      </c>
      <c r="G119" s="68"/>
      <c r="H119" s="68"/>
      <c r="I119" s="64" t="s">
        <v>203</v>
      </c>
      <c r="J119" s="69" t="s">
        <v>126</v>
      </c>
      <c r="K119" s="69" t="s">
        <v>127</v>
      </c>
      <c r="L119" s="70">
        <v>0</v>
      </c>
      <c r="M119" s="70" t="s">
        <v>137</v>
      </c>
      <c r="N119" s="65"/>
      <c r="O119" s="71">
        <v>2000</v>
      </c>
      <c r="P119" s="74">
        <v>0</v>
      </c>
      <c r="Q119" s="73">
        <v>198798.46000000092</v>
      </c>
    </row>
    <row r="120" spans="1:17" ht="14.25" customHeight="1">
      <c r="A120" s="64" t="s">
        <v>1</v>
      </c>
      <c r="B120" s="65">
        <v>46048</v>
      </c>
      <c r="C120" s="66">
        <f t="shared" si="0"/>
        <v>1</v>
      </c>
      <c r="D120" s="66">
        <f t="shared" si="1"/>
        <v>2026</v>
      </c>
      <c r="E120" s="67">
        <f t="shared" si="2"/>
        <v>46023</v>
      </c>
      <c r="F120" s="68" t="s">
        <v>123</v>
      </c>
      <c r="G120" s="68"/>
      <c r="H120" s="68"/>
      <c r="I120" s="64" t="s">
        <v>204</v>
      </c>
      <c r="J120" s="69" t="s">
        <v>126</v>
      </c>
      <c r="K120" s="69" t="s">
        <v>127</v>
      </c>
      <c r="L120" s="70">
        <v>0</v>
      </c>
      <c r="M120" s="70" t="s">
        <v>137</v>
      </c>
      <c r="N120" s="65"/>
      <c r="O120" s="71">
        <v>100</v>
      </c>
      <c r="P120" s="74">
        <v>0</v>
      </c>
      <c r="Q120" s="73">
        <v>198898.46000000092</v>
      </c>
    </row>
    <row r="121" spans="1:17" ht="14.25" customHeight="1">
      <c r="A121" s="64" t="s">
        <v>1</v>
      </c>
      <c r="B121" s="65">
        <v>46048</v>
      </c>
      <c r="C121" s="66">
        <f t="shared" si="0"/>
        <v>1</v>
      </c>
      <c r="D121" s="66">
        <f t="shared" si="1"/>
        <v>2026</v>
      </c>
      <c r="E121" s="67">
        <f t="shared" si="2"/>
        <v>46023</v>
      </c>
      <c r="F121" s="68" t="s">
        <v>123</v>
      </c>
      <c r="G121" s="68"/>
      <c r="H121" s="68"/>
      <c r="I121" s="64" t="s">
        <v>205</v>
      </c>
      <c r="J121" s="69" t="s">
        <v>126</v>
      </c>
      <c r="K121" s="69" t="s">
        <v>127</v>
      </c>
      <c r="L121" s="70">
        <v>0</v>
      </c>
      <c r="M121" s="70" t="s">
        <v>137</v>
      </c>
      <c r="N121" s="65"/>
      <c r="O121" s="71">
        <v>1900</v>
      </c>
      <c r="P121" s="74">
        <v>0</v>
      </c>
      <c r="Q121" s="73">
        <v>200798.46000000092</v>
      </c>
    </row>
    <row r="122" spans="1:17" ht="14.25" customHeight="1">
      <c r="A122" s="64" t="s">
        <v>1</v>
      </c>
      <c r="B122" s="65">
        <v>46048</v>
      </c>
      <c r="C122" s="66">
        <f t="shared" si="0"/>
        <v>1</v>
      </c>
      <c r="D122" s="66">
        <f t="shared" si="1"/>
        <v>2026</v>
      </c>
      <c r="E122" s="67">
        <f t="shared" si="2"/>
        <v>46023</v>
      </c>
      <c r="F122" s="68" t="s">
        <v>123</v>
      </c>
      <c r="G122" s="68"/>
      <c r="H122" s="68"/>
      <c r="I122" s="64" t="s">
        <v>206</v>
      </c>
      <c r="J122" s="69" t="s">
        <v>126</v>
      </c>
      <c r="K122" s="69" t="s">
        <v>127</v>
      </c>
      <c r="L122" s="70">
        <v>0</v>
      </c>
      <c r="M122" s="70" t="s">
        <v>137</v>
      </c>
      <c r="N122" s="65"/>
      <c r="O122" s="71">
        <v>1900</v>
      </c>
      <c r="P122" s="74">
        <v>0</v>
      </c>
      <c r="Q122" s="73">
        <v>202698.46000000092</v>
      </c>
    </row>
    <row r="123" spans="1:17" ht="14.25" customHeight="1">
      <c r="A123" s="64" t="s">
        <v>1</v>
      </c>
      <c r="B123" s="65">
        <v>46048</v>
      </c>
      <c r="C123" s="66">
        <f t="shared" si="0"/>
        <v>1</v>
      </c>
      <c r="D123" s="66">
        <f t="shared" si="1"/>
        <v>2026</v>
      </c>
      <c r="E123" s="67">
        <f t="shared" si="2"/>
        <v>46023</v>
      </c>
      <c r="F123" s="68" t="s">
        <v>123</v>
      </c>
      <c r="G123" s="68"/>
      <c r="H123" s="68"/>
      <c r="I123" s="64" t="s">
        <v>207</v>
      </c>
      <c r="J123" s="69" t="s">
        <v>126</v>
      </c>
      <c r="K123" s="69" t="s">
        <v>127</v>
      </c>
      <c r="L123" s="70">
        <v>0</v>
      </c>
      <c r="M123" s="70" t="s">
        <v>137</v>
      </c>
      <c r="N123" s="65"/>
      <c r="O123" s="71">
        <v>2000</v>
      </c>
      <c r="P123" s="74">
        <v>0</v>
      </c>
      <c r="Q123" s="73">
        <v>204698.46000000092</v>
      </c>
    </row>
    <row r="124" spans="1:17" ht="14.25" customHeight="1">
      <c r="A124" s="64" t="s">
        <v>1</v>
      </c>
      <c r="B124" s="65">
        <v>46048</v>
      </c>
      <c r="C124" s="66">
        <f t="shared" si="0"/>
        <v>1</v>
      </c>
      <c r="D124" s="66">
        <f t="shared" si="1"/>
        <v>2026</v>
      </c>
      <c r="E124" s="67">
        <f t="shared" si="2"/>
        <v>46023</v>
      </c>
      <c r="F124" s="68" t="s">
        <v>123</v>
      </c>
      <c r="G124" s="68"/>
      <c r="H124" s="68"/>
      <c r="I124" s="64" t="s">
        <v>208</v>
      </c>
      <c r="J124" s="69" t="s">
        <v>126</v>
      </c>
      <c r="K124" s="69" t="s">
        <v>127</v>
      </c>
      <c r="L124" s="70">
        <v>0</v>
      </c>
      <c r="M124" s="70" t="s">
        <v>137</v>
      </c>
      <c r="N124" s="65"/>
      <c r="O124" s="71">
        <v>2000</v>
      </c>
      <c r="P124" s="74">
        <v>0</v>
      </c>
      <c r="Q124" s="73">
        <v>206698.46000000092</v>
      </c>
    </row>
    <row r="125" spans="1:17" ht="14.25" customHeight="1">
      <c r="A125" s="64" t="s">
        <v>1</v>
      </c>
      <c r="B125" s="65">
        <v>46048</v>
      </c>
      <c r="C125" s="66">
        <f t="shared" si="0"/>
        <v>1</v>
      </c>
      <c r="D125" s="66">
        <f t="shared" si="1"/>
        <v>2026</v>
      </c>
      <c r="E125" s="67">
        <f t="shared" si="2"/>
        <v>46023</v>
      </c>
      <c r="F125" s="68" t="s">
        <v>123</v>
      </c>
      <c r="G125" s="68"/>
      <c r="H125" s="68"/>
      <c r="I125" s="64" t="s">
        <v>209</v>
      </c>
      <c r="J125" s="69" t="s">
        <v>126</v>
      </c>
      <c r="K125" s="69" t="s">
        <v>127</v>
      </c>
      <c r="L125" s="70">
        <v>0</v>
      </c>
      <c r="M125" s="70" t="s">
        <v>137</v>
      </c>
      <c r="N125" s="65"/>
      <c r="O125" s="71">
        <v>100</v>
      </c>
      <c r="P125" s="74">
        <v>0</v>
      </c>
      <c r="Q125" s="73">
        <v>206798.46000000092</v>
      </c>
    </row>
    <row r="126" spans="1:17" ht="14.25" customHeight="1">
      <c r="A126" s="64" t="s">
        <v>1</v>
      </c>
      <c r="B126" s="65">
        <v>46048</v>
      </c>
      <c r="C126" s="66">
        <f t="shared" si="0"/>
        <v>1</v>
      </c>
      <c r="D126" s="66">
        <f t="shared" si="1"/>
        <v>2026</v>
      </c>
      <c r="E126" s="67">
        <f t="shared" si="2"/>
        <v>46023</v>
      </c>
      <c r="F126" s="68" t="s">
        <v>123</v>
      </c>
      <c r="G126" s="68"/>
      <c r="H126" s="68"/>
      <c r="I126" s="64" t="s">
        <v>210</v>
      </c>
      <c r="J126" s="69" t="s">
        <v>126</v>
      </c>
      <c r="K126" s="69" t="s">
        <v>127</v>
      </c>
      <c r="L126" s="70">
        <v>0</v>
      </c>
      <c r="M126" s="70" t="s">
        <v>137</v>
      </c>
      <c r="N126" s="65"/>
      <c r="O126" s="71">
        <v>2000</v>
      </c>
      <c r="P126" s="74">
        <v>0</v>
      </c>
      <c r="Q126" s="73">
        <v>208798.46000000092</v>
      </c>
    </row>
    <row r="127" spans="1:17" ht="14.25" customHeight="1">
      <c r="A127" s="64" t="s">
        <v>1</v>
      </c>
      <c r="B127" s="65">
        <v>46048</v>
      </c>
      <c r="C127" s="66">
        <f t="shared" si="0"/>
        <v>1</v>
      </c>
      <c r="D127" s="66">
        <f t="shared" si="1"/>
        <v>2026</v>
      </c>
      <c r="E127" s="67">
        <f t="shared" si="2"/>
        <v>46023</v>
      </c>
      <c r="F127" s="68" t="s">
        <v>123</v>
      </c>
      <c r="G127" s="68"/>
      <c r="H127" s="68"/>
      <c r="I127" s="64" t="s">
        <v>211</v>
      </c>
      <c r="J127" s="69" t="s">
        <v>126</v>
      </c>
      <c r="K127" s="69" t="s">
        <v>127</v>
      </c>
      <c r="L127" s="70">
        <v>0</v>
      </c>
      <c r="M127" s="70" t="s">
        <v>137</v>
      </c>
      <c r="N127" s="65"/>
      <c r="O127" s="71">
        <v>2000</v>
      </c>
      <c r="P127" s="74">
        <v>0</v>
      </c>
      <c r="Q127" s="73">
        <v>210798.46000000092</v>
      </c>
    </row>
    <row r="128" spans="1:17" ht="14.25" customHeight="1">
      <c r="A128" s="64" t="s">
        <v>1</v>
      </c>
      <c r="B128" s="65">
        <v>46048</v>
      </c>
      <c r="C128" s="66">
        <f t="shared" si="0"/>
        <v>1</v>
      </c>
      <c r="D128" s="66">
        <f t="shared" si="1"/>
        <v>2026</v>
      </c>
      <c r="E128" s="67">
        <f t="shared" si="2"/>
        <v>46023</v>
      </c>
      <c r="F128" s="68" t="s">
        <v>123</v>
      </c>
      <c r="G128" s="68"/>
      <c r="H128" s="68"/>
      <c r="I128" s="64" t="s">
        <v>212</v>
      </c>
      <c r="J128" s="69" t="s">
        <v>126</v>
      </c>
      <c r="K128" s="69" t="s">
        <v>127</v>
      </c>
      <c r="L128" s="70">
        <v>0</v>
      </c>
      <c r="M128" s="70" t="s">
        <v>137</v>
      </c>
      <c r="N128" s="65"/>
      <c r="O128" s="71">
        <v>2000</v>
      </c>
      <c r="P128" s="74">
        <v>0</v>
      </c>
      <c r="Q128" s="73">
        <v>212798.46000000092</v>
      </c>
    </row>
    <row r="129" spans="1:17" ht="14.25" customHeight="1">
      <c r="A129" s="64" t="s">
        <v>1</v>
      </c>
      <c r="B129" s="65">
        <v>46048</v>
      </c>
      <c r="C129" s="66">
        <f t="shared" si="0"/>
        <v>1</v>
      </c>
      <c r="D129" s="66">
        <f t="shared" si="1"/>
        <v>2026</v>
      </c>
      <c r="E129" s="67">
        <f t="shared" si="2"/>
        <v>46023</v>
      </c>
      <c r="F129" s="68" t="s">
        <v>102</v>
      </c>
      <c r="G129" s="68"/>
      <c r="H129" s="68"/>
      <c r="I129" s="64" t="s">
        <v>129</v>
      </c>
      <c r="J129" s="69"/>
      <c r="K129" s="69"/>
      <c r="L129" s="70"/>
      <c r="M129" s="70"/>
      <c r="N129" s="65"/>
      <c r="O129" s="71">
        <v>0</v>
      </c>
      <c r="P129" s="74">
        <v>1.75</v>
      </c>
      <c r="Q129" s="73">
        <v>212796.71000000092</v>
      </c>
    </row>
    <row r="130" spans="1:17" ht="14.25" customHeight="1">
      <c r="A130" s="64" t="s">
        <v>1</v>
      </c>
      <c r="B130" s="65">
        <v>46048</v>
      </c>
      <c r="C130" s="66">
        <f t="shared" si="0"/>
        <v>1</v>
      </c>
      <c r="D130" s="66">
        <f t="shared" si="1"/>
        <v>2026</v>
      </c>
      <c r="E130" s="67">
        <f t="shared" si="2"/>
        <v>46023</v>
      </c>
      <c r="F130" s="68" t="s">
        <v>102</v>
      </c>
      <c r="G130" s="68"/>
      <c r="H130" s="68"/>
      <c r="I130" s="64" t="s">
        <v>129</v>
      </c>
      <c r="J130" s="69"/>
      <c r="K130" s="69"/>
      <c r="L130" s="70"/>
      <c r="M130" s="70"/>
      <c r="N130" s="65"/>
      <c r="O130" s="71">
        <v>0</v>
      </c>
      <c r="P130" s="74">
        <v>9.8000000000000007</v>
      </c>
      <c r="Q130" s="73">
        <v>212786.91000000093</v>
      </c>
    </row>
    <row r="131" spans="1:17" ht="14.25" customHeight="1">
      <c r="A131" s="64" t="s">
        <v>132</v>
      </c>
      <c r="B131" s="65">
        <v>46048</v>
      </c>
      <c r="C131" s="66">
        <f t="shared" si="0"/>
        <v>1</v>
      </c>
      <c r="D131" s="66">
        <f t="shared" si="1"/>
        <v>2026</v>
      </c>
      <c r="E131" s="67">
        <f t="shared" si="2"/>
        <v>46023</v>
      </c>
      <c r="F131" s="68" t="s">
        <v>102</v>
      </c>
      <c r="G131" s="68"/>
      <c r="H131" s="68" t="s">
        <v>128</v>
      </c>
      <c r="I131" s="64" t="s">
        <v>129</v>
      </c>
      <c r="J131" s="69"/>
      <c r="K131" s="69"/>
      <c r="L131" s="70">
        <v>0</v>
      </c>
      <c r="M131" s="70" t="s">
        <v>132</v>
      </c>
      <c r="N131" s="65"/>
      <c r="O131" s="71">
        <v>0</v>
      </c>
      <c r="P131" s="74">
        <v>9.6</v>
      </c>
      <c r="Q131" s="73">
        <v>33838.949999999859</v>
      </c>
    </row>
    <row r="132" spans="1:17" ht="14.25" customHeight="1">
      <c r="A132" s="64" t="s">
        <v>122</v>
      </c>
      <c r="B132" s="65">
        <v>46049</v>
      </c>
      <c r="C132" s="66">
        <f t="shared" si="0"/>
        <v>1</v>
      </c>
      <c r="D132" s="66">
        <f t="shared" si="1"/>
        <v>2026</v>
      </c>
      <c r="E132" s="67">
        <f t="shared" si="2"/>
        <v>46023</v>
      </c>
      <c r="F132" s="68" t="s">
        <v>165</v>
      </c>
      <c r="G132" s="68"/>
      <c r="H132" s="68" t="s">
        <v>165</v>
      </c>
      <c r="I132" s="64" t="s">
        <v>139</v>
      </c>
      <c r="J132" s="69" t="s">
        <v>140</v>
      </c>
      <c r="K132" s="69" t="s">
        <v>141</v>
      </c>
      <c r="L132" s="70">
        <v>0</v>
      </c>
      <c r="M132" s="70" t="s">
        <v>122</v>
      </c>
      <c r="N132" s="65"/>
      <c r="O132" s="71">
        <v>0.16</v>
      </c>
      <c r="P132" s="74">
        <v>0</v>
      </c>
      <c r="Q132" s="73">
        <v>275152.06000000052</v>
      </c>
    </row>
    <row r="133" spans="1:17" ht="14.25" customHeight="1">
      <c r="A133" s="64" t="s">
        <v>122</v>
      </c>
      <c r="B133" s="65">
        <v>46049</v>
      </c>
      <c r="C133" s="66">
        <f t="shared" si="0"/>
        <v>1</v>
      </c>
      <c r="D133" s="66">
        <f t="shared" si="1"/>
        <v>2026</v>
      </c>
      <c r="E133" s="67">
        <f t="shared" si="2"/>
        <v>46023</v>
      </c>
      <c r="F133" s="78" t="s">
        <v>80</v>
      </c>
      <c r="G133" s="68"/>
      <c r="H133" s="68" t="s">
        <v>80</v>
      </c>
      <c r="I133" s="64" t="s">
        <v>213</v>
      </c>
      <c r="J133" s="69" t="s">
        <v>214</v>
      </c>
      <c r="K133" s="69" t="s">
        <v>215</v>
      </c>
      <c r="L133" s="70">
        <v>940082</v>
      </c>
      <c r="M133" s="70" t="s">
        <v>122</v>
      </c>
      <c r="N133" s="65"/>
      <c r="O133" s="71">
        <v>0</v>
      </c>
      <c r="P133" s="74">
        <v>159.97</v>
      </c>
      <c r="Q133" s="73">
        <v>274992.09000000055</v>
      </c>
    </row>
    <row r="134" spans="1:17" ht="14.25" customHeight="1">
      <c r="A134" s="64" t="s">
        <v>122</v>
      </c>
      <c r="B134" s="65">
        <v>46049</v>
      </c>
      <c r="C134" s="66">
        <f t="shared" si="0"/>
        <v>1</v>
      </c>
      <c r="D134" s="66">
        <f t="shared" si="1"/>
        <v>2026</v>
      </c>
      <c r="E134" s="67">
        <f t="shared" si="2"/>
        <v>46023</v>
      </c>
      <c r="F134" s="75" t="s">
        <v>82</v>
      </c>
      <c r="G134" s="68"/>
      <c r="H134" s="68" t="s">
        <v>151</v>
      </c>
      <c r="I134" s="64" t="s">
        <v>216</v>
      </c>
      <c r="J134" s="69"/>
      <c r="K134" s="69"/>
      <c r="L134" s="70">
        <v>0</v>
      </c>
      <c r="M134" s="70" t="s">
        <v>122</v>
      </c>
      <c r="N134" s="65"/>
      <c r="O134" s="71">
        <v>0</v>
      </c>
      <c r="P134" s="74">
        <v>201.98</v>
      </c>
      <c r="Q134" s="73">
        <v>274790.11000000057</v>
      </c>
    </row>
    <row r="135" spans="1:17" ht="14.25" customHeight="1">
      <c r="A135" s="64" t="s">
        <v>122</v>
      </c>
      <c r="B135" s="65">
        <v>46049</v>
      </c>
      <c r="C135" s="66">
        <f t="shared" si="0"/>
        <v>1</v>
      </c>
      <c r="D135" s="66">
        <f t="shared" si="1"/>
        <v>2026</v>
      </c>
      <c r="E135" s="67">
        <f t="shared" si="2"/>
        <v>46023</v>
      </c>
      <c r="F135" s="44" t="s">
        <v>80</v>
      </c>
      <c r="G135" s="68"/>
      <c r="H135" s="68" t="s">
        <v>80</v>
      </c>
      <c r="I135" s="64" t="s">
        <v>213</v>
      </c>
      <c r="J135" s="69"/>
      <c r="K135" s="69"/>
      <c r="L135" s="70">
        <v>0</v>
      </c>
      <c r="M135" s="70" t="s">
        <v>122</v>
      </c>
      <c r="N135" s="65"/>
      <c r="O135" s="71">
        <v>0</v>
      </c>
      <c r="P135" s="74">
        <v>234.03</v>
      </c>
      <c r="Q135" s="73">
        <v>274556.08000000054</v>
      </c>
    </row>
    <row r="136" spans="1:17" ht="14.25" customHeight="1">
      <c r="A136" s="64" t="s">
        <v>122</v>
      </c>
      <c r="B136" s="65">
        <v>46049</v>
      </c>
      <c r="C136" s="66">
        <f t="shared" si="0"/>
        <v>1</v>
      </c>
      <c r="D136" s="66">
        <f t="shared" si="1"/>
        <v>2026</v>
      </c>
      <c r="E136" s="67">
        <f t="shared" si="2"/>
        <v>46023</v>
      </c>
      <c r="F136" s="75" t="s">
        <v>102</v>
      </c>
      <c r="G136" s="68"/>
      <c r="H136" s="68" t="s">
        <v>128</v>
      </c>
      <c r="I136" s="64" t="s">
        <v>129</v>
      </c>
      <c r="J136" s="69" t="s">
        <v>130</v>
      </c>
      <c r="K136" s="69"/>
      <c r="L136" s="70">
        <v>0</v>
      </c>
      <c r="M136" s="70" t="s">
        <v>122</v>
      </c>
      <c r="N136" s="65"/>
      <c r="O136" s="71">
        <v>0</v>
      </c>
      <c r="P136" s="74">
        <v>9.8000000000000007</v>
      </c>
      <c r="Q136" s="73">
        <v>274546.28000000055</v>
      </c>
    </row>
    <row r="137" spans="1:17" ht="14.25" customHeight="1">
      <c r="A137" s="64" t="s">
        <v>122</v>
      </c>
      <c r="B137" s="65">
        <v>46049</v>
      </c>
      <c r="C137" s="66">
        <f t="shared" si="0"/>
        <v>1</v>
      </c>
      <c r="D137" s="66">
        <f t="shared" si="1"/>
        <v>2026</v>
      </c>
      <c r="E137" s="67">
        <f t="shared" si="2"/>
        <v>46023</v>
      </c>
      <c r="F137" s="68" t="s">
        <v>102</v>
      </c>
      <c r="G137" s="68"/>
      <c r="H137" s="68" t="s">
        <v>128</v>
      </c>
      <c r="I137" s="64" t="s">
        <v>129</v>
      </c>
      <c r="J137" s="69" t="s">
        <v>130</v>
      </c>
      <c r="K137" s="69"/>
      <c r="L137" s="70">
        <v>0</v>
      </c>
      <c r="M137" s="70" t="s">
        <v>122</v>
      </c>
      <c r="N137" s="65"/>
      <c r="O137" s="71">
        <v>0</v>
      </c>
      <c r="P137" s="74">
        <v>9.8000000000000007</v>
      </c>
      <c r="Q137" s="73">
        <v>274536.48000000056</v>
      </c>
    </row>
    <row r="138" spans="1:17" ht="14.25" customHeight="1">
      <c r="A138" s="64" t="s">
        <v>122</v>
      </c>
      <c r="B138" s="65">
        <v>46049</v>
      </c>
      <c r="C138" s="66">
        <f t="shared" si="0"/>
        <v>1</v>
      </c>
      <c r="D138" s="66">
        <f t="shared" si="1"/>
        <v>2026</v>
      </c>
      <c r="E138" s="67">
        <f t="shared" si="2"/>
        <v>46023</v>
      </c>
      <c r="F138" s="68" t="s">
        <v>102</v>
      </c>
      <c r="G138" s="68"/>
      <c r="H138" s="68" t="s">
        <v>128</v>
      </c>
      <c r="I138" s="64" t="s">
        <v>129</v>
      </c>
      <c r="J138" s="69" t="s">
        <v>130</v>
      </c>
      <c r="K138" s="69"/>
      <c r="L138" s="70">
        <v>0</v>
      </c>
      <c r="M138" s="70" t="s">
        <v>122</v>
      </c>
      <c r="N138" s="65"/>
      <c r="O138" s="71">
        <v>0</v>
      </c>
      <c r="P138" s="74">
        <v>9.8000000000000007</v>
      </c>
      <c r="Q138" s="73">
        <v>274526.68000000058</v>
      </c>
    </row>
    <row r="139" spans="1:17" ht="14.25" customHeight="1">
      <c r="A139" s="64" t="s">
        <v>122</v>
      </c>
      <c r="B139" s="65">
        <v>46049</v>
      </c>
      <c r="C139" s="66">
        <f t="shared" si="0"/>
        <v>1</v>
      </c>
      <c r="D139" s="66">
        <f t="shared" si="1"/>
        <v>2026</v>
      </c>
      <c r="E139" s="67">
        <f t="shared" si="2"/>
        <v>46023</v>
      </c>
      <c r="F139" s="68" t="s">
        <v>102</v>
      </c>
      <c r="G139" s="68"/>
      <c r="H139" s="68" t="s">
        <v>128</v>
      </c>
      <c r="I139" s="64" t="s">
        <v>129</v>
      </c>
      <c r="J139" s="69" t="s">
        <v>130</v>
      </c>
      <c r="K139" s="69"/>
      <c r="L139" s="70">
        <v>0</v>
      </c>
      <c r="M139" s="70" t="s">
        <v>122</v>
      </c>
      <c r="N139" s="65"/>
      <c r="O139" s="71">
        <v>0</v>
      </c>
      <c r="P139" s="74">
        <v>9.8000000000000007</v>
      </c>
      <c r="Q139" s="73">
        <v>274516.88000000059</v>
      </c>
    </row>
    <row r="140" spans="1:17" ht="14.25" customHeight="1">
      <c r="A140" s="64" t="s">
        <v>122</v>
      </c>
      <c r="B140" s="65">
        <v>46049</v>
      </c>
      <c r="C140" s="66">
        <f t="shared" si="0"/>
        <v>1</v>
      </c>
      <c r="D140" s="66">
        <f t="shared" si="1"/>
        <v>2026</v>
      </c>
      <c r="E140" s="67">
        <f t="shared" si="2"/>
        <v>46023</v>
      </c>
      <c r="F140" s="68" t="s">
        <v>102</v>
      </c>
      <c r="G140" s="68"/>
      <c r="H140" s="68" t="s">
        <v>128</v>
      </c>
      <c r="I140" s="64" t="s">
        <v>129</v>
      </c>
      <c r="J140" s="69" t="s">
        <v>130</v>
      </c>
      <c r="K140" s="69"/>
      <c r="L140" s="70">
        <v>0</v>
      </c>
      <c r="M140" s="70" t="s">
        <v>122</v>
      </c>
      <c r="N140" s="65"/>
      <c r="O140" s="71">
        <v>0</v>
      </c>
      <c r="P140" s="74">
        <v>9.8000000000000007</v>
      </c>
      <c r="Q140" s="73">
        <v>274507.0800000006</v>
      </c>
    </row>
    <row r="141" spans="1:17" ht="14.25" customHeight="1">
      <c r="A141" s="64" t="s">
        <v>132</v>
      </c>
      <c r="B141" s="65">
        <v>46049</v>
      </c>
      <c r="C141" s="66">
        <f t="shared" si="0"/>
        <v>1</v>
      </c>
      <c r="D141" s="66">
        <f t="shared" si="1"/>
        <v>2026</v>
      </c>
      <c r="E141" s="67">
        <f t="shared" si="2"/>
        <v>46023</v>
      </c>
      <c r="F141" s="68" t="s">
        <v>165</v>
      </c>
      <c r="G141" s="68"/>
      <c r="H141" s="68" t="s">
        <v>165</v>
      </c>
      <c r="I141" s="64" t="s">
        <v>139</v>
      </c>
      <c r="J141" s="69" t="s">
        <v>140</v>
      </c>
      <c r="K141" s="69" t="s">
        <v>141</v>
      </c>
      <c r="L141" s="70">
        <v>0</v>
      </c>
      <c r="M141" s="70" t="s">
        <v>132</v>
      </c>
      <c r="N141" s="65"/>
      <c r="O141" s="71">
        <v>0.16</v>
      </c>
      <c r="P141" s="74">
        <v>0</v>
      </c>
      <c r="Q141" s="73">
        <v>33839.109999999862</v>
      </c>
    </row>
    <row r="142" spans="1:17" ht="14.25" customHeight="1">
      <c r="A142" s="64" t="s">
        <v>132</v>
      </c>
      <c r="B142" s="65">
        <v>46049</v>
      </c>
      <c r="C142" s="66">
        <f t="shared" si="0"/>
        <v>1</v>
      </c>
      <c r="D142" s="66">
        <f t="shared" si="1"/>
        <v>2026</v>
      </c>
      <c r="E142" s="67">
        <f t="shared" si="2"/>
        <v>46023</v>
      </c>
      <c r="F142" s="78" t="s">
        <v>80</v>
      </c>
      <c r="G142" s="68"/>
      <c r="H142" s="68" t="s">
        <v>80</v>
      </c>
      <c r="I142" s="64" t="s">
        <v>217</v>
      </c>
      <c r="J142" s="69"/>
      <c r="K142" s="69"/>
      <c r="L142" s="70">
        <v>0</v>
      </c>
      <c r="M142" s="70" t="s">
        <v>132</v>
      </c>
      <c r="N142" s="65"/>
      <c r="O142" s="71">
        <v>0</v>
      </c>
      <c r="P142" s="74">
        <v>709.99</v>
      </c>
      <c r="Q142" s="73">
        <v>33129.119999999864</v>
      </c>
    </row>
    <row r="143" spans="1:17" ht="14.25" customHeight="1">
      <c r="A143" s="64" t="s">
        <v>132</v>
      </c>
      <c r="B143" s="65">
        <v>46049</v>
      </c>
      <c r="C143" s="66">
        <f t="shared" si="0"/>
        <v>1</v>
      </c>
      <c r="D143" s="66">
        <f t="shared" si="1"/>
        <v>2026</v>
      </c>
      <c r="E143" s="67">
        <f t="shared" si="2"/>
        <v>46023</v>
      </c>
      <c r="F143" s="78" t="s">
        <v>80</v>
      </c>
      <c r="G143" s="68"/>
      <c r="H143" s="68" t="s">
        <v>80</v>
      </c>
      <c r="I143" s="64" t="s">
        <v>217</v>
      </c>
      <c r="J143" s="69"/>
      <c r="K143" s="69"/>
      <c r="L143" s="70">
        <v>0</v>
      </c>
      <c r="M143" s="70" t="s">
        <v>132</v>
      </c>
      <c r="N143" s="65"/>
      <c r="O143" s="71">
        <v>0</v>
      </c>
      <c r="P143" s="74">
        <v>612.67999999999995</v>
      </c>
      <c r="Q143" s="73">
        <v>32516.439999999864</v>
      </c>
    </row>
    <row r="144" spans="1:17" ht="14.25" customHeight="1">
      <c r="A144" s="64" t="s">
        <v>132</v>
      </c>
      <c r="B144" s="65">
        <v>46049</v>
      </c>
      <c r="C144" s="66">
        <f t="shared" si="0"/>
        <v>1</v>
      </c>
      <c r="D144" s="66">
        <f t="shared" si="1"/>
        <v>2026</v>
      </c>
      <c r="E144" s="67">
        <f t="shared" si="2"/>
        <v>46023</v>
      </c>
      <c r="F144" s="78" t="s">
        <v>77</v>
      </c>
      <c r="G144" s="68"/>
      <c r="H144" s="68" t="s">
        <v>77</v>
      </c>
      <c r="I144" s="64" t="s">
        <v>189</v>
      </c>
      <c r="J144" s="69" t="s">
        <v>218</v>
      </c>
      <c r="K144" s="69" t="s">
        <v>219</v>
      </c>
      <c r="L144" s="70">
        <v>20727</v>
      </c>
      <c r="M144" s="70" t="s">
        <v>132</v>
      </c>
      <c r="N144" s="65"/>
      <c r="O144" s="71">
        <v>0</v>
      </c>
      <c r="P144" s="74">
        <v>19.899999999999999</v>
      </c>
      <c r="Q144" s="73">
        <v>32496.539999999863</v>
      </c>
    </row>
    <row r="145" spans="1:17" ht="14.25" customHeight="1">
      <c r="A145" s="64" t="s">
        <v>132</v>
      </c>
      <c r="B145" s="65">
        <v>46049</v>
      </c>
      <c r="C145" s="66">
        <f t="shared" si="0"/>
        <v>1</v>
      </c>
      <c r="D145" s="66">
        <f t="shared" si="1"/>
        <v>2026</v>
      </c>
      <c r="E145" s="67">
        <f t="shared" si="2"/>
        <v>46023</v>
      </c>
      <c r="F145" s="68" t="s">
        <v>102</v>
      </c>
      <c r="G145" s="68"/>
      <c r="H145" s="68" t="s">
        <v>128</v>
      </c>
      <c r="I145" s="64" t="s">
        <v>129</v>
      </c>
      <c r="J145" s="69"/>
      <c r="K145" s="69"/>
      <c r="L145" s="70">
        <v>0</v>
      </c>
      <c r="M145" s="70" t="s">
        <v>132</v>
      </c>
      <c r="N145" s="65"/>
      <c r="O145" s="71">
        <v>0</v>
      </c>
      <c r="P145" s="74">
        <v>9.8000000000000007</v>
      </c>
      <c r="Q145" s="73">
        <v>32486.739999999863</v>
      </c>
    </row>
    <row r="146" spans="1:17" ht="14.25" customHeight="1">
      <c r="A146" s="64" t="s">
        <v>132</v>
      </c>
      <c r="B146" s="65">
        <v>46049</v>
      </c>
      <c r="C146" s="66">
        <f t="shared" si="0"/>
        <v>1</v>
      </c>
      <c r="D146" s="66">
        <f t="shared" si="1"/>
        <v>2026</v>
      </c>
      <c r="E146" s="67">
        <f t="shared" si="2"/>
        <v>46023</v>
      </c>
      <c r="F146" s="68" t="s">
        <v>102</v>
      </c>
      <c r="G146" s="68"/>
      <c r="H146" s="68" t="s">
        <v>128</v>
      </c>
      <c r="I146" s="64" t="s">
        <v>129</v>
      </c>
      <c r="J146" s="69"/>
      <c r="K146" s="69"/>
      <c r="L146" s="70">
        <v>0</v>
      </c>
      <c r="M146" s="70" t="s">
        <v>132</v>
      </c>
      <c r="N146" s="65"/>
      <c r="O146" s="71">
        <v>0</v>
      </c>
      <c r="P146" s="74">
        <v>9.8000000000000007</v>
      </c>
      <c r="Q146" s="73">
        <v>32476.939999999864</v>
      </c>
    </row>
    <row r="147" spans="1:17" ht="14.25" customHeight="1">
      <c r="A147" s="64" t="s">
        <v>122</v>
      </c>
      <c r="B147" s="65">
        <v>46050</v>
      </c>
      <c r="C147" s="66">
        <f t="shared" si="0"/>
        <v>1</v>
      </c>
      <c r="D147" s="66">
        <f t="shared" si="1"/>
        <v>2026</v>
      </c>
      <c r="E147" s="67">
        <f t="shared" si="2"/>
        <v>46023</v>
      </c>
      <c r="F147" s="68" t="s">
        <v>165</v>
      </c>
      <c r="G147" s="68"/>
      <c r="H147" s="68" t="s">
        <v>165</v>
      </c>
      <c r="I147" s="64" t="s">
        <v>139</v>
      </c>
      <c r="J147" s="69" t="s">
        <v>140</v>
      </c>
      <c r="K147" s="69" t="s">
        <v>141</v>
      </c>
      <c r="L147" s="70">
        <v>0</v>
      </c>
      <c r="M147" s="70" t="s">
        <v>122</v>
      </c>
      <c r="N147" s="65"/>
      <c r="O147" s="71">
        <v>1.77</v>
      </c>
      <c r="P147" s="74">
        <v>0</v>
      </c>
      <c r="Q147" s="73">
        <v>274508.85000000062</v>
      </c>
    </row>
    <row r="148" spans="1:17" ht="14.25" customHeight="1">
      <c r="A148" s="64" t="s">
        <v>122</v>
      </c>
      <c r="B148" s="65">
        <v>46050</v>
      </c>
      <c r="C148" s="66">
        <f t="shared" si="0"/>
        <v>1</v>
      </c>
      <c r="D148" s="66">
        <f t="shared" si="1"/>
        <v>2026</v>
      </c>
      <c r="E148" s="67">
        <f t="shared" si="2"/>
        <v>46023</v>
      </c>
      <c r="F148" s="68" t="s">
        <v>82</v>
      </c>
      <c r="G148" s="68"/>
      <c r="H148" s="68" t="s">
        <v>151</v>
      </c>
      <c r="I148" s="64" t="s">
        <v>220</v>
      </c>
      <c r="J148" s="69"/>
      <c r="K148" s="69"/>
      <c r="L148" s="70">
        <v>0</v>
      </c>
      <c r="M148" s="70" t="s">
        <v>122</v>
      </c>
      <c r="N148" s="65"/>
      <c r="O148" s="71">
        <v>0</v>
      </c>
      <c r="P148" s="74">
        <v>190</v>
      </c>
      <c r="Q148" s="73">
        <v>274318.85000000062</v>
      </c>
    </row>
    <row r="149" spans="1:17" ht="14.25" customHeight="1">
      <c r="A149" s="64" t="s">
        <v>122</v>
      </c>
      <c r="B149" s="65">
        <v>46050</v>
      </c>
      <c r="C149" s="66">
        <f t="shared" si="0"/>
        <v>1</v>
      </c>
      <c r="D149" s="66">
        <f t="shared" si="1"/>
        <v>2026</v>
      </c>
      <c r="E149" s="67">
        <f t="shared" si="2"/>
        <v>46023</v>
      </c>
      <c r="F149" s="68" t="s">
        <v>82</v>
      </c>
      <c r="G149" s="68"/>
      <c r="H149" s="68" t="s">
        <v>151</v>
      </c>
      <c r="I149" s="64" t="s">
        <v>221</v>
      </c>
      <c r="J149" s="69"/>
      <c r="K149" s="69"/>
      <c r="L149" s="70">
        <v>0</v>
      </c>
      <c r="M149" s="70" t="s">
        <v>122</v>
      </c>
      <c r="N149" s="65"/>
      <c r="O149" s="71">
        <v>0</v>
      </c>
      <c r="P149" s="74">
        <v>593.79999999999995</v>
      </c>
      <c r="Q149" s="73">
        <v>273725.05000000063</v>
      </c>
    </row>
    <row r="150" spans="1:17" ht="14.25" customHeight="1">
      <c r="A150" s="64" t="s">
        <v>122</v>
      </c>
      <c r="B150" s="65">
        <v>46050</v>
      </c>
      <c r="C150" s="66">
        <f t="shared" si="0"/>
        <v>1</v>
      </c>
      <c r="D150" s="66">
        <f t="shared" si="1"/>
        <v>2026</v>
      </c>
      <c r="E150" s="67">
        <f t="shared" si="2"/>
        <v>46023</v>
      </c>
      <c r="F150" s="68" t="s">
        <v>82</v>
      </c>
      <c r="G150" s="68"/>
      <c r="H150" s="68" t="s">
        <v>151</v>
      </c>
      <c r="I150" s="64" t="s">
        <v>222</v>
      </c>
      <c r="J150" s="69"/>
      <c r="K150" s="69"/>
      <c r="L150" s="70">
        <v>0</v>
      </c>
      <c r="M150" s="70" t="s">
        <v>122</v>
      </c>
      <c r="N150" s="65"/>
      <c r="O150" s="71">
        <v>0</v>
      </c>
      <c r="P150" s="74">
        <v>112.98</v>
      </c>
      <c r="Q150" s="73">
        <v>273612.07000000065</v>
      </c>
    </row>
    <row r="151" spans="1:17" ht="14.25" customHeight="1">
      <c r="A151" s="64" t="s">
        <v>122</v>
      </c>
      <c r="B151" s="65">
        <v>46050</v>
      </c>
      <c r="C151" s="66">
        <f t="shared" si="0"/>
        <v>1</v>
      </c>
      <c r="D151" s="66">
        <f t="shared" si="1"/>
        <v>2026</v>
      </c>
      <c r="E151" s="67">
        <f t="shared" si="2"/>
        <v>46023</v>
      </c>
      <c r="F151" s="68" t="s">
        <v>82</v>
      </c>
      <c r="G151" s="68"/>
      <c r="H151" s="68" t="s">
        <v>151</v>
      </c>
      <c r="I151" s="64" t="s">
        <v>223</v>
      </c>
      <c r="J151" s="69"/>
      <c r="K151" s="69"/>
      <c r="L151" s="70">
        <v>0</v>
      </c>
      <c r="M151" s="70" t="s">
        <v>122</v>
      </c>
      <c r="N151" s="65"/>
      <c r="O151" s="71">
        <v>0</v>
      </c>
      <c r="P151" s="74">
        <v>39.69</v>
      </c>
      <c r="Q151" s="73">
        <v>273572.38000000064</v>
      </c>
    </row>
    <row r="152" spans="1:17" ht="14.25" customHeight="1">
      <c r="A152" s="64" t="s">
        <v>122</v>
      </c>
      <c r="B152" s="65">
        <v>46050</v>
      </c>
      <c r="C152" s="66">
        <f t="shared" si="0"/>
        <v>1</v>
      </c>
      <c r="D152" s="66">
        <f t="shared" si="1"/>
        <v>2026</v>
      </c>
      <c r="E152" s="67">
        <f t="shared" si="2"/>
        <v>46023</v>
      </c>
      <c r="F152" s="68" t="s">
        <v>82</v>
      </c>
      <c r="G152" s="68"/>
      <c r="H152" s="68" t="s">
        <v>151</v>
      </c>
      <c r="I152" s="64" t="s">
        <v>224</v>
      </c>
      <c r="J152" s="69"/>
      <c r="K152" s="69"/>
      <c r="L152" s="70">
        <v>0</v>
      </c>
      <c r="M152" s="70" t="s">
        <v>122</v>
      </c>
      <c r="N152" s="65"/>
      <c r="O152" s="71">
        <v>0</v>
      </c>
      <c r="P152" s="74">
        <v>66.5</v>
      </c>
      <c r="Q152" s="73">
        <v>273505.88000000064</v>
      </c>
    </row>
    <row r="153" spans="1:17" ht="14.25" customHeight="1">
      <c r="A153" s="64" t="s">
        <v>122</v>
      </c>
      <c r="B153" s="65">
        <v>46050</v>
      </c>
      <c r="C153" s="66">
        <f t="shared" si="0"/>
        <v>1</v>
      </c>
      <c r="D153" s="66">
        <f t="shared" si="1"/>
        <v>2026</v>
      </c>
      <c r="E153" s="67">
        <f t="shared" si="2"/>
        <v>46023</v>
      </c>
      <c r="F153" s="68" t="s">
        <v>82</v>
      </c>
      <c r="G153" s="68"/>
      <c r="H153" s="68" t="s">
        <v>151</v>
      </c>
      <c r="I153" s="64" t="s">
        <v>225</v>
      </c>
      <c r="J153" s="69"/>
      <c r="K153" s="69"/>
      <c r="L153" s="70">
        <v>0</v>
      </c>
      <c r="M153" s="70" t="s">
        <v>122</v>
      </c>
      <c r="N153" s="65"/>
      <c r="O153" s="71">
        <v>0</v>
      </c>
      <c r="P153" s="74">
        <v>37.799999999999997</v>
      </c>
      <c r="Q153" s="73">
        <v>273468.08000000066</v>
      </c>
    </row>
    <row r="154" spans="1:17" ht="14.25" customHeight="1">
      <c r="A154" s="64" t="s">
        <v>122</v>
      </c>
      <c r="B154" s="65">
        <v>46050</v>
      </c>
      <c r="C154" s="66">
        <f t="shared" si="0"/>
        <v>1</v>
      </c>
      <c r="D154" s="66">
        <f t="shared" si="1"/>
        <v>2026</v>
      </c>
      <c r="E154" s="67">
        <f t="shared" si="2"/>
        <v>46023</v>
      </c>
      <c r="F154" s="68" t="s">
        <v>55</v>
      </c>
      <c r="G154" s="68"/>
      <c r="H154" s="68" t="s">
        <v>226</v>
      </c>
      <c r="I154" s="64" t="s">
        <v>135</v>
      </c>
      <c r="J154" s="69"/>
      <c r="K154" s="69"/>
      <c r="L154" s="70">
        <v>0</v>
      </c>
      <c r="M154" s="70" t="s">
        <v>122</v>
      </c>
      <c r="N154" s="65"/>
      <c r="O154" s="71">
        <v>0</v>
      </c>
      <c r="P154" s="74">
        <v>2381.98</v>
      </c>
      <c r="Q154" s="73">
        <v>271086.10000000068</v>
      </c>
    </row>
    <row r="155" spans="1:17" ht="14.25" customHeight="1">
      <c r="A155" s="64" t="s">
        <v>122</v>
      </c>
      <c r="B155" s="65">
        <v>46050</v>
      </c>
      <c r="C155" s="66">
        <f t="shared" si="0"/>
        <v>1</v>
      </c>
      <c r="D155" s="66">
        <f t="shared" si="1"/>
        <v>2026</v>
      </c>
      <c r="E155" s="67">
        <f t="shared" si="2"/>
        <v>46023</v>
      </c>
      <c r="F155" s="68" t="s">
        <v>49</v>
      </c>
      <c r="G155" s="68"/>
      <c r="H155" s="68" t="s">
        <v>226</v>
      </c>
      <c r="I155" s="64" t="s">
        <v>135</v>
      </c>
      <c r="J155" s="69"/>
      <c r="K155" s="69"/>
      <c r="L155" s="70">
        <v>0</v>
      </c>
      <c r="M155" s="70" t="s">
        <v>122</v>
      </c>
      <c r="N155" s="65"/>
      <c r="O155" s="71">
        <v>0</v>
      </c>
      <c r="P155" s="74">
        <v>2381.98</v>
      </c>
      <c r="Q155" s="73">
        <v>268704.12000000069</v>
      </c>
    </row>
    <row r="156" spans="1:17" ht="14.25" customHeight="1">
      <c r="A156" s="64" t="s">
        <v>122</v>
      </c>
      <c r="B156" s="65">
        <v>46050</v>
      </c>
      <c r="C156" s="66">
        <f t="shared" si="0"/>
        <v>1</v>
      </c>
      <c r="D156" s="66">
        <f t="shared" si="1"/>
        <v>2026</v>
      </c>
      <c r="E156" s="67">
        <f t="shared" si="2"/>
        <v>46023</v>
      </c>
      <c r="F156" s="68" t="s">
        <v>63</v>
      </c>
      <c r="G156" s="68"/>
      <c r="H156" s="68" t="s">
        <v>134</v>
      </c>
      <c r="I156" s="64" t="s">
        <v>135</v>
      </c>
      <c r="J156" s="69" t="s">
        <v>227</v>
      </c>
      <c r="K156" s="69" t="s">
        <v>228</v>
      </c>
      <c r="L156" s="70">
        <v>70</v>
      </c>
      <c r="M156" s="70" t="s">
        <v>122</v>
      </c>
      <c r="N156" s="65" t="s">
        <v>6</v>
      </c>
      <c r="O156" s="71">
        <v>0</v>
      </c>
      <c r="P156" s="74">
        <v>531.79999999999995</v>
      </c>
      <c r="Q156" s="73">
        <v>268172.32000000071</v>
      </c>
    </row>
    <row r="157" spans="1:17" ht="14.25" customHeight="1">
      <c r="A157" s="64" t="s">
        <v>1</v>
      </c>
      <c r="B157" s="65">
        <v>46050</v>
      </c>
      <c r="C157" s="66">
        <f t="shared" si="0"/>
        <v>1</v>
      </c>
      <c r="D157" s="66">
        <f t="shared" si="1"/>
        <v>2026</v>
      </c>
      <c r="E157" s="67">
        <f t="shared" si="2"/>
        <v>46023</v>
      </c>
      <c r="F157" s="68" t="s">
        <v>123</v>
      </c>
      <c r="G157" s="68"/>
      <c r="H157" s="68"/>
      <c r="I157" s="64" t="s">
        <v>229</v>
      </c>
      <c r="J157" s="69" t="s">
        <v>126</v>
      </c>
      <c r="K157" s="69" t="s">
        <v>127</v>
      </c>
      <c r="L157" s="70">
        <v>0</v>
      </c>
      <c r="M157" s="70" t="s">
        <v>137</v>
      </c>
      <c r="N157" s="65"/>
      <c r="O157" s="71">
        <v>2000</v>
      </c>
      <c r="P157" s="74">
        <v>0</v>
      </c>
      <c r="Q157" s="73">
        <v>214786.91000000093</v>
      </c>
    </row>
    <row r="158" spans="1:17" ht="14.25" customHeight="1">
      <c r="A158" s="64" t="s">
        <v>1</v>
      </c>
      <c r="B158" s="65">
        <v>46050</v>
      </c>
      <c r="C158" s="66">
        <f t="shared" si="0"/>
        <v>1</v>
      </c>
      <c r="D158" s="66">
        <f t="shared" si="1"/>
        <v>2026</v>
      </c>
      <c r="E158" s="67">
        <f t="shared" si="2"/>
        <v>46023</v>
      </c>
      <c r="F158" s="68" t="s">
        <v>123</v>
      </c>
      <c r="G158" s="68"/>
      <c r="H158" s="68"/>
      <c r="I158" s="64" t="s">
        <v>230</v>
      </c>
      <c r="J158" s="69" t="s">
        <v>126</v>
      </c>
      <c r="K158" s="69" t="s">
        <v>127</v>
      </c>
      <c r="L158" s="70">
        <v>0</v>
      </c>
      <c r="M158" s="70" t="s">
        <v>137</v>
      </c>
      <c r="N158" s="65"/>
      <c r="O158" s="71">
        <v>2000</v>
      </c>
      <c r="P158" s="74">
        <v>0</v>
      </c>
      <c r="Q158" s="73">
        <v>216786.91000000093</v>
      </c>
    </row>
    <row r="159" spans="1:17" ht="14.25" customHeight="1">
      <c r="A159" s="64" t="s">
        <v>1</v>
      </c>
      <c r="B159" s="65">
        <v>46050</v>
      </c>
      <c r="C159" s="66">
        <f t="shared" si="0"/>
        <v>1</v>
      </c>
      <c r="D159" s="66">
        <f t="shared" si="1"/>
        <v>2026</v>
      </c>
      <c r="E159" s="67">
        <f t="shared" si="2"/>
        <v>46023</v>
      </c>
      <c r="F159" s="68" t="s">
        <v>123</v>
      </c>
      <c r="G159" s="68"/>
      <c r="H159" s="68"/>
      <c r="I159" s="64" t="s">
        <v>231</v>
      </c>
      <c r="J159" s="69" t="s">
        <v>126</v>
      </c>
      <c r="K159" s="69" t="s">
        <v>127</v>
      </c>
      <c r="L159" s="70">
        <v>0</v>
      </c>
      <c r="M159" s="70" t="s">
        <v>137</v>
      </c>
      <c r="N159" s="65"/>
      <c r="O159" s="71">
        <v>2000</v>
      </c>
      <c r="P159" s="74">
        <v>0</v>
      </c>
      <c r="Q159" s="73">
        <v>218786.91000000093</v>
      </c>
    </row>
    <row r="160" spans="1:17" ht="14.25" customHeight="1">
      <c r="A160" s="64" t="s">
        <v>1</v>
      </c>
      <c r="B160" s="65">
        <v>46050</v>
      </c>
      <c r="C160" s="66">
        <f t="shared" si="0"/>
        <v>1</v>
      </c>
      <c r="D160" s="66">
        <f t="shared" si="1"/>
        <v>2026</v>
      </c>
      <c r="E160" s="67">
        <f t="shared" si="2"/>
        <v>46023</v>
      </c>
      <c r="F160" s="68" t="s">
        <v>123</v>
      </c>
      <c r="G160" s="68"/>
      <c r="H160" s="68"/>
      <c r="I160" s="64" t="s">
        <v>232</v>
      </c>
      <c r="J160" s="69" t="s">
        <v>126</v>
      </c>
      <c r="K160" s="69" t="s">
        <v>127</v>
      </c>
      <c r="L160" s="70">
        <v>0</v>
      </c>
      <c r="M160" s="70" t="s">
        <v>137</v>
      </c>
      <c r="N160" s="65"/>
      <c r="O160" s="71">
        <v>2000</v>
      </c>
      <c r="P160" s="74">
        <v>0</v>
      </c>
      <c r="Q160" s="73">
        <v>220786.91000000093</v>
      </c>
    </row>
    <row r="161" spans="1:17" ht="14.25" customHeight="1">
      <c r="A161" s="64" t="s">
        <v>1</v>
      </c>
      <c r="B161" s="65">
        <v>46050</v>
      </c>
      <c r="C161" s="66">
        <f t="shared" si="0"/>
        <v>1</v>
      </c>
      <c r="D161" s="66">
        <f t="shared" si="1"/>
        <v>2026</v>
      </c>
      <c r="E161" s="67">
        <f t="shared" si="2"/>
        <v>46023</v>
      </c>
      <c r="F161" s="68" t="s">
        <v>123</v>
      </c>
      <c r="G161" s="68"/>
      <c r="H161" s="68"/>
      <c r="I161" s="64" t="s">
        <v>233</v>
      </c>
      <c r="J161" s="69" t="s">
        <v>126</v>
      </c>
      <c r="K161" s="69" t="s">
        <v>127</v>
      </c>
      <c r="L161" s="70">
        <v>0</v>
      </c>
      <c r="M161" s="70" t="s">
        <v>137</v>
      </c>
      <c r="N161" s="65"/>
      <c r="O161" s="71">
        <v>2000</v>
      </c>
      <c r="P161" s="74">
        <v>0</v>
      </c>
      <c r="Q161" s="73">
        <v>222786.91000000093</v>
      </c>
    </row>
    <row r="162" spans="1:17" ht="14.25" customHeight="1">
      <c r="A162" s="64" t="s">
        <v>1</v>
      </c>
      <c r="B162" s="65">
        <v>46050</v>
      </c>
      <c r="C162" s="66">
        <f t="shared" si="0"/>
        <v>1</v>
      </c>
      <c r="D162" s="66">
        <f t="shared" si="1"/>
        <v>2026</v>
      </c>
      <c r="E162" s="67">
        <f t="shared" si="2"/>
        <v>46023</v>
      </c>
      <c r="F162" s="68" t="s">
        <v>123</v>
      </c>
      <c r="G162" s="68"/>
      <c r="H162" s="68"/>
      <c r="I162" s="64" t="s">
        <v>234</v>
      </c>
      <c r="J162" s="69" t="s">
        <v>126</v>
      </c>
      <c r="K162" s="69" t="s">
        <v>127</v>
      </c>
      <c r="L162" s="70">
        <v>0</v>
      </c>
      <c r="M162" s="70" t="s">
        <v>137</v>
      </c>
      <c r="N162" s="65"/>
      <c r="O162" s="71">
        <v>2000</v>
      </c>
      <c r="P162" s="74">
        <v>0</v>
      </c>
      <c r="Q162" s="73">
        <v>224786.91000000093</v>
      </c>
    </row>
    <row r="163" spans="1:17" ht="14.25" customHeight="1">
      <c r="A163" s="64" t="s">
        <v>1</v>
      </c>
      <c r="B163" s="65">
        <v>46050</v>
      </c>
      <c r="C163" s="66">
        <f t="shared" si="0"/>
        <v>1</v>
      </c>
      <c r="D163" s="66">
        <f t="shared" si="1"/>
        <v>2026</v>
      </c>
      <c r="E163" s="67">
        <f t="shared" si="2"/>
        <v>46023</v>
      </c>
      <c r="F163" s="68" t="s">
        <v>123</v>
      </c>
      <c r="G163" s="68"/>
      <c r="H163" s="68"/>
      <c r="I163" s="64" t="s">
        <v>235</v>
      </c>
      <c r="J163" s="69" t="s">
        <v>126</v>
      </c>
      <c r="K163" s="69" t="s">
        <v>127</v>
      </c>
      <c r="L163" s="70">
        <v>0</v>
      </c>
      <c r="M163" s="70" t="s">
        <v>137</v>
      </c>
      <c r="N163" s="65"/>
      <c r="O163" s="71">
        <v>2000</v>
      </c>
      <c r="P163" s="74">
        <v>0</v>
      </c>
      <c r="Q163" s="73">
        <v>226786.91000000093</v>
      </c>
    </row>
    <row r="164" spans="1:17" ht="14.25" customHeight="1">
      <c r="A164" s="64" t="s">
        <v>1</v>
      </c>
      <c r="B164" s="65">
        <v>46050</v>
      </c>
      <c r="C164" s="66">
        <f t="shared" si="0"/>
        <v>1</v>
      </c>
      <c r="D164" s="66">
        <f t="shared" si="1"/>
        <v>2026</v>
      </c>
      <c r="E164" s="67">
        <f t="shared" si="2"/>
        <v>46023</v>
      </c>
      <c r="F164" s="68" t="s">
        <v>123</v>
      </c>
      <c r="G164" s="68"/>
      <c r="H164" s="68"/>
      <c r="I164" s="64" t="s">
        <v>236</v>
      </c>
      <c r="J164" s="69" t="s">
        <v>126</v>
      </c>
      <c r="K164" s="69" t="s">
        <v>127</v>
      </c>
      <c r="L164" s="70">
        <v>0</v>
      </c>
      <c r="M164" s="70" t="s">
        <v>137</v>
      </c>
      <c r="N164" s="65"/>
      <c r="O164" s="71">
        <v>2000</v>
      </c>
      <c r="P164" s="74">
        <v>0</v>
      </c>
      <c r="Q164" s="73">
        <v>228786.91000000093</v>
      </c>
    </row>
    <row r="165" spans="1:17" ht="14.25" customHeight="1">
      <c r="A165" s="64" t="s">
        <v>1</v>
      </c>
      <c r="B165" s="65">
        <v>46050</v>
      </c>
      <c r="C165" s="66">
        <f t="shared" si="0"/>
        <v>1</v>
      </c>
      <c r="D165" s="66">
        <f t="shared" si="1"/>
        <v>2026</v>
      </c>
      <c r="E165" s="67">
        <f t="shared" si="2"/>
        <v>46023</v>
      </c>
      <c r="F165" s="68" t="s">
        <v>123</v>
      </c>
      <c r="G165" s="68"/>
      <c r="H165" s="68"/>
      <c r="I165" s="64" t="s">
        <v>237</v>
      </c>
      <c r="J165" s="69" t="s">
        <v>126</v>
      </c>
      <c r="K165" s="69" t="s">
        <v>127</v>
      </c>
      <c r="L165" s="70">
        <v>0</v>
      </c>
      <c r="M165" s="70" t="s">
        <v>137</v>
      </c>
      <c r="N165" s="65"/>
      <c r="O165" s="71">
        <v>1900</v>
      </c>
      <c r="P165" s="74">
        <v>0</v>
      </c>
      <c r="Q165" s="73">
        <v>230686.91000000093</v>
      </c>
    </row>
    <row r="166" spans="1:17" ht="14.25" customHeight="1">
      <c r="A166" s="64" t="s">
        <v>1</v>
      </c>
      <c r="B166" s="65">
        <v>46050</v>
      </c>
      <c r="C166" s="66">
        <f t="shared" si="0"/>
        <v>1</v>
      </c>
      <c r="D166" s="66">
        <f t="shared" si="1"/>
        <v>2026</v>
      </c>
      <c r="E166" s="67">
        <f t="shared" si="2"/>
        <v>46023</v>
      </c>
      <c r="F166" s="68" t="s">
        <v>123</v>
      </c>
      <c r="G166" s="68"/>
      <c r="H166" s="68"/>
      <c r="I166" s="64" t="s">
        <v>238</v>
      </c>
      <c r="J166" s="69" t="s">
        <v>126</v>
      </c>
      <c r="K166" s="69" t="s">
        <v>127</v>
      </c>
      <c r="L166" s="70">
        <v>0</v>
      </c>
      <c r="M166" s="70" t="s">
        <v>137</v>
      </c>
      <c r="N166" s="65"/>
      <c r="O166" s="71">
        <v>2000</v>
      </c>
      <c r="P166" s="74">
        <v>0</v>
      </c>
      <c r="Q166" s="73">
        <v>232686.91000000093</v>
      </c>
    </row>
    <row r="167" spans="1:17" ht="14.25" customHeight="1">
      <c r="A167" s="64" t="s">
        <v>1</v>
      </c>
      <c r="B167" s="65">
        <v>46050</v>
      </c>
      <c r="C167" s="66">
        <f t="shared" si="0"/>
        <v>1</v>
      </c>
      <c r="D167" s="66">
        <f t="shared" si="1"/>
        <v>2026</v>
      </c>
      <c r="E167" s="67">
        <f t="shared" si="2"/>
        <v>46023</v>
      </c>
      <c r="F167" s="68" t="s">
        <v>123</v>
      </c>
      <c r="G167" s="68"/>
      <c r="H167" s="68"/>
      <c r="I167" s="64" t="s">
        <v>239</v>
      </c>
      <c r="J167" s="69" t="s">
        <v>126</v>
      </c>
      <c r="K167" s="69" t="s">
        <v>127</v>
      </c>
      <c r="L167" s="70">
        <v>0</v>
      </c>
      <c r="M167" s="70" t="s">
        <v>137</v>
      </c>
      <c r="N167" s="65"/>
      <c r="O167" s="71">
        <v>400</v>
      </c>
      <c r="P167" s="74">
        <v>0</v>
      </c>
      <c r="Q167" s="73">
        <v>233086.91000000093</v>
      </c>
    </row>
    <row r="168" spans="1:17" ht="14.25" customHeight="1">
      <c r="A168" s="64" t="s">
        <v>1</v>
      </c>
      <c r="B168" s="65">
        <v>46050</v>
      </c>
      <c r="C168" s="66">
        <f t="shared" si="0"/>
        <v>1</v>
      </c>
      <c r="D168" s="66">
        <f t="shared" si="1"/>
        <v>2026</v>
      </c>
      <c r="E168" s="67">
        <f t="shared" si="2"/>
        <v>46023</v>
      </c>
      <c r="F168" s="68" t="s">
        <v>17</v>
      </c>
      <c r="G168" s="68"/>
      <c r="H168" s="68"/>
      <c r="I168" s="64" t="s">
        <v>17</v>
      </c>
      <c r="J168" s="69"/>
      <c r="K168" s="69"/>
      <c r="L168" s="70">
        <v>0</v>
      </c>
      <c r="M168" s="70" t="s">
        <v>137</v>
      </c>
      <c r="N168" s="65"/>
      <c r="O168" s="71">
        <v>4222.5200000000004</v>
      </c>
      <c r="P168" s="74">
        <v>0</v>
      </c>
      <c r="Q168" s="73">
        <v>237309.43000000092</v>
      </c>
    </row>
    <row r="169" spans="1:17" ht="14.25" customHeight="1">
      <c r="A169" s="64" t="s">
        <v>132</v>
      </c>
      <c r="B169" s="65">
        <v>46050</v>
      </c>
      <c r="C169" s="66">
        <f t="shared" si="0"/>
        <v>1</v>
      </c>
      <c r="D169" s="66">
        <f t="shared" si="1"/>
        <v>2026</v>
      </c>
      <c r="E169" s="67">
        <f t="shared" si="2"/>
        <v>46023</v>
      </c>
      <c r="F169" s="68" t="s">
        <v>165</v>
      </c>
      <c r="G169" s="68"/>
      <c r="H169" s="68" t="s">
        <v>165</v>
      </c>
      <c r="I169" s="64" t="s">
        <v>139</v>
      </c>
      <c r="J169" s="69" t="s">
        <v>140</v>
      </c>
      <c r="K169" s="69" t="s">
        <v>141</v>
      </c>
      <c r="L169" s="70">
        <v>0</v>
      </c>
      <c r="M169" s="70" t="s">
        <v>132</v>
      </c>
      <c r="N169" s="65"/>
      <c r="O169" s="71">
        <v>0.18</v>
      </c>
      <c r="P169" s="74">
        <v>0</v>
      </c>
      <c r="Q169" s="73">
        <v>32477.119999999864</v>
      </c>
    </row>
    <row r="170" spans="1:17" ht="14.25" customHeight="1">
      <c r="A170" s="64" t="s">
        <v>132</v>
      </c>
      <c r="B170" s="65">
        <v>46050</v>
      </c>
      <c r="C170" s="66">
        <f t="shared" si="0"/>
        <v>1</v>
      </c>
      <c r="D170" s="66">
        <f t="shared" si="1"/>
        <v>2026</v>
      </c>
      <c r="E170" s="67">
        <f t="shared" si="2"/>
        <v>46023</v>
      </c>
      <c r="F170" s="78" t="s">
        <v>77</v>
      </c>
      <c r="G170" s="68"/>
      <c r="H170" s="68" t="s">
        <v>77</v>
      </c>
      <c r="I170" s="64" t="s">
        <v>240</v>
      </c>
      <c r="J170" s="69"/>
      <c r="K170" s="69"/>
      <c r="L170" s="70">
        <v>0</v>
      </c>
      <c r="M170" s="70" t="s">
        <v>132</v>
      </c>
      <c r="N170" s="65"/>
      <c r="O170" s="71">
        <v>0</v>
      </c>
      <c r="P170" s="74">
        <v>52.62</v>
      </c>
      <c r="Q170" s="73">
        <v>32424.499999999865</v>
      </c>
    </row>
    <row r="171" spans="1:17" ht="14.25" customHeight="1">
      <c r="A171" s="64" t="s">
        <v>132</v>
      </c>
      <c r="B171" s="65">
        <v>46050</v>
      </c>
      <c r="C171" s="66">
        <f t="shared" si="0"/>
        <v>1</v>
      </c>
      <c r="D171" s="66">
        <f t="shared" si="1"/>
        <v>2026</v>
      </c>
      <c r="E171" s="67">
        <f t="shared" si="2"/>
        <v>46023</v>
      </c>
      <c r="F171" s="78" t="s">
        <v>77</v>
      </c>
      <c r="G171" s="68"/>
      <c r="H171" s="68" t="s">
        <v>77</v>
      </c>
      <c r="I171" s="64" t="s">
        <v>240</v>
      </c>
      <c r="J171" s="69"/>
      <c r="K171" s="69"/>
      <c r="L171" s="70">
        <v>0</v>
      </c>
      <c r="M171" s="70" t="s">
        <v>132</v>
      </c>
      <c r="N171" s="65"/>
      <c r="O171" s="71">
        <v>0</v>
      </c>
      <c r="P171" s="74">
        <v>39.9</v>
      </c>
      <c r="Q171" s="73">
        <v>32384.599999999864</v>
      </c>
    </row>
    <row r="172" spans="1:17" ht="14.25" customHeight="1">
      <c r="A172" s="64" t="s">
        <v>132</v>
      </c>
      <c r="B172" s="65">
        <v>46050</v>
      </c>
      <c r="C172" s="66">
        <f t="shared" si="0"/>
        <v>1</v>
      </c>
      <c r="D172" s="66">
        <f t="shared" si="1"/>
        <v>2026</v>
      </c>
      <c r="E172" s="67">
        <f t="shared" si="2"/>
        <v>46023</v>
      </c>
      <c r="F172" s="68" t="s">
        <v>55</v>
      </c>
      <c r="G172" s="68"/>
      <c r="H172" s="68" t="s">
        <v>226</v>
      </c>
      <c r="I172" s="64" t="s">
        <v>135</v>
      </c>
      <c r="J172" s="69" t="s">
        <v>126</v>
      </c>
      <c r="K172" s="69" t="s">
        <v>241</v>
      </c>
      <c r="L172" s="70">
        <v>0</v>
      </c>
      <c r="M172" s="70" t="s">
        <v>132</v>
      </c>
      <c r="N172" s="65" t="s">
        <v>242</v>
      </c>
      <c r="O172" s="71">
        <v>0</v>
      </c>
      <c r="P172" s="74">
        <v>906</v>
      </c>
      <c r="Q172" s="73">
        <v>31478.599999999864</v>
      </c>
    </row>
    <row r="173" spans="1:17" ht="14.25" customHeight="1">
      <c r="A173" s="64" t="s">
        <v>132</v>
      </c>
      <c r="B173" s="65">
        <v>46050</v>
      </c>
      <c r="C173" s="66">
        <f t="shared" si="0"/>
        <v>1</v>
      </c>
      <c r="D173" s="66">
        <f t="shared" si="1"/>
        <v>2026</v>
      </c>
      <c r="E173" s="67">
        <f t="shared" si="2"/>
        <v>46023</v>
      </c>
      <c r="F173" s="68" t="s">
        <v>63</v>
      </c>
      <c r="G173" s="68"/>
      <c r="H173" s="68" t="s">
        <v>134</v>
      </c>
      <c r="I173" s="64" t="s">
        <v>135</v>
      </c>
      <c r="J173" s="69" t="s">
        <v>227</v>
      </c>
      <c r="K173" s="69" t="s">
        <v>228</v>
      </c>
      <c r="L173" s="70">
        <v>70</v>
      </c>
      <c r="M173" s="70" t="s">
        <v>132</v>
      </c>
      <c r="N173" s="65"/>
      <c r="O173" s="71">
        <v>0</v>
      </c>
      <c r="P173" s="74">
        <v>286.36</v>
      </c>
      <c r="Q173" s="73">
        <v>31192.239999999863</v>
      </c>
    </row>
    <row r="174" spans="1:17" ht="14.25" customHeight="1">
      <c r="A174" s="64" t="s">
        <v>122</v>
      </c>
      <c r="B174" s="65">
        <v>46051</v>
      </c>
      <c r="C174" s="66">
        <f t="shared" si="0"/>
        <v>1</v>
      </c>
      <c r="D174" s="66">
        <f t="shared" si="1"/>
        <v>2026</v>
      </c>
      <c r="E174" s="67">
        <f t="shared" si="2"/>
        <v>46023</v>
      </c>
      <c r="F174" s="68" t="s">
        <v>165</v>
      </c>
      <c r="G174" s="68"/>
      <c r="H174" s="68" t="s">
        <v>165</v>
      </c>
      <c r="I174" s="64" t="s">
        <v>139</v>
      </c>
      <c r="J174" s="69" t="s">
        <v>140</v>
      </c>
      <c r="K174" s="69" t="s">
        <v>141</v>
      </c>
      <c r="L174" s="70">
        <v>0</v>
      </c>
      <c r="M174" s="70" t="s">
        <v>122</v>
      </c>
      <c r="N174" s="65" t="s">
        <v>6</v>
      </c>
      <c r="O174" s="71">
        <v>10.25</v>
      </c>
      <c r="P174" s="74">
        <v>0</v>
      </c>
      <c r="Q174" s="73">
        <v>268182.57000000071</v>
      </c>
    </row>
    <row r="175" spans="1:17" ht="14.25" customHeight="1">
      <c r="A175" s="64" t="s">
        <v>122</v>
      </c>
      <c r="B175" s="65">
        <v>46051</v>
      </c>
      <c r="C175" s="66">
        <f t="shared" si="0"/>
        <v>1</v>
      </c>
      <c r="D175" s="66">
        <f t="shared" si="1"/>
        <v>2026</v>
      </c>
      <c r="E175" s="67">
        <f t="shared" si="2"/>
        <v>46023</v>
      </c>
      <c r="F175" s="68" t="s">
        <v>82</v>
      </c>
      <c r="G175" s="68"/>
      <c r="H175" s="68" t="s">
        <v>151</v>
      </c>
      <c r="I175" s="64" t="s">
        <v>243</v>
      </c>
      <c r="J175" s="69"/>
      <c r="K175" s="69"/>
      <c r="L175" s="70">
        <v>0</v>
      </c>
      <c r="M175" s="70" t="s">
        <v>122</v>
      </c>
      <c r="N175" s="65" t="s">
        <v>6</v>
      </c>
      <c r="O175" s="79">
        <v>0</v>
      </c>
      <c r="P175" s="74">
        <v>56.92</v>
      </c>
      <c r="Q175" s="73">
        <v>268125.65000000072</v>
      </c>
    </row>
    <row r="176" spans="1:17" ht="14.25" customHeight="1">
      <c r="A176" s="64" t="s">
        <v>122</v>
      </c>
      <c r="B176" s="65">
        <v>46051</v>
      </c>
      <c r="C176" s="66">
        <f t="shared" si="0"/>
        <v>1</v>
      </c>
      <c r="D176" s="66">
        <f t="shared" si="1"/>
        <v>2026</v>
      </c>
      <c r="E176" s="67">
        <f t="shared" si="2"/>
        <v>46023</v>
      </c>
      <c r="F176" s="68" t="s">
        <v>82</v>
      </c>
      <c r="G176" s="68"/>
      <c r="H176" s="68" t="s">
        <v>151</v>
      </c>
      <c r="I176" s="64" t="s">
        <v>152</v>
      </c>
      <c r="J176" s="69"/>
      <c r="K176" s="69"/>
      <c r="L176" s="70">
        <v>0</v>
      </c>
      <c r="M176" s="70" t="s">
        <v>122</v>
      </c>
      <c r="N176" s="65" t="s">
        <v>6</v>
      </c>
      <c r="O176" s="71">
        <v>0</v>
      </c>
      <c r="P176" s="74">
        <v>27.88</v>
      </c>
      <c r="Q176" s="73">
        <v>268097.77000000072</v>
      </c>
    </row>
    <row r="177" spans="1:17" ht="14.25" customHeight="1">
      <c r="A177" s="64" t="s">
        <v>122</v>
      </c>
      <c r="B177" s="65">
        <v>46051</v>
      </c>
      <c r="C177" s="66">
        <f t="shared" si="0"/>
        <v>1</v>
      </c>
      <c r="D177" s="66">
        <f t="shared" si="1"/>
        <v>2026</v>
      </c>
      <c r="E177" s="67">
        <f t="shared" si="2"/>
        <v>46023</v>
      </c>
      <c r="F177" s="68" t="s">
        <v>82</v>
      </c>
      <c r="G177" s="68"/>
      <c r="H177" s="68" t="s">
        <v>151</v>
      </c>
      <c r="I177" s="64" t="s">
        <v>152</v>
      </c>
      <c r="J177" s="69"/>
      <c r="K177" s="69"/>
      <c r="L177" s="70">
        <v>0</v>
      </c>
      <c r="M177" s="70" t="s">
        <v>122</v>
      </c>
      <c r="N177" s="65" t="s">
        <v>6</v>
      </c>
      <c r="O177" s="71">
        <v>0</v>
      </c>
      <c r="P177" s="74">
        <v>58.24</v>
      </c>
      <c r="Q177" s="73">
        <v>268039.53000000073</v>
      </c>
    </row>
    <row r="178" spans="1:17" ht="14.25" customHeight="1">
      <c r="A178" s="64" t="s">
        <v>122</v>
      </c>
      <c r="B178" s="65">
        <v>46051</v>
      </c>
      <c r="C178" s="66">
        <f t="shared" si="0"/>
        <v>1</v>
      </c>
      <c r="D178" s="66">
        <f t="shared" si="1"/>
        <v>2026</v>
      </c>
      <c r="E178" s="67">
        <f t="shared" si="2"/>
        <v>46023</v>
      </c>
      <c r="F178" s="68" t="s">
        <v>82</v>
      </c>
      <c r="G178" s="68"/>
      <c r="H178" s="68" t="s">
        <v>151</v>
      </c>
      <c r="I178" s="64" t="s">
        <v>152</v>
      </c>
      <c r="J178" s="69"/>
      <c r="K178" s="69"/>
      <c r="L178" s="70">
        <v>0</v>
      </c>
      <c r="M178" s="70" t="s">
        <v>122</v>
      </c>
      <c r="N178" s="65" t="s">
        <v>6</v>
      </c>
      <c r="O178" s="71">
        <v>0</v>
      </c>
      <c r="P178" s="74">
        <v>27.49</v>
      </c>
      <c r="Q178" s="73">
        <v>268012.04000000074</v>
      </c>
    </row>
    <row r="179" spans="1:17" ht="14.25" customHeight="1">
      <c r="A179" s="64" t="s">
        <v>122</v>
      </c>
      <c r="B179" s="65">
        <v>46051</v>
      </c>
      <c r="C179" s="66">
        <f t="shared" si="0"/>
        <v>1</v>
      </c>
      <c r="D179" s="66">
        <f t="shared" si="1"/>
        <v>2026</v>
      </c>
      <c r="E179" s="67">
        <f t="shared" si="2"/>
        <v>46023</v>
      </c>
      <c r="F179" s="68" t="s">
        <v>82</v>
      </c>
      <c r="G179" s="68"/>
      <c r="H179" s="68" t="s">
        <v>151</v>
      </c>
      <c r="I179" s="64" t="s">
        <v>152</v>
      </c>
      <c r="J179" s="69"/>
      <c r="K179" s="69"/>
      <c r="L179" s="70">
        <v>0</v>
      </c>
      <c r="M179" s="70" t="s">
        <v>122</v>
      </c>
      <c r="N179" s="65" t="s">
        <v>6</v>
      </c>
      <c r="O179" s="71">
        <v>0</v>
      </c>
      <c r="P179" s="74">
        <v>43.8</v>
      </c>
      <c r="Q179" s="73">
        <v>267968.24000000075</v>
      </c>
    </row>
    <row r="180" spans="1:17" ht="14.25" customHeight="1">
      <c r="A180" s="64" t="s">
        <v>122</v>
      </c>
      <c r="B180" s="65">
        <v>46051</v>
      </c>
      <c r="C180" s="66">
        <f t="shared" si="0"/>
        <v>1</v>
      </c>
      <c r="D180" s="66">
        <f t="shared" si="1"/>
        <v>2026</v>
      </c>
      <c r="E180" s="67">
        <f t="shared" si="2"/>
        <v>46023</v>
      </c>
      <c r="F180" s="68" t="s">
        <v>82</v>
      </c>
      <c r="G180" s="68"/>
      <c r="H180" s="68" t="s">
        <v>151</v>
      </c>
      <c r="I180" s="64" t="s">
        <v>152</v>
      </c>
      <c r="J180" s="69"/>
      <c r="K180" s="69"/>
      <c r="L180" s="70">
        <v>0</v>
      </c>
      <c r="M180" s="70" t="s">
        <v>122</v>
      </c>
      <c r="N180" s="65" t="s">
        <v>6</v>
      </c>
      <c r="O180" s="71">
        <v>0</v>
      </c>
      <c r="P180" s="74">
        <v>79.8</v>
      </c>
      <c r="Q180" s="73">
        <v>267888.44000000076</v>
      </c>
    </row>
    <row r="181" spans="1:17" ht="14.25" customHeight="1">
      <c r="A181" s="64" t="s">
        <v>122</v>
      </c>
      <c r="B181" s="65">
        <v>46051</v>
      </c>
      <c r="C181" s="66">
        <f t="shared" si="0"/>
        <v>1</v>
      </c>
      <c r="D181" s="66">
        <f t="shared" si="1"/>
        <v>2026</v>
      </c>
      <c r="E181" s="67">
        <f t="shared" si="2"/>
        <v>46023</v>
      </c>
      <c r="F181" s="68" t="s">
        <v>82</v>
      </c>
      <c r="G181" s="68"/>
      <c r="H181" s="68" t="s">
        <v>151</v>
      </c>
      <c r="I181" s="64" t="s">
        <v>244</v>
      </c>
      <c r="J181" s="69"/>
      <c r="K181" s="69"/>
      <c r="L181" s="70">
        <v>0</v>
      </c>
      <c r="M181" s="70" t="s">
        <v>122</v>
      </c>
      <c r="N181" s="65" t="s">
        <v>6</v>
      </c>
      <c r="O181" s="71">
        <v>0</v>
      </c>
      <c r="P181" s="74">
        <v>71.040000000000006</v>
      </c>
      <c r="Q181" s="73">
        <v>267817.40000000078</v>
      </c>
    </row>
    <row r="182" spans="1:17" ht="14.25" customHeight="1">
      <c r="A182" s="64" t="s">
        <v>122</v>
      </c>
      <c r="B182" s="65">
        <v>46051</v>
      </c>
      <c r="C182" s="66">
        <f t="shared" si="0"/>
        <v>1</v>
      </c>
      <c r="D182" s="66">
        <f t="shared" si="1"/>
        <v>2026</v>
      </c>
      <c r="E182" s="67">
        <f t="shared" si="2"/>
        <v>46023</v>
      </c>
      <c r="F182" s="68" t="s">
        <v>82</v>
      </c>
      <c r="G182" s="68"/>
      <c r="H182" s="68" t="s">
        <v>151</v>
      </c>
      <c r="I182" s="64" t="s">
        <v>223</v>
      </c>
      <c r="J182" s="69"/>
      <c r="K182" s="69"/>
      <c r="L182" s="70">
        <v>0</v>
      </c>
      <c r="M182" s="70" t="s">
        <v>122</v>
      </c>
      <c r="N182" s="65" t="s">
        <v>6</v>
      </c>
      <c r="O182" s="71">
        <v>0</v>
      </c>
      <c r="P182" s="74">
        <v>113.8</v>
      </c>
      <c r="Q182" s="73">
        <v>267703.60000000079</v>
      </c>
    </row>
    <row r="183" spans="1:17" ht="14.25" customHeight="1">
      <c r="A183" s="64" t="s">
        <v>122</v>
      </c>
      <c r="B183" s="65">
        <v>46051</v>
      </c>
      <c r="C183" s="66">
        <f t="shared" si="0"/>
        <v>1</v>
      </c>
      <c r="D183" s="66">
        <f t="shared" si="1"/>
        <v>2026</v>
      </c>
      <c r="E183" s="67">
        <f t="shared" si="2"/>
        <v>46023</v>
      </c>
      <c r="F183" s="68" t="s">
        <v>82</v>
      </c>
      <c r="G183" s="68"/>
      <c r="H183" s="68" t="s">
        <v>151</v>
      </c>
      <c r="I183" s="64" t="s">
        <v>152</v>
      </c>
      <c r="J183" s="69"/>
      <c r="K183" s="69"/>
      <c r="L183" s="70">
        <v>0</v>
      </c>
      <c r="M183" s="70" t="s">
        <v>122</v>
      </c>
      <c r="N183" s="65" t="s">
        <v>6</v>
      </c>
      <c r="O183" s="71">
        <v>0</v>
      </c>
      <c r="P183" s="74">
        <v>127.9</v>
      </c>
      <c r="Q183" s="73">
        <v>267575.70000000077</v>
      </c>
    </row>
    <row r="184" spans="1:17" ht="14.25" customHeight="1">
      <c r="A184" s="64" t="s">
        <v>122</v>
      </c>
      <c r="B184" s="65">
        <v>46051</v>
      </c>
      <c r="C184" s="66">
        <f t="shared" si="0"/>
        <v>1</v>
      </c>
      <c r="D184" s="66">
        <f t="shared" si="1"/>
        <v>2026</v>
      </c>
      <c r="E184" s="67">
        <f t="shared" si="2"/>
        <v>46023</v>
      </c>
      <c r="F184" s="68" t="s">
        <v>82</v>
      </c>
      <c r="G184" s="68"/>
      <c r="H184" s="68" t="s">
        <v>151</v>
      </c>
      <c r="I184" s="64" t="s">
        <v>223</v>
      </c>
      <c r="J184" s="69"/>
      <c r="K184" s="69"/>
      <c r="L184" s="70">
        <v>0</v>
      </c>
      <c r="M184" s="70" t="s">
        <v>122</v>
      </c>
      <c r="N184" s="65" t="s">
        <v>6</v>
      </c>
      <c r="O184" s="71">
        <v>0</v>
      </c>
      <c r="P184" s="74">
        <v>130.79</v>
      </c>
      <c r="Q184" s="73">
        <v>267444.91000000079</v>
      </c>
    </row>
    <row r="185" spans="1:17" ht="14.25" customHeight="1">
      <c r="A185" s="64" t="s">
        <v>122</v>
      </c>
      <c r="B185" s="65">
        <v>46051</v>
      </c>
      <c r="C185" s="66">
        <f t="shared" si="0"/>
        <v>1</v>
      </c>
      <c r="D185" s="66">
        <f t="shared" si="1"/>
        <v>2026</v>
      </c>
      <c r="E185" s="67">
        <f t="shared" si="2"/>
        <v>46023</v>
      </c>
      <c r="F185" s="68" t="s">
        <v>82</v>
      </c>
      <c r="G185" s="68"/>
      <c r="H185" s="68" t="s">
        <v>151</v>
      </c>
      <c r="I185" s="64" t="s">
        <v>152</v>
      </c>
      <c r="J185" s="69"/>
      <c r="K185" s="69"/>
      <c r="L185" s="70">
        <v>0</v>
      </c>
      <c r="M185" s="70" t="s">
        <v>122</v>
      </c>
      <c r="N185" s="65" t="s">
        <v>6</v>
      </c>
      <c r="O185" s="71">
        <v>0</v>
      </c>
      <c r="P185" s="74">
        <v>27.88</v>
      </c>
      <c r="Q185" s="73">
        <v>267417.03000000078</v>
      </c>
    </row>
    <row r="186" spans="1:17" ht="14.25" customHeight="1">
      <c r="A186" s="64" t="s">
        <v>122</v>
      </c>
      <c r="B186" s="65">
        <v>46051</v>
      </c>
      <c r="C186" s="66">
        <f t="shared" si="0"/>
        <v>1</v>
      </c>
      <c r="D186" s="66">
        <f t="shared" si="1"/>
        <v>2026</v>
      </c>
      <c r="E186" s="67">
        <f t="shared" si="2"/>
        <v>46023</v>
      </c>
      <c r="F186" s="68" t="s">
        <v>82</v>
      </c>
      <c r="G186" s="68"/>
      <c r="H186" s="68" t="s">
        <v>151</v>
      </c>
      <c r="I186" s="64" t="s">
        <v>223</v>
      </c>
      <c r="J186" s="69"/>
      <c r="K186" s="69"/>
      <c r="L186" s="70">
        <v>0</v>
      </c>
      <c r="M186" s="70" t="s">
        <v>122</v>
      </c>
      <c r="N186" s="65" t="s">
        <v>6</v>
      </c>
      <c r="O186" s="71">
        <v>0</v>
      </c>
      <c r="P186" s="74">
        <v>50.18</v>
      </c>
      <c r="Q186" s="73">
        <v>267366.85000000079</v>
      </c>
    </row>
    <row r="187" spans="1:17" ht="14.25" customHeight="1">
      <c r="A187" s="64" t="s">
        <v>122</v>
      </c>
      <c r="B187" s="65">
        <v>46051</v>
      </c>
      <c r="C187" s="66">
        <f t="shared" si="0"/>
        <v>1</v>
      </c>
      <c r="D187" s="66">
        <f t="shared" si="1"/>
        <v>2026</v>
      </c>
      <c r="E187" s="67">
        <f t="shared" si="2"/>
        <v>46023</v>
      </c>
      <c r="F187" s="68" t="s">
        <v>82</v>
      </c>
      <c r="G187" s="68"/>
      <c r="H187" s="68" t="s">
        <v>151</v>
      </c>
      <c r="I187" s="64" t="s">
        <v>152</v>
      </c>
      <c r="J187" s="69"/>
      <c r="K187" s="69"/>
      <c r="L187" s="70">
        <v>0</v>
      </c>
      <c r="M187" s="70" t="s">
        <v>122</v>
      </c>
      <c r="N187" s="65" t="s">
        <v>6</v>
      </c>
      <c r="O187" s="71">
        <v>0</v>
      </c>
      <c r="P187" s="74">
        <v>29.99</v>
      </c>
      <c r="Q187" s="73">
        <v>267336.8600000008</v>
      </c>
    </row>
    <row r="188" spans="1:17" ht="14.25" customHeight="1">
      <c r="A188" s="64" t="s">
        <v>122</v>
      </c>
      <c r="B188" s="65">
        <v>46051</v>
      </c>
      <c r="C188" s="66">
        <f t="shared" si="0"/>
        <v>1</v>
      </c>
      <c r="D188" s="66">
        <f t="shared" si="1"/>
        <v>2026</v>
      </c>
      <c r="E188" s="67">
        <f t="shared" si="2"/>
        <v>46023</v>
      </c>
      <c r="F188" s="68" t="s">
        <v>82</v>
      </c>
      <c r="G188" s="68"/>
      <c r="H188" s="68" t="s">
        <v>151</v>
      </c>
      <c r="I188" s="64" t="s">
        <v>152</v>
      </c>
      <c r="J188" s="69"/>
      <c r="K188" s="69"/>
      <c r="L188" s="70">
        <v>0</v>
      </c>
      <c r="M188" s="70" t="s">
        <v>122</v>
      </c>
      <c r="N188" s="65" t="s">
        <v>6</v>
      </c>
      <c r="O188" s="71">
        <v>0</v>
      </c>
      <c r="P188" s="74">
        <v>28.16</v>
      </c>
      <c r="Q188" s="73">
        <v>267308.70000000083</v>
      </c>
    </row>
    <row r="189" spans="1:17" ht="14.25" customHeight="1">
      <c r="A189" s="64" t="s">
        <v>122</v>
      </c>
      <c r="B189" s="65">
        <v>46051</v>
      </c>
      <c r="C189" s="66">
        <f t="shared" si="0"/>
        <v>1</v>
      </c>
      <c r="D189" s="66">
        <f t="shared" si="1"/>
        <v>2026</v>
      </c>
      <c r="E189" s="67">
        <f t="shared" si="2"/>
        <v>46023</v>
      </c>
      <c r="F189" s="68" t="s">
        <v>82</v>
      </c>
      <c r="G189" s="68"/>
      <c r="H189" s="68" t="s">
        <v>151</v>
      </c>
      <c r="I189" s="64" t="s">
        <v>152</v>
      </c>
      <c r="J189" s="69"/>
      <c r="K189" s="69"/>
      <c r="L189" s="70">
        <v>0</v>
      </c>
      <c r="M189" s="70" t="s">
        <v>122</v>
      </c>
      <c r="N189" s="65" t="s">
        <v>6</v>
      </c>
      <c r="O189" s="71">
        <v>0</v>
      </c>
      <c r="P189" s="74">
        <v>43.68</v>
      </c>
      <c r="Q189" s="73">
        <v>267265.02000000083</v>
      </c>
    </row>
    <row r="190" spans="1:17" ht="14.25" customHeight="1">
      <c r="A190" s="64" t="s">
        <v>122</v>
      </c>
      <c r="B190" s="65">
        <v>46051</v>
      </c>
      <c r="C190" s="66">
        <f t="shared" si="0"/>
        <v>1</v>
      </c>
      <c r="D190" s="66">
        <f t="shared" si="1"/>
        <v>2026</v>
      </c>
      <c r="E190" s="67">
        <f t="shared" si="2"/>
        <v>46023</v>
      </c>
      <c r="F190" s="68" t="s">
        <v>82</v>
      </c>
      <c r="G190" s="68"/>
      <c r="H190" s="68" t="s">
        <v>151</v>
      </c>
      <c r="I190" s="64" t="s">
        <v>245</v>
      </c>
      <c r="J190" s="69"/>
      <c r="K190" s="69"/>
      <c r="L190" s="70">
        <v>0</v>
      </c>
      <c r="M190" s="70" t="s">
        <v>122</v>
      </c>
      <c r="N190" s="65" t="s">
        <v>6</v>
      </c>
      <c r="O190" s="71">
        <v>0</v>
      </c>
      <c r="P190" s="74">
        <v>80.180000000000007</v>
      </c>
      <c r="Q190" s="73">
        <v>267184.84000000084</v>
      </c>
    </row>
    <row r="191" spans="1:17" ht="14.25" customHeight="1">
      <c r="A191" s="64" t="s">
        <v>122</v>
      </c>
      <c r="B191" s="65">
        <v>46051</v>
      </c>
      <c r="C191" s="66">
        <f t="shared" si="0"/>
        <v>1</v>
      </c>
      <c r="D191" s="66">
        <f t="shared" si="1"/>
        <v>2026</v>
      </c>
      <c r="E191" s="67">
        <f t="shared" si="2"/>
        <v>46023</v>
      </c>
      <c r="F191" s="68" t="s">
        <v>82</v>
      </c>
      <c r="G191" s="68"/>
      <c r="H191" s="68" t="s">
        <v>151</v>
      </c>
      <c r="I191" s="64" t="s">
        <v>246</v>
      </c>
      <c r="J191" s="69"/>
      <c r="K191" s="69"/>
      <c r="L191" s="70">
        <v>0</v>
      </c>
      <c r="M191" s="70" t="s">
        <v>122</v>
      </c>
      <c r="N191" s="65" t="s">
        <v>6</v>
      </c>
      <c r="O191" s="71">
        <v>0</v>
      </c>
      <c r="P191" s="74">
        <v>68.98</v>
      </c>
      <c r="Q191" s="73">
        <v>267115.86000000086</v>
      </c>
    </row>
    <row r="192" spans="1:17" ht="14.25" customHeight="1">
      <c r="A192" s="64" t="s">
        <v>122</v>
      </c>
      <c r="B192" s="65">
        <v>46051</v>
      </c>
      <c r="C192" s="66">
        <f t="shared" si="0"/>
        <v>1</v>
      </c>
      <c r="D192" s="66">
        <f t="shared" si="1"/>
        <v>2026</v>
      </c>
      <c r="E192" s="67">
        <f t="shared" si="2"/>
        <v>46023</v>
      </c>
      <c r="F192" s="68" t="s">
        <v>82</v>
      </c>
      <c r="G192" s="68"/>
      <c r="H192" s="68" t="s">
        <v>151</v>
      </c>
      <c r="I192" s="64" t="s">
        <v>152</v>
      </c>
      <c r="J192" s="69"/>
      <c r="K192" s="69"/>
      <c r="L192" s="70">
        <v>0</v>
      </c>
      <c r="M192" s="70" t="s">
        <v>122</v>
      </c>
      <c r="N192" s="65" t="s">
        <v>6</v>
      </c>
      <c r="O192" s="71">
        <v>0</v>
      </c>
      <c r="P192" s="74">
        <v>101.16</v>
      </c>
      <c r="Q192" s="73">
        <v>267014.70000000088</v>
      </c>
    </row>
    <row r="193" spans="1:17" ht="14.25" customHeight="1">
      <c r="A193" s="64" t="s">
        <v>122</v>
      </c>
      <c r="B193" s="65">
        <v>46051</v>
      </c>
      <c r="C193" s="66">
        <f t="shared" si="0"/>
        <v>1</v>
      </c>
      <c r="D193" s="66">
        <f t="shared" si="1"/>
        <v>2026</v>
      </c>
      <c r="E193" s="67">
        <f t="shared" si="2"/>
        <v>46023</v>
      </c>
      <c r="F193" s="68" t="s">
        <v>82</v>
      </c>
      <c r="G193" s="68"/>
      <c r="H193" s="68" t="s">
        <v>151</v>
      </c>
      <c r="I193" s="64" t="s">
        <v>152</v>
      </c>
      <c r="J193" s="69"/>
      <c r="K193" s="69"/>
      <c r="L193" s="70">
        <v>0</v>
      </c>
      <c r="M193" s="70" t="s">
        <v>122</v>
      </c>
      <c r="N193" s="65" t="s">
        <v>6</v>
      </c>
      <c r="O193" s="71">
        <v>0</v>
      </c>
      <c r="P193" s="74">
        <v>62.52</v>
      </c>
      <c r="Q193" s="73">
        <v>266952.18000000087</v>
      </c>
    </row>
    <row r="194" spans="1:17" ht="14.25" customHeight="1">
      <c r="A194" s="64" t="s">
        <v>122</v>
      </c>
      <c r="B194" s="65">
        <v>46051</v>
      </c>
      <c r="C194" s="66">
        <f t="shared" si="0"/>
        <v>1</v>
      </c>
      <c r="D194" s="66">
        <f t="shared" si="1"/>
        <v>2026</v>
      </c>
      <c r="E194" s="67">
        <f t="shared" si="2"/>
        <v>46023</v>
      </c>
      <c r="F194" s="68" t="s">
        <v>82</v>
      </c>
      <c r="G194" s="68"/>
      <c r="H194" s="68" t="s">
        <v>151</v>
      </c>
      <c r="I194" s="64" t="s">
        <v>247</v>
      </c>
      <c r="J194" s="69"/>
      <c r="K194" s="69"/>
      <c r="L194" s="70">
        <v>0</v>
      </c>
      <c r="M194" s="70" t="s">
        <v>122</v>
      </c>
      <c r="N194" s="65" t="s">
        <v>6</v>
      </c>
      <c r="O194" s="71">
        <v>0</v>
      </c>
      <c r="P194" s="74">
        <v>77.989999999999995</v>
      </c>
      <c r="Q194" s="73">
        <v>266874.19000000088</v>
      </c>
    </row>
    <row r="195" spans="1:17" ht="14.25" customHeight="1">
      <c r="A195" s="64" t="s">
        <v>122</v>
      </c>
      <c r="B195" s="65">
        <v>46051</v>
      </c>
      <c r="C195" s="66">
        <f t="shared" si="0"/>
        <v>1</v>
      </c>
      <c r="D195" s="66">
        <f t="shared" si="1"/>
        <v>2026</v>
      </c>
      <c r="E195" s="67">
        <f t="shared" si="2"/>
        <v>46023</v>
      </c>
      <c r="F195" s="68" t="s">
        <v>82</v>
      </c>
      <c r="G195" s="68"/>
      <c r="H195" s="68" t="s">
        <v>151</v>
      </c>
      <c r="I195" s="64" t="s">
        <v>248</v>
      </c>
      <c r="J195" s="69"/>
      <c r="K195" s="69"/>
      <c r="L195" s="70">
        <v>0</v>
      </c>
      <c r="M195" s="70" t="s">
        <v>122</v>
      </c>
      <c r="N195" s="65" t="s">
        <v>6</v>
      </c>
      <c r="O195" s="71">
        <v>0</v>
      </c>
      <c r="P195" s="74">
        <v>102.26</v>
      </c>
      <c r="Q195" s="73">
        <v>266771.93000000087</v>
      </c>
    </row>
    <row r="196" spans="1:17" ht="14.25" customHeight="1">
      <c r="A196" s="64" t="s">
        <v>122</v>
      </c>
      <c r="B196" s="65">
        <v>46051</v>
      </c>
      <c r="C196" s="66">
        <f t="shared" si="0"/>
        <v>1</v>
      </c>
      <c r="D196" s="66">
        <f t="shared" si="1"/>
        <v>2026</v>
      </c>
      <c r="E196" s="67">
        <f t="shared" si="2"/>
        <v>46023</v>
      </c>
      <c r="F196" s="68" t="s">
        <v>82</v>
      </c>
      <c r="G196" s="68"/>
      <c r="H196" s="68" t="s">
        <v>151</v>
      </c>
      <c r="I196" s="64" t="s">
        <v>249</v>
      </c>
      <c r="J196" s="69" t="s">
        <v>250</v>
      </c>
      <c r="K196" s="69" t="s">
        <v>251</v>
      </c>
      <c r="L196" s="70">
        <v>396295</v>
      </c>
      <c r="M196" s="70" t="s">
        <v>122</v>
      </c>
      <c r="N196" s="65" t="s">
        <v>6</v>
      </c>
      <c r="O196" s="71">
        <v>0</v>
      </c>
      <c r="P196" s="74">
        <v>1002.1</v>
      </c>
      <c r="Q196" s="73">
        <v>265769.83000000089</v>
      </c>
    </row>
    <row r="197" spans="1:17" ht="14.25" customHeight="1">
      <c r="A197" s="64" t="s">
        <v>122</v>
      </c>
      <c r="B197" s="65">
        <v>46051</v>
      </c>
      <c r="C197" s="66">
        <f t="shared" si="0"/>
        <v>1</v>
      </c>
      <c r="D197" s="66">
        <f t="shared" si="1"/>
        <v>2026</v>
      </c>
      <c r="E197" s="67">
        <f t="shared" si="2"/>
        <v>46023</v>
      </c>
      <c r="F197" s="68" t="s">
        <v>47</v>
      </c>
      <c r="G197" s="68"/>
      <c r="H197" s="68" t="s">
        <v>47</v>
      </c>
      <c r="I197" s="64" t="s">
        <v>252</v>
      </c>
      <c r="J197" s="69"/>
      <c r="K197" s="69"/>
      <c r="L197" s="70">
        <v>0</v>
      </c>
      <c r="M197" s="70" t="s">
        <v>122</v>
      </c>
      <c r="N197" s="65" t="s">
        <v>6</v>
      </c>
      <c r="O197" s="71">
        <v>0</v>
      </c>
      <c r="P197" s="74">
        <v>304.92</v>
      </c>
      <c r="Q197" s="73">
        <v>265464.91000000091</v>
      </c>
    </row>
    <row r="198" spans="1:17" ht="14.25" customHeight="1">
      <c r="A198" s="64" t="s">
        <v>122</v>
      </c>
      <c r="B198" s="65">
        <v>46051</v>
      </c>
      <c r="C198" s="66">
        <f t="shared" si="0"/>
        <v>1</v>
      </c>
      <c r="D198" s="66">
        <f t="shared" si="1"/>
        <v>2026</v>
      </c>
      <c r="E198" s="67">
        <f t="shared" si="2"/>
        <v>46023</v>
      </c>
      <c r="F198" s="68" t="s">
        <v>82</v>
      </c>
      <c r="G198" s="68"/>
      <c r="H198" s="68" t="s">
        <v>151</v>
      </c>
      <c r="I198" s="64" t="s">
        <v>253</v>
      </c>
      <c r="J198" s="69"/>
      <c r="K198" s="69"/>
      <c r="L198" s="70">
        <v>0</v>
      </c>
      <c r="M198" s="70" t="s">
        <v>122</v>
      </c>
      <c r="N198" s="65" t="s">
        <v>6</v>
      </c>
      <c r="O198" s="71">
        <v>0</v>
      </c>
      <c r="P198" s="74">
        <v>74.540000000000006</v>
      </c>
      <c r="Q198" s="73">
        <v>265390.37000000093</v>
      </c>
    </row>
    <row r="199" spans="1:17" ht="14.25" customHeight="1">
      <c r="A199" s="64" t="s">
        <v>122</v>
      </c>
      <c r="B199" s="65">
        <v>46051</v>
      </c>
      <c r="C199" s="66">
        <f t="shared" si="0"/>
        <v>1</v>
      </c>
      <c r="D199" s="66">
        <f t="shared" si="1"/>
        <v>2026</v>
      </c>
      <c r="E199" s="67">
        <f t="shared" si="2"/>
        <v>46023</v>
      </c>
      <c r="F199" s="68" t="s">
        <v>43</v>
      </c>
      <c r="G199" s="68"/>
      <c r="H199" s="68" t="s">
        <v>254</v>
      </c>
      <c r="I199" s="64" t="s">
        <v>255</v>
      </c>
      <c r="J199" s="69"/>
      <c r="K199" s="69"/>
      <c r="L199" s="70">
        <v>0</v>
      </c>
      <c r="M199" s="70" t="s">
        <v>122</v>
      </c>
      <c r="N199" s="65" t="s">
        <v>6</v>
      </c>
      <c r="O199" s="71">
        <v>0</v>
      </c>
      <c r="P199" s="74">
        <v>1342.74</v>
      </c>
      <c r="Q199" s="73">
        <v>264047.63000000094</v>
      </c>
    </row>
    <row r="200" spans="1:17" ht="14.25" customHeight="1">
      <c r="A200" s="64" t="s">
        <v>122</v>
      </c>
      <c r="B200" s="65">
        <v>46051</v>
      </c>
      <c r="C200" s="66">
        <f t="shared" si="0"/>
        <v>1</v>
      </c>
      <c r="D200" s="66">
        <f t="shared" si="1"/>
        <v>2026</v>
      </c>
      <c r="E200" s="67">
        <f t="shared" si="2"/>
        <v>46023</v>
      </c>
      <c r="F200" s="68" t="s">
        <v>43</v>
      </c>
      <c r="G200" s="68"/>
      <c r="H200" s="68" t="s">
        <v>254</v>
      </c>
      <c r="I200" s="64" t="s">
        <v>256</v>
      </c>
      <c r="J200" s="69"/>
      <c r="K200" s="69"/>
      <c r="L200" s="70">
        <v>0</v>
      </c>
      <c r="M200" s="70" t="s">
        <v>122</v>
      </c>
      <c r="N200" s="65" t="s">
        <v>6</v>
      </c>
      <c r="O200" s="71">
        <v>0</v>
      </c>
      <c r="P200" s="74">
        <v>2165.94</v>
      </c>
      <c r="Q200" s="73">
        <v>261881.69000000093</v>
      </c>
    </row>
    <row r="201" spans="1:17" ht="14.25" customHeight="1">
      <c r="A201" s="64" t="s">
        <v>122</v>
      </c>
      <c r="B201" s="65">
        <v>46051</v>
      </c>
      <c r="C201" s="66">
        <f t="shared" si="0"/>
        <v>1</v>
      </c>
      <c r="D201" s="66">
        <f t="shared" si="1"/>
        <v>2026</v>
      </c>
      <c r="E201" s="67">
        <f t="shared" si="2"/>
        <v>46023</v>
      </c>
      <c r="F201" s="68" t="s">
        <v>43</v>
      </c>
      <c r="G201" s="68"/>
      <c r="H201" s="68" t="s">
        <v>254</v>
      </c>
      <c r="I201" s="64" t="s">
        <v>257</v>
      </c>
      <c r="J201" s="69"/>
      <c r="K201" s="69"/>
      <c r="L201" s="70">
        <v>0</v>
      </c>
      <c r="M201" s="70" t="s">
        <v>122</v>
      </c>
      <c r="N201" s="65" t="s">
        <v>6</v>
      </c>
      <c r="O201" s="71">
        <v>0</v>
      </c>
      <c r="P201" s="74">
        <v>573.24</v>
      </c>
      <c r="Q201" s="73">
        <v>261308.45000000094</v>
      </c>
    </row>
    <row r="202" spans="1:17" ht="14.25" customHeight="1">
      <c r="A202" s="64" t="s">
        <v>122</v>
      </c>
      <c r="B202" s="65">
        <v>46051</v>
      </c>
      <c r="C202" s="66">
        <f t="shared" si="0"/>
        <v>1</v>
      </c>
      <c r="D202" s="66">
        <f t="shared" si="1"/>
        <v>2026</v>
      </c>
      <c r="E202" s="67">
        <f t="shared" si="2"/>
        <v>46023</v>
      </c>
      <c r="F202" s="68" t="s">
        <v>43</v>
      </c>
      <c r="G202" s="68"/>
      <c r="H202" s="68" t="s">
        <v>254</v>
      </c>
      <c r="I202" s="64" t="s">
        <v>258</v>
      </c>
      <c r="J202" s="69"/>
      <c r="K202" s="69"/>
      <c r="L202" s="70">
        <v>0</v>
      </c>
      <c r="M202" s="70" t="s">
        <v>122</v>
      </c>
      <c r="N202" s="65" t="s">
        <v>6</v>
      </c>
      <c r="O202" s="71">
        <v>0</v>
      </c>
      <c r="P202" s="74">
        <v>3728</v>
      </c>
      <c r="Q202" s="73">
        <v>257580.45000000094</v>
      </c>
    </row>
    <row r="203" spans="1:17" ht="14.25" customHeight="1">
      <c r="A203" s="64" t="s">
        <v>122</v>
      </c>
      <c r="B203" s="65">
        <v>46051</v>
      </c>
      <c r="C203" s="66">
        <f t="shared" si="0"/>
        <v>1</v>
      </c>
      <c r="D203" s="66">
        <f t="shared" si="1"/>
        <v>2026</v>
      </c>
      <c r="E203" s="67">
        <f t="shared" si="2"/>
        <v>46023</v>
      </c>
      <c r="F203" s="68" t="s">
        <v>43</v>
      </c>
      <c r="G203" s="68"/>
      <c r="H203" s="68" t="s">
        <v>254</v>
      </c>
      <c r="I203" s="64" t="s">
        <v>259</v>
      </c>
      <c r="J203" s="69"/>
      <c r="K203" s="69"/>
      <c r="L203" s="70">
        <v>0</v>
      </c>
      <c r="M203" s="70" t="s">
        <v>122</v>
      </c>
      <c r="N203" s="65" t="s">
        <v>6</v>
      </c>
      <c r="O203" s="71">
        <v>0</v>
      </c>
      <c r="P203" s="74">
        <v>888.53</v>
      </c>
      <c r="Q203" s="73">
        <v>256691.92000000094</v>
      </c>
    </row>
    <row r="204" spans="1:17" ht="14.25" customHeight="1">
      <c r="A204" s="64" t="s">
        <v>122</v>
      </c>
      <c r="B204" s="65">
        <v>46051</v>
      </c>
      <c r="C204" s="66">
        <f t="shared" si="0"/>
        <v>1</v>
      </c>
      <c r="D204" s="66">
        <f t="shared" si="1"/>
        <v>2026</v>
      </c>
      <c r="E204" s="67">
        <f t="shared" si="2"/>
        <v>46023</v>
      </c>
      <c r="F204" s="68" t="s">
        <v>43</v>
      </c>
      <c r="G204" s="68"/>
      <c r="H204" s="68" t="s">
        <v>254</v>
      </c>
      <c r="I204" s="64" t="s">
        <v>260</v>
      </c>
      <c r="J204" s="69"/>
      <c r="K204" s="69"/>
      <c r="L204" s="70">
        <v>0</v>
      </c>
      <c r="M204" s="70" t="s">
        <v>122</v>
      </c>
      <c r="N204" s="65" t="s">
        <v>6</v>
      </c>
      <c r="O204" s="71">
        <v>0</v>
      </c>
      <c r="P204" s="74">
        <v>1227.69</v>
      </c>
      <c r="Q204" s="73">
        <v>255464.23000000094</v>
      </c>
    </row>
    <row r="205" spans="1:17" ht="14.25" customHeight="1">
      <c r="A205" s="64" t="s">
        <v>122</v>
      </c>
      <c r="B205" s="65">
        <v>46051</v>
      </c>
      <c r="C205" s="66">
        <f t="shared" si="0"/>
        <v>1</v>
      </c>
      <c r="D205" s="66">
        <f t="shared" si="1"/>
        <v>2026</v>
      </c>
      <c r="E205" s="67">
        <f t="shared" si="2"/>
        <v>46023</v>
      </c>
      <c r="F205" s="68" t="s">
        <v>43</v>
      </c>
      <c r="G205" s="68"/>
      <c r="H205" s="68" t="s">
        <v>254</v>
      </c>
      <c r="I205" s="64" t="s">
        <v>261</v>
      </c>
      <c r="J205" s="69"/>
      <c r="K205" s="69"/>
      <c r="L205" s="70">
        <v>0</v>
      </c>
      <c r="M205" s="70" t="s">
        <v>122</v>
      </c>
      <c r="N205" s="65" t="s">
        <v>6</v>
      </c>
      <c r="O205" s="71">
        <v>0</v>
      </c>
      <c r="P205" s="74">
        <v>726.45</v>
      </c>
      <c r="Q205" s="73">
        <v>254737.78000000093</v>
      </c>
    </row>
    <row r="206" spans="1:17" ht="14.25" customHeight="1">
      <c r="A206" s="64" t="s">
        <v>122</v>
      </c>
      <c r="B206" s="65">
        <v>46051</v>
      </c>
      <c r="C206" s="66">
        <f t="shared" si="0"/>
        <v>1</v>
      </c>
      <c r="D206" s="66">
        <f t="shared" si="1"/>
        <v>2026</v>
      </c>
      <c r="E206" s="67">
        <f t="shared" si="2"/>
        <v>46023</v>
      </c>
      <c r="F206" s="68" t="s">
        <v>43</v>
      </c>
      <c r="G206" s="68"/>
      <c r="H206" s="68" t="s">
        <v>254</v>
      </c>
      <c r="I206" s="64" t="s">
        <v>262</v>
      </c>
      <c r="J206" s="69"/>
      <c r="K206" s="69"/>
      <c r="L206" s="70">
        <v>0</v>
      </c>
      <c r="M206" s="70" t="s">
        <v>122</v>
      </c>
      <c r="N206" s="65" t="s">
        <v>6</v>
      </c>
      <c r="O206" s="71">
        <v>0</v>
      </c>
      <c r="P206" s="74">
        <v>1176.32</v>
      </c>
      <c r="Q206" s="73">
        <v>253561.46000000092</v>
      </c>
    </row>
    <row r="207" spans="1:17" ht="14.25" customHeight="1">
      <c r="A207" s="64" t="s">
        <v>122</v>
      </c>
      <c r="B207" s="65">
        <v>46051</v>
      </c>
      <c r="C207" s="66">
        <f t="shared" si="0"/>
        <v>1</v>
      </c>
      <c r="D207" s="66">
        <f t="shared" si="1"/>
        <v>2026</v>
      </c>
      <c r="E207" s="67">
        <f t="shared" si="2"/>
        <v>46023</v>
      </c>
      <c r="F207" s="68" t="s">
        <v>43</v>
      </c>
      <c r="G207" s="68"/>
      <c r="H207" s="68" t="s">
        <v>254</v>
      </c>
      <c r="I207" s="64" t="s">
        <v>263</v>
      </c>
      <c r="J207" s="69"/>
      <c r="K207" s="69"/>
      <c r="L207" s="70">
        <v>0</v>
      </c>
      <c r="M207" s="70" t="s">
        <v>122</v>
      </c>
      <c r="N207" s="65" t="s">
        <v>6</v>
      </c>
      <c r="O207" s="71">
        <v>0</v>
      </c>
      <c r="P207" s="74">
        <v>1726.88</v>
      </c>
      <c r="Q207" s="73">
        <v>251834.58000000092</v>
      </c>
    </row>
    <row r="208" spans="1:17" ht="14.25" customHeight="1">
      <c r="A208" s="64" t="s">
        <v>122</v>
      </c>
      <c r="B208" s="65">
        <v>46051</v>
      </c>
      <c r="C208" s="66">
        <f t="shared" si="0"/>
        <v>1</v>
      </c>
      <c r="D208" s="66">
        <f t="shared" si="1"/>
        <v>2026</v>
      </c>
      <c r="E208" s="67">
        <f t="shared" si="2"/>
        <v>46023</v>
      </c>
      <c r="F208" s="68" t="s">
        <v>43</v>
      </c>
      <c r="G208" s="68"/>
      <c r="H208" s="68" t="s">
        <v>254</v>
      </c>
      <c r="I208" s="64" t="s">
        <v>264</v>
      </c>
      <c r="J208" s="69"/>
      <c r="K208" s="69"/>
      <c r="L208" s="70">
        <v>0</v>
      </c>
      <c r="M208" s="70" t="s">
        <v>122</v>
      </c>
      <c r="N208" s="65" t="s">
        <v>6</v>
      </c>
      <c r="O208" s="71">
        <v>0</v>
      </c>
      <c r="P208" s="74">
        <v>689.14</v>
      </c>
      <c r="Q208" s="73">
        <v>251145.4400000009</v>
      </c>
    </row>
    <row r="209" spans="1:17" ht="14.25" customHeight="1">
      <c r="A209" s="64" t="s">
        <v>122</v>
      </c>
      <c r="B209" s="65">
        <v>46051</v>
      </c>
      <c r="C209" s="66">
        <f t="shared" si="0"/>
        <v>1</v>
      </c>
      <c r="D209" s="66">
        <f t="shared" si="1"/>
        <v>2026</v>
      </c>
      <c r="E209" s="67">
        <f t="shared" si="2"/>
        <v>46023</v>
      </c>
      <c r="F209" s="68" t="s">
        <v>43</v>
      </c>
      <c r="G209" s="68"/>
      <c r="H209" s="68" t="s">
        <v>254</v>
      </c>
      <c r="I209" s="64" t="s">
        <v>265</v>
      </c>
      <c r="J209" s="69"/>
      <c r="K209" s="69"/>
      <c r="L209" s="70">
        <v>0</v>
      </c>
      <c r="M209" s="70" t="s">
        <v>122</v>
      </c>
      <c r="N209" s="65" t="s">
        <v>6</v>
      </c>
      <c r="O209" s="71">
        <v>0</v>
      </c>
      <c r="P209" s="74">
        <v>744.31</v>
      </c>
      <c r="Q209" s="73">
        <v>250401.13000000091</v>
      </c>
    </row>
    <row r="210" spans="1:17" ht="14.25" customHeight="1">
      <c r="A210" s="64" t="s">
        <v>122</v>
      </c>
      <c r="B210" s="65">
        <v>46051</v>
      </c>
      <c r="C210" s="66">
        <f t="shared" si="0"/>
        <v>1</v>
      </c>
      <c r="D210" s="66">
        <f t="shared" si="1"/>
        <v>2026</v>
      </c>
      <c r="E210" s="67">
        <f t="shared" si="2"/>
        <v>46023</v>
      </c>
      <c r="F210" s="68" t="s">
        <v>43</v>
      </c>
      <c r="G210" s="68"/>
      <c r="H210" s="68" t="s">
        <v>254</v>
      </c>
      <c r="I210" s="64" t="s">
        <v>266</v>
      </c>
      <c r="J210" s="69"/>
      <c r="K210" s="69"/>
      <c r="L210" s="70">
        <v>0</v>
      </c>
      <c r="M210" s="70" t="s">
        <v>122</v>
      </c>
      <c r="N210" s="65" t="s">
        <v>6</v>
      </c>
      <c r="O210" s="71">
        <v>0</v>
      </c>
      <c r="P210" s="74">
        <v>1267.05</v>
      </c>
      <c r="Q210" s="73">
        <v>249134.08000000092</v>
      </c>
    </row>
    <row r="211" spans="1:17" ht="14.25" customHeight="1">
      <c r="A211" s="64" t="s">
        <v>122</v>
      </c>
      <c r="B211" s="65">
        <v>46051</v>
      </c>
      <c r="C211" s="66">
        <f t="shared" si="0"/>
        <v>1</v>
      </c>
      <c r="D211" s="66">
        <f t="shared" si="1"/>
        <v>2026</v>
      </c>
      <c r="E211" s="67">
        <f t="shared" si="2"/>
        <v>46023</v>
      </c>
      <c r="F211" s="68" t="s">
        <v>43</v>
      </c>
      <c r="G211" s="68"/>
      <c r="H211" s="68" t="s">
        <v>254</v>
      </c>
      <c r="I211" s="64" t="s">
        <v>267</v>
      </c>
      <c r="J211" s="69"/>
      <c r="K211" s="69"/>
      <c r="L211" s="70">
        <v>0</v>
      </c>
      <c r="M211" s="70" t="s">
        <v>122</v>
      </c>
      <c r="N211" s="65" t="s">
        <v>6</v>
      </c>
      <c r="O211" s="71">
        <v>0</v>
      </c>
      <c r="P211" s="74">
        <v>608.58000000000004</v>
      </c>
      <c r="Q211" s="73">
        <v>248525.50000000093</v>
      </c>
    </row>
    <row r="212" spans="1:17" ht="14.25" customHeight="1">
      <c r="A212" s="64" t="s">
        <v>122</v>
      </c>
      <c r="B212" s="65">
        <v>46051</v>
      </c>
      <c r="C212" s="66">
        <f t="shared" si="0"/>
        <v>1</v>
      </c>
      <c r="D212" s="66">
        <f t="shared" si="1"/>
        <v>2026</v>
      </c>
      <c r="E212" s="67">
        <f t="shared" si="2"/>
        <v>46023</v>
      </c>
      <c r="F212" s="68" t="s">
        <v>43</v>
      </c>
      <c r="G212" s="68"/>
      <c r="H212" s="68" t="s">
        <v>254</v>
      </c>
      <c r="I212" s="64" t="s">
        <v>268</v>
      </c>
      <c r="J212" s="69"/>
      <c r="K212" s="69"/>
      <c r="L212" s="70">
        <v>0</v>
      </c>
      <c r="M212" s="70" t="s">
        <v>122</v>
      </c>
      <c r="N212" s="65" t="s">
        <v>6</v>
      </c>
      <c r="O212" s="71">
        <v>0</v>
      </c>
      <c r="P212" s="74">
        <v>689.14</v>
      </c>
      <c r="Q212" s="73">
        <v>247836.36000000092</v>
      </c>
    </row>
    <row r="213" spans="1:17" ht="14.25" customHeight="1">
      <c r="A213" s="64" t="s">
        <v>122</v>
      </c>
      <c r="B213" s="65">
        <v>46051</v>
      </c>
      <c r="C213" s="66">
        <f t="shared" si="0"/>
        <v>1</v>
      </c>
      <c r="D213" s="66">
        <f t="shared" si="1"/>
        <v>2026</v>
      </c>
      <c r="E213" s="67">
        <f t="shared" si="2"/>
        <v>46023</v>
      </c>
      <c r="F213" s="68" t="s">
        <v>43</v>
      </c>
      <c r="G213" s="68"/>
      <c r="H213" s="68" t="s">
        <v>254</v>
      </c>
      <c r="I213" s="64" t="s">
        <v>269</v>
      </c>
      <c r="J213" s="69"/>
      <c r="K213" s="69"/>
      <c r="L213" s="70">
        <v>0</v>
      </c>
      <c r="M213" s="70" t="s">
        <v>122</v>
      </c>
      <c r="N213" s="65" t="s">
        <v>6</v>
      </c>
      <c r="O213" s="71">
        <v>0</v>
      </c>
      <c r="P213" s="74">
        <v>3270.54</v>
      </c>
      <c r="Q213" s="73">
        <v>244565.82000000091</v>
      </c>
    </row>
    <row r="214" spans="1:17" ht="14.25" customHeight="1">
      <c r="A214" s="64" t="s">
        <v>122</v>
      </c>
      <c r="B214" s="65">
        <v>46051</v>
      </c>
      <c r="C214" s="66">
        <f t="shared" si="0"/>
        <v>1</v>
      </c>
      <c r="D214" s="66">
        <f t="shared" si="1"/>
        <v>2026</v>
      </c>
      <c r="E214" s="67">
        <f t="shared" si="2"/>
        <v>46023</v>
      </c>
      <c r="F214" s="68" t="s">
        <v>43</v>
      </c>
      <c r="G214" s="68"/>
      <c r="H214" s="68" t="s">
        <v>254</v>
      </c>
      <c r="I214" s="64" t="s">
        <v>270</v>
      </c>
      <c r="J214" s="69"/>
      <c r="K214" s="69"/>
      <c r="L214" s="70">
        <v>0</v>
      </c>
      <c r="M214" s="70" t="s">
        <v>122</v>
      </c>
      <c r="N214" s="65" t="s">
        <v>6</v>
      </c>
      <c r="O214" s="71">
        <v>0</v>
      </c>
      <c r="P214" s="74">
        <v>790.76</v>
      </c>
      <c r="Q214" s="73">
        <v>243775.0600000009</v>
      </c>
    </row>
    <row r="215" spans="1:17" ht="14.25" customHeight="1">
      <c r="A215" s="64" t="s">
        <v>122</v>
      </c>
      <c r="B215" s="65">
        <v>46051</v>
      </c>
      <c r="C215" s="66">
        <f t="shared" si="0"/>
        <v>1</v>
      </c>
      <c r="D215" s="66">
        <f t="shared" si="1"/>
        <v>2026</v>
      </c>
      <c r="E215" s="67">
        <f t="shared" si="2"/>
        <v>46023</v>
      </c>
      <c r="F215" s="68" t="s">
        <v>82</v>
      </c>
      <c r="G215" s="68"/>
      <c r="H215" s="68" t="s">
        <v>151</v>
      </c>
      <c r="I215" s="64" t="s">
        <v>271</v>
      </c>
      <c r="J215" s="69" t="s">
        <v>272</v>
      </c>
      <c r="K215" s="69" t="s">
        <v>273</v>
      </c>
      <c r="L215" s="70">
        <v>2777</v>
      </c>
      <c r="M215" s="70" t="s">
        <v>122</v>
      </c>
      <c r="N215" s="65" t="s">
        <v>6</v>
      </c>
      <c r="O215" s="71">
        <v>0</v>
      </c>
      <c r="P215" s="74">
        <v>702.96</v>
      </c>
      <c r="Q215" s="73">
        <v>243072.10000000091</v>
      </c>
    </row>
    <row r="216" spans="1:17" ht="14.25" customHeight="1">
      <c r="A216" s="64" t="s">
        <v>122</v>
      </c>
      <c r="B216" s="65">
        <v>46051</v>
      </c>
      <c r="C216" s="66">
        <f t="shared" si="0"/>
        <v>1</v>
      </c>
      <c r="D216" s="66">
        <f t="shared" si="1"/>
        <v>2026</v>
      </c>
      <c r="E216" s="67">
        <f t="shared" si="2"/>
        <v>46023</v>
      </c>
      <c r="F216" s="68" t="s">
        <v>43</v>
      </c>
      <c r="G216" s="68"/>
      <c r="H216" s="68" t="s">
        <v>254</v>
      </c>
      <c r="I216" s="64" t="s">
        <v>274</v>
      </c>
      <c r="J216" s="69"/>
      <c r="K216" s="69"/>
      <c r="L216" s="70">
        <v>0</v>
      </c>
      <c r="M216" s="70" t="s">
        <v>122</v>
      </c>
      <c r="N216" s="65" t="s">
        <v>6</v>
      </c>
      <c r="O216" s="71">
        <v>0</v>
      </c>
      <c r="P216" s="74">
        <v>2599.96</v>
      </c>
      <c r="Q216" s="73">
        <v>240472.14000000092</v>
      </c>
    </row>
    <row r="217" spans="1:17" ht="14.25" customHeight="1">
      <c r="A217" s="64" t="s">
        <v>122</v>
      </c>
      <c r="B217" s="65">
        <v>46051</v>
      </c>
      <c r="C217" s="66">
        <f t="shared" si="0"/>
        <v>1</v>
      </c>
      <c r="D217" s="66">
        <f t="shared" si="1"/>
        <v>2026</v>
      </c>
      <c r="E217" s="67">
        <f t="shared" si="2"/>
        <v>46023</v>
      </c>
      <c r="F217" s="68" t="s">
        <v>43</v>
      </c>
      <c r="G217" s="68"/>
      <c r="H217" s="68" t="s">
        <v>254</v>
      </c>
      <c r="I217" s="64" t="s">
        <v>275</v>
      </c>
      <c r="J217" s="69"/>
      <c r="K217" s="69"/>
      <c r="L217" s="70">
        <v>0</v>
      </c>
      <c r="M217" s="70" t="s">
        <v>122</v>
      </c>
      <c r="N217" s="65" t="s">
        <v>6</v>
      </c>
      <c r="O217" s="71">
        <v>0</v>
      </c>
      <c r="P217" s="74">
        <v>1895.79</v>
      </c>
      <c r="Q217" s="73">
        <v>238576.35000000091</v>
      </c>
    </row>
    <row r="218" spans="1:17" ht="14.25" customHeight="1">
      <c r="A218" s="64" t="s">
        <v>122</v>
      </c>
      <c r="B218" s="65">
        <v>46051</v>
      </c>
      <c r="C218" s="66">
        <f t="shared" si="0"/>
        <v>1</v>
      </c>
      <c r="D218" s="66">
        <f t="shared" si="1"/>
        <v>2026</v>
      </c>
      <c r="E218" s="67">
        <f t="shared" si="2"/>
        <v>46023</v>
      </c>
      <c r="F218" s="68" t="s">
        <v>98</v>
      </c>
      <c r="G218" s="68"/>
      <c r="H218" s="68" t="s">
        <v>276</v>
      </c>
      <c r="I218" s="64" t="s">
        <v>277</v>
      </c>
      <c r="J218" s="69" t="s">
        <v>278</v>
      </c>
      <c r="K218" s="69" t="s">
        <v>279</v>
      </c>
      <c r="L218" s="70">
        <v>0</v>
      </c>
      <c r="M218" s="70" t="s">
        <v>122</v>
      </c>
      <c r="N218" s="65" t="s">
        <v>6</v>
      </c>
      <c r="O218" s="71">
        <v>0</v>
      </c>
      <c r="P218" s="74">
        <v>3718.83</v>
      </c>
      <c r="Q218" s="73">
        <v>234857.52000000092</v>
      </c>
    </row>
    <row r="219" spans="1:17" ht="14.25" customHeight="1">
      <c r="A219" s="64" t="s">
        <v>122</v>
      </c>
      <c r="B219" s="65">
        <v>46051</v>
      </c>
      <c r="C219" s="66">
        <f t="shared" si="0"/>
        <v>1</v>
      </c>
      <c r="D219" s="66">
        <f t="shared" si="1"/>
        <v>2026</v>
      </c>
      <c r="E219" s="67">
        <f t="shared" si="2"/>
        <v>46023</v>
      </c>
      <c r="F219" s="68" t="s">
        <v>165</v>
      </c>
      <c r="G219" s="68"/>
      <c r="H219" s="68" t="s">
        <v>165</v>
      </c>
      <c r="I219" s="64" t="s">
        <v>139</v>
      </c>
      <c r="J219" s="69" t="s">
        <v>140</v>
      </c>
      <c r="K219" s="69" t="s">
        <v>141</v>
      </c>
      <c r="L219" s="70">
        <v>0</v>
      </c>
      <c r="M219" s="70" t="s">
        <v>122</v>
      </c>
      <c r="N219" s="65" t="s">
        <v>6</v>
      </c>
      <c r="O219" s="71">
        <v>10.25</v>
      </c>
      <c r="P219" s="74">
        <v>0</v>
      </c>
      <c r="Q219" s="73">
        <v>234867.77000000092</v>
      </c>
    </row>
    <row r="220" spans="1:17" ht="14.25" customHeight="1">
      <c r="A220" s="64" t="s">
        <v>1</v>
      </c>
      <c r="B220" s="65">
        <v>46051</v>
      </c>
      <c r="C220" s="66">
        <f t="shared" si="0"/>
        <v>1</v>
      </c>
      <c r="D220" s="66">
        <f t="shared" si="1"/>
        <v>2026</v>
      </c>
      <c r="E220" s="67">
        <f t="shared" si="2"/>
        <v>46023</v>
      </c>
      <c r="F220" s="68" t="s">
        <v>142</v>
      </c>
      <c r="G220" s="68"/>
      <c r="H220" s="68"/>
      <c r="I220" s="64" t="s">
        <v>182</v>
      </c>
      <c r="J220" s="69" t="s">
        <v>126</v>
      </c>
      <c r="K220" s="69" t="s">
        <v>127</v>
      </c>
      <c r="L220" s="70">
        <v>0</v>
      </c>
      <c r="M220" s="70" t="s">
        <v>137</v>
      </c>
      <c r="N220" s="65"/>
      <c r="O220" s="71">
        <v>45000</v>
      </c>
      <c r="P220" s="74">
        <v>0</v>
      </c>
      <c r="Q220" s="73">
        <v>282309.43000000092</v>
      </c>
    </row>
    <row r="221" spans="1:17" ht="14.25" customHeight="1">
      <c r="A221" s="64" t="s">
        <v>1</v>
      </c>
      <c r="B221" s="65">
        <v>46051</v>
      </c>
      <c r="C221" s="66">
        <f t="shared" si="0"/>
        <v>1</v>
      </c>
      <c r="D221" s="66">
        <f t="shared" si="1"/>
        <v>2026</v>
      </c>
      <c r="E221" s="67">
        <f t="shared" si="2"/>
        <v>46023</v>
      </c>
      <c r="F221" s="68" t="s">
        <v>138</v>
      </c>
      <c r="G221" s="68"/>
      <c r="H221" s="68"/>
      <c r="I221" s="64" t="s">
        <v>139</v>
      </c>
      <c r="J221" s="69" t="s">
        <v>140</v>
      </c>
      <c r="K221" s="69" t="s">
        <v>141</v>
      </c>
      <c r="L221" s="70">
        <v>0</v>
      </c>
      <c r="M221" s="70" t="s">
        <v>137</v>
      </c>
      <c r="N221" s="65"/>
      <c r="O221" s="71">
        <v>2.25</v>
      </c>
      <c r="P221" s="74">
        <v>0</v>
      </c>
      <c r="Q221" s="73">
        <v>282311.68000000092</v>
      </c>
    </row>
    <row r="222" spans="1:17" ht="14.25" customHeight="1">
      <c r="A222" s="64" t="s">
        <v>1</v>
      </c>
      <c r="B222" s="65">
        <v>46051</v>
      </c>
      <c r="C222" s="66">
        <f t="shared" si="0"/>
        <v>1</v>
      </c>
      <c r="D222" s="66">
        <f t="shared" si="1"/>
        <v>2026</v>
      </c>
      <c r="E222" s="67">
        <f t="shared" si="2"/>
        <v>46023</v>
      </c>
      <c r="F222" s="68" t="s">
        <v>72</v>
      </c>
      <c r="G222" s="68"/>
      <c r="H222" s="68"/>
      <c r="I222" s="64" t="s">
        <v>280</v>
      </c>
      <c r="J222" s="69"/>
      <c r="K222" s="69"/>
      <c r="L222" s="70">
        <v>0</v>
      </c>
      <c r="M222" s="70" t="s">
        <v>137</v>
      </c>
      <c r="N222" s="65"/>
      <c r="O222" s="71">
        <v>0</v>
      </c>
      <c r="P222" s="74">
        <v>258.04000000000002</v>
      </c>
      <c r="Q222" s="73">
        <v>282053.64000000095</v>
      </c>
    </row>
    <row r="223" spans="1:17" ht="14.25" customHeight="1">
      <c r="A223" s="64" t="s">
        <v>1</v>
      </c>
      <c r="B223" s="65">
        <v>46051</v>
      </c>
      <c r="C223" s="66">
        <f t="shared" si="0"/>
        <v>1</v>
      </c>
      <c r="D223" s="66">
        <f t="shared" si="1"/>
        <v>2026</v>
      </c>
      <c r="E223" s="67">
        <f t="shared" si="2"/>
        <v>46023</v>
      </c>
      <c r="F223" s="68" t="s">
        <v>281</v>
      </c>
      <c r="G223" s="68"/>
      <c r="H223" s="68"/>
      <c r="I223" s="64" t="s">
        <v>252</v>
      </c>
      <c r="J223" s="69"/>
      <c r="K223" s="69"/>
      <c r="L223" s="70">
        <v>0</v>
      </c>
      <c r="M223" s="70" t="s">
        <v>137</v>
      </c>
      <c r="N223" s="65"/>
      <c r="O223" s="71">
        <v>0</v>
      </c>
      <c r="P223" s="74">
        <v>263.95</v>
      </c>
      <c r="Q223" s="73">
        <v>281789.69000000093</v>
      </c>
    </row>
    <row r="224" spans="1:17" ht="14.25" customHeight="1">
      <c r="A224" s="64" t="s">
        <v>1</v>
      </c>
      <c r="B224" s="65">
        <v>46051</v>
      </c>
      <c r="C224" s="66">
        <f t="shared" si="0"/>
        <v>1</v>
      </c>
      <c r="D224" s="66">
        <f t="shared" si="1"/>
        <v>2026</v>
      </c>
      <c r="E224" s="67">
        <f t="shared" si="2"/>
        <v>46023</v>
      </c>
      <c r="F224" s="68" t="s">
        <v>43</v>
      </c>
      <c r="G224" s="68"/>
      <c r="H224" s="68"/>
      <c r="I224" s="64" t="s">
        <v>282</v>
      </c>
      <c r="J224" s="69"/>
      <c r="K224" s="69"/>
      <c r="L224" s="70"/>
      <c r="M224" s="70"/>
      <c r="N224" s="65"/>
      <c r="O224" s="71">
        <v>0</v>
      </c>
      <c r="P224" s="74">
        <v>2016.74</v>
      </c>
      <c r="Q224" s="73">
        <v>279772.95000000094</v>
      </c>
    </row>
    <row r="225" spans="1:17" ht="14.25" customHeight="1">
      <c r="A225" s="64" t="s">
        <v>1</v>
      </c>
      <c r="B225" s="65">
        <v>46051</v>
      </c>
      <c r="C225" s="66">
        <f t="shared" si="0"/>
        <v>1</v>
      </c>
      <c r="D225" s="66">
        <f t="shared" si="1"/>
        <v>2026</v>
      </c>
      <c r="E225" s="67">
        <f t="shared" si="2"/>
        <v>46023</v>
      </c>
      <c r="F225" s="68" t="s">
        <v>43</v>
      </c>
      <c r="G225" s="68"/>
      <c r="H225" s="68"/>
      <c r="I225" s="64" t="s">
        <v>283</v>
      </c>
      <c r="J225" s="69"/>
      <c r="K225" s="69"/>
      <c r="L225" s="70"/>
      <c r="M225" s="70"/>
      <c r="N225" s="65"/>
      <c r="O225" s="71">
        <v>0</v>
      </c>
      <c r="P225" s="74">
        <v>1066</v>
      </c>
      <c r="Q225" s="73">
        <v>278706.95000000094</v>
      </c>
    </row>
    <row r="226" spans="1:17" ht="14.25" customHeight="1">
      <c r="A226" s="64" t="s">
        <v>1</v>
      </c>
      <c r="B226" s="65">
        <v>46051</v>
      </c>
      <c r="C226" s="66">
        <f t="shared" si="0"/>
        <v>1</v>
      </c>
      <c r="D226" s="66">
        <f t="shared" si="1"/>
        <v>2026</v>
      </c>
      <c r="E226" s="67">
        <f t="shared" si="2"/>
        <v>46023</v>
      </c>
      <c r="F226" s="68" t="s">
        <v>43</v>
      </c>
      <c r="G226" s="68"/>
      <c r="H226" s="68"/>
      <c r="I226" s="64" t="s">
        <v>284</v>
      </c>
      <c r="J226" s="69"/>
      <c r="K226" s="69"/>
      <c r="L226" s="70"/>
      <c r="M226" s="70"/>
      <c r="N226" s="65"/>
      <c r="O226" s="71">
        <v>0</v>
      </c>
      <c r="P226" s="74">
        <v>844.86</v>
      </c>
      <c r="Q226" s="73">
        <v>277862.09000000096</v>
      </c>
    </row>
    <row r="227" spans="1:17" ht="14.25" customHeight="1">
      <c r="A227" s="64" t="s">
        <v>155</v>
      </c>
      <c r="B227" s="65">
        <v>46051</v>
      </c>
      <c r="C227" s="66">
        <f t="shared" si="0"/>
        <v>1</v>
      </c>
      <c r="D227" s="66">
        <f t="shared" si="1"/>
        <v>2026</v>
      </c>
      <c r="E227" s="67">
        <f t="shared" si="2"/>
        <v>46023</v>
      </c>
      <c r="F227" s="68" t="s">
        <v>43</v>
      </c>
      <c r="G227" s="68"/>
      <c r="H227" s="68"/>
      <c r="I227" s="64" t="s">
        <v>285</v>
      </c>
      <c r="J227" s="69"/>
      <c r="K227" s="69"/>
      <c r="L227" s="70"/>
      <c r="M227" s="70"/>
      <c r="N227" s="65"/>
      <c r="O227" s="71">
        <v>0</v>
      </c>
      <c r="P227" s="74">
        <v>2000</v>
      </c>
      <c r="Q227" s="73">
        <v>275862.09000000096</v>
      </c>
    </row>
    <row r="228" spans="1:17" ht="14.25" customHeight="1">
      <c r="A228" s="64" t="s">
        <v>1</v>
      </c>
      <c r="B228" s="65">
        <v>46051</v>
      </c>
      <c r="C228" s="66">
        <f t="shared" si="0"/>
        <v>1</v>
      </c>
      <c r="D228" s="66">
        <f t="shared" si="1"/>
        <v>2026</v>
      </c>
      <c r="E228" s="67">
        <f t="shared" si="2"/>
        <v>46023</v>
      </c>
      <c r="F228" s="68" t="s">
        <v>43</v>
      </c>
      <c r="G228" s="68"/>
      <c r="H228" s="68"/>
      <c r="I228" s="64" t="s">
        <v>284</v>
      </c>
      <c r="J228" s="69"/>
      <c r="K228" s="69"/>
      <c r="L228" s="70"/>
      <c r="M228" s="70"/>
      <c r="N228" s="65"/>
      <c r="O228" s="71">
        <v>0</v>
      </c>
      <c r="P228" s="74">
        <v>1692.85</v>
      </c>
      <c r="Q228" s="73">
        <v>274169.24000000098</v>
      </c>
    </row>
    <row r="229" spans="1:17" ht="14.25" customHeight="1">
      <c r="A229" s="64" t="s">
        <v>1</v>
      </c>
      <c r="B229" s="65">
        <v>46051</v>
      </c>
      <c r="C229" s="66">
        <f t="shared" si="0"/>
        <v>1</v>
      </c>
      <c r="D229" s="66">
        <f t="shared" si="1"/>
        <v>2026</v>
      </c>
      <c r="E229" s="67">
        <f t="shared" si="2"/>
        <v>46023</v>
      </c>
      <c r="F229" s="68" t="s">
        <v>43</v>
      </c>
      <c r="G229" s="68"/>
      <c r="H229" s="68"/>
      <c r="I229" s="64" t="s">
        <v>286</v>
      </c>
      <c r="J229" s="69" t="s">
        <v>287</v>
      </c>
      <c r="K229" s="69"/>
      <c r="L229" s="70">
        <v>0</v>
      </c>
      <c r="M229" s="70" t="s">
        <v>137</v>
      </c>
      <c r="N229" s="65"/>
      <c r="O229" s="71">
        <v>0</v>
      </c>
      <c r="P229" s="74">
        <v>1861.43</v>
      </c>
      <c r="Q229" s="73">
        <v>272307.81000000099</v>
      </c>
    </row>
    <row r="230" spans="1:17" ht="14.25" customHeight="1">
      <c r="A230" s="64" t="s">
        <v>1</v>
      </c>
      <c r="B230" s="65">
        <v>46051</v>
      </c>
      <c r="C230" s="66">
        <f t="shared" si="0"/>
        <v>1</v>
      </c>
      <c r="D230" s="66">
        <f t="shared" si="1"/>
        <v>2026</v>
      </c>
      <c r="E230" s="67">
        <f t="shared" si="2"/>
        <v>46023</v>
      </c>
      <c r="F230" s="68" t="s">
        <v>43</v>
      </c>
      <c r="G230" s="68"/>
      <c r="H230" s="68"/>
      <c r="I230" s="64" t="s">
        <v>261</v>
      </c>
      <c r="J230" s="69"/>
      <c r="K230" s="69"/>
      <c r="L230" s="70"/>
      <c r="M230" s="70"/>
      <c r="N230" s="65"/>
      <c r="O230" s="71">
        <v>0</v>
      </c>
      <c r="P230" s="74">
        <v>547.12</v>
      </c>
      <c r="Q230" s="73">
        <v>271760.69000000099</v>
      </c>
    </row>
    <row r="231" spans="1:17" ht="14.25" customHeight="1">
      <c r="A231" s="64" t="s">
        <v>1</v>
      </c>
      <c r="B231" s="65">
        <v>46051</v>
      </c>
      <c r="C231" s="66">
        <f t="shared" si="0"/>
        <v>1</v>
      </c>
      <c r="D231" s="66">
        <f t="shared" si="1"/>
        <v>2026</v>
      </c>
      <c r="E231" s="67">
        <f t="shared" si="2"/>
        <v>46023</v>
      </c>
      <c r="F231" s="68" t="s">
        <v>43</v>
      </c>
      <c r="G231" s="68"/>
      <c r="H231" s="68"/>
      <c r="I231" s="64" t="s">
        <v>288</v>
      </c>
      <c r="J231" s="69"/>
      <c r="K231" s="69"/>
      <c r="L231" s="70"/>
      <c r="M231" s="70"/>
      <c r="N231" s="65"/>
      <c r="O231" s="71">
        <v>0</v>
      </c>
      <c r="P231" s="74">
        <v>1668.83</v>
      </c>
      <c r="Q231" s="73">
        <v>270091.86000000098</v>
      </c>
    </row>
    <row r="232" spans="1:17" ht="14.25" customHeight="1">
      <c r="A232" s="64" t="s">
        <v>1</v>
      </c>
      <c r="B232" s="65">
        <v>46051</v>
      </c>
      <c r="C232" s="66">
        <f t="shared" si="0"/>
        <v>1</v>
      </c>
      <c r="D232" s="66">
        <f t="shared" si="1"/>
        <v>2026</v>
      </c>
      <c r="E232" s="67">
        <f t="shared" si="2"/>
        <v>46023</v>
      </c>
      <c r="F232" s="68" t="s">
        <v>43</v>
      </c>
      <c r="G232" s="68"/>
      <c r="H232" s="68"/>
      <c r="I232" s="64" t="s">
        <v>263</v>
      </c>
      <c r="J232" s="69"/>
      <c r="K232" s="69"/>
      <c r="L232" s="70"/>
      <c r="M232" s="70"/>
      <c r="N232" s="65"/>
      <c r="O232" s="71">
        <v>0</v>
      </c>
      <c r="P232" s="74">
        <v>1062.9100000000001</v>
      </c>
      <c r="Q232" s="73">
        <v>269028.950000001</v>
      </c>
    </row>
    <row r="233" spans="1:17" ht="14.25" customHeight="1">
      <c r="A233" s="64" t="s">
        <v>1</v>
      </c>
      <c r="B233" s="65">
        <v>46051</v>
      </c>
      <c r="C233" s="66">
        <f t="shared" si="0"/>
        <v>1</v>
      </c>
      <c r="D233" s="66">
        <f t="shared" si="1"/>
        <v>2026</v>
      </c>
      <c r="E233" s="67">
        <f t="shared" si="2"/>
        <v>46023</v>
      </c>
      <c r="F233" s="68" t="s">
        <v>43</v>
      </c>
      <c r="G233" s="68"/>
      <c r="H233" s="68"/>
      <c r="I233" s="64" t="s">
        <v>267</v>
      </c>
      <c r="J233" s="69"/>
      <c r="K233" s="69"/>
      <c r="L233" s="70"/>
      <c r="M233" s="70"/>
      <c r="N233" s="65"/>
      <c r="O233" s="71">
        <v>0</v>
      </c>
      <c r="P233" s="74">
        <v>235.5</v>
      </c>
      <c r="Q233" s="73">
        <v>268793.450000001</v>
      </c>
    </row>
    <row r="234" spans="1:17" ht="14.25" customHeight="1">
      <c r="A234" s="64" t="s">
        <v>155</v>
      </c>
      <c r="B234" s="65">
        <v>46051</v>
      </c>
      <c r="C234" s="66">
        <f t="shared" si="0"/>
        <v>1</v>
      </c>
      <c r="D234" s="66">
        <f t="shared" si="1"/>
        <v>2026</v>
      </c>
      <c r="E234" s="67">
        <f t="shared" si="2"/>
        <v>46023</v>
      </c>
      <c r="F234" s="68" t="s">
        <v>43</v>
      </c>
      <c r="G234" s="68"/>
      <c r="H234" s="68"/>
      <c r="I234" s="64" t="s">
        <v>289</v>
      </c>
      <c r="J234" s="69"/>
      <c r="K234" s="69"/>
      <c r="L234" s="70"/>
      <c r="M234" s="70"/>
      <c r="N234" s="65"/>
      <c r="O234" s="71">
        <v>0</v>
      </c>
      <c r="P234" s="74">
        <v>453.81</v>
      </c>
      <c r="Q234" s="73">
        <v>268339.640000001</v>
      </c>
    </row>
    <row r="235" spans="1:17" ht="14.25" customHeight="1">
      <c r="A235" s="64" t="s">
        <v>1</v>
      </c>
      <c r="B235" s="65">
        <v>46051</v>
      </c>
      <c r="C235" s="66">
        <f t="shared" si="0"/>
        <v>1</v>
      </c>
      <c r="D235" s="66">
        <f t="shared" si="1"/>
        <v>2026</v>
      </c>
      <c r="E235" s="67">
        <f t="shared" si="2"/>
        <v>46023</v>
      </c>
      <c r="F235" s="68" t="s">
        <v>43</v>
      </c>
      <c r="G235" s="68"/>
      <c r="H235" s="68"/>
      <c r="I235" s="64" t="s">
        <v>289</v>
      </c>
      <c r="J235" s="69"/>
      <c r="K235" s="69"/>
      <c r="L235" s="70"/>
      <c r="M235" s="70"/>
      <c r="N235" s="65"/>
      <c r="O235" s="71">
        <v>0</v>
      </c>
      <c r="P235" s="74">
        <v>965.53</v>
      </c>
      <c r="Q235" s="73">
        <v>267374.11000000098</v>
      </c>
    </row>
    <row r="236" spans="1:17" ht="14.25" customHeight="1">
      <c r="A236" s="64" t="s">
        <v>1</v>
      </c>
      <c r="B236" s="65">
        <v>46051</v>
      </c>
      <c r="C236" s="66">
        <f t="shared" si="0"/>
        <v>1</v>
      </c>
      <c r="D236" s="66">
        <f t="shared" si="1"/>
        <v>2026</v>
      </c>
      <c r="E236" s="67">
        <f t="shared" si="2"/>
        <v>46023</v>
      </c>
      <c r="F236" s="68" t="s">
        <v>43</v>
      </c>
      <c r="G236" s="68"/>
      <c r="H236" s="68"/>
      <c r="I236" s="64" t="s">
        <v>290</v>
      </c>
      <c r="J236" s="69"/>
      <c r="K236" s="69"/>
      <c r="L236" s="70"/>
      <c r="M236" s="70"/>
      <c r="N236" s="65"/>
      <c r="O236" s="71">
        <v>0</v>
      </c>
      <c r="P236" s="74">
        <v>752.86</v>
      </c>
      <c r="Q236" s="73">
        <v>266621.25000000099</v>
      </c>
    </row>
    <row r="237" spans="1:17" ht="14.25" customHeight="1">
      <c r="A237" s="64" t="s">
        <v>155</v>
      </c>
      <c r="B237" s="65">
        <v>46051</v>
      </c>
      <c r="C237" s="66">
        <f t="shared" si="0"/>
        <v>1</v>
      </c>
      <c r="D237" s="66">
        <f t="shared" si="1"/>
        <v>2026</v>
      </c>
      <c r="E237" s="67">
        <f t="shared" si="2"/>
        <v>46023</v>
      </c>
      <c r="F237" s="68" t="s">
        <v>43</v>
      </c>
      <c r="G237" s="68"/>
      <c r="H237" s="68"/>
      <c r="I237" s="64" t="s">
        <v>291</v>
      </c>
      <c r="J237" s="69"/>
      <c r="K237" s="69"/>
      <c r="L237" s="70"/>
      <c r="M237" s="70"/>
      <c r="N237" s="65"/>
      <c r="O237" s="71">
        <v>0</v>
      </c>
      <c r="P237" s="74">
        <v>761.9</v>
      </c>
      <c r="Q237" s="73">
        <v>265859.35000000097</v>
      </c>
    </row>
    <row r="238" spans="1:17" ht="14.25" customHeight="1">
      <c r="A238" s="64" t="s">
        <v>1</v>
      </c>
      <c r="B238" s="65">
        <v>46051</v>
      </c>
      <c r="C238" s="66">
        <f t="shared" si="0"/>
        <v>1</v>
      </c>
      <c r="D238" s="66">
        <f t="shared" si="1"/>
        <v>2026</v>
      </c>
      <c r="E238" s="67">
        <f t="shared" si="2"/>
        <v>46023</v>
      </c>
      <c r="F238" s="68" t="s">
        <v>43</v>
      </c>
      <c r="G238" s="68"/>
      <c r="H238" s="68"/>
      <c r="I238" s="64" t="s">
        <v>291</v>
      </c>
      <c r="J238" s="69"/>
      <c r="K238" s="69"/>
      <c r="L238" s="70"/>
      <c r="M238" s="70"/>
      <c r="N238" s="65"/>
      <c r="O238" s="71">
        <v>0</v>
      </c>
      <c r="P238" s="74">
        <v>2574.34</v>
      </c>
      <c r="Q238" s="73">
        <v>263285.01000000094</v>
      </c>
    </row>
    <row r="239" spans="1:17" ht="14.25" customHeight="1">
      <c r="A239" s="64" t="s">
        <v>1</v>
      </c>
      <c r="B239" s="65">
        <v>46051</v>
      </c>
      <c r="C239" s="66">
        <f t="shared" si="0"/>
        <v>1</v>
      </c>
      <c r="D239" s="66">
        <f t="shared" si="1"/>
        <v>2026</v>
      </c>
      <c r="E239" s="67">
        <f t="shared" si="2"/>
        <v>46023</v>
      </c>
      <c r="F239" s="68" t="s">
        <v>91</v>
      </c>
      <c r="G239" s="68"/>
      <c r="H239" s="68"/>
      <c r="I239" s="64" t="s">
        <v>292</v>
      </c>
      <c r="J239" s="69"/>
      <c r="K239" s="69"/>
      <c r="L239" s="70"/>
      <c r="M239" s="70"/>
      <c r="N239" s="65"/>
      <c r="O239" s="71">
        <v>0</v>
      </c>
      <c r="P239" s="74">
        <v>8000</v>
      </c>
      <c r="Q239" s="73">
        <v>255285.01000000094</v>
      </c>
    </row>
    <row r="240" spans="1:17" ht="14.25" customHeight="1">
      <c r="A240" s="64" t="s">
        <v>155</v>
      </c>
      <c r="B240" s="65">
        <v>46051</v>
      </c>
      <c r="C240" s="66">
        <f t="shared" si="0"/>
        <v>1</v>
      </c>
      <c r="D240" s="66">
        <f t="shared" si="1"/>
        <v>2026</v>
      </c>
      <c r="E240" s="67">
        <f t="shared" si="2"/>
        <v>46023</v>
      </c>
      <c r="F240" s="68" t="s">
        <v>91</v>
      </c>
      <c r="G240" s="68"/>
      <c r="H240" s="68"/>
      <c r="I240" s="64" t="s">
        <v>292</v>
      </c>
      <c r="J240" s="69"/>
      <c r="K240" s="69"/>
      <c r="L240" s="70"/>
      <c r="M240" s="70"/>
      <c r="N240" s="65"/>
      <c r="O240" s="71">
        <v>0</v>
      </c>
      <c r="P240" s="74">
        <v>2000</v>
      </c>
      <c r="Q240" s="73">
        <v>253285.01000000094</v>
      </c>
    </row>
    <row r="241" spans="1:17" ht="14.25" customHeight="1">
      <c r="A241" s="64" t="s">
        <v>155</v>
      </c>
      <c r="B241" s="65">
        <v>46051</v>
      </c>
      <c r="C241" s="66">
        <f t="shared" si="0"/>
        <v>1</v>
      </c>
      <c r="D241" s="66">
        <f t="shared" si="1"/>
        <v>2026</v>
      </c>
      <c r="E241" s="67">
        <f t="shared" si="2"/>
        <v>46023</v>
      </c>
      <c r="F241" s="44" t="s">
        <v>90</v>
      </c>
      <c r="G241" s="68"/>
      <c r="H241" s="68"/>
      <c r="I241" s="64" t="s">
        <v>293</v>
      </c>
      <c r="J241" s="69"/>
      <c r="K241" s="69"/>
      <c r="L241" s="70"/>
      <c r="M241" s="70"/>
      <c r="N241" s="65"/>
      <c r="O241" s="71">
        <v>0</v>
      </c>
      <c r="P241" s="74">
        <v>1996.4</v>
      </c>
      <c r="Q241" s="73">
        <v>251288.61000000095</v>
      </c>
    </row>
    <row r="242" spans="1:17" ht="14.25" customHeight="1">
      <c r="A242" s="64" t="s">
        <v>1</v>
      </c>
      <c r="B242" s="65">
        <v>46051</v>
      </c>
      <c r="C242" s="66">
        <f t="shared" si="0"/>
        <v>1</v>
      </c>
      <c r="D242" s="66">
        <f t="shared" si="1"/>
        <v>2026</v>
      </c>
      <c r="E242" s="67">
        <f t="shared" si="2"/>
        <v>46023</v>
      </c>
      <c r="F242" s="68" t="s">
        <v>87</v>
      </c>
      <c r="G242" s="68"/>
      <c r="H242" s="68"/>
      <c r="I242" s="64" t="s">
        <v>294</v>
      </c>
      <c r="J242" s="69" t="s">
        <v>295</v>
      </c>
      <c r="K242" s="69" t="s">
        <v>296</v>
      </c>
      <c r="L242" s="70">
        <v>0</v>
      </c>
      <c r="M242" s="70" t="s">
        <v>137</v>
      </c>
      <c r="N242" s="65"/>
      <c r="O242" s="71">
        <v>0</v>
      </c>
      <c r="P242" s="74">
        <v>4300</v>
      </c>
      <c r="Q242" s="73">
        <v>246988.61000000095</v>
      </c>
    </row>
    <row r="243" spans="1:17" ht="14.25" customHeight="1">
      <c r="A243" s="64" t="s">
        <v>155</v>
      </c>
      <c r="B243" s="65">
        <v>46051</v>
      </c>
      <c r="C243" s="66">
        <f t="shared" si="0"/>
        <v>1</v>
      </c>
      <c r="D243" s="66">
        <f t="shared" si="1"/>
        <v>2026</v>
      </c>
      <c r="E243" s="67">
        <f t="shared" si="2"/>
        <v>46023</v>
      </c>
      <c r="F243" s="68" t="s">
        <v>142</v>
      </c>
      <c r="G243" s="68"/>
      <c r="H243" s="68"/>
      <c r="I243" s="64" t="s">
        <v>297</v>
      </c>
      <c r="J243" s="69"/>
      <c r="K243" s="69"/>
      <c r="L243" s="70"/>
      <c r="M243" s="70"/>
      <c r="N243" s="65"/>
      <c r="O243" s="71">
        <v>0</v>
      </c>
      <c r="P243" s="74">
        <v>6202.73</v>
      </c>
      <c r="Q243" s="73">
        <v>240785.88000000094</v>
      </c>
    </row>
    <row r="244" spans="1:17" ht="14.25" customHeight="1">
      <c r="A244" s="64" t="s">
        <v>155</v>
      </c>
      <c r="B244" s="65">
        <v>46051</v>
      </c>
      <c r="C244" s="66">
        <f t="shared" si="0"/>
        <v>1</v>
      </c>
      <c r="D244" s="66">
        <f t="shared" si="1"/>
        <v>2026</v>
      </c>
      <c r="E244" s="67">
        <f t="shared" si="2"/>
        <v>46023</v>
      </c>
      <c r="F244" s="68" t="s">
        <v>92</v>
      </c>
      <c r="G244" s="68"/>
      <c r="H244" s="68"/>
      <c r="I244" s="64" t="s">
        <v>298</v>
      </c>
      <c r="J244" s="69"/>
      <c r="K244" s="69"/>
      <c r="L244" s="70"/>
      <c r="M244" s="70"/>
      <c r="N244" s="65"/>
      <c r="O244" s="71">
        <v>0</v>
      </c>
      <c r="P244" s="74">
        <v>1267.33</v>
      </c>
      <c r="Q244" s="73">
        <v>239518.55000000095</v>
      </c>
    </row>
    <row r="245" spans="1:17" ht="14.25" customHeight="1">
      <c r="A245" s="64" t="s">
        <v>1</v>
      </c>
      <c r="B245" s="65">
        <v>46051</v>
      </c>
      <c r="C245" s="66">
        <f t="shared" si="0"/>
        <v>1</v>
      </c>
      <c r="D245" s="66">
        <f t="shared" si="1"/>
        <v>2026</v>
      </c>
      <c r="E245" s="67">
        <f t="shared" si="2"/>
        <v>46023</v>
      </c>
      <c r="F245" s="44" t="s">
        <v>90</v>
      </c>
      <c r="G245" s="68"/>
      <c r="H245" s="68"/>
      <c r="I245" s="64" t="s">
        <v>293</v>
      </c>
      <c r="J245" s="69"/>
      <c r="K245" s="69"/>
      <c r="L245" s="70"/>
      <c r="M245" s="70"/>
      <c r="N245" s="65"/>
      <c r="O245" s="71">
        <v>0</v>
      </c>
      <c r="P245" s="74">
        <v>176.76</v>
      </c>
      <c r="Q245" s="73">
        <v>239341.79000000094</v>
      </c>
    </row>
    <row r="246" spans="1:17" ht="14.25" customHeight="1">
      <c r="A246" s="64" t="s">
        <v>1</v>
      </c>
      <c r="B246" s="65">
        <v>46051</v>
      </c>
      <c r="C246" s="66">
        <f t="shared" si="0"/>
        <v>1</v>
      </c>
      <c r="D246" s="66">
        <f t="shared" si="1"/>
        <v>2026</v>
      </c>
      <c r="E246" s="67">
        <f t="shared" si="2"/>
        <v>46023</v>
      </c>
      <c r="F246" s="68" t="s">
        <v>91</v>
      </c>
      <c r="G246" s="68"/>
      <c r="H246" s="68"/>
      <c r="I246" s="64" t="s">
        <v>299</v>
      </c>
      <c r="J246" s="69"/>
      <c r="K246" s="69"/>
      <c r="L246" s="70"/>
      <c r="M246" s="70"/>
      <c r="N246" s="65"/>
      <c r="O246" s="71">
        <v>0</v>
      </c>
      <c r="P246" s="74">
        <v>4500</v>
      </c>
      <c r="Q246" s="73">
        <v>234841.79000000094</v>
      </c>
    </row>
    <row r="247" spans="1:17" ht="14.25" customHeight="1">
      <c r="A247" s="64" t="s">
        <v>1</v>
      </c>
      <c r="B247" s="65">
        <v>46051</v>
      </c>
      <c r="C247" s="66">
        <f t="shared" si="0"/>
        <v>1</v>
      </c>
      <c r="D247" s="66">
        <f t="shared" si="1"/>
        <v>2026</v>
      </c>
      <c r="E247" s="67">
        <f t="shared" si="2"/>
        <v>46023</v>
      </c>
      <c r="F247" s="68" t="s">
        <v>281</v>
      </c>
      <c r="G247" s="68"/>
      <c r="H247" s="68"/>
      <c r="I247" s="64" t="s">
        <v>277</v>
      </c>
      <c r="J247" s="69"/>
      <c r="K247" s="69"/>
      <c r="L247" s="70">
        <v>0</v>
      </c>
      <c r="M247" s="70" t="s">
        <v>137</v>
      </c>
      <c r="N247" s="65"/>
      <c r="O247" s="71">
        <v>0</v>
      </c>
      <c r="P247" s="74">
        <v>1581.82</v>
      </c>
      <c r="Q247" s="73">
        <v>233259.97000000093</v>
      </c>
    </row>
    <row r="248" spans="1:17" ht="14.25" customHeight="1">
      <c r="A248" s="64" t="s">
        <v>1</v>
      </c>
      <c r="B248" s="65">
        <v>46051</v>
      </c>
      <c r="C248" s="66">
        <f t="shared" si="0"/>
        <v>1</v>
      </c>
      <c r="D248" s="66">
        <f t="shared" si="1"/>
        <v>2026</v>
      </c>
      <c r="E248" s="67">
        <f t="shared" si="2"/>
        <v>46023</v>
      </c>
      <c r="F248" s="68" t="s">
        <v>138</v>
      </c>
      <c r="G248" s="68"/>
      <c r="H248" s="68"/>
      <c r="I248" s="64" t="s">
        <v>139</v>
      </c>
      <c r="J248" s="69" t="s">
        <v>140</v>
      </c>
      <c r="K248" s="69" t="s">
        <v>141</v>
      </c>
      <c r="L248" s="70">
        <v>0</v>
      </c>
      <c r="M248" s="70" t="s">
        <v>137</v>
      </c>
      <c r="N248" s="65"/>
      <c r="O248" s="71">
        <v>2.25</v>
      </c>
      <c r="P248" s="74">
        <v>0</v>
      </c>
      <c r="Q248" s="73">
        <v>233262.22000000093</v>
      </c>
    </row>
    <row r="249" spans="1:17" ht="14.25" customHeight="1">
      <c r="A249" s="64" t="s">
        <v>132</v>
      </c>
      <c r="B249" s="65">
        <v>46051</v>
      </c>
      <c r="C249" s="66">
        <f t="shared" si="0"/>
        <v>1</v>
      </c>
      <c r="D249" s="66">
        <f t="shared" si="1"/>
        <v>2026</v>
      </c>
      <c r="E249" s="67">
        <f t="shared" si="2"/>
        <v>46023</v>
      </c>
      <c r="F249" s="68" t="s">
        <v>165</v>
      </c>
      <c r="G249" s="68"/>
      <c r="H249" s="68" t="s">
        <v>165</v>
      </c>
      <c r="I249" s="64" t="s">
        <v>139</v>
      </c>
      <c r="J249" s="69" t="s">
        <v>140</v>
      </c>
      <c r="K249" s="69" t="s">
        <v>141</v>
      </c>
      <c r="L249" s="70">
        <v>0</v>
      </c>
      <c r="M249" s="70" t="s">
        <v>132</v>
      </c>
      <c r="N249" s="65"/>
      <c r="O249" s="71">
        <v>2.4900000000000002</v>
      </c>
      <c r="P249" s="74">
        <v>0</v>
      </c>
      <c r="Q249" s="73">
        <v>31194.729999999865</v>
      </c>
    </row>
    <row r="250" spans="1:17" ht="14.25" customHeight="1">
      <c r="A250" s="64" t="s">
        <v>132</v>
      </c>
      <c r="B250" s="65">
        <v>46051</v>
      </c>
      <c r="C250" s="66">
        <f t="shared" si="0"/>
        <v>1</v>
      </c>
      <c r="D250" s="66">
        <f t="shared" si="1"/>
        <v>2026</v>
      </c>
      <c r="E250" s="67">
        <f t="shared" si="2"/>
        <v>46023</v>
      </c>
      <c r="F250" s="68" t="s">
        <v>82</v>
      </c>
      <c r="G250" s="68"/>
      <c r="H250" s="68" t="s">
        <v>151</v>
      </c>
      <c r="I250" s="64" t="s">
        <v>152</v>
      </c>
      <c r="J250" s="69"/>
      <c r="K250" s="69"/>
      <c r="L250" s="70">
        <v>0</v>
      </c>
      <c r="M250" s="70" t="s">
        <v>132</v>
      </c>
      <c r="N250" s="65"/>
      <c r="O250" s="71">
        <v>0</v>
      </c>
      <c r="P250" s="74">
        <v>173.82</v>
      </c>
      <c r="Q250" s="73">
        <v>31020.909999999865</v>
      </c>
    </row>
    <row r="251" spans="1:17" ht="14.25" customHeight="1">
      <c r="A251" s="64" t="s">
        <v>132</v>
      </c>
      <c r="B251" s="65">
        <v>46051</v>
      </c>
      <c r="C251" s="66">
        <f t="shared" si="0"/>
        <v>1</v>
      </c>
      <c r="D251" s="66">
        <f t="shared" si="1"/>
        <v>2026</v>
      </c>
      <c r="E251" s="67">
        <f t="shared" si="2"/>
        <v>46023</v>
      </c>
      <c r="F251" s="68" t="s">
        <v>47</v>
      </c>
      <c r="G251" s="68"/>
      <c r="H251" s="68" t="s">
        <v>47</v>
      </c>
      <c r="I251" s="64" t="s">
        <v>252</v>
      </c>
      <c r="J251" s="69"/>
      <c r="K251" s="69"/>
      <c r="L251" s="70">
        <v>0</v>
      </c>
      <c r="M251" s="70" t="s">
        <v>132</v>
      </c>
      <c r="N251" s="65"/>
      <c r="O251" s="71">
        <v>0</v>
      </c>
      <c r="P251" s="74">
        <v>680.65</v>
      </c>
      <c r="Q251" s="73">
        <v>30340.259999999864</v>
      </c>
    </row>
    <row r="252" spans="1:17" ht="14.25" customHeight="1">
      <c r="A252" s="64" t="s">
        <v>132</v>
      </c>
      <c r="B252" s="65">
        <v>46051</v>
      </c>
      <c r="C252" s="66">
        <f t="shared" si="0"/>
        <v>1</v>
      </c>
      <c r="D252" s="66">
        <f t="shared" si="1"/>
        <v>2026</v>
      </c>
      <c r="E252" s="67">
        <f t="shared" si="2"/>
        <v>46023</v>
      </c>
      <c r="F252" s="68" t="s">
        <v>43</v>
      </c>
      <c r="G252" s="68"/>
      <c r="H252" s="68" t="s">
        <v>254</v>
      </c>
      <c r="I252" s="64" t="s">
        <v>282</v>
      </c>
      <c r="J252" s="69"/>
      <c r="K252" s="69"/>
      <c r="L252" s="70">
        <v>0</v>
      </c>
      <c r="M252" s="70" t="s">
        <v>132</v>
      </c>
      <c r="N252" s="65"/>
      <c r="O252" s="71">
        <v>0</v>
      </c>
      <c r="P252" s="74">
        <v>2121.86</v>
      </c>
      <c r="Q252" s="73">
        <v>28218.399999999863</v>
      </c>
    </row>
    <row r="253" spans="1:17" ht="14.25" customHeight="1">
      <c r="A253" s="64" t="s">
        <v>132</v>
      </c>
      <c r="B253" s="65">
        <v>46051</v>
      </c>
      <c r="C253" s="66">
        <f t="shared" si="0"/>
        <v>1</v>
      </c>
      <c r="D253" s="66">
        <f t="shared" si="1"/>
        <v>2026</v>
      </c>
      <c r="E253" s="67">
        <f t="shared" si="2"/>
        <v>46023</v>
      </c>
      <c r="F253" s="68" t="s">
        <v>43</v>
      </c>
      <c r="G253" s="68"/>
      <c r="H253" s="68" t="s">
        <v>254</v>
      </c>
      <c r="I253" s="64" t="s">
        <v>300</v>
      </c>
      <c r="J253" s="69"/>
      <c r="K253" s="69"/>
      <c r="L253" s="70">
        <v>0</v>
      </c>
      <c r="M253" s="70" t="s">
        <v>132</v>
      </c>
      <c r="N253" s="65"/>
      <c r="O253" s="71">
        <v>0</v>
      </c>
      <c r="P253" s="74">
        <v>3411.03</v>
      </c>
      <c r="Q253" s="73">
        <v>24807.369999999864</v>
      </c>
    </row>
    <row r="254" spans="1:17" ht="14.25" customHeight="1">
      <c r="A254" s="64" t="s">
        <v>132</v>
      </c>
      <c r="B254" s="65">
        <v>46051</v>
      </c>
      <c r="C254" s="66">
        <f t="shared" si="0"/>
        <v>1</v>
      </c>
      <c r="D254" s="66">
        <f t="shared" si="1"/>
        <v>2026</v>
      </c>
      <c r="E254" s="67">
        <f t="shared" si="2"/>
        <v>46023</v>
      </c>
      <c r="F254" s="68" t="s">
        <v>43</v>
      </c>
      <c r="G254" s="68"/>
      <c r="H254" s="68" t="s">
        <v>254</v>
      </c>
      <c r="I254" s="64" t="s">
        <v>285</v>
      </c>
      <c r="J254" s="69"/>
      <c r="K254" s="69"/>
      <c r="L254" s="70">
        <v>0</v>
      </c>
      <c r="M254" s="70" t="s">
        <v>132</v>
      </c>
      <c r="N254" s="65"/>
      <c r="O254" s="71">
        <v>0</v>
      </c>
      <c r="P254" s="74">
        <v>1562.31</v>
      </c>
      <c r="Q254" s="73">
        <v>23245.059999999863</v>
      </c>
    </row>
    <row r="255" spans="1:17" ht="14.25" customHeight="1">
      <c r="A255" s="64" t="s">
        <v>132</v>
      </c>
      <c r="B255" s="65">
        <v>46051</v>
      </c>
      <c r="C255" s="66">
        <f t="shared" si="0"/>
        <v>1</v>
      </c>
      <c r="D255" s="66">
        <f t="shared" si="1"/>
        <v>2026</v>
      </c>
      <c r="E255" s="67">
        <f t="shared" si="2"/>
        <v>46023</v>
      </c>
      <c r="F255" s="68" t="s">
        <v>43</v>
      </c>
      <c r="G255" s="68"/>
      <c r="H255" s="68" t="s">
        <v>254</v>
      </c>
      <c r="I255" s="64" t="s">
        <v>301</v>
      </c>
      <c r="J255" s="69"/>
      <c r="K255" s="69"/>
      <c r="L255" s="70">
        <v>0</v>
      </c>
      <c r="M255" s="70" t="s">
        <v>132</v>
      </c>
      <c r="N255" s="65"/>
      <c r="O255" s="71">
        <v>0</v>
      </c>
      <c r="P255" s="74">
        <v>790.76</v>
      </c>
      <c r="Q255" s="73">
        <v>22454.299999999865</v>
      </c>
    </row>
    <row r="256" spans="1:17" ht="14.25" customHeight="1">
      <c r="A256" s="64" t="s">
        <v>132</v>
      </c>
      <c r="B256" s="65">
        <v>46051</v>
      </c>
      <c r="C256" s="66">
        <f t="shared" si="0"/>
        <v>1</v>
      </c>
      <c r="D256" s="66">
        <f t="shared" si="1"/>
        <v>2026</v>
      </c>
      <c r="E256" s="67">
        <f t="shared" si="2"/>
        <v>46023</v>
      </c>
      <c r="F256" s="68" t="s">
        <v>43</v>
      </c>
      <c r="G256" s="68"/>
      <c r="H256" s="68" t="s">
        <v>254</v>
      </c>
      <c r="I256" s="64" t="s">
        <v>302</v>
      </c>
      <c r="J256" s="69"/>
      <c r="K256" s="69"/>
      <c r="L256" s="70">
        <v>0</v>
      </c>
      <c r="M256" s="70" t="s">
        <v>132</v>
      </c>
      <c r="N256" s="65"/>
      <c r="O256" s="71">
        <v>0</v>
      </c>
      <c r="P256" s="74">
        <v>640.78</v>
      </c>
      <c r="Q256" s="73">
        <v>21813.519999999866</v>
      </c>
    </row>
    <row r="257" spans="1:17" ht="14.25" customHeight="1">
      <c r="A257" s="64" t="s">
        <v>132</v>
      </c>
      <c r="B257" s="65">
        <v>46051</v>
      </c>
      <c r="C257" s="66">
        <f t="shared" ref="C257:C511" si="3">MONTH(B257)</f>
        <v>1</v>
      </c>
      <c r="D257" s="66">
        <f t="shared" ref="D257:D511" si="4">YEAR(B257)</f>
        <v>2026</v>
      </c>
      <c r="E257" s="67">
        <f t="shared" ref="E257:E511" si="5">(C257&amp;"/"&amp;D257)*1</f>
        <v>46023</v>
      </c>
      <c r="F257" s="68" t="s">
        <v>43</v>
      </c>
      <c r="G257" s="68"/>
      <c r="H257" s="68" t="s">
        <v>254</v>
      </c>
      <c r="I257" s="64" t="s">
        <v>303</v>
      </c>
      <c r="J257" s="69"/>
      <c r="K257" s="69"/>
      <c r="L257" s="70">
        <v>0</v>
      </c>
      <c r="M257" s="70" t="s">
        <v>132</v>
      </c>
      <c r="N257" s="65"/>
      <c r="O257" s="71">
        <v>0</v>
      </c>
      <c r="P257" s="74">
        <v>654.69000000000005</v>
      </c>
      <c r="Q257" s="73">
        <v>21158.829999999867</v>
      </c>
    </row>
    <row r="258" spans="1:17" ht="14.25" customHeight="1">
      <c r="A258" s="64" t="s">
        <v>132</v>
      </c>
      <c r="B258" s="65">
        <v>46051</v>
      </c>
      <c r="C258" s="66">
        <f t="shared" si="3"/>
        <v>1</v>
      </c>
      <c r="D258" s="66">
        <f t="shared" si="4"/>
        <v>2026</v>
      </c>
      <c r="E258" s="67">
        <f t="shared" si="5"/>
        <v>46023</v>
      </c>
      <c r="F258" s="68" t="s">
        <v>43</v>
      </c>
      <c r="G258" s="68"/>
      <c r="H258" s="68" t="s">
        <v>254</v>
      </c>
      <c r="I258" s="64" t="s">
        <v>304</v>
      </c>
      <c r="J258" s="69"/>
      <c r="K258" s="69"/>
      <c r="L258" s="70">
        <v>0</v>
      </c>
      <c r="M258" s="70" t="s">
        <v>132</v>
      </c>
      <c r="N258" s="65"/>
      <c r="O258" s="71">
        <v>0</v>
      </c>
      <c r="P258" s="74">
        <v>188.52</v>
      </c>
      <c r="Q258" s="73">
        <v>20970.309999999867</v>
      </c>
    </row>
    <row r="259" spans="1:17" ht="14.25" customHeight="1">
      <c r="A259" s="64" t="s">
        <v>132</v>
      </c>
      <c r="B259" s="65">
        <v>46051</v>
      </c>
      <c r="C259" s="66">
        <f t="shared" si="3"/>
        <v>1</v>
      </c>
      <c r="D259" s="66">
        <f t="shared" si="4"/>
        <v>2026</v>
      </c>
      <c r="E259" s="67">
        <f t="shared" si="5"/>
        <v>46023</v>
      </c>
      <c r="F259" s="68" t="s">
        <v>43</v>
      </c>
      <c r="G259" s="68"/>
      <c r="H259" s="68" t="s">
        <v>254</v>
      </c>
      <c r="I259" s="64" t="s">
        <v>305</v>
      </c>
      <c r="J259" s="69"/>
      <c r="K259" s="69"/>
      <c r="L259" s="70">
        <v>0</v>
      </c>
      <c r="M259" s="70" t="s">
        <v>132</v>
      </c>
      <c r="N259" s="65"/>
      <c r="O259" s="71">
        <v>0</v>
      </c>
      <c r="P259" s="74">
        <v>1562.31</v>
      </c>
      <c r="Q259" s="73">
        <v>19407.999999999865</v>
      </c>
    </row>
    <row r="260" spans="1:17" ht="14.25" customHeight="1">
      <c r="A260" s="64" t="s">
        <v>132</v>
      </c>
      <c r="B260" s="65">
        <v>46051</v>
      </c>
      <c r="C260" s="66">
        <f t="shared" si="3"/>
        <v>1</v>
      </c>
      <c r="D260" s="66">
        <f t="shared" si="4"/>
        <v>2026</v>
      </c>
      <c r="E260" s="67">
        <f t="shared" si="5"/>
        <v>46023</v>
      </c>
      <c r="F260" s="68" t="s">
        <v>43</v>
      </c>
      <c r="G260" s="68"/>
      <c r="H260" s="68" t="s">
        <v>254</v>
      </c>
      <c r="I260" s="64" t="s">
        <v>306</v>
      </c>
      <c r="J260" s="69"/>
      <c r="K260" s="69"/>
      <c r="L260" s="70">
        <v>0</v>
      </c>
      <c r="M260" s="70" t="s">
        <v>132</v>
      </c>
      <c r="N260" s="65"/>
      <c r="O260" s="71">
        <v>0</v>
      </c>
      <c r="P260" s="74">
        <v>3022.76</v>
      </c>
      <c r="Q260" s="73">
        <v>16385.239999999867</v>
      </c>
    </row>
    <row r="261" spans="1:17" ht="14.25" customHeight="1">
      <c r="A261" s="64" t="s">
        <v>132</v>
      </c>
      <c r="B261" s="65">
        <v>46051</v>
      </c>
      <c r="C261" s="66">
        <f t="shared" si="3"/>
        <v>1</v>
      </c>
      <c r="D261" s="66">
        <f t="shared" si="4"/>
        <v>2026</v>
      </c>
      <c r="E261" s="67">
        <f t="shared" si="5"/>
        <v>46023</v>
      </c>
      <c r="F261" s="68" t="s">
        <v>281</v>
      </c>
      <c r="G261" s="68"/>
      <c r="H261" s="68" t="s">
        <v>281</v>
      </c>
      <c r="I261" s="64" t="s">
        <v>277</v>
      </c>
      <c r="J261" s="69"/>
      <c r="K261" s="69"/>
      <c r="L261" s="70">
        <v>0</v>
      </c>
      <c r="M261" s="70" t="s">
        <v>132</v>
      </c>
      <c r="N261" s="65"/>
      <c r="O261" s="71">
        <v>0</v>
      </c>
      <c r="P261" s="74">
        <v>872.4</v>
      </c>
      <c r="Q261" s="73">
        <v>15512.839999999867</v>
      </c>
    </row>
    <row r="262" spans="1:17" ht="14.25" customHeight="1">
      <c r="A262" s="64" t="s">
        <v>132</v>
      </c>
      <c r="B262" s="65">
        <v>46051</v>
      </c>
      <c r="C262" s="66">
        <f t="shared" si="3"/>
        <v>1</v>
      </c>
      <c r="D262" s="66">
        <f t="shared" si="4"/>
        <v>2026</v>
      </c>
      <c r="E262" s="67">
        <f t="shared" si="5"/>
        <v>46023</v>
      </c>
      <c r="F262" s="68" t="s">
        <v>165</v>
      </c>
      <c r="G262" s="68"/>
      <c r="H262" s="68" t="s">
        <v>165</v>
      </c>
      <c r="I262" s="64" t="s">
        <v>139</v>
      </c>
      <c r="J262" s="69" t="s">
        <v>140</v>
      </c>
      <c r="K262" s="69" t="s">
        <v>141</v>
      </c>
      <c r="L262" s="70">
        <v>0</v>
      </c>
      <c r="M262" s="70" t="s">
        <v>132</v>
      </c>
      <c r="N262" s="65"/>
      <c r="O262" s="71">
        <v>2.4900000000000002</v>
      </c>
      <c r="P262" s="74">
        <v>0</v>
      </c>
      <c r="Q262" s="73">
        <v>15515.329999999867</v>
      </c>
    </row>
    <row r="263" spans="1:17" ht="14.25" customHeight="1">
      <c r="A263" s="64" t="s">
        <v>155</v>
      </c>
      <c r="B263" s="65">
        <v>46051</v>
      </c>
      <c r="C263" s="66">
        <f t="shared" si="3"/>
        <v>1</v>
      </c>
      <c r="D263" s="66">
        <f t="shared" si="4"/>
        <v>2026</v>
      </c>
      <c r="E263" s="67">
        <f t="shared" si="5"/>
        <v>46023</v>
      </c>
      <c r="F263" s="68" t="s">
        <v>37</v>
      </c>
      <c r="G263" s="68"/>
      <c r="H263" s="68" t="s">
        <v>162</v>
      </c>
      <c r="I263" s="64" t="s">
        <v>307</v>
      </c>
      <c r="J263" s="69"/>
      <c r="K263" s="69"/>
      <c r="L263" s="70"/>
      <c r="M263" s="70"/>
      <c r="N263" s="65"/>
      <c r="O263" s="71">
        <v>0</v>
      </c>
      <c r="P263" s="74">
        <v>524.32000000000005</v>
      </c>
      <c r="Q263" s="73">
        <v>68821.630000000077</v>
      </c>
    </row>
    <row r="264" spans="1:17" ht="14.25" customHeight="1">
      <c r="A264" s="64" t="s">
        <v>155</v>
      </c>
      <c r="B264" s="65">
        <v>46051</v>
      </c>
      <c r="C264" s="66">
        <f t="shared" si="3"/>
        <v>1</v>
      </c>
      <c r="D264" s="66">
        <f t="shared" si="4"/>
        <v>2026</v>
      </c>
      <c r="E264" s="67">
        <f t="shared" si="5"/>
        <v>46023</v>
      </c>
      <c r="F264" s="68" t="s">
        <v>101</v>
      </c>
      <c r="G264" s="68"/>
      <c r="H264" s="68" t="s">
        <v>101</v>
      </c>
      <c r="I264" s="64" t="s">
        <v>307</v>
      </c>
      <c r="J264" s="69"/>
      <c r="K264" s="69"/>
      <c r="L264" s="70"/>
      <c r="M264" s="70"/>
      <c r="N264" s="65"/>
      <c r="O264" s="71">
        <v>0</v>
      </c>
      <c r="P264" s="74">
        <v>65.540000000000006</v>
      </c>
      <c r="Q264" s="73">
        <v>68756.090000000084</v>
      </c>
    </row>
    <row r="265" spans="1:17" ht="14.25" customHeight="1">
      <c r="A265" s="64" t="s">
        <v>155</v>
      </c>
      <c r="B265" s="65">
        <v>46051</v>
      </c>
      <c r="C265" s="66">
        <f t="shared" si="3"/>
        <v>1</v>
      </c>
      <c r="D265" s="66">
        <f t="shared" si="4"/>
        <v>2026</v>
      </c>
      <c r="E265" s="67">
        <f t="shared" si="5"/>
        <v>46023</v>
      </c>
      <c r="F265" s="68"/>
      <c r="G265" s="68"/>
      <c r="H265" s="68" t="s">
        <v>308</v>
      </c>
      <c r="I265" s="64" t="s">
        <v>307</v>
      </c>
      <c r="J265" s="69"/>
      <c r="K265" s="69"/>
      <c r="L265" s="70"/>
      <c r="M265" s="70"/>
      <c r="N265" s="65"/>
      <c r="O265" s="71">
        <v>0</v>
      </c>
      <c r="P265" s="74">
        <v>2918.71</v>
      </c>
      <c r="Q265" s="73">
        <v>65837.380000000077</v>
      </c>
    </row>
    <row r="266" spans="1:17" ht="14.25" customHeight="1">
      <c r="A266" s="64" t="s">
        <v>155</v>
      </c>
      <c r="B266" s="65">
        <v>46051</v>
      </c>
      <c r="C266" s="66">
        <f t="shared" si="3"/>
        <v>1</v>
      </c>
      <c r="D266" s="66">
        <f t="shared" si="4"/>
        <v>2026</v>
      </c>
      <c r="E266" s="67">
        <f t="shared" si="5"/>
        <v>46023</v>
      </c>
      <c r="F266" s="68" t="s">
        <v>80</v>
      </c>
      <c r="G266" s="68"/>
      <c r="H266" s="68" t="s">
        <v>80</v>
      </c>
      <c r="I266" s="64" t="s">
        <v>307</v>
      </c>
      <c r="J266" s="69"/>
      <c r="K266" s="69"/>
      <c r="L266" s="70"/>
      <c r="M266" s="70"/>
      <c r="N266" s="65" t="s">
        <v>242</v>
      </c>
      <c r="O266" s="71">
        <v>0</v>
      </c>
      <c r="P266" s="74">
        <v>1900</v>
      </c>
      <c r="Q266" s="73">
        <v>63937.380000000077</v>
      </c>
    </row>
    <row r="267" spans="1:17" ht="14.25" customHeight="1">
      <c r="A267" s="64" t="s">
        <v>155</v>
      </c>
      <c r="B267" s="65">
        <v>46051</v>
      </c>
      <c r="C267" s="66">
        <f t="shared" si="3"/>
        <v>1</v>
      </c>
      <c r="D267" s="66">
        <f t="shared" si="4"/>
        <v>2026</v>
      </c>
      <c r="E267" s="67">
        <f t="shared" si="5"/>
        <v>46023</v>
      </c>
      <c r="F267" s="68" t="s">
        <v>82</v>
      </c>
      <c r="G267" s="68"/>
      <c r="H267" s="68" t="s">
        <v>308</v>
      </c>
      <c r="I267" s="64" t="s">
        <v>307</v>
      </c>
      <c r="J267" s="69"/>
      <c r="K267" s="69"/>
      <c r="L267" s="70"/>
      <c r="M267" s="70"/>
      <c r="N267" s="65" t="s">
        <v>242</v>
      </c>
      <c r="O267" s="71">
        <v>0</v>
      </c>
      <c r="P267" s="74">
        <v>5217.92</v>
      </c>
      <c r="Q267" s="73">
        <v>58719.460000000079</v>
      </c>
    </row>
    <row r="268" spans="1:17" ht="14.25" customHeight="1">
      <c r="A268" s="64" t="s">
        <v>155</v>
      </c>
      <c r="B268" s="65">
        <v>46051</v>
      </c>
      <c r="C268" s="66">
        <f t="shared" si="3"/>
        <v>1</v>
      </c>
      <c r="D268" s="66">
        <f t="shared" si="4"/>
        <v>2026</v>
      </c>
      <c r="E268" s="67">
        <f t="shared" si="5"/>
        <v>46023</v>
      </c>
      <c r="F268" s="78" t="s">
        <v>79</v>
      </c>
      <c r="G268" s="68"/>
      <c r="H268" s="68" t="s">
        <v>309</v>
      </c>
      <c r="I268" s="64" t="s">
        <v>310</v>
      </c>
      <c r="J268" s="69"/>
      <c r="K268" s="69"/>
      <c r="L268" s="70"/>
      <c r="M268" s="70"/>
      <c r="N268" s="65"/>
      <c r="O268" s="71">
        <v>0</v>
      </c>
      <c r="P268" s="74">
        <v>2000</v>
      </c>
      <c r="Q268" s="73">
        <v>56719.460000000079</v>
      </c>
    </row>
    <row r="269" spans="1:17" ht="14.25" customHeight="1">
      <c r="A269" s="64" t="s">
        <v>155</v>
      </c>
      <c r="B269" s="65">
        <v>46051</v>
      </c>
      <c r="C269" s="66">
        <f t="shared" si="3"/>
        <v>1</v>
      </c>
      <c r="D269" s="66">
        <f t="shared" si="4"/>
        <v>2026</v>
      </c>
      <c r="E269" s="67">
        <f t="shared" si="5"/>
        <v>46023</v>
      </c>
      <c r="F269" s="68" t="s">
        <v>55</v>
      </c>
      <c r="G269" s="68"/>
      <c r="H269" s="68" t="s">
        <v>226</v>
      </c>
      <c r="I269" s="64" t="s">
        <v>307</v>
      </c>
      <c r="J269" s="69"/>
      <c r="K269" s="69"/>
      <c r="L269" s="70"/>
      <c r="M269" s="70"/>
      <c r="N269" s="65" t="s">
        <v>242</v>
      </c>
      <c r="O269" s="71">
        <v>0</v>
      </c>
      <c r="P269" s="74">
        <v>2858.51</v>
      </c>
      <c r="Q269" s="73">
        <v>53860.950000000077</v>
      </c>
    </row>
    <row r="270" spans="1:17" ht="14.25" customHeight="1">
      <c r="A270" s="64" t="s">
        <v>155</v>
      </c>
      <c r="B270" s="65">
        <v>46051</v>
      </c>
      <c r="C270" s="66">
        <f t="shared" si="3"/>
        <v>1</v>
      </c>
      <c r="D270" s="66">
        <f t="shared" si="4"/>
        <v>2026</v>
      </c>
      <c r="E270" s="67">
        <f t="shared" si="5"/>
        <v>46023</v>
      </c>
      <c r="F270" s="68" t="s">
        <v>49</v>
      </c>
      <c r="G270" s="68"/>
      <c r="H270" s="68" t="s">
        <v>226</v>
      </c>
      <c r="I270" s="64" t="s">
        <v>307</v>
      </c>
      <c r="J270" s="69"/>
      <c r="K270" s="69"/>
      <c r="L270" s="70"/>
      <c r="M270" s="70"/>
      <c r="N270" s="65" t="s">
        <v>242</v>
      </c>
      <c r="O270" s="71">
        <v>0</v>
      </c>
      <c r="P270" s="74">
        <v>2142.65</v>
      </c>
      <c r="Q270" s="73">
        <v>51718.300000000076</v>
      </c>
    </row>
    <row r="271" spans="1:17" ht="14.25" customHeight="1">
      <c r="A271" s="64" t="s">
        <v>155</v>
      </c>
      <c r="B271" s="65">
        <v>46051</v>
      </c>
      <c r="C271" s="66">
        <f t="shared" si="3"/>
        <v>1</v>
      </c>
      <c r="D271" s="66">
        <f t="shared" si="4"/>
        <v>2026</v>
      </c>
      <c r="E271" s="67">
        <f t="shared" si="5"/>
        <v>46023</v>
      </c>
      <c r="F271" s="68" t="s">
        <v>61</v>
      </c>
      <c r="G271" s="68"/>
      <c r="H271" s="68" t="s">
        <v>311</v>
      </c>
      <c r="I271" s="64" t="s">
        <v>307</v>
      </c>
      <c r="J271" s="69"/>
      <c r="K271" s="69"/>
      <c r="L271" s="70"/>
      <c r="M271" s="70"/>
      <c r="N271" s="65" t="s">
        <v>242</v>
      </c>
      <c r="O271" s="71">
        <v>0</v>
      </c>
      <c r="P271" s="74">
        <v>539.65</v>
      </c>
      <c r="Q271" s="73">
        <v>51178.650000000074</v>
      </c>
    </row>
    <row r="272" spans="1:17" ht="14.25" customHeight="1">
      <c r="A272" s="64" t="s">
        <v>155</v>
      </c>
      <c r="B272" s="65">
        <v>46051</v>
      </c>
      <c r="C272" s="66">
        <f t="shared" si="3"/>
        <v>1</v>
      </c>
      <c r="D272" s="66">
        <f t="shared" si="4"/>
        <v>2026</v>
      </c>
      <c r="E272" s="67">
        <f t="shared" si="5"/>
        <v>46023</v>
      </c>
      <c r="F272" s="75" t="s">
        <v>61</v>
      </c>
      <c r="G272" s="68"/>
      <c r="H272" s="68" t="s">
        <v>311</v>
      </c>
      <c r="I272" s="64" t="s">
        <v>307</v>
      </c>
      <c r="J272" s="69"/>
      <c r="K272" s="69"/>
      <c r="L272" s="70"/>
      <c r="M272" s="70"/>
      <c r="N272" s="65" t="s">
        <v>242</v>
      </c>
      <c r="O272" s="71">
        <v>0</v>
      </c>
      <c r="P272" s="74">
        <v>175.01</v>
      </c>
      <c r="Q272" s="73">
        <v>51003.640000000072</v>
      </c>
    </row>
    <row r="273" spans="1:17" ht="14.25" customHeight="1">
      <c r="A273" s="64" t="s">
        <v>155</v>
      </c>
      <c r="B273" s="65">
        <v>46051</v>
      </c>
      <c r="C273" s="66">
        <f t="shared" si="3"/>
        <v>1</v>
      </c>
      <c r="D273" s="66">
        <f t="shared" si="4"/>
        <v>2026</v>
      </c>
      <c r="E273" s="67">
        <f t="shared" si="5"/>
        <v>46023</v>
      </c>
      <c r="F273" s="75" t="s">
        <v>93</v>
      </c>
      <c r="G273" s="68"/>
      <c r="H273" s="68" t="s">
        <v>312</v>
      </c>
      <c r="I273" s="64" t="s">
        <v>313</v>
      </c>
      <c r="J273" s="69"/>
      <c r="K273" s="69"/>
      <c r="L273" s="70"/>
      <c r="M273" s="70"/>
      <c r="N273" s="65"/>
      <c r="O273" s="71">
        <v>0</v>
      </c>
      <c r="P273" s="74">
        <v>3600</v>
      </c>
      <c r="Q273" s="73">
        <v>47403.640000000072</v>
      </c>
    </row>
    <row r="274" spans="1:17" ht="14.25" customHeight="1">
      <c r="A274" s="64" t="s">
        <v>155</v>
      </c>
      <c r="B274" s="65">
        <v>46051</v>
      </c>
      <c r="C274" s="66">
        <f t="shared" si="3"/>
        <v>1</v>
      </c>
      <c r="D274" s="66">
        <f t="shared" si="4"/>
        <v>2026</v>
      </c>
      <c r="E274" s="67">
        <f t="shared" si="5"/>
        <v>46023</v>
      </c>
      <c r="F274" s="75" t="s">
        <v>94</v>
      </c>
      <c r="G274" s="68"/>
      <c r="H274" s="68" t="s">
        <v>312</v>
      </c>
      <c r="I274" s="64" t="s">
        <v>314</v>
      </c>
      <c r="J274" s="69"/>
      <c r="K274" s="69"/>
      <c r="L274" s="70"/>
      <c r="M274" s="70"/>
      <c r="N274" s="65"/>
      <c r="O274" s="71">
        <v>0</v>
      </c>
      <c r="P274" s="74">
        <v>1620</v>
      </c>
      <c r="Q274" s="73">
        <v>45783.640000000072</v>
      </c>
    </row>
    <row r="275" spans="1:17" ht="14.25" customHeight="1">
      <c r="A275" s="64" t="s">
        <v>155</v>
      </c>
      <c r="B275" s="65">
        <v>46051</v>
      </c>
      <c r="C275" s="66">
        <f t="shared" si="3"/>
        <v>1</v>
      </c>
      <c r="D275" s="66">
        <f t="shared" si="4"/>
        <v>2026</v>
      </c>
      <c r="E275" s="67">
        <f t="shared" si="5"/>
        <v>46023</v>
      </c>
      <c r="F275" s="68" t="s">
        <v>95</v>
      </c>
      <c r="G275" s="68"/>
      <c r="H275" s="68" t="s">
        <v>254</v>
      </c>
      <c r="I275" s="64" t="s">
        <v>315</v>
      </c>
      <c r="J275" s="69" t="s">
        <v>315</v>
      </c>
      <c r="K275" s="69"/>
      <c r="L275" s="70"/>
      <c r="M275" s="70"/>
      <c r="N275" s="65"/>
      <c r="O275" s="71">
        <v>0</v>
      </c>
      <c r="P275" s="74">
        <v>6202.73</v>
      </c>
      <c r="Q275" s="73">
        <v>39580.910000000076</v>
      </c>
    </row>
    <row r="276" spans="1:17" ht="14.25" customHeight="1">
      <c r="A276" s="64" t="s">
        <v>155</v>
      </c>
      <c r="B276" s="65">
        <v>46051</v>
      </c>
      <c r="C276" s="66">
        <f t="shared" si="3"/>
        <v>1</v>
      </c>
      <c r="D276" s="66">
        <f t="shared" si="4"/>
        <v>2026</v>
      </c>
      <c r="E276" s="67">
        <f t="shared" si="5"/>
        <v>46023</v>
      </c>
      <c r="F276" s="68" t="s">
        <v>91</v>
      </c>
      <c r="G276" s="68"/>
      <c r="H276" s="68" t="s">
        <v>254</v>
      </c>
      <c r="I276" s="64" t="s">
        <v>316</v>
      </c>
      <c r="J276" s="69" t="s">
        <v>316</v>
      </c>
      <c r="K276" s="69"/>
      <c r="L276" s="70"/>
      <c r="M276" s="70"/>
      <c r="N276" s="65"/>
      <c r="O276" s="71">
        <v>0</v>
      </c>
      <c r="P276" s="74">
        <v>2000</v>
      </c>
      <c r="Q276" s="73">
        <v>37580.910000000076</v>
      </c>
    </row>
    <row r="277" spans="1:17" ht="14.25" customHeight="1">
      <c r="A277" s="64" t="s">
        <v>155</v>
      </c>
      <c r="B277" s="65">
        <v>46051</v>
      </c>
      <c r="C277" s="66">
        <f t="shared" si="3"/>
        <v>1</v>
      </c>
      <c r="D277" s="66">
        <f t="shared" si="4"/>
        <v>2026</v>
      </c>
      <c r="E277" s="67">
        <f t="shared" si="5"/>
        <v>46023</v>
      </c>
      <c r="F277" s="68" t="s">
        <v>91</v>
      </c>
      <c r="G277" s="68"/>
      <c r="H277" s="68" t="s">
        <v>312</v>
      </c>
      <c r="I277" s="64" t="s">
        <v>316</v>
      </c>
      <c r="J277" s="69"/>
      <c r="K277" s="69"/>
      <c r="L277" s="70"/>
      <c r="M277" s="70"/>
      <c r="N277" s="65"/>
      <c r="O277" s="71">
        <v>0</v>
      </c>
      <c r="P277" s="74">
        <v>4206</v>
      </c>
      <c r="Q277" s="73">
        <v>33374.910000000076</v>
      </c>
    </row>
    <row r="278" spans="1:17" ht="14.25" customHeight="1">
      <c r="A278" s="64" t="s">
        <v>155</v>
      </c>
      <c r="B278" s="65">
        <v>46051</v>
      </c>
      <c r="C278" s="66">
        <f t="shared" si="3"/>
        <v>1</v>
      </c>
      <c r="D278" s="66">
        <f t="shared" si="4"/>
        <v>2026</v>
      </c>
      <c r="E278" s="67">
        <f t="shared" si="5"/>
        <v>46023</v>
      </c>
      <c r="F278" s="75" t="s">
        <v>54</v>
      </c>
      <c r="G278" s="68"/>
      <c r="H278" s="68" t="s">
        <v>159</v>
      </c>
      <c r="I278" s="64" t="s">
        <v>307</v>
      </c>
      <c r="J278" s="69"/>
      <c r="K278" s="69"/>
      <c r="L278" s="70"/>
      <c r="M278" s="70"/>
      <c r="N278" s="65" t="s">
        <v>242</v>
      </c>
      <c r="O278" s="71">
        <v>0</v>
      </c>
      <c r="P278" s="74">
        <v>360</v>
      </c>
      <c r="Q278" s="73">
        <v>33014.910000000076</v>
      </c>
    </row>
    <row r="279" spans="1:17" ht="14.25" customHeight="1">
      <c r="A279" s="64" t="s">
        <v>155</v>
      </c>
      <c r="B279" s="65">
        <v>46051</v>
      </c>
      <c r="C279" s="66">
        <f t="shared" si="3"/>
        <v>1</v>
      </c>
      <c r="D279" s="66">
        <f t="shared" si="4"/>
        <v>2026</v>
      </c>
      <c r="E279" s="67">
        <f t="shared" si="5"/>
        <v>46023</v>
      </c>
      <c r="F279" s="75" t="s">
        <v>43</v>
      </c>
      <c r="G279" s="68"/>
      <c r="H279" s="68" t="s">
        <v>254</v>
      </c>
      <c r="I279" s="64" t="s">
        <v>317</v>
      </c>
      <c r="J279" s="69" t="s">
        <v>317</v>
      </c>
      <c r="K279" s="69"/>
      <c r="L279" s="70"/>
      <c r="M279" s="70"/>
      <c r="N279" s="65"/>
      <c r="O279" s="71">
        <v>0</v>
      </c>
      <c r="P279" s="74">
        <v>1518</v>
      </c>
      <c r="Q279" s="73">
        <v>31496.910000000076</v>
      </c>
    </row>
    <row r="280" spans="1:17" ht="14.25" customHeight="1">
      <c r="A280" s="64" t="s">
        <v>155</v>
      </c>
      <c r="B280" s="65">
        <v>46051</v>
      </c>
      <c r="C280" s="66">
        <f t="shared" si="3"/>
        <v>1</v>
      </c>
      <c r="D280" s="66">
        <f t="shared" si="4"/>
        <v>2026</v>
      </c>
      <c r="E280" s="67">
        <f t="shared" si="5"/>
        <v>46023</v>
      </c>
      <c r="F280" s="68" t="s">
        <v>43</v>
      </c>
      <c r="G280" s="68"/>
      <c r="H280" s="68" t="s">
        <v>254</v>
      </c>
      <c r="I280" s="64" t="s">
        <v>318</v>
      </c>
      <c r="J280" s="69" t="s">
        <v>318</v>
      </c>
      <c r="K280" s="69"/>
      <c r="L280" s="70"/>
      <c r="M280" s="70"/>
      <c r="N280" s="65"/>
      <c r="O280" s="71">
        <v>0</v>
      </c>
      <c r="P280" s="74">
        <v>1518</v>
      </c>
      <c r="Q280" s="73">
        <v>29978.910000000076</v>
      </c>
    </row>
    <row r="281" spans="1:17" ht="14.25" customHeight="1">
      <c r="A281" s="64" t="s">
        <v>155</v>
      </c>
      <c r="B281" s="65">
        <v>46051</v>
      </c>
      <c r="C281" s="66">
        <f t="shared" si="3"/>
        <v>1</v>
      </c>
      <c r="D281" s="66">
        <f t="shared" si="4"/>
        <v>2026</v>
      </c>
      <c r="E281" s="67">
        <f t="shared" si="5"/>
        <v>46023</v>
      </c>
      <c r="F281" s="68" t="s">
        <v>43</v>
      </c>
      <c r="G281" s="68"/>
      <c r="H281" s="68" t="s">
        <v>254</v>
      </c>
      <c r="I281" s="64" t="s">
        <v>319</v>
      </c>
      <c r="J281" s="69" t="s">
        <v>319</v>
      </c>
      <c r="K281" s="69"/>
      <c r="L281" s="70"/>
      <c r="M281" s="70"/>
      <c r="N281" s="65"/>
      <c r="O281" s="71">
        <v>0</v>
      </c>
      <c r="P281" s="74">
        <v>1518</v>
      </c>
      <c r="Q281" s="73">
        <v>28460.910000000076</v>
      </c>
    </row>
    <row r="282" spans="1:17" ht="14.25" customHeight="1">
      <c r="A282" s="64" t="s">
        <v>155</v>
      </c>
      <c r="B282" s="65">
        <v>46051</v>
      </c>
      <c r="C282" s="66">
        <f t="shared" si="3"/>
        <v>1</v>
      </c>
      <c r="D282" s="66">
        <f t="shared" si="4"/>
        <v>2026</v>
      </c>
      <c r="E282" s="67">
        <f t="shared" si="5"/>
        <v>46023</v>
      </c>
      <c r="F282" s="68" t="s">
        <v>43</v>
      </c>
      <c r="G282" s="68"/>
      <c r="H282" s="68" t="s">
        <v>254</v>
      </c>
      <c r="I282" s="64" t="s">
        <v>320</v>
      </c>
      <c r="J282" s="69" t="s">
        <v>320</v>
      </c>
      <c r="K282" s="69"/>
      <c r="L282" s="70"/>
      <c r="M282" s="70"/>
      <c r="N282" s="65"/>
      <c r="O282" s="71">
        <v>0</v>
      </c>
      <c r="P282" s="74">
        <v>2000</v>
      </c>
      <c r="Q282" s="73">
        <v>26460.910000000076</v>
      </c>
    </row>
    <row r="283" spans="1:17" ht="14.25" customHeight="1">
      <c r="A283" s="64" t="s">
        <v>155</v>
      </c>
      <c r="B283" s="65">
        <v>46051</v>
      </c>
      <c r="C283" s="66">
        <f t="shared" si="3"/>
        <v>1</v>
      </c>
      <c r="D283" s="66">
        <f t="shared" si="4"/>
        <v>2026</v>
      </c>
      <c r="E283" s="67">
        <f t="shared" si="5"/>
        <v>46023</v>
      </c>
      <c r="F283" s="68" t="s">
        <v>37</v>
      </c>
      <c r="G283" s="68"/>
      <c r="H283" s="68" t="s">
        <v>162</v>
      </c>
      <c r="I283" s="64" t="s">
        <v>307</v>
      </c>
      <c r="J283" s="69"/>
      <c r="K283" s="69"/>
      <c r="L283" s="70"/>
      <c r="M283" s="70"/>
      <c r="N283" s="65" t="s">
        <v>242</v>
      </c>
      <c r="O283" s="71">
        <v>0</v>
      </c>
      <c r="P283" s="74">
        <v>524.32000000000005</v>
      </c>
      <c r="Q283" s="73">
        <v>25936.590000000077</v>
      </c>
    </row>
    <row r="284" spans="1:17" ht="14.25" customHeight="1">
      <c r="A284" s="64" t="s">
        <v>155</v>
      </c>
      <c r="B284" s="65">
        <v>46051</v>
      </c>
      <c r="C284" s="66">
        <f t="shared" si="3"/>
        <v>1</v>
      </c>
      <c r="D284" s="66">
        <f t="shared" si="4"/>
        <v>2026</v>
      </c>
      <c r="E284" s="67">
        <f t="shared" si="5"/>
        <v>46023</v>
      </c>
      <c r="F284" s="68" t="s">
        <v>102</v>
      </c>
      <c r="G284" s="68"/>
      <c r="H284" s="68" t="s">
        <v>128</v>
      </c>
      <c r="I284" s="64" t="s">
        <v>321</v>
      </c>
      <c r="J284" s="69"/>
      <c r="K284" s="69"/>
      <c r="L284" s="70"/>
      <c r="M284" s="70"/>
      <c r="N284" s="65"/>
      <c r="O284" s="71">
        <v>0</v>
      </c>
      <c r="P284" s="74">
        <v>13.4</v>
      </c>
      <c r="Q284" s="73">
        <v>25923.190000000075</v>
      </c>
    </row>
    <row r="285" spans="1:17" ht="14.25" customHeight="1">
      <c r="A285" s="64" t="s">
        <v>155</v>
      </c>
      <c r="B285" s="65">
        <v>46051</v>
      </c>
      <c r="C285" s="66">
        <f t="shared" si="3"/>
        <v>1</v>
      </c>
      <c r="D285" s="66">
        <f t="shared" si="4"/>
        <v>2026</v>
      </c>
      <c r="E285" s="67">
        <f t="shared" si="5"/>
        <v>46023</v>
      </c>
      <c r="F285" s="68" t="s">
        <v>102</v>
      </c>
      <c r="G285" s="68"/>
      <c r="H285" s="68" t="s">
        <v>128</v>
      </c>
      <c r="I285" s="64" t="s">
        <v>321</v>
      </c>
      <c r="J285" s="69"/>
      <c r="K285" s="69"/>
      <c r="L285" s="70"/>
      <c r="M285" s="70"/>
      <c r="N285" s="65"/>
      <c r="O285" s="71">
        <v>0</v>
      </c>
      <c r="P285" s="74">
        <v>13.4</v>
      </c>
      <c r="Q285" s="73">
        <v>25909.790000000074</v>
      </c>
    </row>
    <row r="286" spans="1:17" ht="14.25" customHeight="1">
      <c r="A286" s="64" t="s">
        <v>155</v>
      </c>
      <c r="B286" s="65">
        <v>46051</v>
      </c>
      <c r="C286" s="66">
        <f t="shared" si="3"/>
        <v>1</v>
      </c>
      <c r="D286" s="66">
        <f t="shared" si="4"/>
        <v>2026</v>
      </c>
      <c r="E286" s="67">
        <f t="shared" si="5"/>
        <v>46023</v>
      </c>
      <c r="F286" s="68" t="s">
        <v>102</v>
      </c>
      <c r="G286" s="68"/>
      <c r="H286" s="68" t="s">
        <v>128</v>
      </c>
      <c r="I286" s="64" t="s">
        <v>321</v>
      </c>
      <c r="J286" s="69"/>
      <c r="K286" s="69"/>
      <c r="L286" s="70"/>
      <c r="M286" s="70"/>
      <c r="N286" s="65"/>
      <c r="O286" s="71">
        <v>0</v>
      </c>
      <c r="P286" s="74">
        <v>13.4</v>
      </c>
      <c r="Q286" s="73">
        <v>25896.390000000072</v>
      </c>
    </row>
    <row r="287" spans="1:17" ht="14.25" customHeight="1">
      <c r="A287" s="64" t="s">
        <v>155</v>
      </c>
      <c r="B287" s="65">
        <v>46051</v>
      </c>
      <c r="C287" s="66">
        <f t="shared" si="3"/>
        <v>1</v>
      </c>
      <c r="D287" s="66">
        <f t="shared" si="4"/>
        <v>2026</v>
      </c>
      <c r="E287" s="67">
        <f t="shared" si="5"/>
        <v>46023</v>
      </c>
      <c r="F287" s="68" t="s">
        <v>102</v>
      </c>
      <c r="G287" s="68"/>
      <c r="H287" s="68" t="s">
        <v>128</v>
      </c>
      <c r="I287" s="64" t="s">
        <v>321</v>
      </c>
      <c r="J287" s="69"/>
      <c r="K287" s="69"/>
      <c r="L287" s="70"/>
      <c r="M287" s="70"/>
      <c r="N287" s="65"/>
      <c r="O287" s="71">
        <v>0</v>
      </c>
      <c r="P287" s="74">
        <v>13.4</v>
      </c>
      <c r="Q287" s="73">
        <v>25882.990000000071</v>
      </c>
    </row>
    <row r="288" spans="1:17" ht="14.25" customHeight="1">
      <c r="A288" s="64" t="s">
        <v>155</v>
      </c>
      <c r="B288" s="65">
        <v>46051</v>
      </c>
      <c r="C288" s="66">
        <f t="shared" si="3"/>
        <v>1</v>
      </c>
      <c r="D288" s="66">
        <f t="shared" si="4"/>
        <v>2026</v>
      </c>
      <c r="E288" s="67">
        <f t="shared" si="5"/>
        <v>46023</v>
      </c>
      <c r="F288" s="68" t="s">
        <v>102</v>
      </c>
      <c r="G288" s="68"/>
      <c r="H288" s="68" t="s">
        <v>128</v>
      </c>
      <c r="I288" s="64" t="s">
        <v>321</v>
      </c>
      <c r="J288" s="69"/>
      <c r="K288" s="69"/>
      <c r="L288" s="70"/>
      <c r="M288" s="70"/>
      <c r="N288" s="65"/>
      <c r="O288" s="71">
        <v>0</v>
      </c>
      <c r="P288" s="74">
        <v>13.4</v>
      </c>
      <c r="Q288" s="73">
        <v>25869.590000000069</v>
      </c>
    </row>
    <row r="289" spans="1:17" ht="14.25" customHeight="1">
      <c r="A289" s="64" t="s">
        <v>155</v>
      </c>
      <c r="B289" s="65">
        <v>46051</v>
      </c>
      <c r="C289" s="66">
        <f t="shared" si="3"/>
        <v>1</v>
      </c>
      <c r="D289" s="66">
        <f t="shared" si="4"/>
        <v>2026</v>
      </c>
      <c r="E289" s="67">
        <f t="shared" si="5"/>
        <v>46023</v>
      </c>
      <c r="F289" s="68" t="s">
        <v>102</v>
      </c>
      <c r="G289" s="68"/>
      <c r="H289" s="68" t="s">
        <v>128</v>
      </c>
      <c r="I289" s="64" t="s">
        <v>321</v>
      </c>
      <c r="J289" s="69"/>
      <c r="K289" s="69"/>
      <c r="L289" s="70"/>
      <c r="M289" s="70"/>
      <c r="N289" s="65"/>
      <c r="O289" s="71">
        <v>0</v>
      </c>
      <c r="P289" s="74">
        <v>13.4</v>
      </c>
      <c r="Q289" s="73">
        <v>25856.190000000068</v>
      </c>
    </row>
    <row r="290" spans="1:17" ht="14.25" customHeight="1">
      <c r="A290" s="64" t="s">
        <v>155</v>
      </c>
      <c r="B290" s="65">
        <v>46051</v>
      </c>
      <c r="C290" s="66">
        <f t="shared" si="3"/>
        <v>1</v>
      </c>
      <c r="D290" s="66">
        <f t="shared" si="4"/>
        <v>2026</v>
      </c>
      <c r="E290" s="67">
        <f t="shared" si="5"/>
        <v>46023</v>
      </c>
      <c r="F290" s="68" t="s">
        <v>102</v>
      </c>
      <c r="G290" s="68"/>
      <c r="H290" s="68" t="s">
        <v>128</v>
      </c>
      <c r="I290" s="64" t="s">
        <v>321</v>
      </c>
      <c r="J290" s="69"/>
      <c r="K290" s="69"/>
      <c r="L290" s="70"/>
      <c r="M290" s="70"/>
      <c r="N290" s="65"/>
      <c r="O290" s="71">
        <v>0</v>
      </c>
      <c r="P290" s="74">
        <v>13.4</v>
      </c>
      <c r="Q290" s="73">
        <v>25842.790000000066</v>
      </c>
    </row>
    <row r="291" spans="1:17" ht="14.25" customHeight="1">
      <c r="A291" s="64" t="s">
        <v>155</v>
      </c>
      <c r="B291" s="65">
        <v>46051</v>
      </c>
      <c r="C291" s="66">
        <f t="shared" si="3"/>
        <v>1</v>
      </c>
      <c r="D291" s="66">
        <f t="shared" si="4"/>
        <v>2026</v>
      </c>
      <c r="E291" s="67">
        <f t="shared" si="5"/>
        <v>46023</v>
      </c>
      <c r="F291" s="68" t="s">
        <v>102</v>
      </c>
      <c r="G291" s="68"/>
      <c r="H291" s="68" t="s">
        <v>128</v>
      </c>
      <c r="I291" s="64" t="s">
        <v>321</v>
      </c>
      <c r="J291" s="69"/>
      <c r="K291" s="69"/>
      <c r="L291" s="70"/>
      <c r="M291" s="70"/>
      <c r="N291" s="65"/>
      <c r="O291" s="71">
        <v>0</v>
      </c>
      <c r="P291" s="74">
        <v>13.4</v>
      </c>
      <c r="Q291" s="73">
        <v>25829.390000000065</v>
      </c>
    </row>
    <row r="292" spans="1:17" ht="14.25" customHeight="1">
      <c r="A292" s="64" t="s">
        <v>155</v>
      </c>
      <c r="B292" s="65">
        <v>46051</v>
      </c>
      <c r="C292" s="66">
        <f t="shared" si="3"/>
        <v>1</v>
      </c>
      <c r="D292" s="66">
        <f t="shared" si="4"/>
        <v>2026</v>
      </c>
      <c r="E292" s="67">
        <f t="shared" si="5"/>
        <v>46023</v>
      </c>
      <c r="F292" s="68" t="s">
        <v>102</v>
      </c>
      <c r="G292" s="68"/>
      <c r="H292" s="68" t="s">
        <v>128</v>
      </c>
      <c r="I292" s="64" t="s">
        <v>321</v>
      </c>
      <c r="J292" s="69"/>
      <c r="K292" s="69"/>
      <c r="L292" s="70"/>
      <c r="M292" s="70"/>
      <c r="N292" s="65"/>
      <c r="O292" s="71">
        <v>0</v>
      </c>
      <c r="P292" s="74">
        <v>13.4</v>
      </c>
      <c r="Q292" s="73">
        <v>25815.990000000063</v>
      </c>
    </row>
    <row r="293" spans="1:17" ht="14.25" customHeight="1">
      <c r="A293" s="64" t="s">
        <v>155</v>
      </c>
      <c r="B293" s="65">
        <v>46051</v>
      </c>
      <c r="C293" s="66">
        <f t="shared" si="3"/>
        <v>1</v>
      </c>
      <c r="D293" s="66">
        <f t="shared" si="4"/>
        <v>2026</v>
      </c>
      <c r="E293" s="67">
        <f t="shared" si="5"/>
        <v>46023</v>
      </c>
      <c r="F293" s="68" t="s">
        <v>102</v>
      </c>
      <c r="G293" s="68"/>
      <c r="H293" s="68" t="s">
        <v>128</v>
      </c>
      <c r="I293" s="64" t="s">
        <v>321</v>
      </c>
      <c r="J293" s="69"/>
      <c r="K293" s="69"/>
      <c r="L293" s="70"/>
      <c r="M293" s="70"/>
      <c r="N293" s="65"/>
      <c r="O293" s="71">
        <v>0</v>
      </c>
      <c r="P293" s="74">
        <v>13.4</v>
      </c>
      <c r="Q293" s="73">
        <v>25802.590000000062</v>
      </c>
    </row>
    <row r="294" spans="1:17" ht="14.25" customHeight="1">
      <c r="A294" s="64" t="s">
        <v>155</v>
      </c>
      <c r="B294" s="65">
        <v>46051</v>
      </c>
      <c r="C294" s="66">
        <f t="shared" si="3"/>
        <v>1</v>
      </c>
      <c r="D294" s="66">
        <f t="shared" si="4"/>
        <v>2026</v>
      </c>
      <c r="E294" s="67">
        <f t="shared" si="5"/>
        <v>46023</v>
      </c>
      <c r="F294" s="68" t="s">
        <v>102</v>
      </c>
      <c r="G294" s="68"/>
      <c r="H294" s="68" t="s">
        <v>128</v>
      </c>
      <c r="I294" s="64" t="s">
        <v>321</v>
      </c>
      <c r="J294" s="69"/>
      <c r="K294" s="69"/>
      <c r="L294" s="70"/>
      <c r="M294" s="70"/>
      <c r="N294" s="65"/>
      <c r="O294" s="71">
        <v>0</v>
      </c>
      <c r="P294" s="74">
        <v>13.4</v>
      </c>
      <c r="Q294" s="73">
        <v>25789.190000000061</v>
      </c>
    </row>
    <row r="295" spans="1:17" ht="14.25" customHeight="1">
      <c r="A295" s="64" t="s">
        <v>155</v>
      </c>
      <c r="B295" s="65">
        <v>46051</v>
      </c>
      <c r="C295" s="66">
        <f t="shared" si="3"/>
        <v>1</v>
      </c>
      <c r="D295" s="66">
        <f t="shared" si="4"/>
        <v>2026</v>
      </c>
      <c r="E295" s="67">
        <f t="shared" si="5"/>
        <v>46023</v>
      </c>
      <c r="F295" s="68" t="s">
        <v>102</v>
      </c>
      <c r="G295" s="68"/>
      <c r="H295" s="68" t="s">
        <v>128</v>
      </c>
      <c r="I295" s="64" t="s">
        <v>321</v>
      </c>
      <c r="J295" s="69"/>
      <c r="K295" s="69"/>
      <c r="L295" s="70"/>
      <c r="M295" s="70"/>
      <c r="N295" s="65"/>
      <c r="O295" s="71">
        <v>0</v>
      </c>
      <c r="P295" s="74">
        <v>13.4</v>
      </c>
      <c r="Q295" s="73">
        <v>25775.790000000059</v>
      </c>
    </row>
    <row r="296" spans="1:17" ht="14.25" customHeight="1">
      <c r="A296" s="64" t="s">
        <v>122</v>
      </c>
      <c r="B296" s="65">
        <v>46052</v>
      </c>
      <c r="C296" s="66">
        <f t="shared" si="3"/>
        <v>1</v>
      </c>
      <c r="D296" s="66">
        <f t="shared" si="4"/>
        <v>2026</v>
      </c>
      <c r="E296" s="67">
        <f t="shared" si="5"/>
        <v>46023</v>
      </c>
      <c r="F296" s="68" t="s">
        <v>165</v>
      </c>
      <c r="G296" s="68"/>
      <c r="H296" s="68" t="s">
        <v>165</v>
      </c>
      <c r="I296" s="64" t="s">
        <v>139</v>
      </c>
      <c r="J296" s="69" t="s">
        <v>140</v>
      </c>
      <c r="K296" s="69" t="s">
        <v>141</v>
      </c>
      <c r="L296" s="70">
        <v>0</v>
      </c>
      <c r="M296" s="70" t="s">
        <v>122</v>
      </c>
      <c r="N296" s="65" t="s">
        <v>6</v>
      </c>
      <c r="O296" s="71">
        <v>1.73</v>
      </c>
      <c r="P296" s="74">
        <v>0</v>
      </c>
      <c r="Q296" s="73">
        <v>234869.50000000093</v>
      </c>
    </row>
    <row r="297" spans="1:17" ht="14.25" customHeight="1">
      <c r="A297" s="64" t="s">
        <v>122</v>
      </c>
      <c r="B297" s="65">
        <v>46052</v>
      </c>
      <c r="C297" s="66">
        <f t="shared" si="3"/>
        <v>1</v>
      </c>
      <c r="D297" s="66">
        <f t="shared" si="4"/>
        <v>2026</v>
      </c>
      <c r="E297" s="67">
        <f t="shared" si="5"/>
        <v>46023</v>
      </c>
      <c r="F297" s="75" t="s">
        <v>82</v>
      </c>
      <c r="G297" s="68"/>
      <c r="H297" s="68" t="s">
        <v>151</v>
      </c>
      <c r="I297" s="64" t="s">
        <v>152</v>
      </c>
      <c r="J297" s="69"/>
      <c r="K297" s="69"/>
      <c r="L297" s="70">
        <v>0</v>
      </c>
      <c r="M297" s="70" t="s">
        <v>122</v>
      </c>
      <c r="N297" s="65" t="s">
        <v>6</v>
      </c>
      <c r="O297" s="71">
        <v>0</v>
      </c>
      <c r="P297" s="74">
        <v>26.73</v>
      </c>
      <c r="Q297" s="73">
        <v>234842.77000000092</v>
      </c>
    </row>
    <row r="298" spans="1:17" ht="14.25" customHeight="1">
      <c r="A298" s="64" t="s">
        <v>122</v>
      </c>
      <c r="B298" s="65">
        <v>46052</v>
      </c>
      <c r="C298" s="66">
        <f t="shared" si="3"/>
        <v>1</v>
      </c>
      <c r="D298" s="66">
        <f t="shared" si="4"/>
        <v>2026</v>
      </c>
      <c r="E298" s="67">
        <f t="shared" si="5"/>
        <v>46023</v>
      </c>
      <c r="F298" s="68" t="s">
        <v>82</v>
      </c>
      <c r="G298" s="68"/>
      <c r="H298" s="68" t="s">
        <v>151</v>
      </c>
      <c r="I298" s="64" t="s">
        <v>152</v>
      </c>
      <c r="J298" s="69"/>
      <c r="K298" s="69"/>
      <c r="L298" s="70">
        <v>0</v>
      </c>
      <c r="M298" s="70" t="s">
        <v>122</v>
      </c>
      <c r="N298" s="65" t="s">
        <v>6</v>
      </c>
      <c r="O298" s="71">
        <v>0</v>
      </c>
      <c r="P298" s="74">
        <v>349.9</v>
      </c>
      <c r="Q298" s="73">
        <v>234492.87000000093</v>
      </c>
    </row>
    <row r="299" spans="1:17" ht="14.25" customHeight="1">
      <c r="A299" s="64" t="s">
        <v>122</v>
      </c>
      <c r="B299" s="65">
        <v>46052</v>
      </c>
      <c r="C299" s="66">
        <f t="shared" si="3"/>
        <v>1</v>
      </c>
      <c r="D299" s="66">
        <f t="shared" si="4"/>
        <v>2026</v>
      </c>
      <c r="E299" s="67">
        <f t="shared" si="5"/>
        <v>46023</v>
      </c>
      <c r="F299" s="68" t="s">
        <v>82</v>
      </c>
      <c r="G299" s="68"/>
      <c r="H299" s="68" t="s">
        <v>151</v>
      </c>
      <c r="I299" s="64" t="s">
        <v>152</v>
      </c>
      <c r="J299" s="69"/>
      <c r="K299" s="69"/>
      <c r="L299" s="70">
        <v>0</v>
      </c>
      <c r="M299" s="70" t="s">
        <v>122</v>
      </c>
      <c r="N299" s="65" t="s">
        <v>6</v>
      </c>
      <c r="O299" s="71">
        <v>0</v>
      </c>
      <c r="P299" s="74">
        <v>224.85</v>
      </c>
      <c r="Q299" s="73">
        <v>234268.02000000092</v>
      </c>
    </row>
    <row r="300" spans="1:17" ht="14.25" customHeight="1">
      <c r="A300" s="64" t="s">
        <v>122</v>
      </c>
      <c r="B300" s="65">
        <v>46052</v>
      </c>
      <c r="C300" s="66">
        <f t="shared" si="3"/>
        <v>1</v>
      </c>
      <c r="D300" s="66">
        <f t="shared" si="4"/>
        <v>2026</v>
      </c>
      <c r="E300" s="67">
        <f t="shared" si="5"/>
        <v>46023</v>
      </c>
      <c r="F300" s="68" t="s">
        <v>82</v>
      </c>
      <c r="G300" s="68"/>
      <c r="H300" s="68" t="s">
        <v>151</v>
      </c>
      <c r="I300" s="64" t="s">
        <v>152</v>
      </c>
      <c r="J300" s="69" t="s">
        <v>322</v>
      </c>
      <c r="K300" s="69" t="s">
        <v>323</v>
      </c>
      <c r="L300" s="70">
        <v>533129</v>
      </c>
      <c r="M300" s="70" t="s">
        <v>122</v>
      </c>
      <c r="N300" s="65" t="s">
        <v>6</v>
      </c>
      <c r="O300" s="71">
        <v>0</v>
      </c>
      <c r="P300" s="74">
        <v>100.99</v>
      </c>
      <c r="Q300" s="73">
        <v>234167.03000000093</v>
      </c>
    </row>
    <row r="301" spans="1:17" ht="14.25" customHeight="1">
      <c r="A301" s="64" t="s">
        <v>122</v>
      </c>
      <c r="B301" s="65">
        <v>46052</v>
      </c>
      <c r="C301" s="66">
        <f t="shared" si="3"/>
        <v>1</v>
      </c>
      <c r="D301" s="66">
        <f t="shared" si="4"/>
        <v>2026</v>
      </c>
      <c r="E301" s="67">
        <f t="shared" si="5"/>
        <v>46023</v>
      </c>
      <c r="F301" s="68" t="s">
        <v>82</v>
      </c>
      <c r="G301" s="68"/>
      <c r="H301" s="68" t="s">
        <v>151</v>
      </c>
      <c r="I301" s="64" t="s">
        <v>152</v>
      </c>
      <c r="J301" s="69"/>
      <c r="K301" s="69"/>
      <c r="L301" s="70">
        <v>0</v>
      </c>
      <c r="M301" s="70" t="s">
        <v>122</v>
      </c>
      <c r="N301" s="65" t="s">
        <v>6</v>
      </c>
      <c r="O301" s="71">
        <v>0</v>
      </c>
      <c r="P301" s="74">
        <v>79.8</v>
      </c>
      <c r="Q301" s="73">
        <v>234087.23000000094</v>
      </c>
    </row>
    <row r="302" spans="1:17" ht="14.25" customHeight="1">
      <c r="A302" s="64" t="s">
        <v>122</v>
      </c>
      <c r="B302" s="65">
        <v>46052</v>
      </c>
      <c r="C302" s="66">
        <f t="shared" si="3"/>
        <v>1</v>
      </c>
      <c r="D302" s="66">
        <f t="shared" si="4"/>
        <v>2026</v>
      </c>
      <c r="E302" s="67">
        <f t="shared" si="5"/>
        <v>46023</v>
      </c>
      <c r="F302" s="68" t="s">
        <v>82</v>
      </c>
      <c r="G302" s="68"/>
      <c r="H302" s="68" t="s">
        <v>151</v>
      </c>
      <c r="I302" s="64" t="s">
        <v>152</v>
      </c>
      <c r="J302" s="69"/>
      <c r="K302" s="69"/>
      <c r="L302" s="70">
        <v>0</v>
      </c>
      <c r="M302" s="70" t="s">
        <v>122</v>
      </c>
      <c r="N302" s="65" t="s">
        <v>6</v>
      </c>
      <c r="O302" s="71">
        <v>0</v>
      </c>
      <c r="P302" s="74">
        <v>43.8</v>
      </c>
      <c r="Q302" s="73">
        <v>234043.43000000095</v>
      </c>
    </row>
    <row r="303" spans="1:17" ht="14.25" customHeight="1">
      <c r="A303" s="64" t="s">
        <v>122</v>
      </c>
      <c r="B303" s="65">
        <v>46052</v>
      </c>
      <c r="C303" s="66">
        <f t="shared" si="3"/>
        <v>1</v>
      </c>
      <c r="D303" s="66">
        <f t="shared" si="4"/>
        <v>2026</v>
      </c>
      <c r="E303" s="67">
        <f t="shared" si="5"/>
        <v>46023</v>
      </c>
      <c r="F303" s="68" t="s">
        <v>82</v>
      </c>
      <c r="G303" s="68"/>
      <c r="H303" s="68" t="s">
        <v>151</v>
      </c>
      <c r="I303" s="64" t="s">
        <v>152</v>
      </c>
      <c r="J303" s="69"/>
      <c r="K303" s="69"/>
      <c r="L303" s="70">
        <v>0</v>
      </c>
      <c r="M303" s="70" t="s">
        <v>122</v>
      </c>
      <c r="N303" s="65" t="s">
        <v>6</v>
      </c>
      <c r="O303" s="71">
        <v>0</v>
      </c>
      <c r="P303" s="74">
        <v>76</v>
      </c>
      <c r="Q303" s="73">
        <v>233967.43000000095</v>
      </c>
    </row>
    <row r="304" spans="1:17" ht="14.25" customHeight="1">
      <c r="A304" s="64" t="s">
        <v>122</v>
      </c>
      <c r="B304" s="65">
        <v>46052</v>
      </c>
      <c r="C304" s="66">
        <f t="shared" si="3"/>
        <v>1</v>
      </c>
      <c r="D304" s="66">
        <f t="shared" si="4"/>
        <v>2026</v>
      </c>
      <c r="E304" s="67">
        <f t="shared" si="5"/>
        <v>46023</v>
      </c>
      <c r="F304" s="68" t="s">
        <v>82</v>
      </c>
      <c r="G304" s="68"/>
      <c r="H304" s="68" t="s">
        <v>151</v>
      </c>
      <c r="I304" s="64" t="s">
        <v>152</v>
      </c>
      <c r="J304" s="69"/>
      <c r="K304" s="69"/>
      <c r="L304" s="70">
        <v>0</v>
      </c>
      <c r="M304" s="70" t="s">
        <v>122</v>
      </c>
      <c r="N304" s="65" t="s">
        <v>6</v>
      </c>
      <c r="O304" s="71">
        <v>0</v>
      </c>
      <c r="P304" s="74">
        <v>129.1</v>
      </c>
      <c r="Q304" s="73">
        <v>233838.33000000095</v>
      </c>
    </row>
    <row r="305" spans="1:17" ht="14.25" customHeight="1">
      <c r="A305" s="64" t="s">
        <v>122</v>
      </c>
      <c r="B305" s="65">
        <v>46052</v>
      </c>
      <c r="C305" s="66">
        <f t="shared" si="3"/>
        <v>1</v>
      </c>
      <c r="D305" s="66">
        <f t="shared" si="4"/>
        <v>2026</v>
      </c>
      <c r="E305" s="67">
        <f t="shared" si="5"/>
        <v>46023</v>
      </c>
      <c r="F305" s="75" t="s">
        <v>82</v>
      </c>
      <c r="G305" s="68"/>
      <c r="H305" s="68" t="s">
        <v>151</v>
      </c>
      <c r="I305" s="64" t="s">
        <v>152</v>
      </c>
      <c r="J305" s="69"/>
      <c r="K305" s="69"/>
      <c r="L305" s="70">
        <v>0</v>
      </c>
      <c r="M305" s="70" t="s">
        <v>122</v>
      </c>
      <c r="N305" s="65" t="s">
        <v>6</v>
      </c>
      <c r="O305" s="71">
        <v>0</v>
      </c>
      <c r="P305" s="74">
        <v>43.08</v>
      </c>
      <c r="Q305" s="73">
        <v>233795.25000000096</v>
      </c>
    </row>
    <row r="306" spans="1:17" ht="14.25" customHeight="1">
      <c r="A306" s="64" t="s">
        <v>122</v>
      </c>
      <c r="B306" s="65">
        <v>46052</v>
      </c>
      <c r="C306" s="66">
        <f t="shared" si="3"/>
        <v>1</v>
      </c>
      <c r="D306" s="66">
        <f t="shared" si="4"/>
        <v>2026</v>
      </c>
      <c r="E306" s="67">
        <f t="shared" si="5"/>
        <v>46023</v>
      </c>
      <c r="F306" s="68" t="s">
        <v>82</v>
      </c>
      <c r="G306" s="68"/>
      <c r="H306" s="68" t="s">
        <v>151</v>
      </c>
      <c r="I306" s="64" t="s">
        <v>152</v>
      </c>
      <c r="J306" s="69"/>
      <c r="K306" s="69"/>
      <c r="L306" s="70">
        <v>0</v>
      </c>
      <c r="M306" s="70" t="s">
        <v>122</v>
      </c>
      <c r="N306" s="65" t="s">
        <v>6</v>
      </c>
      <c r="O306" s="71">
        <v>0</v>
      </c>
      <c r="P306" s="74">
        <v>177.96</v>
      </c>
      <c r="Q306" s="73">
        <v>233617.29000000097</v>
      </c>
    </row>
    <row r="307" spans="1:17" ht="14.25" customHeight="1">
      <c r="A307" s="64" t="s">
        <v>122</v>
      </c>
      <c r="B307" s="65">
        <v>46052</v>
      </c>
      <c r="C307" s="66">
        <f t="shared" si="3"/>
        <v>1</v>
      </c>
      <c r="D307" s="66">
        <f t="shared" si="4"/>
        <v>2026</v>
      </c>
      <c r="E307" s="67">
        <f t="shared" si="5"/>
        <v>46023</v>
      </c>
      <c r="F307" s="68" t="s">
        <v>82</v>
      </c>
      <c r="G307" s="68"/>
      <c r="H307" s="68" t="s">
        <v>151</v>
      </c>
      <c r="I307" s="64" t="s">
        <v>152</v>
      </c>
      <c r="J307" s="69"/>
      <c r="K307" s="69"/>
      <c r="L307" s="70">
        <v>0</v>
      </c>
      <c r="M307" s="70" t="s">
        <v>122</v>
      </c>
      <c r="N307" s="65" t="s">
        <v>6</v>
      </c>
      <c r="O307" s="71">
        <v>0</v>
      </c>
      <c r="P307" s="74">
        <v>83.3</v>
      </c>
      <c r="Q307" s="73">
        <v>233533.99000000098</v>
      </c>
    </row>
    <row r="308" spans="1:17" ht="14.25" customHeight="1">
      <c r="A308" s="64" t="s">
        <v>122</v>
      </c>
      <c r="B308" s="65">
        <v>46052</v>
      </c>
      <c r="C308" s="66">
        <f t="shared" si="3"/>
        <v>1</v>
      </c>
      <c r="D308" s="66">
        <f t="shared" si="4"/>
        <v>2026</v>
      </c>
      <c r="E308" s="67">
        <f t="shared" si="5"/>
        <v>46023</v>
      </c>
      <c r="F308" s="68" t="s">
        <v>82</v>
      </c>
      <c r="G308" s="68"/>
      <c r="H308" s="68" t="s">
        <v>151</v>
      </c>
      <c r="I308" s="64" t="s">
        <v>152</v>
      </c>
      <c r="J308" s="69"/>
      <c r="K308" s="69"/>
      <c r="L308" s="70">
        <v>0</v>
      </c>
      <c r="M308" s="70" t="s">
        <v>122</v>
      </c>
      <c r="N308" s="65" t="s">
        <v>6</v>
      </c>
      <c r="O308" s="71">
        <v>0</v>
      </c>
      <c r="P308" s="74">
        <v>83.96</v>
      </c>
      <c r="Q308" s="73">
        <v>233450.03000000099</v>
      </c>
    </row>
    <row r="309" spans="1:17" ht="14.25" customHeight="1">
      <c r="A309" s="64" t="s">
        <v>122</v>
      </c>
      <c r="B309" s="65">
        <v>46052</v>
      </c>
      <c r="C309" s="66">
        <f t="shared" si="3"/>
        <v>1</v>
      </c>
      <c r="D309" s="66">
        <f t="shared" si="4"/>
        <v>2026</v>
      </c>
      <c r="E309" s="67">
        <f t="shared" si="5"/>
        <v>46023</v>
      </c>
      <c r="F309" s="68" t="s">
        <v>82</v>
      </c>
      <c r="G309" s="68"/>
      <c r="H309" s="68" t="s">
        <v>151</v>
      </c>
      <c r="I309" s="64" t="s">
        <v>152</v>
      </c>
      <c r="J309" s="69"/>
      <c r="K309" s="69"/>
      <c r="L309" s="70">
        <v>0</v>
      </c>
      <c r="M309" s="70" t="s">
        <v>122</v>
      </c>
      <c r="N309" s="65" t="s">
        <v>6</v>
      </c>
      <c r="O309" s="71">
        <v>0</v>
      </c>
      <c r="P309" s="74">
        <v>184.77</v>
      </c>
      <c r="Q309" s="73">
        <v>233265.260000001</v>
      </c>
    </row>
    <row r="310" spans="1:17" ht="14.25" customHeight="1">
      <c r="A310" s="64" t="s">
        <v>122</v>
      </c>
      <c r="B310" s="65">
        <v>46052</v>
      </c>
      <c r="C310" s="66">
        <f t="shared" si="3"/>
        <v>1</v>
      </c>
      <c r="D310" s="66">
        <f t="shared" si="4"/>
        <v>2026</v>
      </c>
      <c r="E310" s="67">
        <f t="shared" si="5"/>
        <v>46023</v>
      </c>
      <c r="F310" s="68" t="s">
        <v>82</v>
      </c>
      <c r="G310" s="68"/>
      <c r="H310" s="68" t="s">
        <v>151</v>
      </c>
      <c r="I310" s="64" t="s">
        <v>152</v>
      </c>
      <c r="J310" s="69"/>
      <c r="K310" s="69"/>
      <c r="L310" s="70">
        <v>0</v>
      </c>
      <c r="M310" s="70" t="s">
        <v>122</v>
      </c>
      <c r="N310" s="65" t="s">
        <v>6</v>
      </c>
      <c r="O310" s="71">
        <v>0</v>
      </c>
      <c r="P310" s="74">
        <v>76</v>
      </c>
      <c r="Q310" s="73">
        <v>233189.260000001</v>
      </c>
    </row>
    <row r="311" spans="1:17" ht="14.25" customHeight="1">
      <c r="A311" s="64" t="s">
        <v>122</v>
      </c>
      <c r="B311" s="65">
        <v>46052</v>
      </c>
      <c r="C311" s="66">
        <f t="shared" si="3"/>
        <v>1</v>
      </c>
      <c r="D311" s="66">
        <f t="shared" si="4"/>
        <v>2026</v>
      </c>
      <c r="E311" s="67">
        <f t="shared" si="5"/>
        <v>46023</v>
      </c>
      <c r="F311" s="68" t="s">
        <v>82</v>
      </c>
      <c r="G311" s="68"/>
      <c r="H311" s="68" t="s">
        <v>151</v>
      </c>
      <c r="I311" s="64" t="s">
        <v>152</v>
      </c>
      <c r="J311" s="69"/>
      <c r="K311" s="69"/>
      <c r="L311" s="70">
        <v>0</v>
      </c>
      <c r="M311" s="70" t="s">
        <v>122</v>
      </c>
      <c r="N311" s="65" t="s">
        <v>6</v>
      </c>
      <c r="O311" s="71">
        <v>0</v>
      </c>
      <c r="P311" s="74">
        <v>58.5</v>
      </c>
      <c r="Q311" s="73">
        <v>233130.760000001</v>
      </c>
    </row>
    <row r="312" spans="1:17" ht="14.25" customHeight="1">
      <c r="A312" s="64" t="s">
        <v>122</v>
      </c>
      <c r="B312" s="65">
        <v>46052</v>
      </c>
      <c r="C312" s="66">
        <f t="shared" si="3"/>
        <v>1</v>
      </c>
      <c r="D312" s="66">
        <f t="shared" si="4"/>
        <v>2026</v>
      </c>
      <c r="E312" s="67">
        <f t="shared" si="5"/>
        <v>46023</v>
      </c>
      <c r="F312" s="68" t="s">
        <v>82</v>
      </c>
      <c r="G312" s="68"/>
      <c r="H312" s="68" t="s">
        <v>151</v>
      </c>
      <c r="I312" s="64" t="s">
        <v>152</v>
      </c>
      <c r="J312" s="69"/>
      <c r="K312" s="69"/>
      <c r="L312" s="70">
        <v>0</v>
      </c>
      <c r="M312" s="70" t="s">
        <v>122</v>
      </c>
      <c r="N312" s="65" t="s">
        <v>6</v>
      </c>
      <c r="O312" s="71">
        <v>0</v>
      </c>
      <c r="P312" s="74">
        <v>128</v>
      </c>
      <c r="Q312" s="73">
        <v>233002.760000001</v>
      </c>
    </row>
    <row r="313" spans="1:17" ht="14.25" customHeight="1">
      <c r="A313" s="64" t="s">
        <v>122</v>
      </c>
      <c r="B313" s="65">
        <v>46052</v>
      </c>
      <c r="C313" s="66">
        <f t="shared" si="3"/>
        <v>1</v>
      </c>
      <c r="D313" s="66">
        <f t="shared" si="4"/>
        <v>2026</v>
      </c>
      <c r="E313" s="67">
        <f t="shared" si="5"/>
        <v>46023</v>
      </c>
      <c r="F313" s="68" t="s">
        <v>82</v>
      </c>
      <c r="G313" s="68"/>
      <c r="H313" s="68" t="s">
        <v>151</v>
      </c>
      <c r="I313" s="64" t="s">
        <v>152</v>
      </c>
      <c r="J313" s="69"/>
      <c r="K313" s="69"/>
      <c r="L313" s="70">
        <v>0</v>
      </c>
      <c r="M313" s="70" t="s">
        <v>122</v>
      </c>
      <c r="N313" s="65" t="s">
        <v>6</v>
      </c>
      <c r="O313" s="71">
        <v>0</v>
      </c>
      <c r="P313" s="74">
        <v>42.99</v>
      </c>
      <c r="Q313" s="73">
        <v>232959.77000000101</v>
      </c>
    </row>
    <row r="314" spans="1:17" ht="14.25" customHeight="1">
      <c r="A314" s="64" t="s">
        <v>122</v>
      </c>
      <c r="B314" s="65">
        <v>46052</v>
      </c>
      <c r="C314" s="66">
        <f t="shared" si="3"/>
        <v>1</v>
      </c>
      <c r="D314" s="66">
        <f t="shared" si="4"/>
        <v>2026</v>
      </c>
      <c r="E314" s="67">
        <f t="shared" si="5"/>
        <v>46023</v>
      </c>
      <c r="F314" s="68" t="s">
        <v>82</v>
      </c>
      <c r="G314" s="68"/>
      <c r="H314" s="68" t="s">
        <v>151</v>
      </c>
      <c r="I314" s="64" t="s">
        <v>152</v>
      </c>
      <c r="J314" s="69"/>
      <c r="K314" s="69"/>
      <c r="L314" s="70">
        <v>0</v>
      </c>
      <c r="M314" s="70" t="s">
        <v>122</v>
      </c>
      <c r="N314" s="65" t="s">
        <v>6</v>
      </c>
      <c r="O314" s="71">
        <v>0</v>
      </c>
      <c r="P314" s="74">
        <v>129</v>
      </c>
      <c r="Q314" s="73">
        <v>232830.77000000101</v>
      </c>
    </row>
    <row r="315" spans="1:17" ht="14.25" customHeight="1">
      <c r="A315" s="64" t="s">
        <v>122</v>
      </c>
      <c r="B315" s="65">
        <v>46052</v>
      </c>
      <c r="C315" s="66">
        <f t="shared" si="3"/>
        <v>1</v>
      </c>
      <c r="D315" s="66">
        <f t="shared" si="4"/>
        <v>2026</v>
      </c>
      <c r="E315" s="67">
        <f t="shared" si="5"/>
        <v>46023</v>
      </c>
      <c r="F315" s="68" t="s">
        <v>82</v>
      </c>
      <c r="G315" s="68"/>
      <c r="H315" s="68" t="s">
        <v>151</v>
      </c>
      <c r="I315" s="64" t="s">
        <v>152</v>
      </c>
      <c r="J315" s="69"/>
      <c r="K315" s="69"/>
      <c r="L315" s="70">
        <v>0</v>
      </c>
      <c r="M315" s="70" t="s">
        <v>122</v>
      </c>
      <c r="N315" s="65" t="s">
        <v>6</v>
      </c>
      <c r="O315" s="71">
        <v>0</v>
      </c>
      <c r="P315" s="74">
        <v>78.900000000000006</v>
      </c>
      <c r="Q315" s="73">
        <v>232751.87000000101</v>
      </c>
    </row>
    <row r="316" spans="1:17" ht="14.25" customHeight="1">
      <c r="A316" s="64" t="s">
        <v>122</v>
      </c>
      <c r="B316" s="65">
        <v>46052</v>
      </c>
      <c r="C316" s="66">
        <f t="shared" si="3"/>
        <v>1</v>
      </c>
      <c r="D316" s="66">
        <f t="shared" si="4"/>
        <v>2026</v>
      </c>
      <c r="E316" s="67">
        <f t="shared" si="5"/>
        <v>46023</v>
      </c>
      <c r="F316" s="68" t="s">
        <v>82</v>
      </c>
      <c r="G316" s="68"/>
      <c r="H316" s="68" t="s">
        <v>151</v>
      </c>
      <c r="I316" s="64" t="s">
        <v>152</v>
      </c>
      <c r="J316" s="69"/>
      <c r="K316" s="69"/>
      <c r="L316" s="70">
        <v>0</v>
      </c>
      <c r="M316" s="70" t="s">
        <v>122</v>
      </c>
      <c r="N316" s="65" t="s">
        <v>6</v>
      </c>
      <c r="O316" s="71">
        <v>0</v>
      </c>
      <c r="P316" s="74">
        <v>131.41999999999999</v>
      </c>
      <c r="Q316" s="73">
        <v>232620.450000001</v>
      </c>
    </row>
    <row r="317" spans="1:17" ht="14.25" customHeight="1">
      <c r="A317" s="64" t="s">
        <v>122</v>
      </c>
      <c r="B317" s="65">
        <v>46052</v>
      </c>
      <c r="C317" s="66">
        <f t="shared" si="3"/>
        <v>1</v>
      </c>
      <c r="D317" s="66">
        <f t="shared" si="4"/>
        <v>2026</v>
      </c>
      <c r="E317" s="67">
        <f t="shared" si="5"/>
        <v>46023</v>
      </c>
      <c r="F317" s="68" t="s">
        <v>82</v>
      </c>
      <c r="G317" s="68"/>
      <c r="H317" s="68" t="s">
        <v>151</v>
      </c>
      <c r="I317" s="64" t="s">
        <v>152</v>
      </c>
      <c r="J317" s="69" t="s">
        <v>324</v>
      </c>
      <c r="K317" s="69" t="s">
        <v>325</v>
      </c>
      <c r="L317" s="70">
        <v>402500</v>
      </c>
      <c r="M317" s="70" t="s">
        <v>122</v>
      </c>
      <c r="N317" s="65" t="s">
        <v>6</v>
      </c>
      <c r="O317" s="71">
        <v>0</v>
      </c>
      <c r="P317" s="74">
        <v>149.30000000000001</v>
      </c>
      <c r="Q317" s="73">
        <v>232471.15000000101</v>
      </c>
    </row>
    <row r="318" spans="1:17" ht="14.25" customHeight="1">
      <c r="A318" s="64" t="s">
        <v>122</v>
      </c>
      <c r="B318" s="65">
        <v>46052</v>
      </c>
      <c r="C318" s="66">
        <f t="shared" si="3"/>
        <v>1</v>
      </c>
      <c r="D318" s="66">
        <f t="shared" si="4"/>
        <v>2026</v>
      </c>
      <c r="E318" s="67">
        <f t="shared" si="5"/>
        <v>46023</v>
      </c>
      <c r="F318" s="68" t="s">
        <v>82</v>
      </c>
      <c r="G318" s="68"/>
      <c r="H318" s="68" t="s">
        <v>151</v>
      </c>
      <c r="I318" s="64" t="s">
        <v>152</v>
      </c>
      <c r="J318" s="69" t="s">
        <v>324</v>
      </c>
      <c r="K318" s="69" t="s">
        <v>326</v>
      </c>
      <c r="L318" s="70">
        <v>402496</v>
      </c>
      <c r="M318" s="70" t="s">
        <v>122</v>
      </c>
      <c r="N318" s="65" t="s">
        <v>6</v>
      </c>
      <c r="O318" s="71">
        <v>0</v>
      </c>
      <c r="P318" s="74">
        <v>143.4</v>
      </c>
      <c r="Q318" s="73">
        <v>232327.75000000102</v>
      </c>
    </row>
    <row r="319" spans="1:17" ht="14.25" customHeight="1">
      <c r="A319" s="64" t="s">
        <v>122</v>
      </c>
      <c r="B319" s="65">
        <v>46052</v>
      </c>
      <c r="C319" s="66">
        <f t="shared" si="3"/>
        <v>1</v>
      </c>
      <c r="D319" s="66">
        <f t="shared" si="4"/>
        <v>2026</v>
      </c>
      <c r="E319" s="67">
        <f t="shared" si="5"/>
        <v>46023</v>
      </c>
      <c r="F319" s="68" t="s">
        <v>147</v>
      </c>
      <c r="G319" s="68"/>
      <c r="H319" s="68" t="s">
        <v>77</v>
      </c>
      <c r="I319" s="64" t="s">
        <v>152</v>
      </c>
      <c r="J319" s="69" t="s">
        <v>327</v>
      </c>
      <c r="K319" s="69" t="s">
        <v>328</v>
      </c>
      <c r="L319" s="70">
        <v>89076162</v>
      </c>
      <c r="M319" s="70" t="s">
        <v>122</v>
      </c>
      <c r="N319" s="65" t="s">
        <v>6</v>
      </c>
      <c r="O319" s="71">
        <v>0</v>
      </c>
      <c r="P319" s="74">
        <v>173.24</v>
      </c>
      <c r="Q319" s="73">
        <v>232154.51000000103</v>
      </c>
    </row>
    <row r="320" spans="1:17" ht="14.25" customHeight="1">
      <c r="A320" s="64" t="s">
        <v>122</v>
      </c>
      <c r="B320" s="65">
        <v>46052</v>
      </c>
      <c r="C320" s="66">
        <f t="shared" si="3"/>
        <v>1</v>
      </c>
      <c r="D320" s="66">
        <f t="shared" si="4"/>
        <v>2026</v>
      </c>
      <c r="E320" s="67">
        <f t="shared" si="5"/>
        <v>46023</v>
      </c>
      <c r="F320" s="78" t="s">
        <v>80</v>
      </c>
      <c r="G320" s="68"/>
      <c r="H320" s="68" t="s">
        <v>80</v>
      </c>
      <c r="I320" s="64" t="s">
        <v>329</v>
      </c>
      <c r="J320" s="69" t="s">
        <v>327</v>
      </c>
      <c r="K320" s="69" t="s">
        <v>328</v>
      </c>
      <c r="L320" s="70">
        <v>89082726</v>
      </c>
      <c r="M320" s="70" t="s">
        <v>122</v>
      </c>
      <c r="N320" s="65" t="s">
        <v>6</v>
      </c>
      <c r="O320" s="71">
        <v>0</v>
      </c>
      <c r="P320" s="74">
        <v>89.55</v>
      </c>
      <c r="Q320" s="73">
        <v>232064.96000000104</v>
      </c>
    </row>
    <row r="321" spans="1:17" ht="14.25" customHeight="1">
      <c r="A321" s="64" t="s">
        <v>122</v>
      </c>
      <c r="B321" s="65">
        <v>46052</v>
      </c>
      <c r="C321" s="66">
        <f t="shared" si="3"/>
        <v>1</v>
      </c>
      <c r="D321" s="66">
        <f t="shared" si="4"/>
        <v>2026</v>
      </c>
      <c r="E321" s="67">
        <f t="shared" si="5"/>
        <v>46023</v>
      </c>
      <c r="F321" s="78" t="s">
        <v>77</v>
      </c>
      <c r="G321" s="68"/>
      <c r="H321" s="68" t="s">
        <v>77</v>
      </c>
      <c r="I321" s="64" t="s">
        <v>330</v>
      </c>
      <c r="J321" s="69" t="s">
        <v>331</v>
      </c>
      <c r="K321" s="69" t="s">
        <v>332</v>
      </c>
      <c r="L321" s="70">
        <v>95</v>
      </c>
      <c r="M321" s="70" t="s">
        <v>122</v>
      </c>
      <c r="N321" s="65" t="s">
        <v>6</v>
      </c>
      <c r="O321" s="71">
        <v>0</v>
      </c>
      <c r="P321" s="74">
        <v>2000</v>
      </c>
      <c r="Q321" s="73">
        <v>230064.96000000104</v>
      </c>
    </row>
    <row r="322" spans="1:17" ht="14.25" customHeight="1">
      <c r="A322" s="64" t="s">
        <v>122</v>
      </c>
      <c r="B322" s="65">
        <v>46052</v>
      </c>
      <c r="C322" s="66">
        <f t="shared" si="3"/>
        <v>1</v>
      </c>
      <c r="D322" s="66">
        <f t="shared" si="4"/>
        <v>2026</v>
      </c>
      <c r="E322" s="67">
        <f t="shared" si="5"/>
        <v>46023</v>
      </c>
      <c r="F322" s="78" t="s">
        <v>77</v>
      </c>
      <c r="G322" s="68"/>
      <c r="H322" s="68" t="s">
        <v>77</v>
      </c>
      <c r="I322" s="64" t="s">
        <v>330</v>
      </c>
      <c r="J322" s="69" t="s">
        <v>333</v>
      </c>
      <c r="K322" s="69" t="s">
        <v>328</v>
      </c>
      <c r="L322" s="70" t="s">
        <v>334</v>
      </c>
      <c r="M322" s="70" t="s">
        <v>122</v>
      </c>
      <c r="N322" s="65" t="s">
        <v>6</v>
      </c>
      <c r="O322" s="71">
        <v>0</v>
      </c>
      <c r="P322" s="74">
        <v>68.599999999999994</v>
      </c>
      <c r="Q322" s="73">
        <v>229996.36000000103</v>
      </c>
    </row>
    <row r="323" spans="1:17" ht="14.25" customHeight="1">
      <c r="A323" s="64" t="s">
        <v>122</v>
      </c>
      <c r="B323" s="65">
        <v>46052</v>
      </c>
      <c r="C323" s="66">
        <f t="shared" si="3"/>
        <v>1</v>
      </c>
      <c r="D323" s="66">
        <f t="shared" si="4"/>
        <v>2026</v>
      </c>
      <c r="E323" s="67">
        <f t="shared" si="5"/>
        <v>46023</v>
      </c>
      <c r="F323" s="68" t="s">
        <v>82</v>
      </c>
      <c r="G323" s="68"/>
      <c r="H323" s="68" t="s">
        <v>151</v>
      </c>
      <c r="I323" s="64" t="s">
        <v>335</v>
      </c>
      <c r="J323" s="69"/>
      <c r="K323" s="69"/>
      <c r="L323" s="70">
        <v>0</v>
      </c>
      <c r="M323" s="70" t="s">
        <v>122</v>
      </c>
      <c r="N323" s="65" t="s">
        <v>6</v>
      </c>
      <c r="O323" s="71">
        <v>0</v>
      </c>
      <c r="P323" s="74">
        <v>202.34</v>
      </c>
      <c r="Q323" s="73">
        <v>229794.02000000104</v>
      </c>
    </row>
    <row r="324" spans="1:17" ht="14.25" customHeight="1">
      <c r="A324" s="64" t="s">
        <v>1</v>
      </c>
      <c r="B324" s="65">
        <v>46052</v>
      </c>
      <c r="C324" s="66">
        <f t="shared" si="3"/>
        <v>1</v>
      </c>
      <c r="D324" s="66">
        <f t="shared" si="4"/>
        <v>2026</v>
      </c>
      <c r="E324" s="67">
        <f t="shared" si="5"/>
        <v>46023</v>
      </c>
      <c r="F324" s="68" t="s">
        <v>138</v>
      </c>
      <c r="G324" s="68"/>
      <c r="H324" s="68"/>
      <c r="I324" s="64" t="s">
        <v>139</v>
      </c>
      <c r="J324" s="69" t="s">
        <v>140</v>
      </c>
      <c r="K324" s="69" t="s">
        <v>141</v>
      </c>
      <c r="L324" s="70">
        <v>0</v>
      </c>
      <c r="M324" s="70" t="s">
        <v>137</v>
      </c>
      <c r="N324" s="65"/>
      <c r="O324" s="71">
        <v>1.1599999999999999</v>
      </c>
      <c r="P324" s="74">
        <v>0</v>
      </c>
      <c r="Q324" s="73">
        <v>233263.38000000094</v>
      </c>
    </row>
    <row r="325" spans="1:17" ht="14.25" customHeight="1">
      <c r="A325" s="64" t="s">
        <v>1</v>
      </c>
      <c r="B325" s="65">
        <v>46052</v>
      </c>
      <c r="C325" s="66">
        <f t="shared" si="3"/>
        <v>1</v>
      </c>
      <c r="D325" s="66">
        <f t="shared" si="4"/>
        <v>2026</v>
      </c>
      <c r="E325" s="67">
        <f t="shared" si="5"/>
        <v>46023</v>
      </c>
      <c r="F325" s="68" t="s">
        <v>138</v>
      </c>
      <c r="G325" s="68"/>
      <c r="H325" s="68"/>
      <c r="I325" s="64" t="s">
        <v>139</v>
      </c>
      <c r="J325" s="69" t="s">
        <v>140</v>
      </c>
      <c r="K325" s="69" t="s">
        <v>141</v>
      </c>
      <c r="L325" s="70">
        <v>0</v>
      </c>
      <c r="M325" s="70" t="s">
        <v>137</v>
      </c>
      <c r="N325" s="65"/>
      <c r="O325" s="71">
        <v>0.12</v>
      </c>
      <c r="P325" s="74">
        <v>0</v>
      </c>
      <c r="Q325" s="73">
        <v>233263.50000000093</v>
      </c>
    </row>
    <row r="326" spans="1:17" ht="14.25" customHeight="1">
      <c r="A326" s="64" t="s">
        <v>1</v>
      </c>
      <c r="B326" s="65">
        <v>46052</v>
      </c>
      <c r="C326" s="66">
        <f t="shared" si="3"/>
        <v>1</v>
      </c>
      <c r="D326" s="66">
        <f t="shared" si="4"/>
        <v>2026</v>
      </c>
      <c r="E326" s="67">
        <f t="shared" si="5"/>
        <v>46023</v>
      </c>
      <c r="F326" s="68" t="s">
        <v>142</v>
      </c>
      <c r="G326" s="68"/>
      <c r="H326" s="68"/>
      <c r="I326" s="64" t="s">
        <v>152</v>
      </c>
      <c r="J326" s="69"/>
      <c r="K326" s="69"/>
      <c r="L326" s="70"/>
      <c r="M326" s="70"/>
      <c r="N326" s="65"/>
      <c r="O326" s="71">
        <v>0</v>
      </c>
      <c r="P326" s="74">
        <v>72.8</v>
      </c>
      <c r="Q326" s="73">
        <v>233190.70000000094</v>
      </c>
    </row>
    <row r="327" spans="1:17" ht="14.25" customHeight="1">
      <c r="A327" s="64" t="s">
        <v>1</v>
      </c>
      <c r="B327" s="65">
        <v>46052</v>
      </c>
      <c r="C327" s="66">
        <f t="shared" si="3"/>
        <v>1</v>
      </c>
      <c r="D327" s="66">
        <f t="shared" si="4"/>
        <v>2026</v>
      </c>
      <c r="E327" s="67">
        <f t="shared" si="5"/>
        <v>46023</v>
      </c>
      <c r="F327" s="68" t="s">
        <v>142</v>
      </c>
      <c r="G327" s="68"/>
      <c r="H327" s="68"/>
      <c r="I327" s="64" t="s">
        <v>152</v>
      </c>
      <c r="J327" s="69"/>
      <c r="K327" s="69"/>
      <c r="L327" s="70"/>
      <c r="M327" s="70"/>
      <c r="N327" s="65"/>
      <c r="O327" s="71">
        <v>0</v>
      </c>
      <c r="P327" s="74">
        <v>204.75</v>
      </c>
      <c r="Q327" s="73">
        <v>232985.95000000094</v>
      </c>
    </row>
    <row r="328" spans="1:17" ht="14.25" customHeight="1">
      <c r="A328" s="64" t="s">
        <v>1</v>
      </c>
      <c r="B328" s="65">
        <v>46052</v>
      </c>
      <c r="C328" s="66">
        <f t="shared" si="3"/>
        <v>1</v>
      </c>
      <c r="D328" s="66">
        <f t="shared" si="4"/>
        <v>2026</v>
      </c>
      <c r="E328" s="67">
        <f t="shared" si="5"/>
        <v>46023</v>
      </c>
      <c r="F328" s="68" t="s">
        <v>142</v>
      </c>
      <c r="G328" s="68"/>
      <c r="H328" s="68"/>
      <c r="I328" s="64" t="s">
        <v>152</v>
      </c>
      <c r="J328" s="69"/>
      <c r="K328" s="69"/>
      <c r="L328" s="70"/>
      <c r="M328" s="70"/>
      <c r="N328" s="65"/>
      <c r="O328" s="71">
        <v>0</v>
      </c>
      <c r="P328" s="74">
        <v>58.74</v>
      </c>
      <c r="Q328" s="73">
        <v>232927.21000000095</v>
      </c>
    </row>
    <row r="329" spans="1:17" ht="14.25" customHeight="1">
      <c r="A329" s="64" t="s">
        <v>1</v>
      </c>
      <c r="B329" s="65">
        <v>46052</v>
      </c>
      <c r="C329" s="66">
        <f t="shared" si="3"/>
        <v>1</v>
      </c>
      <c r="D329" s="66">
        <f t="shared" si="4"/>
        <v>2026</v>
      </c>
      <c r="E329" s="67">
        <f t="shared" si="5"/>
        <v>46023</v>
      </c>
      <c r="F329" s="68" t="s">
        <v>142</v>
      </c>
      <c r="G329" s="68"/>
      <c r="H329" s="68"/>
      <c r="I329" s="64" t="s">
        <v>152</v>
      </c>
      <c r="J329" s="69"/>
      <c r="K329" s="69"/>
      <c r="L329" s="70"/>
      <c r="M329" s="70"/>
      <c r="N329" s="65"/>
      <c r="O329" s="71">
        <v>0</v>
      </c>
      <c r="P329" s="74">
        <v>641.29999999999995</v>
      </c>
      <c r="Q329" s="73">
        <v>232285.91000000096</v>
      </c>
    </row>
    <row r="330" spans="1:17" ht="14.25" customHeight="1">
      <c r="A330" s="64" t="s">
        <v>1</v>
      </c>
      <c r="B330" s="65">
        <v>46052</v>
      </c>
      <c r="C330" s="66">
        <f t="shared" si="3"/>
        <v>1</v>
      </c>
      <c r="D330" s="66">
        <f t="shared" si="4"/>
        <v>2026</v>
      </c>
      <c r="E330" s="67">
        <f t="shared" si="5"/>
        <v>46023</v>
      </c>
      <c r="F330" s="68" t="s">
        <v>36</v>
      </c>
      <c r="G330" s="68"/>
      <c r="H330" s="68"/>
      <c r="I330" s="64" t="s">
        <v>286</v>
      </c>
      <c r="J330" s="69" t="s">
        <v>287</v>
      </c>
      <c r="K330" s="69"/>
      <c r="L330" s="70">
        <v>0</v>
      </c>
      <c r="M330" s="70" t="s">
        <v>137</v>
      </c>
      <c r="N330" s="65"/>
      <c r="O330" s="71">
        <v>0</v>
      </c>
      <c r="P330" s="74">
        <v>2432.2600000000002</v>
      </c>
      <c r="Q330" s="73">
        <v>229853.65000000095</v>
      </c>
    </row>
    <row r="331" spans="1:17" ht="14.25" customHeight="1">
      <c r="A331" s="64" t="s">
        <v>1</v>
      </c>
      <c r="B331" s="65">
        <v>46052</v>
      </c>
      <c r="C331" s="66">
        <f t="shared" si="3"/>
        <v>1</v>
      </c>
      <c r="D331" s="66">
        <f t="shared" si="4"/>
        <v>2026</v>
      </c>
      <c r="E331" s="67">
        <f t="shared" si="5"/>
        <v>46023</v>
      </c>
      <c r="F331" s="68" t="s">
        <v>97</v>
      </c>
      <c r="G331" s="68"/>
      <c r="H331" s="68"/>
      <c r="I331" s="64" t="s">
        <v>336</v>
      </c>
      <c r="J331" s="69" t="s">
        <v>337</v>
      </c>
      <c r="K331" s="69"/>
      <c r="L331" s="70">
        <v>0</v>
      </c>
      <c r="M331" s="70" t="s">
        <v>137</v>
      </c>
      <c r="N331" s="65"/>
      <c r="O331" s="71">
        <v>0</v>
      </c>
      <c r="P331" s="74">
        <v>3186</v>
      </c>
      <c r="Q331" s="73">
        <v>226667.65000000095</v>
      </c>
    </row>
    <row r="332" spans="1:17" ht="14.25" customHeight="1">
      <c r="A332" s="64" t="s">
        <v>1</v>
      </c>
      <c r="B332" s="65">
        <v>46052</v>
      </c>
      <c r="C332" s="66">
        <f t="shared" si="3"/>
        <v>1</v>
      </c>
      <c r="D332" s="66">
        <f t="shared" si="4"/>
        <v>2026</v>
      </c>
      <c r="E332" s="67">
        <f t="shared" si="5"/>
        <v>46023</v>
      </c>
      <c r="F332" s="68" t="s">
        <v>87</v>
      </c>
      <c r="G332" s="68"/>
      <c r="H332" s="68"/>
      <c r="I332" s="64" t="s">
        <v>338</v>
      </c>
      <c r="J332" s="69"/>
      <c r="K332" s="69"/>
      <c r="L332" s="70">
        <v>0</v>
      </c>
      <c r="M332" s="70" t="s">
        <v>137</v>
      </c>
      <c r="N332" s="65"/>
      <c r="O332" s="71">
        <v>0</v>
      </c>
      <c r="P332" s="74">
        <v>5500</v>
      </c>
      <c r="Q332" s="73">
        <v>221167.65000000095</v>
      </c>
    </row>
    <row r="333" spans="1:17" ht="14.25" customHeight="1">
      <c r="A333" s="64" t="s">
        <v>132</v>
      </c>
      <c r="B333" s="65">
        <v>46052</v>
      </c>
      <c r="C333" s="66">
        <f t="shared" si="3"/>
        <v>1</v>
      </c>
      <c r="D333" s="66">
        <f t="shared" si="4"/>
        <v>2026</v>
      </c>
      <c r="E333" s="67">
        <f t="shared" si="5"/>
        <v>46023</v>
      </c>
      <c r="F333" s="68" t="s">
        <v>165</v>
      </c>
      <c r="G333" s="68"/>
      <c r="H333" s="68" t="s">
        <v>165</v>
      </c>
      <c r="I333" s="64" t="s">
        <v>139</v>
      </c>
      <c r="J333" s="69" t="s">
        <v>140</v>
      </c>
      <c r="K333" s="69" t="s">
        <v>141</v>
      </c>
      <c r="L333" s="70">
        <v>0</v>
      </c>
      <c r="M333" s="70" t="s">
        <v>132</v>
      </c>
      <c r="N333" s="65"/>
      <c r="O333" s="71">
        <v>0.01</v>
      </c>
      <c r="P333" s="74">
        <v>0</v>
      </c>
      <c r="Q333" s="73">
        <v>15515.339999999867</v>
      </c>
    </row>
    <row r="334" spans="1:17" ht="14.25" customHeight="1">
      <c r="A334" s="64" t="s">
        <v>132</v>
      </c>
      <c r="B334" s="65">
        <v>46052</v>
      </c>
      <c r="C334" s="66">
        <f t="shared" si="3"/>
        <v>1</v>
      </c>
      <c r="D334" s="66">
        <f t="shared" si="4"/>
        <v>2026</v>
      </c>
      <c r="E334" s="67">
        <f t="shared" si="5"/>
        <v>46023</v>
      </c>
      <c r="F334" s="78" t="s">
        <v>77</v>
      </c>
      <c r="G334" s="68"/>
      <c r="H334" s="68" t="s">
        <v>77</v>
      </c>
      <c r="I334" s="64" t="s">
        <v>330</v>
      </c>
      <c r="J334" s="69"/>
      <c r="K334" s="69"/>
      <c r="L334" s="70">
        <v>0</v>
      </c>
      <c r="M334" s="70" t="s">
        <v>132</v>
      </c>
      <c r="N334" s="65"/>
      <c r="O334" s="71">
        <v>0</v>
      </c>
      <c r="P334" s="74">
        <v>46.97</v>
      </c>
      <c r="Q334" s="73">
        <v>15468.369999999868</v>
      </c>
    </row>
    <row r="335" spans="1:17" ht="14.25" customHeight="1">
      <c r="A335" s="64" t="s">
        <v>1</v>
      </c>
      <c r="B335" s="65">
        <v>46052</v>
      </c>
      <c r="C335" s="66">
        <f t="shared" si="3"/>
        <v>1</v>
      </c>
      <c r="D335" s="66">
        <f t="shared" si="4"/>
        <v>2026</v>
      </c>
      <c r="E335" s="67">
        <f t="shared" si="5"/>
        <v>46023</v>
      </c>
      <c r="F335" s="68" t="s">
        <v>339</v>
      </c>
      <c r="G335" s="68"/>
      <c r="H335" s="68"/>
      <c r="I335" s="64"/>
      <c r="J335" s="69"/>
      <c r="K335" s="69"/>
      <c r="L335" s="70"/>
      <c r="M335" s="70"/>
      <c r="N335" s="65"/>
      <c r="O335" s="71">
        <v>30000</v>
      </c>
      <c r="P335" s="74">
        <v>0</v>
      </c>
      <c r="Q335" s="73"/>
    </row>
    <row r="336" spans="1:17" ht="14.25" customHeight="1">
      <c r="A336" s="64" t="s">
        <v>340</v>
      </c>
      <c r="B336" s="65">
        <v>46054</v>
      </c>
      <c r="C336" s="66">
        <f t="shared" si="3"/>
        <v>2</v>
      </c>
      <c r="D336" s="66">
        <f t="shared" si="4"/>
        <v>2026</v>
      </c>
      <c r="E336" s="67">
        <f t="shared" si="5"/>
        <v>46054</v>
      </c>
      <c r="F336" s="68" t="s">
        <v>341</v>
      </c>
      <c r="G336" s="68"/>
      <c r="H336" s="68"/>
      <c r="I336" s="64" t="s">
        <v>13</v>
      </c>
      <c r="J336" s="69"/>
      <c r="K336" s="69"/>
      <c r="L336" s="70"/>
      <c r="M336" s="70"/>
      <c r="N336" s="65"/>
      <c r="O336" s="71">
        <v>11300</v>
      </c>
      <c r="P336" s="74">
        <v>0</v>
      </c>
      <c r="Q336" s="73"/>
    </row>
    <row r="337" spans="1:17" ht="14.25" customHeight="1">
      <c r="A337" s="64" t="s">
        <v>340</v>
      </c>
      <c r="B337" s="65">
        <v>46054</v>
      </c>
      <c r="C337" s="66">
        <f t="shared" si="3"/>
        <v>2</v>
      </c>
      <c r="D337" s="66">
        <f t="shared" si="4"/>
        <v>2026</v>
      </c>
      <c r="E337" s="67">
        <f t="shared" si="5"/>
        <v>46054</v>
      </c>
      <c r="F337" s="68" t="s">
        <v>13</v>
      </c>
      <c r="G337" s="68"/>
      <c r="H337" s="68"/>
      <c r="I337" s="64" t="s">
        <v>13</v>
      </c>
      <c r="J337" s="69"/>
      <c r="K337" s="69"/>
      <c r="L337" s="70"/>
      <c r="M337" s="70"/>
      <c r="N337" s="65"/>
      <c r="O337" s="71">
        <v>11300</v>
      </c>
      <c r="P337" s="72">
        <v>0</v>
      </c>
      <c r="Q337" s="73"/>
    </row>
    <row r="338" spans="1:17" ht="14.25" customHeight="1">
      <c r="A338" s="64" t="s">
        <v>1</v>
      </c>
      <c r="B338" s="65">
        <v>46055</v>
      </c>
      <c r="C338" s="66">
        <f t="shared" si="3"/>
        <v>2</v>
      </c>
      <c r="D338" s="66">
        <f t="shared" si="4"/>
        <v>2026</v>
      </c>
      <c r="E338" s="67">
        <f t="shared" si="5"/>
        <v>46054</v>
      </c>
      <c r="F338" s="68" t="s">
        <v>102</v>
      </c>
      <c r="G338" s="68"/>
      <c r="H338" s="68"/>
      <c r="I338" s="64" t="s">
        <v>129</v>
      </c>
      <c r="J338" s="69"/>
      <c r="K338" s="69"/>
      <c r="L338" s="70"/>
      <c r="M338" s="70"/>
      <c r="N338" s="65"/>
      <c r="O338" s="71">
        <v>0</v>
      </c>
      <c r="P338" s="72">
        <v>2.56</v>
      </c>
      <c r="Q338" s="73"/>
    </row>
    <row r="339" spans="1:17" ht="14.25" customHeight="1">
      <c r="A339" s="64" t="s">
        <v>1</v>
      </c>
      <c r="B339" s="65">
        <v>46055</v>
      </c>
      <c r="C339" s="66">
        <f t="shared" si="3"/>
        <v>2</v>
      </c>
      <c r="D339" s="66">
        <f t="shared" si="4"/>
        <v>2026</v>
      </c>
      <c r="E339" s="67">
        <f t="shared" si="5"/>
        <v>46054</v>
      </c>
      <c r="F339" s="68" t="s">
        <v>102</v>
      </c>
      <c r="G339" s="68"/>
      <c r="H339" s="68"/>
      <c r="I339" s="64" t="s">
        <v>129</v>
      </c>
      <c r="J339" s="69"/>
      <c r="K339" s="69"/>
      <c r="L339" s="70"/>
      <c r="M339" s="70"/>
      <c r="N339" s="65"/>
      <c r="O339" s="71">
        <v>0</v>
      </c>
      <c r="P339" s="72">
        <v>9.8000000000000007</v>
      </c>
      <c r="Q339" s="73"/>
    </row>
    <row r="340" spans="1:17" ht="14.25" customHeight="1">
      <c r="A340" s="64" t="s">
        <v>1</v>
      </c>
      <c r="B340" s="65">
        <v>46055</v>
      </c>
      <c r="C340" s="66">
        <f t="shared" si="3"/>
        <v>2</v>
      </c>
      <c r="D340" s="66">
        <f t="shared" si="4"/>
        <v>2026</v>
      </c>
      <c r="E340" s="67">
        <f t="shared" si="5"/>
        <v>46054</v>
      </c>
      <c r="F340" s="68" t="s">
        <v>102</v>
      </c>
      <c r="G340" s="68"/>
      <c r="H340" s="68"/>
      <c r="I340" s="64" t="s">
        <v>129</v>
      </c>
      <c r="J340" s="69"/>
      <c r="K340" s="69"/>
      <c r="L340" s="70"/>
      <c r="M340" s="70"/>
      <c r="N340" s="65"/>
      <c r="O340" s="71">
        <v>0</v>
      </c>
      <c r="P340" s="72">
        <v>9.8000000000000007</v>
      </c>
      <c r="Q340" s="73"/>
    </row>
    <row r="341" spans="1:17" ht="14.25" customHeight="1">
      <c r="A341" s="64" t="s">
        <v>1</v>
      </c>
      <c r="B341" s="65">
        <v>46055</v>
      </c>
      <c r="C341" s="66">
        <f t="shared" si="3"/>
        <v>2</v>
      </c>
      <c r="D341" s="66">
        <f t="shared" si="4"/>
        <v>2026</v>
      </c>
      <c r="E341" s="67">
        <f t="shared" si="5"/>
        <v>46054</v>
      </c>
      <c r="F341" s="68" t="s">
        <v>102</v>
      </c>
      <c r="G341" s="68"/>
      <c r="H341" s="68"/>
      <c r="I341" s="64" t="s">
        <v>129</v>
      </c>
      <c r="J341" s="69"/>
      <c r="K341" s="69"/>
      <c r="L341" s="70"/>
      <c r="M341" s="70"/>
      <c r="N341" s="65"/>
      <c r="O341" s="71">
        <v>0</v>
      </c>
      <c r="P341" s="72">
        <v>9.8000000000000007</v>
      </c>
      <c r="Q341" s="73"/>
    </row>
    <row r="342" spans="1:17" ht="14.25" customHeight="1">
      <c r="A342" s="64" t="s">
        <v>1</v>
      </c>
      <c r="B342" s="65">
        <v>46055</v>
      </c>
      <c r="C342" s="66">
        <f t="shared" si="3"/>
        <v>2</v>
      </c>
      <c r="D342" s="66">
        <f t="shared" si="4"/>
        <v>2026</v>
      </c>
      <c r="E342" s="67">
        <f t="shared" si="5"/>
        <v>46054</v>
      </c>
      <c r="F342" s="68" t="s">
        <v>102</v>
      </c>
      <c r="G342" s="68"/>
      <c r="H342" s="68"/>
      <c r="I342" s="64" t="s">
        <v>129</v>
      </c>
      <c r="J342" s="69"/>
      <c r="K342" s="69"/>
      <c r="L342" s="70"/>
      <c r="M342" s="70"/>
      <c r="N342" s="65"/>
      <c r="O342" s="71">
        <v>0</v>
      </c>
      <c r="P342" s="72">
        <v>9.8000000000000007</v>
      </c>
      <c r="Q342" s="73"/>
    </row>
    <row r="343" spans="1:17" ht="14.25" customHeight="1">
      <c r="A343" s="64" t="s">
        <v>1</v>
      </c>
      <c r="B343" s="65">
        <v>46055</v>
      </c>
      <c r="C343" s="66">
        <f t="shared" si="3"/>
        <v>2</v>
      </c>
      <c r="D343" s="66">
        <f t="shared" si="4"/>
        <v>2026</v>
      </c>
      <c r="E343" s="67">
        <f t="shared" si="5"/>
        <v>46054</v>
      </c>
      <c r="F343" s="68" t="s">
        <v>102</v>
      </c>
      <c r="G343" s="68"/>
      <c r="H343" s="68"/>
      <c r="I343" s="64" t="s">
        <v>129</v>
      </c>
      <c r="J343" s="69"/>
      <c r="K343" s="69"/>
      <c r="L343" s="70"/>
      <c r="M343" s="70"/>
      <c r="N343" s="65"/>
      <c r="O343" s="71">
        <v>0</v>
      </c>
      <c r="P343" s="72">
        <v>9.8000000000000007</v>
      </c>
      <c r="Q343" s="73"/>
    </row>
    <row r="344" spans="1:17" ht="14.25" customHeight="1">
      <c r="A344" s="64" t="s">
        <v>1</v>
      </c>
      <c r="B344" s="65">
        <v>46055</v>
      </c>
      <c r="C344" s="66">
        <f t="shared" si="3"/>
        <v>2</v>
      </c>
      <c r="D344" s="66">
        <f t="shared" si="4"/>
        <v>2026</v>
      </c>
      <c r="E344" s="67">
        <f t="shared" si="5"/>
        <v>46054</v>
      </c>
      <c r="F344" s="68" t="s">
        <v>61</v>
      </c>
      <c r="G344" s="68"/>
      <c r="H344" s="68"/>
      <c r="I344" s="64" t="s">
        <v>144</v>
      </c>
      <c r="J344" s="69"/>
      <c r="K344" s="69"/>
      <c r="L344" s="70"/>
      <c r="M344" s="70"/>
      <c r="N344" s="65"/>
      <c r="O344" s="71">
        <v>0</v>
      </c>
      <c r="P344" s="72">
        <v>26.25</v>
      </c>
      <c r="Q344" s="73"/>
    </row>
    <row r="345" spans="1:17" ht="14.25" customHeight="1">
      <c r="A345" s="64" t="s">
        <v>122</v>
      </c>
      <c r="B345" s="65">
        <v>46055</v>
      </c>
      <c r="C345" s="66">
        <f t="shared" si="3"/>
        <v>2</v>
      </c>
      <c r="D345" s="66">
        <f t="shared" si="4"/>
        <v>2026</v>
      </c>
      <c r="E345" s="67">
        <f t="shared" si="5"/>
        <v>46054</v>
      </c>
      <c r="F345" s="68" t="s">
        <v>124</v>
      </c>
      <c r="G345" s="68"/>
      <c r="H345" s="68"/>
      <c r="I345" s="64" t="s">
        <v>125</v>
      </c>
      <c r="J345" s="69"/>
      <c r="K345" s="69"/>
      <c r="L345" s="70"/>
      <c r="M345" s="70"/>
      <c r="N345" s="65"/>
      <c r="O345" s="71">
        <v>200</v>
      </c>
      <c r="P345" s="72">
        <v>0</v>
      </c>
      <c r="Q345" s="73"/>
    </row>
    <row r="346" spans="1:17" ht="14.25" customHeight="1">
      <c r="A346" s="64" t="s">
        <v>122</v>
      </c>
      <c r="B346" s="65">
        <v>46055</v>
      </c>
      <c r="C346" s="66">
        <f t="shared" si="3"/>
        <v>2</v>
      </c>
      <c r="D346" s="66">
        <f t="shared" si="4"/>
        <v>2026</v>
      </c>
      <c r="E346" s="67">
        <f t="shared" si="5"/>
        <v>46054</v>
      </c>
      <c r="F346" s="68" t="s">
        <v>165</v>
      </c>
      <c r="G346" s="68"/>
      <c r="H346" s="68"/>
      <c r="I346" s="64" t="s">
        <v>139</v>
      </c>
      <c r="J346" s="69"/>
      <c r="K346" s="69"/>
      <c r="L346" s="70"/>
      <c r="M346" s="70"/>
      <c r="N346" s="65"/>
      <c r="O346" s="71">
        <v>2.0699999999999998</v>
      </c>
      <c r="P346" s="72">
        <v>0</v>
      </c>
      <c r="Q346" s="73"/>
    </row>
    <row r="347" spans="1:17" ht="14.25" customHeight="1">
      <c r="A347" s="64" t="s">
        <v>122</v>
      </c>
      <c r="B347" s="65">
        <v>46055</v>
      </c>
      <c r="C347" s="66">
        <f t="shared" si="3"/>
        <v>2</v>
      </c>
      <c r="D347" s="66">
        <f t="shared" si="4"/>
        <v>2026</v>
      </c>
      <c r="E347" s="67">
        <f t="shared" si="5"/>
        <v>46054</v>
      </c>
      <c r="F347" s="68" t="s">
        <v>98</v>
      </c>
      <c r="G347" s="68"/>
      <c r="H347" s="68"/>
      <c r="I347" s="64" t="s">
        <v>342</v>
      </c>
      <c r="J347" s="69"/>
      <c r="K347" s="69"/>
      <c r="L347" s="70"/>
      <c r="M347" s="70"/>
      <c r="N347" s="65"/>
      <c r="O347" s="71">
        <v>0</v>
      </c>
      <c r="P347" s="72">
        <v>5240</v>
      </c>
      <c r="Q347" s="73"/>
    </row>
    <row r="348" spans="1:17" ht="14.25" customHeight="1">
      <c r="A348" s="64" t="s">
        <v>122</v>
      </c>
      <c r="B348" s="65">
        <v>46055</v>
      </c>
      <c r="C348" s="66">
        <f t="shared" si="3"/>
        <v>2</v>
      </c>
      <c r="D348" s="66">
        <f t="shared" si="4"/>
        <v>2026</v>
      </c>
      <c r="E348" s="67">
        <f t="shared" si="5"/>
        <v>46054</v>
      </c>
      <c r="F348" s="68" t="s">
        <v>102</v>
      </c>
      <c r="G348" s="68"/>
      <c r="H348" s="68"/>
      <c r="I348" s="64" t="s">
        <v>129</v>
      </c>
      <c r="J348" s="69"/>
      <c r="K348" s="69"/>
      <c r="L348" s="70"/>
      <c r="M348" s="70"/>
      <c r="N348" s="65"/>
      <c r="O348" s="71">
        <v>0</v>
      </c>
      <c r="P348" s="72">
        <v>9.8000000000000007</v>
      </c>
      <c r="Q348" s="73"/>
    </row>
    <row r="349" spans="1:17" ht="14.25" customHeight="1">
      <c r="A349" s="64" t="s">
        <v>122</v>
      </c>
      <c r="B349" s="65">
        <v>46055</v>
      </c>
      <c r="C349" s="66">
        <f t="shared" si="3"/>
        <v>2</v>
      </c>
      <c r="D349" s="66">
        <f t="shared" si="4"/>
        <v>2026</v>
      </c>
      <c r="E349" s="67">
        <f t="shared" si="5"/>
        <v>46054</v>
      </c>
      <c r="F349" s="68" t="s">
        <v>102</v>
      </c>
      <c r="G349" s="68"/>
      <c r="H349" s="68"/>
      <c r="I349" s="64" t="s">
        <v>129</v>
      </c>
      <c r="J349" s="69"/>
      <c r="K349" s="69"/>
      <c r="L349" s="70"/>
      <c r="M349" s="70"/>
      <c r="N349" s="65"/>
      <c r="O349" s="71">
        <v>0</v>
      </c>
      <c r="P349" s="72">
        <v>9.8000000000000007</v>
      </c>
      <c r="Q349" s="73"/>
    </row>
    <row r="350" spans="1:17" ht="14.25" customHeight="1">
      <c r="A350" s="64" t="s">
        <v>122</v>
      </c>
      <c r="B350" s="65">
        <v>46055</v>
      </c>
      <c r="C350" s="66">
        <f t="shared" si="3"/>
        <v>2</v>
      </c>
      <c r="D350" s="66">
        <f t="shared" si="4"/>
        <v>2026</v>
      </c>
      <c r="E350" s="67">
        <f t="shared" si="5"/>
        <v>46054</v>
      </c>
      <c r="F350" s="68" t="s">
        <v>102</v>
      </c>
      <c r="G350" s="68"/>
      <c r="H350" s="68"/>
      <c r="I350" s="64" t="s">
        <v>129</v>
      </c>
      <c r="J350" s="69"/>
      <c r="K350" s="69"/>
      <c r="L350" s="70"/>
      <c r="M350" s="70"/>
      <c r="N350" s="65"/>
      <c r="O350" s="71">
        <v>0</v>
      </c>
      <c r="P350" s="72">
        <v>9.8000000000000007</v>
      </c>
      <c r="Q350" s="73"/>
    </row>
    <row r="351" spans="1:17" ht="14.25" customHeight="1">
      <c r="A351" s="64" t="s">
        <v>122</v>
      </c>
      <c r="B351" s="65">
        <v>46055</v>
      </c>
      <c r="C351" s="66">
        <f t="shared" si="3"/>
        <v>2</v>
      </c>
      <c r="D351" s="66">
        <f t="shared" si="4"/>
        <v>2026</v>
      </c>
      <c r="E351" s="67">
        <f t="shared" si="5"/>
        <v>46054</v>
      </c>
      <c r="F351" s="68" t="s">
        <v>63</v>
      </c>
      <c r="G351" s="68"/>
      <c r="H351" s="68"/>
      <c r="I351" s="64" t="s">
        <v>172</v>
      </c>
      <c r="J351" s="69"/>
      <c r="K351" s="69"/>
      <c r="L351" s="70"/>
      <c r="M351" s="70"/>
      <c r="N351" s="65"/>
      <c r="O351" s="71">
        <v>0</v>
      </c>
      <c r="P351" s="72">
        <v>93.93</v>
      </c>
      <c r="Q351" s="73"/>
    </row>
    <row r="352" spans="1:17" ht="14.25" customHeight="1">
      <c r="A352" s="64" t="s">
        <v>132</v>
      </c>
      <c r="B352" s="65">
        <v>46055</v>
      </c>
      <c r="C352" s="66">
        <f t="shared" si="3"/>
        <v>2</v>
      </c>
      <c r="D352" s="66">
        <f t="shared" si="4"/>
        <v>2026</v>
      </c>
      <c r="E352" s="67">
        <f t="shared" si="5"/>
        <v>46054</v>
      </c>
      <c r="F352" s="68" t="s">
        <v>102</v>
      </c>
      <c r="G352" s="68"/>
      <c r="H352" s="68"/>
      <c r="I352" s="64" t="s">
        <v>129</v>
      </c>
      <c r="J352" s="69"/>
      <c r="K352" s="69"/>
      <c r="L352" s="70"/>
      <c r="M352" s="70"/>
      <c r="N352" s="65"/>
      <c r="O352" s="71">
        <v>0</v>
      </c>
      <c r="P352" s="72">
        <v>9.8000000000000007</v>
      </c>
      <c r="Q352" s="73"/>
    </row>
    <row r="353" spans="1:17" ht="14.25" customHeight="1">
      <c r="A353" s="64" t="s">
        <v>1</v>
      </c>
      <c r="B353" s="65">
        <v>46056</v>
      </c>
      <c r="C353" s="66">
        <f t="shared" si="3"/>
        <v>2</v>
      </c>
      <c r="D353" s="66">
        <f t="shared" si="4"/>
        <v>2026</v>
      </c>
      <c r="E353" s="67">
        <f t="shared" si="5"/>
        <v>46054</v>
      </c>
      <c r="F353" s="68" t="s">
        <v>138</v>
      </c>
      <c r="G353" s="68"/>
      <c r="H353" s="68"/>
      <c r="I353" s="64" t="s">
        <v>139</v>
      </c>
      <c r="J353" s="69"/>
      <c r="K353" s="69"/>
      <c r="L353" s="70"/>
      <c r="M353" s="70"/>
      <c r="N353" s="65"/>
      <c r="O353" s="71">
        <v>0.06</v>
      </c>
      <c r="P353" s="72">
        <v>0</v>
      </c>
      <c r="Q353" s="73"/>
    </row>
    <row r="354" spans="1:17" ht="14.25" customHeight="1">
      <c r="A354" s="64" t="s">
        <v>1</v>
      </c>
      <c r="B354" s="65">
        <v>46056</v>
      </c>
      <c r="C354" s="66">
        <f t="shared" si="3"/>
        <v>2</v>
      </c>
      <c r="D354" s="66">
        <f t="shared" si="4"/>
        <v>2026</v>
      </c>
      <c r="E354" s="67">
        <f t="shared" si="5"/>
        <v>46054</v>
      </c>
      <c r="F354" s="68" t="s">
        <v>54</v>
      </c>
      <c r="G354" s="68"/>
      <c r="H354" s="68"/>
      <c r="I354" s="64" t="s">
        <v>343</v>
      </c>
      <c r="J354" s="69"/>
      <c r="K354" s="69"/>
      <c r="L354" s="70"/>
      <c r="M354" s="70"/>
      <c r="N354" s="65"/>
      <c r="O354" s="71">
        <v>0</v>
      </c>
      <c r="P354" s="72">
        <v>162.1</v>
      </c>
      <c r="Q354" s="73"/>
    </row>
    <row r="355" spans="1:17" ht="14.25" customHeight="1">
      <c r="A355" s="64" t="s">
        <v>1</v>
      </c>
      <c r="B355" s="65">
        <v>46056</v>
      </c>
      <c r="C355" s="66">
        <f t="shared" si="3"/>
        <v>2</v>
      </c>
      <c r="D355" s="66">
        <f t="shared" si="4"/>
        <v>2026</v>
      </c>
      <c r="E355" s="67">
        <f t="shared" si="5"/>
        <v>46054</v>
      </c>
      <c r="F355" s="68" t="s">
        <v>54</v>
      </c>
      <c r="G355" s="68"/>
      <c r="H355" s="68"/>
      <c r="I355" s="64" t="s">
        <v>343</v>
      </c>
      <c r="J355" s="69"/>
      <c r="K355" s="69"/>
      <c r="L355" s="70"/>
      <c r="M355" s="70"/>
      <c r="N355" s="65"/>
      <c r="O355" s="71">
        <v>0</v>
      </c>
      <c r="P355" s="72">
        <v>30.29</v>
      </c>
      <c r="Q355" s="73"/>
    </row>
    <row r="356" spans="1:17" ht="14.25" customHeight="1">
      <c r="A356" s="64" t="s">
        <v>1</v>
      </c>
      <c r="B356" s="65">
        <v>46056</v>
      </c>
      <c r="C356" s="66">
        <f t="shared" si="3"/>
        <v>2</v>
      </c>
      <c r="D356" s="66">
        <f t="shared" si="4"/>
        <v>2026</v>
      </c>
      <c r="E356" s="67">
        <f t="shared" si="5"/>
        <v>46054</v>
      </c>
      <c r="F356" s="68" t="s">
        <v>102</v>
      </c>
      <c r="G356" s="68"/>
      <c r="H356" s="68"/>
      <c r="I356" s="64" t="s">
        <v>129</v>
      </c>
      <c r="J356" s="69"/>
      <c r="K356" s="69"/>
      <c r="L356" s="70"/>
      <c r="M356" s="70"/>
      <c r="N356" s="65"/>
      <c r="O356" s="71">
        <v>0</v>
      </c>
      <c r="P356" s="72">
        <v>9.8000000000000007</v>
      </c>
      <c r="Q356" s="73"/>
    </row>
    <row r="357" spans="1:17" ht="14.25" customHeight="1">
      <c r="A357" s="64" t="s">
        <v>122</v>
      </c>
      <c r="B357" s="65">
        <v>46056</v>
      </c>
      <c r="C357" s="66">
        <f t="shared" si="3"/>
        <v>2</v>
      </c>
      <c r="D357" s="66">
        <f t="shared" si="4"/>
        <v>2026</v>
      </c>
      <c r="E357" s="67">
        <f t="shared" si="5"/>
        <v>46054</v>
      </c>
      <c r="F357" s="68" t="s">
        <v>165</v>
      </c>
      <c r="G357" s="68"/>
      <c r="H357" s="68"/>
      <c r="I357" s="64" t="s">
        <v>139</v>
      </c>
      <c r="J357" s="69"/>
      <c r="K357" s="69"/>
      <c r="L357" s="70"/>
      <c r="M357" s="70"/>
      <c r="N357" s="65"/>
      <c r="O357" s="71">
        <v>3.08</v>
      </c>
      <c r="P357" s="72">
        <v>0</v>
      </c>
      <c r="Q357" s="73"/>
    </row>
    <row r="358" spans="1:17" ht="14.25" customHeight="1">
      <c r="A358" s="64" t="s">
        <v>122</v>
      </c>
      <c r="B358" s="65">
        <v>46056</v>
      </c>
      <c r="C358" s="66">
        <f t="shared" si="3"/>
        <v>2</v>
      </c>
      <c r="D358" s="66">
        <f t="shared" si="4"/>
        <v>2026</v>
      </c>
      <c r="E358" s="67">
        <f t="shared" si="5"/>
        <v>46054</v>
      </c>
      <c r="F358" s="68" t="s">
        <v>54</v>
      </c>
      <c r="G358" s="68"/>
      <c r="H358" s="68"/>
      <c r="I358" s="64" t="s">
        <v>343</v>
      </c>
      <c r="J358" s="69"/>
      <c r="K358" s="69"/>
      <c r="L358" s="70"/>
      <c r="M358" s="70"/>
      <c r="N358" s="65"/>
      <c r="O358" s="71">
        <v>0</v>
      </c>
      <c r="P358" s="72">
        <v>1621</v>
      </c>
      <c r="Q358" s="73"/>
    </row>
    <row r="359" spans="1:17" ht="14.25" customHeight="1">
      <c r="A359" s="64" t="s">
        <v>122</v>
      </c>
      <c r="B359" s="65">
        <v>46056</v>
      </c>
      <c r="C359" s="66">
        <f t="shared" si="3"/>
        <v>2</v>
      </c>
      <c r="D359" s="66">
        <f t="shared" si="4"/>
        <v>2026</v>
      </c>
      <c r="E359" s="67">
        <f t="shared" si="5"/>
        <v>46054</v>
      </c>
      <c r="F359" s="68" t="s">
        <v>63</v>
      </c>
      <c r="G359" s="68"/>
      <c r="H359" s="68"/>
      <c r="I359" s="64" t="s">
        <v>172</v>
      </c>
      <c r="J359" s="69"/>
      <c r="K359" s="69"/>
      <c r="L359" s="70"/>
      <c r="M359" s="70"/>
      <c r="N359" s="65"/>
      <c r="O359" s="71">
        <v>0</v>
      </c>
      <c r="P359" s="72">
        <v>149.49</v>
      </c>
      <c r="Q359" s="73"/>
    </row>
    <row r="360" spans="1:17" ht="14.25" customHeight="1">
      <c r="A360" s="64" t="s">
        <v>122</v>
      </c>
      <c r="B360" s="65">
        <v>46056</v>
      </c>
      <c r="C360" s="66">
        <f t="shared" si="3"/>
        <v>2</v>
      </c>
      <c r="D360" s="66">
        <f t="shared" si="4"/>
        <v>2026</v>
      </c>
      <c r="E360" s="67">
        <f t="shared" si="5"/>
        <v>46054</v>
      </c>
      <c r="F360" s="68" t="s">
        <v>82</v>
      </c>
      <c r="G360" s="68"/>
      <c r="H360" s="68"/>
      <c r="I360" s="64" t="s">
        <v>344</v>
      </c>
      <c r="J360" s="69"/>
      <c r="K360" s="69"/>
      <c r="L360" s="70"/>
      <c r="M360" s="70"/>
      <c r="N360" s="65"/>
      <c r="O360" s="71">
        <v>0</v>
      </c>
      <c r="P360" s="72">
        <v>2503.6</v>
      </c>
      <c r="Q360" s="73"/>
    </row>
    <row r="361" spans="1:17" ht="14.25" customHeight="1">
      <c r="A361" s="64" t="s">
        <v>122</v>
      </c>
      <c r="B361" s="65">
        <v>46056</v>
      </c>
      <c r="C361" s="66">
        <f t="shared" si="3"/>
        <v>2</v>
      </c>
      <c r="D361" s="66">
        <f t="shared" si="4"/>
        <v>2026</v>
      </c>
      <c r="E361" s="67">
        <f t="shared" si="5"/>
        <v>46054</v>
      </c>
      <c r="F361" s="68" t="s">
        <v>63</v>
      </c>
      <c r="G361" s="68"/>
      <c r="H361" s="68"/>
      <c r="I361" s="64" t="s">
        <v>345</v>
      </c>
      <c r="J361" s="69"/>
      <c r="K361" s="69"/>
      <c r="L361" s="70"/>
      <c r="M361" s="70"/>
      <c r="N361" s="65"/>
      <c r="O361" s="71">
        <v>0</v>
      </c>
      <c r="P361" s="72">
        <v>722</v>
      </c>
      <c r="Q361" s="73"/>
    </row>
    <row r="362" spans="1:17" ht="14.25" customHeight="1">
      <c r="A362" s="64" t="s">
        <v>122</v>
      </c>
      <c r="B362" s="65">
        <v>46056</v>
      </c>
      <c r="C362" s="66">
        <f t="shared" si="3"/>
        <v>2</v>
      </c>
      <c r="D362" s="66">
        <f t="shared" si="4"/>
        <v>2026</v>
      </c>
      <c r="E362" s="67">
        <f t="shared" si="5"/>
        <v>46054</v>
      </c>
      <c r="F362" s="68" t="s">
        <v>178</v>
      </c>
      <c r="G362" s="68"/>
      <c r="H362" s="68"/>
      <c r="I362" s="64" t="s">
        <v>345</v>
      </c>
      <c r="J362" s="69"/>
      <c r="K362" s="69"/>
      <c r="L362" s="70"/>
      <c r="M362" s="70"/>
      <c r="N362" s="65"/>
      <c r="O362" s="71">
        <v>0</v>
      </c>
      <c r="P362" s="72">
        <v>2071</v>
      </c>
      <c r="Q362" s="73"/>
    </row>
    <row r="363" spans="1:17" ht="14.25" customHeight="1">
      <c r="A363" s="64" t="s">
        <v>132</v>
      </c>
      <c r="B363" s="65">
        <v>46056</v>
      </c>
      <c r="C363" s="66">
        <f t="shared" si="3"/>
        <v>2</v>
      </c>
      <c r="D363" s="66">
        <f t="shared" si="4"/>
        <v>2026</v>
      </c>
      <c r="E363" s="67">
        <f t="shared" si="5"/>
        <v>46054</v>
      </c>
      <c r="F363" s="68" t="s">
        <v>165</v>
      </c>
      <c r="G363" s="68"/>
      <c r="H363" s="68"/>
      <c r="I363" s="64" t="s">
        <v>139</v>
      </c>
      <c r="J363" s="69"/>
      <c r="K363" s="69"/>
      <c r="L363" s="70"/>
      <c r="M363" s="70"/>
      <c r="N363" s="65"/>
      <c r="O363" s="71">
        <v>0.42</v>
      </c>
      <c r="P363" s="72">
        <v>0</v>
      </c>
      <c r="Q363" s="73"/>
    </row>
    <row r="364" spans="1:17" ht="14.25" customHeight="1">
      <c r="A364" s="64" t="s">
        <v>132</v>
      </c>
      <c r="B364" s="65">
        <v>46056</v>
      </c>
      <c r="C364" s="66">
        <f t="shared" si="3"/>
        <v>2</v>
      </c>
      <c r="D364" s="66">
        <f t="shared" si="4"/>
        <v>2026</v>
      </c>
      <c r="E364" s="67">
        <f t="shared" si="5"/>
        <v>46054</v>
      </c>
      <c r="F364" s="68" t="s">
        <v>54</v>
      </c>
      <c r="G364" s="68"/>
      <c r="H364" s="68"/>
      <c r="I364" s="64" t="s">
        <v>343</v>
      </c>
      <c r="J364" s="69"/>
      <c r="K364" s="69"/>
      <c r="L364" s="70"/>
      <c r="M364" s="70"/>
      <c r="N364" s="65"/>
      <c r="O364" s="71">
        <v>0</v>
      </c>
      <c r="P364" s="72">
        <v>1621</v>
      </c>
      <c r="Q364" s="73"/>
    </row>
    <row r="365" spans="1:17" ht="14.25" customHeight="1">
      <c r="A365" s="64" t="s">
        <v>132</v>
      </c>
      <c r="B365" s="65">
        <v>46056</v>
      </c>
      <c r="C365" s="66">
        <f t="shared" si="3"/>
        <v>2</v>
      </c>
      <c r="D365" s="66">
        <f t="shared" si="4"/>
        <v>2026</v>
      </c>
      <c r="E365" s="67">
        <f t="shared" si="5"/>
        <v>46054</v>
      </c>
      <c r="F365" s="68" t="s">
        <v>63</v>
      </c>
      <c r="G365" s="68"/>
      <c r="H365" s="68"/>
      <c r="I365" s="64" t="s">
        <v>345</v>
      </c>
      <c r="J365" s="69"/>
      <c r="K365" s="69"/>
      <c r="L365" s="70"/>
      <c r="M365" s="70"/>
      <c r="N365" s="65"/>
      <c r="O365" s="71">
        <v>0</v>
      </c>
      <c r="P365" s="72">
        <v>50</v>
      </c>
      <c r="Q365" s="73"/>
    </row>
    <row r="366" spans="1:17" ht="14.25" customHeight="1">
      <c r="A366" s="64" t="s">
        <v>1</v>
      </c>
      <c r="B366" s="65">
        <v>46057</v>
      </c>
      <c r="C366" s="66">
        <f t="shared" si="3"/>
        <v>2</v>
      </c>
      <c r="D366" s="66">
        <f t="shared" si="4"/>
        <v>2026</v>
      </c>
      <c r="E366" s="67">
        <f t="shared" si="5"/>
        <v>46054</v>
      </c>
      <c r="F366" s="68" t="s">
        <v>138</v>
      </c>
      <c r="G366" s="68"/>
      <c r="H366" s="68"/>
      <c r="I366" s="64" t="s">
        <v>139</v>
      </c>
      <c r="J366" s="69"/>
      <c r="K366" s="69"/>
      <c r="L366" s="70"/>
      <c r="M366" s="70"/>
      <c r="N366" s="65"/>
      <c r="O366" s="71">
        <v>0.2</v>
      </c>
      <c r="P366" s="72">
        <v>0</v>
      </c>
      <c r="Q366" s="73"/>
    </row>
    <row r="367" spans="1:17" ht="14.25" customHeight="1">
      <c r="A367" s="64" t="s">
        <v>1</v>
      </c>
      <c r="B367" s="65">
        <v>46057</v>
      </c>
      <c r="C367" s="66">
        <f t="shared" si="3"/>
        <v>2</v>
      </c>
      <c r="D367" s="66">
        <f t="shared" si="4"/>
        <v>2026</v>
      </c>
      <c r="E367" s="67">
        <f t="shared" si="5"/>
        <v>46054</v>
      </c>
      <c r="F367" s="68" t="s">
        <v>138</v>
      </c>
      <c r="G367" s="68"/>
      <c r="H367" s="68"/>
      <c r="I367" s="64" t="s">
        <v>139</v>
      </c>
      <c r="J367" s="69"/>
      <c r="K367" s="69"/>
      <c r="L367" s="70"/>
      <c r="M367" s="70"/>
      <c r="N367" s="65"/>
      <c r="O367" s="71">
        <v>0.69</v>
      </c>
      <c r="P367" s="72">
        <v>0</v>
      </c>
      <c r="Q367" s="73"/>
    </row>
    <row r="368" spans="1:17" ht="14.25" customHeight="1">
      <c r="A368" s="64" t="s">
        <v>1</v>
      </c>
      <c r="B368" s="65">
        <v>46057</v>
      </c>
      <c r="C368" s="66">
        <f t="shared" si="3"/>
        <v>2</v>
      </c>
      <c r="D368" s="66">
        <f t="shared" si="4"/>
        <v>2026</v>
      </c>
      <c r="E368" s="67">
        <f t="shared" si="5"/>
        <v>46054</v>
      </c>
      <c r="F368" s="80" t="s">
        <v>73</v>
      </c>
      <c r="G368" s="68"/>
      <c r="H368" s="68"/>
      <c r="I368" s="64" t="s">
        <v>346</v>
      </c>
      <c r="J368" s="69"/>
      <c r="K368" s="69"/>
      <c r="L368" s="70"/>
      <c r="M368" s="70"/>
      <c r="N368" s="65"/>
      <c r="O368" s="71">
        <v>0</v>
      </c>
      <c r="P368" s="72">
        <v>242.58</v>
      </c>
      <c r="Q368" s="73"/>
    </row>
    <row r="369" spans="1:17" ht="14.25" customHeight="1">
      <c r="A369" s="64" t="s">
        <v>1</v>
      </c>
      <c r="B369" s="65">
        <v>46057</v>
      </c>
      <c r="C369" s="66">
        <f t="shared" si="3"/>
        <v>2</v>
      </c>
      <c r="D369" s="66">
        <f t="shared" si="4"/>
        <v>2026</v>
      </c>
      <c r="E369" s="67">
        <f t="shared" si="5"/>
        <v>46054</v>
      </c>
      <c r="F369" s="68" t="s">
        <v>142</v>
      </c>
      <c r="G369" s="68"/>
      <c r="H369" s="68"/>
      <c r="I369" s="64" t="s">
        <v>347</v>
      </c>
      <c r="J369" s="69"/>
      <c r="K369" s="69"/>
      <c r="L369" s="70"/>
      <c r="M369" s="70"/>
      <c r="N369" s="65"/>
      <c r="O369" s="71">
        <v>0</v>
      </c>
      <c r="P369" s="72">
        <v>519</v>
      </c>
      <c r="Q369" s="73"/>
    </row>
    <row r="370" spans="1:17" ht="14.25" customHeight="1">
      <c r="A370" s="64" t="s">
        <v>1</v>
      </c>
      <c r="B370" s="65">
        <v>46057</v>
      </c>
      <c r="C370" s="66">
        <f t="shared" si="3"/>
        <v>2</v>
      </c>
      <c r="D370" s="66">
        <f t="shared" si="4"/>
        <v>2026</v>
      </c>
      <c r="E370" s="67">
        <f t="shared" si="5"/>
        <v>46054</v>
      </c>
      <c r="F370" s="75" t="s">
        <v>142</v>
      </c>
      <c r="G370" s="68"/>
      <c r="H370" s="68"/>
      <c r="I370" s="64" t="s">
        <v>135</v>
      </c>
      <c r="J370" s="69"/>
      <c r="K370" s="69"/>
      <c r="L370" s="70"/>
      <c r="M370" s="70"/>
      <c r="N370" s="65"/>
      <c r="O370" s="71">
        <v>0</v>
      </c>
      <c r="P370" s="72">
        <v>223.77</v>
      </c>
      <c r="Q370" s="73"/>
    </row>
    <row r="371" spans="1:17" ht="14.25" customHeight="1">
      <c r="A371" s="64" t="s">
        <v>1</v>
      </c>
      <c r="B371" s="65">
        <v>46057</v>
      </c>
      <c r="C371" s="66">
        <f t="shared" si="3"/>
        <v>2</v>
      </c>
      <c r="D371" s="66">
        <f t="shared" si="4"/>
        <v>2026</v>
      </c>
      <c r="E371" s="67">
        <f t="shared" si="5"/>
        <v>46054</v>
      </c>
      <c r="F371" s="68" t="s">
        <v>142</v>
      </c>
      <c r="G371" s="68"/>
      <c r="H371" s="68"/>
      <c r="I371" s="64" t="s">
        <v>135</v>
      </c>
      <c r="J371" s="69"/>
      <c r="K371" s="69"/>
      <c r="L371" s="70"/>
      <c r="M371" s="70"/>
      <c r="N371" s="65"/>
      <c r="O371" s="71">
        <v>0</v>
      </c>
      <c r="P371" s="72">
        <v>21880</v>
      </c>
      <c r="Q371" s="73"/>
    </row>
    <row r="372" spans="1:17" ht="14.25" customHeight="1">
      <c r="A372" s="64" t="s">
        <v>122</v>
      </c>
      <c r="B372" s="65">
        <v>46057</v>
      </c>
      <c r="C372" s="66">
        <f t="shared" si="3"/>
        <v>2</v>
      </c>
      <c r="D372" s="66">
        <f t="shared" si="4"/>
        <v>2026</v>
      </c>
      <c r="E372" s="67">
        <f t="shared" si="5"/>
        <v>46054</v>
      </c>
      <c r="F372" s="68" t="s">
        <v>178</v>
      </c>
      <c r="G372" s="68"/>
      <c r="H372" s="68"/>
      <c r="I372" s="64" t="s">
        <v>182</v>
      </c>
      <c r="J372" s="69"/>
      <c r="K372" s="69"/>
      <c r="L372" s="70"/>
      <c r="M372" s="70"/>
      <c r="N372" s="65"/>
      <c r="O372" s="71">
        <v>21880</v>
      </c>
      <c r="P372" s="72">
        <v>0</v>
      </c>
      <c r="Q372" s="73"/>
    </row>
    <row r="373" spans="1:17" ht="14.25" customHeight="1">
      <c r="A373" s="64" t="s">
        <v>122</v>
      </c>
      <c r="B373" s="65">
        <v>46057</v>
      </c>
      <c r="C373" s="66">
        <f t="shared" si="3"/>
        <v>2</v>
      </c>
      <c r="D373" s="66">
        <f t="shared" si="4"/>
        <v>2026</v>
      </c>
      <c r="E373" s="67">
        <f t="shared" si="5"/>
        <v>46054</v>
      </c>
      <c r="F373" s="68" t="s">
        <v>102</v>
      </c>
      <c r="G373" s="68"/>
      <c r="H373" s="68"/>
      <c r="I373" s="64" t="s">
        <v>129</v>
      </c>
      <c r="J373" s="69"/>
      <c r="K373" s="69"/>
      <c r="L373" s="70"/>
      <c r="M373" s="70"/>
      <c r="N373" s="65"/>
      <c r="O373" s="71">
        <v>0</v>
      </c>
      <c r="P373" s="72">
        <v>1.75</v>
      </c>
      <c r="Q373" s="73"/>
    </row>
    <row r="374" spans="1:17" ht="14.25" customHeight="1">
      <c r="A374" s="64" t="s">
        <v>122</v>
      </c>
      <c r="B374" s="65">
        <v>46057</v>
      </c>
      <c r="C374" s="66">
        <f t="shared" si="3"/>
        <v>2</v>
      </c>
      <c r="D374" s="66">
        <f t="shared" si="4"/>
        <v>2026</v>
      </c>
      <c r="E374" s="67">
        <f t="shared" si="5"/>
        <v>46054</v>
      </c>
      <c r="F374" s="68" t="s">
        <v>82</v>
      </c>
      <c r="G374" s="68"/>
      <c r="H374" s="68"/>
      <c r="I374" s="64" t="s">
        <v>135</v>
      </c>
      <c r="J374" s="69"/>
      <c r="K374" s="69"/>
      <c r="L374" s="70"/>
      <c r="M374" s="70"/>
      <c r="N374" s="65"/>
      <c r="O374" s="71">
        <v>0</v>
      </c>
      <c r="P374" s="72">
        <v>946.6</v>
      </c>
      <c r="Q374" s="73"/>
    </row>
    <row r="375" spans="1:17" ht="14.25" customHeight="1">
      <c r="A375" s="64" t="s">
        <v>122</v>
      </c>
      <c r="B375" s="65">
        <v>46057</v>
      </c>
      <c r="C375" s="66">
        <f t="shared" si="3"/>
        <v>2</v>
      </c>
      <c r="D375" s="66">
        <f t="shared" si="4"/>
        <v>2026</v>
      </c>
      <c r="E375" s="67">
        <f t="shared" si="5"/>
        <v>46054</v>
      </c>
      <c r="F375" s="68" t="s">
        <v>33</v>
      </c>
      <c r="G375" s="68"/>
      <c r="H375" s="68"/>
      <c r="I375" s="64" t="s">
        <v>135</v>
      </c>
      <c r="J375" s="69"/>
      <c r="K375" s="69"/>
      <c r="L375" s="70"/>
      <c r="M375" s="70"/>
      <c r="N375" s="65"/>
      <c r="O375" s="71">
        <v>0</v>
      </c>
      <c r="P375" s="72">
        <v>295.23</v>
      </c>
      <c r="Q375" s="73"/>
    </row>
    <row r="376" spans="1:17" ht="14.25" customHeight="1">
      <c r="A376" s="64" t="s">
        <v>132</v>
      </c>
      <c r="B376" s="65">
        <v>46057</v>
      </c>
      <c r="C376" s="66">
        <f t="shared" si="3"/>
        <v>2</v>
      </c>
      <c r="D376" s="66">
        <f t="shared" si="4"/>
        <v>2026</v>
      </c>
      <c r="E376" s="67">
        <f t="shared" si="5"/>
        <v>46054</v>
      </c>
      <c r="F376" s="68" t="s">
        <v>165</v>
      </c>
      <c r="G376" s="68"/>
      <c r="H376" s="68"/>
      <c r="I376" s="64" t="s">
        <v>139</v>
      </c>
      <c r="J376" s="69"/>
      <c r="K376" s="69"/>
      <c r="L376" s="70"/>
      <c r="M376" s="70"/>
      <c r="N376" s="65"/>
      <c r="O376" s="71">
        <v>0.11</v>
      </c>
      <c r="P376" s="72">
        <v>0</v>
      </c>
      <c r="Q376" s="73"/>
    </row>
    <row r="377" spans="1:17" ht="14.25" customHeight="1">
      <c r="A377" s="64" t="s">
        <v>132</v>
      </c>
      <c r="B377" s="65">
        <v>46057</v>
      </c>
      <c r="C377" s="66">
        <f t="shared" si="3"/>
        <v>2</v>
      </c>
      <c r="D377" s="66">
        <f t="shared" si="4"/>
        <v>2026</v>
      </c>
      <c r="E377" s="67">
        <f t="shared" si="5"/>
        <v>46054</v>
      </c>
      <c r="F377" s="68" t="s">
        <v>63</v>
      </c>
      <c r="G377" s="68"/>
      <c r="H377" s="68"/>
      <c r="I377" s="64" t="s">
        <v>135</v>
      </c>
      <c r="J377" s="69"/>
      <c r="K377" s="69"/>
      <c r="L377" s="70"/>
      <c r="M377" s="70"/>
      <c r="N377" s="65"/>
      <c r="O377" s="71">
        <v>0</v>
      </c>
      <c r="P377" s="72">
        <v>375.4</v>
      </c>
      <c r="Q377" s="73"/>
    </row>
    <row r="378" spans="1:17" ht="14.25" customHeight="1">
      <c r="A378" s="64" t="s">
        <v>1</v>
      </c>
      <c r="B378" s="65">
        <v>46058</v>
      </c>
      <c r="C378" s="66">
        <f t="shared" si="3"/>
        <v>2</v>
      </c>
      <c r="D378" s="66">
        <f t="shared" si="4"/>
        <v>2026</v>
      </c>
      <c r="E378" s="67">
        <f t="shared" si="5"/>
        <v>46054</v>
      </c>
      <c r="F378" s="68" t="s">
        <v>123</v>
      </c>
      <c r="G378" s="68"/>
      <c r="H378" s="68"/>
      <c r="I378" s="64" t="s">
        <v>136</v>
      </c>
      <c r="J378" s="69"/>
      <c r="K378" s="69"/>
      <c r="L378" s="70"/>
      <c r="M378" s="70"/>
      <c r="N378" s="65"/>
      <c r="O378" s="71">
        <v>250.03</v>
      </c>
      <c r="P378" s="72">
        <v>0</v>
      </c>
      <c r="Q378" s="73"/>
    </row>
    <row r="379" spans="1:17" ht="14.25" customHeight="1">
      <c r="A379" s="64" t="s">
        <v>1</v>
      </c>
      <c r="B379" s="65">
        <v>46058</v>
      </c>
      <c r="C379" s="66">
        <f t="shared" si="3"/>
        <v>2</v>
      </c>
      <c r="D379" s="66">
        <f t="shared" si="4"/>
        <v>2026</v>
      </c>
      <c r="E379" s="67">
        <f t="shared" si="5"/>
        <v>46054</v>
      </c>
      <c r="F379" s="68" t="s">
        <v>102</v>
      </c>
      <c r="G379" s="68"/>
      <c r="H379" s="68"/>
      <c r="I379" s="64" t="s">
        <v>129</v>
      </c>
      <c r="J379" s="69"/>
      <c r="K379" s="69"/>
      <c r="L379" s="70"/>
      <c r="M379" s="70"/>
      <c r="N379" s="65"/>
      <c r="O379" s="71">
        <v>0</v>
      </c>
      <c r="P379" s="72">
        <v>9.8000000000000007</v>
      </c>
      <c r="Q379" s="73"/>
    </row>
    <row r="380" spans="1:17" ht="14.25" customHeight="1">
      <c r="A380" s="64" t="s">
        <v>122</v>
      </c>
      <c r="B380" s="65">
        <v>46058</v>
      </c>
      <c r="C380" s="66">
        <f t="shared" si="3"/>
        <v>2</v>
      </c>
      <c r="D380" s="66">
        <f t="shared" si="4"/>
        <v>2026</v>
      </c>
      <c r="E380" s="67">
        <f t="shared" si="5"/>
        <v>46054</v>
      </c>
      <c r="F380" s="68" t="s">
        <v>165</v>
      </c>
      <c r="G380" s="68"/>
      <c r="H380" s="68"/>
      <c r="I380" s="64" t="s">
        <v>139</v>
      </c>
      <c r="J380" s="69"/>
      <c r="K380" s="69"/>
      <c r="L380" s="70"/>
      <c r="M380" s="70"/>
      <c r="N380" s="65"/>
      <c r="O380" s="71">
        <v>0.02</v>
      </c>
      <c r="P380" s="72">
        <v>0</v>
      </c>
      <c r="Q380" s="73"/>
    </row>
    <row r="381" spans="1:17" ht="14.25" customHeight="1">
      <c r="A381" s="64" t="s">
        <v>122</v>
      </c>
      <c r="B381" s="65">
        <v>46058</v>
      </c>
      <c r="C381" s="66">
        <f t="shared" si="3"/>
        <v>2</v>
      </c>
      <c r="D381" s="66">
        <f t="shared" si="4"/>
        <v>2026</v>
      </c>
      <c r="E381" s="67">
        <f t="shared" si="5"/>
        <v>46054</v>
      </c>
      <c r="F381" s="75" t="s">
        <v>102</v>
      </c>
      <c r="G381" s="68"/>
      <c r="H381" s="68"/>
      <c r="I381" s="64" t="s">
        <v>129</v>
      </c>
      <c r="J381" s="69"/>
      <c r="K381" s="69"/>
      <c r="L381" s="70"/>
      <c r="M381" s="70"/>
      <c r="N381" s="65"/>
      <c r="O381" s="71">
        <v>0</v>
      </c>
      <c r="P381" s="72">
        <v>2.16</v>
      </c>
      <c r="Q381" s="73"/>
    </row>
    <row r="382" spans="1:17" ht="14.25" customHeight="1">
      <c r="A382" s="64" t="s">
        <v>122</v>
      </c>
      <c r="B382" s="65">
        <v>46058</v>
      </c>
      <c r="C382" s="66">
        <f t="shared" si="3"/>
        <v>2</v>
      </c>
      <c r="D382" s="66">
        <f t="shared" si="4"/>
        <v>2026</v>
      </c>
      <c r="E382" s="67">
        <f t="shared" si="5"/>
        <v>46054</v>
      </c>
      <c r="F382" s="75" t="s">
        <v>102</v>
      </c>
      <c r="G382" s="68"/>
      <c r="H382" s="68"/>
      <c r="I382" s="64" t="s">
        <v>129</v>
      </c>
      <c r="J382" s="69"/>
      <c r="K382" s="69"/>
      <c r="L382" s="70"/>
      <c r="M382" s="70"/>
      <c r="N382" s="65"/>
      <c r="O382" s="71">
        <v>0</v>
      </c>
      <c r="P382" s="72">
        <v>9.8000000000000007</v>
      </c>
      <c r="Q382" s="73"/>
    </row>
    <row r="383" spans="1:17" ht="14.25" customHeight="1">
      <c r="A383" s="64" t="s">
        <v>122</v>
      </c>
      <c r="B383" s="65">
        <v>46058</v>
      </c>
      <c r="C383" s="66">
        <f t="shared" si="3"/>
        <v>2</v>
      </c>
      <c r="D383" s="66">
        <f t="shared" si="4"/>
        <v>2026</v>
      </c>
      <c r="E383" s="67">
        <f t="shared" si="5"/>
        <v>46054</v>
      </c>
      <c r="F383" s="68" t="s">
        <v>102</v>
      </c>
      <c r="G383" s="68"/>
      <c r="H383" s="68"/>
      <c r="I383" s="64" t="s">
        <v>129</v>
      </c>
      <c r="J383" s="69"/>
      <c r="K383" s="69"/>
      <c r="L383" s="70"/>
      <c r="M383" s="70"/>
      <c r="N383" s="65"/>
      <c r="O383" s="71">
        <v>0</v>
      </c>
      <c r="P383" s="72">
        <v>9.8000000000000007</v>
      </c>
      <c r="Q383" s="73"/>
    </row>
    <row r="384" spans="1:17" ht="14.25" customHeight="1">
      <c r="A384" s="64" t="s">
        <v>122</v>
      </c>
      <c r="B384" s="65">
        <v>46058</v>
      </c>
      <c r="C384" s="66">
        <f t="shared" si="3"/>
        <v>2</v>
      </c>
      <c r="D384" s="66">
        <f t="shared" si="4"/>
        <v>2026</v>
      </c>
      <c r="E384" s="67">
        <f t="shared" si="5"/>
        <v>46054</v>
      </c>
      <c r="F384" s="68" t="s">
        <v>102</v>
      </c>
      <c r="G384" s="68"/>
      <c r="H384" s="68"/>
      <c r="I384" s="64" t="s">
        <v>129</v>
      </c>
      <c r="J384" s="69"/>
      <c r="K384" s="69"/>
      <c r="L384" s="70"/>
      <c r="M384" s="70"/>
      <c r="N384" s="65"/>
      <c r="O384" s="71">
        <v>0</v>
      </c>
      <c r="P384" s="72">
        <v>9.8000000000000007</v>
      </c>
      <c r="Q384" s="73"/>
    </row>
    <row r="385" spans="1:17" ht="14.25" customHeight="1">
      <c r="A385" s="64" t="s">
        <v>132</v>
      </c>
      <c r="B385" s="65">
        <v>46058</v>
      </c>
      <c r="C385" s="66">
        <f t="shared" si="3"/>
        <v>2</v>
      </c>
      <c r="D385" s="66">
        <f t="shared" si="4"/>
        <v>2026</v>
      </c>
      <c r="E385" s="67">
        <f t="shared" si="5"/>
        <v>46054</v>
      </c>
      <c r="F385" s="68" t="s">
        <v>102</v>
      </c>
      <c r="G385" s="68"/>
      <c r="H385" s="68"/>
      <c r="I385" s="64" t="s">
        <v>129</v>
      </c>
      <c r="J385" s="69"/>
      <c r="K385" s="69"/>
      <c r="L385" s="70"/>
      <c r="M385" s="70"/>
      <c r="N385" s="65"/>
      <c r="O385" s="71">
        <v>0</v>
      </c>
      <c r="P385" s="72">
        <v>1.75</v>
      </c>
      <c r="Q385" s="73"/>
    </row>
    <row r="386" spans="1:17" ht="14.25" customHeight="1">
      <c r="A386" s="64" t="s">
        <v>155</v>
      </c>
      <c r="B386" s="65">
        <v>46059</v>
      </c>
      <c r="C386" s="66">
        <f t="shared" si="3"/>
        <v>2</v>
      </c>
      <c r="D386" s="66">
        <f t="shared" si="4"/>
        <v>2026</v>
      </c>
      <c r="E386" s="67">
        <f t="shared" si="5"/>
        <v>46054</v>
      </c>
      <c r="F386" s="44" t="s">
        <v>87</v>
      </c>
      <c r="G386" s="68"/>
      <c r="H386" s="68"/>
      <c r="I386" s="64" t="s">
        <v>348</v>
      </c>
      <c r="J386" s="69"/>
      <c r="K386" s="69"/>
      <c r="L386" s="70"/>
      <c r="M386" s="70"/>
      <c r="N386" s="65"/>
      <c r="O386" s="71">
        <v>0</v>
      </c>
      <c r="P386" s="72">
        <v>9000</v>
      </c>
      <c r="Q386" s="73"/>
    </row>
    <row r="387" spans="1:17" ht="14.25" customHeight="1">
      <c r="A387" s="64" t="s">
        <v>1</v>
      </c>
      <c r="B387" s="65">
        <v>46062</v>
      </c>
      <c r="C387" s="66">
        <f t="shared" si="3"/>
        <v>2</v>
      </c>
      <c r="D387" s="66">
        <f t="shared" si="4"/>
        <v>2026</v>
      </c>
      <c r="E387" s="67">
        <f t="shared" si="5"/>
        <v>46054</v>
      </c>
      <c r="F387" s="68" t="s">
        <v>142</v>
      </c>
      <c r="G387" s="68"/>
      <c r="H387" s="68"/>
      <c r="I387" s="64" t="s">
        <v>182</v>
      </c>
      <c r="J387" s="69"/>
      <c r="K387" s="69"/>
      <c r="L387" s="70"/>
      <c r="M387" s="70"/>
      <c r="N387" s="65"/>
      <c r="O387" s="71">
        <v>400</v>
      </c>
      <c r="P387" s="72">
        <v>0</v>
      </c>
      <c r="Q387" s="73"/>
    </row>
    <row r="388" spans="1:17" ht="14.25" customHeight="1">
      <c r="A388" s="64" t="s">
        <v>1</v>
      </c>
      <c r="B388" s="65">
        <v>46062</v>
      </c>
      <c r="C388" s="66">
        <f t="shared" si="3"/>
        <v>2</v>
      </c>
      <c r="D388" s="66">
        <f t="shared" si="4"/>
        <v>2026</v>
      </c>
      <c r="E388" s="67">
        <f t="shared" si="5"/>
        <v>46054</v>
      </c>
      <c r="F388" s="68" t="s">
        <v>142</v>
      </c>
      <c r="G388" s="68"/>
      <c r="H388" s="68"/>
      <c r="I388" s="64" t="s">
        <v>182</v>
      </c>
      <c r="J388" s="69"/>
      <c r="K388" s="69"/>
      <c r="L388" s="70"/>
      <c r="M388" s="70"/>
      <c r="N388" s="65"/>
      <c r="O388" s="71">
        <v>50</v>
      </c>
      <c r="P388" s="72">
        <v>0</v>
      </c>
      <c r="Q388" s="73"/>
    </row>
    <row r="389" spans="1:17" ht="14.25" customHeight="1">
      <c r="A389" s="64" t="s">
        <v>1</v>
      </c>
      <c r="B389" s="65">
        <v>46062</v>
      </c>
      <c r="C389" s="66">
        <f t="shared" si="3"/>
        <v>2</v>
      </c>
      <c r="D389" s="66">
        <f t="shared" si="4"/>
        <v>2026</v>
      </c>
      <c r="E389" s="67">
        <f t="shared" si="5"/>
        <v>46054</v>
      </c>
      <c r="F389" s="68" t="s">
        <v>138</v>
      </c>
      <c r="G389" s="68"/>
      <c r="H389" s="68"/>
      <c r="I389" s="64" t="s">
        <v>139</v>
      </c>
      <c r="J389" s="69"/>
      <c r="K389" s="69"/>
      <c r="L389" s="70"/>
      <c r="M389" s="70"/>
      <c r="N389" s="65"/>
      <c r="O389" s="71">
        <v>1.1599999999999999</v>
      </c>
      <c r="P389" s="72">
        <v>0</v>
      </c>
      <c r="Q389" s="73"/>
    </row>
    <row r="390" spans="1:17" ht="14.25" customHeight="1">
      <c r="A390" s="64" t="s">
        <v>1</v>
      </c>
      <c r="B390" s="65">
        <v>46062</v>
      </c>
      <c r="C390" s="66">
        <f t="shared" si="3"/>
        <v>2</v>
      </c>
      <c r="D390" s="66">
        <f t="shared" si="4"/>
        <v>2026</v>
      </c>
      <c r="E390" s="67">
        <f t="shared" si="5"/>
        <v>46054</v>
      </c>
      <c r="F390" s="68" t="s">
        <v>138</v>
      </c>
      <c r="G390" s="68"/>
      <c r="H390" s="68"/>
      <c r="I390" s="64" t="s">
        <v>139</v>
      </c>
      <c r="J390" s="69"/>
      <c r="K390" s="69"/>
      <c r="L390" s="70"/>
      <c r="M390" s="70"/>
      <c r="N390" s="65"/>
      <c r="O390" s="71">
        <v>0.01</v>
      </c>
      <c r="P390" s="72">
        <v>0</v>
      </c>
      <c r="Q390" s="73"/>
    </row>
    <row r="391" spans="1:17" ht="14.25" customHeight="1">
      <c r="A391" s="64" t="s">
        <v>1</v>
      </c>
      <c r="B391" s="65">
        <v>46062</v>
      </c>
      <c r="C391" s="66">
        <f t="shared" si="3"/>
        <v>2</v>
      </c>
      <c r="D391" s="66">
        <f t="shared" si="4"/>
        <v>2026</v>
      </c>
      <c r="E391" s="67">
        <f t="shared" si="5"/>
        <v>46054</v>
      </c>
      <c r="F391" s="68" t="s">
        <v>142</v>
      </c>
      <c r="G391" s="68"/>
      <c r="H391" s="68"/>
      <c r="I391" s="64" t="s">
        <v>349</v>
      </c>
      <c r="J391" s="69"/>
      <c r="K391" s="69"/>
      <c r="L391" s="70"/>
      <c r="M391" s="70"/>
      <c r="N391" s="65"/>
      <c r="O391" s="71">
        <v>0</v>
      </c>
      <c r="P391" s="72">
        <v>1860.58</v>
      </c>
      <c r="Q391" s="73"/>
    </row>
    <row r="392" spans="1:17" ht="14.25" customHeight="1">
      <c r="A392" s="64" t="s">
        <v>1</v>
      </c>
      <c r="B392" s="65">
        <v>46062</v>
      </c>
      <c r="C392" s="66">
        <f t="shared" si="3"/>
        <v>2</v>
      </c>
      <c r="D392" s="66">
        <f t="shared" si="4"/>
        <v>2026</v>
      </c>
      <c r="E392" s="67">
        <f t="shared" si="5"/>
        <v>46054</v>
      </c>
      <c r="F392" s="68" t="s">
        <v>93</v>
      </c>
      <c r="G392" s="68"/>
      <c r="H392" s="68" t="s">
        <v>312</v>
      </c>
      <c r="I392" s="64" t="s">
        <v>313</v>
      </c>
      <c r="J392" s="69"/>
      <c r="K392" s="69"/>
      <c r="L392" s="70"/>
      <c r="M392" s="70"/>
      <c r="N392" s="65"/>
      <c r="O392" s="71">
        <v>0</v>
      </c>
      <c r="P392" s="72">
        <v>3600</v>
      </c>
      <c r="Q392" s="73"/>
    </row>
    <row r="393" spans="1:17" ht="14.25" customHeight="1">
      <c r="A393" s="64" t="s">
        <v>1</v>
      </c>
      <c r="B393" s="65">
        <v>46062</v>
      </c>
      <c r="C393" s="66">
        <f t="shared" si="3"/>
        <v>2</v>
      </c>
      <c r="D393" s="66">
        <f t="shared" si="4"/>
        <v>2026</v>
      </c>
      <c r="E393" s="67">
        <f t="shared" si="5"/>
        <v>46054</v>
      </c>
      <c r="F393" s="68" t="s">
        <v>57</v>
      </c>
      <c r="G393" s="68"/>
      <c r="H393" s="68"/>
      <c r="I393" s="64" t="s">
        <v>350</v>
      </c>
      <c r="J393" s="69"/>
      <c r="K393" s="69"/>
      <c r="L393" s="70"/>
      <c r="M393" s="70"/>
      <c r="N393" s="65"/>
      <c r="O393" s="71">
        <v>0</v>
      </c>
      <c r="P393" s="72">
        <v>2212.5100000000002</v>
      </c>
      <c r="Q393" s="73"/>
    </row>
    <row r="394" spans="1:17" ht="14.25" customHeight="1">
      <c r="A394" s="64" t="s">
        <v>1</v>
      </c>
      <c r="B394" s="65">
        <v>46062</v>
      </c>
      <c r="C394" s="66">
        <f t="shared" si="3"/>
        <v>2</v>
      </c>
      <c r="D394" s="66">
        <f t="shared" si="4"/>
        <v>2026</v>
      </c>
      <c r="E394" s="67">
        <f t="shared" si="5"/>
        <v>46054</v>
      </c>
      <c r="F394" s="68" t="s">
        <v>57</v>
      </c>
      <c r="G394" s="68"/>
      <c r="H394" s="68"/>
      <c r="I394" s="64" t="s">
        <v>350</v>
      </c>
      <c r="J394" s="69"/>
      <c r="K394" s="69"/>
      <c r="L394" s="70"/>
      <c r="M394" s="70"/>
      <c r="N394" s="65"/>
      <c r="O394" s="71">
        <v>0</v>
      </c>
      <c r="P394" s="72">
        <v>1198.6300000000001</v>
      </c>
      <c r="Q394" s="73"/>
    </row>
    <row r="395" spans="1:17" ht="14.25" customHeight="1">
      <c r="A395" s="64" t="s">
        <v>1</v>
      </c>
      <c r="B395" s="65">
        <v>46062</v>
      </c>
      <c r="C395" s="66">
        <f t="shared" si="3"/>
        <v>2</v>
      </c>
      <c r="D395" s="66">
        <f t="shared" si="4"/>
        <v>2026</v>
      </c>
      <c r="E395" s="67">
        <f t="shared" si="5"/>
        <v>46054</v>
      </c>
      <c r="F395" s="68" t="s">
        <v>57</v>
      </c>
      <c r="G395" s="68"/>
      <c r="H395" s="68"/>
      <c r="I395" s="64" t="s">
        <v>350</v>
      </c>
      <c r="J395" s="69"/>
      <c r="K395" s="69"/>
      <c r="L395" s="70"/>
      <c r="M395" s="70"/>
      <c r="N395" s="65"/>
      <c r="O395" s="71">
        <v>0</v>
      </c>
      <c r="P395" s="72">
        <v>8697.5</v>
      </c>
      <c r="Q395" s="73"/>
    </row>
    <row r="396" spans="1:17" ht="14.25" customHeight="1">
      <c r="A396" s="64" t="s">
        <v>122</v>
      </c>
      <c r="B396" s="65">
        <v>46062</v>
      </c>
      <c r="C396" s="66">
        <f t="shared" si="3"/>
        <v>2</v>
      </c>
      <c r="D396" s="66">
        <f t="shared" si="4"/>
        <v>2026</v>
      </c>
      <c r="E396" s="67">
        <f t="shared" si="5"/>
        <v>46054</v>
      </c>
      <c r="F396" s="68" t="s">
        <v>165</v>
      </c>
      <c r="G396" s="68"/>
      <c r="H396" s="68"/>
      <c r="I396" s="64" t="s">
        <v>139</v>
      </c>
      <c r="J396" s="69"/>
      <c r="K396" s="69"/>
      <c r="L396" s="70"/>
      <c r="M396" s="70"/>
      <c r="N396" s="65"/>
      <c r="O396" s="71">
        <v>0.21</v>
      </c>
      <c r="P396" s="72">
        <v>0</v>
      </c>
      <c r="Q396" s="73"/>
    </row>
    <row r="397" spans="1:17" ht="14.25" customHeight="1">
      <c r="A397" s="64" t="s">
        <v>122</v>
      </c>
      <c r="B397" s="65">
        <v>46062</v>
      </c>
      <c r="C397" s="66">
        <f t="shared" si="3"/>
        <v>2</v>
      </c>
      <c r="D397" s="66">
        <f t="shared" si="4"/>
        <v>2026</v>
      </c>
      <c r="E397" s="67">
        <f t="shared" si="5"/>
        <v>46054</v>
      </c>
      <c r="F397" s="68" t="s">
        <v>82</v>
      </c>
      <c r="G397" s="68"/>
      <c r="H397" s="68"/>
      <c r="I397" s="64" t="s">
        <v>351</v>
      </c>
      <c r="J397" s="69"/>
      <c r="K397" s="69"/>
      <c r="L397" s="70"/>
      <c r="M397" s="70"/>
      <c r="N397" s="65"/>
      <c r="O397" s="71">
        <v>0</v>
      </c>
      <c r="P397" s="72">
        <v>118.59</v>
      </c>
      <c r="Q397" s="73"/>
    </row>
    <row r="398" spans="1:17" ht="14.25" customHeight="1">
      <c r="A398" s="64" t="s">
        <v>122</v>
      </c>
      <c r="B398" s="65">
        <v>46062</v>
      </c>
      <c r="C398" s="66">
        <f t="shared" si="3"/>
        <v>2</v>
      </c>
      <c r="D398" s="66">
        <f t="shared" si="4"/>
        <v>2026</v>
      </c>
      <c r="E398" s="67">
        <f t="shared" si="5"/>
        <v>46054</v>
      </c>
      <c r="F398" s="68" t="s">
        <v>63</v>
      </c>
      <c r="G398" s="68"/>
      <c r="H398" s="68"/>
      <c r="I398" s="64" t="s">
        <v>352</v>
      </c>
      <c r="J398" s="69"/>
      <c r="K398" s="69"/>
      <c r="L398" s="70"/>
      <c r="M398" s="70"/>
      <c r="N398" s="65"/>
      <c r="O398" s="71">
        <v>0</v>
      </c>
      <c r="P398" s="72">
        <v>65.03</v>
      </c>
      <c r="Q398" s="73"/>
    </row>
    <row r="399" spans="1:17" ht="14.25" customHeight="1">
      <c r="A399" s="64" t="s">
        <v>122</v>
      </c>
      <c r="B399" s="65">
        <v>46062</v>
      </c>
      <c r="C399" s="66">
        <f t="shared" si="3"/>
        <v>2</v>
      </c>
      <c r="D399" s="66">
        <f t="shared" si="4"/>
        <v>2026</v>
      </c>
      <c r="E399" s="67">
        <f t="shared" si="5"/>
        <v>46054</v>
      </c>
      <c r="F399" s="68" t="s">
        <v>47</v>
      </c>
      <c r="G399" s="68"/>
      <c r="H399" s="68"/>
      <c r="I399" s="64" t="s">
        <v>353</v>
      </c>
      <c r="J399" s="69"/>
      <c r="K399" s="69"/>
      <c r="L399" s="70"/>
      <c r="M399" s="70"/>
      <c r="N399" s="65"/>
      <c r="O399" s="71">
        <v>0</v>
      </c>
      <c r="P399" s="72">
        <v>214.76</v>
      </c>
      <c r="Q399" s="73"/>
    </row>
    <row r="400" spans="1:17" ht="14.25" customHeight="1">
      <c r="A400" s="64" t="s">
        <v>155</v>
      </c>
      <c r="B400" s="65">
        <v>46062</v>
      </c>
      <c r="C400" s="66">
        <f t="shared" si="3"/>
        <v>2</v>
      </c>
      <c r="D400" s="66">
        <f t="shared" si="4"/>
        <v>2026</v>
      </c>
      <c r="E400" s="67">
        <f t="shared" si="5"/>
        <v>46054</v>
      </c>
      <c r="F400" s="68" t="s">
        <v>178</v>
      </c>
      <c r="G400" s="68"/>
      <c r="H400" s="68"/>
      <c r="I400" s="64" t="s">
        <v>354</v>
      </c>
      <c r="J400" s="69"/>
      <c r="K400" s="69"/>
      <c r="L400" s="70"/>
      <c r="M400" s="70"/>
      <c r="N400" s="65"/>
      <c r="O400" s="71">
        <v>3600</v>
      </c>
      <c r="P400" s="72">
        <v>0</v>
      </c>
      <c r="Q400" s="73"/>
    </row>
    <row r="401" spans="1:17" ht="14.25" customHeight="1">
      <c r="A401" s="64" t="s">
        <v>155</v>
      </c>
      <c r="B401" s="65">
        <v>46062</v>
      </c>
      <c r="C401" s="66">
        <f t="shared" si="3"/>
        <v>2</v>
      </c>
      <c r="D401" s="66">
        <f t="shared" si="4"/>
        <v>2026</v>
      </c>
      <c r="E401" s="67">
        <f t="shared" si="5"/>
        <v>46054</v>
      </c>
      <c r="F401" s="68" t="s">
        <v>312</v>
      </c>
      <c r="G401" s="68"/>
      <c r="H401" s="68"/>
      <c r="I401" s="64" t="s">
        <v>313</v>
      </c>
      <c r="J401" s="69"/>
      <c r="K401" s="69"/>
      <c r="L401" s="70"/>
      <c r="M401" s="70"/>
      <c r="N401" s="65"/>
      <c r="O401" s="71">
        <v>0</v>
      </c>
      <c r="P401" s="72">
        <v>3600</v>
      </c>
      <c r="Q401" s="73"/>
    </row>
    <row r="402" spans="1:17" ht="14.25" customHeight="1">
      <c r="A402" s="64" t="s">
        <v>1</v>
      </c>
      <c r="B402" s="65">
        <v>46063</v>
      </c>
      <c r="C402" s="66">
        <f t="shared" si="3"/>
        <v>2</v>
      </c>
      <c r="D402" s="66">
        <f t="shared" si="4"/>
        <v>2026</v>
      </c>
      <c r="E402" s="67">
        <f t="shared" si="5"/>
        <v>46054</v>
      </c>
      <c r="F402" s="68" t="s">
        <v>142</v>
      </c>
      <c r="G402" s="68"/>
      <c r="H402" s="68"/>
      <c r="I402" s="64" t="s">
        <v>146</v>
      </c>
      <c r="J402" s="69"/>
      <c r="K402" s="69"/>
      <c r="L402" s="70"/>
      <c r="M402" s="70"/>
      <c r="N402" s="65"/>
      <c r="O402" s="71">
        <v>3600</v>
      </c>
      <c r="P402" s="72">
        <v>0</v>
      </c>
      <c r="Q402" s="73"/>
    </row>
    <row r="403" spans="1:17" ht="14.25" customHeight="1">
      <c r="A403" s="64" t="s">
        <v>1</v>
      </c>
      <c r="B403" s="65">
        <v>46063</v>
      </c>
      <c r="C403" s="66">
        <f t="shared" si="3"/>
        <v>2</v>
      </c>
      <c r="D403" s="66">
        <f t="shared" si="4"/>
        <v>2026</v>
      </c>
      <c r="E403" s="67">
        <f t="shared" si="5"/>
        <v>46054</v>
      </c>
      <c r="F403" s="68" t="s">
        <v>142</v>
      </c>
      <c r="G403" s="68"/>
      <c r="H403" s="68"/>
      <c r="I403" s="64" t="s">
        <v>355</v>
      </c>
      <c r="J403" s="69"/>
      <c r="K403" s="69"/>
      <c r="L403" s="70"/>
      <c r="M403" s="70"/>
      <c r="N403" s="65"/>
      <c r="O403" s="71">
        <v>0</v>
      </c>
      <c r="P403" s="72">
        <v>30</v>
      </c>
      <c r="Q403" s="73"/>
    </row>
    <row r="404" spans="1:17" ht="14.25" customHeight="1">
      <c r="A404" s="64" t="s">
        <v>122</v>
      </c>
      <c r="B404" s="65">
        <v>46063</v>
      </c>
      <c r="C404" s="66">
        <f t="shared" si="3"/>
        <v>2</v>
      </c>
      <c r="D404" s="66">
        <f t="shared" si="4"/>
        <v>2026</v>
      </c>
      <c r="E404" s="67">
        <f t="shared" si="5"/>
        <v>46054</v>
      </c>
      <c r="F404" s="68" t="s">
        <v>165</v>
      </c>
      <c r="G404" s="68"/>
      <c r="H404" s="68"/>
      <c r="I404" s="64" t="s">
        <v>139</v>
      </c>
      <c r="J404" s="69"/>
      <c r="K404" s="69"/>
      <c r="L404" s="70"/>
      <c r="M404" s="70"/>
      <c r="N404" s="65"/>
      <c r="O404" s="71">
        <v>0.26</v>
      </c>
      <c r="P404" s="72">
        <v>0</v>
      </c>
      <c r="Q404" s="73"/>
    </row>
    <row r="405" spans="1:17" ht="14.25" customHeight="1">
      <c r="A405" s="64" t="s">
        <v>122</v>
      </c>
      <c r="B405" s="65">
        <v>46063</v>
      </c>
      <c r="C405" s="66">
        <f t="shared" si="3"/>
        <v>2</v>
      </c>
      <c r="D405" s="66">
        <f t="shared" si="4"/>
        <v>2026</v>
      </c>
      <c r="E405" s="67">
        <f t="shared" si="5"/>
        <v>46054</v>
      </c>
      <c r="F405" s="68" t="s">
        <v>63</v>
      </c>
      <c r="G405" s="68"/>
      <c r="H405" s="68"/>
      <c r="I405" s="64" t="s">
        <v>172</v>
      </c>
      <c r="J405" s="69"/>
      <c r="K405" s="69"/>
      <c r="L405" s="70"/>
      <c r="M405" s="70"/>
      <c r="N405" s="65"/>
      <c r="O405" s="71">
        <v>0</v>
      </c>
      <c r="P405" s="72">
        <v>466.54</v>
      </c>
      <c r="Q405" s="73"/>
    </row>
    <row r="406" spans="1:17" ht="14.25" customHeight="1">
      <c r="A406" s="64" t="s">
        <v>155</v>
      </c>
      <c r="B406" s="65">
        <v>46063</v>
      </c>
      <c r="C406" s="66">
        <f t="shared" si="3"/>
        <v>2</v>
      </c>
      <c r="D406" s="66">
        <f t="shared" si="4"/>
        <v>2026</v>
      </c>
      <c r="E406" s="67">
        <f t="shared" si="5"/>
        <v>46054</v>
      </c>
      <c r="F406" s="68" t="s">
        <v>312</v>
      </c>
      <c r="G406" s="68"/>
      <c r="H406" s="68"/>
      <c r="I406" s="64" t="s">
        <v>313</v>
      </c>
      <c r="J406" s="69"/>
      <c r="K406" s="69"/>
      <c r="L406" s="70"/>
      <c r="M406" s="70"/>
      <c r="N406" s="65"/>
      <c r="O406" s="71">
        <v>0</v>
      </c>
      <c r="P406" s="72">
        <v>3600</v>
      </c>
      <c r="Q406" s="73"/>
    </row>
    <row r="407" spans="1:17" ht="14.25" customHeight="1">
      <c r="A407" s="64" t="s">
        <v>155</v>
      </c>
      <c r="B407" s="65">
        <v>46063</v>
      </c>
      <c r="C407" s="66">
        <f t="shared" si="3"/>
        <v>2</v>
      </c>
      <c r="D407" s="66">
        <f t="shared" si="4"/>
        <v>2026</v>
      </c>
      <c r="E407" s="67">
        <f t="shared" si="5"/>
        <v>46054</v>
      </c>
      <c r="F407" s="68" t="s">
        <v>102</v>
      </c>
      <c r="G407" s="68"/>
      <c r="H407" s="68"/>
      <c r="I407" s="64" t="s">
        <v>356</v>
      </c>
      <c r="J407" s="69"/>
      <c r="K407" s="69"/>
      <c r="L407" s="70"/>
      <c r="M407" s="70"/>
      <c r="N407" s="65"/>
      <c r="O407" s="71">
        <v>0</v>
      </c>
      <c r="P407" s="72">
        <v>124.9</v>
      </c>
      <c r="Q407" s="73"/>
    </row>
    <row r="408" spans="1:17" ht="14.25" customHeight="1">
      <c r="A408" s="64" t="s">
        <v>122</v>
      </c>
      <c r="B408" s="65">
        <v>46064</v>
      </c>
      <c r="C408" s="66">
        <f t="shared" si="3"/>
        <v>2</v>
      </c>
      <c r="D408" s="66">
        <f t="shared" si="4"/>
        <v>2026</v>
      </c>
      <c r="E408" s="67">
        <f t="shared" si="5"/>
        <v>46054</v>
      </c>
      <c r="F408" s="68" t="s">
        <v>165</v>
      </c>
      <c r="G408" s="68"/>
      <c r="H408" s="68"/>
      <c r="I408" s="64" t="s">
        <v>139</v>
      </c>
      <c r="J408" s="69"/>
      <c r="K408" s="69"/>
      <c r="L408" s="70"/>
      <c r="M408" s="70"/>
      <c r="N408" s="65"/>
      <c r="O408" s="71">
        <v>1.25</v>
      </c>
      <c r="P408" s="72">
        <v>0</v>
      </c>
      <c r="Q408" s="73"/>
    </row>
    <row r="409" spans="1:17" ht="14.25" customHeight="1">
      <c r="A409" s="64" t="s">
        <v>122</v>
      </c>
      <c r="B409" s="65">
        <v>46064</v>
      </c>
      <c r="C409" s="66">
        <f t="shared" si="3"/>
        <v>2</v>
      </c>
      <c r="D409" s="66">
        <f t="shared" si="4"/>
        <v>2026</v>
      </c>
      <c r="E409" s="67">
        <f t="shared" si="5"/>
        <v>46054</v>
      </c>
      <c r="F409" s="68" t="s">
        <v>147</v>
      </c>
      <c r="G409" s="68"/>
      <c r="H409" s="68"/>
      <c r="I409" s="64" t="s">
        <v>135</v>
      </c>
      <c r="J409" s="69"/>
      <c r="K409" s="69"/>
      <c r="L409" s="70"/>
      <c r="M409" s="70"/>
      <c r="N409" s="65"/>
      <c r="O409" s="71">
        <v>0</v>
      </c>
      <c r="P409" s="72">
        <v>2171</v>
      </c>
      <c r="Q409" s="73"/>
    </row>
    <row r="410" spans="1:17" ht="14.25" customHeight="1">
      <c r="A410" s="64" t="s">
        <v>132</v>
      </c>
      <c r="B410" s="65">
        <v>46064</v>
      </c>
      <c r="C410" s="66">
        <f t="shared" si="3"/>
        <v>2</v>
      </c>
      <c r="D410" s="66">
        <f t="shared" si="4"/>
        <v>2026</v>
      </c>
      <c r="E410" s="67">
        <f t="shared" si="5"/>
        <v>46054</v>
      </c>
      <c r="F410" s="68" t="s">
        <v>165</v>
      </c>
      <c r="G410" s="68"/>
      <c r="H410" s="68"/>
      <c r="I410" s="64" t="s">
        <v>139</v>
      </c>
      <c r="J410" s="69"/>
      <c r="K410" s="69"/>
      <c r="L410" s="70"/>
      <c r="M410" s="70"/>
      <c r="N410" s="65"/>
      <c r="O410" s="71">
        <v>0.42</v>
      </c>
      <c r="P410" s="72">
        <v>0</v>
      </c>
      <c r="Q410" s="73"/>
    </row>
    <row r="411" spans="1:17" ht="14.25" customHeight="1">
      <c r="A411" s="64" t="s">
        <v>132</v>
      </c>
      <c r="B411" s="65">
        <v>46064</v>
      </c>
      <c r="C411" s="66">
        <f t="shared" si="3"/>
        <v>2</v>
      </c>
      <c r="D411" s="66">
        <f t="shared" si="4"/>
        <v>2026</v>
      </c>
      <c r="E411" s="67">
        <f t="shared" si="5"/>
        <v>46054</v>
      </c>
      <c r="F411" s="68" t="s">
        <v>55</v>
      </c>
      <c r="G411" s="68"/>
      <c r="H411" s="68"/>
      <c r="I411" s="64" t="s">
        <v>135</v>
      </c>
      <c r="J411" s="69"/>
      <c r="K411" s="69"/>
      <c r="L411" s="70"/>
      <c r="M411" s="70"/>
      <c r="N411" s="65"/>
      <c r="O411" s="71">
        <v>0</v>
      </c>
      <c r="P411" s="72">
        <v>906</v>
      </c>
      <c r="Q411" s="73"/>
    </row>
    <row r="412" spans="1:17" ht="14.25" customHeight="1">
      <c r="A412" s="64" t="s">
        <v>155</v>
      </c>
      <c r="B412" s="65">
        <v>46064</v>
      </c>
      <c r="C412" s="66">
        <f t="shared" si="3"/>
        <v>2</v>
      </c>
      <c r="D412" s="66">
        <f t="shared" si="4"/>
        <v>2026</v>
      </c>
      <c r="E412" s="67">
        <f t="shared" si="5"/>
        <v>46054</v>
      </c>
      <c r="F412" s="68" t="s">
        <v>82</v>
      </c>
      <c r="G412" s="68"/>
      <c r="H412" s="68"/>
      <c r="I412" s="64" t="s">
        <v>357</v>
      </c>
      <c r="J412" s="69"/>
      <c r="K412" s="69"/>
      <c r="L412" s="70"/>
      <c r="M412" s="70"/>
      <c r="N412" s="65"/>
      <c r="O412" s="71">
        <v>0</v>
      </c>
      <c r="P412" s="72">
        <v>84.31</v>
      </c>
      <c r="Q412" s="73"/>
    </row>
    <row r="413" spans="1:17" ht="14.25" customHeight="1">
      <c r="A413" s="64" t="s">
        <v>1</v>
      </c>
      <c r="B413" s="65">
        <v>46065</v>
      </c>
      <c r="C413" s="66">
        <f t="shared" si="3"/>
        <v>2</v>
      </c>
      <c r="D413" s="66">
        <f t="shared" si="4"/>
        <v>2026</v>
      </c>
      <c r="E413" s="67">
        <f t="shared" si="5"/>
        <v>46054</v>
      </c>
      <c r="F413" s="68" t="s">
        <v>142</v>
      </c>
      <c r="G413" s="68"/>
      <c r="H413" s="68"/>
      <c r="I413" s="64" t="s">
        <v>358</v>
      </c>
      <c r="J413" s="69"/>
      <c r="K413" s="69"/>
      <c r="L413" s="70"/>
      <c r="M413" s="70"/>
      <c r="N413" s="65"/>
      <c r="O413" s="71">
        <v>135.66999999999999</v>
      </c>
      <c r="P413" s="72">
        <v>0</v>
      </c>
      <c r="Q413" s="73"/>
    </row>
    <row r="414" spans="1:17" ht="14.25" customHeight="1">
      <c r="A414" s="64" t="s">
        <v>1</v>
      </c>
      <c r="B414" s="65">
        <v>46065</v>
      </c>
      <c r="C414" s="66">
        <f t="shared" si="3"/>
        <v>2</v>
      </c>
      <c r="D414" s="66">
        <f t="shared" si="4"/>
        <v>2026</v>
      </c>
      <c r="E414" s="67">
        <f t="shared" si="5"/>
        <v>46054</v>
      </c>
      <c r="F414" s="68" t="s">
        <v>142</v>
      </c>
      <c r="G414" s="68"/>
      <c r="H414" s="68"/>
      <c r="I414" s="64" t="s">
        <v>358</v>
      </c>
      <c r="J414" s="69"/>
      <c r="K414" s="69"/>
      <c r="L414" s="70"/>
      <c r="M414" s="70"/>
      <c r="N414" s="65"/>
      <c r="O414" s="71">
        <v>275.97000000000003</v>
      </c>
      <c r="P414" s="72">
        <v>0</v>
      </c>
      <c r="Q414" s="73"/>
    </row>
    <row r="415" spans="1:17" ht="14.25" customHeight="1">
      <c r="A415" s="64" t="s">
        <v>122</v>
      </c>
      <c r="B415" s="65">
        <v>46065</v>
      </c>
      <c r="C415" s="66">
        <f t="shared" si="3"/>
        <v>2</v>
      </c>
      <c r="D415" s="66">
        <f t="shared" si="4"/>
        <v>2026</v>
      </c>
      <c r="E415" s="67">
        <f t="shared" si="5"/>
        <v>46054</v>
      </c>
      <c r="F415" s="68" t="s">
        <v>165</v>
      </c>
      <c r="G415" s="68"/>
      <c r="H415" s="68"/>
      <c r="I415" s="64" t="s">
        <v>139</v>
      </c>
      <c r="J415" s="69"/>
      <c r="K415" s="69"/>
      <c r="L415" s="70"/>
      <c r="M415" s="70"/>
      <c r="N415" s="65"/>
      <c r="O415" s="71">
        <v>0.01</v>
      </c>
      <c r="P415" s="72">
        <v>0</v>
      </c>
      <c r="Q415" s="73"/>
    </row>
    <row r="416" spans="1:17" ht="14.25" customHeight="1">
      <c r="A416" s="64" t="s">
        <v>122</v>
      </c>
      <c r="B416" s="65">
        <v>46065</v>
      </c>
      <c r="C416" s="66">
        <f t="shared" si="3"/>
        <v>2</v>
      </c>
      <c r="D416" s="66">
        <f t="shared" si="4"/>
        <v>2026</v>
      </c>
      <c r="E416" s="67">
        <f t="shared" si="5"/>
        <v>46054</v>
      </c>
      <c r="F416" s="68" t="s">
        <v>102</v>
      </c>
      <c r="G416" s="68"/>
      <c r="H416" s="68"/>
      <c r="I416" s="64" t="s">
        <v>129</v>
      </c>
      <c r="J416" s="69"/>
      <c r="K416" s="69"/>
      <c r="L416" s="70"/>
      <c r="M416" s="70"/>
      <c r="N416" s="65"/>
      <c r="O416" s="71">
        <v>0</v>
      </c>
      <c r="P416" s="72">
        <v>6.76</v>
      </c>
      <c r="Q416" s="73"/>
    </row>
    <row r="417" spans="1:17" ht="14.25" customHeight="1">
      <c r="A417" s="64" t="s">
        <v>1</v>
      </c>
      <c r="B417" s="65">
        <v>46066</v>
      </c>
      <c r="C417" s="66">
        <f t="shared" si="3"/>
        <v>2</v>
      </c>
      <c r="D417" s="66">
        <f t="shared" si="4"/>
        <v>2026</v>
      </c>
      <c r="E417" s="67">
        <f t="shared" si="5"/>
        <v>46054</v>
      </c>
      <c r="F417" s="26" t="s">
        <v>22</v>
      </c>
      <c r="G417" s="68"/>
      <c r="H417" s="68"/>
      <c r="I417" s="64" t="s">
        <v>359</v>
      </c>
      <c r="J417" s="69"/>
      <c r="K417" s="69"/>
      <c r="L417" s="70"/>
      <c r="M417" s="70"/>
      <c r="N417" s="65"/>
      <c r="O417" s="71">
        <v>25522.42</v>
      </c>
      <c r="P417" s="72">
        <v>0</v>
      </c>
      <c r="Q417" s="73"/>
    </row>
    <row r="418" spans="1:17" ht="14.25" customHeight="1">
      <c r="A418" s="64" t="s">
        <v>1</v>
      </c>
      <c r="B418" s="65">
        <v>46066</v>
      </c>
      <c r="C418" s="66">
        <f t="shared" si="3"/>
        <v>2</v>
      </c>
      <c r="D418" s="66">
        <f t="shared" si="4"/>
        <v>2026</v>
      </c>
      <c r="E418" s="67">
        <f t="shared" si="5"/>
        <v>46054</v>
      </c>
      <c r="F418" s="78" t="s">
        <v>60</v>
      </c>
      <c r="G418" s="68"/>
      <c r="H418" s="68"/>
      <c r="I418" s="64" t="s">
        <v>183</v>
      </c>
      <c r="J418" s="69"/>
      <c r="K418" s="69"/>
      <c r="L418" s="70"/>
      <c r="M418" s="70"/>
      <c r="N418" s="65"/>
      <c r="O418" s="71">
        <v>0</v>
      </c>
      <c r="P418" s="72">
        <v>382.2</v>
      </c>
      <c r="Q418" s="73"/>
    </row>
    <row r="419" spans="1:17" ht="14.25" customHeight="1">
      <c r="A419" s="64" t="s">
        <v>1</v>
      </c>
      <c r="B419" s="65">
        <v>46066</v>
      </c>
      <c r="C419" s="66">
        <f t="shared" si="3"/>
        <v>2</v>
      </c>
      <c r="D419" s="66">
        <f t="shared" si="4"/>
        <v>2026</v>
      </c>
      <c r="E419" s="67">
        <f t="shared" si="5"/>
        <v>46054</v>
      </c>
      <c r="F419" s="68" t="s">
        <v>102</v>
      </c>
      <c r="G419" s="68"/>
      <c r="H419" s="68"/>
      <c r="I419" s="64" t="s">
        <v>167</v>
      </c>
      <c r="J419" s="69"/>
      <c r="K419" s="69"/>
      <c r="L419" s="70"/>
      <c r="M419" s="70"/>
      <c r="N419" s="65"/>
      <c r="O419" s="71">
        <v>0</v>
      </c>
      <c r="P419" s="72">
        <v>177.05</v>
      </c>
      <c r="Q419" s="73"/>
    </row>
    <row r="420" spans="1:17" ht="14.25" customHeight="1">
      <c r="A420" s="64" t="s">
        <v>122</v>
      </c>
      <c r="B420" s="65">
        <v>46066</v>
      </c>
      <c r="C420" s="66">
        <f t="shared" si="3"/>
        <v>2</v>
      </c>
      <c r="D420" s="66">
        <f t="shared" si="4"/>
        <v>2026</v>
      </c>
      <c r="E420" s="67">
        <f t="shared" si="5"/>
        <v>46054</v>
      </c>
      <c r="F420" s="68" t="s">
        <v>8</v>
      </c>
      <c r="G420" s="68"/>
      <c r="H420" s="68"/>
      <c r="I420" s="64" t="s">
        <v>158</v>
      </c>
      <c r="J420" s="69"/>
      <c r="K420" s="69"/>
      <c r="L420" s="70"/>
      <c r="M420" s="70"/>
      <c r="N420" s="65"/>
      <c r="O420" s="71">
        <v>198670.4</v>
      </c>
      <c r="P420" s="72">
        <v>0</v>
      </c>
      <c r="Q420" s="73"/>
    </row>
    <row r="421" spans="1:17" ht="14.25" customHeight="1">
      <c r="A421" s="64" t="s">
        <v>122</v>
      </c>
      <c r="B421" s="65">
        <v>46066</v>
      </c>
      <c r="C421" s="66">
        <f t="shared" si="3"/>
        <v>2</v>
      </c>
      <c r="D421" s="66">
        <f t="shared" si="4"/>
        <v>2026</v>
      </c>
      <c r="E421" s="67">
        <f t="shared" si="5"/>
        <v>46054</v>
      </c>
      <c r="F421" s="68" t="s">
        <v>98</v>
      </c>
      <c r="G421" s="68"/>
      <c r="H421" s="68"/>
      <c r="I421" s="64" t="s">
        <v>360</v>
      </c>
      <c r="J421" s="69"/>
      <c r="K421" s="69"/>
      <c r="L421" s="70"/>
      <c r="M421" s="70"/>
      <c r="N421" s="65"/>
      <c r="O421" s="71">
        <v>0</v>
      </c>
      <c r="P421" s="72">
        <v>27360</v>
      </c>
      <c r="Q421" s="73"/>
    </row>
    <row r="422" spans="1:17" ht="14.25" customHeight="1">
      <c r="A422" s="64" t="s">
        <v>122</v>
      </c>
      <c r="B422" s="65">
        <v>46066</v>
      </c>
      <c r="C422" s="66">
        <f t="shared" si="3"/>
        <v>2</v>
      </c>
      <c r="D422" s="66">
        <f t="shared" si="4"/>
        <v>2026</v>
      </c>
      <c r="E422" s="67">
        <f t="shared" si="5"/>
        <v>46054</v>
      </c>
      <c r="F422" s="68" t="s">
        <v>102</v>
      </c>
      <c r="G422" s="68"/>
      <c r="H422" s="68"/>
      <c r="I422" s="64" t="s">
        <v>167</v>
      </c>
      <c r="J422" s="69"/>
      <c r="K422" s="69"/>
      <c r="L422" s="70"/>
      <c r="M422" s="70"/>
      <c r="N422" s="65"/>
      <c r="O422" s="71">
        <v>0</v>
      </c>
      <c r="P422" s="72">
        <v>177.05</v>
      </c>
      <c r="Q422" s="73"/>
    </row>
    <row r="423" spans="1:17" ht="14.25" customHeight="1">
      <c r="A423" s="64" t="s">
        <v>122</v>
      </c>
      <c r="B423" s="65">
        <v>46066</v>
      </c>
      <c r="C423" s="66">
        <f t="shared" si="3"/>
        <v>2</v>
      </c>
      <c r="D423" s="66">
        <f t="shared" si="4"/>
        <v>2026</v>
      </c>
      <c r="E423" s="67">
        <f t="shared" si="5"/>
        <v>46054</v>
      </c>
      <c r="F423" s="68" t="s">
        <v>63</v>
      </c>
      <c r="G423" s="68"/>
      <c r="H423" s="68"/>
      <c r="I423" s="64" t="s">
        <v>361</v>
      </c>
      <c r="J423" s="69"/>
      <c r="K423" s="69"/>
      <c r="L423" s="70"/>
      <c r="M423" s="70"/>
      <c r="N423" s="65"/>
      <c r="O423" s="71">
        <v>0</v>
      </c>
      <c r="P423" s="72">
        <v>10003.68</v>
      </c>
      <c r="Q423" s="73"/>
    </row>
    <row r="424" spans="1:17" ht="14.25" customHeight="1">
      <c r="A424" s="64" t="s">
        <v>122</v>
      </c>
      <c r="B424" s="65">
        <v>46066</v>
      </c>
      <c r="C424" s="66">
        <f t="shared" si="3"/>
        <v>2</v>
      </c>
      <c r="D424" s="66">
        <f t="shared" si="4"/>
        <v>2026</v>
      </c>
      <c r="E424" s="67">
        <f t="shared" si="5"/>
        <v>46054</v>
      </c>
      <c r="F424" s="68" t="s">
        <v>362</v>
      </c>
      <c r="G424" s="68"/>
      <c r="H424" s="68"/>
      <c r="I424" s="64" t="s">
        <v>361</v>
      </c>
      <c r="J424" s="69"/>
      <c r="K424" s="69"/>
      <c r="L424" s="70"/>
      <c r="M424" s="70"/>
      <c r="N424" s="65"/>
      <c r="O424" s="71">
        <v>0</v>
      </c>
      <c r="P424" s="72">
        <v>1142.81</v>
      </c>
      <c r="Q424" s="73"/>
    </row>
    <row r="425" spans="1:17" ht="14.25" customHeight="1">
      <c r="A425" s="64" t="s">
        <v>132</v>
      </c>
      <c r="B425" s="65">
        <v>46066</v>
      </c>
      <c r="C425" s="66">
        <f t="shared" si="3"/>
        <v>2</v>
      </c>
      <c r="D425" s="66">
        <f t="shared" si="4"/>
        <v>2026</v>
      </c>
      <c r="E425" s="67">
        <f t="shared" si="5"/>
        <v>46054</v>
      </c>
      <c r="F425" s="68" t="s">
        <v>9</v>
      </c>
      <c r="G425" s="68"/>
      <c r="H425" s="68"/>
      <c r="I425" s="64" t="s">
        <v>146</v>
      </c>
      <c r="J425" s="69"/>
      <c r="K425" s="69"/>
      <c r="L425" s="70"/>
      <c r="M425" s="70"/>
      <c r="N425" s="65"/>
      <c r="O425" s="71">
        <v>61890.6</v>
      </c>
      <c r="P425" s="72">
        <v>0</v>
      </c>
      <c r="Q425" s="73"/>
    </row>
    <row r="426" spans="1:17" ht="14.25" customHeight="1">
      <c r="A426" s="64" t="s">
        <v>132</v>
      </c>
      <c r="B426" s="65">
        <v>46066</v>
      </c>
      <c r="C426" s="66">
        <f t="shared" si="3"/>
        <v>2</v>
      </c>
      <c r="D426" s="66">
        <f t="shared" si="4"/>
        <v>2026</v>
      </c>
      <c r="E426" s="67">
        <f t="shared" si="5"/>
        <v>46054</v>
      </c>
      <c r="F426" s="68" t="s">
        <v>102</v>
      </c>
      <c r="G426" s="68"/>
      <c r="H426" s="68"/>
      <c r="I426" s="64" t="s">
        <v>167</v>
      </c>
      <c r="J426" s="69"/>
      <c r="K426" s="69"/>
      <c r="L426" s="70"/>
      <c r="M426" s="70"/>
      <c r="N426" s="65"/>
      <c r="O426" s="71">
        <v>0</v>
      </c>
      <c r="P426" s="72">
        <v>177.05</v>
      </c>
      <c r="Q426" s="73"/>
    </row>
    <row r="427" spans="1:17" ht="14.25" customHeight="1">
      <c r="A427" s="64" t="s">
        <v>132</v>
      </c>
      <c r="B427" s="65">
        <v>46066</v>
      </c>
      <c r="C427" s="66">
        <f t="shared" si="3"/>
        <v>2</v>
      </c>
      <c r="D427" s="66">
        <f t="shared" si="4"/>
        <v>2026</v>
      </c>
      <c r="E427" s="67">
        <f t="shared" si="5"/>
        <v>46054</v>
      </c>
      <c r="F427" s="68" t="s">
        <v>63</v>
      </c>
      <c r="G427" s="68"/>
      <c r="H427" s="68"/>
      <c r="I427" s="64" t="s">
        <v>361</v>
      </c>
      <c r="J427" s="69"/>
      <c r="K427" s="69"/>
      <c r="L427" s="70"/>
      <c r="M427" s="70"/>
      <c r="N427" s="65"/>
      <c r="O427" s="71">
        <v>0</v>
      </c>
      <c r="P427" s="72">
        <v>6669.51</v>
      </c>
      <c r="Q427" s="73"/>
    </row>
    <row r="428" spans="1:17" ht="14.25" customHeight="1">
      <c r="A428" s="64" t="s">
        <v>132</v>
      </c>
      <c r="B428" s="65">
        <v>46066</v>
      </c>
      <c r="C428" s="66">
        <f t="shared" si="3"/>
        <v>2</v>
      </c>
      <c r="D428" s="66">
        <f t="shared" si="4"/>
        <v>2026</v>
      </c>
      <c r="E428" s="67">
        <f t="shared" si="5"/>
        <v>46054</v>
      </c>
      <c r="F428" s="68" t="s">
        <v>63</v>
      </c>
      <c r="G428" s="68"/>
      <c r="H428" s="68"/>
      <c r="I428" s="64" t="s">
        <v>363</v>
      </c>
      <c r="J428" s="69"/>
      <c r="K428" s="69"/>
      <c r="L428" s="70"/>
      <c r="M428" s="70"/>
      <c r="N428" s="65"/>
      <c r="O428" s="71">
        <v>0</v>
      </c>
      <c r="P428" s="72">
        <v>444.81</v>
      </c>
      <c r="Q428" s="73"/>
    </row>
    <row r="429" spans="1:17" ht="14.25" customHeight="1">
      <c r="A429" s="64" t="s">
        <v>1</v>
      </c>
      <c r="B429" s="65">
        <v>46071</v>
      </c>
      <c r="C429" s="66">
        <f t="shared" si="3"/>
        <v>2</v>
      </c>
      <c r="D429" s="66">
        <f t="shared" si="4"/>
        <v>2026</v>
      </c>
      <c r="E429" s="67">
        <f t="shared" si="5"/>
        <v>46054</v>
      </c>
      <c r="F429" s="68" t="s">
        <v>138</v>
      </c>
      <c r="G429" s="68"/>
      <c r="H429" s="68"/>
      <c r="I429" s="64" t="s">
        <v>139</v>
      </c>
      <c r="J429" s="69"/>
      <c r="K429" s="69"/>
      <c r="L429" s="70"/>
      <c r="M429" s="70"/>
      <c r="N429" s="65"/>
      <c r="O429" s="71">
        <v>0.05</v>
      </c>
      <c r="P429" s="72">
        <v>0</v>
      </c>
      <c r="Q429" s="73"/>
    </row>
    <row r="430" spans="1:17" ht="14.25" customHeight="1">
      <c r="A430" s="64" t="s">
        <v>1</v>
      </c>
      <c r="B430" s="65">
        <v>46071</v>
      </c>
      <c r="C430" s="66">
        <f t="shared" si="3"/>
        <v>2</v>
      </c>
      <c r="D430" s="66">
        <f t="shared" si="4"/>
        <v>2026</v>
      </c>
      <c r="E430" s="67">
        <f t="shared" si="5"/>
        <v>46054</v>
      </c>
      <c r="F430" s="68" t="s">
        <v>142</v>
      </c>
      <c r="G430" s="68"/>
      <c r="H430" s="68"/>
      <c r="I430" s="64" t="s">
        <v>364</v>
      </c>
      <c r="J430" s="69"/>
      <c r="K430" s="69"/>
      <c r="L430" s="70"/>
      <c r="M430" s="70"/>
      <c r="N430" s="65"/>
      <c r="O430" s="71">
        <v>0</v>
      </c>
      <c r="P430" s="72">
        <v>185</v>
      </c>
      <c r="Q430" s="73"/>
    </row>
    <row r="431" spans="1:17" ht="14.25" customHeight="1">
      <c r="A431" s="64" t="s">
        <v>1</v>
      </c>
      <c r="B431" s="65">
        <v>46071</v>
      </c>
      <c r="C431" s="66">
        <f t="shared" si="3"/>
        <v>2</v>
      </c>
      <c r="D431" s="66">
        <f t="shared" si="4"/>
        <v>2026</v>
      </c>
      <c r="E431" s="67">
        <f t="shared" si="5"/>
        <v>46054</v>
      </c>
      <c r="F431" s="68" t="s">
        <v>72</v>
      </c>
      <c r="G431" s="68"/>
      <c r="H431" s="68"/>
      <c r="I431" s="64" t="s">
        <v>365</v>
      </c>
      <c r="J431" s="69"/>
      <c r="K431" s="69"/>
      <c r="L431" s="70"/>
      <c r="M431" s="70"/>
      <c r="N431" s="65"/>
      <c r="O431" s="71">
        <v>0</v>
      </c>
      <c r="P431" s="72">
        <v>245</v>
      </c>
      <c r="Q431" s="73"/>
    </row>
    <row r="432" spans="1:17" ht="14.25" customHeight="1">
      <c r="A432" s="64" t="s">
        <v>1</v>
      </c>
      <c r="B432" s="65">
        <v>46071</v>
      </c>
      <c r="C432" s="66">
        <f t="shared" si="3"/>
        <v>2</v>
      </c>
      <c r="D432" s="66">
        <f t="shared" si="4"/>
        <v>2026</v>
      </c>
      <c r="E432" s="67">
        <f t="shared" si="5"/>
        <v>46054</v>
      </c>
      <c r="F432" s="68" t="s">
        <v>50</v>
      </c>
      <c r="G432" s="68"/>
      <c r="H432" s="68"/>
      <c r="I432" s="64" t="s">
        <v>171</v>
      </c>
      <c r="J432" s="69"/>
      <c r="K432" s="69"/>
      <c r="L432" s="70"/>
      <c r="M432" s="70"/>
      <c r="N432" s="65"/>
      <c r="O432" s="71">
        <v>0</v>
      </c>
      <c r="P432" s="72">
        <v>1385.73</v>
      </c>
      <c r="Q432" s="73"/>
    </row>
    <row r="433" spans="1:17" ht="14.25" customHeight="1">
      <c r="A433" s="64" t="s">
        <v>1</v>
      </c>
      <c r="B433" s="65">
        <v>46071</v>
      </c>
      <c r="C433" s="66">
        <f t="shared" si="3"/>
        <v>2</v>
      </c>
      <c r="D433" s="66">
        <f t="shared" si="4"/>
        <v>2026</v>
      </c>
      <c r="E433" s="67">
        <f t="shared" si="5"/>
        <v>46054</v>
      </c>
      <c r="F433" s="68" t="s">
        <v>142</v>
      </c>
      <c r="G433" s="68"/>
      <c r="H433" s="68"/>
      <c r="I433" s="64" t="s">
        <v>135</v>
      </c>
      <c r="J433" s="69"/>
      <c r="K433" s="69"/>
      <c r="L433" s="70"/>
      <c r="M433" s="70"/>
      <c r="N433" s="65"/>
      <c r="O433" s="71">
        <v>0</v>
      </c>
      <c r="P433" s="72">
        <v>140.51</v>
      </c>
      <c r="Q433" s="73"/>
    </row>
    <row r="434" spans="1:17" ht="14.25" customHeight="1">
      <c r="A434" s="64" t="s">
        <v>122</v>
      </c>
      <c r="B434" s="65">
        <v>46071</v>
      </c>
      <c r="C434" s="66">
        <f t="shared" si="3"/>
        <v>2</v>
      </c>
      <c r="D434" s="66">
        <f t="shared" si="4"/>
        <v>2026</v>
      </c>
      <c r="E434" s="67">
        <f t="shared" si="5"/>
        <v>46054</v>
      </c>
      <c r="F434" s="68" t="s">
        <v>165</v>
      </c>
      <c r="G434" s="68"/>
      <c r="H434" s="68"/>
      <c r="I434" s="64" t="s">
        <v>139</v>
      </c>
      <c r="J434" s="69"/>
      <c r="K434" s="69"/>
      <c r="L434" s="70"/>
      <c r="M434" s="70"/>
      <c r="N434" s="65"/>
      <c r="O434" s="71">
        <v>15.06</v>
      </c>
      <c r="P434" s="72">
        <v>0</v>
      </c>
      <c r="Q434" s="73"/>
    </row>
    <row r="435" spans="1:17" ht="14.25" customHeight="1">
      <c r="A435" s="64" t="s">
        <v>122</v>
      </c>
      <c r="B435" s="65">
        <v>46071</v>
      </c>
      <c r="C435" s="66">
        <f t="shared" si="3"/>
        <v>2</v>
      </c>
      <c r="D435" s="66">
        <f t="shared" si="4"/>
        <v>2026</v>
      </c>
      <c r="E435" s="67">
        <f t="shared" si="5"/>
        <v>46054</v>
      </c>
      <c r="F435" s="68" t="s">
        <v>82</v>
      </c>
      <c r="G435" s="68"/>
      <c r="H435" s="68"/>
      <c r="I435" s="64" t="s">
        <v>135</v>
      </c>
      <c r="J435" s="69"/>
      <c r="K435" s="69"/>
      <c r="L435" s="70"/>
      <c r="M435" s="70"/>
      <c r="N435" s="65"/>
      <c r="O435" s="71">
        <v>0</v>
      </c>
      <c r="P435" s="72">
        <v>476.14</v>
      </c>
      <c r="Q435" s="73"/>
    </row>
    <row r="436" spans="1:17" ht="14.25" customHeight="1">
      <c r="A436" s="64" t="s">
        <v>122</v>
      </c>
      <c r="B436" s="65">
        <v>46071</v>
      </c>
      <c r="C436" s="66">
        <f t="shared" si="3"/>
        <v>2</v>
      </c>
      <c r="D436" s="66">
        <f t="shared" si="4"/>
        <v>2026</v>
      </c>
      <c r="E436" s="67">
        <f t="shared" si="5"/>
        <v>46054</v>
      </c>
      <c r="F436" s="68" t="s">
        <v>44</v>
      </c>
      <c r="G436" s="68"/>
      <c r="H436" s="68"/>
      <c r="I436" s="64" t="s">
        <v>135</v>
      </c>
      <c r="J436" s="69"/>
      <c r="K436" s="69"/>
      <c r="L436" s="70"/>
      <c r="M436" s="70"/>
      <c r="N436" s="65"/>
      <c r="O436" s="71">
        <v>0</v>
      </c>
      <c r="P436" s="72">
        <v>184.05</v>
      </c>
      <c r="Q436" s="73"/>
    </row>
    <row r="437" spans="1:17" ht="14.25" customHeight="1">
      <c r="A437" s="64" t="s">
        <v>122</v>
      </c>
      <c r="B437" s="65">
        <v>46071</v>
      </c>
      <c r="C437" s="66">
        <f t="shared" si="3"/>
        <v>2</v>
      </c>
      <c r="D437" s="66">
        <f t="shared" si="4"/>
        <v>2026</v>
      </c>
      <c r="E437" s="67">
        <f t="shared" si="5"/>
        <v>46054</v>
      </c>
      <c r="F437" s="68" t="s">
        <v>40</v>
      </c>
      <c r="G437" s="68"/>
      <c r="H437" s="68"/>
      <c r="I437" s="64" t="s">
        <v>135</v>
      </c>
      <c r="J437" s="69"/>
      <c r="K437" s="69"/>
      <c r="L437" s="70"/>
      <c r="M437" s="70"/>
      <c r="N437" s="65"/>
      <c r="O437" s="71">
        <v>0</v>
      </c>
      <c r="P437" s="72">
        <v>6760.53</v>
      </c>
      <c r="Q437" s="73"/>
    </row>
    <row r="438" spans="1:17" ht="14.25" customHeight="1">
      <c r="A438" s="64" t="s">
        <v>122</v>
      </c>
      <c r="B438" s="65">
        <v>46071</v>
      </c>
      <c r="C438" s="66">
        <f t="shared" si="3"/>
        <v>2</v>
      </c>
      <c r="D438" s="66">
        <f t="shared" si="4"/>
        <v>2026</v>
      </c>
      <c r="E438" s="67">
        <f t="shared" si="5"/>
        <v>46054</v>
      </c>
      <c r="F438" s="68" t="s">
        <v>178</v>
      </c>
      <c r="G438" s="68"/>
      <c r="H438" s="68"/>
      <c r="I438" s="64" t="s">
        <v>135</v>
      </c>
      <c r="J438" s="69"/>
      <c r="K438" s="69"/>
      <c r="L438" s="70"/>
      <c r="M438" s="70"/>
      <c r="N438" s="65"/>
      <c r="O438" s="71">
        <v>0</v>
      </c>
      <c r="P438" s="72">
        <v>3707.21</v>
      </c>
      <c r="Q438" s="73"/>
    </row>
    <row r="439" spans="1:17" ht="14.25" customHeight="1">
      <c r="A439" s="64" t="s">
        <v>122</v>
      </c>
      <c r="B439" s="65">
        <v>46071</v>
      </c>
      <c r="C439" s="66">
        <f t="shared" si="3"/>
        <v>2</v>
      </c>
      <c r="D439" s="66">
        <f t="shared" si="4"/>
        <v>2026</v>
      </c>
      <c r="E439" s="67">
        <f t="shared" si="5"/>
        <v>46054</v>
      </c>
      <c r="F439" s="68" t="s">
        <v>178</v>
      </c>
      <c r="G439" s="68"/>
      <c r="H439" s="68"/>
      <c r="I439" s="64" t="s">
        <v>135</v>
      </c>
      <c r="J439" s="69"/>
      <c r="K439" s="69"/>
      <c r="L439" s="70"/>
      <c r="M439" s="70"/>
      <c r="N439" s="65"/>
      <c r="O439" s="71">
        <v>0</v>
      </c>
      <c r="P439" s="72">
        <v>6633.5</v>
      </c>
      <c r="Q439" s="73"/>
    </row>
    <row r="440" spans="1:17" ht="14.25" customHeight="1">
      <c r="A440" s="64" t="s">
        <v>122</v>
      </c>
      <c r="B440" s="65">
        <v>46071</v>
      </c>
      <c r="C440" s="66">
        <f t="shared" si="3"/>
        <v>2</v>
      </c>
      <c r="D440" s="66">
        <f t="shared" si="4"/>
        <v>2026</v>
      </c>
      <c r="E440" s="67">
        <f t="shared" si="5"/>
        <v>46054</v>
      </c>
      <c r="F440" s="68" t="s">
        <v>37</v>
      </c>
      <c r="G440" s="68"/>
      <c r="H440" s="68"/>
      <c r="I440" s="64" t="s">
        <v>135</v>
      </c>
      <c r="J440" s="69"/>
      <c r="K440" s="69"/>
      <c r="L440" s="70"/>
      <c r="M440" s="70"/>
      <c r="N440" s="65"/>
      <c r="O440" s="71">
        <v>0</v>
      </c>
      <c r="P440" s="72">
        <v>5749.02</v>
      </c>
      <c r="Q440" s="73"/>
    </row>
    <row r="441" spans="1:17" ht="14.25" customHeight="1">
      <c r="A441" s="64" t="s">
        <v>132</v>
      </c>
      <c r="B441" s="65">
        <v>46071</v>
      </c>
      <c r="C441" s="66">
        <f t="shared" si="3"/>
        <v>2</v>
      </c>
      <c r="D441" s="66">
        <f t="shared" si="4"/>
        <v>2026</v>
      </c>
      <c r="E441" s="67">
        <f t="shared" si="5"/>
        <v>46054</v>
      </c>
      <c r="F441" s="68" t="s">
        <v>165</v>
      </c>
      <c r="G441" s="68"/>
      <c r="H441" s="68"/>
      <c r="I441" s="64" t="s">
        <v>139</v>
      </c>
      <c r="J441" s="69"/>
      <c r="K441" s="69"/>
      <c r="L441" s="70"/>
      <c r="M441" s="70"/>
      <c r="N441" s="65"/>
      <c r="O441" s="71">
        <v>5.55</v>
      </c>
      <c r="P441" s="72">
        <v>0</v>
      </c>
      <c r="Q441" s="73"/>
    </row>
    <row r="442" spans="1:17" ht="14.25" customHeight="1">
      <c r="A442" s="64" t="s">
        <v>132</v>
      </c>
      <c r="B442" s="65">
        <v>46071</v>
      </c>
      <c r="C442" s="66">
        <f t="shared" si="3"/>
        <v>2</v>
      </c>
      <c r="D442" s="66">
        <f t="shared" si="4"/>
        <v>2026</v>
      </c>
      <c r="E442" s="67">
        <f t="shared" si="5"/>
        <v>46054</v>
      </c>
      <c r="F442" s="68" t="s">
        <v>45</v>
      </c>
      <c r="G442" s="68"/>
      <c r="H442" s="68"/>
      <c r="I442" s="64" t="s">
        <v>135</v>
      </c>
      <c r="J442" s="69"/>
      <c r="K442" s="69"/>
      <c r="L442" s="70"/>
      <c r="M442" s="70"/>
      <c r="N442" s="65"/>
      <c r="O442" s="71">
        <v>0</v>
      </c>
      <c r="P442" s="72">
        <v>317.44</v>
      </c>
      <c r="Q442" s="73"/>
    </row>
    <row r="443" spans="1:17" ht="14.25" customHeight="1">
      <c r="A443" s="64" t="s">
        <v>132</v>
      </c>
      <c r="B443" s="65">
        <v>46071</v>
      </c>
      <c r="C443" s="66">
        <f t="shared" si="3"/>
        <v>2</v>
      </c>
      <c r="D443" s="66">
        <f t="shared" si="4"/>
        <v>2026</v>
      </c>
      <c r="E443" s="67">
        <f t="shared" si="5"/>
        <v>46054</v>
      </c>
      <c r="F443" s="68" t="s">
        <v>44</v>
      </c>
      <c r="G443" s="68"/>
      <c r="H443" s="68"/>
      <c r="I443" s="64" t="s">
        <v>135</v>
      </c>
      <c r="J443" s="69"/>
      <c r="K443" s="69"/>
      <c r="L443" s="70"/>
      <c r="M443" s="70"/>
      <c r="N443" s="65"/>
      <c r="O443" s="71">
        <v>0</v>
      </c>
      <c r="P443" s="72">
        <v>93.39</v>
      </c>
      <c r="Q443" s="73"/>
    </row>
    <row r="444" spans="1:17" ht="14.25" customHeight="1">
      <c r="A444" s="64" t="s">
        <v>132</v>
      </c>
      <c r="B444" s="65">
        <v>46071</v>
      </c>
      <c r="C444" s="66">
        <f t="shared" si="3"/>
        <v>2</v>
      </c>
      <c r="D444" s="66">
        <f t="shared" si="4"/>
        <v>2026</v>
      </c>
      <c r="E444" s="67">
        <f t="shared" si="5"/>
        <v>46054</v>
      </c>
      <c r="F444" s="68" t="s">
        <v>37</v>
      </c>
      <c r="G444" s="68"/>
      <c r="H444" s="68"/>
      <c r="I444" s="64" t="s">
        <v>135</v>
      </c>
      <c r="J444" s="69"/>
      <c r="K444" s="69"/>
      <c r="L444" s="70"/>
      <c r="M444" s="70"/>
      <c r="N444" s="65"/>
      <c r="O444" s="71">
        <v>0</v>
      </c>
      <c r="P444" s="72">
        <v>3341.33</v>
      </c>
      <c r="Q444" s="73"/>
    </row>
    <row r="445" spans="1:17" ht="14.25" customHeight="1">
      <c r="A445" s="64" t="s">
        <v>132</v>
      </c>
      <c r="B445" s="65">
        <v>46071</v>
      </c>
      <c r="C445" s="66">
        <f t="shared" si="3"/>
        <v>2</v>
      </c>
      <c r="D445" s="66">
        <f t="shared" si="4"/>
        <v>2026</v>
      </c>
      <c r="E445" s="67">
        <f t="shared" si="5"/>
        <v>46054</v>
      </c>
      <c r="F445" s="68" t="s">
        <v>40</v>
      </c>
      <c r="G445" s="68"/>
      <c r="H445" s="68"/>
      <c r="I445" s="64" t="s">
        <v>135</v>
      </c>
      <c r="J445" s="69"/>
      <c r="K445" s="69"/>
      <c r="L445" s="70"/>
      <c r="M445" s="70"/>
      <c r="N445" s="65"/>
      <c r="O445" s="71">
        <v>0</v>
      </c>
      <c r="P445" s="72">
        <v>6633.8</v>
      </c>
      <c r="Q445" s="73"/>
    </row>
    <row r="446" spans="1:17" ht="14.25" customHeight="1">
      <c r="A446" s="64" t="s">
        <v>155</v>
      </c>
      <c r="B446" s="65">
        <v>46071</v>
      </c>
      <c r="C446" s="66">
        <f t="shared" si="3"/>
        <v>2</v>
      </c>
      <c r="D446" s="66">
        <f t="shared" si="4"/>
        <v>2026</v>
      </c>
      <c r="E446" s="67">
        <f t="shared" si="5"/>
        <v>46054</v>
      </c>
      <c r="F446" s="68" t="s">
        <v>37</v>
      </c>
      <c r="G446" s="68"/>
      <c r="H446" s="68"/>
      <c r="I446" s="64" t="s">
        <v>307</v>
      </c>
      <c r="J446" s="69"/>
      <c r="K446" s="69"/>
      <c r="L446" s="70"/>
      <c r="M446" s="70"/>
      <c r="N446" s="65"/>
      <c r="O446" s="71">
        <v>0</v>
      </c>
      <c r="P446" s="72">
        <v>772.74</v>
      </c>
      <c r="Q446" s="73"/>
    </row>
    <row r="447" spans="1:17" ht="14.25" customHeight="1">
      <c r="A447" s="64" t="s">
        <v>155</v>
      </c>
      <c r="B447" s="65">
        <v>46071</v>
      </c>
      <c r="C447" s="66">
        <f t="shared" si="3"/>
        <v>2</v>
      </c>
      <c r="D447" s="66">
        <f t="shared" si="4"/>
        <v>2026</v>
      </c>
      <c r="E447" s="67">
        <f t="shared" si="5"/>
        <v>46054</v>
      </c>
      <c r="F447" s="68" t="s">
        <v>40</v>
      </c>
      <c r="G447" s="68"/>
      <c r="H447" s="68"/>
      <c r="I447" s="64" t="s">
        <v>307</v>
      </c>
      <c r="J447" s="69"/>
      <c r="K447" s="69"/>
      <c r="L447" s="70"/>
      <c r="M447" s="70"/>
      <c r="N447" s="65"/>
      <c r="O447" s="71">
        <v>0</v>
      </c>
      <c r="P447" s="72">
        <v>183.44</v>
      </c>
      <c r="Q447" s="73"/>
    </row>
    <row r="448" spans="1:17" ht="14.25" customHeight="1">
      <c r="A448" s="64" t="s">
        <v>155</v>
      </c>
      <c r="B448" s="65">
        <v>46071</v>
      </c>
      <c r="C448" s="66">
        <f t="shared" si="3"/>
        <v>2</v>
      </c>
      <c r="D448" s="66">
        <f t="shared" si="4"/>
        <v>2026</v>
      </c>
      <c r="E448" s="67">
        <f t="shared" si="5"/>
        <v>46054</v>
      </c>
      <c r="F448" s="68" t="s">
        <v>312</v>
      </c>
      <c r="G448" s="68"/>
      <c r="H448" s="68"/>
      <c r="I448" s="64" t="s">
        <v>313</v>
      </c>
      <c r="J448" s="69"/>
      <c r="K448" s="69"/>
      <c r="L448" s="70"/>
      <c r="M448" s="70"/>
      <c r="N448" s="65"/>
      <c r="O448" s="71">
        <v>0</v>
      </c>
      <c r="P448" s="72">
        <v>3600</v>
      </c>
      <c r="Q448" s="73"/>
    </row>
    <row r="449" spans="1:17" ht="14.25" customHeight="1">
      <c r="A449" s="64" t="s">
        <v>1</v>
      </c>
      <c r="B449" s="65">
        <v>46072</v>
      </c>
      <c r="C449" s="66">
        <f t="shared" si="3"/>
        <v>2</v>
      </c>
      <c r="D449" s="66">
        <f t="shared" si="4"/>
        <v>2026</v>
      </c>
      <c r="E449" s="67">
        <f t="shared" si="5"/>
        <v>46054</v>
      </c>
      <c r="F449" s="68" t="s">
        <v>138</v>
      </c>
      <c r="G449" s="68"/>
      <c r="H449" s="68"/>
      <c r="I449" s="64" t="s">
        <v>139</v>
      </c>
      <c r="J449" s="69"/>
      <c r="K449" s="69"/>
      <c r="L449" s="70"/>
      <c r="M449" s="70"/>
      <c r="N449" s="65"/>
      <c r="O449" s="71">
        <v>0.01</v>
      </c>
      <c r="P449" s="72">
        <v>0</v>
      </c>
      <c r="Q449" s="73"/>
    </row>
    <row r="450" spans="1:17" ht="14.25" customHeight="1">
      <c r="A450" s="64" t="s">
        <v>1</v>
      </c>
      <c r="B450" s="65">
        <v>46072</v>
      </c>
      <c r="C450" s="66">
        <f t="shared" si="3"/>
        <v>2</v>
      </c>
      <c r="D450" s="66">
        <f t="shared" si="4"/>
        <v>2026</v>
      </c>
      <c r="E450" s="67">
        <f t="shared" si="5"/>
        <v>46054</v>
      </c>
      <c r="F450" s="68" t="s">
        <v>138</v>
      </c>
      <c r="G450" s="68"/>
      <c r="H450" s="68"/>
      <c r="I450" s="64" t="s">
        <v>139</v>
      </c>
      <c r="J450" s="69"/>
      <c r="K450" s="69"/>
      <c r="L450" s="70"/>
      <c r="M450" s="70"/>
      <c r="N450" s="65"/>
      <c r="O450" s="71">
        <v>0.01</v>
      </c>
      <c r="P450" s="72">
        <v>0</v>
      </c>
      <c r="Q450" s="73"/>
    </row>
    <row r="451" spans="1:17" ht="14.25" customHeight="1">
      <c r="A451" s="64" t="s">
        <v>1</v>
      </c>
      <c r="B451" s="65">
        <v>46072</v>
      </c>
      <c r="C451" s="66">
        <f t="shared" si="3"/>
        <v>2</v>
      </c>
      <c r="D451" s="66">
        <f t="shared" si="4"/>
        <v>2026</v>
      </c>
      <c r="E451" s="67">
        <f t="shared" si="5"/>
        <v>46054</v>
      </c>
      <c r="F451" s="68" t="s">
        <v>138</v>
      </c>
      <c r="G451" s="68"/>
      <c r="H451" s="68"/>
      <c r="I451" s="64" t="s">
        <v>139</v>
      </c>
      <c r="J451" s="69"/>
      <c r="K451" s="69"/>
      <c r="L451" s="70"/>
      <c r="M451" s="70"/>
      <c r="N451" s="65"/>
      <c r="O451" s="71">
        <v>0.06</v>
      </c>
      <c r="P451" s="72">
        <v>0</v>
      </c>
      <c r="Q451" s="73"/>
    </row>
    <row r="452" spans="1:17" ht="14.25" customHeight="1">
      <c r="A452" s="64" t="s">
        <v>1</v>
      </c>
      <c r="B452" s="65">
        <v>46072</v>
      </c>
      <c r="C452" s="66">
        <f t="shared" si="3"/>
        <v>2</v>
      </c>
      <c r="D452" s="66">
        <f t="shared" si="4"/>
        <v>2026</v>
      </c>
      <c r="E452" s="67">
        <f t="shared" si="5"/>
        <v>46054</v>
      </c>
      <c r="F452" s="68" t="s">
        <v>73</v>
      </c>
      <c r="G452" s="68"/>
      <c r="H452" s="68"/>
      <c r="I452" s="64" t="s">
        <v>366</v>
      </c>
      <c r="J452" s="69"/>
      <c r="K452" s="69"/>
      <c r="L452" s="70"/>
      <c r="M452" s="70"/>
      <c r="N452" s="65"/>
      <c r="O452" s="71">
        <v>0</v>
      </c>
      <c r="P452" s="72">
        <v>112</v>
      </c>
      <c r="Q452" s="73"/>
    </row>
    <row r="453" spans="1:17" ht="14.25" customHeight="1">
      <c r="A453" s="64" t="s">
        <v>1</v>
      </c>
      <c r="B453" s="65">
        <v>46072</v>
      </c>
      <c r="C453" s="66">
        <f t="shared" si="3"/>
        <v>2</v>
      </c>
      <c r="D453" s="66">
        <f t="shared" si="4"/>
        <v>2026</v>
      </c>
      <c r="E453" s="67">
        <f t="shared" si="5"/>
        <v>46054</v>
      </c>
      <c r="F453" s="78" t="s">
        <v>75</v>
      </c>
      <c r="G453" s="68"/>
      <c r="H453" s="68"/>
      <c r="I453" s="64" t="s">
        <v>367</v>
      </c>
      <c r="J453" s="69"/>
      <c r="K453" s="69"/>
      <c r="L453" s="70"/>
      <c r="M453" s="70"/>
      <c r="N453" s="65"/>
      <c r="O453" s="71">
        <v>0</v>
      </c>
      <c r="P453" s="72">
        <v>3315.33</v>
      </c>
      <c r="Q453" s="73"/>
    </row>
    <row r="454" spans="1:17" ht="14.25" customHeight="1">
      <c r="A454" s="64" t="s">
        <v>1</v>
      </c>
      <c r="B454" s="65">
        <v>46072</v>
      </c>
      <c r="C454" s="66">
        <f t="shared" si="3"/>
        <v>2</v>
      </c>
      <c r="D454" s="66">
        <f t="shared" si="4"/>
        <v>2026</v>
      </c>
      <c r="E454" s="67">
        <f t="shared" si="5"/>
        <v>46054</v>
      </c>
      <c r="F454" s="78" t="s">
        <v>76</v>
      </c>
      <c r="G454" s="68"/>
      <c r="H454" s="68"/>
      <c r="I454" s="64" t="s">
        <v>367</v>
      </c>
      <c r="J454" s="69"/>
      <c r="K454" s="69"/>
      <c r="L454" s="70"/>
      <c r="M454" s="70"/>
      <c r="N454" s="65"/>
      <c r="O454" s="71">
        <v>0</v>
      </c>
      <c r="P454" s="72">
        <v>305.54000000000002</v>
      </c>
      <c r="Q454" s="73"/>
    </row>
    <row r="455" spans="1:17" ht="14.25" customHeight="1">
      <c r="A455" s="64" t="s">
        <v>122</v>
      </c>
      <c r="B455" s="65">
        <v>46072</v>
      </c>
      <c r="C455" s="66">
        <f t="shared" si="3"/>
        <v>2</v>
      </c>
      <c r="D455" s="66">
        <f t="shared" si="4"/>
        <v>2026</v>
      </c>
      <c r="E455" s="67">
        <f t="shared" si="5"/>
        <v>46054</v>
      </c>
      <c r="F455" s="68" t="s">
        <v>165</v>
      </c>
      <c r="G455" s="68"/>
      <c r="H455" s="68"/>
      <c r="I455" s="64" t="s">
        <v>139</v>
      </c>
      <c r="J455" s="69"/>
      <c r="K455" s="69"/>
      <c r="L455" s="70"/>
      <c r="M455" s="70"/>
      <c r="N455" s="65"/>
      <c r="O455" s="71">
        <v>3.29</v>
      </c>
      <c r="P455" s="72">
        <v>0</v>
      </c>
      <c r="Q455" s="73"/>
    </row>
    <row r="456" spans="1:17" ht="14.25" customHeight="1">
      <c r="A456" s="64" t="s">
        <v>122</v>
      </c>
      <c r="B456" s="65">
        <v>46072</v>
      </c>
      <c r="C456" s="66">
        <f t="shared" si="3"/>
        <v>2</v>
      </c>
      <c r="D456" s="66">
        <f t="shared" si="4"/>
        <v>2026</v>
      </c>
      <c r="E456" s="67">
        <f t="shared" si="5"/>
        <v>46054</v>
      </c>
      <c r="F456" s="68" t="s">
        <v>63</v>
      </c>
      <c r="G456" s="68"/>
      <c r="H456" s="68"/>
      <c r="I456" s="64" t="s">
        <v>368</v>
      </c>
      <c r="J456" s="69"/>
      <c r="K456" s="69"/>
      <c r="L456" s="70"/>
      <c r="M456" s="70"/>
      <c r="N456" s="65"/>
      <c r="O456" s="71">
        <v>0</v>
      </c>
      <c r="P456" s="72">
        <v>1012.94</v>
      </c>
      <c r="Q456" s="73"/>
    </row>
    <row r="457" spans="1:17" ht="14.25" customHeight="1">
      <c r="A457" s="64" t="s">
        <v>122</v>
      </c>
      <c r="B457" s="65">
        <v>46072</v>
      </c>
      <c r="C457" s="66">
        <f t="shared" si="3"/>
        <v>2</v>
      </c>
      <c r="D457" s="66">
        <f t="shared" si="4"/>
        <v>2026</v>
      </c>
      <c r="E457" s="67">
        <f t="shared" si="5"/>
        <v>46054</v>
      </c>
      <c r="F457" s="68" t="s">
        <v>102</v>
      </c>
      <c r="G457" s="68"/>
      <c r="H457" s="68"/>
      <c r="I457" s="64" t="s">
        <v>129</v>
      </c>
      <c r="J457" s="69"/>
      <c r="K457" s="69"/>
      <c r="L457" s="70"/>
      <c r="M457" s="70"/>
      <c r="N457" s="65"/>
      <c r="O457" s="71">
        <v>0</v>
      </c>
      <c r="P457" s="72">
        <v>9.8000000000000007</v>
      </c>
      <c r="Q457" s="73"/>
    </row>
    <row r="458" spans="1:17" ht="14.25" customHeight="1">
      <c r="A458" s="64" t="s">
        <v>122</v>
      </c>
      <c r="B458" s="65">
        <v>46072</v>
      </c>
      <c r="C458" s="66">
        <f t="shared" si="3"/>
        <v>2</v>
      </c>
      <c r="D458" s="66">
        <f t="shared" si="4"/>
        <v>2026</v>
      </c>
      <c r="E458" s="67">
        <f t="shared" si="5"/>
        <v>46054</v>
      </c>
      <c r="F458" s="68" t="s">
        <v>102</v>
      </c>
      <c r="G458" s="68"/>
      <c r="H458" s="68"/>
      <c r="I458" s="64" t="s">
        <v>129</v>
      </c>
      <c r="J458" s="69"/>
      <c r="K458" s="69"/>
      <c r="L458" s="70"/>
      <c r="M458" s="70"/>
      <c r="N458" s="65"/>
      <c r="O458" s="71">
        <v>0</v>
      </c>
      <c r="P458" s="72">
        <v>9.8000000000000007</v>
      </c>
      <c r="Q458" s="73"/>
    </row>
    <row r="459" spans="1:17" ht="14.25" customHeight="1">
      <c r="A459" s="64" t="s">
        <v>122</v>
      </c>
      <c r="B459" s="65">
        <v>46072</v>
      </c>
      <c r="C459" s="66">
        <f t="shared" si="3"/>
        <v>2</v>
      </c>
      <c r="D459" s="66">
        <f t="shared" si="4"/>
        <v>2026</v>
      </c>
      <c r="E459" s="67">
        <f t="shared" si="5"/>
        <v>46054</v>
      </c>
      <c r="F459" s="68" t="s">
        <v>82</v>
      </c>
      <c r="G459" s="68"/>
      <c r="H459" s="68"/>
      <c r="I459" s="64" t="s">
        <v>135</v>
      </c>
      <c r="J459" s="69"/>
      <c r="K459" s="69"/>
      <c r="L459" s="70"/>
      <c r="M459" s="70"/>
      <c r="N459" s="65"/>
      <c r="O459" s="71">
        <v>0</v>
      </c>
      <c r="P459" s="72">
        <v>1865</v>
      </c>
      <c r="Q459" s="73"/>
    </row>
    <row r="460" spans="1:17" ht="14.25" customHeight="1">
      <c r="A460" s="64" t="s">
        <v>122</v>
      </c>
      <c r="B460" s="65">
        <v>46072</v>
      </c>
      <c r="C460" s="66">
        <f t="shared" si="3"/>
        <v>2</v>
      </c>
      <c r="D460" s="66">
        <f t="shared" si="4"/>
        <v>2026</v>
      </c>
      <c r="E460" s="67">
        <f t="shared" si="5"/>
        <v>46054</v>
      </c>
      <c r="F460" s="68" t="s">
        <v>82</v>
      </c>
      <c r="G460" s="68"/>
      <c r="H460" s="68"/>
      <c r="I460" s="64" t="s">
        <v>135</v>
      </c>
      <c r="J460" s="69"/>
      <c r="K460" s="69"/>
      <c r="L460" s="70"/>
      <c r="M460" s="70"/>
      <c r="N460" s="65"/>
      <c r="O460" s="71">
        <v>0</v>
      </c>
      <c r="P460" s="72">
        <v>816.97</v>
      </c>
      <c r="Q460" s="73"/>
    </row>
    <row r="461" spans="1:17" ht="14.25" customHeight="1">
      <c r="A461" s="64" t="s">
        <v>122</v>
      </c>
      <c r="B461" s="65">
        <v>46072</v>
      </c>
      <c r="C461" s="66">
        <f t="shared" si="3"/>
        <v>2</v>
      </c>
      <c r="D461" s="66">
        <f t="shared" si="4"/>
        <v>2026</v>
      </c>
      <c r="E461" s="67">
        <f t="shared" si="5"/>
        <v>46054</v>
      </c>
      <c r="F461" s="68" t="s">
        <v>63</v>
      </c>
      <c r="G461" s="68"/>
      <c r="H461" s="68"/>
      <c r="I461" s="64" t="s">
        <v>172</v>
      </c>
      <c r="J461" s="69"/>
      <c r="K461" s="69"/>
      <c r="L461" s="70"/>
      <c r="M461" s="70"/>
      <c r="N461" s="65"/>
      <c r="O461" s="71">
        <v>0</v>
      </c>
      <c r="P461" s="72">
        <v>26.97</v>
      </c>
      <c r="Q461" s="73"/>
    </row>
    <row r="462" spans="1:17" ht="14.25" customHeight="1">
      <c r="A462" s="64" t="s">
        <v>122</v>
      </c>
      <c r="B462" s="65">
        <v>46072</v>
      </c>
      <c r="C462" s="66">
        <f t="shared" si="3"/>
        <v>2</v>
      </c>
      <c r="D462" s="66">
        <f t="shared" si="4"/>
        <v>2026</v>
      </c>
      <c r="E462" s="67">
        <f t="shared" si="5"/>
        <v>46054</v>
      </c>
      <c r="F462" s="68" t="s">
        <v>63</v>
      </c>
      <c r="G462" s="68"/>
      <c r="H462" s="68"/>
      <c r="I462" s="64" t="s">
        <v>369</v>
      </c>
      <c r="J462" s="69"/>
      <c r="K462" s="69"/>
      <c r="L462" s="70"/>
      <c r="M462" s="70"/>
      <c r="N462" s="65"/>
      <c r="O462" s="71">
        <v>0</v>
      </c>
      <c r="P462" s="72">
        <v>1223.4000000000001</v>
      </c>
      <c r="Q462" s="73"/>
    </row>
    <row r="463" spans="1:17" ht="14.25" customHeight="1">
      <c r="A463" s="64" t="s">
        <v>132</v>
      </c>
      <c r="B463" s="65">
        <v>46072</v>
      </c>
      <c r="C463" s="66">
        <f t="shared" si="3"/>
        <v>2</v>
      </c>
      <c r="D463" s="66">
        <f t="shared" si="4"/>
        <v>2026</v>
      </c>
      <c r="E463" s="67">
        <f t="shared" si="5"/>
        <v>46054</v>
      </c>
      <c r="F463" s="68" t="s">
        <v>165</v>
      </c>
      <c r="G463" s="68"/>
      <c r="H463" s="68"/>
      <c r="I463" s="64" t="s">
        <v>139</v>
      </c>
      <c r="J463" s="69"/>
      <c r="K463" s="69"/>
      <c r="L463" s="70"/>
      <c r="M463" s="70"/>
      <c r="N463" s="65"/>
      <c r="O463" s="71">
        <v>0.01</v>
      </c>
      <c r="P463" s="72">
        <v>0</v>
      </c>
      <c r="Q463" s="73"/>
    </row>
    <row r="464" spans="1:17" ht="14.25" customHeight="1">
      <c r="A464" s="64" t="s">
        <v>132</v>
      </c>
      <c r="B464" s="65">
        <v>46072</v>
      </c>
      <c r="C464" s="66">
        <f t="shared" si="3"/>
        <v>2</v>
      </c>
      <c r="D464" s="66">
        <f t="shared" si="4"/>
        <v>2026</v>
      </c>
      <c r="E464" s="67">
        <f t="shared" si="5"/>
        <v>46054</v>
      </c>
      <c r="F464" s="68" t="s">
        <v>165</v>
      </c>
      <c r="G464" s="68"/>
      <c r="H464" s="68"/>
      <c r="I464" s="64" t="s">
        <v>139</v>
      </c>
      <c r="J464" s="69"/>
      <c r="K464" s="69"/>
      <c r="L464" s="70"/>
      <c r="M464" s="70"/>
      <c r="N464" s="65"/>
      <c r="O464" s="71">
        <v>0.7</v>
      </c>
      <c r="P464" s="72">
        <v>0</v>
      </c>
      <c r="Q464" s="73"/>
    </row>
    <row r="465" spans="1:18" ht="14.25" customHeight="1">
      <c r="A465" s="64" t="s">
        <v>132</v>
      </c>
      <c r="B465" s="65">
        <v>46072</v>
      </c>
      <c r="C465" s="66">
        <f t="shared" si="3"/>
        <v>2</v>
      </c>
      <c r="D465" s="66">
        <f t="shared" si="4"/>
        <v>2026</v>
      </c>
      <c r="E465" s="67">
        <f t="shared" si="5"/>
        <v>46054</v>
      </c>
      <c r="F465" s="68" t="s">
        <v>63</v>
      </c>
      <c r="G465" s="68"/>
      <c r="H465" s="68"/>
      <c r="I465" s="64" t="s">
        <v>370</v>
      </c>
      <c r="J465" s="69"/>
      <c r="K465" s="69"/>
      <c r="L465" s="70"/>
      <c r="M465" s="70"/>
      <c r="N465" s="65"/>
      <c r="O465" s="71">
        <v>0</v>
      </c>
      <c r="P465" s="72">
        <v>675.32</v>
      </c>
      <c r="Q465" s="73"/>
    </row>
    <row r="466" spans="1:18" ht="14.25" customHeight="1">
      <c r="A466" s="64" t="s">
        <v>132</v>
      </c>
      <c r="B466" s="65">
        <v>46072</v>
      </c>
      <c r="C466" s="66">
        <f t="shared" si="3"/>
        <v>2</v>
      </c>
      <c r="D466" s="66">
        <f t="shared" si="4"/>
        <v>2026</v>
      </c>
      <c r="E466" s="67">
        <f t="shared" si="5"/>
        <v>46054</v>
      </c>
      <c r="F466" s="68" t="s">
        <v>102</v>
      </c>
      <c r="G466" s="68"/>
      <c r="H466" s="68"/>
      <c r="I466" s="64" t="s">
        <v>129</v>
      </c>
      <c r="J466" s="69"/>
      <c r="K466" s="69"/>
      <c r="L466" s="70"/>
      <c r="M466" s="70"/>
      <c r="N466" s="65"/>
      <c r="O466" s="71">
        <v>0</v>
      </c>
      <c r="P466" s="72">
        <v>6.44</v>
      </c>
      <c r="Q466" s="73"/>
    </row>
    <row r="467" spans="1:18" ht="14.25" customHeight="1">
      <c r="A467" s="64" t="s">
        <v>132</v>
      </c>
      <c r="B467" s="65">
        <v>46072</v>
      </c>
      <c r="C467" s="66">
        <f t="shared" si="3"/>
        <v>2</v>
      </c>
      <c r="D467" s="66">
        <f t="shared" si="4"/>
        <v>2026</v>
      </c>
      <c r="E467" s="67">
        <f t="shared" si="5"/>
        <v>46054</v>
      </c>
      <c r="F467" s="68" t="s">
        <v>102</v>
      </c>
      <c r="G467" s="68"/>
      <c r="H467" s="68"/>
      <c r="I467" s="64" t="s">
        <v>129</v>
      </c>
      <c r="J467" s="69"/>
      <c r="K467" s="69"/>
      <c r="L467" s="70"/>
      <c r="M467" s="70"/>
      <c r="N467" s="65"/>
      <c r="O467" s="71">
        <v>0</v>
      </c>
      <c r="P467" s="72">
        <v>9.8000000000000007</v>
      </c>
      <c r="Q467" s="73"/>
    </row>
    <row r="468" spans="1:18" ht="14.25" customHeight="1">
      <c r="A468" s="64" t="s">
        <v>132</v>
      </c>
      <c r="B468" s="65">
        <v>46072</v>
      </c>
      <c r="C468" s="66">
        <f t="shared" si="3"/>
        <v>2</v>
      </c>
      <c r="D468" s="66">
        <f t="shared" si="4"/>
        <v>2026</v>
      </c>
      <c r="E468" s="67">
        <f t="shared" si="5"/>
        <v>46054</v>
      </c>
      <c r="F468" s="68" t="s">
        <v>55</v>
      </c>
      <c r="G468" s="68"/>
      <c r="H468" s="68"/>
      <c r="I468" s="64" t="s">
        <v>135</v>
      </c>
      <c r="J468" s="69"/>
      <c r="K468" s="69"/>
      <c r="L468" s="70"/>
      <c r="M468" s="70"/>
      <c r="N468" s="65"/>
      <c r="O468" s="71">
        <v>0</v>
      </c>
      <c r="P468" s="72">
        <v>500</v>
      </c>
      <c r="Q468" s="73"/>
    </row>
    <row r="469" spans="1:18" ht="14.25" customHeight="1">
      <c r="A469" s="81" t="s">
        <v>1</v>
      </c>
      <c r="B469" s="82" t="s">
        <v>371</v>
      </c>
      <c r="C469" s="83">
        <f t="shared" si="3"/>
        <v>1</v>
      </c>
      <c r="D469" s="83">
        <f t="shared" si="4"/>
        <v>2026</v>
      </c>
      <c r="E469" s="84">
        <f t="shared" si="5"/>
        <v>46023</v>
      </c>
      <c r="F469" s="85" t="s">
        <v>49</v>
      </c>
      <c r="G469" s="86"/>
      <c r="H469" s="86"/>
      <c r="I469" s="81" t="s">
        <v>372</v>
      </c>
      <c r="J469" s="87"/>
      <c r="K469" s="87"/>
      <c r="L469" s="88"/>
      <c r="M469" s="88"/>
      <c r="N469" s="82"/>
      <c r="O469" s="89">
        <v>0</v>
      </c>
      <c r="P469" s="90">
        <v>627.48999999999978</v>
      </c>
      <c r="Q469" s="91"/>
      <c r="R469" s="2"/>
    </row>
    <row r="470" spans="1:18" ht="14.25" customHeight="1">
      <c r="A470" s="64" t="s">
        <v>132</v>
      </c>
      <c r="B470" s="65">
        <v>46072</v>
      </c>
      <c r="C470" s="66">
        <f t="shared" si="3"/>
        <v>2</v>
      </c>
      <c r="D470" s="66">
        <f t="shared" si="4"/>
        <v>2026</v>
      </c>
      <c r="E470" s="67">
        <f t="shared" si="5"/>
        <v>46054</v>
      </c>
      <c r="F470" s="68" t="s">
        <v>63</v>
      </c>
      <c r="G470" s="68"/>
      <c r="H470" s="68"/>
      <c r="I470" s="64" t="s">
        <v>369</v>
      </c>
      <c r="J470" s="69"/>
      <c r="K470" s="69"/>
      <c r="L470" s="70"/>
      <c r="M470" s="70"/>
      <c r="N470" s="65"/>
      <c r="O470" s="71">
        <v>0</v>
      </c>
      <c r="P470" s="72">
        <v>815.6</v>
      </c>
      <c r="Q470" s="73"/>
    </row>
    <row r="471" spans="1:18" ht="14.25" customHeight="1">
      <c r="A471" s="64" t="s">
        <v>1</v>
      </c>
      <c r="B471" s="65">
        <v>46073</v>
      </c>
      <c r="C471" s="66">
        <f t="shared" si="3"/>
        <v>2</v>
      </c>
      <c r="D471" s="66">
        <f t="shared" si="4"/>
        <v>2026</v>
      </c>
      <c r="E471" s="67">
        <f t="shared" si="5"/>
        <v>46054</v>
      </c>
      <c r="F471" s="76" t="s">
        <v>181</v>
      </c>
      <c r="G471" s="68"/>
      <c r="H471" s="68"/>
      <c r="I471" s="64" t="s">
        <v>182</v>
      </c>
      <c r="J471" s="69"/>
      <c r="K471" s="69"/>
      <c r="L471" s="70"/>
      <c r="M471" s="70"/>
      <c r="N471" s="65"/>
      <c r="O471" s="71">
        <v>26880</v>
      </c>
      <c r="P471" s="72">
        <v>0</v>
      </c>
      <c r="Q471" s="73"/>
    </row>
    <row r="472" spans="1:18" ht="14.25" customHeight="1">
      <c r="A472" s="64" t="s">
        <v>1</v>
      </c>
      <c r="B472" s="65">
        <v>46073</v>
      </c>
      <c r="C472" s="66">
        <f t="shared" si="3"/>
        <v>2</v>
      </c>
      <c r="D472" s="66">
        <f t="shared" si="4"/>
        <v>2026</v>
      </c>
      <c r="E472" s="67">
        <f t="shared" si="5"/>
        <v>46054</v>
      </c>
      <c r="F472" s="68" t="s">
        <v>142</v>
      </c>
      <c r="G472" s="68"/>
      <c r="H472" s="68"/>
      <c r="I472" s="64" t="s">
        <v>373</v>
      </c>
      <c r="J472" s="69"/>
      <c r="K472" s="69"/>
      <c r="L472" s="70"/>
      <c r="M472" s="70"/>
      <c r="N472" s="65"/>
      <c r="O472" s="71">
        <v>0.15</v>
      </c>
      <c r="P472" s="72">
        <v>0</v>
      </c>
      <c r="Q472" s="73"/>
    </row>
    <row r="473" spans="1:18" ht="14.25" customHeight="1">
      <c r="A473" s="64" t="s">
        <v>1</v>
      </c>
      <c r="B473" s="65">
        <v>46073</v>
      </c>
      <c r="C473" s="66">
        <f t="shared" si="3"/>
        <v>2</v>
      </c>
      <c r="D473" s="66">
        <f t="shared" si="4"/>
        <v>2026</v>
      </c>
      <c r="E473" s="67">
        <f t="shared" si="5"/>
        <v>46054</v>
      </c>
      <c r="F473" s="68" t="s">
        <v>142</v>
      </c>
      <c r="G473" s="68"/>
      <c r="H473" s="68"/>
      <c r="I473" s="64" t="s">
        <v>373</v>
      </c>
      <c r="J473" s="69"/>
      <c r="K473" s="69"/>
      <c r="L473" s="70"/>
      <c r="M473" s="70"/>
      <c r="N473" s="65"/>
      <c r="O473" s="71">
        <v>0.1</v>
      </c>
      <c r="P473" s="72">
        <v>0</v>
      </c>
      <c r="Q473" s="73"/>
    </row>
    <row r="474" spans="1:18" ht="14.25" customHeight="1">
      <c r="A474" s="64" t="s">
        <v>1</v>
      </c>
      <c r="B474" s="65">
        <v>46073</v>
      </c>
      <c r="C474" s="66">
        <f t="shared" si="3"/>
        <v>2</v>
      </c>
      <c r="D474" s="66">
        <f t="shared" si="4"/>
        <v>2026</v>
      </c>
      <c r="E474" s="67">
        <f t="shared" si="5"/>
        <v>46054</v>
      </c>
      <c r="F474" s="68" t="s">
        <v>138</v>
      </c>
      <c r="G474" s="68"/>
      <c r="H474" s="68"/>
      <c r="I474" s="64" t="s">
        <v>139</v>
      </c>
      <c r="J474" s="69"/>
      <c r="K474" s="69"/>
      <c r="L474" s="70"/>
      <c r="M474" s="70"/>
      <c r="N474" s="65"/>
      <c r="O474" s="71">
        <v>0.04</v>
      </c>
      <c r="P474" s="72">
        <v>0</v>
      </c>
      <c r="Q474" s="73"/>
    </row>
    <row r="475" spans="1:18" ht="14.25" customHeight="1">
      <c r="A475" s="64" t="s">
        <v>1</v>
      </c>
      <c r="B475" s="65">
        <v>46073</v>
      </c>
      <c r="C475" s="66">
        <f t="shared" si="3"/>
        <v>2</v>
      </c>
      <c r="D475" s="66">
        <f t="shared" si="4"/>
        <v>2026</v>
      </c>
      <c r="E475" s="67">
        <f t="shared" si="5"/>
        <v>46054</v>
      </c>
      <c r="F475" s="68" t="s">
        <v>50</v>
      </c>
      <c r="G475" s="68"/>
      <c r="H475" s="68"/>
      <c r="I475" s="64" t="s">
        <v>171</v>
      </c>
      <c r="J475" s="69"/>
      <c r="K475" s="69"/>
      <c r="L475" s="70"/>
      <c r="M475" s="70"/>
      <c r="N475" s="65"/>
      <c r="O475" s="71">
        <v>0</v>
      </c>
      <c r="P475" s="72">
        <v>2640</v>
      </c>
      <c r="Q475" s="73"/>
    </row>
    <row r="476" spans="1:18" ht="14.25" customHeight="1">
      <c r="A476" s="64" t="s">
        <v>1</v>
      </c>
      <c r="B476" s="65">
        <v>46073</v>
      </c>
      <c r="C476" s="66">
        <f t="shared" si="3"/>
        <v>2</v>
      </c>
      <c r="D476" s="66">
        <f t="shared" si="4"/>
        <v>2026</v>
      </c>
      <c r="E476" s="67">
        <f t="shared" si="5"/>
        <v>46054</v>
      </c>
      <c r="F476" s="68" t="s">
        <v>69</v>
      </c>
      <c r="G476" s="68"/>
      <c r="H476" s="68"/>
      <c r="I476" s="64" t="s">
        <v>374</v>
      </c>
      <c r="J476" s="69"/>
      <c r="K476" s="69"/>
      <c r="L476" s="70"/>
      <c r="M476" s="70"/>
      <c r="N476" s="65"/>
      <c r="O476" s="71">
        <v>0</v>
      </c>
      <c r="P476" s="72">
        <v>26880</v>
      </c>
      <c r="Q476" s="73"/>
    </row>
    <row r="477" spans="1:18" ht="14.25" customHeight="1">
      <c r="A477" s="64" t="s">
        <v>122</v>
      </c>
      <c r="B477" s="65">
        <v>46073</v>
      </c>
      <c r="C477" s="66">
        <f t="shared" si="3"/>
        <v>2</v>
      </c>
      <c r="D477" s="66">
        <f t="shared" si="4"/>
        <v>2026</v>
      </c>
      <c r="E477" s="67">
        <f t="shared" si="5"/>
        <v>46054</v>
      </c>
      <c r="F477" s="68" t="s">
        <v>165</v>
      </c>
      <c r="G477" s="68"/>
      <c r="H477" s="68"/>
      <c r="I477" s="64" t="s">
        <v>139</v>
      </c>
      <c r="J477" s="69"/>
      <c r="K477" s="69"/>
      <c r="L477" s="70"/>
      <c r="M477" s="70"/>
      <c r="N477" s="65"/>
      <c r="O477" s="71">
        <v>3.12</v>
      </c>
      <c r="P477" s="72">
        <v>0</v>
      </c>
      <c r="Q477" s="73"/>
    </row>
    <row r="478" spans="1:18" ht="14.25" customHeight="1">
      <c r="A478" s="64" t="s">
        <v>122</v>
      </c>
      <c r="B478" s="65">
        <v>46073</v>
      </c>
      <c r="C478" s="66">
        <f t="shared" si="3"/>
        <v>2</v>
      </c>
      <c r="D478" s="66">
        <f t="shared" si="4"/>
        <v>2026</v>
      </c>
      <c r="E478" s="67">
        <f t="shared" si="5"/>
        <v>46054</v>
      </c>
      <c r="F478" s="68" t="s">
        <v>165</v>
      </c>
      <c r="G478" s="68"/>
      <c r="H478" s="68"/>
      <c r="I478" s="64" t="s">
        <v>139</v>
      </c>
      <c r="J478" s="69"/>
      <c r="K478" s="69"/>
      <c r="L478" s="70"/>
      <c r="M478" s="70"/>
      <c r="N478" s="65"/>
      <c r="O478" s="71">
        <v>20.93</v>
      </c>
      <c r="P478" s="72">
        <v>0</v>
      </c>
      <c r="Q478" s="73"/>
    </row>
    <row r="479" spans="1:18" ht="14.25" customHeight="1">
      <c r="A479" s="64" t="s">
        <v>122</v>
      </c>
      <c r="B479" s="65">
        <v>46073</v>
      </c>
      <c r="C479" s="66">
        <f t="shared" si="3"/>
        <v>2</v>
      </c>
      <c r="D479" s="66">
        <f t="shared" si="4"/>
        <v>2026</v>
      </c>
      <c r="E479" s="67">
        <f t="shared" si="5"/>
        <v>46054</v>
      </c>
      <c r="F479" s="68" t="s">
        <v>82</v>
      </c>
      <c r="G479" s="68"/>
      <c r="H479" s="68"/>
      <c r="I479" s="64" t="s">
        <v>152</v>
      </c>
      <c r="J479" s="69"/>
      <c r="K479" s="69"/>
      <c r="L479" s="70"/>
      <c r="M479" s="70"/>
      <c r="N479" s="65"/>
      <c r="O479" s="71">
        <v>0</v>
      </c>
      <c r="P479" s="72">
        <v>1004.39</v>
      </c>
      <c r="Q479" s="73"/>
    </row>
    <row r="480" spans="1:18" ht="14.25" customHeight="1">
      <c r="A480" s="64" t="s">
        <v>122</v>
      </c>
      <c r="B480" s="65">
        <v>46073</v>
      </c>
      <c r="C480" s="66">
        <f t="shared" si="3"/>
        <v>2</v>
      </c>
      <c r="D480" s="66">
        <f t="shared" si="4"/>
        <v>2026</v>
      </c>
      <c r="E480" s="67">
        <f t="shared" si="5"/>
        <v>46054</v>
      </c>
      <c r="F480" s="80" t="s">
        <v>82</v>
      </c>
      <c r="G480" s="68"/>
      <c r="H480" s="68"/>
      <c r="I480" s="64" t="s">
        <v>375</v>
      </c>
      <c r="J480" s="69"/>
      <c r="K480" s="69"/>
      <c r="L480" s="70"/>
      <c r="M480" s="70"/>
      <c r="N480" s="65"/>
      <c r="O480" s="71">
        <v>0</v>
      </c>
      <c r="P480" s="72">
        <v>138.32</v>
      </c>
      <c r="Q480" s="73"/>
    </row>
    <row r="481" spans="1:17" ht="14.25" customHeight="1">
      <c r="A481" s="64" t="s">
        <v>122</v>
      </c>
      <c r="B481" s="65">
        <v>46073</v>
      </c>
      <c r="C481" s="66">
        <f t="shared" si="3"/>
        <v>2</v>
      </c>
      <c r="D481" s="66">
        <f t="shared" si="4"/>
        <v>2026</v>
      </c>
      <c r="E481" s="67">
        <f t="shared" si="5"/>
        <v>46054</v>
      </c>
      <c r="F481" s="68" t="s">
        <v>82</v>
      </c>
      <c r="G481" s="68"/>
      <c r="H481" s="68"/>
      <c r="I481" s="64" t="s">
        <v>376</v>
      </c>
      <c r="J481" s="69"/>
      <c r="K481" s="69"/>
      <c r="L481" s="70"/>
      <c r="M481" s="70"/>
      <c r="N481" s="65"/>
      <c r="O481" s="71">
        <v>0</v>
      </c>
      <c r="P481" s="72">
        <v>1149.9000000000001</v>
      </c>
      <c r="Q481" s="73"/>
    </row>
    <row r="482" spans="1:17" ht="14.25" customHeight="1">
      <c r="A482" s="64" t="s">
        <v>122</v>
      </c>
      <c r="B482" s="65">
        <v>46073</v>
      </c>
      <c r="C482" s="66">
        <f t="shared" si="3"/>
        <v>2</v>
      </c>
      <c r="D482" s="66">
        <f t="shared" si="4"/>
        <v>2026</v>
      </c>
      <c r="E482" s="67">
        <f t="shared" si="5"/>
        <v>46054</v>
      </c>
      <c r="F482" s="68" t="s">
        <v>82</v>
      </c>
      <c r="G482" s="68"/>
      <c r="H482" s="68"/>
      <c r="I482" s="64" t="s">
        <v>152</v>
      </c>
      <c r="J482" s="69"/>
      <c r="K482" s="69"/>
      <c r="L482" s="70"/>
      <c r="M482" s="70"/>
      <c r="N482" s="65"/>
      <c r="O482" s="71">
        <v>0</v>
      </c>
      <c r="P482" s="72">
        <v>242.97</v>
      </c>
      <c r="Q482" s="73"/>
    </row>
    <row r="483" spans="1:17" ht="14.25" customHeight="1">
      <c r="A483" s="64" t="s">
        <v>122</v>
      </c>
      <c r="B483" s="65">
        <v>46073</v>
      </c>
      <c r="C483" s="66">
        <f t="shared" si="3"/>
        <v>2</v>
      </c>
      <c r="D483" s="66">
        <f t="shared" si="4"/>
        <v>2026</v>
      </c>
      <c r="E483" s="67">
        <f t="shared" si="5"/>
        <v>46054</v>
      </c>
      <c r="F483" s="68" t="s">
        <v>82</v>
      </c>
      <c r="G483" s="68"/>
      <c r="H483" s="68"/>
      <c r="I483" s="64" t="s">
        <v>377</v>
      </c>
      <c r="J483" s="69"/>
      <c r="K483" s="69"/>
      <c r="L483" s="70"/>
      <c r="M483" s="70"/>
      <c r="N483" s="65"/>
      <c r="O483" s="71">
        <v>0</v>
      </c>
      <c r="P483" s="72">
        <v>170</v>
      </c>
      <c r="Q483" s="73"/>
    </row>
    <row r="484" spans="1:17" ht="14.25" customHeight="1">
      <c r="A484" s="64" t="s">
        <v>122</v>
      </c>
      <c r="B484" s="65">
        <v>46073</v>
      </c>
      <c r="C484" s="66">
        <f t="shared" si="3"/>
        <v>2</v>
      </c>
      <c r="D484" s="66">
        <f t="shared" si="4"/>
        <v>2026</v>
      </c>
      <c r="E484" s="67">
        <f t="shared" si="5"/>
        <v>46054</v>
      </c>
      <c r="F484" s="68" t="s">
        <v>82</v>
      </c>
      <c r="G484" s="68"/>
      <c r="H484" s="68"/>
      <c r="I484" s="64" t="s">
        <v>378</v>
      </c>
      <c r="J484" s="69"/>
      <c r="K484" s="69"/>
      <c r="L484" s="70"/>
      <c r="M484" s="70"/>
      <c r="N484" s="65"/>
      <c r="O484" s="71">
        <v>0</v>
      </c>
      <c r="P484" s="72">
        <v>98.4</v>
      </c>
      <c r="Q484" s="73"/>
    </row>
    <row r="485" spans="1:17" ht="14.25" customHeight="1">
      <c r="A485" s="64" t="s">
        <v>122</v>
      </c>
      <c r="B485" s="65">
        <v>46073</v>
      </c>
      <c r="C485" s="66">
        <f t="shared" si="3"/>
        <v>2</v>
      </c>
      <c r="D485" s="66">
        <f t="shared" si="4"/>
        <v>2026</v>
      </c>
      <c r="E485" s="67">
        <f t="shared" si="5"/>
        <v>46054</v>
      </c>
      <c r="F485" s="68" t="s">
        <v>82</v>
      </c>
      <c r="G485" s="68"/>
      <c r="H485" s="68"/>
      <c r="I485" s="64" t="s">
        <v>377</v>
      </c>
      <c r="J485" s="69"/>
      <c r="K485" s="69"/>
      <c r="L485" s="70"/>
      <c r="M485" s="70"/>
      <c r="N485" s="65"/>
      <c r="O485" s="71">
        <v>0</v>
      </c>
      <c r="P485" s="72">
        <v>549.95000000000005</v>
      </c>
      <c r="Q485" s="73"/>
    </row>
    <row r="486" spans="1:17" ht="14.25" customHeight="1">
      <c r="A486" s="64" t="s">
        <v>122</v>
      </c>
      <c r="B486" s="65">
        <v>46073</v>
      </c>
      <c r="C486" s="66">
        <f t="shared" si="3"/>
        <v>2</v>
      </c>
      <c r="D486" s="66">
        <f t="shared" si="4"/>
        <v>2026</v>
      </c>
      <c r="E486" s="67">
        <f t="shared" si="5"/>
        <v>46054</v>
      </c>
      <c r="F486" s="68" t="s">
        <v>82</v>
      </c>
      <c r="G486" s="68"/>
      <c r="H486" s="68"/>
      <c r="I486" s="64" t="s">
        <v>379</v>
      </c>
      <c r="J486" s="69"/>
      <c r="K486" s="69"/>
      <c r="L486" s="70"/>
      <c r="M486" s="70"/>
      <c r="N486" s="65"/>
      <c r="O486" s="71">
        <v>0</v>
      </c>
      <c r="P486" s="72">
        <v>190</v>
      </c>
      <c r="Q486" s="73"/>
    </row>
    <row r="487" spans="1:17" ht="14.25" customHeight="1">
      <c r="A487" s="64" t="s">
        <v>122</v>
      </c>
      <c r="B487" s="65">
        <v>46073</v>
      </c>
      <c r="C487" s="66">
        <f t="shared" si="3"/>
        <v>2</v>
      </c>
      <c r="D487" s="66">
        <f t="shared" si="4"/>
        <v>2026</v>
      </c>
      <c r="E487" s="67">
        <f t="shared" si="5"/>
        <v>46054</v>
      </c>
      <c r="F487" s="68" t="s">
        <v>82</v>
      </c>
      <c r="G487" s="68"/>
      <c r="H487" s="68"/>
      <c r="I487" s="64" t="s">
        <v>380</v>
      </c>
      <c r="J487" s="69"/>
      <c r="K487" s="69"/>
      <c r="L487" s="70"/>
      <c r="M487" s="70"/>
      <c r="N487" s="65"/>
      <c r="O487" s="71">
        <v>0</v>
      </c>
      <c r="P487" s="72">
        <v>194.3</v>
      </c>
      <c r="Q487" s="73"/>
    </row>
    <row r="488" spans="1:17" ht="14.25" customHeight="1">
      <c r="A488" s="64" t="s">
        <v>122</v>
      </c>
      <c r="B488" s="65">
        <v>46073</v>
      </c>
      <c r="C488" s="66">
        <f t="shared" si="3"/>
        <v>2</v>
      </c>
      <c r="D488" s="66">
        <f t="shared" si="4"/>
        <v>2026</v>
      </c>
      <c r="E488" s="67">
        <f t="shared" si="5"/>
        <v>46054</v>
      </c>
      <c r="F488" s="68" t="s">
        <v>82</v>
      </c>
      <c r="G488" s="68"/>
      <c r="H488" s="68"/>
      <c r="I488" s="64" t="s">
        <v>381</v>
      </c>
      <c r="J488" s="69"/>
      <c r="K488" s="69"/>
      <c r="L488" s="70"/>
      <c r="M488" s="70"/>
      <c r="N488" s="65"/>
      <c r="O488" s="71">
        <v>0</v>
      </c>
      <c r="P488" s="72">
        <v>92.2</v>
      </c>
      <c r="Q488" s="73"/>
    </row>
    <row r="489" spans="1:17" ht="14.25" customHeight="1">
      <c r="A489" s="64" t="s">
        <v>122</v>
      </c>
      <c r="B489" s="65">
        <v>46073</v>
      </c>
      <c r="C489" s="66">
        <f t="shared" si="3"/>
        <v>2</v>
      </c>
      <c r="D489" s="66">
        <f t="shared" si="4"/>
        <v>2026</v>
      </c>
      <c r="E489" s="67">
        <f t="shared" si="5"/>
        <v>46054</v>
      </c>
      <c r="F489" s="68" t="s">
        <v>63</v>
      </c>
      <c r="G489" s="68"/>
      <c r="H489" s="68"/>
      <c r="I489" s="64" t="s">
        <v>135</v>
      </c>
      <c r="J489" s="69"/>
      <c r="K489" s="69"/>
      <c r="L489" s="70"/>
      <c r="M489" s="70"/>
      <c r="N489" s="65"/>
      <c r="O489" s="71">
        <v>0</v>
      </c>
      <c r="P489" s="72">
        <v>540</v>
      </c>
      <c r="Q489" s="73"/>
    </row>
    <row r="490" spans="1:17" ht="14.25" customHeight="1">
      <c r="A490" s="64" t="s">
        <v>122</v>
      </c>
      <c r="B490" s="65">
        <v>46073</v>
      </c>
      <c r="C490" s="66">
        <f t="shared" si="3"/>
        <v>2</v>
      </c>
      <c r="D490" s="66">
        <f t="shared" si="4"/>
        <v>2026</v>
      </c>
      <c r="E490" s="67">
        <f t="shared" si="5"/>
        <v>46054</v>
      </c>
      <c r="F490" s="68" t="s">
        <v>63</v>
      </c>
      <c r="G490" s="68"/>
      <c r="H490" s="68"/>
      <c r="I490" s="64" t="s">
        <v>135</v>
      </c>
      <c r="J490" s="69"/>
      <c r="K490" s="69"/>
      <c r="L490" s="70"/>
      <c r="M490" s="70"/>
      <c r="N490" s="65"/>
      <c r="O490" s="71">
        <v>0</v>
      </c>
      <c r="P490" s="72">
        <v>440.03</v>
      </c>
      <c r="Q490" s="73"/>
    </row>
    <row r="491" spans="1:17" ht="14.25" customHeight="1">
      <c r="A491" s="64" t="s">
        <v>122</v>
      </c>
      <c r="B491" s="65">
        <v>46073</v>
      </c>
      <c r="C491" s="66">
        <f t="shared" si="3"/>
        <v>2</v>
      </c>
      <c r="D491" s="66">
        <f t="shared" si="4"/>
        <v>2026</v>
      </c>
      <c r="E491" s="67">
        <f t="shared" si="5"/>
        <v>46054</v>
      </c>
      <c r="F491" s="68" t="s">
        <v>178</v>
      </c>
      <c r="G491" s="68"/>
      <c r="H491" s="68"/>
      <c r="I491" s="64" t="s">
        <v>135</v>
      </c>
      <c r="J491" s="69"/>
      <c r="K491" s="69"/>
      <c r="L491" s="70"/>
      <c r="M491" s="70"/>
      <c r="N491" s="65"/>
      <c r="O491" s="71">
        <v>0</v>
      </c>
      <c r="P491" s="72">
        <v>26880</v>
      </c>
      <c r="Q491" s="73"/>
    </row>
    <row r="492" spans="1:17" ht="14.25" customHeight="1">
      <c r="A492" s="64" t="s">
        <v>122</v>
      </c>
      <c r="B492" s="65">
        <v>46073</v>
      </c>
      <c r="C492" s="66">
        <f t="shared" si="3"/>
        <v>2</v>
      </c>
      <c r="D492" s="66">
        <f t="shared" si="4"/>
        <v>2026</v>
      </c>
      <c r="E492" s="67">
        <f t="shared" si="5"/>
        <v>46054</v>
      </c>
      <c r="F492" s="68" t="s">
        <v>82</v>
      </c>
      <c r="G492" s="68"/>
      <c r="H492" s="68"/>
      <c r="I492" s="64" t="s">
        <v>382</v>
      </c>
      <c r="J492" s="69"/>
      <c r="K492" s="69"/>
      <c r="L492" s="70"/>
      <c r="M492" s="70"/>
      <c r="N492" s="65"/>
      <c r="O492" s="71">
        <v>0</v>
      </c>
      <c r="P492" s="72">
        <v>4351</v>
      </c>
      <c r="Q492" s="73"/>
    </row>
    <row r="493" spans="1:17" ht="14.25" customHeight="1">
      <c r="A493" s="64" t="s">
        <v>132</v>
      </c>
      <c r="B493" s="65">
        <v>46073</v>
      </c>
      <c r="C493" s="66">
        <f t="shared" si="3"/>
        <v>2</v>
      </c>
      <c r="D493" s="66">
        <f t="shared" si="4"/>
        <v>2026</v>
      </c>
      <c r="E493" s="67">
        <f t="shared" si="5"/>
        <v>46054</v>
      </c>
      <c r="F493" s="68" t="s">
        <v>165</v>
      </c>
      <c r="G493" s="68"/>
      <c r="H493" s="68"/>
      <c r="I493" s="64" t="s">
        <v>139</v>
      </c>
      <c r="J493" s="69"/>
      <c r="K493" s="69"/>
      <c r="L493" s="70"/>
      <c r="M493" s="70"/>
      <c r="N493" s="65"/>
      <c r="O493" s="71">
        <v>0.01</v>
      </c>
      <c r="P493" s="72">
        <v>0</v>
      </c>
      <c r="Q493" s="73"/>
    </row>
    <row r="494" spans="1:17" ht="14.25" customHeight="1">
      <c r="A494" s="64" t="s">
        <v>132</v>
      </c>
      <c r="B494" s="65">
        <v>46073</v>
      </c>
      <c r="C494" s="66">
        <f t="shared" si="3"/>
        <v>2</v>
      </c>
      <c r="D494" s="66">
        <f t="shared" si="4"/>
        <v>2026</v>
      </c>
      <c r="E494" s="67">
        <f t="shared" si="5"/>
        <v>46054</v>
      </c>
      <c r="F494" s="68" t="s">
        <v>63</v>
      </c>
      <c r="G494" s="68"/>
      <c r="H494" s="68"/>
      <c r="I494" s="64" t="s">
        <v>383</v>
      </c>
      <c r="J494" s="69"/>
      <c r="K494" s="69"/>
      <c r="L494" s="70"/>
      <c r="M494" s="70"/>
      <c r="N494" s="65"/>
      <c r="O494" s="71">
        <v>0</v>
      </c>
      <c r="P494" s="72">
        <v>54.98</v>
      </c>
      <c r="Q494" s="73"/>
    </row>
    <row r="495" spans="1:17" ht="14.25" customHeight="1">
      <c r="A495" s="64" t="s">
        <v>132</v>
      </c>
      <c r="B495" s="65">
        <v>46073</v>
      </c>
      <c r="C495" s="66">
        <f t="shared" si="3"/>
        <v>2</v>
      </c>
      <c r="D495" s="66">
        <f t="shared" si="4"/>
        <v>2026</v>
      </c>
      <c r="E495" s="67">
        <f t="shared" si="5"/>
        <v>46054</v>
      </c>
      <c r="F495" s="68" t="s">
        <v>63</v>
      </c>
      <c r="G495" s="68"/>
      <c r="H495" s="68"/>
      <c r="I495" s="64" t="s">
        <v>135</v>
      </c>
      <c r="J495" s="69"/>
      <c r="K495" s="69"/>
      <c r="L495" s="70"/>
      <c r="M495" s="70"/>
      <c r="N495" s="65"/>
      <c r="O495" s="71">
        <v>0</v>
      </c>
      <c r="P495" s="72">
        <v>293.36</v>
      </c>
      <c r="Q495" s="73"/>
    </row>
    <row r="496" spans="1:17" ht="14.25" customHeight="1">
      <c r="A496" s="64" t="s">
        <v>132</v>
      </c>
      <c r="B496" s="65">
        <v>46073</v>
      </c>
      <c r="C496" s="66">
        <f t="shared" si="3"/>
        <v>2</v>
      </c>
      <c r="D496" s="66">
        <f t="shared" si="4"/>
        <v>2026</v>
      </c>
      <c r="E496" s="67">
        <f t="shared" si="5"/>
        <v>46054</v>
      </c>
      <c r="F496" s="68" t="s">
        <v>63</v>
      </c>
      <c r="G496" s="68"/>
      <c r="H496" s="68"/>
      <c r="I496" s="64" t="s">
        <v>135</v>
      </c>
      <c r="J496" s="69"/>
      <c r="K496" s="69"/>
      <c r="L496" s="70"/>
      <c r="M496" s="70"/>
      <c r="N496" s="65"/>
      <c r="O496" s="71">
        <v>0</v>
      </c>
      <c r="P496" s="72">
        <v>540</v>
      </c>
      <c r="Q496" s="73"/>
    </row>
    <row r="497" spans="1:17" ht="14.25" customHeight="1">
      <c r="A497" s="64" t="s">
        <v>1</v>
      </c>
      <c r="B497" s="65">
        <v>46076</v>
      </c>
      <c r="C497" s="66">
        <f t="shared" si="3"/>
        <v>2</v>
      </c>
      <c r="D497" s="66">
        <f t="shared" si="4"/>
        <v>2026</v>
      </c>
      <c r="E497" s="67">
        <f t="shared" si="5"/>
        <v>46054</v>
      </c>
      <c r="F497" s="68" t="s">
        <v>138</v>
      </c>
      <c r="G497" s="68"/>
      <c r="H497" s="68"/>
      <c r="I497" s="64" t="s">
        <v>139</v>
      </c>
      <c r="J497" s="69"/>
      <c r="K497" s="69"/>
      <c r="L497" s="70"/>
      <c r="M497" s="70"/>
      <c r="N497" s="65"/>
      <c r="O497" s="71">
        <v>0.06</v>
      </c>
      <c r="P497" s="72">
        <v>0</v>
      </c>
      <c r="Q497" s="73"/>
    </row>
    <row r="498" spans="1:17" ht="14.25" customHeight="1">
      <c r="A498" s="64" t="s">
        <v>1</v>
      </c>
      <c r="B498" s="65">
        <v>46076</v>
      </c>
      <c r="C498" s="66">
        <f t="shared" si="3"/>
        <v>2</v>
      </c>
      <c r="D498" s="66">
        <f t="shared" si="4"/>
        <v>2026</v>
      </c>
      <c r="E498" s="67">
        <f t="shared" si="5"/>
        <v>46054</v>
      </c>
      <c r="F498" s="68" t="s">
        <v>47</v>
      </c>
      <c r="G498" s="68"/>
      <c r="H498" s="68"/>
      <c r="I498" s="64" t="s">
        <v>353</v>
      </c>
      <c r="J498" s="69"/>
      <c r="K498" s="69"/>
      <c r="L498" s="70"/>
      <c r="M498" s="70"/>
      <c r="N498" s="65"/>
      <c r="O498" s="71">
        <v>0</v>
      </c>
      <c r="P498" s="72">
        <v>215.6</v>
      </c>
      <c r="Q498" s="73"/>
    </row>
    <row r="499" spans="1:17" ht="14.25" customHeight="1">
      <c r="A499" s="64" t="s">
        <v>1</v>
      </c>
      <c r="B499" s="65">
        <v>46076</v>
      </c>
      <c r="C499" s="66">
        <f t="shared" si="3"/>
        <v>2</v>
      </c>
      <c r="D499" s="66">
        <f t="shared" si="4"/>
        <v>2026</v>
      </c>
      <c r="E499" s="67">
        <f t="shared" si="5"/>
        <v>46054</v>
      </c>
      <c r="F499" s="68" t="s">
        <v>47</v>
      </c>
      <c r="G499" s="68"/>
      <c r="H499" s="68"/>
      <c r="I499" s="64" t="s">
        <v>353</v>
      </c>
      <c r="J499" s="69"/>
      <c r="K499" s="69"/>
      <c r="L499" s="70"/>
      <c r="M499" s="70"/>
      <c r="N499" s="65"/>
      <c r="O499" s="71">
        <v>0</v>
      </c>
      <c r="P499" s="72">
        <v>263.95</v>
      </c>
      <c r="Q499" s="73"/>
    </row>
    <row r="500" spans="1:17" ht="14.25" customHeight="1">
      <c r="A500" s="64" t="s">
        <v>1</v>
      </c>
      <c r="B500" s="65">
        <v>46076</v>
      </c>
      <c r="C500" s="66">
        <f t="shared" si="3"/>
        <v>2</v>
      </c>
      <c r="D500" s="66">
        <f t="shared" si="4"/>
        <v>2026</v>
      </c>
      <c r="E500" s="67">
        <f t="shared" si="5"/>
        <v>46054</v>
      </c>
      <c r="F500" s="68" t="s">
        <v>47</v>
      </c>
      <c r="G500" s="68"/>
      <c r="H500" s="68"/>
      <c r="I500" s="64" t="s">
        <v>384</v>
      </c>
      <c r="J500" s="69"/>
      <c r="K500" s="69"/>
      <c r="L500" s="70"/>
      <c r="M500" s="70"/>
      <c r="N500" s="65"/>
      <c r="O500" s="71">
        <v>0</v>
      </c>
      <c r="P500" s="72">
        <v>1583.13</v>
      </c>
      <c r="Q500" s="73"/>
    </row>
    <row r="501" spans="1:17" ht="14.25" customHeight="1">
      <c r="A501" s="64" t="s">
        <v>122</v>
      </c>
      <c r="B501" s="65">
        <v>46076</v>
      </c>
      <c r="C501" s="66">
        <f t="shared" si="3"/>
        <v>2</v>
      </c>
      <c r="D501" s="66">
        <f t="shared" si="4"/>
        <v>2026</v>
      </c>
      <c r="E501" s="67">
        <f t="shared" si="5"/>
        <v>46054</v>
      </c>
      <c r="F501" s="68" t="s">
        <v>165</v>
      </c>
      <c r="G501" s="68"/>
      <c r="H501" s="68"/>
      <c r="I501" s="64" t="s">
        <v>139</v>
      </c>
      <c r="J501" s="69"/>
      <c r="K501" s="69"/>
      <c r="L501" s="70"/>
      <c r="M501" s="70"/>
      <c r="N501" s="65"/>
      <c r="O501" s="71">
        <v>2.9</v>
      </c>
      <c r="P501" s="72">
        <v>0</v>
      </c>
      <c r="Q501" s="73"/>
    </row>
    <row r="502" spans="1:17" ht="14.25" customHeight="1">
      <c r="A502" s="64" t="s">
        <v>122</v>
      </c>
      <c r="B502" s="65">
        <v>46076</v>
      </c>
      <c r="C502" s="66">
        <f t="shared" si="3"/>
        <v>2</v>
      </c>
      <c r="D502" s="66">
        <f t="shared" si="4"/>
        <v>2026</v>
      </c>
      <c r="E502" s="67">
        <f t="shared" si="5"/>
        <v>46054</v>
      </c>
      <c r="F502" s="68" t="s">
        <v>82</v>
      </c>
      <c r="G502" s="68"/>
      <c r="H502" s="68"/>
      <c r="I502" s="64" t="s">
        <v>223</v>
      </c>
      <c r="J502" s="69"/>
      <c r="K502" s="69"/>
      <c r="L502" s="70"/>
      <c r="M502" s="70"/>
      <c r="N502" s="65"/>
      <c r="O502" s="71">
        <v>0</v>
      </c>
      <c r="P502" s="72">
        <v>36.99</v>
      </c>
      <c r="Q502" s="73"/>
    </row>
    <row r="503" spans="1:17" ht="14.25" customHeight="1">
      <c r="A503" s="64" t="s">
        <v>122</v>
      </c>
      <c r="B503" s="65">
        <v>46076</v>
      </c>
      <c r="C503" s="66">
        <f t="shared" si="3"/>
        <v>2</v>
      </c>
      <c r="D503" s="66">
        <f t="shared" si="4"/>
        <v>2026</v>
      </c>
      <c r="E503" s="67">
        <f t="shared" si="5"/>
        <v>46054</v>
      </c>
      <c r="F503" s="68" t="s">
        <v>82</v>
      </c>
      <c r="G503" s="68"/>
      <c r="H503" s="68"/>
      <c r="I503" s="64" t="s">
        <v>223</v>
      </c>
      <c r="J503" s="69"/>
      <c r="K503" s="69"/>
      <c r="L503" s="70"/>
      <c r="M503" s="70"/>
      <c r="N503" s="65"/>
      <c r="O503" s="71">
        <v>0</v>
      </c>
      <c r="P503" s="72">
        <v>61.9</v>
      </c>
      <c r="Q503" s="73"/>
    </row>
    <row r="504" spans="1:17" ht="14.25" customHeight="1">
      <c r="A504" s="64" t="s">
        <v>122</v>
      </c>
      <c r="B504" s="65">
        <v>46076</v>
      </c>
      <c r="C504" s="66">
        <f t="shared" si="3"/>
        <v>2</v>
      </c>
      <c r="D504" s="66">
        <f t="shared" si="4"/>
        <v>2026</v>
      </c>
      <c r="E504" s="67">
        <f t="shared" si="5"/>
        <v>46054</v>
      </c>
      <c r="F504" s="68" t="s">
        <v>82</v>
      </c>
      <c r="G504" s="68"/>
      <c r="H504" s="68"/>
      <c r="I504" s="64" t="s">
        <v>223</v>
      </c>
      <c r="J504" s="69"/>
      <c r="K504" s="69"/>
      <c r="L504" s="70"/>
      <c r="M504" s="70"/>
      <c r="N504" s="65"/>
      <c r="O504" s="71">
        <v>0</v>
      </c>
      <c r="P504" s="72">
        <v>28</v>
      </c>
      <c r="Q504" s="73"/>
    </row>
    <row r="505" spans="1:17" ht="14.25" customHeight="1">
      <c r="A505" s="64" t="s">
        <v>122</v>
      </c>
      <c r="B505" s="65">
        <v>46076</v>
      </c>
      <c r="C505" s="66">
        <f t="shared" si="3"/>
        <v>2</v>
      </c>
      <c r="D505" s="66">
        <f t="shared" si="4"/>
        <v>2026</v>
      </c>
      <c r="E505" s="67">
        <f t="shared" si="5"/>
        <v>46054</v>
      </c>
      <c r="F505" s="68" t="s">
        <v>82</v>
      </c>
      <c r="G505" s="68"/>
      <c r="H505" s="68"/>
      <c r="I505" s="64" t="s">
        <v>223</v>
      </c>
      <c r="J505" s="69"/>
      <c r="K505" s="69"/>
      <c r="L505" s="70"/>
      <c r="M505" s="70"/>
      <c r="N505" s="65"/>
      <c r="O505" s="71">
        <v>0</v>
      </c>
      <c r="P505" s="72">
        <v>38.74</v>
      </c>
      <c r="Q505" s="73"/>
    </row>
    <row r="506" spans="1:17" ht="14.25" customHeight="1">
      <c r="A506" s="64" t="s">
        <v>122</v>
      </c>
      <c r="B506" s="65">
        <v>46076</v>
      </c>
      <c r="C506" s="66">
        <f t="shared" si="3"/>
        <v>2</v>
      </c>
      <c r="D506" s="66">
        <f t="shared" si="4"/>
        <v>2026</v>
      </c>
      <c r="E506" s="67">
        <f t="shared" si="5"/>
        <v>46054</v>
      </c>
      <c r="F506" s="68" t="s">
        <v>82</v>
      </c>
      <c r="G506" s="68"/>
      <c r="H506" s="68"/>
      <c r="I506" s="64" t="s">
        <v>223</v>
      </c>
      <c r="J506" s="69"/>
      <c r="K506" s="69"/>
      <c r="L506" s="70"/>
      <c r="M506" s="70"/>
      <c r="N506" s="65"/>
      <c r="O506" s="71">
        <v>0</v>
      </c>
      <c r="P506" s="72">
        <v>113.39</v>
      </c>
      <c r="Q506" s="73"/>
    </row>
    <row r="507" spans="1:17" ht="14.25" customHeight="1">
      <c r="A507" s="64" t="s">
        <v>122</v>
      </c>
      <c r="B507" s="65">
        <v>46076</v>
      </c>
      <c r="C507" s="66">
        <f t="shared" si="3"/>
        <v>2</v>
      </c>
      <c r="D507" s="66">
        <f t="shared" si="4"/>
        <v>2026</v>
      </c>
      <c r="E507" s="67">
        <f t="shared" si="5"/>
        <v>46054</v>
      </c>
      <c r="F507" s="68" t="s">
        <v>98</v>
      </c>
      <c r="G507" s="68"/>
      <c r="H507" s="68"/>
      <c r="I507" s="64" t="s">
        <v>353</v>
      </c>
      <c r="J507" s="69"/>
      <c r="K507" s="69"/>
      <c r="L507" s="70"/>
      <c r="M507" s="70"/>
      <c r="N507" s="65"/>
      <c r="O507" s="71">
        <v>0</v>
      </c>
      <c r="P507" s="72">
        <v>304.92</v>
      </c>
      <c r="Q507" s="73"/>
    </row>
    <row r="508" spans="1:17" ht="14.25" customHeight="1">
      <c r="A508" s="64" t="s">
        <v>122</v>
      </c>
      <c r="B508" s="65">
        <v>46076</v>
      </c>
      <c r="C508" s="66">
        <f t="shared" si="3"/>
        <v>2</v>
      </c>
      <c r="D508" s="66">
        <f t="shared" si="4"/>
        <v>2026</v>
      </c>
      <c r="E508" s="67">
        <f t="shared" si="5"/>
        <v>46054</v>
      </c>
      <c r="F508" s="68" t="s">
        <v>102</v>
      </c>
      <c r="G508" s="68"/>
      <c r="H508" s="68"/>
      <c r="I508" s="64" t="s">
        <v>129</v>
      </c>
      <c r="J508" s="69"/>
      <c r="K508" s="69"/>
      <c r="L508" s="70"/>
      <c r="M508" s="70"/>
      <c r="N508" s="65"/>
      <c r="O508" s="71">
        <v>0</v>
      </c>
      <c r="P508" s="72">
        <v>1.75</v>
      </c>
      <c r="Q508" s="73"/>
    </row>
    <row r="509" spans="1:17" ht="14.25" customHeight="1">
      <c r="A509" s="64" t="s">
        <v>122</v>
      </c>
      <c r="B509" s="65">
        <v>46076</v>
      </c>
      <c r="C509" s="66">
        <f t="shared" si="3"/>
        <v>2</v>
      </c>
      <c r="D509" s="66">
        <f t="shared" si="4"/>
        <v>2026</v>
      </c>
      <c r="E509" s="67">
        <f t="shared" si="5"/>
        <v>46054</v>
      </c>
      <c r="F509" s="68" t="s">
        <v>102</v>
      </c>
      <c r="G509" s="68"/>
      <c r="H509" s="68"/>
      <c r="I509" s="64" t="s">
        <v>129</v>
      </c>
      <c r="J509" s="69"/>
      <c r="K509" s="69"/>
      <c r="L509" s="70"/>
      <c r="M509" s="70"/>
      <c r="N509" s="65"/>
      <c r="O509" s="71">
        <v>0</v>
      </c>
      <c r="P509" s="72">
        <v>9.8000000000000007</v>
      </c>
      <c r="Q509" s="73"/>
    </row>
    <row r="510" spans="1:17" ht="14.25" customHeight="1">
      <c r="A510" s="64" t="s">
        <v>122</v>
      </c>
      <c r="B510" s="65">
        <v>46076</v>
      </c>
      <c r="C510" s="66">
        <f t="shared" si="3"/>
        <v>2</v>
      </c>
      <c r="D510" s="66">
        <f t="shared" si="4"/>
        <v>2026</v>
      </c>
      <c r="E510" s="67">
        <f t="shared" si="5"/>
        <v>46054</v>
      </c>
      <c r="F510" s="68" t="s">
        <v>63</v>
      </c>
      <c r="G510" s="68"/>
      <c r="H510" s="68"/>
      <c r="I510" s="64" t="s">
        <v>172</v>
      </c>
      <c r="J510" s="69"/>
      <c r="K510" s="69"/>
      <c r="L510" s="70"/>
      <c r="M510" s="70"/>
      <c r="N510" s="65"/>
      <c r="O510" s="71">
        <v>0</v>
      </c>
      <c r="P510" s="72">
        <v>216.16</v>
      </c>
      <c r="Q510" s="73"/>
    </row>
    <row r="511" spans="1:17" ht="14.25" customHeight="1">
      <c r="A511" s="64" t="s">
        <v>122</v>
      </c>
      <c r="B511" s="65">
        <v>46076</v>
      </c>
      <c r="C511" s="66">
        <f t="shared" si="3"/>
        <v>2</v>
      </c>
      <c r="D511" s="66">
        <f t="shared" si="4"/>
        <v>2026</v>
      </c>
      <c r="E511" s="67">
        <f t="shared" si="5"/>
        <v>46054</v>
      </c>
      <c r="F511" s="68" t="s">
        <v>47</v>
      </c>
      <c r="G511" s="68"/>
      <c r="H511" s="68"/>
      <c r="I511" s="64" t="s">
        <v>384</v>
      </c>
      <c r="J511" s="69"/>
      <c r="K511" s="69"/>
      <c r="L511" s="70"/>
      <c r="M511" s="70"/>
      <c r="N511" s="65"/>
      <c r="O511" s="71">
        <v>0</v>
      </c>
      <c r="P511" s="72">
        <v>4043.43</v>
      </c>
      <c r="Q511" s="73"/>
    </row>
    <row r="512" spans="1:17" ht="14.25" customHeight="1">
      <c r="A512" s="64" t="s">
        <v>132</v>
      </c>
      <c r="B512" s="65">
        <v>46076</v>
      </c>
      <c r="C512" s="66">
        <f t="shared" ref="C512:C606" si="6">MONTH(B512)</f>
        <v>2</v>
      </c>
      <c r="D512" s="66">
        <f t="shared" ref="D512:D606" si="7">YEAR(B512)</f>
        <v>2026</v>
      </c>
      <c r="E512" s="67">
        <f t="shared" ref="E512:E766" si="8">(C512&amp;"/"&amp;D512)*1</f>
        <v>46054</v>
      </c>
      <c r="F512" s="68" t="s">
        <v>165</v>
      </c>
      <c r="G512" s="68"/>
      <c r="H512" s="68"/>
      <c r="I512" s="64" t="s">
        <v>139</v>
      </c>
      <c r="J512" s="69"/>
      <c r="K512" s="69"/>
      <c r="L512" s="70"/>
      <c r="M512" s="70"/>
      <c r="N512" s="65"/>
      <c r="O512" s="71">
        <v>0.04</v>
      </c>
      <c r="P512" s="72">
        <v>0</v>
      </c>
      <c r="Q512" s="73"/>
    </row>
    <row r="513" spans="1:17" ht="14.25" customHeight="1">
      <c r="A513" s="64" t="s">
        <v>132</v>
      </c>
      <c r="B513" s="65">
        <v>46076</v>
      </c>
      <c r="C513" s="66">
        <f t="shared" si="6"/>
        <v>2</v>
      </c>
      <c r="D513" s="66">
        <f t="shared" si="7"/>
        <v>2026</v>
      </c>
      <c r="E513" s="67">
        <f t="shared" si="8"/>
        <v>46054</v>
      </c>
      <c r="F513" s="68" t="s">
        <v>98</v>
      </c>
      <c r="G513" s="68"/>
      <c r="H513" s="68"/>
      <c r="I513" s="64" t="s">
        <v>353</v>
      </c>
      <c r="J513" s="69"/>
      <c r="K513" s="69"/>
      <c r="L513" s="70"/>
      <c r="M513" s="70"/>
      <c r="N513" s="65"/>
      <c r="O513" s="71">
        <v>0</v>
      </c>
      <c r="P513" s="72">
        <v>680.65</v>
      </c>
      <c r="Q513" s="73"/>
    </row>
    <row r="514" spans="1:17" ht="14.25" customHeight="1">
      <c r="A514" s="64" t="s">
        <v>132</v>
      </c>
      <c r="B514" s="65">
        <v>46076</v>
      </c>
      <c r="C514" s="66">
        <f t="shared" si="6"/>
        <v>2</v>
      </c>
      <c r="D514" s="66">
        <f t="shared" si="7"/>
        <v>2026</v>
      </c>
      <c r="E514" s="67">
        <f t="shared" si="8"/>
        <v>46054</v>
      </c>
      <c r="F514" s="68" t="s">
        <v>102</v>
      </c>
      <c r="G514" s="68"/>
      <c r="H514" s="68"/>
      <c r="I514" s="64" t="s">
        <v>129</v>
      </c>
      <c r="J514" s="69"/>
      <c r="K514" s="69"/>
      <c r="L514" s="70"/>
      <c r="M514" s="70"/>
      <c r="N514" s="65"/>
      <c r="O514" s="71">
        <v>0</v>
      </c>
      <c r="P514" s="72">
        <v>9.8000000000000007</v>
      </c>
      <c r="Q514" s="73"/>
    </row>
    <row r="515" spans="1:17" ht="14.25" customHeight="1">
      <c r="A515" s="64" t="s">
        <v>132</v>
      </c>
      <c r="B515" s="65">
        <v>46076</v>
      </c>
      <c r="C515" s="66">
        <f t="shared" si="6"/>
        <v>2</v>
      </c>
      <c r="D515" s="66">
        <f t="shared" si="7"/>
        <v>2026</v>
      </c>
      <c r="E515" s="67">
        <f t="shared" si="8"/>
        <v>46054</v>
      </c>
      <c r="F515" s="68" t="s">
        <v>98</v>
      </c>
      <c r="G515" s="68"/>
      <c r="H515" s="68"/>
      <c r="I515" s="64" t="s">
        <v>384</v>
      </c>
      <c r="J515" s="69"/>
      <c r="K515" s="69"/>
      <c r="L515" s="70"/>
      <c r="M515" s="70"/>
      <c r="N515" s="65"/>
      <c r="O515" s="71">
        <v>0</v>
      </c>
      <c r="P515" s="72">
        <v>699.6</v>
      </c>
      <c r="Q515" s="73"/>
    </row>
    <row r="516" spans="1:17" ht="14.25" customHeight="1">
      <c r="A516" s="64" t="s">
        <v>1</v>
      </c>
      <c r="B516" s="65">
        <v>46077</v>
      </c>
      <c r="C516" s="66">
        <f t="shared" si="6"/>
        <v>2</v>
      </c>
      <c r="D516" s="66">
        <f t="shared" si="7"/>
        <v>2026</v>
      </c>
      <c r="E516" s="67">
        <f t="shared" si="8"/>
        <v>46054</v>
      </c>
      <c r="F516" s="68" t="s">
        <v>102</v>
      </c>
      <c r="G516" s="68"/>
      <c r="H516" s="68"/>
      <c r="I516" s="64" t="s">
        <v>129</v>
      </c>
      <c r="J516" s="69"/>
      <c r="K516" s="69"/>
      <c r="L516" s="70"/>
      <c r="M516" s="70"/>
      <c r="N516" s="65"/>
      <c r="O516" s="71">
        <v>0</v>
      </c>
      <c r="P516" s="72">
        <v>9.8000000000000007</v>
      </c>
      <c r="Q516" s="73"/>
    </row>
    <row r="517" spans="1:17" ht="14.25" customHeight="1">
      <c r="A517" s="64" t="s">
        <v>122</v>
      </c>
      <c r="B517" s="65">
        <v>46077</v>
      </c>
      <c r="C517" s="66">
        <f t="shared" si="6"/>
        <v>2</v>
      </c>
      <c r="D517" s="66">
        <f t="shared" si="7"/>
        <v>2026</v>
      </c>
      <c r="E517" s="67">
        <f t="shared" si="8"/>
        <v>46054</v>
      </c>
      <c r="F517" s="68" t="s">
        <v>165</v>
      </c>
      <c r="G517" s="68"/>
      <c r="H517" s="68"/>
      <c r="I517" s="64" t="s">
        <v>139</v>
      </c>
      <c r="J517" s="69"/>
      <c r="K517" s="69"/>
      <c r="L517" s="70"/>
      <c r="M517" s="70"/>
      <c r="N517" s="65"/>
      <c r="O517" s="71">
        <v>20.010000000000002</v>
      </c>
      <c r="P517" s="72">
        <v>0</v>
      </c>
      <c r="Q517" s="73"/>
    </row>
    <row r="518" spans="1:17" ht="14.25" customHeight="1">
      <c r="A518" s="64" t="s">
        <v>122</v>
      </c>
      <c r="B518" s="65">
        <v>46077</v>
      </c>
      <c r="C518" s="66">
        <f t="shared" si="6"/>
        <v>2</v>
      </c>
      <c r="D518" s="66">
        <f t="shared" si="7"/>
        <v>2026</v>
      </c>
      <c r="E518" s="67">
        <f t="shared" si="8"/>
        <v>46054</v>
      </c>
      <c r="F518" s="68" t="s">
        <v>46</v>
      </c>
      <c r="G518" s="68"/>
      <c r="H518" s="68"/>
      <c r="I518" s="64" t="s">
        <v>385</v>
      </c>
      <c r="J518" s="69"/>
      <c r="K518" s="69"/>
      <c r="L518" s="70"/>
      <c r="M518" s="70"/>
      <c r="N518" s="65"/>
      <c r="O518" s="71">
        <v>0</v>
      </c>
      <c r="P518" s="72">
        <v>1900</v>
      </c>
      <c r="Q518" s="73"/>
    </row>
    <row r="519" spans="1:17" ht="14.25" customHeight="1">
      <c r="A519" s="64" t="s">
        <v>122</v>
      </c>
      <c r="B519" s="65">
        <v>46077</v>
      </c>
      <c r="C519" s="66">
        <f t="shared" si="6"/>
        <v>2</v>
      </c>
      <c r="D519" s="66">
        <f t="shared" si="7"/>
        <v>2026</v>
      </c>
      <c r="E519" s="67">
        <f t="shared" si="8"/>
        <v>46054</v>
      </c>
      <c r="F519" s="68" t="s">
        <v>98</v>
      </c>
      <c r="G519" s="68"/>
      <c r="H519" s="68"/>
      <c r="I519" s="64" t="s">
        <v>386</v>
      </c>
      <c r="J519" s="69"/>
      <c r="K519" s="69"/>
      <c r="L519" s="70"/>
      <c r="M519" s="70"/>
      <c r="N519" s="65"/>
      <c r="O519" s="71">
        <v>0</v>
      </c>
      <c r="P519" s="72">
        <v>1560</v>
      </c>
      <c r="Q519" s="73"/>
    </row>
    <row r="520" spans="1:17" ht="14.25" customHeight="1">
      <c r="A520" s="64" t="s">
        <v>122</v>
      </c>
      <c r="B520" s="65">
        <v>46077</v>
      </c>
      <c r="C520" s="66">
        <f t="shared" si="6"/>
        <v>2</v>
      </c>
      <c r="D520" s="66">
        <f t="shared" si="7"/>
        <v>2026</v>
      </c>
      <c r="E520" s="67">
        <f t="shared" si="8"/>
        <v>46054</v>
      </c>
      <c r="F520" s="68" t="s">
        <v>102</v>
      </c>
      <c r="G520" s="68"/>
      <c r="H520" s="68"/>
      <c r="I520" s="64" t="s">
        <v>129</v>
      </c>
      <c r="J520" s="69"/>
      <c r="K520" s="69"/>
      <c r="L520" s="70"/>
      <c r="M520" s="70"/>
      <c r="N520" s="65"/>
      <c r="O520" s="71">
        <v>0</v>
      </c>
      <c r="P520" s="72">
        <v>9.8000000000000007</v>
      </c>
      <c r="Q520" s="73"/>
    </row>
    <row r="521" spans="1:17" ht="14.25" customHeight="1">
      <c r="A521" s="64" t="s">
        <v>122</v>
      </c>
      <c r="B521" s="65">
        <v>46077</v>
      </c>
      <c r="C521" s="66">
        <f t="shared" si="6"/>
        <v>2</v>
      </c>
      <c r="D521" s="66">
        <f t="shared" si="7"/>
        <v>2026</v>
      </c>
      <c r="E521" s="67">
        <f t="shared" si="8"/>
        <v>46054</v>
      </c>
      <c r="F521" s="68" t="s">
        <v>63</v>
      </c>
      <c r="G521" s="68"/>
      <c r="H521" s="68"/>
      <c r="I521" s="64" t="s">
        <v>387</v>
      </c>
      <c r="J521" s="69"/>
      <c r="K521" s="69"/>
      <c r="L521" s="70"/>
      <c r="M521" s="70"/>
      <c r="N521" s="65"/>
      <c r="O521" s="71">
        <v>0</v>
      </c>
      <c r="P521" s="72">
        <v>15580.16</v>
      </c>
      <c r="Q521" s="73"/>
    </row>
    <row r="522" spans="1:17" ht="14.25" customHeight="1">
      <c r="A522" s="64" t="s">
        <v>122</v>
      </c>
      <c r="B522" s="65">
        <v>46077</v>
      </c>
      <c r="C522" s="66">
        <f t="shared" si="6"/>
        <v>2</v>
      </c>
      <c r="D522" s="66">
        <f t="shared" si="7"/>
        <v>2026</v>
      </c>
      <c r="E522" s="67">
        <f t="shared" si="8"/>
        <v>46054</v>
      </c>
      <c r="F522" s="68" t="s">
        <v>82</v>
      </c>
      <c r="G522" s="68"/>
      <c r="H522" s="68"/>
      <c r="I522" s="64" t="s">
        <v>387</v>
      </c>
      <c r="J522" s="69"/>
      <c r="K522" s="69"/>
      <c r="L522" s="70"/>
      <c r="M522" s="70"/>
      <c r="N522" s="65"/>
      <c r="O522" s="71">
        <v>0</v>
      </c>
      <c r="P522" s="72">
        <v>4498.62</v>
      </c>
      <c r="Q522" s="73"/>
    </row>
    <row r="523" spans="1:17" ht="14.25" customHeight="1">
      <c r="A523" s="64" t="s">
        <v>122</v>
      </c>
      <c r="B523" s="65">
        <v>46077</v>
      </c>
      <c r="C523" s="66">
        <f t="shared" si="6"/>
        <v>2</v>
      </c>
      <c r="D523" s="66">
        <f t="shared" si="7"/>
        <v>2026</v>
      </c>
      <c r="E523" s="67">
        <f t="shared" si="8"/>
        <v>46054</v>
      </c>
      <c r="F523" s="68" t="s">
        <v>82</v>
      </c>
      <c r="G523" s="68"/>
      <c r="H523" s="68"/>
      <c r="I523" s="64" t="s">
        <v>387</v>
      </c>
      <c r="J523" s="69"/>
      <c r="K523" s="69"/>
      <c r="L523" s="70"/>
      <c r="M523" s="70"/>
      <c r="N523" s="65"/>
      <c r="O523" s="71">
        <v>0</v>
      </c>
      <c r="P523" s="72">
        <v>3820</v>
      </c>
      <c r="Q523" s="73"/>
    </row>
    <row r="524" spans="1:17" ht="14.25" customHeight="1">
      <c r="A524" s="64" t="s">
        <v>122</v>
      </c>
      <c r="B524" s="65">
        <v>46077</v>
      </c>
      <c r="C524" s="66">
        <f t="shared" si="6"/>
        <v>2</v>
      </c>
      <c r="D524" s="66">
        <f t="shared" si="7"/>
        <v>2026</v>
      </c>
      <c r="E524" s="67">
        <f t="shared" si="8"/>
        <v>46054</v>
      </c>
      <c r="F524" s="68" t="s">
        <v>82</v>
      </c>
      <c r="G524" s="68"/>
      <c r="H524" s="68"/>
      <c r="I524" s="64" t="s">
        <v>387</v>
      </c>
      <c r="J524" s="69"/>
      <c r="K524" s="69"/>
      <c r="L524" s="70"/>
      <c r="M524" s="70"/>
      <c r="N524" s="65"/>
      <c r="O524" s="71">
        <v>0</v>
      </c>
      <c r="P524" s="72">
        <v>4940.1899999999996</v>
      </c>
      <c r="Q524" s="73"/>
    </row>
    <row r="525" spans="1:17" ht="14.25" customHeight="1">
      <c r="A525" s="64" t="s">
        <v>132</v>
      </c>
      <c r="B525" s="65">
        <v>46077</v>
      </c>
      <c r="C525" s="66">
        <f t="shared" si="6"/>
        <v>2</v>
      </c>
      <c r="D525" s="66">
        <f t="shared" si="7"/>
        <v>2026</v>
      </c>
      <c r="E525" s="67">
        <f t="shared" si="8"/>
        <v>46054</v>
      </c>
      <c r="F525" s="68" t="s">
        <v>165</v>
      </c>
      <c r="G525" s="68"/>
      <c r="H525" s="68"/>
      <c r="I525" s="64" t="s">
        <v>139</v>
      </c>
      <c r="J525" s="69"/>
      <c r="K525" s="69"/>
      <c r="L525" s="70"/>
      <c r="M525" s="70"/>
      <c r="N525" s="65"/>
      <c r="O525" s="71">
        <v>0.13</v>
      </c>
      <c r="P525" s="72">
        <v>0</v>
      </c>
      <c r="Q525" s="73"/>
    </row>
    <row r="526" spans="1:17" ht="14.25" customHeight="1">
      <c r="A526" s="64" t="s">
        <v>132</v>
      </c>
      <c r="B526" s="65">
        <v>46077</v>
      </c>
      <c r="C526" s="66">
        <f t="shared" si="6"/>
        <v>2</v>
      </c>
      <c r="D526" s="66">
        <f t="shared" si="7"/>
        <v>2026</v>
      </c>
      <c r="E526" s="67">
        <f t="shared" si="8"/>
        <v>46054</v>
      </c>
      <c r="F526" s="68" t="s">
        <v>82</v>
      </c>
      <c r="G526" s="68"/>
      <c r="H526" s="68"/>
      <c r="I526" s="64" t="s">
        <v>388</v>
      </c>
      <c r="J526" s="69"/>
      <c r="K526" s="69"/>
      <c r="L526" s="70"/>
      <c r="M526" s="70"/>
      <c r="N526" s="65"/>
      <c r="O526" s="71">
        <v>0</v>
      </c>
      <c r="P526" s="72">
        <v>1402</v>
      </c>
      <c r="Q526" s="73"/>
    </row>
    <row r="527" spans="1:17" ht="14.25" customHeight="1">
      <c r="A527" s="64" t="s">
        <v>132</v>
      </c>
      <c r="B527" s="65">
        <v>46077</v>
      </c>
      <c r="C527" s="66">
        <f t="shared" si="6"/>
        <v>2</v>
      </c>
      <c r="D527" s="66">
        <f t="shared" si="7"/>
        <v>2026</v>
      </c>
      <c r="E527" s="67">
        <f t="shared" si="8"/>
        <v>46054</v>
      </c>
      <c r="F527" s="68" t="s">
        <v>82</v>
      </c>
      <c r="G527" s="68"/>
      <c r="H527" s="68"/>
      <c r="I527" s="64" t="s">
        <v>389</v>
      </c>
      <c r="J527" s="69"/>
      <c r="K527" s="69"/>
      <c r="L527" s="70"/>
      <c r="M527" s="70"/>
      <c r="N527" s="65"/>
      <c r="O527" s="71">
        <v>0</v>
      </c>
      <c r="P527" s="72">
        <v>278.8</v>
      </c>
      <c r="Q527" s="73"/>
    </row>
    <row r="528" spans="1:17" ht="14.25" customHeight="1">
      <c r="A528" s="64" t="s">
        <v>132</v>
      </c>
      <c r="B528" s="65">
        <v>46077</v>
      </c>
      <c r="C528" s="66">
        <f t="shared" si="6"/>
        <v>2</v>
      </c>
      <c r="D528" s="66">
        <f t="shared" si="7"/>
        <v>2026</v>
      </c>
      <c r="E528" s="67">
        <f t="shared" si="8"/>
        <v>46054</v>
      </c>
      <c r="F528" s="68" t="s">
        <v>82</v>
      </c>
      <c r="G528" s="68"/>
      <c r="H528" s="68"/>
      <c r="I528" s="64" t="s">
        <v>223</v>
      </c>
      <c r="J528" s="69"/>
      <c r="K528" s="69"/>
      <c r="L528" s="70"/>
      <c r="M528" s="70"/>
      <c r="N528" s="65"/>
      <c r="O528" s="71">
        <v>0</v>
      </c>
      <c r="P528" s="72">
        <v>41.49</v>
      </c>
      <c r="Q528" s="73"/>
    </row>
    <row r="529" spans="1:17" ht="14.25" customHeight="1">
      <c r="A529" s="64" t="s">
        <v>132</v>
      </c>
      <c r="B529" s="65">
        <v>46077</v>
      </c>
      <c r="C529" s="66">
        <f t="shared" si="6"/>
        <v>2</v>
      </c>
      <c r="D529" s="66">
        <f t="shared" si="7"/>
        <v>2026</v>
      </c>
      <c r="E529" s="67">
        <f t="shared" si="8"/>
        <v>46054</v>
      </c>
      <c r="F529" s="68" t="s">
        <v>82</v>
      </c>
      <c r="G529" s="68"/>
      <c r="H529" s="68"/>
      <c r="I529" s="64" t="s">
        <v>152</v>
      </c>
      <c r="J529" s="69"/>
      <c r="K529" s="69"/>
      <c r="L529" s="70"/>
      <c r="M529" s="70"/>
      <c r="N529" s="65"/>
      <c r="O529" s="71">
        <v>0</v>
      </c>
      <c r="P529" s="72">
        <v>45.98</v>
      </c>
      <c r="Q529" s="73"/>
    </row>
    <row r="530" spans="1:17" ht="14.25" customHeight="1">
      <c r="A530" s="64" t="s">
        <v>132</v>
      </c>
      <c r="B530" s="65">
        <v>46077</v>
      </c>
      <c r="C530" s="66">
        <f t="shared" si="6"/>
        <v>2</v>
      </c>
      <c r="D530" s="66">
        <f t="shared" si="7"/>
        <v>2026</v>
      </c>
      <c r="E530" s="67">
        <f t="shared" si="8"/>
        <v>46054</v>
      </c>
      <c r="F530" s="68" t="s">
        <v>82</v>
      </c>
      <c r="G530" s="68"/>
      <c r="H530" s="68"/>
      <c r="I530" s="64" t="s">
        <v>223</v>
      </c>
      <c r="J530" s="69"/>
      <c r="K530" s="69"/>
      <c r="L530" s="70"/>
      <c r="M530" s="70"/>
      <c r="N530" s="65"/>
      <c r="O530" s="71">
        <v>0</v>
      </c>
      <c r="P530" s="72">
        <v>47.97</v>
      </c>
      <c r="Q530" s="73"/>
    </row>
    <row r="531" spans="1:17" ht="14.25" customHeight="1">
      <c r="A531" s="64" t="s">
        <v>132</v>
      </c>
      <c r="B531" s="65">
        <v>46077</v>
      </c>
      <c r="C531" s="66">
        <f t="shared" si="6"/>
        <v>2</v>
      </c>
      <c r="D531" s="66">
        <f t="shared" si="7"/>
        <v>2026</v>
      </c>
      <c r="E531" s="67">
        <f t="shared" si="8"/>
        <v>46054</v>
      </c>
      <c r="F531" s="68" t="s">
        <v>82</v>
      </c>
      <c r="G531" s="68"/>
      <c r="H531" s="68"/>
      <c r="I531" s="64" t="s">
        <v>152</v>
      </c>
      <c r="J531" s="69"/>
      <c r="K531" s="69"/>
      <c r="L531" s="70"/>
      <c r="M531" s="70"/>
      <c r="N531" s="65"/>
      <c r="O531" s="71">
        <v>0</v>
      </c>
      <c r="P531" s="72">
        <v>159.9</v>
      </c>
      <c r="Q531" s="73"/>
    </row>
    <row r="532" spans="1:17" ht="14.25" customHeight="1">
      <c r="A532" s="64" t="s">
        <v>132</v>
      </c>
      <c r="B532" s="65">
        <v>46077</v>
      </c>
      <c r="C532" s="66">
        <f t="shared" si="6"/>
        <v>2</v>
      </c>
      <c r="D532" s="66">
        <f t="shared" si="7"/>
        <v>2026</v>
      </c>
      <c r="E532" s="67">
        <f t="shared" si="8"/>
        <v>46054</v>
      </c>
      <c r="F532" s="68" t="s">
        <v>63</v>
      </c>
      <c r="G532" s="68"/>
      <c r="H532" s="68"/>
      <c r="I532" s="64" t="s">
        <v>387</v>
      </c>
      <c r="J532" s="69"/>
      <c r="K532" s="69"/>
      <c r="L532" s="70"/>
      <c r="M532" s="70"/>
      <c r="N532" s="65"/>
      <c r="O532" s="71">
        <v>0</v>
      </c>
      <c r="P532" s="72">
        <v>1182.23</v>
      </c>
      <c r="Q532" s="73"/>
    </row>
    <row r="533" spans="1:17" ht="14.25" customHeight="1">
      <c r="A533" s="64" t="s">
        <v>1</v>
      </c>
      <c r="B533" s="65">
        <v>46078</v>
      </c>
      <c r="C533" s="66">
        <f t="shared" si="6"/>
        <v>2</v>
      </c>
      <c r="D533" s="66">
        <f t="shared" si="7"/>
        <v>2026</v>
      </c>
      <c r="E533" s="67">
        <f t="shared" si="8"/>
        <v>46054</v>
      </c>
      <c r="F533" s="68" t="s">
        <v>123</v>
      </c>
      <c r="G533" s="68"/>
      <c r="H533" s="68"/>
      <c r="I533" s="64" t="s">
        <v>239</v>
      </c>
      <c r="J533" s="69"/>
      <c r="K533" s="69"/>
      <c r="L533" s="70"/>
      <c r="M533" s="70"/>
      <c r="N533" s="65"/>
      <c r="O533" s="71">
        <v>2000</v>
      </c>
      <c r="P533" s="72">
        <v>0</v>
      </c>
      <c r="Q533" s="73"/>
    </row>
    <row r="534" spans="1:17" ht="14.25" customHeight="1">
      <c r="A534" s="64" t="s">
        <v>1</v>
      </c>
      <c r="B534" s="65">
        <v>46078</v>
      </c>
      <c r="C534" s="66">
        <f t="shared" si="6"/>
        <v>2</v>
      </c>
      <c r="D534" s="66">
        <f t="shared" si="7"/>
        <v>2026</v>
      </c>
      <c r="E534" s="67">
        <f t="shared" si="8"/>
        <v>46054</v>
      </c>
      <c r="F534" s="68" t="s">
        <v>123</v>
      </c>
      <c r="G534" s="68"/>
      <c r="H534" s="68"/>
      <c r="I534" s="64" t="s">
        <v>239</v>
      </c>
      <c r="J534" s="69"/>
      <c r="K534" s="69"/>
      <c r="L534" s="70"/>
      <c r="M534" s="70"/>
      <c r="N534" s="65"/>
      <c r="O534" s="71">
        <v>2000</v>
      </c>
      <c r="P534" s="72">
        <v>0</v>
      </c>
      <c r="Q534" s="73"/>
    </row>
    <row r="535" spans="1:17" ht="14.25" customHeight="1">
      <c r="A535" s="64" t="s">
        <v>1</v>
      </c>
      <c r="B535" s="65">
        <v>46078</v>
      </c>
      <c r="C535" s="66">
        <f t="shared" si="6"/>
        <v>2</v>
      </c>
      <c r="D535" s="66">
        <f t="shared" si="7"/>
        <v>2026</v>
      </c>
      <c r="E535" s="67">
        <f t="shared" si="8"/>
        <v>46054</v>
      </c>
      <c r="F535" s="68" t="s">
        <v>123</v>
      </c>
      <c r="G535" s="68"/>
      <c r="H535" s="68"/>
      <c r="I535" s="64" t="s">
        <v>239</v>
      </c>
      <c r="J535" s="69"/>
      <c r="K535" s="69"/>
      <c r="L535" s="70"/>
      <c r="M535" s="70"/>
      <c r="N535" s="65"/>
      <c r="O535" s="71">
        <v>2000</v>
      </c>
      <c r="P535" s="72">
        <v>0</v>
      </c>
      <c r="Q535" s="73"/>
    </row>
    <row r="536" spans="1:17" ht="14.25" customHeight="1">
      <c r="A536" s="64" t="s">
        <v>1</v>
      </c>
      <c r="B536" s="65">
        <v>46078</v>
      </c>
      <c r="C536" s="66">
        <f t="shared" si="6"/>
        <v>2</v>
      </c>
      <c r="D536" s="66">
        <f t="shared" si="7"/>
        <v>2026</v>
      </c>
      <c r="E536" s="67">
        <f t="shared" si="8"/>
        <v>46054</v>
      </c>
      <c r="F536" s="68" t="s">
        <v>123</v>
      </c>
      <c r="G536" s="68"/>
      <c r="H536" s="68"/>
      <c r="I536" s="64" t="s">
        <v>239</v>
      </c>
      <c r="J536" s="69"/>
      <c r="K536" s="69"/>
      <c r="L536" s="70"/>
      <c r="M536" s="70"/>
      <c r="N536" s="65"/>
      <c r="O536" s="71">
        <v>2000</v>
      </c>
      <c r="P536" s="72">
        <v>0</v>
      </c>
      <c r="Q536" s="73"/>
    </row>
    <row r="537" spans="1:17" ht="14.25" customHeight="1">
      <c r="A537" s="64" t="s">
        <v>1</v>
      </c>
      <c r="B537" s="65">
        <v>46078</v>
      </c>
      <c r="C537" s="66">
        <f t="shared" si="6"/>
        <v>2</v>
      </c>
      <c r="D537" s="66">
        <f t="shared" si="7"/>
        <v>2026</v>
      </c>
      <c r="E537" s="67">
        <f t="shared" si="8"/>
        <v>46054</v>
      </c>
      <c r="F537" s="68" t="s">
        <v>123</v>
      </c>
      <c r="G537" s="68"/>
      <c r="H537" s="68"/>
      <c r="I537" s="64" t="s">
        <v>239</v>
      </c>
      <c r="J537" s="69"/>
      <c r="K537" s="69"/>
      <c r="L537" s="70"/>
      <c r="M537" s="70"/>
      <c r="N537" s="65"/>
      <c r="O537" s="71">
        <v>1800</v>
      </c>
      <c r="P537" s="72">
        <v>0</v>
      </c>
      <c r="Q537" s="73"/>
    </row>
    <row r="538" spans="1:17" ht="14.25" customHeight="1">
      <c r="A538" s="64" t="s">
        <v>1</v>
      </c>
      <c r="B538" s="65">
        <v>46078</v>
      </c>
      <c r="C538" s="66">
        <f t="shared" si="6"/>
        <v>2</v>
      </c>
      <c r="D538" s="66">
        <f t="shared" si="7"/>
        <v>2026</v>
      </c>
      <c r="E538" s="67">
        <f t="shared" si="8"/>
        <v>46054</v>
      </c>
      <c r="F538" s="68" t="s">
        <v>123</v>
      </c>
      <c r="G538" s="68"/>
      <c r="H538" s="68"/>
      <c r="I538" s="64" t="s">
        <v>239</v>
      </c>
      <c r="J538" s="69"/>
      <c r="K538" s="69"/>
      <c r="L538" s="70"/>
      <c r="M538" s="70"/>
      <c r="N538" s="65"/>
      <c r="O538" s="71">
        <v>2000</v>
      </c>
      <c r="P538" s="72">
        <v>0</v>
      </c>
      <c r="Q538" s="73"/>
    </row>
    <row r="539" spans="1:17" ht="14.25" customHeight="1">
      <c r="A539" s="64" t="s">
        <v>1</v>
      </c>
      <c r="B539" s="65">
        <v>46078</v>
      </c>
      <c r="C539" s="66">
        <f t="shared" si="6"/>
        <v>2</v>
      </c>
      <c r="D539" s="66">
        <f t="shared" si="7"/>
        <v>2026</v>
      </c>
      <c r="E539" s="67">
        <f t="shared" si="8"/>
        <v>46054</v>
      </c>
      <c r="F539" s="68" t="s">
        <v>123</v>
      </c>
      <c r="G539" s="68"/>
      <c r="H539" s="68"/>
      <c r="I539" s="64" t="s">
        <v>239</v>
      </c>
      <c r="J539" s="69"/>
      <c r="K539" s="69"/>
      <c r="L539" s="70"/>
      <c r="M539" s="70"/>
      <c r="N539" s="65"/>
      <c r="O539" s="71">
        <v>1900</v>
      </c>
      <c r="P539" s="72">
        <v>0</v>
      </c>
      <c r="Q539" s="73"/>
    </row>
    <row r="540" spans="1:17" ht="14.25" customHeight="1">
      <c r="A540" s="64" t="s">
        <v>1</v>
      </c>
      <c r="B540" s="65">
        <v>46078</v>
      </c>
      <c r="C540" s="66">
        <f t="shared" si="6"/>
        <v>2</v>
      </c>
      <c r="D540" s="66">
        <f t="shared" si="7"/>
        <v>2026</v>
      </c>
      <c r="E540" s="67">
        <f t="shared" si="8"/>
        <v>46054</v>
      </c>
      <c r="F540" s="68" t="s">
        <v>123</v>
      </c>
      <c r="G540" s="68"/>
      <c r="H540" s="68"/>
      <c r="I540" s="64" t="s">
        <v>239</v>
      </c>
      <c r="J540" s="69"/>
      <c r="K540" s="69"/>
      <c r="L540" s="70"/>
      <c r="M540" s="70"/>
      <c r="N540" s="65"/>
      <c r="O540" s="71">
        <v>600</v>
      </c>
      <c r="P540" s="72">
        <v>0</v>
      </c>
      <c r="Q540" s="73"/>
    </row>
    <row r="541" spans="1:17" ht="14.25" customHeight="1">
      <c r="A541" s="64" t="s">
        <v>1</v>
      </c>
      <c r="B541" s="65">
        <v>46078</v>
      </c>
      <c r="C541" s="66">
        <f t="shared" si="6"/>
        <v>2</v>
      </c>
      <c r="D541" s="66">
        <f t="shared" si="7"/>
        <v>2026</v>
      </c>
      <c r="E541" s="67">
        <f t="shared" si="8"/>
        <v>46054</v>
      </c>
      <c r="F541" s="68" t="s">
        <v>123</v>
      </c>
      <c r="G541" s="68"/>
      <c r="H541" s="68"/>
      <c r="I541" s="64" t="s">
        <v>239</v>
      </c>
      <c r="J541" s="69"/>
      <c r="K541" s="69"/>
      <c r="L541" s="70"/>
      <c r="M541" s="70"/>
      <c r="N541" s="65"/>
      <c r="O541" s="71">
        <v>1900</v>
      </c>
      <c r="P541" s="72">
        <v>0</v>
      </c>
      <c r="Q541" s="73"/>
    </row>
    <row r="542" spans="1:17" ht="14.25" customHeight="1">
      <c r="A542" s="64" t="s">
        <v>1</v>
      </c>
      <c r="B542" s="65">
        <v>46078</v>
      </c>
      <c r="C542" s="66">
        <f t="shared" si="6"/>
        <v>2</v>
      </c>
      <c r="D542" s="66">
        <f t="shared" si="7"/>
        <v>2026</v>
      </c>
      <c r="E542" s="67">
        <f t="shared" si="8"/>
        <v>46054</v>
      </c>
      <c r="F542" s="68" t="s">
        <v>123</v>
      </c>
      <c r="G542" s="68"/>
      <c r="H542" s="68"/>
      <c r="I542" s="64" t="s">
        <v>239</v>
      </c>
      <c r="J542" s="69"/>
      <c r="K542" s="69"/>
      <c r="L542" s="70"/>
      <c r="M542" s="70"/>
      <c r="N542" s="65"/>
      <c r="O542" s="71">
        <v>2000</v>
      </c>
      <c r="P542" s="72">
        <v>0</v>
      </c>
      <c r="Q542" s="73"/>
    </row>
    <row r="543" spans="1:17" ht="14.25" customHeight="1">
      <c r="A543" s="64" t="s">
        <v>1</v>
      </c>
      <c r="B543" s="65">
        <v>46078</v>
      </c>
      <c r="C543" s="66">
        <f t="shared" si="6"/>
        <v>2</v>
      </c>
      <c r="D543" s="66">
        <f t="shared" si="7"/>
        <v>2026</v>
      </c>
      <c r="E543" s="67">
        <f t="shared" si="8"/>
        <v>46054</v>
      </c>
      <c r="F543" s="68" t="s">
        <v>123</v>
      </c>
      <c r="G543" s="68"/>
      <c r="H543" s="68"/>
      <c r="I543" s="64" t="s">
        <v>239</v>
      </c>
      <c r="J543" s="69"/>
      <c r="K543" s="69"/>
      <c r="L543" s="70"/>
      <c r="M543" s="70"/>
      <c r="N543" s="65"/>
      <c r="O543" s="71">
        <v>2000</v>
      </c>
      <c r="P543" s="72">
        <v>0</v>
      </c>
      <c r="Q543" s="73"/>
    </row>
    <row r="544" spans="1:17" ht="14.25" customHeight="1">
      <c r="A544" s="64" t="s">
        <v>1</v>
      </c>
      <c r="B544" s="65">
        <v>46078</v>
      </c>
      <c r="C544" s="66">
        <f t="shared" si="6"/>
        <v>2</v>
      </c>
      <c r="D544" s="66">
        <f t="shared" si="7"/>
        <v>2026</v>
      </c>
      <c r="E544" s="67">
        <f t="shared" si="8"/>
        <v>46054</v>
      </c>
      <c r="F544" s="68" t="s">
        <v>123</v>
      </c>
      <c r="G544" s="68"/>
      <c r="H544" s="68"/>
      <c r="I544" s="64" t="s">
        <v>239</v>
      </c>
      <c r="J544" s="69"/>
      <c r="K544" s="69"/>
      <c r="L544" s="70"/>
      <c r="M544" s="70"/>
      <c r="N544" s="65"/>
      <c r="O544" s="71">
        <v>2000</v>
      </c>
      <c r="P544" s="72">
        <v>0</v>
      </c>
      <c r="Q544" s="73"/>
    </row>
    <row r="545" spans="1:17" ht="14.25" customHeight="1">
      <c r="A545" s="64" t="s">
        <v>1</v>
      </c>
      <c r="B545" s="65">
        <v>46078</v>
      </c>
      <c r="C545" s="66">
        <f t="shared" si="6"/>
        <v>2</v>
      </c>
      <c r="D545" s="66">
        <f t="shared" si="7"/>
        <v>2026</v>
      </c>
      <c r="E545" s="67">
        <f t="shared" si="8"/>
        <v>46054</v>
      </c>
      <c r="F545" s="68" t="s">
        <v>123</v>
      </c>
      <c r="G545" s="68"/>
      <c r="H545" s="68"/>
      <c r="I545" s="64" t="s">
        <v>239</v>
      </c>
      <c r="J545" s="69"/>
      <c r="K545" s="69"/>
      <c r="L545" s="70"/>
      <c r="M545" s="70"/>
      <c r="N545" s="65"/>
      <c r="O545" s="71">
        <v>2000</v>
      </c>
      <c r="P545" s="72">
        <v>0</v>
      </c>
      <c r="Q545" s="73"/>
    </row>
    <row r="546" spans="1:17" ht="14.25" customHeight="1">
      <c r="A546" s="64" t="s">
        <v>1</v>
      </c>
      <c r="B546" s="65">
        <v>46078</v>
      </c>
      <c r="C546" s="66">
        <f t="shared" si="6"/>
        <v>2</v>
      </c>
      <c r="D546" s="66">
        <f t="shared" si="7"/>
        <v>2026</v>
      </c>
      <c r="E546" s="67">
        <f t="shared" si="8"/>
        <v>46054</v>
      </c>
      <c r="F546" s="68" t="s">
        <v>123</v>
      </c>
      <c r="G546" s="68"/>
      <c r="H546" s="68"/>
      <c r="I546" s="64" t="s">
        <v>239</v>
      </c>
      <c r="J546" s="69"/>
      <c r="K546" s="69"/>
      <c r="L546" s="70"/>
      <c r="M546" s="70"/>
      <c r="N546" s="65"/>
      <c r="O546" s="71">
        <v>300</v>
      </c>
      <c r="P546" s="72">
        <v>0</v>
      </c>
      <c r="Q546" s="73"/>
    </row>
    <row r="547" spans="1:17" ht="14.25" customHeight="1">
      <c r="A547" s="64" t="s">
        <v>1</v>
      </c>
      <c r="B547" s="65">
        <v>46078</v>
      </c>
      <c r="C547" s="66">
        <f t="shared" si="6"/>
        <v>2</v>
      </c>
      <c r="D547" s="66">
        <f t="shared" si="7"/>
        <v>2026</v>
      </c>
      <c r="E547" s="67">
        <f t="shared" si="8"/>
        <v>46054</v>
      </c>
      <c r="F547" s="68" t="s">
        <v>71</v>
      </c>
      <c r="G547" s="68"/>
      <c r="H547" s="68"/>
      <c r="I547" s="64" t="s">
        <v>169</v>
      </c>
      <c r="J547" s="69"/>
      <c r="K547" s="69"/>
      <c r="L547" s="70"/>
      <c r="M547" s="70"/>
      <c r="N547" s="65"/>
      <c r="O547" s="71">
        <v>0</v>
      </c>
      <c r="P547" s="72">
        <v>83.49</v>
      </c>
      <c r="Q547" s="73"/>
    </row>
    <row r="548" spans="1:17" ht="14.25" customHeight="1">
      <c r="A548" s="64" t="s">
        <v>122</v>
      </c>
      <c r="B548" s="65">
        <v>46078</v>
      </c>
      <c r="C548" s="66">
        <f t="shared" si="6"/>
        <v>2</v>
      </c>
      <c r="D548" s="66">
        <f t="shared" si="7"/>
        <v>2026</v>
      </c>
      <c r="E548" s="67">
        <f t="shared" si="8"/>
        <v>46054</v>
      </c>
      <c r="F548" s="68" t="s">
        <v>178</v>
      </c>
      <c r="G548" s="68"/>
      <c r="H548" s="68"/>
      <c r="I548" s="64" t="s">
        <v>182</v>
      </c>
      <c r="J548" s="69"/>
      <c r="K548" s="69"/>
      <c r="L548" s="70"/>
      <c r="M548" s="70"/>
      <c r="N548" s="65"/>
      <c r="O548" s="71">
        <v>6389.48</v>
      </c>
      <c r="P548" s="72">
        <v>0</v>
      </c>
      <c r="Q548" s="73"/>
    </row>
    <row r="549" spans="1:17" ht="14.25" customHeight="1">
      <c r="A549" s="64" t="s">
        <v>122</v>
      </c>
      <c r="B549" s="65">
        <v>46078</v>
      </c>
      <c r="C549" s="66">
        <f t="shared" si="6"/>
        <v>2</v>
      </c>
      <c r="D549" s="66">
        <f t="shared" si="7"/>
        <v>2026</v>
      </c>
      <c r="E549" s="67">
        <f t="shared" si="8"/>
        <v>46054</v>
      </c>
      <c r="F549" s="68" t="s">
        <v>178</v>
      </c>
      <c r="G549" s="68"/>
      <c r="H549" s="68"/>
      <c r="I549" s="64" t="s">
        <v>182</v>
      </c>
      <c r="J549" s="69"/>
      <c r="K549" s="69"/>
      <c r="L549" s="70"/>
      <c r="M549" s="70"/>
      <c r="N549" s="65"/>
      <c r="O549" s="71">
        <v>78342.69</v>
      </c>
      <c r="P549" s="72">
        <v>0</v>
      </c>
      <c r="Q549" s="73"/>
    </row>
    <row r="550" spans="1:17" ht="14.25" customHeight="1">
      <c r="A550" s="64" t="s">
        <v>122</v>
      </c>
      <c r="B550" s="65">
        <v>46078</v>
      </c>
      <c r="C550" s="66">
        <f t="shared" si="6"/>
        <v>2</v>
      </c>
      <c r="D550" s="66">
        <f t="shared" si="7"/>
        <v>2026</v>
      </c>
      <c r="E550" s="67">
        <f t="shared" si="8"/>
        <v>46054</v>
      </c>
      <c r="F550" s="68" t="s">
        <v>33</v>
      </c>
      <c r="G550" s="68"/>
      <c r="H550" s="68"/>
      <c r="I550" s="64" t="s">
        <v>166</v>
      </c>
      <c r="J550" s="69"/>
      <c r="K550" s="69"/>
      <c r="L550" s="70"/>
      <c r="M550" s="70"/>
      <c r="N550" s="65"/>
      <c r="O550" s="71">
        <v>0</v>
      </c>
      <c r="P550" s="72">
        <v>584.08000000000004</v>
      </c>
      <c r="Q550" s="73"/>
    </row>
    <row r="551" spans="1:17" ht="14.25" customHeight="1">
      <c r="A551" s="64" t="s">
        <v>122</v>
      </c>
      <c r="B551" s="65">
        <v>46078</v>
      </c>
      <c r="C551" s="66">
        <f t="shared" si="6"/>
        <v>2</v>
      </c>
      <c r="D551" s="66">
        <f t="shared" si="7"/>
        <v>2026</v>
      </c>
      <c r="E551" s="67">
        <f t="shared" si="8"/>
        <v>46054</v>
      </c>
      <c r="F551" s="68" t="s">
        <v>82</v>
      </c>
      <c r="G551" s="68"/>
      <c r="H551" s="68"/>
      <c r="I551" s="64" t="s">
        <v>390</v>
      </c>
      <c r="J551" s="69"/>
      <c r="K551" s="69"/>
      <c r="L551" s="70"/>
      <c r="M551" s="70"/>
      <c r="N551" s="65"/>
      <c r="O551" s="71">
        <v>0</v>
      </c>
      <c r="P551" s="72">
        <v>2302.4</v>
      </c>
      <c r="Q551" s="73"/>
    </row>
    <row r="552" spans="1:17" ht="14.25" customHeight="1">
      <c r="A552" s="64" t="s">
        <v>122</v>
      </c>
      <c r="B552" s="65">
        <v>46078</v>
      </c>
      <c r="C552" s="66">
        <f t="shared" si="6"/>
        <v>2</v>
      </c>
      <c r="D552" s="66">
        <f t="shared" si="7"/>
        <v>2026</v>
      </c>
      <c r="E552" s="67">
        <f t="shared" si="8"/>
        <v>46054</v>
      </c>
      <c r="F552" s="68" t="s">
        <v>102</v>
      </c>
      <c r="G552" s="68"/>
      <c r="H552" s="68"/>
      <c r="I552" s="64" t="s">
        <v>129</v>
      </c>
      <c r="J552" s="69"/>
      <c r="K552" s="69"/>
      <c r="L552" s="70"/>
      <c r="M552" s="70"/>
      <c r="N552" s="65"/>
      <c r="O552" s="71">
        <v>0</v>
      </c>
      <c r="P552" s="72">
        <v>3.13</v>
      </c>
      <c r="Q552" s="73"/>
    </row>
    <row r="553" spans="1:17" ht="14.25" customHeight="1">
      <c r="A553" s="64" t="s">
        <v>132</v>
      </c>
      <c r="B553" s="65">
        <v>46078</v>
      </c>
      <c r="C553" s="66">
        <f t="shared" si="6"/>
        <v>2</v>
      </c>
      <c r="D553" s="66">
        <f t="shared" si="7"/>
        <v>2026</v>
      </c>
      <c r="E553" s="67">
        <f t="shared" si="8"/>
        <v>46054</v>
      </c>
      <c r="F553" s="68" t="s">
        <v>165</v>
      </c>
      <c r="G553" s="68"/>
      <c r="H553" s="68"/>
      <c r="I553" s="64" t="s">
        <v>139</v>
      </c>
      <c r="J553" s="69"/>
      <c r="K553" s="69"/>
      <c r="L553" s="70"/>
      <c r="M553" s="70"/>
      <c r="N553" s="65"/>
      <c r="O553" s="71">
        <v>0.19</v>
      </c>
      <c r="P553" s="72">
        <v>0</v>
      </c>
      <c r="Q553" s="73"/>
    </row>
    <row r="554" spans="1:17" ht="14.25" customHeight="1">
      <c r="A554" s="64" t="s">
        <v>132</v>
      </c>
      <c r="B554" s="65">
        <v>46078</v>
      </c>
      <c r="C554" s="66">
        <f t="shared" si="6"/>
        <v>2</v>
      </c>
      <c r="D554" s="66">
        <f t="shared" si="7"/>
        <v>2026</v>
      </c>
      <c r="E554" s="67">
        <f t="shared" si="8"/>
        <v>46054</v>
      </c>
      <c r="F554" s="68" t="s">
        <v>82</v>
      </c>
      <c r="G554" s="68"/>
      <c r="H554" s="68"/>
      <c r="I554" s="64" t="s">
        <v>152</v>
      </c>
      <c r="J554" s="69"/>
      <c r="K554" s="69"/>
      <c r="L554" s="70"/>
      <c r="M554" s="70"/>
      <c r="N554" s="65"/>
      <c r="O554" s="71">
        <v>0</v>
      </c>
      <c r="P554" s="72">
        <v>108.4</v>
      </c>
      <c r="Q554" s="73"/>
    </row>
    <row r="555" spans="1:17" ht="14.25" customHeight="1">
      <c r="A555" s="64" t="s">
        <v>132</v>
      </c>
      <c r="B555" s="65">
        <v>46078</v>
      </c>
      <c r="C555" s="66">
        <f t="shared" si="6"/>
        <v>2</v>
      </c>
      <c r="D555" s="66">
        <f t="shared" si="7"/>
        <v>2026</v>
      </c>
      <c r="E555" s="67">
        <f t="shared" si="8"/>
        <v>46054</v>
      </c>
      <c r="F555" s="68" t="s">
        <v>82</v>
      </c>
      <c r="G555" s="68"/>
      <c r="H555" s="68"/>
      <c r="I555" s="64" t="s">
        <v>152</v>
      </c>
      <c r="J555" s="69"/>
      <c r="K555" s="69"/>
      <c r="L555" s="70"/>
      <c r="M555" s="70"/>
      <c r="N555" s="65"/>
      <c r="O555" s="71">
        <v>0</v>
      </c>
      <c r="P555" s="72">
        <v>885.95</v>
      </c>
      <c r="Q555" s="73"/>
    </row>
    <row r="556" spans="1:17" ht="14.25" customHeight="1">
      <c r="A556" s="64" t="s">
        <v>132</v>
      </c>
      <c r="B556" s="65">
        <v>46078</v>
      </c>
      <c r="C556" s="66">
        <f t="shared" si="6"/>
        <v>2</v>
      </c>
      <c r="D556" s="66">
        <f t="shared" si="7"/>
        <v>2026</v>
      </c>
      <c r="E556" s="67">
        <f t="shared" si="8"/>
        <v>46054</v>
      </c>
      <c r="F556" s="68" t="s">
        <v>82</v>
      </c>
      <c r="G556" s="68"/>
      <c r="H556" s="68"/>
      <c r="I556" s="64" t="s">
        <v>152</v>
      </c>
      <c r="J556" s="69"/>
      <c r="K556" s="69"/>
      <c r="L556" s="70"/>
      <c r="M556" s="70"/>
      <c r="N556" s="65"/>
      <c r="O556" s="71">
        <v>0</v>
      </c>
      <c r="P556" s="72">
        <v>79.180000000000007</v>
      </c>
      <c r="Q556" s="73"/>
    </row>
    <row r="557" spans="1:17" ht="14.25" customHeight="1">
      <c r="A557" s="64" t="s">
        <v>132</v>
      </c>
      <c r="B557" s="65">
        <v>46078</v>
      </c>
      <c r="C557" s="66">
        <f t="shared" si="6"/>
        <v>2</v>
      </c>
      <c r="D557" s="66">
        <f t="shared" si="7"/>
        <v>2026</v>
      </c>
      <c r="E557" s="67">
        <f t="shared" si="8"/>
        <v>46054</v>
      </c>
      <c r="F557" s="68" t="s">
        <v>82</v>
      </c>
      <c r="G557" s="68"/>
      <c r="H557" s="68"/>
      <c r="I557" s="64" t="s">
        <v>152</v>
      </c>
      <c r="J557" s="69"/>
      <c r="K557" s="69"/>
      <c r="L557" s="70"/>
      <c r="M557" s="70"/>
      <c r="N557" s="65"/>
      <c r="O557" s="71">
        <v>0</v>
      </c>
      <c r="P557" s="72">
        <v>45.17</v>
      </c>
      <c r="Q557" s="73"/>
    </row>
    <row r="558" spans="1:17" ht="14.25" customHeight="1">
      <c r="A558" s="64" t="s">
        <v>132</v>
      </c>
      <c r="B558" s="65">
        <v>46078</v>
      </c>
      <c r="C558" s="66">
        <f t="shared" si="6"/>
        <v>2</v>
      </c>
      <c r="D558" s="66">
        <f t="shared" si="7"/>
        <v>2026</v>
      </c>
      <c r="E558" s="67">
        <f t="shared" si="8"/>
        <v>46054</v>
      </c>
      <c r="F558" s="68" t="s">
        <v>82</v>
      </c>
      <c r="G558" s="68"/>
      <c r="H558" s="68"/>
      <c r="I558" s="64" t="s">
        <v>152</v>
      </c>
      <c r="J558" s="69"/>
      <c r="K558" s="69"/>
      <c r="L558" s="70"/>
      <c r="M558" s="70"/>
      <c r="N558" s="65"/>
      <c r="O558" s="71">
        <v>0</v>
      </c>
      <c r="P558" s="72">
        <v>50.97</v>
      </c>
      <c r="Q558" s="73"/>
    </row>
    <row r="559" spans="1:17" ht="14.25" customHeight="1">
      <c r="A559" s="64" t="s">
        <v>132</v>
      </c>
      <c r="B559" s="65">
        <v>46078</v>
      </c>
      <c r="C559" s="66">
        <f t="shared" si="6"/>
        <v>2</v>
      </c>
      <c r="D559" s="66">
        <f t="shared" si="7"/>
        <v>2026</v>
      </c>
      <c r="E559" s="67">
        <f t="shared" si="8"/>
        <v>46054</v>
      </c>
      <c r="F559" s="68" t="s">
        <v>82</v>
      </c>
      <c r="G559" s="68"/>
      <c r="H559" s="68"/>
      <c r="I559" s="64" t="s">
        <v>152</v>
      </c>
      <c r="J559" s="69"/>
      <c r="K559" s="69"/>
      <c r="L559" s="70"/>
      <c r="M559" s="70"/>
      <c r="N559" s="65"/>
      <c r="O559" s="71">
        <v>0</v>
      </c>
      <c r="P559" s="72">
        <v>80</v>
      </c>
      <c r="Q559" s="73"/>
    </row>
    <row r="560" spans="1:17" ht="14.25" customHeight="1">
      <c r="A560" s="64" t="s">
        <v>132</v>
      </c>
      <c r="B560" s="65">
        <v>46078</v>
      </c>
      <c r="C560" s="66">
        <f t="shared" si="6"/>
        <v>2</v>
      </c>
      <c r="D560" s="66">
        <f t="shared" si="7"/>
        <v>2026</v>
      </c>
      <c r="E560" s="67">
        <f t="shared" si="8"/>
        <v>46054</v>
      </c>
      <c r="F560" s="68" t="s">
        <v>82</v>
      </c>
      <c r="G560" s="68"/>
      <c r="H560" s="68"/>
      <c r="I560" s="64" t="s">
        <v>152</v>
      </c>
      <c r="J560" s="69"/>
      <c r="K560" s="69"/>
      <c r="L560" s="70"/>
      <c r="M560" s="70"/>
      <c r="N560" s="65"/>
      <c r="O560" s="71">
        <v>0</v>
      </c>
      <c r="P560" s="72">
        <v>23.74</v>
      </c>
      <c r="Q560" s="73"/>
    </row>
    <row r="561" spans="1:17" ht="14.25" customHeight="1">
      <c r="A561" s="64" t="s">
        <v>132</v>
      </c>
      <c r="B561" s="65">
        <v>46078</v>
      </c>
      <c r="C561" s="66">
        <f t="shared" si="6"/>
        <v>2</v>
      </c>
      <c r="D561" s="66">
        <f t="shared" si="7"/>
        <v>2026</v>
      </c>
      <c r="E561" s="67">
        <f t="shared" si="8"/>
        <v>46054</v>
      </c>
      <c r="F561" s="68" t="s">
        <v>82</v>
      </c>
      <c r="G561" s="68"/>
      <c r="H561" s="68"/>
      <c r="I561" s="64" t="s">
        <v>152</v>
      </c>
      <c r="J561" s="69"/>
      <c r="K561" s="69"/>
      <c r="L561" s="70"/>
      <c r="M561" s="70"/>
      <c r="N561" s="65"/>
      <c r="O561" s="71">
        <v>0</v>
      </c>
      <c r="P561" s="72">
        <v>56.8</v>
      </c>
      <c r="Q561" s="73"/>
    </row>
    <row r="562" spans="1:17" ht="14.25" customHeight="1">
      <c r="A562" s="64" t="s">
        <v>132</v>
      </c>
      <c r="B562" s="65">
        <v>46078</v>
      </c>
      <c r="C562" s="66">
        <f t="shared" si="6"/>
        <v>2</v>
      </c>
      <c r="D562" s="66">
        <f t="shared" si="7"/>
        <v>2026</v>
      </c>
      <c r="E562" s="67">
        <f t="shared" si="8"/>
        <v>46054</v>
      </c>
      <c r="F562" s="68" t="s">
        <v>38</v>
      </c>
      <c r="G562" s="68"/>
      <c r="H562" s="68"/>
      <c r="I562" s="64" t="s">
        <v>391</v>
      </c>
      <c r="J562" s="69"/>
      <c r="K562" s="69"/>
      <c r="L562" s="70"/>
      <c r="M562" s="70"/>
      <c r="N562" s="65"/>
      <c r="O562" s="71">
        <v>0</v>
      </c>
      <c r="P562" s="72">
        <v>1934.66</v>
      </c>
      <c r="Q562" s="73"/>
    </row>
    <row r="563" spans="1:17" ht="14.25" customHeight="1">
      <c r="A563" s="64" t="s">
        <v>132</v>
      </c>
      <c r="B563" s="65">
        <v>46078</v>
      </c>
      <c r="C563" s="66">
        <f t="shared" si="6"/>
        <v>2</v>
      </c>
      <c r="D563" s="66">
        <f t="shared" si="7"/>
        <v>2026</v>
      </c>
      <c r="E563" s="67">
        <f t="shared" si="8"/>
        <v>46054</v>
      </c>
      <c r="F563" s="68" t="s">
        <v>82</v>
      </c>
      <c r="G563" s="68"/>
      <c r="H563" s="68"/>
      <c r="I563" s="64" t="s">
        <v>392</v>
      </c>
      <c r="J563" s="69"/>
      <c r="K563" s="69"/>
      <c r="L563" s="70"/>
      <c r="M563" s="70"/>
      <c r="N563" s="65"/>
      <c r="O563" s="71">
        <v>0</v>
      </c>
      <c r="P563" s="72">
        <v>395.9</v>
      </c>
      <c r="Q563" s="73"/>
    </row>
    <row r="564" spans="1:17" ht="14.25" customHeight="1">
      <c r="A564" s="64" t="s">
        <v>1</v>
      </c>
      <c r="B564" s="65">
        <v>46079</v>
      </c>
      <c r="C564" s="66">
        <f t="shared" si="6"/>
        <v>2</v>
      </c>
      <c r="D564" s="66">
        <f t="shared" si="7"/>
        <v>2026</v>
      </c>
      <c r="E564" s="67">
        <f t="shared" si="8"/>
        <v>46054</v>
      </c>
      <c r="F564" s="68" t="s">
        <v>142</v>
      </c>
      <c r="G564" s="68"/>
      <c r="H564" s="68"/>
      <c r="I564" s="64" t="s">
        <v>182</v>
      </c>
      <c r="J564" s="69"/>
      <c r="K564" s="69"/>
      <c r="L564" s="70"/>
      <c r="M564" s="70"/>
      <c r="N564" s="65"/>
      <c r="O564" s="71">
        <v>18000</v>
      </c>
      <c r="P564" s="72">
        <v>0</v>
      </c>
      <c r="Q564" s="73"/>
    </row>
    <row r="565" spans="1:17" ht="14.25" customHeight="1">
      <c r="A565" s="64" t="s">
        <v>1</v>
      </c>
      <c r="B565" s="65">
        <v>46079</v>
      </c>
      <c r="C565" s="66">
        <f t="shared" si="6"/>
        <v>2</v>
      </c>
      <c r="D565" s="66">
        <f t="shared" si="7"/>
        <v>2026</v>
      </c>
      <c r="E565" s="67">
        <f t="shared" si="8"/>
        <v>46054</v>
      </c>
      <c r="F565" s="21" t="s">
        <v>339</v>
      </c>
      <c r="G565" s="68"/>
      <c r="H565" s="68"/>
      <c r="I565" s="64" t="s">
        <v>393</v>
      </c>
      <c r="J565" s="69"/>
      <c r="K565" s="69"/>
      <c r="L565" s="70"/>
      <c r="M565" s="70"/>
      <c r="N565" s="65"/>
      <c r="O565" s="71">
        <v>8400</v>
      </c>
      <c r="P565" s="72">
        <v>0</v>
      </c>
      <c r="Q565" s="73"/>
    </row>
    <row r="566" spans="1:17" ht="14.25" customHeight="1">
      <c r="A566" s="64" t="s">
        <v>122</v>
      </c>
      <c r="B566" s="65">
        <v>46079</v>
      </c>
      <c r="C566" s="66">
        <f t="shared" si="6"/>
        <v>2</v>
      </c>
      <c r="D566" s="66">
        <f t="shared" si="7"/>
        <v>2026</v>
      </c>
      <c r="E566" s="67">
        <f t="shared" si="8"/>
        <v>46054</v>
      </c>
      <c r="F566" s="68" t="s">
        <v>165</v>
      </c>
      <c r="G566" s="68"/>
      <c r="H566" s="68"/>
      <c r="I566" s="64" t="s">
        <v>139</v>
      </c>
      <c r="J566" s="69"/>
      <c r="K566" s="69"/>
      <c r="L566" s="70"/>
      <c r="M566" s="70"/>
      <c r="N566" s="65"/>
      <c r="O566" s="71">
        <v>18.43</v>
      </c>
      <c r="P566" s="72">
        <v>0</v>
      </c>
      <c r="Q566" s="73"/>
    </row>
    <row r="567" spans="1:17" ht="14.25" customHeight="1">
      <c r="A567" s="64" t="s">
        <v>122</v>
      </c>
      <c r="B567" s="65">
        <v>46079</v>
      </c>
      <c r="C567" s="66">
        <f t="shared" si="6"/>
        <v>2</v>
      </c>
      <c r="D567" s="66">
        <f t="shared" si="7"/>
        <v>2026</v>
      </c>
      <c r="E567" s="67">
        <f t="shared" si="8"/>
        <v>46054</v>
      </c>
      <c r="F567" s="68" t="s">
        <v>70</v>
      </c>
      <c r="G567" s="68"/>
      <c r="H567" s="68"/>
      <c r="I567" s="64" t="s">
        <v>394</v>
      </c>
      <c r="J567" s="69"/>
      <c r="K567" s="69"/>
      <c r="L567" s="70"/>
      <c r="M567" s="70"/>
      <c r="N567" s="65"/>
      <c r="O567" s="71">
        <v>0</v>
      </c>
      <c r="P567" s="72">
        <v>71.59</v>
      </c>
      <c r="Q567" s="73"/>
    </row>
    <row r="568" spans="1:17" ht="14.25" customHeight="1">
      <c r="A568" s="64" t="s">
        <v>122</v>
      </c>
      <c r="B568" s="65">
        <v>46079</v>
      </c>
      <c r="C568" s="66">
        <f t="shared" si="6"/>
        <v>2</v>
      </c>
      <c r="D568" s="66">
        <f t="shared" si="7"/>
        <v>2026</v>
      </c>
      <c r="E568" s="67">
        <f t="shared" si="8"/>
        <v>46054</v>
      </c>
      <c r="F568" s="68" t="s">
        <v>102</v>
      </c>
      <c r="G568" s="68"/>
      <c r="H568" s="68"/>
      <c r="I568" s="64" t="s">
        <v>129</v>
      </c>
      <c r="J568" s="69"/>
      <c r="K568" s="69"/>
      <c r="L568" s="70"/>
      <c r="M568" s="70"/>
      <c r="N568" s="65"/>
      <c r="O568" s="71">
        <v>0</v>
      </c>
      <c r="P568" s="72">
        <v>9.8000000000000007</v>
      </c>
      <c r="Q568" s="73"/>
    </row>
    <row r="569" spans="1:17" ht="14.25" customHeight="1">
      <c r="A569" s="64" t="s">
        <v>122</v>
      </c>
      <c r="B569" s="65">
        <v>46079</v>
      </c>
      <c r="C569" s="66">
        <f t="shared" si="6"/>
        <v>2</v>
      </c>
      <c r="D569" s="66">
        <f t="shared" si="7"/>
        <v>2026</v>
      </c>
      <c r="E569" s="67">
        <f t="shared" si="8"/>
        <v>46054</v>
      </c>
      <c r="F569" s="68" t="s">
        <v>102</v>
      </c>
      <c r="G569" s="68"/>
      <c r="H569" s="68"/>
      <c r="I569" s="64" t="s">
        <v>129</v>
      </c>
      <c r="J569" s="69"/>
      <c r="K569" s="69"/>
      <c r="L569" s="70"/>
      <c r="M569" s="70"/>
      <c r="N569" s="65"/>
      <c r="O569" s="71">
        <v>0</v>
      </c>
      <c r="P569" s="72">
        <v>9.8000000000000007</v>
      </c>
      <c r="Q569" s="73"/>
    </row>
    <row r="570" spans="1:17" ht="14.25" customHeight="1">
      <c r="A570" s="64" t="s">
        <v>122</v>
      </c>
      <c r="B570" s="65">
        <v>46079</v>
      </c>
      <c r="C570" s="66">
        <f t="shared" si="6"/>
        <v>2</v>
      </c>
      <c r="D570" s="66">
        <f t="shared" si="7"/>
        <v>2026</v>
      </c>
      <c r="E570" s="67">
        <f t="shared" si="8"/>
        <v>46054</v>
      </c>
      <c r="F570" s="68" t="s">
        <v>102</v>
      </c>
      <c r="G570" s="68"/>
      <c r="H570" s="68"/>
      <c r="I570" s="64" t="s">
        <v>129</v>
      </c>
      <c r="J570" s="69"/>
      <c r="K570" s="69"/>
      <c r="L570" s="70"/>
      <c r="M570" s="70"/>
      <c r="N570" s="65"/>
      <c r="O570" s="71">
        <v>0</v>
      </c>
      <c r="P570" s="72">
        <v>9.8000000000000007</v>
      </c>
      <c r="Q570" s="73"/>
    </row>
    <row r="571" spans="1:17" ht="14.25" customHeight="1">
      <c r="A571" s="64" t="s">
        <v>122</v>
      </c>
      <c r="B571" s="65">
        <v>46079</v>
      </c>
      <c r="C571" s="66">
        <f t="shared" si="6"/>
        <v>2</v>
      </c>
      <c r="D571" s="66">
        <f t="shared" si="7"/>
        <v>2026</v>
      </c>
      <c r="E571" s="67">
        <f t="shared" si="8"/>
        <v>46054</v>
      </c>
      <c r="F571" s="68" t="s">
        <v>102</v>
      </c>
      <c r="G571" s="68"/>
      <c r="H571" s="68"/>
      <c r="I571" s="64" t="s">
        <v>129</v>
      </c>
      <c r="J571" s="69"/>
      <c r="K571" s="69"/>
      <c r="L571" s="70"/>
      <c r="M571" s="70"/>
      <c r="N571" s="65"/>
      <c r="O571" s="71">
        <v>0</v>
      </c>
      <c r="P571" s="72">
        <v>9.8000000000000007</v>
      </c>
      <c r="Q571" s="73"/>
    </row>
    <row r="572" spans="1:17" ht="14.25" customHeight="1">
      <c r="A572" s="64" t="s">
        <v>122</v>
      </c>
      <c r="B572" s="65">
        <v>46079</v>
      </c>
      <c r="C572" s="66">
        <f t="shared" si="6"/>
        <v>2</v>
      </c>
      <c r="D572" s="66">
        <f t="shared" si="7"/>
        <v>2026</v>
      </c>
      <c r="E572" s="67">
        <f t="shared" si="8"/>
        <v>46054</v>
      </c>
      <c r="F572" s="68" t="s">
        <v>147</v>
      </c>
      <c r="G572" s="68"/>
      <c r="H572" s="68"/>
      <c r="I572" s="64" t="s">
        <v>135</v>
      </c>
      <c r="J572" s="69"/>
      <c r="K572" s="69"/>
      <c r="L572" s="70"/>
      <c r="M572" s="70"/>
      <c r="N572" s="65"/>
      <c r="O572" s="71">
        <v>0</v>
      </c>
      <c r="P572" s="72">
        <v>2035</v>
      </c>
      <c r="Q572" s="73"/>
    </row>
    <row r="573" spans="1:17" ht="14.25" customHeight="1">
      <c r="A573" s="64" t="s">
        <v>122</v>
      </c>
      <c r="B573" s="65">
        <v>46079</v>
      </c>
      <c r="C573" s="66">
        <f t="shared" si="6"/>
        <v>2</v>
      </c>
      <c r="D573" s="66">
        <f t="shared" si="7"/>
        <v>2026</v>
      </c>
      <c r="E573" s="67">
        <f t="shared" si="8"/>
        <v>46054</v>
      </c>
      <c r="F573" s="68" t="s">
        <v>178</v>
      </c>
      <c r="G573" s="68"/>
      <c r="H573" s="68"/>
      <c r="I573" s="64" t="s">
        <v>135</v>
      </c>
      <c r="J573" s="69"/>
      <c r="K573" s="69"/>
      <c r="L573" s="70"/>
      <c r="M573" s="70"/>
      <c r="N573" s="65"/>
      <c r="O573" s="71">
        <v>0</v>
      </c>
      <c r="P573" s="72">
        <v>18000</v>
      </c>
      <c r="Q573" s="73"/>
    </row>
    <row r="574" spans="1:17" ht="14.25" customHeight="1">
      <c r="A574" s="64" t="s">
        <v>122</v>
      </c>
      <c r="B574" s="65">
        <v>46079</v>
      </c>
      <c r="C574" s="66">
        <f t="shared" si="6"/>
        <v>2</v>
      </c>
      <c r="D574" s="66">
        <f t="shared" si="7"/>
        <v>2026</v>
      </c>
      <c r="E574" s="67">
        <f t="shared" si="8"/>
        <v>46054</v>
      </c>
      <c r="F574" s="68" t="s">
        <v>63</v>
      </c>
      <c r="G574" s="68"/>
      <c r="H574" s="68"/>
      <c r="I574" s="64" t="s">
        <v>395</v>
      </c>
      <c r="J574" s="69"/>
      <c r="K574" s="69"/>
      <c r="L574" s="70"/>
      <c r="M574" s="70"/>
      <c r="N574" s="65"/>
      <c r="O574" s="71">
        <v>0</v>
      </c>
      <c r="P574" s="72">
        <v>5711.99</v>
      </c>
      <c r="Q574" s="73"/>
    </row>
    <row r="575" spans="1:17" ht="14.25" customHeight="1">
      <c r="A575" s="64" t="s">
        <v>122</v>
      </c>
      <c r="B575" s="65">
        <v>46079</v>
      </c>
      <c r="C575" s="66">
        <f t="shared" si="6"/>
        <v>2</v>
      </c>
      <c r="D575" s="66">
        <f t="shared" si="7"/>
        <v>2026</v>
      </c>
      <c r="E575" s="67">
        <f t="shared" si="8"/>
        <v>46054</v>
      </c>
      <c r="F575" s="68" t="s">
        <v>82</v>
      </c>
      <c r="G575" s="68"/>
      <c r="H575" s="68"/>
      <c r="I575" s="64" t="s">
        <v>395</v>
      </c>
      <c r="J575" s="69"/>
      <c r="K575" s="69"/>
      <c r="L575" s="70"/>
      <c r="M575" s="70"/>
      <c r="N575" s="65"/>
      <c r="O575" s="71">
        <v>0</v>
      </c>
      <c r="P575" s="72">
        <v>844.88</v>
      </c>
      <c r="Q575" s="73"/>
    </row>
    <row r="576" spans="1:17" ht="14.25" customHeight="1">
      <c r="A576" s="64" t="s">
        <v>122</v>
      </c>
      <c r="B576" s="65">
        <v>46079</v>
      </c>
      <c r="C576" s="66">
        <f t="shared" si="6"/>
        <v>2</v>
      </c>
      <c r="D576" s="66">
        <f t="shared" si="7"/>
        <v>2026</v>
      </c>
      <c r="E576" s="67">
        <f t="shared" si="8"/>
        <v>46054</v>
      </c>
      <c r="F576" s="68" t="s">
        <v>82</v>
      </c>
      <c r="G576" s="68"/>
      <c r="H576" s="68"/>
      <c r="I576" s="64" t="s">
        <v>395</v>
      </c>
      <c r="J576" s="69"/>
      <c r="K576" s="69"/>
      <c r="L576" s="70"/>
      <c r="M576" s="70"/>
      <c r="N576" s="65"/>
      <c r="O576" s="71">
        <v>0</v>
      </c>
      <c r="P576" s="72">
        <v>673.49</v>
      </c>
      <c r="Q576" s="73"/>
    </row>
    <row r="577" spans="1:17" ht="14.25" customHeight="1">
      <c r="A577" s="64" t="s">
        <v>122</v>
      </c>
      <c r="B577" s="65">
        <v>46079</v>
      </c>
      <c r="C577" s="66">
        <f t="shared" si="6"/>
        <v>2</v>
      </c>
      <c r="D577" s="66">
        <f t="shared" si="7"/>
        <v>2026</v>
      </c>
      <c r="E577" s="67">
        <f t="shared" si="8"/>
        <v>46054</v>
      </c>
      <c r="F577" s="68" t="s">
        <v>82</v>
      </c>
      <c r="G577" s="68"/>
      <c r="H577" s="68"/>
      <c r="I577" s="64" t="s">
        <v>396</v>
      </c>
      <c r="J577" s="69"/>
      <c r="K577" s="69"/>
      <c r="L577" s="70"/>
      <c r="M577" s="70"/>
      <c r="N577" s="65"/>
      <c r="O577" s="71">
        <v>0</v>
      </c>
      <c r="P577" s="72">
        <v>160</v>
      </c>
      <c r="Q577" s="73"/>
    </row>
    <row r="578" spans="1:17" ht="14.25" customHeight="1">
      <c r="A578" s="64" t="s">
        <v>122</v>
      </c>
      <c r="B578" s="65">
        <v>46079</v>
      </c>
      <c r="C578" s="66">
        <f t="shared" si="6"/>
        <v>2</v>
      </c>
      <c r="D578" s="66">
        <f t="shared" si="7"/>
        <v>2026</v>
      </c>
      <c r="E578" s="67">
        <f t="shared" si="8"/>
        <v>46054</v>
      </c>
      <c r="F578" s="68" t="s">
        <v>82</v>
      </c>
      <c r="G578" s="68"/>
      <c r="H578" s="68"/>
      <c r="I578" s="64" t="s">
        <v>397</v>
      </c>
      <c r="J578" s="69"/>
      <c r="K578" s="69"/>
      <c r="L578" s="70"/>
      <c r="M578" s="70"/>
      <c r="N578" s="65"/>
      <c r="O578" s="71">
        <v>0</v>
      </c>
      <c r="P578" s="72">
        <v>299.99</v>
      </c>
      <c r="Q578" s="73"/>
    </row>
    <row r="579" spans="1:17" ht="14.25" customHeight="1">
      <c r="A579" s="64" t="s">
        <v>122</v>
      </c>
      <c r="B579" s="65">
        <v>46079</v>
      </c>
      <c r="C579" s="66">
        <f t="shared" si="6"/>
        <v>2</v>
      </c>
      <c r="D579" s="66">
        <f t="shared" si="7"/>
        <v>2026</v>
      </c>
      <c r="E579" s="67">
        <f t="shared" si="8"/>
        <v>46054</v>
      </c>
      <c r="F579" s="68" t="s">
        <v>165</v>
      </c>
      <c r="G579" s="68"/>
      <c r="H579" s="68"/>
      <c r="I579" s="64" t="s">
        <v>139</v>
      </c>
      <c r="J579" s="69"/>
      <c r="K579" s="69"/>
      <c r="L579" s="70"/>
      <c r="M579" s="70"/>
      <c r="N579" s="65"/>
      <c r="O579" s="71">
        <v>18.43</v>
      </c>
      <c r="P579" s="72">
        <v>0</v>
      </c>
      <c r="Q579" s="73"/>
    </row>
    <row r="580" spans="1:17" ht="14.25" customHeight="1">
      <c r="A580" s="64" t="s">
        <v>132</v>
      </c>
      <c r="B580" s="65">
        <v>46079</v>
      </c>
      <c r="C580" s="66">
        <f t="shared" si="6"/>
        <v>2</v>
      </c>
      <c r="D580" s="66">
        <f t="shared" si="7"/>
        <v>2026</v>
      </c>
      <c r="E580" s="67">
        <f t="shared" si="8"/>
        <v>46054</v>
      </c>
      <c r="F580" s="68" t="s">
        <v>165</v>
      </c>
      <c r="G580" s="68"/>
      <c r="H580" s="68"/>
      <c r="I580" s="64" t="s">
        <v>139</v>
      </c>
      <c r="J580" s="69"/>
      <c r="K580" s="69"/>
      <c r="L580" s="70"/>
      <c r="M580" s="70"/>
      <c r="N580" s="65"/>
      <c r="O580" s="71">
        <v>0.19</v>
      </c>
      <c r="P580" s="72">
        <v>0</v>
      </c>
      <c r="Q580" s="73"/>
    </row>
    <row r="581" spans="1:17" ht="14.25" customHeight="1">
      <c r="A581" s="64" t="s">
        <v>132</v>
      </c>
      <c r="B581" s="65">
        <v>46079</v>
      </c>
      <c r="C581" s="66">
        <f t="shared" si="6"/>
        <v>2</v>
      </c>
      <c r="D581" s="66">
        <f t="shared" si="7"/>
        <v>2026</v>
      </c>
      <c r="E581" s="67">
        <f t="shared" si="8"/>
        <v>46054</v>
      </c>
      <c r="F581" s="68" t="s">
        <v>82</v>
      </c>
      <c r="G581" s="68"/>
      <c r="H581" s="68"/>
      <c r="I581" s="64" t="s">
        <v>152</v>
      </c>
      <c r="J581" s="69"/>
      <c r="K581" s="69"/>
      <c r="L581" s="70"/>
      <c r="M581" s="70"/>
      <c r="N581" s="65"/>
      <c r="O581" s="71">
        <v>0</v>
      </c>
      <c r="P581" s="72">
        <v>55.68</v>
      </c>
      <c r="Q581" s="73"/>
    </row>
    <row r="582" spans="1:17" ht="14.25" customHeight="1">
      <c r="A582" s="64" t="s">
        <v>132</v>
      </c>
      <c r="B582" s="65">
        <v>46079</v>
      </c>
      <c r="C582" s="66">
        <f t="shared" si="6"/>
        <v>2</v>
      </c>
      <c r="D582" s="66">
        <f t="shared" si="7"/>
        <v>2026</v>
      </c>
      <c r="E582" s="67">
        <f t="shared" si="8"/>
        <v>46054</v>
      </c>
      <c r="F582" s="68" t="s">
        <v>82</v>
      </c>
      <c r="G582" s="68"/>
      <c r="H582" s="68"/>
      <c r="I582" s="64" t="s">
        <v>152</v>
      </c>
      <c r="J582" s="69"/>
      <c r="K582" s="69"/>
      <c r="L582" s="70"/>
      <c r="M582" s="70"/>
      <c r="N582" s="65"/>
      <c r="O582" s="71">
        <v>0</v>
      </c>
      <c r="P582" s="72">
        <v>75</v>
      </c>
      <c r="Q582" s="73"/>
    </row>
    <row r="583" spans="1:17" ht="14.25" customHeight="1">
      <c r="A583" s="64" t="s">
        <v>132</v>
      </c>
      <c r="B583" s="65">
        <v>46079</v>
      </c>
      <c r="C583" s="66">
        <f t="shared" si="6"/>
        <v>2</v>
      </c>
      <c r="D583" s="66">
        <f t="shared" si="7"/>
        <v>2026</v>
      </c>
      <c r="E583" s="67">
        <f t="shared" si="8"/>
        <v>46054</v>
      </c>
      <c r="F583" s="68" t="s">
        <v>102</v>
      </c>
      <c r="G583" s="68"/>
      <c r="H583" s="68"/>
      <c r="I583" s="64" t="s">
        <v>129</v>
      </c>
      <c r="J583" s="69"/>
      <c r="K583" s="69"/>
      <c r="L583" s="70"/>
      <c r="M583" s="70"/>
      <c r="N583" s="65"/>
      <c r="O583" s="71">
        <v>0</v>
      </c>
      <c r="P583" s="72">
        <v>9.8000000000000007</v>
      </c>
      <c r="Q583" s="73"/>
    </row>
    <row r="584" spans="1:17" ht="14.25" customHeight="1">
      <c r="A584" s="64" t="s">
        <v>132</v>
      </c>
      <c r="B584" s="65">
        <v>46079</v>
      </c>
      <c r="C584" s="66">
        <f t="shared" si="6"/>
        <v>2</v>
      </c>
      <c r="D584" s="66">
        <f t="shared" si="7"/>
        <v>2026</v>
      </c>
      <c r="E584" s="67">
        <f t="shared" si="8"/>
        <v>46054</v>
      </c>
      <c r="F584" s="68" t="s">
        <v>147</v>
      </c>
      <c r="G584" s="68"/>
      <c r="H584" s="68"/>
      <c r="I584" s="64" t="s">
        <v>135</v>
      </c>
      <c r="J584" s="69"/>
      <c r="K584" s="69"/>
      <c r="L584" s="70"/>
      <c r="M584" s="70"/>
      <c r="N584" s="65"/>
      <c r="O584" s="71">
        <v>0</v>
      </c>
      <c r="P584" s="72">
        <v>400</v>
      </c>
      <c r="Q584" s="73"/>
    </row>
    <row r="585" spans="1:17" ht="14.25" customHeight="1">
      <c r="A585" s="64" t="s">
        <v>132</v>
      </c>
      <c r="B585" s="65">
        <v>46079</v>
      </c>
      <c r="C585" s="66">
        <f t="shared" si="6"/>
        <v>2</v>
      </c>
      <c r="D585" s="66">
        <f t="shared" si="7"/>
        <v>2026</v>
      </c>
      <c r="E585" s="67">
        <f t="shared" si="8"/>
        <v>46054</v>
      </c>
      <c r="F585" s="68" t="s">
        <v>63</v>
      </c>
      <c r="G585" s="68"/>
      <c r="H585" s="68"/>
      <c r="I585" s="64" t="s">
        <v>395</v>
      </c>
      <c r="J585" s="69"/>
      <c r="K585" s="69"/>
      <c r="L585" s="70"/>
      <c r="M585" s="70"/>
      <c r="N585" s="65"/>
      <c r="O585" s="71">
        <v>0</v>
      </c>
      <c r="P585" s="72">
        <v>2320.2399999999998</v>
      </c>
      <c r="Q585" s="73"/>
    </row>
    <row r="586" spans="1:17" ht="14.25" customHeight="1">
      <c r="A586" s="64" t="s">
        <v>132</v>
      </c>
      <c r="B586" s="65">
        <v>46079</v>
      </c>
      <c r="C586" s="66">
        <f t="shared" si="6"/>
        <v>2</v>
      </c>
      <c r="D586" s="66">
        <f t="shared" si="7"/>
        <v>2026</v>
      </c>
      <c r="E586" s="67">
        <f t="shared" si="8"/>
        <v>46054</v>
      </c>
      <c r="F586" s="68" t="s">
        <v>165</v>
      </c>
      <c r="G586" s="68"/>
      <c r="H586" s="68"/>
      <c r="I586" s="64" t="s">
        <v>139</v>
      </c>
      <c r="J586" s="69"/>
      <c r="K586" s="69"/>
      <c r="L586" s="70"/>
      <c r="M586" s="70"/>
      <c r="N586" s="65"/>
      <c r="O586" s="71">
        <v>0.19</v>
      </c>
      <c r="P586" s="72">
        <v>0</v>
      </c>
      <c r="Q586" s="73"/>
    </row>
    <row r="587" spans="1:17" ht="14.25" customHeight="1">
      <c r="A587" s="64" t="s">
        <v>155</v>
      </c>
      <c r="B587" s="65">
        <v>46079</v>
      </c>
      <c r="C587" s="66">
        <f t="shared" si="6"/>
        <v>2</v>
      </c>
      <c r="D587" s="66">
        <f t="shared" si="7"/>
        <v>2026</v>
      </c>
      <c r="E587" s="67">
        <f t="shared" si="8"/>
        <v>46054</v>
      </c>
      <c r="F587" s="75" t="s">
        <v>43</v>
      </c>
      <c r="G587" s="68"/>
      <c r="H587" s="68"/>
      <c r="I587" s="64" t="s">
        <v>398</v>
      </c>
      <c r="J587" s="69"/>
      <c r="K587" s="69"/>
      <c r="L587" s="70"/>
      <c r="M587" s="70"/>
      <c r="N587" s="65"/>
      <c r="O587" s="71">
        <v>0</v>
      </c>
      <c r="P587" s="72">
        <v>8400</v>
      </c>
      <c r="Q587" s="73"/>
    </row>
    <row r="588" spans="1:17" ht="14.25" customHeight="1">
      <c r="A588" s="64" t="s">
        <v>1</v>
      </c>
      <c r="B588" s="65">
        <v>46080</v>
      </c>
      <c r="C588" s="66">
        <f t="shared" si="6"/>
        <v>2</v>
      </c>
      <c r="D588" s="66">
        <f t="shared" si="7"/>
        <v>2026</v>
      </c>
      <c r="E588" s="67">
        <f t="shared" si="8"/>
        <v>46054</v>
      </c>
      <c r="F588" s="68" t="s">
        <v>138</v>
      </c>
      <c r="G588" s="68"/>
      <c r="H588" s="68"/>
      <c r="I588" s="64" t="s">
        <v>139</v>
      </c>
      <c r="J588" s="69"/>
      <c r="K588" s="69"/>
      <c r="L588" s="70"/>
      <c r="M588" s="70"/>
      <c r="N588" s="65"/>
      <c r="O588" s="71">
        <v>0.08</v>
      </c>
      <c r="P588" s="72">
        <v>0</v>
      </c>
      <c r="Q588" s="73"/>
    </row>
    <row r="589" spans="1:17" ht="14.25" customHeight="1">
      <c r="A589" s="64" t="s">
        <v>1</v>
      </c>
      <c r="B589" s="65">
        <v>46080</v>
      </c>
      <c r="C589" s="66">
        <f t="shared" si="6"/>
        <v>2</v>
      </c>
      <c r="D589" s="66">
        <f t="shared" si="7"/>
        <v>2026</v>
      </c>
      <c r="E589" s="67">
        <f t="shared" si="8"/>
        <v>46054</v>
      </c>
      <c r="F589" s="75" t="s">
        <v>138</v>
      </c>
      <c r="G589" s="68"/>
      <c r="H589" s="68"/>
      <c r="I589" s="64" t="s">
        <v>139</v>
      </c>
      <c r="J589" s="69"/>
      <c r="K589" s="69"/>
      <c r="L589" s="70"/>
      <c r="M589" s="70"/>
      <c r="N589" s="65"/>
      <c r="O589" s="71">
        <v>0.03</v>
      </c>
      <c r="P589" s="72">
        <v>0</v>
      </c>
      <c r="Q589" s="73"/>
    </row>
    <row r="590" spans="1:17" ht="14.25" customHeight="1">
      <c r="A590" s="64" t="s">
        <v>1</v>
      </c>
      <c r="B590" s="65">
        <v>46080</v>
      </c>
      <c r="C590" s="66">
        <f t="shared" si="6"/>
        <v>2</v>
      </c>
      <c r="D590" s="66">
        <f t="shared" si="7"/>
        <v>2026</v>
      </c>
      <c r="E590" s="67">
        <f t="shared" si="8"/>
        <v>46054</v>
      </c>
      <c r="F590" s="75" t="s">
        <v>138</v>
      </c>
      <c r="G590" s="68"/>
      <c r="H590" s="68"/>
      <c r="I590" s="64" t="s">
        <v>139</v>
      </c>
      <c r="J590" s="69"/>
      <c r="K590" s="69"/>
      <c r="L590" s="70"/>
      <c r="M590" s="70"/>
      <c r="N590" s="65"/>
      <c r="O590" s="71">
        <v>1.5</v>
      </c>
      <c r="P590" s="72">
        <v>0</v>
      </c>
      <c r="Q590" s="73"/>
    </row>
    <row r="591" spans="1:17" ht="14.25" customHeight="1">
      <c r="A591" s="64" t="s">
        <v>1</v>
      </c>
      <c r="B591" s="65">
        <v>46080</v>
      </c>
      <c r="C591" s="66">
        <f t="shared" si="6"/>
        <v>2</v>
      </c>
      <c r="D591" s="66">
        <f t="shared" si="7"/>
        <v>2026</v>
      </c>
      <c r="E591" s="67">
        <f t="shared" si="8"/>
        <v>46054</v>
      </c>
      <c r="F591" s="68" t="s">
        <v>43</v>
      </c>
      <c r="G591" s="68"/>
      <c r="H591" s="68"/>
      <c r="I591" s="64" t="s">
        <v>399</v>
      </c>
      <c r="J591" s="69"/>
      <c r="K591" s="69"/>
      <c r="L591" s="70"/>
      <c r="M591" s="70"/>
      <c r="N591" s="65"/>
      <c r="O591" s="71">
        <v>0</v>
      </c>
      <c r="P591" s="72">
        <v>4591.84</v>
      </c>
      <c r="Q591" s="73"/>
    </row>
    <row r="592" spans="1:17" ht="14.25" customHeight="1">
      <c r="A592" s="64" t="s">
        <v>1</v>
      </c>
      <c r="B592" s="65">
        <v>46080</v>
      </c>
      <c r="C592" s="66">
        <f t="shared" si="6"/>
        <v>2</v>
      </c>
      <c r="D592" s="66">
        <f t="shared" si="7"/>
        <v>2026</v>
      </c>
      <c r="E592" s="67">
        <f t="shared" si="8"/>
        <v>46054</v>
      </c>
      <c r="F592" s="68" t="s">
        <v>43</v>
      </c>
      <c r="G592" s="68"/>
      <c r="H592" s="68"/>
      <c r="I592" s="64" t="s">
        <v>400</v>
      </c>
      <c r="J592" s="69"/>
      <c r="K592" s="69"/>
      <c r="L592" s="70"/>
      <c r="M592" s="70"/>
      <c r="N592" s="65"/>
      <c r="O592" s="71">
        <v>0</v>
      </c>
      <c r="P592" s="72">
        <v>2989.38</v>
      </c>
      <c r="Q592" s="73"/>
    </row>
    <row r="593" spans="1:17" ht="14.25" customHeight="1">
      <c r="A593" s="64" t="s">
        <v>1</v>
      </c>
      <c r="B593" s="65">
        <v>46080</v>
      </c>
      <c r="C593" s="66">
        <f t="shared" si="6"/>
        <v>2</v>
      </c>
      <c r="D593" s="66">
        <f t="shared" si="7"/>
        <v>2026</v>
      </c>
      <c r="E593" s="67">
        <f t="shared" si="8"/>
        <v>46054</v>
      </c>
      <c r="F593" s="68" t="s">
        <v>43</v>
      </c>
      <c r="G593" s="68"/>
      <c r="H593" s="68"/>
      <c r="I593" s="64" t="s">
        <v>401</v>
      </c>
      <c r="J593" s="69"/>
      <c r="K593" s="69"/>
      <c r="L593" s="70"/>
      <c r="M593" s="70"/>
      <c r="N593" s="65"/>
      <c r="O593" s="71">
        <v>0</v>
      </c>
      <c r="P593" s="72">
        <v>2539.4699999999998</v>
      </c>
      <c r="Q593" s="73"/>
    </row>
    <row r="594" spans="1:17" ht="14.25" customHeight="1">
      <c r="A594" s="64" t="s">
        <v>1</v>
      </c>
      <c r="B594" s="65">
        <v>46080</v>
      </c>
      <c r="C594" s="66">
        <f t="shared" si="6"/>
        <v>2</v>
      </c>
      <c r="D594" s="66">
        <f t="shared" si="7"/>
        <v>2026</v>
      </c>
      <c r="E594" s="67">
        <f t="shared" si="8"/>
        <v>46054</v>
      </c>
      <c r="F594" s="68" t="s">
        <v>142</v>
      </c>
      <c r="G594" s="68"/>
      <c r="H594" s="68"/>
      <c r="I594" s="64" t="s">
        <v>402</v>
      </c>
      <c r="J594" s="69"/>
      <c r="K594" s="69"/>
      <c r="L594" s="70"/>
      <c r="M594" s="70"/>
      <c r="N594" s="65"/>
      <c r="O594" s="71">
        <v>0</v>
      </c>
      <c r="P594" s="72">
        <v>2000</v>
      </c>
      <c r="Q594" s="73"/>
    </row>
    <row r="595" spans="1:17" ht="14.25" customHeight="1">
      <c r="A595" s="64" t="s">
        <v>1</v>
      </c>
      <c r="B595" s="65">
        <v>46080</v>
      </c>
      <c r="C595" s="66">
        <f t="shared" si="6"/>
        <v>2</v>
      </c>
      <c r="D595" s="66">
        <f t="shared" si="7"/>
        <v>2026</v>
      </c>
      <c r="E595" s="67">
        <f t="shared" si="8"/>
        <v>46054</v>
      </c>
      <c r="F595" s="68" t="s">
        <v>43</v>
      </c>
      <c r="G595" s="68"/>
      <c r="H595" s="68"/>
      <c r="I595" s="64" t="s">
        <v>401</v>
      </c>
      <c r="J595" s="69"/>
      <c r="K595" s="69"/>
      <c r="L595" s="70"/>
      <c r="M595" s="70"/>
      <c r="N595" s="65"/>
      <c r="O595" s="71">
        <v>0</v>
      </c>
      <c r="P595" s="72">
        <v>1267.3800000000001</v>
      </c>
      <c r="Q595" s="73"/>
    </row>
    <row r="596" spans="1:17" ht="14.25" customHeight="1">
      <c r="A596" s="64" t="s">
        <v>1</v>
      </c>
      <c r="B596" s="65">
        <v>46080</v>
      </c>
      <c r="C596" s="66">
        <f t="shared" si="6"/>
        <v>2</v>
      </c>
      <c r="D596" s="66">
        <f t="shared" si="7"/>
        <v>2026</v>
      </c>
      <c r="E596" s="67">
        <f t="shared" si="8"/>
        <v>46054</v>
      </c>
      <c r="F596" s="68" t="s">
        <v>43</v>
      </c>
      <c r="G596" s="68"/>
      <c r="H596" s="68"/>
      <c r="I596" s="64" t="s">
        <v>403</v>
      </c>
      <c r="J596" s="69"/>
      <c r="K596" s="69"/>
      <c r="L596" s="70"/>
      <c r="M596" s="70"/>
      <c r="N596" s="65"/>
      <c r="O596" s="71">
        <v>0</v>
      </c>
      <c r="P596" s="72">
        <v>198.07</v>
      </c>
      <c r="Q596" s="73"/>
    </row>
    <row r="597" spans="1:17" ht="14.25" customHeight="1">
      <c r="A597" s="64" t="s">
        <v>1</v>
      </c>
      <c r="B597" s="65">
        <v>46080</v>
      </c>
      <c r="C597" s="66">
        <f t="shared" si="6"/>
        <v>2</v>
      </c>
      <c r="D597" s="66">
        <f t="shared" si="7"/>
        <v>2026</v>
      </c>
      <c r="E597" s="67">
        <f t="shared" si="8"/>
        <v>46054</v>
      </c>
      <c r="F597" s="68" t="s">
        <v>43</v>
      </c>
      <c r="G597" s="68"/>
      <c r="H597" s="68"/>
      <c r="I597" s="64" t="s">
        <v>404</v>
      </c>
      <c r="J597" s="69"/>
      <c r="K597" s="69"/>
      <c r="L597" s="70"/>
      <c r="M597" s="70"/>
      <c r="N597" s="65"/>
      <c r="O597" s="71">
        <v>0</v>
      </c>
      <c r="P597" s="72">
        <v>1476.73</v>
      </c>
      <c r="Q597" s="73"/>
    </row>
    <row r="598" spans="1:17" ht="14.25" customHeight="1">
      <c r="A598" s="64" t="s">
        <v>1</v>
      </c>
      <c r="B598" s="65">
        <v>46080</v>
      </c>
      <c r="C598" s="66">
        <f t="shared" si="6"/>
        <v>2</v>
      </c>
      <c r="D598" s="66">
        <f t="shared" si="7"/>
        <v>2026</v>
      </c>
      <c r="E598" s="67">
        <f t="shared" si="8"/>
        <v>46054</v>
      </c>
      <c r="F598" s="68" t="s">
        <v>43</v>
      </c>
      <c r="G598" s="68"/>
      <c r="H598" s="68"/>
      <c r="I598" s="64" t="s">
        <v>405</v>
      </c>
      <c r="J598" s="69"/>
      <c r="K598" s="69"/>
      <c r="L598" s="70"/>
      <c r="M598" s="70"/>
      <c r="N598" s="65"/>
      <c r="O598" s="71">
        <v>0</v>
      </c>
      <c r="P598" s="72">
        <v>4684.91</v>
      </c>
      <c r="Q598" s="73"/>
    </row>
    <row r="599" spans="1:17" ht="14.25" customHeight="1">
      <c r="A599" s="64" t="s">
        <v>1</v>
      </c>
      <c r="B599" s="65">
        <v>46080</v>
      </c>
      <c r="C599" s="66">
        <f t="shared" si="6"/>
        <v>2</v>
      </c>
      <c r="D599" s="66">
        <f t="shared" si="7"/>
        <v>2026</v>
      </c>
      <c r="E599" s="67">
        <f t="shared" si="8"/>
        <v>46054</v>
      </c>
      <c r="F599" s="68" t="s">
        <v>43</v>
      </c>
      <c r="G599" s="68"/>
      <c r="H599" s="68"/>
      <c r="I599" s="64" t="s">
        <v>406</v>
      </c>
      <c r="J599" s="69"/>
      <c r="K599" s="69"/>
      <c r="L599" s="70"/>
      <c r="M599" s="70"/>
      <c r="N599" s="65"/>
      <c r="O599" s="71">
        <v>0</v>
      </c>
      <c r="P599" s="72">
        <v>1062.9100000000001</v>
      </c>
      <c r="Q599" s="73"/>
    </row>
    <row r="600" spans="1:17" ht="14.25" customHeight="1">
      <c r="A600" s="64" t="s">
        <v>1</v>
      </c>
      <c r="B600" s="65">
        <v>46080</v>
      </c>
      <c r="C600" s="66">
        <f t="shared" si="6"/>
        <v>2</v>
      </c>
      <c r="D600" s="66">
        <f t="shared" si="7"/>
        <v>2026</v>
      </c>
      <c r="E600" s="67">
        <f t="shared" si="8"/>
        <v>46054</v>
      </c>
      <c r="F600" s="68" t="s">
        <v>43</v>
      </c>
      <c r="G600" s="68"/>
      <c r="H600" s="68"/>
      <c r="I600" s="64" t="s">
        <v>407</v>
      </c>
      <c r="J600" s="69"/>
      <c r="K600" s="69"/>
      <c r="L600" s="70"/>
      <c r="M600" s="70"/>
      <c r="N600" s="65"/>
      <c r="O600" s="71">
        <v>0</v>
      </c>
      <c r="P600" s="72">
        <v>660.9</v>
      </c>
      <c r="Q600" s="73"/>
    </row>
    <row r="601" spans="1:17" ht="14.25" customHeight="1">
      <c r="A601" s="64" t="s">
        <v>1</v>
      </c>
      <c r="B601" s="65">
        <v>46080</v>
      </c>
      <c r="C601" s="66">
        <f t="shared" si="6"/>
        <v>2</v>
      </c>
      <c r="D601" s="66">
        <f t="shared" si="7"/>
        <v>2026</v>
      </c>
      <c r="E601" s="67">
        <f t="shared" si="8"/>
        <v>46054</v>
      </c>
      <c r="F601" s="68" t="s">
        <v>43</v>
      </c>
      <c r="G601" s="68"/>
      <c r="H601" s="68"/>
      <c r="I601" s="64" t="s">
        <v>408</v>
      </c>
      <c r="J601" s="69"/>
      <c r="K601" s="69"/>
      <c r="L601" s="70"/>
      <c r="M601" s="70"/>
      <c r="N601" s="65"/>
      <c r="O601" s="71">
        <v>0</v>
      </c>
      <c r="P601" s="72">
        <v>2718.82</v>
      </c>
      <c r="Q601" s="73"/>
    </row>
    <row r="602" spans="1:17" ht="14.25" customHeight="1">
      <c r="A602" s="64" t="s">
        <v>1</v>
      </c>
      <c r="B602" s="65">
        <v>46080</v>
      </c>
      <c r="C602" s="66">
        <f t="shared" si="6"/>
        <v>2</v>
      </c>
      <c r="D602" s="66">
        <f t="shared" si="7"/>
        <v>2026</v>
      </c>
      <c r="E602" s="67">
        <f t="shared" si="8"/>
        <v>46054</v>
      </c>
      <c r="F602" s="68" t="s">
        <v>43</v>
      </c>
      <c r="G602" s="68"/>
      <c r="H602" s="68"/>
      <c r="I602" s="64" t="s">
        <v>408</v>
      </c>
      <c r="J602" s="69"/>
      <c r="K602" s="69"/>
      <c r="L602" s="70"/>
      <c r="M602" s="70"/>
      <c r="N602" s="65"/>
      <c r="O602" s="71">
        <v>0</v>
      </c>
      <c r="P602" s="72">
        <v>1277.8699999999999</v>
      </c>
      <c r="Q602" s="73"/>
    </row>
    <row r="603" spans="1:17" ht="14.25" customHeight="1">
      <c r="A603" s="64" t="s">
        <v>1</v>
      </c>
      <c r="B603" s="65">
        <v>46080</v>
      </c>
      <c r="C603" s="66">
        <f t="shared" si="6"/>
        <v>2</v>
      </c>
      <c r="D603" s="66">
        <f t="shared" si="7"/>
        <v>2026</v>
      </c>
      <c r="E603" s="67">
        <f t="shared" si="8"/>
        <v>46054</v>
      </c>
      <c r="F603" s="68" t="s">
        <v>43</v>
      </c>
      <c r="G603" s="68"/>
      <c r="H603" s="68"/>
      <c r="I603" s="64" t="s">
        <v>409</v>
      </c>
      <c r="J603" s="69"/>
      <c r="K603" s="69"/>
      <c r="L603" s="70"/>
      <c r="M603" s="70"/>
      <c r="N603" s="65"/>
      <c r="O603" s="71">
        <v>0</v>
      </c>
      <c r="P603" s="72">
        <v>2111.06</v>
      </c>
      <c r="Q603" s="73"/>
    </row>
    <row r="604" spans="1:17" ht="14.25" customHeight="1">
      <c r="A604" s="64" t="s">
        <v>1</v>
      </c>
      <c r="B604" s="65">
        <v>46080</v>
      </c>
      <c r="C604" s="66">
        <f t="shared" si="6"/>
        <v>2</v>
      </c>
      <c r="D604" s="66">
        <f t="shared" si="7"/>
        <v>2026</v>
      </c>
      <c r="E604" s="67">
        <f t="shared" si="8"/>
        <v>46054</v>
      </c>
      <c r="F604" s="68" t="s">
        <v>43</v>
      </c>
      <c r="G604" s="68"/>
      <c r="H604" s="68"/>
      <c r="I604" s="64" t="s">
        <v>410</v>
      </c>
      <c r="J604" s="69"/>
      <c r="K604" s="69"/>
      <c r="L604" s="70"/>
      <c r="M604" s="70"/>
      <c r="N604" s="65"/>
      <c r="O604" s="71">
        <v>0</v>
      </c>
      <c r="P604" s="72">
        <v>2653.7</v>
      </c>
      <c r="Q604" s="73"/>
    </row>
    <row r="605" spans="1:17" ht="14.25" customHeight="1">
      <c r="A605" s="64" t="s">
        <v>1</v>
      </c>
      <c r="B605" s="65">
        <v>46080</v>
      </c>
      <c r="C605" s="66">
        <f t="shared" si="6"/>
        <v>2</v>
      </c>
      <c r="D605" s="66">
        <f t="shared" si="7"/>
        <v>2026</v>
      </c>
      <c r="E605" s="67">
        <f t="shared" si="8"/>
        <v>46054</v>
      </c>
      <c r="F605" s="68" t="s">
        <v>142</v>
      </c>
      <c r="G605" s="68"/>
      <c r="H605" s="68"/>
      <c r="I605" s="64" t="s">
        <v>410</v>
      </c>
      <c r="J605" s="69"/>
      <c r="K605" s="69"/>
      <c r="L605" s="70"/>
      <c r="M605" s="70"/>
      <c r="N605" s="65"/>
      <c r="O605" s="71">
        <v>0</v>
      </c>
      <c r="P605" s="72">
        <v>785.38</v>
      </c>
      <c r="Q605" s="73"/>
    </row>
    <row r="606" spans="1:17" ht="14.25" customHeight="1">
      <c r="A606" s="64" t="s">
        <v>1</v>
      </c>
      <c r="B606" s="65">
        <v>46080</v>
      </c>
      <c r="C606" s="66">
        <f t="shared" si="6"/>
        <v>2</v>
      </c>
      <c r="D606" s="66">
        <f t="shared" si="7"/>
        <v>2026</v>
      </c>
      <c r="E606" s="67">
        <f t="shared" si="8"/>
        <v>46054</v>
      </c>
      <c r="F606" s="68" t="s">
        <v>91</v>
      </c>
      <c r="G606" s="68"/>
      <c r="H606" s="68"/>
      <c r="I606" s="64" t="s">
        <v>292</v>
      </c>
      <c r="J606" s="69"/>
      <c r="K606" s="69"/>
      <c r="L606" s="70"/>
      <c r="M606" s="70"/>
      <c r="N606" s="65"/>
      <c r="O606" s="71">
        <v>0</v>
      </c>
      <c r="P606" s="72">
        <v>8000</v>
      </c>
      <c r="Q606" s="73"/>
    </row>
    <row r="607" spans="1:17" ht="14.25" customHeight="1">
      <c r="A607" s="64" t="s">
        <v>1</v>
      </c>
      <c r="B607" s="65">
        <v>46080</v>
      </c>
      <c r="C607" s="66">
        <f>MONTH(B1071)</f>
        <v>3</v>
      </c>
      <c r="D607" s="66">
        <f>YEAR(B1071)</f>
        <v>2026</v>
      </c>
      <c r="E607" s="67">
        <f t="shared" si="8"/>
        <v>46082</v>
      </c>
      <c r="F607" s="68" t="s">
        <v>142</v>
      </c>
      <c r="G607" s="68"/>
      <c r="H607" s="68"/>
      <c r="I607" s="64" t="s">
        <v>292</v>
      </c>
      <c r="J607" s="69"/>
      <c r="K607" s="69"/>
      <c r="L607" s="70"/>
      <c r="M607" s="70"/>
      <c r="N607" s="65"/>
      <c r="O607" s="71">
        <v>0</v>
      </c>
      <c r="P607" s="72">
        <v>2000</v>
      </c>
      <c r="Q607" s="73"/>
    </row>
    <row r="608" spans="1:17" ht="14.25" customHeight="1">
      <c r="A608" s="64" t="s">
        <v>1</v>
      </c>
      <c r="B608" s="65">
        <v>46080</v>
      </c>
      <c r="C608" s="66">
        <f t="shared" ref="C608:C615" si="9">MONTH(B608)</f>
        <v>2</v>
      </c>
      <c r="D608" s="66">
        <f t="shared" ref="D608:D615" si="10">YEAR(B608)</f>
        <v>2026</v>
      </c>
      <c r="E608" s="67">
        <f t="shared" si="8"/>
        <v>46054</v>
      </c>
      <c r="F608" s="68" t="s">
        <v>97</v>
      </c>
      <c r="G608" s="68"/>
      <c r="H608" s="68"/>
      <c r="I608" s="64" t="s">
        <v>336</v>
      </c>
      <c r="J608" s="69"/>
      <c r="K608" s="69"/>
      <c r="L608" s="70"/>
      <c r="M608" s="70"/>
      <c r="N608" s="65"/>
      <c r="O608" s="71">
        <v>0</v>
      </c>
      <c r="P608" s="72">
        <v>3186</v>
      </c>
      <c r="Q608" s="73"/>
    </row>
    <row r="609" spans="1:17" ht="14.25" customHeight="1">
      <c r="A609" s="64" t="s">
        <v>1</v>
      </c>
      <c r="B609" s="65">
        <v>46080</v>
      </c>
      <c r="C609" s="66">
        <f t="shared" si="9"/>
        <v>2</v>
      </c>
      <c r="D609" s="66">
        <f t="shared" si="10"/>
        <v>2026</v>
      </c>
      <c r="E609" s="67">
        <f t="shared" si="8"/>
        <v>46054</v>
      </c>
      <c r="F609" s="44" t="s">
        <v>90</v>
      </c>
      <c r="G609" s="68"/>
      <c r="H609" s="68"/>
      <c r="I609" s="64" t="s">
        <v>411</v>
      </c>
      <c r="J609" s="69"/>
      <c r="K609" s="69"/>
      <c r="L609" s="70"/>
      <c r="M609" s="70"/>
      <c r="N609" s="65"/>
      <c r="O609" s="71">
        <v>0</v>
      </c>
      <c r="P609" s="72">
        <v>1994.46</v>
      </c>
      <c r="Q609" s="73"/>
    </row>
    <row r="610" spans="1:17" ht="14.25" customHeight="1">
      <c r="A610" s="64" t="s">
        <v>1</v>
      </c>
      <c r="B610" s="65">
        <v>46080</v>
      </c>
      <c r="C610" s="66">
        <f t="shared" si="9"/>
        <v>2</v>
      </c>
      <c r="D610" s="66">
        <f t="shared" si="10"/>
        <v>2026</v>
      </c>
      <c r="E610" s="67">
        <f t="shared" si="8"/>
        <v>46054</v>
      </c>
      <c r="F610" s="68" t="s">
        <v>87</v>
      </c>
      <c r="G610" s="68"/>
      <c r="H610" s="68"/>
      <c r="I610" s="64" t="s">
        <v>412</v>
      </c>
      <c r="J610" s="69"/>
      <c r="K610" s="69"/>
      <c r="L610" s="70"/>
      <c r="M610" s="70"/>
      <c r="N610" s="65"/>
      <c r="O610" s="71">
        <v>0</v>
      </c>
      <c r="P610" s="72">
        <v>2250</v>
      </c>
      <c r="Q610" s="73"/>
    </row>
    <row r="611" spans="1:17" ht="14.25" customHeight="1">
      <c r="A611" s="64" t="s">
        <v>1</v>
      </c>
      <c r="B611" s="65">
        <v>46080</v>
      </c>
      <c r="C611" s="66">
        <f t="shared" si="9"/>
        <v>2</v>
      </c>
      <c r="D611" s="66">
        <f t="shared" si="10"/>
        <v>2026</v>
      </c>
      <c r="E611" s="67">
        <f t="shared" si="8"/>
        <v>46054</v>
      </c>
      <c r="F611" s="68" t="s">
        <v>91</v>
      </c>
      <c r="G611" s="68"/>
      <c r="H611" s="68"/>
      <c r="I611" s="64" t="s">
        <v>413</v>
      </c>
      <c r="J611" s="69"/>
      <c r="K611" s="69"/>
      <c r="L611" s="70"/>
      <c r="M611" s="70"/>
      <c r="N611" s="65"/>
      <c r="O611" s="71">
        <v>0</v>
      </c>
      <c r="P611" s="72">
        <v>5000</v>
      </c>
      <c r="Q611" s="73"/>
    </row>
    <row r="612" spans="1:17" ht="14.25" customHeight="1">
      <c r="A612" s="64" t="s">
        <v>1</v>
      </c>
      <c r="B612" s="65">
        <v>46080</v>
      </c>
      <c r="C612" s="66">
        <f t="shared" si="9"/>
        <v>2</v>
      </c>
      <c r="D612" s="66">
        <f t="shared" si="10"/>
        <v>2026</v>
      </c>
      <c r="E612" s="67">
        <f t="shared" si="8"/>
        <v>46054</v>
      </c>
      <c r="F612" s="68" t="s">
        <v>142</v>
      </c>
      <c r="G612" s="68"/>
      <c r="H612" s="68"/>
      <c r="I612" s="64" t="s">
        <v>414</v>
      </c>
      <c r="J612" s="69"/>
      <c r="K612" s="69"/>
      <c r="L612" s="70"/>
      <c r="M612" s="70"/>
      <c r="N612" s="65"/>
      <c r="O612" s="71">
        <v>0</v>
      </c>
      <c r="P612" s="72">
        <v>6202.73</v>
      </c>
      <c r="Q612" s="73"/>
    </row>
    <row r="613" spans="1:17" ht="14.25" customHeight="1">
      <c r="A613" s="64" t="s">
        <v>1</v>
      </c>
      <c r="B613" s="65">
        <v>46080</v>
      </c>
      <c r="C613" s="66">
        <f t="shared" si="9"/>
        <v>2</v>
      </c>
      <c r="D613" s="66">
        <f t="shared" si="10"/>
        <v>2026</v>
      </c>
      <c r="E613" s="67">
        <f t="shared" si="8"/>
        <v>46054</v>
      </c>
      <c r="F613" s="68" t="s">
        <v>87</v>
      </c>
      <c r="G613" s="68"/>
      <c r="H613" s="68"/>
      <c r="I613" s="64" t="s">
        <v>415</v>
      </c>
      <c r="J613" s="69"/>
      <c r="K613" s="69"/>
      <c r="L613" s="70"/>
      <c r="M613" s="70"/>
      <c r="N613" s="65"/>
      <c r="O613" s="71">
        <v>0</v>
      </c>
      <c r="P613" s="72">
        <v>5500</v>
      </c>
      <c r="Q613" s="73"/>
    </row>
    <row r="614" spans="1:17" ht="14.25" customHeight="1">
      <c r="A614" s="64" t="s">
        <v>1</v>
      </c>
      <c r="B614" s="65">
        <v>46080</v>
      </c>
      <c r="C614" s="66">
        <f t="shared" si="9"/>
        <v>2</v>
      </c>
      <c r="D614" s="66">
        <f t="shared" si="10"/>
        <v>2026</v>
      </c>
      <c r="E614" s="67">
        <f t="shared" si="8"/>
        <v>46054</v>
      </c>
      <c r="F614" s="68" t="s">
        <v>142</v>
      </c>
      <c r="G614" s="68"/>
      <c r="H614" s="68"/>
      <c r="I614" s="64" t="s">
        <v>416</v>
      </c>
      <c r="J614" s="69"/>
      <c r="K614" s="69"/>
      <c r="L614" s="70"/>
      <c r="M614" s="70"/>
      <c r="N614" s="65"/>
      <c r="O614" s="71">
        <v>0</v>
      </c>
      <c r="P614" s="72">
        <v>1267.33</v>
      </c>
      <c r="Q614" s="73"/>
    </row>
    <row r="615" spans="1:17" ht="14.25" customHeight="1">
      <c r="A615" s="64" t="s">
        <v>1</v>
      </c>
      <c r="B615" s="65">
        <v>46080</v>
      </c>
      <c r="C615" s="66">
        <f t="shared" si="9"/>
        <v>2</v>
      </c>
      <c r="D615" s="66">
        <f t="shared" si="10"/>
        <v>2026</v>
      </c>
      <c r="E615" s="67">
        <f t="shared" si="8"/>
        <v>46054</v>
      </c>
      <c r="F615" s="68" t="s">
        <v>94</v>
      </c>
      <c r="G615" s="68"/>
      <c r="H615" s="68"/>
      <c r="I615" s="64" t="s">
        <v>417</v>
      </c>
      <c r="J615" s="69"/>
      <c r="K615" s="69"/>
      <c r="L615" s="70"/>
      <c r="M615" s="70"/>
      <c r="N615" s="65"/>
      <c r="O615" s="71">
        <v>0</v>
      </c>
      <c r="P615" s="72">
        <v>1620</v>
      </c>
      <c r="Q615" s="73"/>
    </row>
    <row r="616" spans="1:17" ht="14.25" customHeight="1">
      <c r="A616" s="64" t="s">
        <v>155</v>
      </c>
      <c r="B616" s="65">
        <v>46080</v>
      </c>
      <c r="C616" s="66" t="e">
        <f>MONTH(#REF!)</f>
        <v>#REF!</v>
      </c>
      <c r="D616" s="66" t="e">
        <f>YEAR(#REF!)</f>
        <v>#REF!</v>
      </c>
      <c r="E616" s="67" t="e">
        <f t="shared" si="8"/>
        <v>#REF!</v>
      </c>
      <c r="F616" s="68" t="s">
        <v>142</v>
      </c>
      <c r="G616" s="68"/>
      <c r="H616" s="68"/>
      <c r="I616" s="64" t="s">
        <v>316</v>
      </c>
      <c r="J616" s="69"/>
      <c r="K616" s="69"/>
      <c r="L616" s="70"/>
      <c r="M616" s="70"/>
      <c r="N616" s="65"/>
      <c r="O616" s="71">
        <v>0</v>
      </c>
      <c r="P616" s="72">
        <v>2000</v>
      </c>
      <c r="Q616" s="73"/>
    </row>
    <row r="617" spans="1:17" ht="14.25" customHeight="1">
      <c r="A617" s="64" t="s">
        <v>155</v>
      </c>
      <c r="B617" s="65">
        <v>46080</v>
      </c>
      <c r="C617" s="66">
        <f t="shared" ref="C617:C871" si="11">MONTH(B617)</f>
        <v>2</v>
      </c>
      <c r="D617" s="66">
        <f t="shared" ref="D617:D871" si="12">YEAR(B617)</f>
        <v>2026</v>
      </c>
      <c r="E617" s="67">
        <f t="shared" si="8"/>
        <v>46054</v>
      </c>
      <c r="F617" s="68" t="s">
        <v>92</v>
      </c>
      <c r="G617" s="68"/>
      <c r="H617" s="68"/>
      <c r="I617" s="64" t="s">
        <v>418</v>
      </c>
      <c r="J617" s="69"/>
      <c r="K617" s="69"/>
      <c r="L617" s="70"/>
      <c r="M617" s="70"/>
      <c r="N617" s="65"/>
      <c r="O617" s="71">
        <v>0</v>
      </c>
      <c r="P617" s="72">
        <v>1267.33</v>
      </c>
      <c r="Q617" s="73"/>
    </row>
    <row r="618" spans="1:17" ht="14.25" customHeight="1">
      <c r="A618" s="64" t="s">
        <v>122</v>
      </c>
      <c r="B618" s="65">
        <v>46080</v>
      </c>
      <c r="C618" s="66">
        <f t="shared" si="11"/>
        <v>2</v>
      </c>
      <c r="D618" s="66">
        <f t="shared" si="12"/>
        <v>2026</v>
      </c>
      <c r="E618" s="67">
        <f t="shared" si="8"/>
        <v>46054</v>
      </c>
      <c r="F618" s="68" t="s">
        <v>165</v>
      </c>
      <c r="G618" s="68"/>
      <c r="H618" s="68"/>
      <c r="I618" s="64" t="s">
        <v>139</v>
      </c>
      <c r="J618" s="69"/>
      <c r="K618" s="69"/>
      <c r="L618" s="70"/>
      <c r="M618" s="70"/>
      <c r="N618" s="65"/>
      <c r="O618" s="71">
        <v>39.57</v>
      </c>
      <c r="P618" s="72">
        <v>0</v>
      </c>
      <c r="Q618" s="73"/>
    </row>
    <row r="619" spans="1:17" ht="14.25" customHeight="1">
      <c r="A619" s="64" t="s">
        <v>122</v>
      </c>
      <c r="B619" s="65">
        <v>46080</v>
      </c>
      <c r="C619" s="66">
        <f t="shared" si="11"/>
        <v>2</v>
      </c>
      <c r="D619" s="66">
        <f t="shared" si="12"/>
        <v>2026</v>
      </c>
      <c r="E619" s="67">
        <f t="shared" si="8"/>
        <v>46054</v>
      </c>
      <c r="F619" s="68" t="s">
        <v>82</v>
      </c>
      <c r="G619" s="68"/>
      <c r="H619" s="68"/>
      <c r="I619" s="64" t="s">
        <v>419</v>
      </c>
      <c r="J619" s="69"/>
      <c r="K619" s="69"/>
      <c r="L619" s="70"/>
      <c r="M619" s="70"/>
      <c r="N619" s="65"/>
      <c r="O619" s="71">
        <v>0</v>
      </c>
      <c r="P619" s="72">
        <v>513.79999999999995</v>
      </c>
      <c r="Q619" s="73"/>
    </row>
    <row r="620" spans="1:17" ht="14.25" customHeight="1">
      <c r="A620" s="64" t="s">
        <v>122</v>
      </c>
      <c r="B620" s="65">
        <v>46080</v>
      </c>
      <c r="C620" s="66">
        <f t="shared" si="11"/>
        <v>2</v>
      </c>
      <c r="D620" s="66">
        <f t="shared" si="12"/>
        <v>2026</v>
      </c>
      <c r="E620" s="67">
        <f t="shared" si="8"/>
        <v>46054</v>
      </c>
      <c r="F620" s="68" t="s">
        <v>82</v>
      </c>
      <c r="G620" s="68"/>
      <c r="H620" s="68"/>
      <c r="I620" s="64" t="s">
        <v>152</v>
      </c>
      <c r="J620" s="69"/>
      <c r="K620" s="69"/>
      <c r="L620" s="70"/>
      <c r="M620" s="70"/>
      <c r="N620" s="65"/>
      <c r="O620" s="71">
        <v>0</v>
      </c>
      <c r="P620" s="72">
        <v>299.39999999999998</v>
      </c>
      <c r="Q620" s="73"/>
    </row>
    <row r="621" spans="1:17" ht="14.25" customHeight="1">
      <c r="A621" s="64" t="s">
        <v>122</v>
      </c>
      <c r="B621" s="65">
        <v>46080</v>
      </c>
      <c r="C621" s="66">
        <f t="shared" si="11"/>
        <v>2</v>
      </c>
      <c r="D621" s="66">
        <f t="shared" si="12"/>
        <v>2026</v>
      </c>
      <c r="E621" s="67">
        <f t="shared" si="8"/>
        <v>46054</v>
      </c>
      <c r="F621" s="68" t="s">
        <v>82</v>
      </c>
      <c r="G621" s="68"/>
      <c r="H621" s="68"/>
      <c r="I621" s="64" t="s">
        <v>152</v>
      </c>
      <c r="J621" s="69"/>
      <c r="K621" s="69"/>
      <c r="L621" s="70"/>
      <c r="M621" s="70"/>
      <c r="N621" s="65"/>
      <c r="O621" s="71">
        <v>0</v>
      </c>
      <c r="P621" s="72">
        <v>174.56</v>
      </c>
      <c r="Q621" s="73"/>
    </row>
    <row r="622" spans="1:17" ht="14.25" customHeight="1">
      <c r="A622" s="64" t="s">
        <v>122</v>
      </c>
      <c r="B622" s="65">
        <v>46080</v>
      </c>
      <c r="C622" s="66">
        <f t="shared" si="11"/>
        <v>2</v>
      </c>
      <c r="D622" s="66">
        <f t="shared" si="12"/>
        <v>2026</v>
      </c>
      <c r="E622" s="67">
        <f t="shared" si="8"/>
        <v>46054</v>
      </c>
      <c r="F622" s="68" t="s">
        <v>82</v>
      </c>
      <c r="G622" s="68"/>
      <c r="H622" s="68"/>
      <c r="I622" s="64" t="s">
        <v>152</v>
      </c>
      <c r="J622" s="69"/>
      <c r="K622" s="69"/>
      <c r="L622" s="70"/>
      <c r="M622" s="70"/>
      <c r="N622" s="65"/>
      <c r="O622" s="71">
        <v>0</v>
      </c>
      <c r="P622" s="72">
        <v>1578.8</v>
      </c>
      <c r="Q622" s="73"/>
    </row>
    <row r="623" spans="1:17" ht="14.25" customHeight="1">
      <c r="A623" s="64" t="s">
        <v>122</v>
      </c>
      <c r="B623" s="65">
        <v>46080</v>
      </c>
      <c r="C623" s="66">
        <f t="shared" si="11"/>
        <v>2</v>
      </c>
      <c r="D623" s="66">
        <f t="shared" si="12"/>
        <v>2026</v>
      </c>
      <c r="E623" s="67">
        <f t="shared" si="8"/>
        <v>46054</v>
      </c>
      <c r="F623" s="68" t="s">
        <v>147</v>
      </c>
      <c r="G623" s="68"/>
      <c r="H623" s="68"/>
      <c r="I623" s="64" t="s">
        <v>330</v>
      </c>
      <c r="J623" s="69"/>
      <c r="K623" s="69"/>
      <c r="L623" s="70"/>
      <c r="M623" s="70"/>
      <c r="N623" s="65"/>
      <c r="O623" s="71">
        <v>0</v>
      </c>
      <c r="P623" s="72">
        <v>52.93</v>
      </c>
      <c r="Q623" s="73"/>
    </row>
    <row r="624" spans="1:17" ht="14.25" customHeight="1">
      <c r="A624" s="64" t="s">
        <v>122</v>
      </c>
      <c r="B624" s="65">
        <v>46080</v>
      </c>
      <c r="C624" s="66">
        <f t="shared" si="11"/>
        <v>2</v>
      </c>
      <c r="D624" s="66">
        <f t="shared" si="12"/>
        <v>2026</v>
      </c>
      <c r="E624" s="67">
        <f t="shared" si="8"/>
        <v>46054</v>
      </c>
      <c r="F624" s="75" t="s">
        <v>43</v>
      </c>
      <c r="G624" s="68"/>
      <c r="H624" s="68"/>
      <c r="I624" s="64" t="s">
        <v>420</v>
      </c>
      <c r="J624" s="69"/>
      <c r="K624" s="69"/>
      <c r="L624" s="70"/>
      <c r="M624" s="70"/>
      <c r="N624" s="65"/>
      <c r="O624" s="71">
        <v>0</v>
      </c>
      <c r="P624" s="72">
        <v>3778.3</v>
      </c>
      <c r="Q624" s="73"/>
    </row>
    <row r="625" spans="1:17" ht="14.25" customHeight="1">
      <c r="A625" s="64" t="s">
        <v>122</v>
      </c>
      <c r="B625" s="65">
        <v>46080</v>
      </c>
      <c r="C625" s="66">
        <f t="shared" si="11"/>
        <v>2</v>
      </c>
      <c r="D625" s="66">
        <f t="shared" si="12"/>
        <v>2026</v>
      </c>
      <c r="E625" s="67">
        <f t="shared" si="8"/>
        <v>46054</v>
      </c>
      <c r="F625" s="68" t="s">
        <v>43</v>
      </c>
      <c r="G625" s="68"/>
      <c r="H625" s="68"/>
      <c r="I625" s="64" t="s">
        <v>421</v>
      </c>
      <c r="J625" s="69"/>
      <c r="K625" s="69"/>
      <c r="L625" s="70"/>
      <c r="M625" s="70"/>
      <c r="N625" s="65"/>
      <c r="O625" s="71">
        <v>0</v>
      </c>
      <c r="P625" s="72">
        <v>3564.97</v>
      </c>
      <c r="Q625" s="73"/>
    </row>
    <row r="626" spans="1:17" ht="14.25" customHeight="1">
      <c r="A626" s="64" t="s">
        <v>122</v>
      </c>
      <c r="B626" s="65">
        <v>46080</v>
      </c>
      <c r="C626" s="66">
        <f t="shared" si="11"/>
        <v>2</v>
      </c>
      <c r="D626" s="66">
        <f t="shared" si="12"/>
        <v>2026</v>
      </c>
      <c r="E626" s="67">
        <f t="shared" si="8"/>
        <v>46054</v>
      </c>
      <c r="F626" s="68" t="s">
        <v>43</v>
      </c>
      <c r="G626" s="68"/>
      <c r="H626" s="68"/>
      <c r="I626" s="64" t="s">
        <v>422</v>
      </c>
      <c r="J626" s="69"/>
      <c r="K626" s="69"/>
      <c r="L626" s="70"/>
      <c r="M626" s="70"/>
      <c r="N626" s="65"/>
      <c r="O626" s="71">
        <v>0</v>
      </c>
      <c r="P626" s="72">
        <v>1614.13</v>
      </c>
      <c r="Q626" s="73"/>
    </row>
    <row r="627" spans="1:17" ht="14.25" customHeight="1">
      <c r="A627" s="64" t="s">
        <v>122</v>
      </c>
      <c r="B627" s="65">
        <v>46080</v>
      </c>
      <c r="C627" s="66">
        <f t="shared" si="11"/>
        <v>2</v>
      </c>
      <c r="D627" s="66">
        <f t="shared" si="12"/>
        <v>2026</v>
      </c>
      <c r="E627" s="67">
        <f t="shared" si="8"/>
        <v>46054</v>
      </c>
      <c r="F627" s="68" t="s">
        <v>43</v>
      </c>
      <c r="G627" s="68"/>
      <c r="H627" s="68"/>
      <c r="I627" s="64" t="s">
        <v>423</v>
      </c>
      <c r="J627" s="69"/>
      <c r="K627" s="69"/>
      <c r="L627" s="70"/>
      <c r="M627" s="70"/>
      <c r="N627" s="65"/>
      <c r="O627" s="71">
        <v>0</v>
      </c>
      <c r="P627" s="72">
        <v>3564.97</v>
      </c>
      <c r="Q627" s="73"/>
    </row>
    <row r="628" spans="1:17" ht="14.25" customHeight="1">
      <c r="A628" s="64" t="s">
        <v>122</v>
      </c>
      <c r="B628" s="65">
        <v>46080</v>
      </c>
      <c r="C628" s="66">
        <f t="shared" si="11"/>
        <v>2</v>
      </c>
      <c r="D628" s="66">
        <f t="shared" si="12"/>
        <v>2026</v>
      </c>
      <c r="E628" s="67">
        <f t="shared" si="8"/>
        <v>46054</v>
      </c>
      <c r="F628" s="68" t="s">
        <v>43</v>
      </c>
      <c r="G628" s="68"/>
      <c r="H628" s="68"/>
      <c r="I628" s="64" t="s">
        <v>424</v>
      </c>
      <c r="J628" s="69"/>
      <c r="K628" s="69"/>
      <c r="L628" s="70"/>
      <c r="M628" s="70"/>
      <c r="N628" s="65"/>
      <c r="O628" s="71">
        <v>0</v>
      </c>
      <c r="P628" s="72">
        <v>2228.79</v>
      </c>
      <c r="Q628" s="73"/>
    </row>
    <row r="629" spans="1:17" ht="14.25" customHeight="1">
      <c r="A629" s="64" t="s">
        <v>122</v>
      </c>
      <c r="B629" s="65">
        <v>46080</v>
      </c>
      <c r="C629" s="66">
        <f t="shared" si="11"/>
        <v>2</v>
      </c>
      <c r="D629" s="66">
        <f t="shared" si="12"/>
        <v>2026</v>
      </c>
      <c r="E629" s="67">
        <f t="shared" si="8"/>
        <v>46054</v>
      </c>
      <c r="F629" s="68" t="s">
        <v>43</v>
      </c>
      <c r="G629" s="68"/>
      <c r="H629" s="68"/>
      <c r="I629" s="64" t="s">
        <v>425</v>
      </c>
      <c r="J629" s="69"/>
      <c r="K629" s="69"/>
      <c r="L629" s="70"/>
      <c r="M629" s="70"/>
      <c r="N629" s="65"/>
      <c r="O629" s="71">
        <v>0</v>
      </c>
      <c r="P629" s="72">
        <v>3525.61</v>
      </c>
      <c r="Q629" s="73"/>
    </row>
    <row r="630" spans="1:17" ht="14.25" customHeight="1">
      <c r="A630" s="64" t="s">
        <v>122</v>
      </c>
      <c r="B630" s="65">
        <v>46080</v>
      </c>
      <c r="C630" s="66">
        <f t="shared" si="11"/>
        <v>2</v>
      </c>
      <c r="D630" s="66">
        <f t="shared" si="12"/>
        <v>2026</v>
      </c>
      <c r="E630" s="67">
        <f t="shared" si="8"/>
        <v>46054</v>
      </c>
      <c r="F630" s="68" t="s">
        <v>43</v>
      </c>
      <c r="G630" s="68"/>
      <c r="H630" s="68"/>
      <c r="I630" s="64" t="s">
        <v>406</v>
      </c>
      <c r="J630" s="69"/>
      <c r="K630" s="69"/>
      <c r="L630" s="70"/>
      <c r="M630" s="70"/>
      <c r="N630" s="65"/>
      <c r="O630" s="71">
        <v>0</v>
      </c>
      <c r="P630" s="72">
        <v>3567.38</v>
      </c>
      <c r="Q630" s="73"/>
    </row>
    <row r="631" spans="1:17" ht="14.25" customHeight="1">
      <c r="A631" s="64" t="s">
        <v>122</v>
      </c>
      <c r="B631" s="65">
        <v>46080</v>
      </c>
      <c r="C631" s="66">
        <f t="shared" si="11"/>
        <v>2</v>
      </c>
      <c r="D631" s="66">
        <f t="shared" si="12"/>
        <v>2026</v>
      </c>
      <c r="E631" s="67">
        <f t="shared" si="8"/>
        <v>46054</v>
      </c>
      <c r="F631" s="68" t="s">
        <v>43</v>
      </c>
      <c r="G631" s="68"/>
      <c r="H631" s="68"/>
      <c r="I631" s="64" t="s">
        <v>426</v>
      </c>
      <c r="J631" s="69"/>
      <c r="K631" s="69"/>
      <c r="L631" s="70"/>
      <c r="M631" s="70"/>
      <c r="N631" s="65"/>
      <c r="O631" s="71">
        <v>0</v>
      </c>
      <c r="P631" s="72">
        <v>1662.99</v>
      </c>
      <c r="Q631" s="73"/>
    </row>
    <row r="632" spans="1:17" ht="14.25" customHeight="1">
      <c r="A632" s="64" t="s">
        <v>122</v>
      </c>
      <c r="B632" s="65">
        <v>46080</v>
      </c>
      <c r="C632" s="66">
        <f t="shared" si="11"/>
        <v>2</v>
      </c>
      <c r="D632" s="66">
        <f t="shared" si="12"/>
        <v>2026</v>
      </c>
      <c r="E632" s="67">
        <f t="shared" si="8"/>
        <v>46054</v>
      </c>
      <c r="F632" s="68" t="s">
        <v>43</v>
      </c>
      <c r="G632" s="68"/>
      <c r="H632" s="68"/>
      <c r="I632" s="64" t="s">
        <v>404</v>
      </c>
      <c r="J632" s="69"/>
      <c r="K632" s="69"/>
      <c r="L632" s="70"/>
      <c r="M632" s="70"/>
      <c r="N632" s="65"/>
      <c r="O632" s="71">
        <v>0</v>
      </c>
      <c r="P632" s="72">
        <v>1960.74</v>
      </c>
      <c r="Q632" s="73"/>
    </row>
    <row r="633" spans="1:17" ht="14.25" customHeight="1">
      <c r="A633" s="64" t="s">
        <v>122</v>
      </c>
      <c r="B633" s="65">
        <v>46080</v>
      </c>
      <c r="C633" s="66">
        <f t="shared" si="11"/>
        <v>2</v>
      </c>
      <c r="D633" s="66">
        <f t="shared" si="12"/>
        <v>2026</v>
      </c>
      <c r="E633" s="67">
        <f t="shared" si="8"/>
        <v>46054</v>
      </c>
      <c r="F633" s="68" t="s">
        <v>43</v>
      </c>
      <c r="G633" s="68"/>
      <c r="H633" s="68"/>
      <c r="I633" s="64" t="s">
        <v>427</v>
      </c>
      <c r="J633" s="69"/>
      <c r="K633" s="69"/>
      <c r="L633" s="70"/>
      <c r="M633" s="70"/>
      <c r="N633" s="65"/>
      <c r="O633" s="71">
        <v>0</v>
      </c>
      <c r="P633" s="72">
        <v>3309.28</v>
      </c>
      <c r="Q633" s="73"/>
    </row>
    <row r="634" spans="1:17" ht="14.25" customHeight="1">
      <c r="A634" s="64" t="s">
        <v>122</v>
      </c>
      <c r="B634" s="65">
        <v>46080</v>
      </c>
      <c r="C634" s="66">
        <f t="shared" si="11"/>
        <v>2</v>
      </c>
      <c r="D634" s="66">
        <f t="shared" si="12"/>
        <v>2026</v>
      </c>
      <c r="E634" s="67">
        <f t="shared" si="8"/>
        <v>46054</v>
      </c>
      <c r="F634" s="68" t="s">
        <v>43</v>
      </c>
      <c r="G634" s="68"/>
      <c r="H634" s="68"/>
      <c r="I634" s="64" t="s">
        <v>406</v>
      </c>
      <c r="J634" s="69"/>
      <c r="K634" s="69"/>
      <c r="L634" s="70"/>
      <c r="M634" s="70"/>
      <c r="N634" s="65"/>
      <c r="O634" s="71">
        <v>0</v>
      </c>
      <c r="P634" s="72">
        <v>1726.88</v>
      </c>
      <c r="Q634" s="73"/>
    </row>
    <row r="635" spans="1:17" ht="14.25" customHeight="1">
      <c r="A635" s="64" t="s">
        <v>122</v>
      </c>
      <c r="B635" s="65">
        <v>46080</v>
      </c>
      <c r="C635" s="66">
        <f t="shared" si="11"/>
        <v>2</v>
      </c>
      <c r="D635" s="66">
        <f t="shared" si="12"/>
        <v>2026</v>
      </c>
      <c r="E635" s="67">
        <f t="shared" si="8"/>
        <v>46054</v>
      </c>
      <c r="F635" s="68" t="s">
        <v>43</v>
      </c>
      <c r="G635" s="68"/>
      <c r="H635" s="68"/>
      <c r="I635" s="64" t="s">
        <v>428</v>
      </c>
      <c r="J635" s="69"/>
      <c r="K635" s="69"/>
      <c r="L635" s="70"/>
      <c r="M635" s="70"/>
      <c r="N635" s="65"/>
      <c r="O635" s="71">
        <v>0</v>
      </c>
      <c r="P635" s="72">
        <v>1940.62</v>
      </c>
      <c r="Q635" s="73"/>
    </row>
    <row r="636" spans="1:17" ht="14.25" customHeight="1">
      <c r="A636" s="64" t="s">
        <v>122</v>
      </c>
      <c r="B636" s="65">
        <v>46080</v>
      </c>
      <c r="C636" s="66">
        <f t="shared" si="11"/>
        <v>2</v>
      </c>
      <c r="D636" s="66">
        <f t="shared" si="12"/>
        <v>2026</v>
      </c>
      <c r="E636" s="67">
        <f t="shared" si="8"/>
        <v>46054</v>
      </c>
      <c r="F636" s="68" t="s">
        <v>43</v>
      </c>
      <c r="G636" s="68"/>
      <c r="H636" s="68"/>
      <c r="I636" s="64" t="s">
        <v>429</v>
      </c>
      <c r="J636" s="69"/>
      <c r="K636" s="69"/>
      <c r="L636" s="70"/>
      <c r="M636" s="70"/>
      <c r="N636" s="65"/>
      <c r="O636" s="71">
        <v>0</v>
      </c>
      <c r="P636" s="72">
        <v>2062.16</v>
      </c>
      <c r="Q636" s="73"/>
    </row>
    <row r="637" spans="1:17" ht="14.25" customHeight="1">
      <c r="A637" s="64" t="s">
        <v>122</v>
      </c>
      <c r="B637" s="65">
        <v>46080</v>
      </c>
      <c r="C637" s="66">
        <f t="shared" si="11"/>
        <v>2</v>
      </c>
      <c r="D637" s="66">
        <f t="shared" si="12"/>
        <v>2026</v>
      </c>
      <c r="E637" s="67">
        <f t="shared" si="8"/>
        <v>46054</v>
      </c>
      <c r="F637" s="68" t="s">
        <v>43</v>
      </c>
      <c r="G637" s="68"/>
      <c r="H637" s="68"/>
      <c r="I637" s="64" t="s">
        <v>430</v>
      </c>
      <c r="J637" s="69"/>
      <c r="K637" s="69"/>
      <c r="L637" s="70"/>
      <c r="M637" s="70"/>
      <c r="N637" s="65"/>
      <c r="O637" s="71">
        <v>0</v>
      </c>
      <c r="P637" s="72">
        <v>3626.87</v>
      </c>
      <c r="Q637" s="73"/>
    </row>
    <row r="638" spans="1:17" ht="14.25" customHeight="1">
      <c r="A638" s="64" t="s">
        <v>122</v>
      </c>
      <c r="B638" s="65">
        <v>46080</v>
      </c>
      <c r="C638" s="66">
        <f t="shared" si="11"/>
        <v>2</v>
      </c>
      <c r="D638" s="66">
        <f t="shared" si="12"/>
        <v>2026</v>
      </c>
      <c r="E638" s="67">
        <f t="shared" si="8"/>
        <v>46054</v>
      </c>
      <c r="F638" s="68" t="s">
        <v>43</v>
      </c>
      <c r="G638" s="68"/>
      <c r="H638" s="68"/>
      <c r="I638" s="64" t="s">
        <v>407</v>
      </c>
      <c r="J638" s="69"/>
      <c r="K638" s="69"/>
      <c r="L638" s="70"/>
      <c r="M638" s="70"/>
      <c r="N638" s="65"/>
      <c r="O638" s="71">
        <v>0</v>
      </c>
      <c r="P638" s="72">
        <v>1707.91</v>
      </c>
      <c r="Q638" s="73"/>
    </row>
    <row r="639" spans="1:17" ht="14.25" customHeight="1">
      <c r="A639" s="64" t="s">
        <v>122</v>
      </c>
      <c r="B639" s="65">
        <v>46080</v>
      </c>
      <c r="C639" s="66">
        <f t="shared" si="11"/>
        <v>2</v>
      </c>
      <c r="D639" s="66">
        <f t="shared" si="12"/>
        <v>2026</v>
      </c>
      <c r="E639" s="67">
        <f t="shared" si="8"/>
        <v>46054</v>
      </c>
      <c r="F639" s="68" t="s">
        <v>43</v>
      </c>
      <c r="G639" s="68"/>
      <c r="H639" s="68"/>
      <c r="I639" s="64" t="s">
        <v>431</v>
      </c>
      <c r="J639" s="69"/>
      <c r="K639" s="69"/>
      <c r="L639" s="70"/>
      <c r="M639" s="70"/>
      <c r="N639" s="65"/>
      <c r="O639" s="71">
        <v>0</v>
      </c>
      <c r="P639" s="72">
        <v>1940.62</v>
      </c>
      <c r="Q639" s="73"/>
    </row>
    <row r="640" spans="1:17" ht="14.25" customHeight="1">
      <c r="A640" s="64" t="s">
        <v>122</v>
      </c>
      <c r="B640" s="65">
        <v>46080</v>
      </c>
      <c r="C640" s="66">
        <f t="shared" si="11"/>
        <v>2</v>
      </c>
      <c r="D640" s="66">
        <f t="shared" si="12"/>
        <v>2026</v>
      </c>
      <c r="E640" s="67">
        <f t="shared" si="8"/>
        <v>46054</v>
      </c>
      <c r="F640" s="68" t="s">
        <v>43</v>
      </c>
      <c r="G640" s="68"/>
      <c r="H640" s="68"/>
      <c r="I640" s="64" t="s">
        <v>269</v>
      </c>
      <c r="J640" s="69"/>
      <c r="K640" s="69"/>
      <c r="L640" s="70"/>
      <c r="M640" s="70"/>
      <c r="N640" s="65"/>
      <c r="O640" s="71">
        <v>0</v>
      </c>
      <c r="P640" s="72">
        <v>4811.1899999999996</v>
      </c>
      <c r="Q640" s="73"/>
    </row>
    <row r="641" spans="1:17" ht="14.25" customHeight="1">
      <c r="A641" s="64" t="s">
        <v>122</v>
      </c>
      <c r="B641" s="65">
        <v>46080</v>
      </c>
      <c r="C641" s="66">
        <f t="shared" si="11"/>
        <v>2</v>
      </c>
      <c r="D641" s="66">
        <f t="shared" si="12"/>
        <v>2026</v>
      </c>
      <c r="E641" s="67">
        <f t="shared" si="8"/>
        <v>46054</v>
      </c>
      <c r="F641" s="68" t="s">
        <v>43</v>
      </c>
      <c r="G641" s="68"/>
      <c r="H641" s="68"/>
      <c r="I641" s="64" t="s">
        <v>270</v>
      </c>
      <c r="J641" s="69"/>
      <c r="K641" s="69"/>
      <c r="L641" s="70"/>
      <c r="M641" s="70"/>
      <c r="N641" s="65"/>
      <c r="O641" s="71">
        <v>0</v>
      </c>
      <c r="P641" s="72">
        <v>2211.15</v>
      </c>
      <c r="Q641" s="73"/>
    </row>
    <row r="642" spans="1:17" ht="14.25" customHeight="1">
      <c r="A642" s="64" t="s">
        <v>122</v>
      </c>
      <c r="B642" s="65">
        <v>46080</v>
      </c>
      <c r="C642" s="66">
        <f t="shared" si="11"/>
        <v>2</v>
      </c>
      <c r="D642" s="66">
        <f t="shared" si="12"/>
        <v>2026</v>
      </c>
      <c r="E642" s="67">
        <f t="shared" si="8"/>
        <v>46054</v>
      </c>
      <c r="F642" s="68" t="s">
        <v>43</v>
      </c>
      <c r="G642" s="68"/>
      <c r="H642" s="68"/>
      <c r="I642" s="64" t="s">
        <v>432</v>
      </c>
      <c r="J642" s="69"/>
      <c r="K642" s="69"/>
      <c r="L642" s="70"/>
      <c r="M642" s="70"/>
      <c r="N642" s="65"/>
      <c r="O642" s="71">
        <v>0</v>
      </c>
      <c r="P642" s="72">
        <v>1814.27</v>
      </c>
      <c r="Q642" s="73"/>
    </row>
    <row r="643" spans="1:17" ht="14.25" customHeight="1">
      <c r="A643" s="64" t="s">
        <v>122</v>
      </c>
      <c r="B643" s="65">
        <v>46080</v>
      </c>
      <c r="C643" s="66">
        <f t="shared" si="11"/>
        <v>2</v>
      </c>
      <c r="D643" s="66">
        <f t="shared" si="12"/>
        <v>2026</v>
      </c>
      <c r="E643" s="67">
        <f t="shared" si="8"/>
        <v>46054</v>
      </c>
      <c r="F643" s="68" t="s">
        <v>43</v>
      </c>
      <c r="G643" s="68"/>
      <c r="H643" s="68"/>
      <c r="I643" s="64" t="s">
        <v>433</v>
      </c>
      <c r="J643" s="69"/>
      <c r="K643" s="69"/>
      <c r="L643" s="70"/>
      <c r="M643" s="70"/>
      <c r="N643" s="65"/>
      <c r="O643" s="71">
        <v>0</v>
      </c>
      <c r="P643" s="72">
        <v>4399.76</v>
      </c>
      <c r="Q643" s="73"/>
    </row>
    <row r="644" spans="1:17" ht="14.25" customHeight="1">
      <c r="A644" s="64" t="s">
        <v>122</v>
      </c>
      <c r="B644" s="65">
        <v>46080</v>
      </c>
      <c r="C644" s="66">
        <f t="shared" si="11"/>
        <v>2</v>
      </c>
      <c r="D644" s="66">
        <f t="shared" si="12"/>
        <v>2026</v>
      </c>
      <c r="E644" s="67">
        <f t="shared" si="8"/>
        <v>46054</v>
      </c>
      <c r="F644" s="68" t="s">
        <v>82</v>
      </c>
      <c r="G644" s="68"/>
      <c r="H644" s="68"/>
      <c r="I644" s="64" t="s">
        <v>434</v>
      </c>
      <c r="J644" s="69"/>
      <c r="K644" s="69"/>
      <c r="L644" s="70"/>
      <c r="M644" s="70"/>
      <c r="N644" s="65"/>
      <c r="O644" s="71">
        <v>0</v>
      </c>
      <c r="P644" s="72">
        <v>252.8</v>
      </c>
      <c r="Q644" s="73"/>
    </row>
    <row r="645" spans="1:17" ht="14.25" customHeight="1">
      <c r="A645" s="64" t="s">
        <v>132</v>
      </c>
      <c r="B645" s="65">
        <v>46080</v>
      </c>
      <c r="C645" s="66">
        <f t="shared" si="11"/>
        <v>2</v>
      </c>
      <c r="D645" s="66">
        <f t="shared" si="12"/>
        <v>2026</v>
      </c>
      <c r="E645" s="67">
        <f t="shared" si="8"/>
        <v>46054</v>
      </c>
      <c r="F645" s="68" t="s">
        <v>165</v>
      </c>
      <c r="G645" s="68"/>
      <c r="H645" s="68"/>
      <c r="I645" s="64" t="s">
        <v>139</v>
      </c>
      <c r="J645" s="69"/>
      <c r="K645" s="69"/>
      <c r="L645" s="70"/>
      <c r="M645" s="70"/>
      <c r="N645" s="65"/>
      <c r="O645" s="71">
        <v>1.76</v>
      </c>
      <c r="P645" s="72">
        <v>0</v>
      </c>
      <c r="Q645" s="73"/>
    </row>
    <row r="646" spans="1:17" ht="14.25" customHeight="1">
      <c r="A646" s="64" t="s">
        <v>132</v>
      </c>
      <c r="B646" s="65">
        <v>46080</v>
      </c>
      <c r="C646" s="66">
        <f t="shared" si="11"/>
        <v>2</v>
      </c>
      <c r="D646" s="66">
        <f t="shared" si="12"/>
        <v>2026</v>
      </c>
      <c r="E646" s="67">
        <f t="shared" si="8"/>
        <v>46054</v>
      </c>
      <c r="F646" s="68" t="s">
        <v>43</v>
      </c>
      <c r="G646" s="68"/>
      <c r="H646" s="68"/>
      <c r="I646" s="64" t="s">
        <v>399</v>
      </c>
      <c r="J646" s="69"/>
      <c r="K646" s="69"/>
      <c r="L646" s="70"/>
      <c r="M646" s="70"/>
      <c r="N646" s="65"/>
      <c r="O646" s="71">
        <v>0</v>
      </c>
      <c r="P646" s="72">
        <v>4831.18</v>
      </c>
      <c r="Q646" s="73"/>
    </row>
    <row r="647" spans="1:17" ht="14.25" customHeight="1">
      <c r="A647" s="64" t="s">
        <v>132</v>
      </c>
      <c r="B647" s="65">
        <v>46080</v>
      </c>
      <c r="C647" s="66">
        <f t="shared" si="11"/>
        <v>2</v>
      </c>
      <c r="D647" s="66">
        <f t="shared" si="12"/>
        <v>2026</v>
      </c>
      <c r="E647" s="67">
        <f t="shared" si="8"/>
        <v>46054</v>
      </c>
      <c r="F647" s="68" t="s">
        <v>43</v>
      </c>
      <c r="G647" s="68"/>
      <c r="H647" s="68"/>
      <c r="I647" s="64" t="s">
        <v>435</v>
      </c>
      <c r="J647" s="69"/>
      <c r="K647" s="69"/>
      <c r="L647" s="70"/>
      <c r="M647" s="70"/>
      <c r="N647" s="65"/>
      <c r="O647" s="71">
        <v>0</v>
      </c>
      <c r="P647" s="72">
        <v>3564.96</v>
      </c>
      <c r="Q647" s="73"/>
    </row>
    <row r="648" spans="1:17" ht="14.25" customHeight="1">
      <c r="A648" s="64" t="s">
        <v>132</v>
      </c>
      <c r="B648" s="65">
        <v>46080</v>
      </c>
      <c r="C648" s="66">
        <f t="shared" si="11"/>
        <v>2</v>
      </c>
      <c r="D648" s="66">
        <f t="shared" si="12"/>
        <v>2026</v>
      </c>
      <c r="E648" s="67">
        <f t="shared" si="8"/>
        <v>46054</v>
      </c>
      <c r="F648" s="68" t="s">
        <v>43</v>
      </c>
      <c r="G648" s="68"/>
      <c r="H648" s="68"/>
      <c r="I648" s="64" t="s">
        <v>402</v>
      </c>
      <c r="J648" s="69"/>
      <c r="K648" s="69"/>
      <c r="L648" s="70"/>
      <c r="M648" s="70"/>
      <c r="N648" s="65"/>
      <c r="O648" s="71">
        <v>0</v>
      </c>
      <c r="P648" s="72">
        <v>3407.45</v>
      </c>
      <c r="Q648" s="73"/>
    </row>
    <row r="649" spans="1:17" ht="14.25" customHeight="1">
      <c r="A649" s="64" t="s">
        <v>132</v>
      </c>
      <c r="B649" s="65">
        <v>46080</v>
      </c>
      <c r="C649" s="66">
        <f t="shared" si="11"/>
        <v>2</v>
      </c>
      <c r="D649" s="66">
        <f t="shared" si="12"/>
        <v>2026</v>
      </c>
      <c r="E649" s="67">
        <f t="shared" si="8"/>
        <v>46054</v>
      </c>
      <c r="F649" s="68" t="s">
        <v>43</v>
      </c>
      <c r="G649" s="68"/>
      <c r="H649" s="68"/>
      <c r="I649" s="64" t="s">
        <v>436</v>
      </c>
      <c r="J649" s="69"/>
      <c r="K649" s="69"/>
      <c r="L649" s="70"/>
      <c r="M649" s="70"/>
      <c r="N649" s="65"/>
      <c r="O649" s="71">
        <v>0</v>
      </c>
      <c r="P649" s="72">
        <v>2211.15</v>
      </c>
      <c r="Q649" s="73"/>
    </row>
    <row r="650" spans="1:17" ht="14.25" customHeight="1">
      <c r="A650" s="64" t="s">
        <v>132</v>
      </c>
      <c r="B650" s="65">
        <v>46080</v>
      </c>
      <c r="C650" s="66">
        <f t="shared" si="11"/>
        <v>2</v>
      </c>
      <c r="D650" s="66">
        <f t="shared" si="12"/>
        <v>2026</v>
      </c>
      <c r="E650" s="67">
        <f t="shared" si="8"/>
        <v>46054</v>
      </c>
      <c r="F650" s="68" t="s">
        <v>43</v>
      </c>
      <c r="G650" s="68"/>
      <c r="H650" s="68"/>
      <c r="I650" s="64" t="s">
        <v>437</v>
      </c>
      <c r="J650" s="69"/>
      <c r="K650" s="69"/>
      <c r="L650" s="70"/>
      <c r="M650" s="70"/>
      <c r="N650" s="65"/>
      <c r="O650" s="71">
        <v>0</v>
      </c>
      <c r="P650" s="72">
        <v>1681.67</v>
      </c>
      <c r="Q650" s="73"/>
    </row>
    <row r="651" spans="1:17" ht="14.25" customHeight="1">
      <c r="A651" s="64" t="s">
        <v>132</v>
      </c>
      <c r="B651" s="65">
        <v>46080</v>
      </c>
      <c r="C651" s="66">
        <f t="shared" si="11"/>
        <v>2</v>
      </c>
      <c r="D651" s="66">
        <f t="shared" si="12"/>
        <v>2026</v>
      </c>
      <c r="E651" s="67">
        <f t="shared" si="8"/>
        <v>46054</v>
      </c>
      <c r="F651" s="68" t="s">
        <v>43</v>
      </c>
      <c r="G651" s="68"/>
      <c r="H651" s="68"/>
      <c r="I651" s="64" t="s">
        <v>438</v>
      </c>
      <c r="J651" s="69"/>
      <c r="K651" s="69"/>
      <c r="L651" s="70"/>
      <c r="M651" s="70"/>
      <c r="N651" s="65"/>
      <c r="O651" s="71">
        <v>0</v>
      </c>
      <c r="P651" s="72">
        <v>1843.64</v>
      </c>
      <c r="Q651" s="73"/>
    </row>
    <row r="652" spans="1:17" ht="14.25" customHeight="1">
      <c r="A652" s="64" t="s">
        <v>132</v>
      </c>
      <c r="B652" s="65">
        <v>46080</v>
      </c>
      <c r="C652" s="66">
        <f t="shared" si="11"/>
        <v>2</v>
      </c>
      <c r="D652" s="66">
        <f t="shared" si="12"/>
        <v>2026</v>
      </c>
      <c r="E652" s="67">
        <f t="shared" si="8"/>
        <v>46054</v>
      </c>
      <c r="F652" s="68" t="s">
        <v>43</v>
      </c>
      <c r="G652" s="68"/>
      <c r="H652" s="68"/>
      <c r="I652" s="64" t="s">
        <v>439</v>
      </c>
      <c r="J652" s="69"/>
      <c r="K652" s="69"/>
      <c r="L652" s="70"/>
      <c r="M652" s="70"/>
      <c r="N652" s="65"/>
      <c r="O652" s="71">
        <v>0</v>
      </c>
      <c r="P652" s="72">
        <v>1448.09</v>
      </c>
      <c r="Q652" s="73"/>
    </row>
    <row r="653" spans="1:17" ht="14.25" customHeight="1">
      <c r="A653" s="64" t="s">
        <v>132</v>
      </c>
      <c r="B653" s="65">
        <v>46080</v>
      </c>
      <c r="C653" s="66">
        <f t="shared" si="11"/>
        <v>2</v>
      </c>
      <c r="D653" s="66">
        <f t="shared" si="12"/>
        <v>2026</v>
      </c>
      <c r="E653" s="67">
        <f t="shared" si="8"/>
        <v>46054</v>
      </c>
      <c r="F653" s="68" t="s">
        <v>43</v>
      </c>
      <c r="G653" s="68"/>
      <c r="H653" s="68"/>
      <c r="I653" s="64" t="s">
        <v>440</v>
      </c>
      <c r="J653" s="69"/>
      <c r="K653" s="69"/>
      <c r="L653" s="70"/>
      <c r="M653" s="70"/>
      <c r="N653" s="65"/>
      <c r="O653" s="71">
        <v>0</v>
      </c>
      <c r="P653" s="72">
        <v>2859.73</v>
      </c>
      <c r="Q653" s="73"/>
    </row>
    <row r="654" spans="1:17" ht="14.25" customHeight="1">
      <c r="A654" s="64" t="s">
        <v>340</v>
      </c>
      <c r="B654" s="65">
        <v>46082</v>
      </c>
      <c r="C654" s="66">
        <f t="shared" si="11"/>
        <v>3</v>
      </c>
      <c r="D654" s="66">
        <f t="shared" si="12"/>
        <v>2026</v>
      </c>
      <c r="E654" s="67">
        <f t="shared" si="8"/>
        <v>46082</v>
      </c>
      <c r="F654" s="68" t="s">
        <v>13</v>
      </c>
      <c r="G654" s="68"/>
      <c r="H654" s="68"/>
      <c r="I654" s="64" t="s">
        <v>13</v>
      </c>
      <c r="J654" s="69"/>
      <c r="K654" s="69"/>
      <c r="L654" s="70"/>
      <c r="M654" s="70"/>
      <c r="N654" s="65"/>
      <c r="O654" s="71">
        <v>11300</v>
      </c>
      <c r="P654" s="72">
        <v>0</v>
      </c>
      <c r="Q654" s="73"/>
    </row>
    <row r="655" spans="1:17" ht="14.25" customHeight="1">
      <c r="A655" s="64" t="s">
        <v>122</v>
      </c>
      <c r="B655" s="65">
        <v>46083</v>
      </c>
      <c r="C655" s="66">
        <f t="shared" si="11"/>
        <v>3</v>
      </c>
      <c r="D655" s="66">
        <f t="shared" si="12"/>
        <v>2026</v>
      </c>
      <c r="E655" s="67">
        <f t="shared" si="8"/>
        <v>46082</v>
      </c>
      <c r="F655" s="68" t="s">
        <v>123</v>
      </c>
      <c r="G655" s="68"/>
      <c r="H655" s="68"/>
      <c r="I655" s="64" t="s">
        <v>441</v>
      </c>
      <c r="J655" s="69"/>
      <c r="K655" s="69"/>
      <c r="L655" s="70"/>
      <c r="M655" s="70"/>
      <c r="N655" s="65"/>
      <c r="O655" s="71">
        <v>200</v>
      </c>
      <c r="P655" s="72">
        <v>0</v>
      </c>
      <c r="Q655" s="73"/>
    </row>
    <row r="656" spans="1:17" ht="14.25" customHeight="1">
      <c r="A656" s="64" t="s">
        <v>122</v>
      </c>
      <c r="B656" s="65">
        <v>46083</v>
      </c>
      <c r="C656" s="66">
        <f t="shared" si="11"/>
        <v>3</v>
      </c>
      <c r="D656" s="66">
        <f t="shared" si="12"/>
        <v>2026</v>
      </c>
      <c r="E656" s="67">
        <f t="shared" si="8"/>
        <v>46082</v>
      </c>
      <c r="F656" s="68" t="s">
        <v>123</v>
      </c>
      <c r="G656" s="68"/>
      <c r="H656" s="68"/>
      <c r="I656" s="64" t="s">
        <v>125</v>
      </c>
      <c r="J656" s="69"/>
      <c r="K656" s="69"/>
      <c r="L656" s="70"/>
      <c r="M656" s="70"/>
      <c r="N656" s="65"/>
      <c r="O656" s="71">
        <v>200</v>
      </c>
      <c r="P656" s="72">
        <v>0</v>
      </c>
      <c r="Q656" s="73"/>
    </row>
    <row r="657" spans="1:17" ht="14.25" customHeight="1">
      <c r="A657" s="64" t="s">
        <v>122</v>
      </c>
      <c r="B657" s="65">
        <v>46083</v>
      </c>
      <c r="C657" s="66">
        <f t="shared" si="11"/>
        <v>3</v>
      </c>
      <c r="D657" s="66">
        <f t="shared" si="12"/>
        <v>2026</v>
      </c>
      <c r="E657" s="67">
        <f t="shared" si="8"/>
        <v>46082</v>
      </c>
      <c r="F657" s="68" t="s">
        <v>165</v>
      </c>
      <c r="G657" s="68"/>
      <c r="H657" s="68"/>
      <c r="I657" s="64" t="s">
        <v>139</v>
      </c>
      <c r="J657" s="69"/>
      <c r="K657" s="69"/>
      <c r="L657" s="70"/>
      <c r="M657" s="70"/>
      <c r="N657" s="65"/>
      <c r="O657" s="71">
        <v>0.31</v>
      </c>
      <c r="P657" s="72">
        <v>0</v>
      </c>
      <c r="Q657" s="73"/>
    </row>
    <row r="658" spans="1:17" ht="14.25" customHeight="1">
      <c r="A658" s="64" t="s">
        <v>122</v>
      </c>
      <c r="B658" s="65">
        <v>46083</v>
      </c>
      <c r="C658" s="66">
        <f t="shared" si="11"/>
        <v>3</v>
      </c>
      <c r="D658" s="66">
        <f t="shared" si="12"/>
        <v>2026</v>
      </c>
      <c r="E658" s="67">
        <f t="shared" si="8"/>
        <v>46082</v>
      </c>
      <c r="F658" s="68" t="s">
        <v>63</v>
      </c>
      <c r="G658" s="68"/>
      <c r="H658" s="68"/>
      <c r="I658" s="64" t="s">
        <v>442</v>
      </c>
      <c r="J658" s="69"/>
      <c r="K658" s="69"/>
      <c r="L658" s="70"/>
      <c r="M658" s="70"/>
      <c r="N658" s="65"/>
      <c r="O658" s="71">
        <v>0</v>
      </c>
      <c r="P658" s="72">
        <v>502.08</v>
      </c>
      <c r="Q658" s="73"/>
    </row>
    <row r="659" spans="1:17" ht="14.25" customHeight="1">
      <c r="A659" s="64" t="s">
        <v>122</v>
      </c>
      <c r="B659" s="65">
        <v>46083</v>
      </c>
      <c r="C659" s="66">
        <f t="shared" si="11"/>
        <v>3</v>
      </c>
      <c r="D659" s="66">
        <f t="shared" si="12"/>
        <v>2026</v>
      </c>
      <c r="E659" s="67">
        <f t="shared" si="8"/>
        <v>46082</v>
      </c>
      <c r="F659" s="68" t="s">
        <v>102</v>
      </c>
      <c r="G659" s="68"/>
      <c r="H659" s="68"/>
      <c r="I659" s="64" t="s">
        <v>129</v>
      </c>
      <c r="J659" s="69"/>
      <c r="K659" s="69"/>
      <c r="L659" s="70"/>
      <c r="M659" s="70"/>
      <c r="N659" s="65"/>
      <c r="O659" s="71">
        <v>0</v>
      </c>
      <c r="P659" s="72">
        <v>2.3199999999999998</v>
      </c>
      <c r="Q659" s="73"/>
    </row>
    <row r="660" spans="1:17" ht="14.25" customHeight="1">
      <c r="A660" s="64" t="s">
        <v>122</v>
      </c>
      <c r="B660" s="65">
        <v>46083</v>
      </c>
      <c r="C660" s="66">
        <f t="shared" si="11"/>
        <v>3</v>
      </c>
      <c r="D660" s="66">
        <f t="shared" si="12"/>
        <v>2026</v>
      </c>
      <c r="E660" s="67">
        <f t="shared" si="8"/>
        <v>46082</v>
      </c>
      <c r="F660" s="68" t="s">
        <v>102</v>
      </c>
      <c r="G660" s="68"/>
      <c r="H660" s="68"/>
      <c r="I660" s="64" t="s">
        <v>129</v>
      </c>
      <c r="J660" s="69"/>
      <c r="K660" s="69"/>
      <c r="L660" s="70"/>
      <c r="M660" s="70"/>
      <c r="N660" s="65"/>
      <c r="O660" s="71">
        <v>0</v>
      </c>
      <c r="P660" s="72">
        <v>9.76</v>
      </c>
      <c r="Q660" s="73"/>
    </row>
    <row r="661" spans="1:17" ht="14.25" customHeight="1">
      <c r="A661" s="64" t="s">
        <v>122</v>
      </c>
      <c r="B661" s="65">
        <v>46083</v>
      </c>
      <c r="C661" s="66">
        <f t="shared" si="11"/>
        <v>3</v>
      </c>
      <c r="D661" s="66">
        <f t="shared" si="12"/>
        <v>2026</v>
      </c>
      <c r="E661" s="67">
        <f t="shared" si="8"/>
        <v>46082</v>
      </c>
      <c r="F661" s="68" t="s">
        <v>102</v>
      </c>
      <c r="G661" s="68"/>
      <c r="H661" s="68"/>
      <c r="I661" s="64" t="s">
        <v>129</v>
      </c>
      <c r="J661" s="69"/>
      <c r="K661" s="69"/>
      <c r="L661" s="70"/>
      <c r="M661" s="70"/>
      <c r="N661" s="65"/>
      <c r="O661" s="71">
        <v>0</v>
      </c>
      <c r="P661" s="72">
        <v>9.8000000000000007</v>
      </c>
      <c r="Q661" s="73"/>
    </row>
    <row r="662" spans="1:17" ht="14.25" customHeight="1">
      <c r="A662" s="64" t="s">
        <v>122</v>
      </c>
      <c r="B662" s="65">
        <v>46083</v>
      </c>
      <c r="C662" s="66">
        <f t="shared" si="11"/>
        <v>3</v>
      </c>
      <c r="D662" s="66">
        <f t="shared" si="12"/>
        <v>2026</v>
      </c>
      <c r="E662" s="67">
        <f t="shared" si="8"/>
        <v>46082</v>
      </c>
      <c r="F662" s="68" t="s">
        <v>102</v>
      </c>
      <c r="G662" s="68"/>
      <c r="H662" s="68"/>
      <c r="I662" s="64" t="s">
        <v>129</v>
      </c>
      <c r="J662" s="69"/>
      <c r="K662" s="69"/>
      <c r="L662" s="70"/>
      <c r="M662" s="70"/>
      <c r="N662" s="65"/>
      <c r="O662" s="71">
        <v>0</v>
      </c>
      <c r="P662" s="72">
        <v>9.8000000000000007</v>
      </c>
      <c r="Q662" s="73"/>
    </row>
    <row r="663" spans="1:17" ht="14.25" customHeight="1">
      <c r="A663" s="64" t="s">
        <v>122</v>
      </c>
      <c r="B663" s="65">
        <v>46083</v>
      </c>
      <c r="C663" s="66">
        <f t="shared" si="11"/>
        <v>3</v>
      </c>
      <c r="D663" s="66">
        <f t="shared" si="12"/>
        <v>2026</v>
      </c>
      <c r="E663" s="67">
        <f t="shared" si="8"/>
        <v>46082</v>
      </c>
      <c r="F663" s="68" t="s">
        <v>82</v>
      </c>
      <c r="G663" s="68"/>
      <c r="H663" s="68"/>
      <c r="I663" s="64" t="s">
        <v>443</v>
      </c>
      <c r="J663" s="69"/>
      <c r="K663" s="69"/>
      <c r="L663" s="70"/>
      <c r="M663" s="70"/>
      <c r="N663" s="65"/>
      <c r="O663" s="71">
        <v>0</v>
      </c>
      <c r="P663" s="72">
        <v>109.21</v>
      </c>
      <c r="Q663" s="73"/>
    </row>
    <row r="664" spans="1:17" ht="14.25" customHeight="1">
      <c r="A664" s="64" t="s">
        <v>132</v>
      </c>
      <c r="B664" s="65">
        <v>46083</v>
      </c>
      <c r="C664" s="66">
        <f t="shared" si="11"/>
        <v>3</v>
      </c>
      <c r="D664" s="66">
        <f t="shared" si="12"/>
        <v>2026</v>
      </c>
      <c r="E664" s="67">
        <f t="shared" si="8"/>
        <v>46082</v>
      </c>
      <c r="F664" s="68" t="s">
        <v>165</v>
      </c>
      <c r="G664" s="68"/>
      <c r="H664" s="68"/>
      <c r="I664" s="64" t="s">
        <v>139</v>
      </c>
      <c r="J664" s="69"/>
      <c r="K664" s="69"/>
      <c r="L664" s="70"/>
      <c r="M664" s="70"/>
      <c r="N664" s="65"/>
      <c r="O664" s="71">
        <v>0.05</v>
      </c>
      <c r="P664" s="72">
        <v>0</v>
      </c>
      <c r="Q664" s="73"/>
    </row>
    <row r="665" spans="1:17" ht="14.25" customHeight="1">
      <c r="A665" s="64" t="s">
        <v>132</v>
      </c>
      <c r="B665" s="65">
        <v>46083</v>
      </c>
      <c r="C665" s="66">
        <f t="shared" si="11"/>
        <v>3</v>
      </c>
      <c r="D665" s="66">
        <f t="shared" si="12"/>
        <v>2026</v>
      </c>
      <c r="E665" s="67">
        <f t="shared" si="8"/>
        <v>46082</v>
      </c>
      <c r="F665" s="68" t="s">
        <v>63</v>
      </c>
      <c r="G665" s="68"/>
      <c r="H665" s="68"/>
      <c r="I665" s="64" t="s">
        <v>444</v>
      </c>
      <c r="J665" s="69"/>
      <c r="K665" s="69"/>
      <c r="L665" s="70"/>
      <c r="M665" s="70"/>
      <c r="N665" s="65"/>
      <c r="O665" s="71">
        <v>0</v>
      </c>
      <c r="P665" s="72">
        <v>401.5</v>
      </c>
      <c r="Q665" s="73"/>
    </row>
    <row r="666" spans="1:17" ht="14.25" customHeight="1">
      <c r="A666" s="64" t="s">
        <v>132</v>
      </c>
      <c r="B666" s="65">
        <v>46083</v>
      </c>
      <c r="C666" s="66">
        <f t="shared" si="11"/>
        <v>3</v>
      </c>
      <c r="D666" s="66">
        <f t="shared" si="12"/>
        <v>2026</v>
      </c>
      <c r="E666" s="67">
        <f t="shared" si="8"/>
        <v>46082</v>
      </c>
      <c r="F666" s="68" t="s">
        <v>102</v>
      </c>
      <c r="G666" s="68"/>
      <c r="H666" s="68"/>
      <c r="I666" s="64" t="s">
        <v>129</v>
      </c>
      <c r="J666" s="69"/>
      <c r="K666" s="69"/>
      <c r="L666" s="70"/>
      <c r="M666" s="70"/>
      <c r="N666" s="65"/>
      <c r="O666" s="71">
        <v>0</v>
      </c>
      <c r="P666" s="72">
        <v>9.8000000000000007</v>
      </c>
      <c r="Q666" s="73"/>
    </row>
    <row r="667" spans="1:17" ht="14.25" customHeight="1">
      <c r="A667" s="64" t="s">
        <v>1</v>
      </c>
      <c r="B667" s="65">
        <v>46084</v>
      </c>
      <c r="C667" s="66">
        <f t="shared" si="11"/>
        <v>3</v>
      </c>
      <c r="D667" s="66">
        <f t="shared" si="12"/>
        <v>2026</v>
      </c>
      <c r="E667" s="67">
        <f t="shared" si="8"/>
        <v>46082</v>
      </c>
      <c r="F667" s="68" t="s">
        <v>142</v>
      </c>
      <c r="G667" s="68"/>
      <c r="H667" s="68"/>
      <c r="I667" s="64" t="s">
        <v>445</v>
      </c>
      <c r="J667" s="69"/>
      <c r="K667" s="69"/>
      <c r="L667" s="70"/>
      <c r="M667" s="70"/>
      <c r="N667" s="65"/>
      <c r="O667" s="71">
        <v>561.20000000000005</v>
      </c>
      <c r="P667" s="72">
        <v>0</v>
      </c>
      <c r="Q667" s="73"/>
    </row>
    <row r="668" spans="1:17" ht="14.25" customHeight="1">
      <c r="A668" s="64" t="s">
        <v>1</v>
      </c>
      <c r="B668" s="65">
        <v>46084</v>
      </c>
      <c r="C668" s="66">
        <f t="shared" si="11"/>
        <v>3</v>
      </c>
      <c r="D668" s="66">
        <f t="shared" si="12"/>
        <v>2026</v>
      </c>
      <c r="E668" s="67">
        <f t="shared" si="8"/>
        <v>46082</v>
      </c>
      <c r="F668" s="68" t="s">
        <v>102</v>
      </c>
      <c r="G668" s="68"/>
      <c r="H668" s="68"/>
      <c r="I668" s="64" t="s">
        <v>129</v>
      </c>
      <c r="J668" s="69"/>
      <c r="K668" s="69"/>
      <c r="L668" s="70"/>
      <c r="M668" s="70"/>
      <c r="N668" s="65"/>
      <c r="O668" s="71">
        <v>0</v>
      </c>
      <c r="P668" s="72">
        <v>9.8000000000000007</v>
      </c>
      <c r="Q668" s="73"/>
    </row>
    <row r="669" spans="1:17" ht="14.25" customHeight="1">
      <c r="A669" s="64" t="s">
        <v>1</v>
      </c>
      <c r="B669" s="65">
        <v>46084</v>
      </c>
      <c r="C669" s="66">
        <f t="shared" si="11"/>
        <v>3</v>
      </c>
      <c r="D669" s="66">
        <f t="shared" si="12"/>
        <v>2026</v>
      </c>
      <c r="E669" s="67">
        <f t="shared" si="8"/>
        <v>46082</v>
      </c>
      <c r="F669" s="68" t="s">
        <v>102</v>
      </c>
      <c r="G669" s="68"/>
      <c r="H669" s="68"/>
      <c r="I669" s="64" t="s">
        <v>129</v>
      </c>
      <c r="J669" s="69"/>
      <c r="K669" s="69"/>
      <c r="L669" s="70"/>
      <c r="M669" s="70"/>
      <c r="N669" s="65"/>
      <c r="O669" s="71">
        <v>0</v>
      </c>
      <c r="P669" s="72">
        <v>9.8000000000000007</v>
      </c>
      <c r="Q669" s="73"/>
    </row>
    <row r="670" spans="1:17" ht="14.25" customHeight="1">
      <c r="A670" s="64" t="s">
        <v>1</v>
      </c>
      <c r="B670" s="65">
        <v>46084</v>
      </c>
      <c r="C670" s="66">
        <f t="shared" si="11"/>
        <v>3</v>
      </c>
      <c r="D670" s="66">
        <f t="shared" si="12"/>
        <v>2026</v>
      </c>
      <c r="E670" s="67">
        <f t="shared" si="8"/>
        <v>46082</v>
      </c>
      <c r="F670" s="68" t="s">
        <v>102</v>
      </c>
      <c r="G670" s="68"/>
      <c r="H670" s="68"/>
      <c r="I670" s="64" t="s">
        <v>129</v>
      </c>
      <c r="J670" s="69"/>
      <c r="K670" s="69"/>
      <c r="L670" s="70"/>
      <c r="M670" s="70"/>
      <c r="N670" s="65"/>
      <c r="O670" s="71">
        <v>0</v>
      </c>
      <c r="P670" s="72">
        <v>9.8000000000000007</v>
      </c>
      <c r="Q670" s="73"/>
    </row>
    <row r="671" spans="1:17" ht="14.25" customHeight="1">
      <c r="A671" s="64" t="s">
        <v>1</v>
      </c>
      <c r="B671" s="65">
        <v>46084</v>
      </c>
      <c r="C671" s="66">
        <f t="shared" si="11"/>
        <v>3</v>
      </c>
      <c r="D671" s="66">
        <f t="shared" si="12"/>
        <v>2026</v>
      </c>
      <c r="E671" s="67">
        <f t="shared" si="8"/>
        <v>46082</v>
      </c>
      <c r="F671" s="68" t="s">
        <v>102</v>
      </c>
      <c r="G671" s="68"/>
      <c r="H671" s="68"/>
      <c r="I671" s="64" t="s">
        <v>129</v>
      </c>
      <c r="J671" s="69"/>
      <c r="K671" s="69"/>
      <c r="L671" s="70"/>
      <c r="M671" s="70"/>
      <c r="N671" s="65"/>
      <c r="O671" s="71">
        <v>0</v>
      </c>
      <c r="P671" s="72">
        <v>9.8000000000000007</v>
      </c>
      <c r="Q671" s="73"/>
    </row>
    <row r="672" spans="1:17" ht="14.25" customHeight="1">
      <c r="A672" s="64" t="s">
        <v>1</v>
      </c>
      <c r="B672" s="65">
        <v>46084</v>
      </c>
      <c r="C672" s="66">
        <f t="shared" si="11"/>
        <v>3</v>
      </c>
      <c r="D672" s="66">
        <f t="shared" si="12"/>
        <v>2026</v>
      </c>
      <c r="E672" s="67">
        <f t="shared" si="8"/>
        <v>46082</v>
      </c>
      <c r="F672" s="68" t="s">
        <v>102</v>
      </c>
      <c r="G672" s="68"/>
      <c r="H672" s="68"/>
      <c r="I672" s="64" t="s">
        <v>129</v>
      </c>
      <c r="J672" s="69"/>
      <c r="K672" s="69"/>
      <c r="L672" s="70"/>
      <c r="M672" s="70"/>
      <c r="N672" s="65"/>
      <c r="O672" s="71">
        <v>0</v>
      </c>
      <c r="P672" s="72">
        <v>9.8000000000000007</v>
      </c>
      <c r="Q672" s="73"/>
    </row>
    <row r="673" spans="1:17" ht="14.25" customHeight="1">
      <c r="A673" s="64" t="s">
        <v>1</v>
      </c>
      <c r="B673" s="65">
        <v>46084</v>
      </c>
      <c r="C673" s="66">
        <f t="shared" si="11"/>
        <v>3</v>
      </c>
      <c r="D673" s="66">
        <f t="shared" si="12"/>
        <v>2026</v>
      </c>
      <c r="E673" s="67">
        <f t="shared" si="8"/>
        <v>46082</v>
      </c>
      <c r="F673" s="68" t="s">
        <v>102</v>
      </c>
      <c r="G673" s="68"/>
      <c r="H673" s="68"/>
      <c r="I673" s="64" t="s">
        <v>129</v>
      </c>
      <c r="J673" s="69"/>
      <c r="K673" s="69"/>
      <c r="L673" s="70"/>
      <c r="M673" s="70"/>
      <c r="N673" s="65"/>
      <c r="O673" s="71">
        <v>0</v>
      </c>
      <c r="P673" s="72">
        <v>9.8000000000000007</v>
      </c>
      <c r="Q673" s="73"/>
    </row>
    <row r="674" spans="1:17" ht="14.25" customHeight="1">
      <c r="A674" s="64" t="s">
        <v>1</v>
      </c>
      <c r="B674" s="65">
        <v>46084</v>
      </c>
      <c r="C674" s="66">
        <f t="shared" si="11"/>
        <v>3</v>
      </c>
      <c r="D674" s="66">
        <f t="shared" si="12"/>
        <v>2026</v>
      </c>
      <c r="E674" s="67">
        <f t="shared" si="8"/>
        <v>46082</v>
      </c>
      <c r="F674" s="68" t="s">
        <v>102</v>
      </c>
      <c r="G674" s="68"/>
      <c r="H674" s="68"/>
      <c r="I674" s="64" t="s">
        <v>129</v>
      </c>
      <c r="J674" s="69"/>
      <c r="K674" s="69"/>
      <c r="L674" s="70"/>
      <c r="M674" s="70"/>
      <c r="N674" s="65"/>
      <c r="O674" s="71">
        <v>0</v>
      </c>
      <c r="P674" s="72">
        <v>9.8000000000000007</v>
      </c>
      <c r="Q674" s="73"/>
    </row>
    <row r="675" spans="1:17" ht="14.25" customHeight="1">
      <c r="A675" s="64" t="s">
        <v>122</v>
      </c>
      <c r="B675" s="65">
        <v>46084</v>
      </c>
      <c r="C675" s="66">
        <f t="shared" si="11"/>
        <v>3</v>
      </c>
      <c r="D675" s="66">
        <f t="shared" si="12"/>
        <v>2026</v>
      </c>
      <c r="E675" s="67">
        <f t="shared" si="8"/>
        <v>46082</v>
      </c>
      <c r="F675" s="68" t="s">
        <v>446</v>
      </c>
      <c r="G675" s="68"/>
      <c r="H675" s="68"/>
      <c r="I675" s="64" t="s">
        <v>447</v>
      </c>
      <c r="J675" s="69"/>
      <c r="K675" s="69"/>
      <c r="L675" s="70"/>
      <c r="M675" s="70"/>
      <c r="N675" s="65"/>
      <c r="O675" s="71">
        <v>88.32</v>
      </c>
      <c r="P675" s="72">
        <v>0</v>
      </c>
      <c r="Q675" s="73"/>
    </row>
    <row r="676" spans="1:17" ht="14.25" customHeight="1">
      <c r="A676" s="64" t="s">
        <v>122</v>
      </c>
      <c r="B676" s="65">
        <v>46084</v>
      </c>
      <c r="C676" s="66">
        <f t="shared" si="11"/>
        <v>3</v>
      </c>
      <c r="D676" s="66">
        <f t="shared" si="12"/>
        <v>2026</v>
      </c>
      <c r="E676" s="67">
        <f t="shared" si="8"/>
        <v>46082</v>
      </c>
      <c r="F676" s="68" t="s">
        <v>165</v>
      </c>
      <c r="G676" s="68"/>
      <c r="H676" s="68"/>
      <c r="I676" s="64" t="s">
        <v>139</v>
      </c>
      <c r="J676" s="69"/>
      <c r="K676" s="69"/>
      <c r="L676" s="70"/>
      <c r="M676" s="70"/>
      <c r="N676" s="65"/>
      <c r="O676" s="71">
        <v>1.5</v>
      </c>
      <c r="P676" s="72">
        <v>0</v>
      </c>
      <c r="Q676" s="73"/>
    </row>
    <row r="677" spans="1:17" ht="14.25" customHeight="1">
      <c r="A677" s="64" t="s">
        <v>122</v>
      </c>
      <c r="B677" s="65">
        <v>46084</v>
      </c>
      <c r="C677" s="66">
        <f t="shared" si="11"/>
        <v>3</v>
      </c>
      <c r="D677" s="66">
        <f t="shared" si="12"/>
        <v>2026</v>
      </c>
      <c r="E677" s="67">
        <f t="shared" si="8"/>
        <v>46082</v>
      </c>
      <c r="F677" s="68" t="s">
        <v>63</v>
      </c>
      <c r="G677" s="68"/>
      <c r="H677" s="68"/>
      <c r="I677" s="64" t="s">
        <v>448</v>
      </c>
      <c r="J677" s="69"/>
      <c r="K677" s="69"/>
      <c r="L677" s="70"/>
      <c r="M677" s="70"/>
      <c r="N677" s="65"/>
      <c r="O677" s="71">
        <v>0</v>
      </c>
      <c r="P677" s="72">
        <v>1012.17</v>
      </c>
      <c r="Q677" s="73"/>
    </row>
    <row r="678" spans="1:17" ht="14.25" customHeight="1">
      <c r="A678" s="64" t="s">
        <v>122</v>
      </c>
      <c r="B678" s="65">
        <v>46084</v>
      </c>
      <c r="C678" s="66">
        <f t="shared" si="11"/>
        <v>3</v>
      </c>
      <c r="D678" s="66">
        <f t="shared" si="12"/>
        <v>2026</v>
      </c>
      <c r="E678" s="67">
        <f t="shared" si="8"/>
        <v>46082</v>
      </c>
      <c r="F678" s="68" t="s">
        <v>82</v>
      </c>
      <c r="G678" s="68"/>
      <c r="H678" s="68"/>
      <c r="I678" s="64" t="s">
        <v>152</v>
      </c>
      <c r="J678" s="69"/>
      <c r="K678" s="69"/>
      <c r="L678" s="70"/>
      <c r="M678" s="70"/>
      <c r="N678" s="65"/>
      <c r="O678" s="71">
        <v>0</v>
      </c>
      <c r="P678" s="72">
        <v>78.989999999999995</v>
      </c>
      <c r="Q678" s="73"/>
    </row>
    <row r="679" spans="1:17" ht="14.25" customHeight="1">
      <c r="A679" s="64" t="s">
        <v>122</v>
      </c>
      <c r="B679" s="65">
        <v>46084</v>
      </c>
      <c r="C679" s="66">
        <f t="shared" si="11"/>
        <v>3</v>
      </c>
      <c r="D679" s="66">
        <f t="shared" si="12"/>
        <v>2026</v>
      </c>
      <c r="E679" s="67">
        <f t="shared" si="8"/>
        <v>46082</v>
      </c>
      <c r="F679" s="68" t="s">
        <v>82</v>
      </c>
      <c r="G679" s="68"/>
      <c r="H679" s="68"/>
      <c r="I679" s="64" t="s">
        <v>152</v>
      </c>
      <c r="J679" s="69"/>
      <c r="K679" s="69"/>
      <c r="L679" s="70"/>
      <c r="M679" s="70"/>
      <c r="N679" s="65"/>
      <c r="O679" s="71">
        <v>0</v>
      </c>
      <c r="P679" s="72">
        <v>88.32</v>
      </c>
      <c r="Q679" s="73"/>
    </row>
    <row r="680" spans="1:17" ht="14.25" customHeight="1">
      <c r="A680" s="64" t="s">
        <v>122</v>
      </c>
      <c r="B680" s="65">
        <v>46084</v>
      </c>
      <c r="C680" s="66">
        <f t="shared" si="11"/>
        <v>3</v>
      </c>
      <c r="D680" s="66">
        <f t="shared" si="12"/>
        <v>2026</v>
      </c>
      <c r="E680" s="67">
        <f t="shared" si="8"/>
        <v>46082</v>
      </c>
      <c r="F680" s="68" t="s">
        <v>82</v>
      </c>
      <c r="G680" s="68"/>
      <c r="H680" s="68"/>
      <c r="I680" s="64" t="s">
        <v>152</v>
      </c>
      <c r="J680" s="69"/>
      <c r="K680" s="69"/>
      <c r="L680" s="70"/>
      <c r="M680" s="70"/>
      <c r="N680" s="65"/>
      <c r="O680" s="71">
        <v>0</v>
      </c>
      <c r="P680" s="72">
        <v>52.35</v>
      </c>
      <c r="Q680" s="73"/>
    </row>
    <row r="681" spans="1:17" ht="14.25" customHeight="1">
      <c r="A681" s="64" t="s">
        <v>122</v>
      </c>
      <c r="B681" s="65">
        <v>46084</v>
      </c>
      <c r="C681" s="66">
        <f t="shared" si="11"/>
        <v>3</v>
      </c>
      <c r="D681" s="66">
        <f t="shared" si="12"/>
        <v>2026</v>
      </c>
      <c r="E681" s="67">
        <f t="shared" si="8"/>
        <v>46082</v>
      </c>
      <c r="F681" s="78" t="s">
        <v>80</v>
      </c>
      <c r="G681" s="68"/>
      <c r="H681" s="68"/>
      <c r="I681" s="64" t="s">
        <v>449</v>
      </c>
      <c r="J681" s="69"/>
      <c r="K681" s="69"/>
      <c r="L681" s="70"/>
      <c r="M681" s="70"/>
      <c r="N681" s="65"/>
      <c r="O681" s="71">
        <v>0</v>
      </c>
      <c r="P681" s="72">
        <v>255.89</v>
      </c>
      <c r="Q681" s="73"/>
    </row>
    <row r="682" spans="1:17" ht="14.25" customHeight="1">
      <c r="A682" s="64" t="s">
        <v>122</v>
      </c>
      <c r="B682" s="65">
        <v>46084</v>
      </c>
      <c r="C682" s="66">
        <f t="shared" si="11"/>
        <v>3</v>
      </c>
      <c r="D682" s="66">
        <f t="shared" si="12"/>
        <v>2026</v>
      </c>
      <c r="E682" s="67">
        <f t="shared" si="8"/>
        <v>46082</v>
      </c>
      <c r="F682" s="68" t="s">
        <v>47</v>
      </c>
      <c r="G682" s="68"/>
      <c r="H682" s="68"/>
      <c r="I682" s="64" t="s">
        <v>353</v>
      </c>
      <c r="J682" s="69"/>
      <c r="K682" s="69"/>
      <c r="L682" s="70"/>
      <c r="M682" s="70"/>
      <c r="N682" s="65"/>
      <c r="O682" s="71">
        <v>0</v>
      </c>
      <c r="P682" s="72">
        <v>262.48</v>
      </c>
      <c r="Q682" s="73"/>
    </row>
    <row r="683" spans="1:17" ht="14.25" customHeight="1">
      <c r="A683" s="64" t="s">
        <v>122</v>
      </c>
      <c r="B683" s="65">
        <v>46084</v>
      </c>
      <c r="C683" s="66">
        <f t="shared" si="11"/>
        <v>3</v>
      </c>
      <c r="D683" s="66">
        <f t="shared" si="12"/>
        <v>2026</v>
      </c>
      <c r="E683" s="67">
        <f t="shared" si="8"/>
        <v>46082</v>
      </c>
      <c r="F683" s="68" t="s">
        <v>102</v>
      </c>
      <c r="G683" s="68"/>
      <c r="H683" s="68"/>
      <c r="I683" s="64" t="s">
        <v>129</v>
      </c>
      <c r="J683" s="69"/>
      <c r="K683" s="69"/>
      <c r="L683" s="70"/>
      <c r="M683" s="70"/>
      <c r="N683" s="65"/>
      <c r="O683" s="71">
        <v>0</v>
      </c>
      <c r="P683" s="72">
        <v>3.66</v>
      </c>
      <c r="Q683" s="73"/>
    </row>
    <row r="684" spans="1:17" ht="14.25" customHeight="1">
      <c r="A684" s="64" t="s">
        <v>122</v>
      </c>
      <c r="B684" s="65">
        <v>46084</v>
      </c>
      <c r="C684" s="66">
        <f t="shared" si="11"/>
        <v>3</v>
      </c>
      <c r="D684" s="66">
        <f t="shared" si="12"/>
        <v>2026</v>
      </c>
      <c r="E684" s="67">
        <f t="shared" si="8"/>
        <v>46082</v>
      </c>
      <c r="F684" s="68" t="s">
        <v>102</v>
      </c>
      <c r="G684" s="68"/>
      <c r="H684" s="68"/>
      <c r="I684" s="64" t="s">
        <v>129</v>
      </c>
      <c r="J684" s="69"/>
      <c r="K684" s="69"/>
      <c r="L684" s="70"/>
      <c r="M684" s="70"/>
      <c r="N684" s="65"/>
      <c r="O684" s="71">
        <v>0</v>
      </c>
      <c r="P684" s="72">
        <v>9.8000000000000007</v>
      </c>
      <c r="Q684" s="73"/>
    </row>
    <row r="685" spans="1:17" ht="14.25" customHeight="1">
      <c r="A685" s="64" t="s">
        <v>122</v>
      </c>
      <c r="B685" s="65">
        <v>46084</v>
      </c>
      <c r="C685" s="66">
        <f t="shared" si="11"/>
        <v>3</v>
      </c>
      <c r="D685" s="66">
        <f t="shared" si="12"/>
        <v>2026</v>
      </c>
      <c r="E685" s="67">
        <f t="shared" si="8"/>
        <v>46082</v>
      </c>
      <c r="F685" s="75" t="s">
        <v>102</v>
      </c>
      <c r="G685" s="68"/>
      <c r="H685" s="68"/>
      <c r="I685" s="64" t="s">
        <v>129</v>
      </c>
      <c r="J685" s="69"/>
      <c r="K685" s="69"/>
      <c r="L685" s="70"/>
      <c r="M685" s="70"/>
      <c r="N685" s="65"/>
      <c r="O685" s="71">
        <v>0</v>
      </c>
      <c r="P685" s="72">
        <v>9.8000000000000007</v>
      </c>
      <c r="Q685" s="73"/>
    </row>
    <row r="686" spans="1:17" ht="14.25" customHeight="1">
      <c r="A686" s="64" t="s">
        <v>122</v>
      </c>
      <c r="B686" s="65">
        <v>46084</v>
      </c>
      <c r="C686" s="66">
        <f t="shared" si="11"/>
        <v>3</v>
      </c>
      <c r="D686" s="66">
        <f t="shared" si="12"/>
        <v>2026</v>
      </c>
      <c r="E686" s="67">
        <f t="shared" si="8"/>
        <v>46082</v>
      </c>
      <c r="F686" s="75" t="s">
        <v>33</v>
      </c>
      <c r="G686" s="68"/>
      <c r="H686" s="68"/>
      <c r="I686" s="64" t="s">
        <v>135</v>
      </c>
      <c r="J686" s="69"/>
      <c r="K686" s="69"/>
      <c r="L686" s="70"/>
      <c r="M686" s="70"/>
      <c r="N686" s="65"/>
      <c r="O686" s="71">
        <v>0</v>
      </c>
      <c r="P686" s="72">
        <v>295.23</v>
      </c>
      <c r="Q686" s="73"/>
    </row>
    <row r="687" spans="1:17" ht="14.25" customHeight="1">
      <c r="A687" s="64" t="s">
        <v>132</v>
      </c>
      <c r="B687" s="65">
        <v>46084</v>
      </c>
      <c r="C687" s="66">
        <f t="shared" si="11"/>
        <v>3</v>
      </c>
      <c r="D687" s="66">
        <f t="shared" si="12"/>
        <v>2026</v>
      </c>
      <c r="E687" s="67">
        <f t="shared" si="8"/>
        <v>46082</v>
      </c>
      <c r="F687" s="68" t="s">
        <v>165</v>
      </c>
      <c r="G687" s="68"/>
      <c r="H687" s="68"/>
      <c r="I687" s="64" t="s">
        <v>139</v>
      </c>
      <c r="J687" s="69"/>
      <c r="K687" s="69"/>
      <c r="L687" s="70"/>
      <c r="M687" s="70"/>
      <c r="N687" s="65"/>
      <c r="O687" s="71">
        <v>0.17</v>
      </c>
      <c r="P687" s="72">
        <v>0</v>
      </c>
      <c r="Q687" s="73"/>
    </row>
    <row r="688" spans="1:17" ht="14.25" customHeight="1">
      <c r="A688" s="64" t="s">
        <v>132</v>
      </c>
      <c r="B688" s="65">
        <v>46084</v>
      </c>
      <c r="C688" s="66">
        <f t="shared" si="11"/>
        <v>3</v>
      </c>
      <c r="D688" s="66">
        <f t="shared" si="12"/>
        <v>2026</v>
      </c>
      <c r="E688" s="67">
        <f t="shared" si="8"/>
        <v>46082</v>
      </c>
      <c r="F688" s="68" t="s">
        <v>63</v>
      </c>
      <c r="G688" s="68"/>
      <c r="H688" s="68"/>
      <c r="I688" s="64" t="s">
        <v>450</v>
      </c>
      <c r="J688" s="69"/>
      <c r="K688" s="69"/>
      <c r="L688" s="70"/>
      <c r="M688" s="70"/>
      <c r="N688" s="65"/>
      <c r="O688" s="71">
        <v>0</v>
      </c>
      <c r="P688" s="72">
        <v>674.77</v>
      </c>
      <c r="Q688" s="73"/>
    </row>
    <row r="689" spans="1:17" ht="14.25" customHeight="1">
      <c r="A689" s="64" t="s">
        <v>132</v>
      </c>
      <c r="B689" s="65">
        <v>46084</v>
      </c>
      <c r="C689" s="66">
        <f t="shared" si="11"/>
        <v>3</v>
      </c>
      <c r="D689" s="66">
        <f t="shared" si="12"/>
        <v>2026</v>
      </c>
      <c r="E689" s="67">
        <f t="shared" si="8"/>
        <v>46082</v>
      </c>
      <c r="F689" s="78" t="s">
        <v>80</v>
      </c>
      <c r="G689" s="68"/>
      <c r="H689" s="68"/>
      <c r="I689" s="64" t="s">
        <v>449</v>
      </c>
      <c r="J689" s="69"/>
      <c r="K689" s="69"/>
      <c r="L689" s="70"/>
      <c r="M689" s="70"/>
      <c r="N689" s="65"/>
      <c r="O689" s="71">
        <v>0</v>
      </c>
      <c r="P689" s="72">
        <v>114.89</v>
      </c>
      <c r="Q689" s="73"/>
    </row>
    <row r="690" spans="1:17" ht="14.25" customHeight="1">
      <c r="A690" s="64" t="s">
        <v>132</v>
      </c>
      <c r="B690" s="65">
        <v>46084</v>
      </c>
      <c r="C690" s="66">
        <f t="shared" si="11"/>
        <v>3</v>
      </c>
      <c r="D690" s="66">
        <f t="shared" si="12"/>
        <v>2026</v>
      </c>
      <c r="E690" s="67">
        <f t="shared" si="8"/>
        <v>46082</v>
      </c>
      <c r="F690" s="78" t="s">
        <v>80</v>
      </c>
      <c r="G690" s="68"/>
      <c r="H690" s="68"/>
      <c r="I690" s="64" t="s">
        <v>451</v>
      </c>
      <c r="J690" s="69"/>
      <c r="K690" s="69"/>
      <c r="L690" s="70"/>
      <c r="M690" s="70"/>
      <c r="N690" s="65"/>
      <c r="O690" s="71">
        <v>0</v>
      </c>
      <c r="P690" s="72">
        <v>88.32</v>
      </c>
      <c r="Q690" s="73"/>
    </row>
    <row r="691" spans="1:17" ht="14.25" customHeight="1">
      <c r="A691" s="64" t="s">
        <v>132</v>
      </c>
      <c r="B691" s="65">
        <v>46084</v>
      </c>
      <c r="C691" s="66">
        <f t="shared" si="11"/>
        <v>3</v>
      </c>
      <c r="D691" s="66">
        <f t="shared" si="12"/>
        <v>2026</v>
      </c>
      <c r="E691" s="67">
        <f t="shared" si="8"/>
        <v>46082</v>
      </c>
      <c r="F691" s="78" t="s">
        <v>80</v>
      </c>
      <c r="G691" s="68"/>
      <c r="H691" s="68"/>
      <c r="I691" s="64" t="s">
        <v>449</v>
      </c>
      <c r="J691" s="69"/>
      <c r="K691" s="69"/>
      <c r="L691" s="70"/>
      <c r="M691" s="70"/>
      <c r="N691" s="65"/>
      <c r="O691" s="71">
        <v>0</v>
      </c>
      <c r="P691" s="72">
        <v>416.98</v>
      </c>
      <c r="Q691" s="73"/>
    </row>
    <row r="692" spans="1:17" ht="14.25" customHeight="1">
      <c r="A692" s="64" t="s">
        <v>132</v>
      </c>
      <c r="B692" s="65">
        <v>46084</v>
      </c>
      <c r="C692" s="66">
        <f t="shared" si="11"/>
        <v>3</v>
      </c>
      <c r="D692" s="66">
        <f t="shared" si="12"/>
        <v>2026</v>
      </c>
      <c r="E692" s="67">
        <f t="shared" si="8"/>
        <v>46082</v>
      </c>
      <c r="F692" s="68" t="s">
        <v>102</v>
      </c>
      <c r="G692" s="68"/>
      <c r="H692" s="68"/>
      <c r="I692" s="64" t="s">
        <v>129</v>
      </c>
      <c r="J692" s="69"/>
      <c r="K692" s="69"/>
      <c r="L692" s="70"/>
      <c r="M692" s="70"/>
      <c r="N692" s="65"/>
      <c r="O692" s="71">
        <v>0</v>
      </c>
      <c r="P692" s="72">
        <v>9.8000000000000007</v>
      </c>
      <c r="Q692" s="73"/>
    </row>
    <row r="693" spans="1:17" ht="14.25" customHeight="1">
      <c r="A693" s="64" t="s">
        <v>1</v>
      </c>
      <c r="B693" s="65">
        <v>46057</v>
      </c>
      <c r="C693" s="66">
        <f t="shared" si="11"/>
        <v>2</v>
      </c>
      <c r="D693" s="66">
        <f t="shared" si="12"/>
        <v>2026</v>
      </c>
      <c r="E693" s="67">
        <f t="shared" si="8"/>
        <v>46054</v>
      </c>
      <c r="F693" s="68" t="s">
        <v>17</v>
      </c>
      <c r="G693" s="68"/>
      <c r="H693" s="68"/>
      <c r="I693" s="64" t="s">
        <v>17</v>
      </c>
      <c r="J693" s="69"/>
      <c r="K693" s="69"/>
      <c r="L693" s="70"/>
      <c r="M693" s="70"/>
      <c r="N693" s="65"/>
      <c r="O693" s="71">
        <v>4819.43</v>
      </c>
      <c r="P693" s="72">
        <v>0</v>
      </c>
      <c r="Q693" s="73"/>
    </row>
    <row r="694" spans="1:17" ht="14.25" customHeight="1">
      <c r="A694" s="64" t="s">
        <v>122</v>
      </c>
      <c r="B694" s="65">
        <v>46085</v>
      </c>
      <c r="C694" s="66">
        <f t="shared" si="11"/>
        <v>3</v>
      </c>
      <c r="D694" s="66">
        <f t="shared" si="12"/>
        <v>2026</v>
      </c>
      <c r="E694" s="67">
        <f t="shared" si="8"/>
        <v>46082</v>
      </c>
      <c r="F694" s="68" t="s">
        <v>102</v>
      </c>
      <c r="G694" s="68"/>
      <c r="H694" s="68"/>
      <c r="I694" s="64" t="s">
        <v>129</v>
      </c>
      <c r="J694" s="69"/>
      <c r="K694" s="69"/>
      <c r="L694" s="70"/>
      <c r="M694" s="70"/>
      <c r="N694" s="65"/>
      <c r="O694" s="71">
        <v>0</v>
      </c>
      <c r="P694" s="72">
        <v>1.75</v>
      </c>
      <c r="Q694" s="73"/>
    </row>
    <row r="695" spans="1:17" ht="14.25" customHeight="1">
      <c r="A695" s="64" t="s">
        <v>1</v>
      </c>
      <c r="B695" s="65">
        <v>46086</v>
      </c>
      <c r="C695" s="66">
        <f t="shared" si="11"/>
        <v>3</v>
      </c>
      <c r="D695" s="66">
        <f t="shared" si="12"/>
        <v>2026</v>
      </c>
      <c r="E695" s="67">
        <f t="shared" si="8"/>
        <v>46082</v>
      </c>
      <c r="F695" s="68" t="s">
        <v>123</v>
      </c>
      <c r="G695" s="68"/>
      <c r="H695" s="68"/>
      <c r="I695" s="64" t="s">
        <v>136</v>
      </c>
      <c r="J695" s="69"/>
      <c r="K695" s="69"/>
      <c r="L695" s="70"/>
      <c r="M695" s="70"/>
      <c r="N695" s="65"/>
      <c r="O695" s="71">
        <v>250.03</v>
      </c>
      <c r="P695" s="72">
        <v>0</v>
      </c>
      <c r="Q695" s="73"/>
    </row>
    <row r="696" spans="1:17" ht="14.25" customHeight="1">
      <c r="A696" s="64" t="s">
        <v>1</v>
      </c>
      <c r="B696" s="65">
        <v>46086</v>
      </c>
      <c r="C696" s="66">
        <f t="shared" si="11"/>
        <v>3</v>
      </c>
      <c r="D696" s="66">
        <f t="shared" si="12"/>
        <v>2026</v>
      </c>
      <c r="E696" s="67">
        <f t="shared" si="8"/>
        <v>46082</v>
      </c>
      <c r="F696" s="68" t="s">
        <v>123</v>
      </c>
      <c r="G696" s="68"/>
      <c r="H696" s="68"/>
      <c r="I696" s="64" t="s">
        <v>452</v>
      </c>
      <c r="J696" s="69"/>
      <c r="K696" s="69"/>
      <c r="L696" s="70"/>
      <c r="M696" s="70"/>
      <c r="N696" s="65"/>
      <c r="O696" s="71">
        <v>100</v>
      </c>
      <c r="P696" s="72">
        <v>0</v>
      </c>
      <c r="Q696" s="73"/>
    </row>
    <row r="697" spans="1:17" ht="14.25" customHeight="1">
      <c r="A697" s="64" t="s">
        <v>122</v>
      </c>
      <c r="B697" s="65">
        <v>46086</v>
      </c>
      <c r="C697" s="66">
        <f t="shared" si="11"/>
        <v>3</v>
      </c>
      <c r="D697" s="66">
        <f t="shared" si="12"/>
        <v>2026</v>
      </c>
      <c r="E697" s="67">
        <f t="shared" si="8"/>
        <v>46082</v>
      </c>
      <c r="F697" s="68" t="s">
        <v>165</v>
      </c>
      <c r="G697" s="68"/>
      <c r="H697" s="68"/>
      <c r="I697" s="64" t="s">
        <v>139</v>
      </c>
      <c r="J697" s="69"/>
      <c r="K697" s="69"/>
      <c r="L697" s="70"/>
      <c r="M697" s="70"/>
      <c r="N697" s="65"/>
      <c r="O697" s="71">
        <v>1.17</v>
      </c>
      <c r="P697" s="72">
        <v>0</v>
      </c>
      <c r="Q697" s="73"/>
    </row>
    <row r="698" spans="1:17" ht="14.25" customHeight="1">
      <c r="A698" s="64" t="s">
        <v>122</v>
      </c>
      <c r="B698" s="65">
        <v>46086</v>
      </c>
      <c r="C698" s="66">
        <f t="shared" si="11"/>
        <v>3</v>
      </c>
      <c r="D698" s="66">
        <f t="shared" si="12"/>
        <v>2026</v>
      </c>
      <c r="E698" s="67">
        <f t="shared" si="8"/>
        <v>46082</v>
      </c>
      <c r="F698" s="68" t="s">
        <v>54</v>
      </c>
      <c r="G698" s="68"/>
      <c r="H698" s="68"/>
      <c r="I698" s="64" t="s">
        <v>135</v>
      </c>
      <c r="J698" s="69"/>
      <c r="K698" s="69"/>
      <c r="L698" s="70"/>
      <c r="M698" s="70"/>
      <c r="N698" s="65"/>
      <c r="O698" s="71">
        <v>0</v>
      </c>
      <c r="P698" s="72">
        <v>1518</v>
      </c>
      <c r="Q698" s="73"/>
    </row>
    <row r="699" spans="1:17" ht="14.25" customHeight="1">
      <c r="A699" s="64" t="s">
        <v>132</v>
      </c>
      <c r="B699" s="65">
        <v>46086</v>
      </c>
      <c r="C699" s="66">
        <f t="shared" si="11"/>
        <v>3</v>
      </c>
      <c r="D699" s="66">
        <f t="shared" si="12"/>
        <v>2026</v>
      </c>
      <c r="E699" s="67">
        <f t="shared" si="8"/>
        <v>46082</v>
      </c>
      <c r="F699" s="68" t="s">
        <v>165</v>
      </c>
      <c r="G699" s="68"/>
      <c r="H699" s="68"/>
      <c r="I699" s="64" t="s">
        <v>139</v>
      </c>
      <c r="J699" s="69"/>
      <c r="K699" s="69"/>
      <c r="L699" s="70"/>
      <c r="M699" s="70"/>
      <c r="N699" s="65"/>
      <c r="O699" s="71">
        <v>0.21</v>
      </c>
      <c r="P699" s="72">
        <v>0</v>
      </c>
      <c r="Q699" s="73"/>
    </row>
    <row r="700" spans="1:17" ht="14.25" customHeight="1">
      <c r="A700" s="64" t="s">
        <v>132</v>
      </c>
      <c r="B700" s="65">
        <v>46086</v>
      </c>
      <c r="C700" s="66">
        <f t="shared" si="11"/>
        <v>3</v>
      </c>
      <c r="D700" s="66">
        <f t="shared" si="12"/>
        <v>2026</v>
      </c>
      <c r="E700" s="67">
        <f t="shared" si="8"/>
        <v>46082</v>
      </c>
      <c r="F700" s="68" t="s">
        <v>142</v>
      </c>
      <c r="G700" s="68"/>
      <c r="H700" s="68"/>
      <c r="I700" s="64" t="s">
        <v>135</v>
      </c>
      <c r="J700" s="69"/>
      <c r="K700" s="69"/>
      <c r="L700" s="70"/>
      <c r="M700" s="70"/>
      <c r="N700" s="65"/>
      <c r="O700" s="71">
        <v>0</v>
      </c>
      <c r="P700" s="72">
        <v>1212</v>
      </c>
      <c r="Q700" s="73"/>
    </row>
    <row r="701" spans="1:17" ht="14.25" customHeight="1">
      <c r="A701" s="64" t="s">
        <v>1</v>
      </c>
      <c r="B701" s="65">
        <v>46087</v>
      </c>
      <c r="C701" s="66">
        <f t="shared" si="11"/>
        <v>3</v>
      </c>
      <c r="D701" s="66">
        <f t="shared" si="12"/>
        <v>2026</v>
      </c>
      <c r="E701" s="67">
        <f t="shared" si="8"/>
        <v>46082</v>
      </c>
      <c r="F701" s="26" t="s">
        <v>24</v>
      </c>
      <c r="G701" s="68"/>
      <c r="H701" s="68"/>
      <c r="I701" s="64" t="s">
        <v>453</v>
      </c>
      <c r="J701" s="69"/>
      <c r="K701" s="69"/>
      <c r="L701" s="70"/>
      <c r="M701" s="70"/>
      <c r="N701" s="65"/>
      <c r="O701" s="71">
        <v>4100</v>
      </c>
      <c r="P701" s="72">
        <v>0</v>
      </c>
      <c r="Q701" s="73"/>
    </row>
    <row r="702" spans="1:17" ht="14.25" customHeight="1">
      <c r="A702" s="64" t="s">
        <v>122</v>
      </c>
      <c r="B702" s="65">
        <v>46087</v>
      </c>
      <c r="C702" s="66">
        <f t="shared" si="11"/>
        <v>3</v>
      </c>
      <c r="D702" s="66">
        <f t="shared" si="12"/>
        <v>2026</v>
      </c>
      <c r="E702" s="67">
        <f t="shared" si="8"/>
        <v>46082</v>
      </c>
      <c r="F702" s="68" t="s">
        <v>165</v>
      </c>
      <c r="G702" s="68"/>
      <c r="H702" s="68"/>
      <c r="I702" s="64" t="s">
        <v>139</v>
      </c>
      <c r="J702" s="69"/>
      <c r="K702" s="69"/>
      <c r="L702" s="70"/>
      <c r="M702" s="70"/>
      <c r="N702" s="65"/>
      <c r="O702" s="71">
        <v>9.49</v>
      </c>
      <c r="P702" s="72">
        <v>0</v>
      </c>
      <c r="Q702" s="73"/>
    </row>
    <row r="703" spans="1:17" ht="14.25" customHeight="1">
      <c r="A703" s="64" t="s">
        <v>122</v>
      </c>
      <c r="B703" s="65">
        <v>46087</v>
      </c>
      <c r="C703" s="66">
        <f t="shared" si="11"/>
        <v>3</v>
      </c>
      <c r="D703" s="66">
        <f t="shared" si="12"/>
        <v>2026</v>
      </c>
      <c r="E703" s="67">
        <f t="shared" si="8"/>
        <v>46082</v>
      </c>
      <c r="F703" s="68" t="s">
        <v>178</v>
      </c>
      <c r="G703" s="68"/>
      <c r="H703" s="68"/>
      <c r="I703" s="64" t="s">
        <v>454</v>
      </c>
      <c r="J703" s="69"/>
      <c r="K703" s="69"/>
      <c r="L703" s="70"/>
      <c r="M703" s="70"/>
      <c r="N703" s="65"/>
      <c r="O703" s="71">
        <v>0</v>
      </c>
      <c r="P703" s="72">
        <v>9000</v>
      </c>
      <c r="Q703" s="73"/>
    </row>
    <row r="704" spans="1:17" ht="14.25" customHeight="1">
      <c r="A704" s="64" t="s">
        <v>122</v>
      </c>
      <c r="B704" s="65">
        <v>46087</v>
      </c>
      <c r="C704" s="66">
        <f t="shared" si="11"/>
        <v>3</v>
      </c>
      <c r="D704" s="66">
        <f t="shared" si="12"/>
        <v>2026</v>
      </c>
      <c r="E704" s="67">
        <f t="shared" si="8"/>
        <v>46082</v>
      </c>
      <c r="F704" s="68" t="s">
        <v>178</v>
      </c>
      <c r="G704" s="68"/>
      <c r="H704" s="68"/>
      <c r="I704" s="64" t="s">
        <v>454</v>
      </c>
      <c r="J704" s="69"/>
      <c r="K704" s="69"/>
      <c r="L704" s="70"/>
      <c r="M704" s="70"/>
      <c r="N704" s="65"/>
      <c r="O704" s="71">
        <v>0</v>
      </c>
      <c r="P704" s="72">
        <v>3000</v>
      </c>
      <c r="Q704" s="73"/>
    </row>
    <row r="705" spans="1:17" ht="14.25" customHeight="1">
      <c r="A705" s="64" t="s">
        <v>1</v>
      </c>
      <c r="B705" s="65">
        <v>46090</v>
      </c>
      <c r="C705" s="66">
        <f t="shared" si="11"/>
        <v>3</v>
      </c>
      <c r="D705" s="66">
        <f t="shared" si="12"/>
        <v>2026</v>
      </c>
      <c r="E705" s="67">
        <f t="shared" si="8"/>
        <v>46082</v>
      </c>
      <c r="F705" s="68" t="s">
        <v>142</v>
      </c>
      <c r="G705" s="68"/>
      <c r="H705" s="68"/>
      <c r="I705" s="64" t="s">
        <v>182</v>
      </c>
      <c r="J705" s="69"/>
      <c r="K705" s="69"/>
      <c r="L705" s="70"/>
      <c r="M705" s="70"/>
      <c r="N705" s="65"/>
      <c r="O705" s="71">
        <v>3000</v>
      </c>
      <c r="P705" s="72">
        <v>0</v>
      </c>
      <c r="Q705" s="73"/>
    </row>
    <row r="706" spans="1:17" ht="14.25" customHeight="1">
      <c r="A706" s="64" t="s">
        <v>1</v>
      </c>
      <c r="B706" s="65">
        <v>46090</v>
      </c>
      <c r="C706" s="66">
        <f t="shared" si="11"/>
        <v>3</v>
      </c>
      <c r="D706" s="66">
        <f t="shared" si="12"/>
        <v>2026</v>
      </c>
      <c r="E706" s="67">
        <f t="shared" si="8"/>
        <v>46082</v>
      </c>
      <c r="F706" s="68" t="s">
        <v>138</v>
      </c>
      <c r="G706" s="68"/>
      <c r="H706" s="68"/>
      <c r="I706" s="64" t="s">
        <v>139</v>
      </c>
      <c r="J706" s="69"/>
      <c r="K706" s="69"/>
      <c r="L706" s="70"/>
      <c r="M706" s="70"/>
      <c r="N706" s="65"/>
      <c r="O706" s="71">
        <v>0.06</v>
      </c>
      <c r="P706" s="72">
        <v>0</v>
      </c>
      <c r="Q706" s="73"/>
    </row>
    <row r="707" spans="1:17" ht="14.25" customHeight="1">
      <c r="A707" s="64" t="s">
        <v>1</v>
      </c>
      <c r="B707" s="65">
        <v>46090</v>
      </c>
      <c r="C707" s="66">
        <f t="shared" si="11"/>
        <v>3</v>
      </c>
      <c r="D707" s="66">
        <f t="shared" si="12"/>
        <v>2026</v>
      </c>
      <c r="E707" s="67">
        <f t="shared" si="8"/>
        <v>46082</v>
      </c>
      <c r="F707" s="68" t="s">
        <v>138</v>
      </c>
      <c r="G707" s="68"/>
      <c r="H707" s="68"/>
      <c r="I707" s="64" t="s">
        <v>139</v>
      </c>
      <c r="J707" s="69"/>
      <c r="K707" s="69"/>
      <c r="L707" s="70"/>
      <c r="M707" s="70"/>
      <c r="N707" s="65"/>
      <c r="O707" s="71">
        <v>0.08</v>
      </c>
      <c r="P707" s="72">
        <v>0</v>
      </c>
      <c r="Q707" s="73"/>
    </row>
    <row r="708" spans="1:17" ht="14.25" customHeight="1">
      <c r="A708" s="64" t="s">
        <v>1</v>
      </c>
      <c r="B708" s="65">
        <v>46090</v>
      </c>
      <c r="C708" s="66">
        <f t="shared" si="11"/>
        <v>3</v>
      </c>
      <c r="D708" s="66">
        <f t="shared" si="12"/>
        <v>2026</v>
      </c>
      <c r="E708" s="67">
        <f t="shared" si="8"/>
        <v>46082</v>
      </c>
      <c r="F708" s="68" t="s">
        <v>138</v>
      </c>
      <c r="G708" s="68"/>
      <c r="H708" s="68"/>
      <c r="I708" s="64" t="s">
        <v>139</v>
      </c>
      <c r="J708" s="69"/>
      <c r="K708" s="69"/>
      <c r="L708" s="70"/>
      <c r="M708" s="70"/>
      <c r="N708" s="65"/>
      <c r="O708" s="71">
        <v>0.01</v>
      </c>
      <c r="P708" s="72">
        <v>0</v>
      </c>
      <c r="Q708" s="73"/>
    </row>
    <row r="709" spans="1:17" ht="14.25" customHeight="1">
      <c r="A709" s="64" t="s">
        <v>1</v>
      </c>
      <c r="B709" s="65">
        <v>46090</v>
      </c>
      <c r="C709" s="66">
        <f t="shared" si="11"/>
        <v>3</v>
      </c>
      <c r="D709" s="66">
        <f t="shared" si="12"/>
        <v>2026</v>
      </c>
      <c r="E709" s="67">
        <f t="shared" si="8"/>
        <v>46082</v>
      </c>
      <c r="F709" s="68" t="s">
        <v>138</v>
      </c>
      <c r="G709" s="68"/>
      <c r="H709" s="68"/>
      <c r="I709" s="64" t="s">
        <v>139</v>
      </c>
      <c r="J709" s="69"/>
      <c r="K709" s="69"/>
      <c r="L709" s="70"/>
      <c r="M709" s="70"/>
      <c r="N709" s="65"/>
      <c r="O709" s="71">
        <v>0.01</v>
      </c>
      <c r="P709" s="72">
        <v>0</v>
      </c>
      <c r="Q709" s="73"/>
    </row>
    <row r="710" spans="1:17" ht="14.25" customHeight="1">
      <c r="A710" s="64" t="s">
        <v>1</v>
      </c>
      <c r="B710" s="65">
        <v>46090</v>
      </c>
      <c r="C710" s="66">
        <f t="shared" si="11"/>
        <v>3</v>
      </c>
      <c r="D710" s="66">
        <f t="shared" si="12"/>
        <v>2026</v>
      </c>
      <c r="E710" s="67">
        <f t="shared" si="8"/>
        <v>46082</v>
      </c>
      <c r="F710" s="68" t="s">
        <v>138</v>
      </c>
      <c r="G710" s="68"/>
      <c r="H710" s="68"/>
      <c r="I710" s="64" t="s">
        <v>139</v>
      </c>
      <c r="J710" s="69"/>
      <c r="K710" s="69"/>
      <c r="L710" s="70"/>
      <c r="M710" s="70"/>
      <c r="N710" s="65"/>
      <c r="O710" s="71">
        <v>0.01</v>
      </c>
      <c r="P710" s="72">
        <v>0</v>
      </c>
      <c r="Q710" s="73"/>
    </row>
    <row r="711" spans="1:17" ht="14.25" customHeight="1">
      <c r="A711" s="64" t="s">
        <v>1</v>
      </c>
      <c r="B711" s="65">
        <v>46090</v>
      </c>
      <c r="C711" s="66">
        <f t="shared" si="11"/>
        <v>3</v>
      </c>
      <c r="D711" s="66">
        <f t="shared" si="12"/>
        <v>2026</v>
      </c>
      <c r="E711" s="67">
        <f t="shared" si="8"/>
        <v>46082</v>
      </c>
      <c r="F711" s="68" t="s">
        <v>102</v>
      </c>
      <c r="G711" s="68"/>
      <c r="H711" s="68"/>
      <c r="I711" s="64" t="s">
        <v>170</v>
      </c>
      <c r="J711" s="69"/>
      <c r="K711" s="69"/>
      <c r="L711" s="70"/>
      <c r="M711" s="70"/>
      <c r="N711" s="65"/>
      <c r="O711" s="71">
        <v>0</v>
      </c>
      <c r="P711" s="72">
        <v>1.4</v>
      </c>
      <c r="Q711" s="73"/>
    </row>
    <row r="712" spans="1:17" ht="14.25" customHeight="1">
      <c r="A712" s="64" t="s">
        <v>1</v>
      </c>
      <c r="B712" s="65">
        <v>46090</v>
      </c>
      <c r="C712" s="66">
        <f t="shared" si="11"/>
        <v>3</v>
      </c>
      <c r="D712" s="66">
        <f t="shared" si="12"/>
        <v>2026</v>
      </c>
      <c r="E712" s="67">
        <f t="shared" si="8"/>
        <v>46082</v>
      </c>
      <c r="F712" s="68" t="s">
        <v>57</v>
      </c>
      <c r="G712" s="68"/>
      <c r="H712" s="68"/>
      <c r="I712" s="64" t="s">
        <v>350</v>
      </c>
      <c r="J712" s="69"/>
      <c r="K712" s="69"/>
      <c r="L712" s="70"/>
      <c r="M712" s="70"/>
      <c r="N712" s="65"/>
      <c r="O712" s="71">
        <v>0</v>
      </c>
      <c r="P712" s="72">
        <v>8697.5</v>
      </c>
      <c r="Q712" s="73"/>
    </row>
    <row r="713" spans="1:17" ht="14.25" customHeight="1">
      <c r="A713" s="64" t="s">
        <v>1</v>
      </c>
      <c r="B713" s="65">
        <v>46090</v>
      </c>
      <c r="C713" s="66">
        <f t="shared" si="11"/>
        <v>3</v>
      </c>
      <c r="D713" s="66">
        <f t="shared" si="12"/>
        <v>2026</v>
      </c>
      <c r="E713" s="67">
        <f t="shared" si="8"/>
        <v>46082</v>
      </c>
      <c r="F713" s="68" t="s">
        <v>57</v>
      </c>
      <c r="G713" s="68"/>
      <c r="H713" s="68"/>
      <c r="I713" s="64" t="s">
        <v>350</v>
      </c>
      <c r="J713" s="69"/>
      <c r="K713" s="69"/>
      <c r="L713" s="70"/>
      <c r="M713" s="70"/>
      <c r="N713" s="65"/>
      <c r="O713" s="71">
        <v>0</v>
      </c>
      <c r="P713" s="72">
        <v>2212.5100000000002</v>
      </c>
      <c r="Q713" s="73"/>
    </row>
    <row r="714" spans="1:17" ht="14.25" customHeight="1">
      <c r="A714" s="64" t="s">
        <v>1</v>
      </c>
      <c r="B714" s="65">
        <v>46090</v>
      </c>
      <c r="C714" s="66">
        <f t="shared" si="11"/>
        <v>3</v>
      </c>
      <c r="D714" s="66">
        <f t="shared" si="12"/>
        <v>2026</v>
      </c>
      <c r="E714" s="67">
        <f t="shared" si="8"/>
        <v>46082</v>
      </c>
      <c r="F714" s="68" t="s">
        <v>57</v>
      </c>
      <c r="G714" s="68"/>
      <c r="H714" s="68"/>
      <c r="I714" s="64" t="s">
        <v>350</v>
      </c>
      <c r="J714" s="69"/>
      <c r="K714" s="69"/>
      <c r="L714" s="70"/>
      <c r="M714" s="70"/>
      <c r="N714" s="65"/>
      <c r="O714" s="71">
        <v>0</v>
      </c>
      <c r="P714" s="72">
        <v>1198.6300000000001</v>
      </c>
      <c r="Q714" s="73"/>
    </row>
    <row r="715" spans="1:17" ht="14.25" customHeight="1">
      <c r="A715" s="64" t="s">
        <v>122</v>
      </c>
      <c r="B715" s="65">
        <v>46090</v>
      </c>
      <c r="C715" s="66">
        <f t="shared" si="11"/>
        <v>3</v>
      </c>
      <c r="D715" s="66">
        <f t="shared" si="12"/>
        <v>2026</v>
      </c>
      <c r="E715" s="67">
        <f t="shared" si="8"/>
        <v>46082</v>
      </c>
      <c r="F715" s="68" t="s">
        <v>165</v>
      </c>
      <c r="G715" s="68"/>
      <c r="H715" s="68"/>
      <c r="I715" s="64" t="s">
        <v>139</v>
      </c>
      <c r="J715" s="69"/>
      <c r="K715" s="69"/>
      <c r="L715" s="70"/>
      <c r="M715" s="70"/>
      <c r="N715" s="65"/>
      <c r="O715" s="71">
        <v>3.56</v>
      </c>
      <c r="P715" s="72">
        <v>0</v>
      </c>
      <c r="Q715" s="73"/>
    </row>
    <row r="716" spans="1:17" ht="14.25" customHeight="1">
      <c r="A716" s="64" t="s">
        <v>122</v>
      </c>
      <c r="B716" s="65">
        <v>46090</v>
      </c>
      <c r="C716" s="66">
        <f t="shared" si="11"/>
        <v>3</v>
      </c>
      <c r="D716" s="66">
        <f t="shared" si="12"/>
        <v>2026</v>
      </c>
      <c r="E716" s="67">
        <f t="shared" si="8"/>
        <v>46082</v>
      </c>
      <c r="F716" s="68" t="s">
        <v>82</v>
      </c>
      <c r="G716" s="68"/>
      <c r="H716" s="68"/>
      <c r="I716" s="64" t="s">
        <v>152</v>
      </c>
      <c r="J716" s="69"/>
      <c r="K716" s="69"/>
      <c r="L716" s="70"/>
      <c r="M716" s="70"/>
      <c r="N716" s="65"/>
      <c r="O716" s="71">
        <v>0</v>
      </c>
      <c r="P716" s="72">
        <v>1381.05</v>
      </c>
      <c r="Q716" s="73"/>
    </row>
    <row r="717" spans="1:17" ht="14.25" customHeight="1">
      <c r="A717" s="64" t="s">
        <v>122</v>
      </c>
      <c r="B717" s="65">
        <v>46090</v>
      </c>
      <c r="C717" s="66">
        <f t="shared" si="11"/>
        <v>3</v>
      </c>
      <c r="D717" s="66">
        <f t="shared" si="12"/>
        <v>2026</v>
      </c>
      <c r="E717" s="67">
        <f t="shared" si="8"/>
        <v>46082</v>
      </c>
      <c r="F717" s="68" t="s">
        <v>178</v>
      </c>
      <c r="G717" s="68"/>
      <c r="H717" s="68"/>
      <c r="I717" s="64" t="s">
        <v>135</v>
      </c>
      <c r="J717" s="69"/>
      <c r="K717" s="69"/>
      <c r="L717" s="70"/>
      <c r="M717" s="70"/>
      <c r="N717" s="65"/>
      <c r="O717" s="71">
        <v>0</v>
      </c>
      <c r="P717" s="72">
        <v>3000</v>
      </c>
      <c r="Q717" s="73"/>
    </row>
    <row r="718" spans="1:17" ht="14.25" customHeight="1">
      <c r="A718" s="64" t="s">
        <v>122</v>
      </c>
      <c r="B718" s="65">
        <v>46091</v>
      </c>
      <c r="C718" s="66">
        <f t="shared" si="11"/>
        <v>3</v>
      </c>
      <c r="D718" s="66">
        <f t="shared" si="12"/>
        <v>2026</v>
      </c>
      <c r="E718" s="67">
        <f t="shared" si="8"/>
        <v>46082</v>
      </c>
      <c r="F718" s="68" t="s">
        <v>165</v>
      </c>
      <c r="G718" s="68"/>
      <c r="H718" s="68"/>
      <c r="I718" s="64" t="s">
        <v>139</v>
      </c>
      <c r="J718" s="69"/>
      <c r="K718" s="69"/>
      <c r="L718" s="70"/>
      <c r="M718" s="70"/>
      <c r="N718" s="65"/>
      <c r="O718" s="71">
        <v>1.1599999999999999</v>
      </c>
      <c r="P718" s="72">
        <v>0</v>
      </c>
      <c r="Q718" s="73"/>
    </row>
    <row r="719" spans="1:17" ht="14.25" customHeight="1">
      <c r="A719" s="64" t="s">
        <v>122</v>
      </c>
      <c r="B719" s="65">
        <v>46091</v>
      </c>
      <c r="C719" s="66">
        <f t="shared" si="11"/>
        <v>3</v>
      </c>
      <c r="D719" s="66">
        <f t="shared" si="12"/>
        <v>2026</v>
      </c>
      <c r="E719" s="67">
        <f t="shared" si="8"/>
        <v>46082</v>
      </c>
      <c r="F719" s="68" t="s">
        <v>47</v>
      </c>
      <c r="G719" s="68"/>
      <c r="H719" s="68"/>
      <c r="I719" s="64" t="s">
        <v>353</v>
      </c>
      <c r="J719" s="69"/>
      <c r="K719" s="69"/>
      <c r="L719" s="70"/>
      <c r="M719" s="70"/>
      <c r="N719" s="65"/>
      <c r="O719" s="71">
        <v>0</v>
      </c>
      <c r="P719" s="72">
        <v>46.41</v>
      </c>
      <c r="Q719" s="73"/>
    </row>
    <row r="720" spans="1:17" ht="14.25" customHeight="1">
      <c r="A720" s="64" t="s">
        <v>122</v>
      </c>
      <c r="B720" s="65">
        <v>46091</v>
      </c>
      <c r="C720" s="66">
        <f t="shared" si="11"/>
        <v>3</v>
      </c>
      <c r="D720" s="66">
        <f t="shared" si="12"/>
        <v>2026</v>
      </c>
      <c r="E720" s="67">
        <f t="shared" si="8"/>
        <v>46082</v>
      </c>
      <c r="F720" s="68" t="s">
        <v>102</v>
      </c>
      <c r="G720" s="68"/>
      <c r="H720" s="68"/>
      <c r="I720" s="64" t="s">
        <v>129</v>
      </c>
      <c r="J720" s="69"/>
      <c r="K720" s="69"/>
      <c r="L720" s="70"/>
      <c r="M720" s="70"/>
      <c r="N720" s="65"/>
      <c r="O720" s="71">
        <v>0</v>
      </c>
      <c r="P720" s="72">
        <v>9.8000000000000007</v>
      </c>
      <c r="Q720" s="73"/>
    </row>
    <row r="721" spans="1:17" ht="14.25" customHeight="1">
      <c r="A721" s="64" t="s">
        <v>122</v>
      </c>
      <c r="B721" s="65">
        <v>46091</v>
      </c>
      <c r="C721" s="66">
        <f t="shared" si="11"/>
        <v>3</v>
      </c>
      <c r="D721" s="66">
        <f t="shared" si="12"/>
        <v>2026</v>
      </c>
      <c r="E721" s="67">
        <f t="shared" si="8"/>
        <v>46082</v>
      </c>
      <c r="F721" s="68" t="s">
        <v>102</v>
      </c>
      <c r="G721" s="68"/>
      <c r="H721" s="68"/>
      <c r="I721" s="64" t="s">
        <v>129</v>
      </c>
      <c r="J721" s="69"/>
      <c r="K721" s="69"/>
      <c r="L721" s="70"/>
      <c r="M721" s="70"/>
      <c r="N721" s="65"/>
      <c r="O721" s="71">
        <v>0</v>
      </c>
      <c r="P721" s="72">
        <v>9.8000000000000007</v>
      </c>
      <c r="Q721" s="73"/>
    </row>
    <row r="722" spans="1:17" ht="14.25" customHeight="1">
      <c r="A722" s="64" t="s">
        <v>122</v>
      </c>
      <c r="B722" s="65">
        <v>46091</v>
      </c>
      <c r="C722" s="66">
        <f t="shared" si="11"/>
        <v>3</v>
      </c>
      <c r="D722" s="66">
        <f t="shared" si="12"/>
        <v>2026</v>
      </c>
      <c r="E722" s="67">
        <f t="shared" si="8"/>
        <v>46082</v>
      </c>
      <c r="F722" s="68" t="s">
        <v>63</v>
      </c>
      <c r="G722" s="68"/>
      <c r="H722" s="68"/>
      <c r="I722" s="64" t="s">
        <v>455</v>
      </c>
      <c r="J722" s="69"/>
      <c r="K722" s="69"/>
      <c r="L722" s="70"/>
      <c r="M722" s="70"/>
      <c r="N722" s="65"/>
      <c r="O722" s="71">
        <v>0</v>
      </c>
      <c r="P722" s="72">
        <v>1328.4</v>
      </c>
      <c r="Q722" s="73"/>
    </row>
    <row r="723" spans="1:17" ht="14.25" customHeight="1">
      <c r="A723" s="64" t="s">
        <v>132</v>
      </c>
      <c r="B723" s="65">
        <v>46091</v>
      </c>
      <c r="C723" s="66">
        <f t="shared" si="11"/>
        <v>3</v>
      </c>
      <c r="D723" s="66">
        <f t="shared" si="12"/>
        <v>2026</v>
      </c>
      <c r="E723" s="67">
        <f t="shared" si="8"/>
        <v>46082</v>
      </c>
      <c r="F723" s="68" t="s">
        <v>165</v>
      </c>
      <c r="G723" s="68"/>
      <c r="H723" s="68"/>
      <c r="I723" s="64" t="s">
        <v>139</v>
      </c>
      <c r="J723" s="69"/>
      <c r="K723" s="69"/>
      <c r="L723" s="70"/>
      <c r="M723" s="70"/>
      <c r="N723" s="65"/>
      <c r="O723" s="71">
        <v>0.25</v>
      </c>
      <c r="P723" s="72">
        <v>0</v>
      </c>
      <c r="Q723" s="73"/>
    </row>
    <row r="724" spans="1:17" ht="14.25" customHeight="1">
      <c r="A724" s="64" t="s">
        <v>132</v>
      </c>
      <c r="B724" s="65">
        <v>46091</v>
      </c>
      <c r="C724" s="66">
        <f t="shared" si="11"/>
        <v>3</v>
      </c>
      <c r="D724" s="66">
        <f t="shared" si="12"/>
        <v>2026</v>
      </c>
      <c r="E724" s="67">
        <f t="shared" si="8"/>
        <v>46082</v>
      </c>
      <c r="F724" s="68" t="s">
        <v>47</v>
      </c>
      <c r="G724" s="68"/>
      <c r="H724" s="68"/>
      <c r="I724" s="64" t="s">
        <v>353</v>
      </c>
      <c r="J724" s="69"/>
      <c r="K724" s="69"/>
      <c r="L724" s="70"/>
      <c r="M724" s="70"/>
      <c r="N724" s="65"/>
      <c r="O724" s="71">
        <v>0</v>
      </c>
      <c r="P724" s="72">
        <v>46.41</v>
      </c>
      <c r="Q724" s="73"/>
    </row>
    <row r="725" spans="1:17" ht="14.25" customHeight="1">
      <c r="A725" s="64" t="s">
        <v>132</v>
      </c>
      <c r="B725" s="65">
        <v>46091</v>
      </c>
      <c r="C725" s="66">
        <f t="shared" si="11"/>
        <v>3</v>
      </c>
      <c r="D725" s="66">
        <f t="shared" si="12"/>
        <v>2026</v>
      </c>
      <c r="E725" s="67">
        <f t="shared" si="8"/>
        <v>46082</v>
      </c>
      <c r="F725" s="68" t="s">
        <v>63</v>
      </c>
      <c r="G725" s="68"/>
      <c r="H725" s="68"/>
      <c r="I725" s="64" t="s">
        <v>455</v>
      </c>
      <c r="J725" s="69"/>
      <c r="K725" s="69"/>
      <c r="L725" s="70"/>
      <c r="M725" s="70"/>
      <c r="N725" s="65"/>
      <c r="O725" s="71">
        <v>0</v>
      </c>
      <c r="P725" s="72">
        <v>885.6</v>
      </c>
      <c r="Q725" s="73"/>
    </row>
    <row r="726" spans="1:17" ht="14.25" customHeight="1">
      <c r="A726" s="64" t="s">
        <v>155</v>
      </c>
      <c r="B726" s="65">
        <v>46091</v>
      </c>
      <c r="C726" s="66">
        <f t="shared" si="11"/>
        <v>3</v>
      </c>
      <c r="D726" s="66">
        <f t="shared" si="12"/>
        <v>2026</v>
      </c>
      <c r="E726" s="67">
        <f t="shared" si="8"/>
        <v>46082</v>
      </c>
      <c r="F726" s="68" t="s">
        <v>102</v>
      </c>
      <c r="G726" s="68"/>
      <c r="H726" s="68"/>
      <c r="I726" s="64" t="s">
        <v>456</v>
      </c>
      <c r="J726" s="69"/>
      <c r="K726" s="69"/>
      <c r="L726" s="70"/>
      <c r="M726" s="70"/>
      <c r="N726" s="65"/>
      <c r="O726" s="71">
        <v>0</v>
      </c>
      <c r="P726" s="72">
        <v>10.4</v>
      </c>
      <c r="Q726" s="73"/>
    </row>
    <row r="727" spans="1:17" ht="14.25" customHeight="1">
      <c r="A727" s="64" t="s">
        <v>1</v>
      </c>
      <c r="B727" s="65">
        <v>46092</v>
      </c>
      <c r="C727" s="66">
        <f t="shared" si="11"/>
        <v>3</v>
      </c>
      <c r="D727" s="66">
        <f t="shared" si="12"/>
        <v>2026</v>
      </c>
      <c r="E727" s="67">
        <f t="shared" si="8"/>
        <v>46082</v>
      </c>
      <c r="F727" s="68" t="s">
        <v>142</v>
      </c>
      <c r="G727" s="68"/>
      <c r="H727" s="68"/>
      <c r="I727" s="64" t="s">
        <v>182</v>
      </c>
      <c r="J727" s="69"/>
      <c r="K727" s="69"/>
      <c r="L727" s="70"/>
      <c r="M727" s="70"/>
      <c r="N727" s="65"/>
      <c r="O727" s="71">
        <v>6645.72</v>
      </c>
      <c r="P727" s="72">
        <v>0</v>
      </c>
      <c r="Q727" s="73"/>
    </row>
    <row r="728" spans="1:17" ht="14.25" customHeight="1">
      <c r="A728" s="64" t="s">
        <v>1</v>
      </c>
      <c r="B728" s="65">
        <v>46092</v>
      </c>
      <c r="C728" s="66">
        <f t="shared" si="11"/>
        <v>3</v>
      </c>
      <c r="D728" s="66">
        <f t="shared" si="12"/>
        <v>2026</v>
      </c>
      <c r="E728" s="67">
        <f t="shared" si="8"/>
        <v>46082</v>
      </c>
      <c r="F728" s="68" t="s">
        <v>142</v>
      </c>
      <c r="G728" s="68"/>
      <c r="H728" s="68"/>
      <c r="I728" s="64" t="s">
        <v>182</v>
      </c>
      <c r="J728" s="69"/>
      <c r="K728" s="69"/>
      <c r="L728" s="70"/>
      <c r="M728" s="70"/>
      <c r="N728" s="65"/>
      <c r="O728" s="71">
        <v>6645.72</v>
      </c>
      <c r="P728" s="72">
        <v>0</v>
      </c>
      <c r="Q728" s="73"/>
    </row>
    <row r="729" spans="1:17" ht="14.25" customHeight="1">
      <c r="A729" s="64" t="s">
        <v>1</v>
      </c>
      <c r="B729" s="65">
        <v>46092</v>
      </c>
      <c r="C729" s="66">
        <f t="shared" si="11"/>
        <v>3</v>
      </c>
      <c r="D729" s="66">
        <f t="shared" si="12"/>
        <v>2026</v>
      </c>
      <c r="E729" s="67">
        <f t="shared" si="8"/>
        <v>46082</v>
      </c>
      <c r="F729" s="68" t="s">
        <v>142</v>
      </c>
      <c r="G729" s="68"/>
      <c r="H729" s="68"/>
      <c r="I729" s="64" t="s">
        <v>182</v>
      </c>
      <c r="J729" s="69"/>
      <c r="K729" s="69"/>
      <c r="L729" s="70"/>
      <c r="M729" s="70"/>
      <c r="N729" s="65"/>
      <c r="O729" s="71">
        <v>13332.04</v>
      </c>
      <c r="P729" s="72">
        <v>0</v>
      </c>
      <c r="Q729" s="73"/>
    </row>
    <row r="730" spans="1:17" ht="14.25" customHeight="1">
      <c r="A730" s="64" t="s">
        <v>1</v>
      </c>
      <c r="B730" s="65">
        <v>46092</v>
      </c>
      <c r="C730" s="66">
        <f t="shared" si="11"/>
        <v>3</v>
      </c>
      <c r="D730" s="66">
        <f t="shared" si="12"/>
        <v>2026</v>
      </c>
      <c r="E730" s="67">
        <f t="shared" si="8"/>
        <v>46082</v>
      </c>
      <c r="F730" s="68" t="s">
        <v>142</v>
      </c>
      <c r="G730" s="68"/>
      <c r="H730" s="68"/>
      <c r="I730" s="64" t="s">
        <v>182</v>
      </c>
      <c r="J730" s="69"/>
      <c r="K730" s="69"/>
      <c r="L730" s="70"/>
      <c r="M730" s="70"/>
      <c r="N730" s="65"/>
      <c r="O730" s="71">
        <v>13332.04</v>
      </c>
      <c r="P730" s="72">
        <v>0</v>
      </c>
      <c r="Q730" s="73"/>
    </row>
    <row r="731" spans="1:17" ht="14.25" customHeight="1">
      <c r="A731" s="64" t="s">
        <v>1</v>
      </c>
      <c r="B731" s="65">
        <v>46092</v>
      </c>
      <c r="C731" s="66">
        <f t="shared" si="11"/>
        <v>3</v>
      </c>
      <c r="D731" s="66">
        <f t="shared" si="12"/>
        <v>2026</v>
      </c>
      <c r="E731" s="67">
        <f t="shared" si="8"/>
        <v>46082</v>
      </c>
      <c r="F731" s="68" t="s">
        <v>161</v>
      </c>
      <c r="G731" s="68"/>
      <c r="H731" s="68"/>
      <c r="I731" s="64" t="s">
        <v>457</v>
      </c>
      <c r="J731" s="69"/>
      <c r="K731" s="69"/>
      <c r="L731" s="70"/>
      <c r="M731" s="70"/>
      <c r="N731" s="65"/>
      <c r="O731" s="71">
        <v>0</v>
      </c>
      <c r="P731" s="72">
        <v>6645.72</v>
      </c>
      <c r="Q731" s="73"/>
    </row>
    <row r="732" spans="1:17" ht="14.25" customHeight="1">
      <c r="A732" s="64" t="s">
        <v>1</v>
      </c>
      <c r="B732" s="65">
        <v>46092</v>
      </c>
      <c r="C732" s="66">
        <f t="shared" si="11"/>
        <v>3</v>
      </c>
      <c r="D732" s="66">
        <f t="shared" si="12"/>
        <v>2026</v>
      </c>
      <c r="E732" s="67">
        <f t="shared" si="8"/>
        <v>46082</v>
      </c>
      <c r="F732" s="68" t="s">
        <v>161</v>
      </c>
      <c r="G732" s="68"/>
      <c r="H732" s="68"/>
      <c r="I732" s="64" t="s">
        <v>457</v>
      </c>
      <c r="J732" s="69"/>
      <c r="K732" s="69"/>
      <c r="L732" s="70"/>
      <c r="M732" s="70"/>
      <c r="N732" s="65"/>
      <c r="O732" s="71">
        <v>0</v>
      </c>
      <c r="P732" s="72">
        <v>6645.72</v>
      </c>
      <c r="Q732" s="73"/>
    </row>
    <row r="733" spans="1:17" ht="14.25" customHeight="1">
      <c r="A733" s="64" t="s">
        <v>1</v>
      </c>
      <c r="B733" s="65">
        <v>46092</v>
      </c>
      <c r="C733" s="66">
        <f t="shared" si="11"/>
        <v>3</v>
      </c>
      <c r="D733" s="66">
        <f t="shared" si="12"/>
        <v>2026</v>
      </c>
      <c r="E733" s="67">
        <f t="shared" si="8"/>
        <v>46082</v>
      </c>
      <c r="F733" s="68" t="s">
        <v>161</v>
      </c>
      <c r="G733" s="68"/>
      <c r="H733" s="68"/>
      <c r="I733" s="64" t="s">
        <v>457</v>
      </c>
      <c r="J733" s="69"/>
      <c r="K733" s="69"/>
      <c r="L733" s="70"/>
      <c r="M733" s="70"/>
      <c r="N733" s="65"/>
      <c r="O733" s="71">
        <v>0</v>
      </c>
      <c r="P733" s="72">
        <v>13332.04</v>
      </c>
      <c r="Q733" s="73"/>
    </row>
    <row r="734" spans="1:17" ht="14.25" customHeight="1">
      <c r="A734" s="64" t="s">
        <v>1</v>
      </c>
      <c r="B734" s="65">
        <v>46092</v>
      </c>
      <c r="C734" s="66">
        <f t="shared" si="11"/>
        <v>3</v>
      </c>
      <c r="D734" s="66">
        <f t="shared" si="12"/>
        <v>2026</v>
      </c>
      <c r="E734" s="67">
        <f t="shared" si="8"/>
        <v>46082</v>
      </c>
      <c r="F734" s="68" t="s">
        <v>161</v>
      </c>
      <c r="G734" s="68"/>
      <c r="H734" s="68"/>
      <c r="I734" s="64" t="s">
        <v>457</v>
      </c>
      <c r="J734" s="69"/>
      <c r="K734" s="69"/>
      <c r="L734" s="70"/>
      <c r="M734" s="70"/>
      <c r="N734" s="65"/>
      <c r="O734" s="71">
        <v>0</v>
      </c>
      <c r="P734" s="72">
        <v>13332.04</v>
      </c>
      <c r="Q734" s="73"/>
    </row>
    <row r="735" spans="1:17" ht="14.25" customHeight="1">
      <c r="A735" s="64" t="s">
        <v>122</v>
      </c>
      <c r="B735" s="65">
        <v>46092</v>
      </c>
      <c r="C735" s="66">
        <f t="shared" si="11"/>
        <v>3</v>
      </c>
      <c r="D735" s="66">
        <f t="shared" si="12"/>
        <v>2026</v>
      </c>
      <c r="E735" s="67">
        <f t="shared" si="8"/>
        <v>46082</v>
      </c>
      <c r="F735" s="68" t="s">
        <v>8</v>
      </c>
      <c r="G735" s="68"/>
      <c r="H735" s="68"/>
      <c r="I735" s="64" t="s">
        <v>158</v>
      </c>
      <c r="J735" s="69"/>
      <c r="K735" s="69"/>
      <c r="L735" s="70"/>
      <c r="M735" s="70"/>
      <c r="N735" s="65"/>
      <c r="O735" s="71">
        <v>114090.83</v>
      </c>
      <c r="P735" s="72">
        <v>0</v>
      </c>
      <c r="Q735" s="73"/>
    </row>
    <row r="736" spans="1:17" ht="14.25" customHeight="1">
      <c r="A736" s="64" t="s">
        <v>122</v>
      </c>
      <c r="B736" s="65">
        <v>46092</v>
      </c>
      <c r="C736" s="66">
        <f t="shared" si="11"/>
        <v>3</v>
      </c>
      <c r="D736" s="66">
        <f t="shared" si="12"/>
        <v>2026</v>
      </c>
      <c r="E736" s="67">
        <f t="shared" si="8"/>
        <v>46082</v>
      </c>
      <c r="F736" s="68" t="s">
        <v>98</v>
      </c>
      <c r="G736" s="68"/>
      <c r="H736" s="68"/>
      <c r="I736" s="64" t="s">
        <v>360</v>
      </c>
      <c r="J736" s="69"/>
      <c r="K736" s="69"/>
      <c r="L736" s="70"/>
      <c r="M736" s="70"/>
      <c r="N736" s="65"/>
      <c r="O736" s="71">
        <v>0</v>
      </c>
      <c r="P736" s="72">
        <v>37180</v>
      </c>
      <c r="Q736" s="73"/>
    </row>
    <row r="737" spans="1:17" ht="14.25" customHeight="1">
      <c r="A737" s="64" t="s">
        <v>122</v>
      </c>
      <c r="B737" s="65">
        <v>46092</v>
      </c>
      <c r="C737" s="66">
        <f t="shared" si="11"/>
        <v>3</v>
      </c>
      <c r="D737" s="66">
        <f t="shared" si="12"/>
        <v>2026</v>
      </c>
      <c r="E737" s="67">
        <f t="shared" si="8"/>
        <v>46082</v>
      </c>
      <c r="F737" s="68" t="s">
        <v>82</v>
      </c>
      <c r="G737" s="68"/>
      <c r="H737" s="68"/>
      <c r="I737" s="64" t="s">
        <v>152</v>
      </c>
      <c r="J737" s="69"/>
      <c r="K737" s="69"/>
      <c r="L737" s="70"/>
      <c r="M737" s="70"/>
      <c r="N737" s="65"/>
      <c r="O737" s="71">
        <v>0</v>
      </c>
      <c r="P737" s="72">
        <v>918.32</v>
      </c>
      <c r="Q737" s="73"/>
    </row>
    <row r="738" spans="1:17" ht="14.25" customHeight="1">
      <c r="A738" s="64" t="s">
        <v>122</v>
      </c>
      <c r="B738" s="65">
        <v>46092</v>
      </c>
      <c r="C738" s="66">
        <f t="shared" si="11"/>
        <v>3</v>
      </c>
      <c r="D738" s="66">
        <f t="shared" si="12"/>
        <v>2026</v>
      </c>
      <c r="E738" s="67">
        <f t="shared" si="8"/>
        <v>46082</v>
      </c>
      <c r="F738" s="68" t="s">
        <v>82</v>
      </c>
      <c r="G738" s="68"/>
      <c r="H738" s="68"/>
      <c r="I738" s="64" t="s">
        <v>152</v>
      </c>
      <c r="J738" s="69"/>
      <c r="K738" s="69"/>
      <c r="L738" s="70"/>
      <c r="M738" s="70"/>
      <c r="N738" s="65"/>
      <c r="O738" s="71">
        <v>0</v>
      </c>
      <c r="P738" s="72">
        <v>1405.52</v>
      </c>
      <c r="Q738" s="73"/>
    </row>
    <row r="739" spans="1:17" ht="14.25" customHeight="1">
      <c r="A739" s="64" t="s">
        <v>122</v>
      </c>
      <c r="B739" s="65">
        <v>46092</v>
      </c>
      <c r="C739" s="66">
        <f t="shared" si="11"/>
        <v>3</v>
      </c>
      <c r="D739" s="66">
        <f t="shared" si="12"/>
        <v>2026</v>
      </c>
      <c r="E739" s="67">
        <f t="shared" si="8"/>
        <v>46082</v>
      </c>
      <c r="F739" s="68" t="s">
        <v>82</v>
      </c>
      <c r="G739" s="68"/>
      <c r="H739" s="68"/>
      <c r="I739" s="64" t="s">
        <v>152</v>
      </c>
      <c r="J739" s="69"/>
      <c r="K739" s="69"/>
      <c r="L739" s="70"/>
      <c r="M739" s="70"/>
      <c r="N739" s="65"/>
      <c r="O739" s="71">
        <v>0</v>
      </c>
      <c r="P739" s="72">
        <v>1162.5999999999999</v>
      </c>
      <c r="Q739" s="73"/>
    </row>
    <row r="740" spans="1:17" ht="14.25" customHeight="1">
      <c r="A740" s="64" t="s">
        <v>122</v>
      </c>
      <c r="B740" s="65">
        <v>46092</v>
      </c>
      <c r="C740" s="66">
        <f t="shared" si="11"/>
        <v>3</v>
      </c>
      <c r="D740" s="66">
        <f t="shared" si="12"/>
        <v>2026</v>
      </c>
      <c r="E740" s="67">
        <f t="shared" si="8"/>
        <v>46082</v>
      </c>
      <c r="F740" s="68" t="s">
        <v>161</v>
      </c>
      <c r="G740" s="68"/>
      <c r="H740" s="68"/>
      <c r="I740" s="64" t="s">
        <v>135</v>
      </c>
      <c r="J740" s="69"/>
      <c r="K740" s="69"/>
      <c r="L740" s="70"/>
      <c r="M740" s="70"/>
      <c r="N740" s="65"/>
      <c r="O740" s="71">
        <v>0</v>
      </c>
      <c r="P740" s="72">
        <v>13332.04</v>
      </c>
      <c r="Q740" s="73"/>
    </row>
    <row r="741" spans="1:17" ht="14.25" customHeight="1">
      <c r="A741" s="64" t="s">
        <v>122</v>
      </c>
      <c r="B741" s="65">
        <v>46092</v>
      </c>
      <c r="C741" s="66">
        <f t="shared" si="11"/>
        <v>3</v>
      </c>
      <c r="D741" s="66">
        <f t="shared" si="12"/>
        <v>2026</v>
      </c>
      <c r="E741" s="67">
        <f t="shared" si="8"/>
        <v>46082</v>
      </c>
      <c r="F741" s="68" t="s">
        <v>161</v>
      </c>
      <c r="G741" s="68"/>
      <c r="H741" s="68"/>
      <c r="I741" s="64" t="s">
        <v>135</v>
      </c>
      <c r="J741" s="69"/>
      <c r="K741" s="69"/>
      <c r="L741" s="70"/>
      <c r="M741" s="70"/>
      <c r="N741" s="65"/>
      <c r="O741" s="71">
        <v>0</v>
      </c>
      <c r="P741" s="72">
        <v>13332.04</v>
      </c>
      <c r="Q741" s="73"/>
    </row>
    <row r="742" spans="1:17" ht="14.25" customHeight="1">
      <c r="A742" s="64" t="s">
        <v>132</v>
      </c>
      <c r="B742" s="65">
        <v>46092</v>
      </c>
      <c r="C742" s="66">
        <f t="shared" si="11"/>
        <v>3</v>
      </c>
      <c r="D742" s="66">
        <f t="shared" si="12"/>
        <v>2026</v>
      </c>
      <c r="E742" s="67">
        <f t="shared" si="8"/>
        <v>46082</v>
      </c>
      <c r="F742" s="68" t="s">
        <v>9</v>
      </c>
      <c r="G742" s="68"/>
      <c r="H742" s="68"/>
      <c r="I742" s="64" t="s">
        <v>146</v>
      </c>
      <c r="J742" s="69"/>
      <c r="K742" s="69"/>
      <c r="L742" s="70"/>
      <c r="M742" s="70"/>
      <c r="N742" s="65"/>
      <c r="O742" s="71">
        <v>54110.46</v>
      </c>
      <c r="P742" s="72">
        <v>0</v>
      </c>
      <c r="Q742" s="73"/>
    </row>
    <row r="743" spans="1:17" ht="14.25" customHeight="1">
      <c r="A743" s="64" t="s">
        <v>132</v>
      </c>
      <c r="B743" s="65">
        <v>46092</v>
      </c>
      <c r="C743" s="66">
        <f t="shared" si="11"/>
        <v>3</v>
      </c>
      <c r="D743" s="66">
        <f t="shared" si="12"/>
        <v>2026</v>
      </c>
      <c r="E743" s="67">
        <f t="shared" si="8"/>
        <v>46082</v>
      </c>
      <c r="F743" s="68" t="s">
        <v>161</v>
      </c>
      <c r="G743" s="68"/>
      <c r="H743" s="68"/>
      <c r="I743" s="64" t="s">
        <v>458</v>
      </c>
      <c r="J743" s="69"/>
      <c r="K743" s="69"/>
      <c r="L743" s="70"/>
      <c r="M743" s="70"/>
      <c r="N743" s="65"/>
      <c r="O743" s="71">
        <v>0</v>
      </c>
      <c r="P743" s="72">
        <v>6645.72</v>
      </c>
      <c r="Q743" s="73"/>
    </row>
    <row r="744" spans="1:17" ht="14.25" customHeight="1">
      <c r="A744" s="64" t="s">
        <v>132</v>
      </c>
      <c r="B744" s="65">
        <v>46092</v>
      </c>
      <c r="C744" s="66">
        <f t="shared" si="11"/>
        <v>3</v>
      </c>
      <c r="D744" s="66">
        <f t="shared" si="12"/>
        <v>2026</v>
      </c>
      <c r="E744" s="67">
        <f t="shared" si="8"/>
        <v>46082</v>
      </c>
      <c r="F744" s="68" t="s">
        <v>161</v>
      </c>
      <c r="G744" s="68"/>
      <c r="H744" s="68"/>
      <c r="I744" s="64" t="s">
        <v>458</v>
      </c>
      <c r="J744" s="69"/>
      <c r="K744" s="69"/>
      <c r="L744" s="70"/>
      <c r="M744" s="70"/>
      <c r="N744" s="65"/>
      <c r="O744" s="71">
        <v>0</v>
      </c>
      <c r="P744" s="72">
        <v>6645.72</v>
      </c>
      <c r="Q744" s="73"/>
    </row>
    <row r="745" spans="1:17" ht="14.25" customHeight="1">
      <c r="A745" s="64" t="s">
        <v>155</v>
      </c>
      <c r="B745" s="65">
        <v>46092</v>
      </c>
      <c r="C745" s="66">
        <f t="shared" si="11"/>
        <v>3</v>
      </c>
      <c r="D745" s="66">
        <f t="shared" si="12"/>
        <v>2026</v>
      </c>
      <c r="E745" s="67">
        <f t="shared" si="8"/>
        <v>46082</v>
      </c>
      <c r="F745" s="68" t="s">
        <v>10</v>
      </c>
      <c r="G745" s="68"/>
      <c r="H745" s="68"/>
      <c r="I745" s="64" t="s">
        <v>459</v>
      </c>
      <c r="J745" s="69"/>
      <c r="K745" s="69"/>
      <c r="L745" s="70"/>
      <c r="M745" s="70"/>
      <c r="N745" s="65"/>
      <c r="O745" s="71">
        <v>71956.259999999995</v>
      </c>
      <c r="P745" s="72">
        <v>0</v>
      </c>
      <c r="Q745" s="73"/>
    </row>
    <row r="746" spans="1:17" ht="14.25" customHeight="1">
      <c r="A746" s="64" t="s">
        <v>155</v>
      </c>
      <c r="B746" s="65">
        <v>46092</v>
      </c>
      <c r="C746" s="66">
        <f t="shared" si="11"/>
        <v>3</v>
      </c>
      <c r="D746" s="66">
        <f t="shared" si="12"/>
        <v>2026</v>
      </c>
      <c r="E746" s="67">
        <f t="shared" si="8"/>
        <v>46082</v>
      </c>
      <c r="F746" s="68" t="s">
        <v>10</v>
      </c>
      <c r="G746" s="68"/>
      <c r="H746" s="68"/>
      <c r="I746" s="64" t="s">
        <v>459</v>
      </c>
      <c r="J746" s="69"/>
      <c r="K746" s="69"/>
      <c r="L746" s="70"/>
      <c r="M746" s="70"/>
      <c r="N746" s="65"/>
      <c r="O746" s="71">
        <v>165783.39000000001</v>
      </c>
      <c r="P746" s="72">
        <v>0</v>
      </c>
      <c r="Q746" s="73"/>
    </row>
    <row r="747" spans="1:17" ht="14.25" customHeight="1">
      <c r="A747" s="64" t="s">
        <v>155</v>
      </c>
      <c r="B747" s="65">
        <v>46092</v>
      </c>
      <c r="C747" s="66">
        <f t="shared" si="11"/>
        <v>3</v>
      </c>
      <c r="D747" s="66">
        <f t="shared" si="12"/>
        <v>2026</v>
      </c>
      <c r="E747" s="67">
        <f t="shared" si="8"/>
        <v>46082</v>
      </c>
      <c r="F747" s="68" t="s">
        <v>161</v>
      </c>
      <c r="G747" s="68"/>
      <c r="H747" s="68"/>
      <c r="I747" s="64" t="s">
        <v>460</v>
      </c>
      <c r="J747" s="69"/>
      <c r="K747" s="69"/>
      <c r="L747" s="70"/>
      <c r="M747" s="70"/>
      <c r="N747" s="65"/>
      <c r="O747" s="71">
        <v>0</v>
      </c>
      <c r="P747" s="72">
        <v>114.5</v>
      </c>
      <c r="Q747" s="73"/>
    </row>
    <row r="748" spans="1:17" ht="14.25" customHeight="1">
      <c r="A748" s="64" t="s">
        <v>1</v>
      </c>
      <c r="B748" s="65">
        <v>46093</v>
      </c>
      <c r="C748" s="66">
        <f t="shared" si="11"/>
        <v>3</v>
      </c>
      <c r="D748" s="66">
        <f t="shared" si="12"/>
        <v>2026</v>
      </c>
      <c r="E748" s="67">
        <f t="shared" si="8"/>
        <v>46082</v>
      </c>
      <c r="F748" s="75" t="s">
        <v>461</v>
      </c>
      <c r="G748" s="68"/>
      <c r="H748" s="68"/>
      <c r="I748" s="64" t="s">
        <v>399</v>
      </c>
      <c r="J748" s="69"/>
      <c r="K748" s="69"/>
      <c r="L748" s="70"/>
      <c r="M748" s="70"/>
      <c r="N748" s="65"/>
      <c r="O748" s="71">
        <v>0</v>
      </c>
      <c r="P748" s="72">
        <v>64.98</v>
      </c>
      <c r="Q748" s="73"/>
    </row>
    <row r="749" spans="1:17" ht="14.25" customHeight="1">
      <c r="A749" s="64" t="s">
        <v>1</v>
      </c>
      <c r="B749" s="65">
        <v>46093</v>
      </c>
      <c r="C749" s="66">
        <f t="shared" si="11"/>
        <v>3</v>
      </c>
      <c r="D749" s="66">
        <f t="shared" si="12"/>
        <v>2026</v>
      </c>
      <c r="E749" s="67">
        <f t="shared" si="8"/>
        <v>46082</v>
      </c>
      <c r="F749" s="75" t="s">
        <v>461</v>
      </c>
      <c r="G749" s="68"/>
      <c r="H749" s="68"/>
      <c r="I749" s="64" t="s">
        <v>401</v>
      </c>
      <c r="J749" s="69"/>
      <c r="K749" s="69"/>
      <c r="L749" s="70"/>
      <c r="M749" s="70"/>
      <c r="N749" s="65"/>
      <c r="O749" s="71">
        <v>0</v>
      </c>
      <c r="P749" s="72">
        <v>40</v>
      </c>
      <c r="Q749" s="73"/>
    </row>
    <row r="750" spans="1:17" ht="14.25" customHeight="1">
      <c r="A750" s="64" t="s">
        <v>1</v>
      </c>
      <c r="B750" s="65">
        <v>46093</v>
      </c>
      <c r="C750" s="66">
        <f t="shared" si="11"/>
        <v>3</v>
      </c>
      <c r="D750" s="66">
        <f t="shared" si="12"/>
        <v>2026</v>
      </c>
      <c r="E750" s="67">
        <f t="shared" si="8"/>
        <v>46082</v>
      </c>
      <c r="F750" s="68" t="s">
        <v>461</v>
      </c>
      <c r="G750" s="68"/>
      <c r="H750" s="68"/>
      <c r="I750" s="64" t="s">
        <v>462</v>
      </c>
      <c r="J750" s="69"/>
      <c r="K750" s="69"/>
      <c r="L750" s="70"/>
      <c r="M750" s="70"/>
      <c r="N750" s="65"/>
      <c r="O750" s="71">
        <v>0</v>
      </c>
      <c r="P750" s="72">
        <v>30</v>
      </c>
      <c r="Q750" s="73"/>
    </row>
    <row r="751" spans="1:17" ht="14.25" customHeight="1">
      <c r="A751" s="64" t="s">
        <v>1</v>
      </c>
      <c r="B751" s="65">
        <v>46093</v>
      </c>
      <c r="C751" s="66">
        <f t="shared" si="11"/>
        <v>3</v>
      </c>
      <c r="D751" s="66">
        <f t="shared" si="12"/>
        <v>2026</v>
      </c>
      <c r="E751" s="67">
        <f t="shared" si="8"/>
        <v>46082</v>
      </c>
      <c r="F751" s="68" t="s">
        <v>61</v>
      </c>
      <c r="G751" s="68"/>
      <c r="H751" s="68"/>
      <c r="I751" s="64" t="s">
        <v>463</v>
      </c>
      <c r="J751" s="69"/>
      <c r="K751" s="69"/>
      <c r="L751" s="70"/>
      <c r="M751" s="70"/>
      <c r="N751" s="65"/>
      <c r="O751" s="71">
        <v>0</v>
      </c>
      <c r="P751" s="72">
        <v>35</v>
      </c>
      <c r="Q751" s="73"/>
    </row>
    <row r="752" spans="1:17" ht="14.25" customHeight="1">
      <c r="A752" s="64" t="s">
        <v>122</v>
      </c>
      <c r="B752" s="65">
        <v>46093</v>
      </c>
      <c r="C752" s="66">
        <f t="shared" si="11"/>
        <v>3</v>
      </c>
      <c r="D752" s="66">
        <f t="shared" si="12"/>
        <v>2026</v>
      </c>
      <c r="E752" s="67">
        <f t="shared" si="8"/>
        <v>46082</v>
      </c>
      <c r="F752" s="68" t="s">
        <v>165</v>
      </c>
      <c r="G752" s="68"/>
      <c r="H752" s="68"/>
      <c r="I752" s="64" t="s">
        <v>139</v>
      </c>
      <c r="J752" s="69"/>
      <c r="K752" s="69"/>
      <c r="L752" s="70"/>
      <c r="M752" s="70"/>
      <c r="N752" s="65"/>
      <c r="O752" s="71">
        <v>0.01</v>
      </c>
      <c r="P752" s="72">
        <v>0</v>
      </c>
      <c r="Q752" s="73"/>
    </row>
    <row r="753" spans="1:17" ht="14.25" customHeight="1">
      <c r="A753" s="64" t="s">
        <v>122</v>
      </c>
      <c r="B753" s="65">
        <v>46093</v>
      </c>
      <c r="C753" s="66">
        <f t="shared" si="11"/>
        <v>3</v>
      </c>
      <c r="D753" s="66">
        <f t="shared" si="12"/>
        <v>2026</v>
      </c>
      <c r="E753" s="67">
        <f t="shared" si="8"/>
        <v>46082</v>
      </c>
      <c r="F753" s="68" t="s">
        <v>102</v>
      </c>
      <c r="G753" s="68"/>
      <c r="H753" s="68"/>
      <c r="I753" s="64" t="s">
        <v>129</v>
      </c>
      <c r="J753" s="69"/>
      <c r="K753" s="69"/>
      <c r="L753" s="70"/>
      <c r="M753" s="70"/>
      <c r="N753" s="65"/>
      <c r="O753" s="71">
        <v>0</v>
      </c>
      <c r="P753" s="72">
        <v>9.8000000000000007</v>
      </c>
      <c r="Q753" s="73"/>
    </row>
    <row r="754" spans="1:17" ht="14.25" customHeight="1">
      <c r="A754" s="64" t="s">
        <v>132</v>
      </c>
      <c r="B754" s="65">
        <v>46093</v>
      </c>
      <c r="C754" s="66">
        <f t="shared" si="11"/>
        <v>3</v>
      </c>
      <c r="D754" s="66">
        <f t="shared" si="12"/>
        <v>2026</v>
      </c>
      <c r="E754" s="67">
        <f t="shared" si="8"/>
        <v>46082</v>
      </c>
      <c r="F754" s="68" t="s">
        <v>102</v>
      </c>
      <c r="G754" s="68"/>
      <c r="H754" s="68"/>
      <c r="I754" s="64" t="s">
        <v>129</v>
      </c>
      <c r="J754" s="69"/>
      <c r="K754" s="69"/>
      <c r="L754" s="70"/>
      <c r="M754" s="70"/>
      <c r="N754" s="65"/>
      <c r="O754" s="71">
        <v>0</v>
      </c>
      <c r="P754" s="72">
        <v>9.8000000000000007</v>
      </c>
      <c r="Q754" s="73"/>
    </row>
    <row r="755" spans="1:17" ht="14.25" customHeight="1">
      <c r="A755" s="64" t="s">
        <v>1</v>
      </c>
      <c r="B755" s="65">
        <v>46094</v>
      </c>
      <c r="C755" s="66">
        <f t="shared" si="11"/>
        <v>3</v>
      </c>
      <c r="D755" s="66">
        <f t="shared" si="12"/>
        <v>2026</v>
      </c>
      <c r="E755" s="67">
        <f t="shared" si="8"/>
        <v>46082</v>
      </c>
      <c r="F755" s="68" t="s">
        <v>138</v>
      </c>
      <c r="G755" s="68"/>
      <c r="H755" s="68"/>
      <c r="I755" s="64" t="s">
        <v>139</v>
      </c>
      <c r="J755" s="69"/>
      <c r="K755" s="69"/>
      <c r="L755" s="70"/>
      <c r="M755" s="70"/>
      <c r="N755" s="65"/>
      <c r="O755" s="71">
        <v>0.01</v>
      </c>
      <c r="P755" s="72">
        <v>0</v>
      </c>
      <c r="Q755" s="73"/>
    </row>
    <row r="756" spans="1:17" ht="14.25" customHeight="1">
      <c r="A756" s="64" t="s">
        <v>1</v>
      </c>
      <c r="B756" s="65">
        <v>46094</v>
      </c>
      <c r="C756" s="66">
        <f t="shared" si="11"/>
        <v>3</v>
      </c>
      <c r="D756" s="66">
        <f t="shared" si="12"/>
        <v>2026</v>
      </c>
      <c r="E756" s="67">
        <f t="shared" si="8"/>
        <v>46082</v>
      </c>
      <c r="F756" s="68" t="s">
        <v>102</v>
      </c>
      <c r="G756" s="68"/>
      <c r="H756" s="68"/>
      <c r="I756" s="64" t="s">
        <v>167</v>
      </c>
      <c r="J756" s="69"/>
      <c r="K756" s="69"/>
      <c r="L756" s="70"/>
      <c r="M756" s="70"/>
      <c r="N756" s="65"/>
      <c r="O756" s="71">
        <v>0</v>
      </c>
      <c r="P756" s="72">
        <v>177.05</v>
      </c>
      <c r="Q756" s="73"/>
    </row>
    <row r="757" spans="1:17" ht="14.25" customHeight="1">
      <c r="A757" s="64" t="s">
        <v>1</v>
      </c>
      <c r="B757" s="65">
        <v>46094</v>
      </c>
      <c r="C757" s="66">
        <f t="shared" si="11"/>
        <v>3</v>
      </c>
      <c r="D757" s="66">
        <f t="shared" si="12"/>
        <v>2026</v>
      </c>
      <c r="E757" s="67">
        <f t="shared" si="8"/>
        <v>46082</v>
      </c>
      <c r="F757" s="68" t="s">
        <v>61</v>
      </c>
      <c r="G757" s="68"/>
      <c r="H757" s="68"/>
      <c r="I757" s="64" t="s">
        <v>144</v>
      </c>
      <c r="J757" s="69"/>
      <c r="K757" s="69"/>
      <c r="L757" s="70"/>
      <c r="M757" s="70"/>
      <c r="N757" s="65"/>
      <c r="O757" s="71">
        <v>0</v>
      </c>
      <c r="P757" s="72">
        <v>139.99</v>
      </c>
      <c r="Q757" s="73"/>
    </row>
    <row r="758" spans="1:17" ht="14.25" customHeight="1">
      <c r="A758" s="64" t="s">
        <v>122</v>
      </c>
      <c r="B758" s="65">
        <v>46094</v>
      </c>
      <c r="C758" s="66">
        <f t="shared" si="11"/>
        <v>3</v>
      </c>
      <c r="D758" s="66">
        <f t="shared" si="12"/>
        <v>2026</v>
      </c>
      <c r="E758" s="67">
        <f t="shared" si="8"/>
        <v>46082</v>
      </c>
      <c r="F758" s="68" t="s">
        <v>165</v>
      </c>
      <c r="G758" s="68"/>
      <c r="H758" s="68"/>
      <c r="I758" s="64" t="s">
        <v>139</v>
      </c>
      <c r="J758" s="69"/>
      <c r="K758" s="69"/>
      <c r="L758" s="70"/>
      <c r="M758" s="70"/>
      <c r="N758" s="65"/>
      <c r="O758" s="71">
        <v>0.16</v>
      </c>
      <c r="P758" s="72">
        <v>0</v>
      </c>
      <c r="Q758" s="73"/>
    </row>
    <row r="759" spans="1:17" ht="14.25" customHeight="1">
      <c r="A759" s="64" t="s">
        <v>122</v>
      </c>
      <c r="B759" s="65">
        <v>46094</v>
      </c>
      <c r="C759" s="66">
        <f t="shared" si="11"/>
        <v>3</v>
      </c>
      <c r="D759" s="66">
        <f t="shared" si="12"/>
        <v>2026</v>
      </c>
      <c r="E759" s="67">
        <f t="shared" si="8"/>
        <v>46082</v>
      </c>
      <c r="F759" s="68" t="s">
        <v>102</v>
      </c>
      <c r="G759" s="68"/>
      <c r="H759" s="68"/>
      <c r="I759" s="64" t="s">
        <v>167</v>
      </c>
      <c r="J759" s="69"/>
      <c r="K759" s="69"/>
      <c r="L759" s="70"/>
      <c r="M759" s="70"/>
      <c r="N759" s="65"/>
      <c r="O759" s="71">
        <v>0</v>
      </c>
      <c r="P759" s="72">
        <v>177.05</v>
      </c>
      <c r="Q759" s="73"/>
    </row>
    <row r="760" spans="1:17" ht="14.25" customHeight="1">
      <c r="A760" s="64" t="s">
        <v>132</v>
      </c>
      <c r="B760" s="65">
        <v>46094</v>
      </c>
      <c r="C760" s="66">
        <f t="shared" si="11"/>
        <v>3</v>
      </c>
      <c r="D760" s="66">
        <f t="shared" si="12"/>
        <v>2026</v>
      </c>
      <c r="E760" s="67">
        <f t="shared" si="8"/>
        <v>46082</v>
      </c>
      <c r="F760" s="68" t="s">
        <v>165</v>
      </c>
      <c r="G760" s="68"/>
      <c r="H760" s="68"/>
      <c r="I760" s="64" t="s">
        <v>139</v>
      </c>
      <c r="J760" s="69"/>
      <c r="K760" s="69"/>
      <c r="L760" s="70"/>
      <c r="M760" s="70"/>
      <c r="N760" s="65"/>
      <c r="O760" s="71">
        <v>0.06</v>
      </c>
      <c r="P760" s="72">
        <v>0</v>
      </c>
      <c r="Q760" s="73"/>
    </row>
    <row r="761" spans="1:17" ht="14.25" customHeight="1">
      <c r="A761" s="64" t="s">
        <v>132</v>
      </c>
      <c r="B761" s="65">
        <v>46094</v>
      </c>
      <c r="C761" s="66">
        <f t="shared" si="11"/>
        <v>3</v>
      </c>
      <c r="D761" s="66">
        <f t="shared" si="12"/>
        <v>2026</v>
      </c>
      <c r="E761" s="67">
        <f t="shared" si="8"/>
        <v>46082</v>
      </c>
      <c r="F761" s="68" t="s">
        <v>102</v>
      </c>
      <c r="G761" s="68"/>
      <c r="H761" s="68"/>
      <c r="I761" s="64" t="s">
        <v>167</v>
      </c>
      <c r="J761" s="69"/>
      <c r="K761" s="69"/>
      <c r="L761" s="70"/>
      <c r="M761" s="70"/>
      <c r="N761" s="65"/>
      <c r="O761" s="71">
        <v>0</v>
      </c>
      <c r="P761" s="72">
        <v>177.05</v>
      </c>
      <c r="Q761" s="73"/>
    </row>
    <row r="762" spans="1:17" ht="14.25" customHeight="1">
      <c r="A762" s="64" t="s">
        <v>1</v>
      </c>
      <c r="B762" s="65">
        <v>46097</v>
      </c>
      <c r="C762" s="66">
        <f t="shared" si="11"/>
        <v>3</v>
      </c>
      <c r="D762" s="66">
        <f t="shared" si="12"/>
        <v>2026</v>
      </c>
      <c r="E762" s="67">
        <f t="shared" si="8"/>
        <v>46082</v>
      </c>
      <c r="F762" s="68" t="s">
        <v>142</v>
      </c>
      <c r="G762" s="68"/>
      <c r="H762" s="68"/>
      <c r="I762" s="64" t="s">
        <v>182</v>
      </c>
      <c r="J762" s="69"/>
      <c r="K762" s="69"/>
      <c r="L762" s="70"/>
      <c r="M762" s="70"/>
      <c r="N762" s="65"/>
      <c r="O762" s="71">
        <v>401.6</v>
      </c>
      <c r="P762" s="72">
        <v>0</v>
      </c>
      <c r="Q762" s="73"/>
    </row>
    <row r="763" spans="1:17" ht="14.25" customHeight="1">
      <c r="A763" s="64" t="s">
        <v>1</v>
      </c>
      <c r="B763" s="65">
        <v>46097</v>
      </c>
      <c r="C763" s="66">
        <f t="shared" si="11"/>
        <v>3</v>
      </c>
      <c r="D763" s="66">
        <f t="shared" si="12"/>
        <v>2026</v>
      </c>
      <c r="E763" s="67">
        <f t="shared" si="8"/>
        <v>46082</v>
      </c>
      <c r="F763" s="68" t="s">
        <v>138</v>
      </c>
      <c r="G763" s="68"/>
      <c r="H763" s="68"/>
      <c r="I763" s="64" t="s">
        <v>139</v>
      </c>
      <c r="J763" s="69"/>
      <c r="K763" s="69"/>
      <c r="L763" s="70"/>
      <c r="M763" s="70"/>
      <c r="N763" s="65"/>
      <c r="O763" s="71">
        <v>0.04</v>
      </c>
      <c r="P763" s="72">
        <v>0</v>
      </c>
      <c r="Q763" s="73"/>
    </row>
    <row r="764" spans="1:17" ht="14.25" customHeight="1">
      <c r="A764" s="64" t="s">
        <v>1</v>
      </c>
      <c r="B764" s="65">
        <v>46097</v>
      </c>
      <c r="C764" s="66">
        <f t="shared" si="11"/>
        <v>3</v>
      </c>
      <c r="D764" s="66">
        <f t="shared" si="12"/>
        <v>2026</v>
      </c>
      <c r="E764" s="67">
        <f t="shared" si="8"/>
        <v>46082</v>
      </c>
      <c r="F764" s="68" t="s">
        <v>33</v>
      </c>
      <c r="G764" s="68"/>
      <c r="H764" s="68"/>
      <c r="I764" s="64" t="s">
        <v>464</v>
      </c>
      <c r="J764" s="69"/>
      <c r="K764" s="69"/>
      <c r="L764" s="70"/>
      <c r="M764" s="70"/>
      <c r="N764" s="65"/>
      <c r="O764" s="71">
        <v>0</v>
      </c>
      <c r="P764" s="72">
        <v>82.3</v>
      </c>
      <c r="Q764" s="73"/>
    </row>
    <row r="765" spans="1:17" ht="14.25" customHeight="1">
      <c r="A765" s="64" t="s">
        <v>1</v>
      </c>
      <c r="B765" s="65">
        <v>46097</v>
      </c>
      <c r="C765" s="66">
        <f t="shared" si="11"/>
        <v>3</v>
      </c>
      <c r="D765" s="66">
        <f t="shared" si="12"/>
        <v>2026</v>
      </c>
      <c r="E765" s="67">
        <f t="shared" si="8"/>
        <v>46082</v>
      </c>
      <c r="F765" s="68" t="s">
        <v>71</v>
      </c>
      <c r="G765" s="68"/>
      <c r="H765" s="68"/>
      <c r="I765" s="64" t="s">
        <v>169</v>
      </c>
      <c r="J765" s="69"/>
      <c r="K765" s="69"/>
      <c r="L765" s="70"/>
      <c r="M765" s="70"/>
      <c r="N765" s="65"/>
      <c r="O765" s="71">
        <v>0</v>
      </c>
      <c r="P765" s="72">
        <v>79.930000000000007</v>
      </c>
      <c r="Q765" s="73"/>
    </row>
    <row r="766" spans="1:17" ht="14.25" customHeight="1">
      <c r="A766" s="64" t="s">
        <v>1</v>
      </c>
      <c r="B766" s="65">
        <v>46097</v>
      </c>
      <c r="C766" s="66">
        <f t="shared" si="11"/>
        <v>3</v>
      </c>
      <c r="D766" s="66">
        <f t="shared" si="12"/>
        <v>2026</v>
      </c>
      <c r="E766" s="67">
        <f t="shared" si="8"/>
        <v>46082</v>
      </c>
      <c r="F766" s="68" t="s">
        <v>102</v>
      </c>
      <c r="G766" s="68"/>
      <c r="H766" s="68"/>
      <c r="I766" s="64" t="s">
        <v>129</v>
      </c>
      <c r="J766" s="69"/>
      <c r="K766" s="69"/>
      <c r="L766" s="70"/>
      <c r="M766" s="70"/>
      <c r="N766" s="65"/>
      <c r="O766" s="71">
        <v>0</v>
      </c>
      <c r="P766" s="72">
        <v>1.75</v>
      </c>
      <c r="Q766" s="73"/>
    </row>
    <row r="767" spans="1:17" ht="14.25" customHeight="1">
      <c r="A767" s="64" t="s">
        <v>1</v>
      </c>
      <c r="B767" s="65">
        <v>46097</v>
      </c>
      <c r="C767" s="66">
        <f t="shared" si="11"/>
        <v>3</v>
      </c>
      <c r="D767" s="66">
        <f t="shared" si="12"/>
        <v>2026</v>
      </c>
      <c r="E767" s="67">
        <f t="shared" ref="E767:E1021" si="13">(C767&amp;"/"&amp;D767)*1</f>
        <v>46082</v>
      </c>
      <c r="F767" s="68" t="s">
        <v>50</v>
      </c>
      <c r="G767" s="68"/>
      <c r="H767" s="68"/>
      <c r="I767" s="64" t="s">
        <v>171</v>
      </c>
      <c r="J767" s="69"/>
      <c r="K767" s="69"/>
      <c r="L767" s="70"/>
      <c r="M767" s="70"/>
      <c r="N767" s="65"/>
      <c r="O767" s="71">
        <v>0</v>
      </c>
      <c r="P767" s="72">
        <v>1185.3699999999999</v>
      </c>
      <c r="Q767" s="73"/>
    </row>
    <row r="768" spans="1:17" ht="14.25" customHeight="1">
      <c r="A768" s="64" t="s">
        <v>122</v>
      </c>
      <c r="B768" s="65">
        <v>46097</v>
      </c>
      <c r="C768" s="66">
        <f t="shared" si="11"/>
        <v>3</v>
      </c>
      <c r="D768" s="66">
        <f t="shared" si="12"/>
        <v>2026</v>
      </c>
      <c r="E768" s="67">
        <f t="shared" si="13"/>
        <v>46082</v>
      </c>
      <c r="F768" s="68" t="s">
        <v>165</v>
      </c>
      <c r="G768" s="68"/>
      <c r="H768" s="68"/>
      <c r="I768" s="64" t="s">
        <v>139</v>
      </c>
      <c r="J768" s="69"/>
      <c r="K768" s="69"/>
      <c r="L768" s="70"/>
      <c r="M768" s="70"/>
      <c r="N768" s="65"/>
      <c r="O768" s="71">
        <v>0.19</v>
      </c>
      <c r="P768" s="72">
        <v>0</v>
      </c>
      <c r="Q768" s="73"/>
    </row>
    <row r="769" spans="1:17" ht="14.25" customHeight="1">
      <c r="A769" s="64" t="s">
        <v>122</v>
      </c>
      <c r="B769" s="65">
        <v>46097</v>
      </c>
      <c r="C769" s="66">
        <f t="shared" si="11"/>
        <v>3</v>
      </c>
      <c r="D769" s="66">
        <f t="shared" si="12"/>
        <v>2026</v>
      </c>
      <c r="E769" s="67">
        <f t="shared" si="13"/>
        <v>46082</v>
      </c>
      <c r="F769" s="68" t="s">
        <v>165</v>
      </c>
      <c r="G769" s="68"/>
      <c r="H769" s="68"/>
      <c r="I769" s="64" t="s">
        <v>139</v>
      </c>
      <c r="J769" s="69"/>
      <c r="K769" s="69"/>
      <c r="L769" s="70"/>
      <c r="M769" s="70"/>
      <c r="N769" s="65"/>
      <c r="O769" s="71">
        <v>0.31</v>
      </c>
      <c r="P769" s="72">
        <v>0</v>
      </c>
      <c r="Q769" s="73"/>
    </row>
    <row r="770" spans="1:17" ht="14.25" customHeight="1">
      <c r="A770" s="64" t="s">
        <v>122</v>
      </c>
      <c r="B770" s="65">
        <v>46097</v>
      </c>
      <c r="C770" s="66">
        <f t="shared" si="11"/>
        <v>3</v>
      </c>
      <c r="D770" s="66">
        <f t="shared" si="12"/>
        <v>2026</v>
      </c>
      <c r="E770" s="67">
        <f t="shared" si="13"/>
        <v>46082</v>
      </c>
      <c r="F770" s="68" t="s">
        <v>63</v>
      </c>
      <c r="G770" s="68"/>
      <c r="H770" s="68"/>
      <c r="I770" s="64" t="s">
        <v>135</v>
      </c>
      <c r="J770" s="69"/>
      <c r="K770" s="69"/>
      <c r="L770" s="70"/>
      <c r="M770" s="70"/>
      <c r="N770" s="65"/>
      <c r="O770" s="71">
        <v>0</v>
      </c>
      <c r="P770" s="72">
        <v>401.6</v>
      </c>
      <c r="Q770" s="73"/>
    </row>
    <row r="771" spans="1:17" ht="14.25" customHeight="1">
      <c r="A771" s="64" t="s">
        <v>122</v>
      </c>
      <c r="B771" s="65">
        <v>46097</v>
      </c>
      <c r="C771" s="66">
        <f t="shared" si="11"/>
        <v>3</v>
      </c>
      <c r="D771" s="66">
        <f t="shared" si="12"/>
        <v>2026</v>
      </c>
      <c r="E771" s="67">
        <f t="shared" si="13"/>
        <v>46082</v>
      </c>
      <c r="F771" s="68" t="s">
        <v>82</v>
      </c>
      <c r="G771" s="68"/>
      <c r="H771" s="68"/>
      <c r="I771" s="64" t="s">
        <v>465</v>
      </c>
      <c r="J771" s="69"/>
      <c r="K771" s="69"/>
      <c r="L771" s="70"/>
      <c r="M771" s="70"/>
      <c r="N771" s="65"/>
      <c r="O771" s="71">
        <v>0</v>
      </c>
      <c r="P771" s="72">
        <v>281.41000000000003</v>
      </c>
      <c r="Q771" s="73"/>
    </row>
    <row r="772" spans="1:17" ht="14.25" customHeight="1">
      <c r="A772" s="64" t="s">
        <v>1</v>
      </c>
      <c r="B772" s="65">
        <v>46099</v>
      </c>
      <c r="C772" s="66">
        <f t="shared" si="11"/>
        <v>3</v>
      </c>
      <c r="D772" s="66">
        <f t="shared" si="12"/>
        <v>2026</v>
      </c>
      <c r="E772" s="67">
        <f t="shared" si="13"/>
        <v>46082</v>
      </c>
      <c r="F772" s="68" t="s">
        <v>142</v>
      </c>
      <c r="G772" s="68"/>
      <c r="H772" s="68"/>
      <c r="I772" s="64" t="s">
        <v>182</v>
      </c>
      <c r="J772" s="69"/>
      <c r="K772" s="69"/>
      <c r="L772" s="70"/>
      <c r="M772" s="70"/>
      <c r="N772" s="65"/>
      <c r="O772" s="71">
        <v>2381</v>
      </c>
      <c r="P772" s="72">
        <v>0</v>
      </c>
      <c r="Q772" s="73"/>
    </row>
    <row r="773" spans="1:17" ht="14.25" customHeight="1">
      <c r="A773" s="64" t="s">
        <v>1</v>
      </c>
      <c r="B773" s="65">
        <v>46099</v>
      </c>
      <c r="C773" s="66">
        <f t="shared" si="11"/>
        <v>3</v>
      </c>
      <c r="D773" s="66">
        <f t="shared" si="12"/>
        <v>2026</v>
      </c>
      <c r="E773" s="67">
        <f t="shared" si="13"/>
        <v>46082</v>
      </c>
      <c r="F773" s="68" t="s">
        <v>142</v>
      </c>
      <c r="G773" s="68"/>
      <c r="H773" s="68"/>
      <c r="I773" s="64" t="s">
        <v>182</v>
      </c>
      <c r="J773" s="69"/>
      <c r="K773" s="69"/>
      <c r="L773" s="70"/>
      <c r="M773" s="70"/>
      <c r="N773" s="65"/>
      <c r="O773" s="71">
        <v>500</v>
      </c>
      <c r="P773" s="72">
        <v>0</v>
      </c>
      <c r="Q773" s="73"/>
    </row>
    <row r="774" spans="1:17" ht="14.25" customHeight="1">
      <c r="A774" s="64" t="s">
        <v>1</v>
      </c>
      <c r="B774" s="65">
        <v>46099</v>
      </c>
      <c r="C774" s="66">
        <f t="shared" si="11"/>
        <v>3</v>
      </c>
      <c r="D774" s="66">
        <f t="shared" si="12"/>
        <v>2026</v>
      </c>
      <c r="E774" s="67">
        <f t="shared" si="13"/>
        <v>46082</v>
      </c>
      <c r="F774" s="68" t="s">
        <v>142</v>
      </c>
      <c r="G774" s="68"/>
      <c r="H774" s="68"/>
      <c r="I774" s="64" t="s">
        <v>182</v>
      </c>
      <c r="J774" s="69"/>
      <c r="K774" s="69"/>
      <c r="L774" s="70"/>
      <c r="M774" s="70"/>
      <c r="N774" s="65"/>
      <c r="O774" s="71">
        <v>406</v>
      </c>
      <c r="P774" s="72">
        <v>0</v>
      </c>
      <c r="Q774" s="73"/>
    </row>
    <row r="775" spans="1:17" ht="14.25" customHeight="1">
      <c r="A775" s="64" t="s">
        <v>1</v>
      </c>
      <c r="B775" s="65">
        <v>46099</v>
      </c>
      <c r="C775" s="66">
        <f t="shared" si="11"/>
        <v>3</v>
      </c>
      <c r="D775" s="66">
        <f t="shared" si="12"/>
        <v>2026</v>
      </c>
      <c r="E775" s="67">
        <f t="shared" si="13"/>
        <v>46082</v>
      </c>
      <c r="F775" s="68" t="s">
        <v>45</v>
      </c>
      <c r="G775" s="68"/>
      <c r="H775" s="68"/>
      <c r="I775" s="64" t="s">
        <v>466</v>
      </c>
      <c r="J775" s="69"/>
      <c r="K775" s="69"/>
      <c r="L775" s="70"/>
      <c r="M775" s="70"/>
      <c r="N775" s="65"/>
      <c r="O775" s="71">
        <v>0</v>
      </c>
      <c r="P775" s="72">
        <v>64.45</v>
      </c>
      <c r="Q775" s="73"/>
    </row>
    <row r="776" spans="1:17" ht="14.25" customHeight="1">
      <c r="A776" s="64" t="s">
        <v>1</v>
      </c>
      <c r="B776" s="65">
        <v>46099</v>
      </c>
      <c r="C776" s="66">
        <f t="shared" si="11"/>
        <v>3</v>
      </c>
      <c r="D776" s="66">
        <f t="shared" si="12"/>
        <v>2026</v>
      </c>
      <c r="E776" s="67">
        <f t="shared" si="13"/>
        <v>46082</v>
      </c>
      <c r="F776" s="68" t="s">
        <v>54</v>
      </c>
      <c r="G776" s="68"/>
      <c r="H776" s="68"/>
      <c r="I776" s="64" t="s">
        <v>343</v>
      </c>
      <c r="J776" s="69"/>
      <c r="K776" s="69"/>
      <c r="L776" s="70"/>
      <c r="M776" s="70"/>
      <c r="N776" s="65"/>
      <c r="O776" s="71">
        <v>0</v>
      </c>
      <c r="P776" s="72">
        <v>162.1</v>
      </c>
      <c r="Q776" s="73"/>
    </row>
    <row r="777" spans="1:17" ht="14.25" customHeight="1">
      <c r="A777" s="64" t="s">
        <v>1</v>
      </c>
      <c r="B777" s="65">
        <v>46099</v>
      </c>
      <c r="C777" s="66">
        <f t="shared" si="11"/>
        <v>3</v>
      </c>
      <c r="D777" s="66">
        <f t="shared" si="12"/>
        <v>2026</v>
      </c>
      <c r="E777" s="67">
        <f t="shared" si="13"/>
        <v>46082</v>
      </c>
      <c r="F777" s="68" t="s">
        <v>142</v>
      </c>
      <c r="G777" s="68"/>
      <c r="H777" s="68"/>
      <c r="I777" s="64" t="s">
        <v>135</v>
      </c>
      <c r="J777" s="69"/>
      <c r="K777" s="69"/>
      <c r="L777" s="70"/>
      <c r="M777" s="70"/>
      <c r="N777" s="65"/>
      <c r="O777" s="71">
        <v>0</v>
      </c>
      <c r="P777" s="72">
        <v>2000</v>
      </c>
      <c r="Q777" s="73"/>
    </row>
    <row r="778" spans="1:17" ht="14.25" customHeight="1">
      <c r="A778" s="64" t="s">
        <v>1</v>
      </c>
      <c r="B778" s="65">
        <v>46099</v>
      </c>
      <c r="C778" s="66">
        <f t="shared" si="11"/>
        <v>3</v>
      </c>
      <c r="D778" s="66">
        <f t="shared" si="12"/>
        <v>2026</v>
      </c>
      <c r="E778" s="67">
        <f t="shared" si="13"/>
        <v>46082</v>
      </c>
      <c r="F778" s="68" t="s">
        <v>142</v>
      </c>
      <c r="G778" s="68"/>
      <c r="H778" s="68"/>
      <c r="I778" s="64" t="s">
        <v>135</v>
      </c>
      <c r="J778" s="69"/>
      <c r="K778" s="69"/>
      <c r="L778" s="70"/>
      <c r="M778" s="70"/>
      <c r="N778" s="65"/>
      <c r="O778" s="71">
        <v>0</v>
      </c>
      <c r="P778" s="72">
        <v>500</v>
      </c>
      <c r="Q778" s="73"/>
    </row>
    <row r="779" spans="1:17" ht="14.25" customHeight="1">
      <c r="A779" s="64" t="s">
        <v>1</v>
      </c>
      <c r="B779" s="65">
        <v>46099</v>
      </c>
      <c r="C779" s="66">
        <f t="shared" si="11"/>
        <v>3</v>
      </c>
      <c r="D779" s="66">
        <f t="shared" si="12"/>
        <v>2026</v>
      </c>
      <c r="E779" s="67">
        <f t="shared" si="13"/>
        <v>46082</v>
      </c>
      <c r="F779" s="68" t="s">
        <v>467</v>
      </c>
      <c r="G779" s="68"/>
      <c r="H779" s="68"/>
      <c r="I779" s="64" t="s">
        <v>468</v>
      </c>
      <c r="J779" s="69"/>
      <c r="K779" s="69"/>
      <c r="L779" s="70"/>
      <c r="M779" s="70"/>
      <c r="N779" s="65"/>
      <c r="O779" s="71">
        <v>0</v>
      </c>
      <c r="P779" s="72">
        <v>380</v>
      </c>
      <c r="Q779" s="73"/>
    </row>
    <row r="780" spans="1:17" ht="14.25" customHeight="1">
      <c r="A780" s="64" t="s">
        <v>1</v>
      </c>
      <c r="B780" s="65">
        <v>46099</v>
      </c>
      <c r="C780" s="66">
        <f t="shared" si="11"/>
        <v>3</v>
      </c>
      <c r="D780" s="66">
        <f t="shared" si="12"/>
        <v>2026</v>
      </c>
      <c r="E780" s="67">
        <f t="shared" si="13"/>
        <v>46082</v>
      </c>
      <c r="F780" s="68" t="s">
        <v>469</v>
      </c>
      <c r="G780" s="68"/>
      <c r="H780" s="68"/>
      <c r="I780" s="64" t="s">
        <v>470</v>
      </c>
      <c r="J780" s="69"/>
      <c r="K780" s="69"/>
      <c r="L780" s="70"/>
      <c r="M780" s="70"/>
      <c r="N780" s="65"/>
      <c r="O780" s="71">
        <v>0</v>
      </c>
      <c r="P780" s="72">
        <v>80</v>
      </c>
      <c r="Q780" s="73"/>
    </row>
    <row r="781" spans="1:17" ht="14.25" customHeight="1">
      <c r="A781" s="64" t="s">
        <v>122</v>
      </c>
      <c r="B781" s="65">
        <v>46099</v>
      </c>
      <c r="C781" s="66">
        <f t="shared" si="11"/>
        <v>3</v>
      </c>
      <c r="D781" s="66">
        <f t="shared" si="12"/>
        <v>2026</v>
      </c>
      <c r="E781" s="67">
        <f t="shared" si="13"/>
        <v>46082</v>
      </c>
      <c r="F781" s="68" t="s">
        <v>165</v>
      </c>
      <c r="G781" s="68"/>
      <c r="H781" s="68"/>
      <c r="I781" s="64" t="s">
        <v>139</v>
      </c>
      <c r="J781" s="69"/>
      <c r="K781" s="69"/>
      <c r="L781" s="70"/>
      <c r="M781" s="70"/>
      <c r="N781" s="65"/>
      <c r="O781" s="71">
        <v>12.15</v>
      </c>
      <c r="P781" s="72">
        <v>0</v>
      </c>
      <c r="Q781" s="73"/>
    </row>
    <row r="782" spans="1:17" ht="14.25" customHeight="1">
      <c r="A782" s="64" t="s">
        <v>122</v>
      </c>
      <c r="B782" s="65">
        <v>46099</v>
      </c>
      <c r="C782" s="66">
        <f t="shared" si="11"/>
        <v>3</v>
      </c>
      <c r="D782" s="66">
        <f t="shared" si="12"/>
        <v>2026</v>
      </c>
      <c r="E782" s="67">
        <f t="shared" si="13"/>
        <v>46082</v>
      </c>
      <c r="F782" s="68" t="s">
        <v>165</v>
      </c>
      <c r="G782" s="68"/>
      <c r="H782" s="68"/>
      <c r="I782" s="64" t="s">
        <v>139</v>
      </c>
      <c r="J782" s="69"/>
      <c r="K782" s="69"/>
      <c r="L782" s="70"/>
      <c r="M782" s="70"/>
      <c r="N782" s="65"/>
      <c r="O782" s="71">
        <v>13.22</v>
      </c>
      <c r="P782" s="72">
        <v>0</v>
      </c>
      <c r="Q782" s="73"/>
    </row>
    <row r="783" spans="1:17" ht="14.25" customHeight="1">
      <c r="A783" s="64" t="s">
        <v>122</v>
      </c>
      <c r="B783" s="65">
        <v>46099</v>
      </c>
      <c r="C783" s="66">
        <f t="shared" si="11"/>
        <v>3</v>
      </c>
      <c r="D783" s="66">
        <f t="shared" si="12"/>
        <v>2026</v>
      </c>
      <c r="E783" s="67">
        <f t="shared" si="13"/>
        <v>46082</v>
      </c>
      <c r="F783" s="68" t="s">
        <v>98</v>
      </c>
      <c r="G783" s="68"/>
      <c r="H783" s="68"/>
      <c r="I783" s="64" t="s">
        <v>471</v>
      </c>
      <c r="J783" s="69"/>
      <c r="K783" s="69"/>
      <c r="L783" s="70"/>
      <c r="M783" s="70"/>
      <c r="N783" s="65"/>
      <c r="O783" s="71">
        <v>0</v>
      </c>
      <c r="P783" s="72">
        <v>4620</v>
      </c>
      <c r="Q783" s="73"/>
    </row>
    <row r="784" spans="1:17" ht="14.25" customHeight="1">
      <c r="A784" s="64" t="s">
        <v>122</v>
      </c>
      <c r="B784" s="65">
        <v>46099</v>
      </c>
      <c r="C784" s="66">
        <f t="shared" si="11"/>
        <v>3</v>
      </c>
      <c r="D784" s="66">
        <f t="shared" si="12"/>
        <v>2026</v>
      </c>
      <c r="E784" s="67">
        <f t="shared" si="13"/>
        <v>46082</v>
      </c>
      <c r="F784" s="68" t="s">
        <v>82</v>
      </c>
      <c r="G784" s="68"/>
      <c r="H784" s="68"/>
      <c r="I784" s="64" t="s">
        <v>152</v>
      </c>
      <c r="J784" s="69"/>
      <c r="K784" s="69"/>
      <c r="L784" s="70"/>
      <c r="M784" s="70"/>
      <c r="N784" s="65"/>
      <c r="O784" s="71">
        <v>0</v>
      </c>
      <c r="P784" s="72">
        <v>134.88</v>
      </c>
      <c r="Q784" s="73"/>
    </row>
    <row r="785" spans="1:17" ht="14.25" customHeight="1">
      <c r="A785" s="64" t="s">
        <v>122</v>
      </c>
      <c r="B785" s="65">
        <v>46099</v>
      </c>
      <c r="C785" s="66">
        <f t="shared" si="11"/>
        <v>3</v>
      </c>
      <c r="D785" s="66">
        <f t="shared" si="12"/>
        <v>2026</v>
      </c>
      <c r="E785" s="67">
        <f t="shared" si="13"/>
        <v>46082</v>
      </c>
      <c r="F785" s="75" t="s">
        <v>82</v>
      </c>
      <c r="G785" s="68"/>
      <c r="H785" s="68"/>
      <c r="I785" s="64" t="s">
        <v>472</v>
      </c>
      <c r="J785" s="69"/>
      <c r="K785" s="69"/>
      <c r="L785" s="70"/>
      <c r="M785" s="70"/>
      <c r="N785" s="65"/>
      <c r="O785" s="71">
        <v>0</v>
      </c>
      <c r="P785" s="72">
        <v>461.41</v>
      </c>
      <c r="Q785" s="73"/>
    </row>
    <row r="786" spans="1:17" ht="14.25" customHeight="1">
      <c r="A786" s="64" t="s">
        <v>122</v>
      </c>
      <c r="B786" s="65">
        <v>46099</v>
      </c>
      <c r="C786" s="66">
        <f t="shared" si="11"/>
        <v>3</v>
      </c>
      <c r="D786" s="66">
        <f t="shared" si="12"/>
        <v>2026</v>
      </c>
      <c r="E786" s="67">
        <f t="shared" si="13"/>
        <v>46082</v>
      </c>
      <c r="F786" s="75" t="s">
        <v>82</v>
      </c>
      <c r="G786" s="68"/>
      <c r="H786" s="68"/>
      <c r="I786" s="64" t="s">
        <v>152</v>
      </c>
      <c r="J786" s="69"/>
      <c r="K786" s="69"/>
      <c r="L786" s="70"/>
      <c r="M786" s="70"/>
      <c r="N786" s="65"/>
      <c r="O786" s="71">
        <v>0</v>
      </c>
      <c r="P786" s="72">
        <v>160.35</v>
      </c>
      <c r="Q786" s="73"/>
    </row>
    <row r="787" spans="1:17" ht="14.25" customHeight="1">
      <c r="A787" s="64" t="s">
        <v>122</v>
      </c>
      <c r="B787" s="65">
        <v>46099</v>
      </c>
      <c r="C787" s="66">
        <f t="shared" si="11"/>
        <v>3</v>
      </c>
      <c r="D787" s="66">
        <f t="shared" si="12"/>
        <v>2026</v>
      </c>
      <c r="E787" s="67">
        <f t="shared" si="13"/>
        <v>46082</v>
      </c>
      <c r="F787" s="68" t="s">
        <v>82</v>
      </c>
      <c r="G787" s="68"/>
      <c r="H787" s="68"/>
      <c r="I787" s="64" t="s">
        <v>473</v>
      </c>
      <c r="J787" s="69"/>
      <c r="K787" s="69"/>
      <c r="L787" s="70"/>
      <c r="M787" s="70"/>
      <c r="N787" s="65"/>
      <c r="O787" s="71">
        <v>0</v>
      </c>
      <c r="P787" s="72">
        <v>167.61</v>
      </c>
      <c r="Q787" s="73"/>
    </row>
    <row r="788" spans="1:17" ht="14.25" customHeight="1">
      <c r="A788" s="64" t="s">
        <v>122</v>
      </c>
      <c r="B788" s="65">
        <v>46099</v>
      </c>
      <c r="C788" s="66">
        <f t="shared" si="11"/>
        <v>3</v>
      </c>
      <c r="D788" s="66">
        <f t="shared" si="12"/>
        <v>2026</v>
      </c>
      <c r="E788" s="67">
        <f t="shared" si="13"/>
        <v>46082</v>
      </c>
      <c r="F788" s="68" t="s">
        <v>82</v>
      </c>
      <c r="G788" s="68"/>
      <c r="H788" s="68"/>
      <c r="I788" s="64" t="s">
        <v>152</v>
      </c>
      <c r="J788" s="69"/>
      <c r="K788" s="69"/>
      <c r="L788" s="70"/>
      <c r="M788" s="70"/>
      <c r="N788" s="65"/>
      <c r="O788" s="71">
        <v>0</v>
      </c>
      <c r="P788" s="72">
        <v>360</v>
      </c>
      <c r="Q788" s="73"/>
    </row>
    <row r="789" spans="1:17" ht="14.25" customHeight="1">
      <c r="A789" s="64" t="s">
        <v>122</v>
      </c>
      <c r="B789" s="65">
        <v>46099</v>
      </c>
      <c r="C789" s="66">
        <f t="shared" si="11"/>
        <v>3</v>
      </c>
      <c r="D789" s="66">
        <f t="shared" si="12"/>
        <v>2026</v>
      </c>
      <c r="E789" s="67">
        <f t="shared" si="13"/>
        <v>46082</v>
      </c>
      <c r="F789" s="68" t="s">
        <v>102</v>
      </c>
      <c r="G789" s="68"/>
      <c r="H789" s="68"/>
      <c r="I789" s="64" t="s">
        <v>129</v>
      </c>
      <c r="J789" s="69"/>
      <c r="K789" s="69"/>
      <c r="L789" s="70"/>
      <c r="M789" s="70"/>
      <c r="N789" s="65"/>
      <c r="O789" s="71">
        <v>0</v>
      </c>
      <c r="P789" s="72">
        <v>4.08</v>
      </c>
      <c r="Q789" s="73"/>
    </row>
    <row r="790" spans="1:17" ht="14.25" customHeight="1">
      <c r="A790" s="64" t="s">
        <v>122</v>
      </c>
      <c r="B790" s="65">
        <v>46099</v>
      </c>
      <c r="C790" s="66">
        <f t="shared" si="11"/>
        <v>3</v>
      </c>
      <c r="D790" s="66">
        <f t="shared" si="12"/>
        <v>2026</v>
      </c>
      <c r="E790" s="67">
        <f t="shared" si="13"/>
        <v>46082</v>
      </c>
      <c r="F790" s="68" t="s">
        <v>142</v>
      </c>
      <c r="G790" s="68"/>
      <c r="H790" s="68"/>
      <c r="I790" s="64" t="s">
        <v>474</v>
      </c>
      <c r="J790" s="69"/>
      <c r="K790" s="69"/>
      <c r="L790" s="70"/>
      <c r="M790" s="70"/>
      <c r="N790" s="65"/>
      <c r="O790" s="71">
        <v>0</v>
      </c>
      <c r="P790" s="72">
        <v>16750.27</v>
      </c>
      <c r="Q790" s="73"/>
    </row>
    <row r="791" spans="1:17" ht="14.25" customHeight="1">
      <c r="A791" s="64" t="s">
        <v>122</v>
      </c>
      <c r="B791" s="65">
        <v>46099</v>
      </c>
      <c r="C791" s="66">
        <f t="shared" si="11"/>
        <v>3</v>
      </c>
      <c r="D791" s="66">
        <f t="shared" si="12"/>
        <v>2026</v>
      </c>
      <c r="E791" s="67">
        <f t="shared" si="13"/>
        <v>46082</v>
      </c>
      <c r="F791" s="68" t="s">
        <v>44</v>
      </c>
      <c r="G791" s="68"/>
      <c r="H791" s="68"/>
      <c r="I791" s="64" t="s">
        <v>182</v>
      </c>
      <c r="J791" s="69"/>
      <c r="K791" s="69"/>
      <c r="L791" s="70"/>
      <c r="M791" s="70"/>
      <c r="N791" s="65"/>
      <c r="O791" s="71">
        <v>0</v>
      </c>
      <c r="P791" s="72">
        <v>242.4</v>
      </c>
      <c r="Q791" s="73"/>
    </row>
    <row r="792" spans="1:17" ht="14.25" customHeight="1">
      <c r="A792" s="64" t="s">
        <v>122</v>
      </c>
      <c r="B792" s="65">
        <v>46099</v>
      </c>
      <c r="C792" s="66">
        <f t="shared" si="11"/>
        <v>3</v>
      </c>
      <c r="D792" s="66">
        <f t="shared" si="12"/>
        <v>2026</v>
      </c>
      <c r="E792" s="67">
        <f t="shared" si="13"/>
        <v>46082</v>
      </c>
      <c r="F792" s="68" t="s">
        <v>55</v>
      </c>
      <c r="G792" s="68"/>
      <c r="H792" s="68"/>
      <c r="I792" s="64" t="s">
        <v>135</v>
      </c>
      <c r="J792" s="69"/>
      <c r="K792" s="69"/>
      <c r="L792" s="70"/>
      <c r="M792" s="70"/>
      <c r="N792" s="65"/>
      <c r="O792" s="71">
        <v>0</v>
      </c>
      <c r="P792" s="72">
        <v>2381</v>
      </c>
      <c r="Q792" s="73"/>
    </row>
    <row r="793" spans="1:17" ht="14.25" customHeight="1">
      <c r="A793" s="64" t="s">
        <v>122</v>
      </c>
      <c r="B793" s="65">
        <v>46099</v>
      </c>
      <c r="C793" s="66">
        <f t="shared" si="11"/>
        <v>3</v>
      </c>
      <c r="D793" s="66">
        <f t="shared" si="12"/>
        <v>2026</v>
      </c>
      <c r="E793" s="67">
        <f t="shared" si="13"/>
        <v>46082</v>
      </c>
      <c r="F793" s="68" t="s">
        <v>142</v>
      </c>
      <c r="G793" s="68"/>
      <c r="H793" s="68"/>
      <c r="I793" s="64" t="s">
        <v>182</v>
      </c>
      <c r="J793" s="69"/>
      <c r="K793" s="69"/>
      <c r="L793" s="70"/>
      <c r="M793" s="70"/>
      <c r="N793" s="65"/>
      <c r="O793" s="71">
        <v>0</v>
      </c>
      <c r="P793" s="72">
        <v>1518</v>
      </c>
      <c r="Q793" s="73"/>
    </row>
    <row r="794" spans="1:17" ht="14.25" customHeight="1">
      <c r="A794" s="64" t="s">
        <v>122</v>
      </c>
      <c r="B794" s="65">
        <v>46099</v>
      </c>
      <c r="C794" s="66">
        <f t="shared" si="11"/>
        <v>3</v>
      </c>
      <c r="D794" s="66">
        <f t="shared" si="12"/>
        <v>2026</v>
      </c>
      <c r="E794" s="67">
        <f t="shared" si="13"/>
        <v>46082</v>
      </c>
      <c r="F794" s="68" t="s">
        <v>40</v>
      </c>
      <c r="G794" s="68"/>
      <c r="H794" s="68"/>
      <c r="I794" s="64" t="s">
        <v>135</v>
      </c>
      <c r="J794" s="69"/>
      <c r="K794" s="69"/>
      <c r="L794" s="70"/>
      <c r="M794" s="70"/>
      <c r="N794" s="65"/>
      <c r="O794" s="71">
        <v>0</v>
      </c>
      <c r="P794" s="72">
        <v>6216.28</v>
      </c>
      <c r="Q794" s="73"/>
    </row>
    <row r="795" spans="1:17" ht="14.25" customHeight="1">
      <c r="A795" s="64" t="s">
        <v>122</v>
      </c>
      <c r="B795" s="65">
        <v>46099</v>
      </c>
      <c r="C795" s="66">
        <f t="shared" si="11"/>
        <v>3</v>
      </c>
      <c r="D795" s="66">
        <f t="shared" si="12"/>
        <v>2026</v>
      </c>
      <c r="E795" s="67">
        <f t="shared" si="13"/>
        <v>46082</v>
      </c>
      <c r="F795" s="68" t="s">
        <v>37</v>
      </c>
      <c r="G795" s="68"/>
      <c r="H795" s="68"/>
      <c r="I795" s="64" t="s">
        <v>135</v>
      </c>
      <c r="J795" s="69"/>
      <c r="K795" s="69"/>
      <c r="L795" s="70"/>
      <c r="M795" s="70"/>
      <c r="N795" s="65"/>
      <c r="O795" s="71">
        <v>0</v>
      </c>
      <c r="P795" s="72">
        <v>4641.82</v>
      </c>
      <c r="Q795" s="73"/>
    </row>
    <row r="796" spans="1:17" ht="14.25" customHeight="1">
      <c r="A796" s="64" t="s">
        <v>122</v>
      </c>
      <c r="B796" s="65">
        <v>46099</v>
      </c>
      <c r="C796" s="66">
        <f t="shared" si="11"/>
        <v>3</v>
      </c>
      <c r="D796" s="66">
        <f t="shared" si="12"/>
        <v>2026</v>
      </c>
      <c r="E796" s="67">
        <f t="shared" si="13"/>
        <v>46082</v>
      </c>
      <c r="F796" s="68" t="s">
        <v>178</v>
      </c>
      <c r="G796" s="68"/>
      <c r="H796" s="68"/>
      <c r="I796" s="64" t="s">
        <v>135</v>
      </c>
      <c r="J796" s="69"/>
      <c r="K796" s="69"/>
      <c r="L796" s="70"/>
      <c r="M796" s="70"/>
      <c r="N796" s="65"/>
      <c r="O796" s="71">
        <v>0</v>
      </c>
      <c r="P796" s="72">
        <v>6874.66</v>
      </c>
      <c r="Q796" s="73"/>
    </row>
    <row r="797" spans="1:17" ht="14.25" customHeight="1">
      <c r="A797" s="64" t="s">
        <v>122</v>
      </c>
      <c r="B797" s="65">
        <v>46099</v>
      </c>
      <c r="C797" s="66">
        <f t="shared" si="11"/>
        <v>3</v>
      </c>
      <c r="D797" s="66">
        <f t="shared" si="12"/>
        <v>2026</v>
      </c>
      <c r="E797" s="67">
        <f t="shared" si="13"/>
        <v>46082</v>
      </c>
      <c r="F797" s="68" t="s">
        <v>178</v>
      </c>
      <c r="G797" s="68"/>
      <c r="H797" s="68"/>
      <c r="I797" s="64" t="s">
        <v>135</v>
      </c>
      <c r="J797" s="69"/>
      <c r="K797" s="69"/>
      <c r="L797" s="70"/>
      <c r="M797" s="70"/>
      <c r="N797" s="65"/>
      <c r="O797" s="71">
        <v>0</v>
      </c>
      <c r="P797" s="72">
        <v>4165.33</v>
      </c>
      <c r="Q797" s="73"/>
    </row>
    <row r="798" spans="1:17" ht="14.25" customHeight="1">
      <c r="A798" s="64" t="s">
        <v>122</v>
      </c>
      <c r="B798" s="65">
        <v>46099</v>
      </c>
      <c r="C798" s="66">
        <f t="shared" si="11"/>
        <v>3</v>
      </c>
      <c r="D798" s="66">
        <f t="shared" si="12"/>
        <v>2026</v>
      </c>
      <c r="E798" s="67">
        <f t="shared" si="13"/>
        <v>46082</v>
      </c>
      <c r="F798" s="68" t="s">
        <v>82</v>
      </c>
      <c r="G798" s="68"/>
      <c r="H798" s="68"/>
      <c r="I798" s="64" t="s">
        <v>135</v>
      </c>
      <c r="J798" s="69"/>
      <c r="K798" s="69"/>
      <c r="L798" s="70"/>
      <c r="M798" s="70"/>
      <c r="N798" s="65"/>
      <c r="O798" s="71">
        <v>0</v>
      </c>
      <c r="P798" s="72">
        <v>532.37</v>
      </c>
      <c r="Q798" s="73"/>
    </row>
    <row r="799" spans="1:17" ht="14.25" customHeight="1">
      <c r="A799" s="64" t="s">
        <v>122</v>
      </c>
      <c r="B799" s="65">
        <v>46099</v>
      </c>
      <c r="C799" s="66">
        <f t="shared" si="11"/>
        <v>3</v>
      </c>
      <c r="D799" s="66">
        <f t="shared" si="12"/>
        <v>2026</v>
      </c>
      <c r="E799" s="67">
        <f t="shared" si="13"/>
        <v>46082</v>
      </c>
      <c r="F799" s="68" t="s">
        <v>63</v>
      </c>
      <c r="G799" s="68"/>
      <c r="H799" s="68"/>
      <c r="I799" s="64" t="s">
        <v>135</v>
      </c>
      <c r="J799" s="69"/>
      <c r="K799" s="69"/>
      <c r="L799" s="70"/>
      <c r="M799" s="70"/>
      <c r="N799" s="65"/>
      <c r="O799" s="71">
        <v>0</v>
      </c>
      <c r="P799" s="72">
        <v>540</v>
      </c>
      <c r="Q799" s="73"/>
    </row>
    <row r="800" spans="1:17" ht="14.25" customHeight="1">
      <c r="A800" s="64" t="s">
        <v>132</v>
      </c>
      <c r="B800" s="65">
        <v>46099</v>
      </c>
      <c r="C800" s="66">
        <f t="shared" si="11"/>
        <v>3</v>
      </c>
      <c r="D800" s="66">
        <f t="shared" si="12"/>
        <v>2026</v>
      </c>
      <c r="E800" s="67">
        <f t="shared" si="13"/>
        <v>46082</v>
      </c>
      <c r="F800" s="68" t="s">
        <v>175</v>
      </c>
      <c r="G800" s="68"/>
      <c r="H800" s="68"/>
      <c r="I800" s="64" t="s">
        <v>182</v>
      </c>
      <c r="J800" s="69"/>
      <c r="K800" s="69"/>
      <c r="L800" s="70"/>
      <c r="M800" s="70"/>
      <c r="N800" s="65"/>
      <c r="O800" s="71">
        <v>1212</v>
      </c>
      <c r="P800" s="72">
        <v>0</v>
      </c>
      <c r="Q800" s="73"/>
    </row>
    <row r="801" spans="1:17" ht="14.25" customHeight="1">
      <c r="A801" s="64" t="s">
        <v>132</v>
      </c>
      <c r="B801" s="65">
        <v>46099</v>
      </c>
      <c r="C801" s="66">
        <f t="shared" si="11"/>
        <v>3</v>
      </c>
      <c r="D801" s="66">
        <f t="shared" si="12"/>
        <v>2026</v>
      </c>
      <c r="E801" s="67">
        <f t="shared" si="13"/>
        <v>46082</v>
      </c>
      <c r="F801" s="68" t="s">
        <v>165</v>
      </c>
      <c r="G801" s="68"/>
      <c r="H801" s="68"/>
      <c r="I801" s="64" t="s">
        <v>139</v>
      </c>
      <c r="J801" s="69"/>
      <c r="K801" s="69"/>
      <c r="L801" s="70"/>
      <c r="M801" s="70"/>
      <c r="N801" s="65"/>
      <c r="O801" s="71">
        <v>5.6</v>
      </c>
      <c r="P801" s="72">
        <v>0</v>
      </c>
      <c r="Q801" s="73"/>
    </row>
    <row r="802" spans="1:17" ht="14.25" customHeight="1">
      <c r="A802" s="64" t="s">
        <v>132</v>
      </c>
      <c r="B802" s="65">
        <v>46099</v>
      </c>
      <c r="C802" s="66">
        <f t="shared" si="11"/>
        <v>3</v>
      </c>
      <c r="D802" s="66">
        <f t="shared" si="12"/>
        <v>2026</v>
      </c>
      <c r="E802" s="67">
        <f t="shared" si="13"/>
        <v>46082</v>
      </c>
      <c r="F802" s="68" t="s">
        <v>44</v>
      </c>
      <c r="G802" s="68"/>
      <c r="H802" s="68"/>
      <c r="I802" s="64" t="s">
        <v>135</v>
      </c>
      <c r="J802" s="69"/>
      <c r="K802" s="69"/>
      <c r="L802" s="70"/>
      <c r="M802" s="70"/>
      <c r="N802" s="65"/>
      <c r="O802" s="71">
        <v>0</v>
      </c>
      <c r="P802" s="72">
        <v>96.96</v>
      </c>
      <c r="Q802" s="73"/>
    </row>
    <row r="803" spans="1:17" ht="14.25" customHeight="1">
      <c r="A803" s="64" t="s">
        <v>132</v>
      </c>
      <c r="B803" s="65">
        <v>46099</v>
      </c>
      <c r="C803" s="66">
        <f t="shared" si="11"/>
        <v>3</v>
      </c>
      <c r="D803" s="66">
        <f t="shared" si="12"/>
        <v>2026</v>
      </c>
      <c r="E803" s="67">
        <f t="shared" si="13"/>
        <v>46082</v>
      </c>
      <c r="F803" s="75" t="s">
        <v>142</v>
      </c>
      <c r="G803" s="68"/>
      <c r="H803" s="68"/>
      <c r="I803" s="64" t="s">
        <v>135</v>
      </c>
      <c r="J803" s="69"/>
      <c r="K803" s="69"/>
      <c r="L803" s="70"/>
      <c r="M803" s="70"/>
      <c r="N803" s="65"/>
      <c r="O803" s="71">
        <v>0</v>
      </c>
      <c r="P803" s="72">
        <v>1212</v>
      </c>
      <c r="Q803" s="73"/>
    </row>
    <row r="804" spans="1:17" ht="14.25" customHeight="1">
      <c r="A804" s="64" t="s">
        <v>132</v>
      </c>
      <c r="B804" s="65">
        <v>46099</v>
      </c>
      <c r="C804" s="66">
        <f t="shared" si="11"/>
        <v>3</v>
      </c>
      <c r="D804" s="66">
        <f t="shared" si="12"/>
        <v>2026</v>
      </c>
      <c r="E804" s="67">
        <f t="shared" si="13"/>
        <v>46082</v>
      </c>
      <c r="F804" s="75" t="s">
        <v>55</v>
      </c>
      <c r="G804" s="68"/>
      <c r="H804" s="68"/>
      <c r="I804" s="64" t="s">
        <v>182</v>
      </c>
      <c r="J804" s="69"/>
      <c r="K804" s="69"/>
      <c r="L804" s="70"/>
      <c r="M804" s="70"/>
      <c r="N804" s="65"/>
      <c r="O804" s="71">
        <v>0</v>
      </c>
      <c r="P804" s="72">
        <v>500</v>
      </c>
      <c r="Q804" s="73"/>
    </row>
    <row r="805" spans="1:17" ht="14.25" customHeight="1">
      <c r="A805" s="64" t="s">
        <v>132</v>
      </c>
      <c r="B805" s="65">
        <v>46072</v>
      </c>
      <c r="C805" s="66">
        <f t="shared" si="11"/>
        <v>2</v>
      </c>
      <c r="D805" s="66">
        <f t="shared" si="12"/>
        <v>2026</v>
      </c>
      <c r="E805" s="67">
        <f t="shared" si="13"/>
        <v>46054</v>
      </c>
      <c r="F805" s="75" t="s">
        <v>49</v>
      </c>
      <c r="G805" s="68"/>
      <c r="H805" s="68"/>
      <c r="I805" s="64" t="s">
        <v>135</v>
      </c>
      <c r="J805" s="69"/>
      <c r="K805" s="69"/>
      <c r="L805" s="70"/>
      <c r="M805" s="70"/>
      <c r="N805" s="65"/>
      <c r="O805" s="71">
        <v>0</v>
      </c>
      <c r="P805" s="72">
        <v>406</v>
      </c>
      <c r="Q805" s="73"/>
    </row>
    <row r="806" spans="1:17" ht="14.25" customHeight="1">
      <c r="A806" s="64" t="s">
        <v>132</v>
      </c>
      <c r="B806" s="65">
        <v>46099</v>
      </c>
      <c r="C806" s="66">
        <f t="shared" si="11"/>
        <v>3</v>
      </c>
      <c r="D806" s="66">
        <f t="shared" si="12"/>
        <v>2026</v>
      </c>
      <c r="E806" s="67">
        <f t="shared" si="13"/>
        <v>46082</v>
      </c>
      <c r="F806" s="68" t="s">
        <v>40</v>
      </c>
      <c r="G806" s="68"/>
      <c r="H806" s="68"/>
      <c r="I806" s="64" t="s">
        <v>135</v>
      </c>
      <c r="J806" s="69"/>
      <c r="K806" s="69"/>
      <c r="L806" s="70"/>
      <c r="M806" s="70"/>
      <c r="N806" s="65"/>
      <c r="O806" s="71">
        <v>0</v>
      </c>
      <c r="P806" s="72">
        <v>5006.87</v>
      </c>
      <c r="Q806" s="73"/>
    </row>
    <row r="807" spans="1:17" ht="14.25" customHeight="1">
      <c r="A807" s="64" t="s">
        <v>132</v>
      </c>
      <c r="B807" s="65">
        <v>46099</v>
      </c>
      <c r="C807" s="66">
        <f t="shared" si="11"/>
        <v>3</v>
      </c>
      <c r="D807" s="66">
        <f t="shared" si="12"/>
        <v>2026</v>
      </c>
      <c r="E807" s="67">
        <f t="shared" si="13"/>
        <v>46082</v>
      </c>
      <c r="F807" s="68" t="s">
        <v>37</v>
      </c>
      <c r="G807" s="68"/>
      <c r="H807" s="68"/>
      <c r="I807" s="64" t="s">
        <v>135</v>
      </c>
      <c r="J807" s="69"/>
      <c r="K807" s="69"/>
      <c r="L807" s="70"/>
      <c r="M807" s="70"/>
      <c r="N807" s="65"/>
      <c r="O807" s="71">
        <v>0</v>
      </c>
      <c r="P807" s="72">
        <v>4354.2299999999996</v>
      </c>
      <c r="Q807" s="73"/>
    </row>
    <row r="808" spans="1:17" ht="14.25" customHeight="1">
      <c r="A808" s="64" t="s">
        <v>132</v>
      </c>
      <c r="B808" s="65">
        <v>46099</v>
      </c>
      <c r="C808" s="66">
        <f t="shared" si="11"/>
        <v>3</v>
      </c>
      <c r="D808" s="66">
        <f t="shared" si="12"/>
        <v>2026</v>
      </c>
      <c r="E808" s="67">
        <f t="shared" si="13"/>
        <v>46082</v>
      </c>
      <c r="F808" s="68" t="s">
        <v>63</v>
      </c>
      <c r="G808" s="68"/>
      <c r="H808" s="68"/>
      <c r="I808" s="64" t="s">
        <v>135</v>
      </c>
      <c r="J808" s="69"/>
      <c r="K808" s="69"/>
      <c r="L808" s="70"/>
      <c r="M808" s="70"/>
      <c r="N808" s="65"/>
      <c r="O808" s="71">
        <v>0</v>
      </c>
      <c r="P808" s="72">
        <v>354.92</v>
      </c>
      <c r="Q808" s="73"/>
    </row>
    <row r="809" spans="1:17" ht="14.25" customHeight="1">
      <c r="A809" s="64" t="s">
        <v>132</v>
      </c>
      <c r="B809" s="65">
        <v>46099</v>
      </c>
      <c r="C809" s="66">
        <f t="shared" si="11"/>
        <v>3</v>
      </c>
      <c r="D809" s="66">
        <f t="shared" si="12"/>
        <v>2026</v>
      </c>
      <c r="E809" s="67">
        <f t="shared" si="13"/>
        <v>46082</v>
      </c>
      <c r="F809" s="68" t="s">
        <v>63</v>
      </c>
      <c r="G809" s="68"/>
      <c r="H809" s="68"/>
      <c r="I809" s="64" t="s">
        <v>182</v>
      </c>
      <c r="J809" s="69"/>
      <c r="K809" s="69"/>
      <c r="L809" s="70"/>
      <c r="M809" s="70"/>
      <c r="N809" s="65"/>
      <c r="O809" s="71">
        <v>0</v>
      </c>
      <c r="P809" s="72">
        <v>540</v>
      </c>
      <c r="Q809" s="73"/>
    </row>
    <row r="810" spans="1:17" ht="14.25" customHeight="1">
      <c r="A810" s="64" t="s">
        <v>132</v>
      </c>
      <c r="B810" s="65">
        <v>46099</v>
      </c>
      <c r="C810" s="66">
        <f t="shared" si="11"/>
        <v>3</v>
      </c>
      <c r="D810" s="66">
        <f t="shared" si="12"/>
        <v>2026</v>
      </c>
      <c r="E810" s="67">
        <f t="shared" si="13"/>
        <v>46082</v>
      </c>
      <c r="F810" s="68" t="s">
        <v>142</v>
      </c>
      <c r="G810" s="68"/>
      <c r="H810" s="68"/>
      <c r="I810" s="64" t="s">
        <v>135</v>
      </c>
      <c r="J810" s="69"/>
      <c r="K810" s="69"/>
      <c r="L810" s="70"/>
      <c r="M810" s="70"/>
      <c r="N810" s="65"/>
      <c r="O810" s="71">
        <v>0</v>
      </c>
      <c r="P810" s="72">
        <v>1212</v>
      </c>
      <c r="Q810" s="73"/>
    </row>
    <row r="811" spans="1:17" ht="14.25" customHeight="1">
      <c r="A811" s="64" t="s">
        <v>1</v>
      </c>
      <c r="B811" s="65">
        <v>46100</v>
      </c>
      <c r="C811" s="66">
        <f t="shared" si="11"/>
        <v>3</v>
      </c>
      <c r="D811" s="66">
        <f t="shared" si="12"/>
        <v>2026</v>
      </c>
      <c r="E811" s="67">
        <f t="shared" si="13"/>
        <v>46082</v>
      </c>
      <c r="F811" s="68" t="s">
        <v>57</v>
      </c>
      <c r="G811" s="68"/>
      <c r="H811" s="68"/>
      <c r="I811" s="64" t="s">
        <v>350</v>
      </c>
      <c r="J811" s="69"/>
      <c r="K811" s="69"/>
      <c r="L811" s="70"/>
      <c r="M811" s="70"/>
      <c r="N811" s="65"/>
      <c r="O811" s="71">
        <v>0</v>
      </c>
      <c r="P811" s="72">
        <v>8.85</v>
      </c>
      <c r="Q811" s="73"/>
    </row>
    <row r="812" spans="1:17" ht="14.25" customHeight="1">
      <c r="A812" s="64" t="s">
        <v>122</v>
      </c>
      <c r="B812" s="65">
        <v>46100</v>
      </c>
      <c r="C812" s="66">
        <f t="shared" si="11"/>
        <v>3</v>
      </c>
      <c r="D812" s="66">
        <f t="shared" si="12"/>
        <v>2026</v>
      </c>
      <c r="E812" s="67">
        <f t="shared" si="13"/>
        <v>46082</v>
      </c>
      <c r="F812" s="68" t="s">
        <v>165</v>
      </c>
      <c r="G812" s="68"/>
      <c r="H812" s="68"/>
      <c r="I812" s="64" t="s">
        <v>139</v>
      </c>
      <c r="J812" s="69"/>
      <c r="K812" s="69"/>
      <c r="L812" s="70"/>
      <c r="M812" s="70"/>
      <c r="N812" s="65"/>
      <c r="O812" s="71">
        <v>0.27</v>
      </c>
      <c r="P812" s="72">
        <v>0</v>
      </c>
      <c r="Q812" s="73"/>
    </row>
    <row r="813" spans="1:17" ht="14.25" customHeight="1">
      <c r="A813" s="64" t="s">
        <v>122</v>
      </c>
      <c r="B813" s="65">
        <v>46100</v>
      </c>
      <c r="C813" s="66">
        <f t="shared" si="11"/>
        <v>3</v>
      </c>
      <c r="D813" s="66">
        <f t="shared" si="12"/>
        <v>2026</v>
      </c>
      <c r="E813" s="67">
        <f t="shared" si="13"/>
        <v>46082</v>
      </c>
      <c r="F813" s="68" t="s">
        <v>33</v>
      </c>
      <c r="G813" s="68"/>
      <c r="H813" s="68"/>
      <c r="I813" s="64" t="s">
        <v>166</v>
      </c>
      <c r="J813" s="69"/>
      <c r="K813" s="69"/>
      <c r="L813" s="70"/>
      <c r="M813" s="70"/>
      <c r="N813" s="65"/>
      <c r="O813" s="71">
        <v>0</v>
      </c>
      <c r="P813" s="72">
        <v>584.08000000000004</v>
      </c>
      <c r="Q813" s="73"/>
    </row>
    <row r="814" spans="1:17" ht="14.25" customHeight="1">
      <c r="A814" s="64" t="s">
        <v>1</v>
      </c>
      <c r="B814" s="65">
        <v>46101</v>
      </c>
      <c r="C814" s="66">
        <f t="shared" si="11"/>
        <v>3</v>
      </c>
      <c r="D814" s="66">
        <f t="shared" si="12"/>
        <v>2026</v>
      </c>
      <c r="E814" s="67">
        <f t="shared" si="13"/>
        <v>46082</v>
      </c>
      <c r="F814" s="68" t="s">
        <v>142</v>
      </c>
      <c r="G814" s="68"/>
      <c r="H814" s="68"/>
      <c r="I814" s="64" t="s">
        <v>182</v>
      </c>
      <c r="J814" s="69"/>
      <c r="K814" s="69"/>
      <c r="L814" s="70"/>
      <c r="M814" s="70"/>
      <c r="N814" s="65"/>
      <c r="O814" s="71">
        <v>26880</v>
      </c>
      <c r="P814" s="72">
        <v>0</v>
      </c>
      <c r="Q814" s="73"/>
    </row>
    <row r="815" spans="1:17" ht="14.25" customHeight="1">
      <c r="A815" s="64" t="s">
        <v>1</v>
      </c>
      <c r="B815" s="65">
        <v>46101</v>
      </c>
      <c r="C815" s="66">
        <f t="shared" si="11"/>
        <v>3</v>
      </c>
      <c r="D815" s="66">
        <f t="shared" si="12"/>
        <v>2026</v>
      </c>
      <c r="E815" s="67">
        <f t="shared" si="13"/>
        <v>46082</v>
      </c>
      <c r="F815" s="68" t="s">
        <v>138</v>
      </c>
      <c r="G815" s="68"/>
      <c r="H815" s="68"/>
      <c r="I815" s="64" t="s">
        <v>139</v>
      </c>
      <c r="J815" s="69"/>
      <c r="K815" s="69"/>
      <c r="L815" s="70"/>
      <c r="M815" s="70"/>
      <c r="N815" s="65"/>
      <c r="O815" s="71">
        <v>7.0000000000000007E-2</v>
      </c>
      <c r="P815" s="72">
        <v>0</v>
      </c>
      <c r="Q815" s="73"/>
    </row>
    <row r="816" spans="1:17" ht="14.25" customHeight="1">
      <c r="A816" s="64" t="s">
        <v>1</v>
      </c>
      <c r="B816" s="65">
        <v>46101</v>
      </c>
      <c r="C816" s="66">
        <f t="shared" si="11"/>
        <v>3</v>
      </c>
      <c r="D816" s="66">
        <f t="shared" si="12"/>
        <v>2026</v>
      </c>
      <c r="E816" s="67">
        <f t="shared" si="13"/>
        <v>46082</v>
      </c>
      <c r="F816" s="68" t="s">
        <v>50</v>
      </c>
      <c r="G816" s="68"/>
      <c r="H816" s="68"/>
      <c r="I816" s="64" t="s">
        <v>171</v>
      </c>
      <c r="J816" s="69"/>
      <c r="K816" s="69"/>
      <c r="L816" s="70"/>
      <c r="M816" s="70"/>
      <c r="N816" s="65"/>
      <c r="O816" s="71">
        <v>0</v>
      </c>
      <c r="P816" s="72">
        <v>210.41</v>
      </c>
      <c r="Q816" s="73"/>
    </row>
    <row r="817" spans="1:17" ht="14.25" customHeight="1">
      <c r="A817" s="64" t="s">
        <v>1</v>
      </c>
      <c r="B817" s="65">
        <v>46101</v>
      </c>
      <c r="C817" s="66">
        <f t="shared" si="11"/>
        <v>3</v>
      </c>
      <c r="D817" s="66">
        <f t="shared" si="12"/>
        <v>2026</v>
      </c>
      <c r="E817" s="67">
        <f t="shared" si="13"/>
        <v>46082</v>
      </c>
      <c r="F817" s="68" t="s">
        <v>475</v>
      </c>
      <c r="G817" s="68"/>
      <c r="H817" s="68"/>
      <c r="I817" s="64" t="s">
        <v>476</v>
      </c>
      <c r="J817" s="69"/>
      <c r="K817" s="69"/>
      <c r="L817" s="70"/>
      <c r="M817" s="70"/>
      <c r="N817" s="65"/>
      <c r="O817" s="71">
        <v>0</v>
      </c>
      <c r="P817" s="72">
        <v>450</v>
      </c>
      <c r="Q817" s="73"/>
    </row>
    <row r="818" spans="1:17" ht="14.25" customHeight="1">
      <c r="A818" s="64" t="s">
        <v>1</v>
      </c>
      <c r="B818" s="65">
        <v>46101</v>
      </c>
      <c r="C818" s="66">
        <f t="shared" si="11"/>
        <v>3</v>
      </c>
      <c r="D818" s="66">
        <f t="shared" si="12"/>
        <v>2026</v>
      </c>
      <c r="E818" s="67">
        <f t="shared" si="13"/>
        <v>46082</v>
      </c>
      <c r="F818" s="68" t="s">
        <v>69</v>
      </c>
      <c r="G818" s="68"/>
      <c r="H818" s="68"/>
      <c r="I818" s="64" t="s">
        <v>477</v>
      </c>
      <c r="J818" s="69"/>
      <c r="K818" s="69"/>
      <c r="L818" s="70"/>
      <c r="M818" s="70"/>
      <c r="N818" s="65"/>
      <c r="O818" s="71">
        <v>0</v>
      </c>
      <c r="P818" s="72">
        <v>21880</v>
      </c>
      <c r="Q818" s="73"/>
    </row>
    <row r="819" spans="1:17" ht="14.25" customHeight="1">
      <c r="A819" s="64" t="s">
        <v>1</v>
      </c>
      <c r="B819" s="65">
        <v>46101</v>
      </c>
      <c r="C819" s="66">
        <f t="shared" si="11"/>
        <v>3</v>
      </c>
      <c r="D819" s="66">
        <f t="shared" si="12"/>
        <v>2026</v>
      </c>
      <c r="E819" s="67">
        <f t="shared" si="13"/>
        <v>46082</v>
      </c>
      <c r="F819" s="68" t="s">
        <v>69</v>
      </c>
      <c r="G819" s="68"/>
      <c r="H819" s="68"/>
      <c r="I819" s="64" t="s">
        <v>477</v>
      </c>
      <c r="J819" s="69"/>
      <c r="K819" s="69"/>
      <c r="L819" s="70"/>
      <c r="M819" s="70"/>
      <c r="N819" s="65"/>
      <c r="O819" s="71">
        <v>0</v>
      </c>
      <c r="P819" s="72">
        <v>5000</v>
      </c>
      <c r="Q819" s="73"/>
    </row>
    <row r="820" spans="1:17" ht="14.25" customHeight="1">
      <c r="A820" s="64" t="s">
        <v>122</v>
      </c>
      <c r="B820" s="65">
        <v>46101</v>
      </c>
      <c r="C820" s="66">
        <f t="shared" si="11"/>
        <v>3</v>
      </c>
      <c r="D820" s="66">
        <f t="shared" si="12"/>
        <v>2026</v>
      </c>
      <c r="E820" s="67">
        <f t="shared" si="13"/>
        <v>46082</v>
      </c>
      <c r="F820" s="68" t="s">
        <v>165</v>
      </c>
      <c r="G820" s="68"/>
      <c r="H820" s="68"/>
      <c r="I820" s="64" t="s">
        <v>139</v>
      </c>
      <c r="J820" s="69"/>
      <c r="K820" s="69"/>
      <c r="L820" s="70"/>
      <c r="M820" s="70"/>
      <c r="N820" s="65"/>
      <c r="O820" s="71">
        <v>19.09</v>
      </c>
      <c r="P820" s="72">
        <v>0</v>
      </c>
      <c r="Q820" s="73"/>
    </row>
    <row r="821" spans="1:17" ht="14.25" customHeight="1">
      <c r="A821" s="64" t="s">
        <v>122</v>
      </c>
      <c r="B821" s="65">
        <v>46101</v>
      </c>
      <c r="C821" s="66">
        <f t="shared" si="11"/>
        <v>3</v>
      </c>
      <c r="D821" s="66">
        <f t="shared" si="12"/>
        <v>2026</v>
      </c>
      <c r="E821" s="67">
        <f t="shared" si="13"/>
        <v>46082</v>
      </c>
      <c r="F821" s="68" t="s">
        <v>82</v>
      </c>
      <c r="G821" s="68"/>
      <c r="H821" s="68"/>
      <c r="I821" s="64" t="s">
        <v>152</v>
      </c>
      <c r="J821" s="69"/>
      <c r="K821" s="69"/>
      <c r="L821" s="70"/>
      <c r="M821" s="70"/>
      <c r="N821" s="65"/>
      <c r="O821" s="71">
        <v>0</v>
      </c>
      <c r="P821" s="72">
        <v>145</v>
      </c>
      <c r="Q821" s="73"/>
    </row>
    <row r="822" spans="1:17" ht="14.25" customHeight="1">
      <c r="A822" s="64" t="s">
        <v>122</v>
      </c>
      <c r="B822" s="65">
        <v>46101</v>
      </c>
      <c r="C822" s="66">
        <f t="shared" si="11"/>
        <v>3</v>
      </c>
      <c r="D822" s="66">
        <f t="shared" si="12"/>
        <v>2026</v>
      </c>
      <c r="E822" s="67">
        <f t="shared" si="13"/>
        <v>46082</v>
      </c>
      <c r="F822" s="68" t="s">
        <v>82</v>
      </c>
      <c r="G822" s="68"/>
      <c r="H822" s="68"/>
      <c r="I822" s="64" t="s">
        <v>152</v>
      </c>
      <c r="J822" s="69"/>
      <c r="K822" s="69"/>
      <c r="L822" s="70"/>
      <c r="M822" s="70"/>
      <c r="N822" s="65"/>
      <c r="O822" s="71">
        <v>0</v>
      </c>
      <c r="P822" s="72">
        <v>178.94</v>
      </c>
      <c r="Q822" s="73"/>
    </row>
    <row r="823" spans="1:17" ht="14.25" customHeight="1">
      <c r="A823" s="64" t="s">
        <v>122</v>
      </c>
      <c r="B823" s="65">
        <v>46101</v>
      </c>
      <c r="C823" s="66">
        <f t="shared" si="11"/>
        <v>3</v>
      </c>
      <c r="D823" s="66">
        <f t="shared" si="12"/>
        <v>2026</v>
      </c>
      <c r="E823" s="67">
        <f t="shared" si="13"/>
        <v>46082</v>
      </c>
      <c r="F823" s="68" t="s">
        <v>82</v>
      </c>
      <c r="G823" s="68"/>
      <c r="H823" s="68"/>
      <c r="I823" s="64" t="s">
        <v>478</v>
      </c>
      <c r="J823" s="69"/>
      <c r="K823" s="69"/>
      <c r="L823" s="70"/>
      <c r="M823" s="70"/>
      <c r="N823" s="65"/>
      <c r="O823" s="71">
        <v>0</v>
      </c>
      <c r="P823" s="72">
        <v>758.19</v>
      </c>
      <c r="Q823" s="73"/>
    </row>
    <row r="824" spans="1:17" ht="14.25" customHeight="1">
      <c r="A824" s="64" t="s">
        <v>122</v>
      </c>
      <c r="B824" s="65">
        <v>46101</v>
      </c>
      <c r="C824" s="66">
        <f t="shared" si="11"/>
        <v>3</v>
      </c>
      <c r="D824" s="66">
        <f t="shared" si="12"/>
        <v>2026</v>
      </c>
      <c r="E824" s="67">
        <f t="shared" si="13"/>
        <v>46082</v>
      </c>
      <c r="F824" s="68" t="s">
        <v>82</v>
      </c>
      <c r="G824" s="68"/>
      <c r="H824" s="68"/>
      <c r="I824" s="64" t="s">
        <v>152</v>
      </c>
      <c r="J824" s="69"/>
      <c r="K824" s="69"/>
      <c r="L824" s="70"/>
      <c r="M824" s="70"/>
      <c r="N824" s="65"/>
      <c r="O824" s="71">
        <v>0</v>
      </c>
      <c r="P824" s="72">
        <v>117.24</v>
      </c>
      <c r="Q824" s="73"/>
    </row>
    <row r="825" spans="1:17" ht="14.25" customHeight="1">
      <c r="A825" s="64" t="s">
        <v>122</v>
      </c>
      <c r="B825" s="65">
        <v>46101</v>
      </c>
      <c r="C825" s="66">
        <f t="shared" si="11"/>
        <v>3</v>
      </c>
      <c r="D825" s="66">
        <f t="shared" si="12"/>
        <v>2026</v>
      </c>
      <c r="E825" s="67">
        <f t="shared" si="13"/>
        <v>46082</v>
      </c>
      <c r="F825" s="78" t="s">
        <v>80</v>
      </c>
      <c r="G825" s="68"/>
      <c r="H825" s="68"/>
      <c r="I825" s="64" t="s">
        <v>449</v>
      </c>
      <c r="J825" s="69"/>
      <c r="K825" s="69"/>
      <c r="L825" s="70"/>
      <c r="M825" s="70"/>
      <c r="N825" s="65"/>
      <c r="O825" s="71">
        <v>0</v>
      </c>
      <c r="P825" s="72">
        <v>156.02000000000001</v>
      </c>
      <c r="Q825" s="73"/>
    </row>
    <row r="826" spans="1:17" ht="14.25" customHeight="1">
      <c r="A826" s="64" t="s">
        <v>122</v>
      </c>
      <c r="B826" s="65">
        <v>46101</v>
      </c>
      <c r="C826" s="66">
        <f t="shared" si="11"/>
        <v>3</v>
      </c>
      <c r="D826" s="66">
        <f t="shared" si="12"/>
        <v>2026</v>
      </c>
      <c r="E826" s="67">
        <f t="shared" si="13"/>
        <v>46082</v>
      </c>
      <c r="F826" s="78" t="s">
        <v>80</v>
      </c>
      <c r="G826" s="68"/>
      <c r="H826" s="68"/>
      <c r="I826" s="64" t="s">
        <v>449</v>
      </c>
      <c r="J826" s="69"/>
      <c r="K826" s="69"/>
      <c r="L826" s="70"/>
      <c r="M826" s="70"/>
      <c r="N826" s="65"/>
      <c r="O826" s="71">
        <v>0</v>
      </c>
      <c r="P826" s="72">
        <v>587</v>
      </c>
      <c r="Q826" s="73"/>
    </row>
    <row r="827" spans="1:17" ht="14.25" customHeight="1">
      <c r="A827" s="64" t="s">
        <v>122</v>
      </c>
      <c r="B827" s="65">
        <v>46101</v>
      </c>
      <c r="C827" s="66">
        <f t="shared" si="11"/>
        <v>3</v>
      </c>
      <c r="D827" s="66">
        <f t="shared" si="12"/>
        <v>2026</v>
      </c>
      <c r="E827" s="67">
        <f t="shared" si="13"/>
        <v>46082</v>
      </c>
      <c r="F827" s="68" t="s">
        <v>178</v>
      </c>
      <c r="G827" s="68"/>
      <c r="H827" s="68"/>
      <c r="I827" s="64" t="s">
        <v>135</v>
      </c>
      <c r="J827" s="69"/>
      <c r="K827" s="69"/>
      <c r="L827" s="70"/>
      <c r="M827" s="70"/>
      <c r="N827" s="65"/>
      <c r="O827" s="71">
        <v>0</v>
      </c>
      <c r="P827" s="72">
        <v>26880</v>
      </c>
      <c r="Q827" s="73"/>
    </row>
    <row r="828" spans="1:17" ht="14.25" customHeight="1">
      <c r="A828" s="64" t="s">
        <v>122</v>
      </c>
      <c r="B828" s="65">
        <v>46101</v>
      </c>
      <c r="C828" s="66">
        <f t="shared" si="11"/>
        <v>3</v>
      </c>
      <c r="D828" s="66">
        <f t="shared" si="12"/>
        <v>2026</v>
      </c>
      <c r="E828" s="67">
        <f t="shared" si="13"/>
        <v>46082</v>
      </c>
      <c r="F828" s="68" t="s">
        <v>63</v>
      </c>
      <c r="G828" s="68"/>
      <c r="H828" s="68"/>
      <c r="I828" s="64" t="s">
        <v>479</v>
      </c>
      <c r="J828" s="69"/>
      <c r="K828" s="69"/>
      <c r="L828" s="70"/>
      <c r="M828" s="70"/>
      <c r="N828" s="65"/>
      <c r="O828" s="71">
        <v>0</v>
      </c>
      <c r="P828" s="72">
        <v>9252.64</v>
      </c>
      <c r="Q828" s="73"/>
    </row>
    <row r="829" spans="1:17" ht="14.25" customHeight="1">
      <c r="A829" s="64" t="s">
        <v>122</v>
      </c>
      <c r="B829" s="65">
        <v>46101</v>
      </c>
      <c r="C829" s="66">
        <f t="shared" si="11"/>
        <v>3</v>
      </c>
      <c r="D829" s="66">
        <f t="shared" si="12"/>
        <v>2026</v>
      </c>
      <c r="E829" s="67">
        <f t="shared" si="13"/>
        <v>46082</v>
      </c>
      <c r="F829" s="68" t="s">
        <v>362</v>
      </c>
      <c r="G829" s="68"/>
      <c r="H829" s="68"/>
      <c r="I829" s="64" t="s">
        <v>479</v>
      </c>
      <c r="J829" s="69"/>
      <c r="K829" s="69"/>
      <c r="L829" s="70"/>
      <c r="M829" s="70"/>
      <c r="N829" s="65"/>
      <c r="O829" s="71">
        <v>0</v>
      </c>
      <c r="P829" s="72">
        <v>814.48</v>
      </c>
      <c r="Q829" s="73"/>
    </row>
    <row r="830" spans="1:17" ht="14.25" customHeight="1">
      <c r="A830" s="64" t="s">
        <v>132</v>
      </c>
      <c r="B830" s="65">
        <v>46101</v>
      </c>
      <c r="C830" s="66">
        <f t="shared" si="11"/>
        <v>3</v>
      </c>
      <c r="D830" s="66">
        <f t="shared" si="12"/>
        <v>2026</v>
      </c>
      <c r="E830" s="67">
        <f t="shared" si="13"/>
        <v>46082</v>
      </c>
      <c r="F830" s="68" t="s">
        <v>165</v>
      </c>
      <c r="G830" s="68"/>
      <c r="H830" s="68"/>
      <c r="I830" s="64" t="s">
        <v>139</v>
      </c>
      <c r="J830" s="69"/>
      <c r="K830" s="69"/>
      <c r="L830" s="70"/>
      <c r="M830" s="70"/>
      <c r="N830" s="65"/>
      <c r="O830" s="71">
        <v>0.14000000000000001</v>
      </c>
      <c r="P830" s="72">
        <v>0</v>
      </c>
      <c r="Q830" s="73"/>
    </row>
    <row r="831" spans="1:17" ht="14.25" customHeight="1">
      <c r="A831" s="64" t="s">
        <v>132</v>
      </c>
      <c r="B831" s="65">
        <v>46101</v>
      </c>
      <c r="C831" s="66">
        <f t="shared" si="11"/>
        <v>3</v>
      </c>
      <c r="D831" s="66">
        <f t="shared" si="12"/>
        <v>2026</v>
      </c>
      <c r="E831" s="67">
        <f t="shared" si="13"/>
        <v>46082</v>
      </c>
      <c r="F831" s="68" t="s">
        <v>165</v>
      </c>
      <c r="G831" s="68"/>
      <c r="H831" s="68"/>
      <c r="I831" s="64" t="s">
        <v>139</v>
      </c>
      <c r="J831" s="69"/>
      <c r="K831" s="69"/>
      <c r="L831" s="70"/>
      <c r="M831" s="70"/>
      <c r="N831" s="65"/>
      <c r="O831" s="71">
        <v>1.54</v>
      </c>
      <c r="P831" s="72">
        <v>0</v>
      </c>
      <c r="Q831" s="73"/>
    </row>
    <row r="832" spans="1:17" ht="14.25" customHeight="1">
      <c r="A832" s="64" t="s">
        <v>132</v>
      </c>
      <c r="B832" s="65">
        <v>46101</v>
      </c>
      <c r="C832" s="66">
        <f t="shared" si="11"/>
        <v>3</v>
      </c>
      <c r="D832" s="66">
        <f t="shared" si="12"/>
        <v>2026</v>
      </c>
      <c r="E832" s="67">
        <f t="shared" si="13"/>
        <v>46082</v>
      </c>
      <c r="F832" s="68" t="s">
        <v>63</v>
      </c>
      <c r="G832" s="68"/>
      <c r="H832" s="68"/>
      <c r="I832" s="64" t="s">
        <v>479</v>
      </c>
      <c r="J832" s="69"/>
      <c r="K832" s="69"/>
      <c r="L832" s="70"/>
      <c r="M832" s="70"/>
      <c r="N832" s="65"/>
      <c r="O832" s="71">
        <v>0</v>
      </c>
      <c r="P832" s="72">
        <v>6168.43</v>
      </c>
      <c r="Q832" s="73"/>
    </row>
    <row r="833" spans="1:17" ht="14.25" customHeight="1">
      <c r="A833" s="64" t="s">
        <v>155</v>
      </c>
      <c r="B833" s="65">
        <v>46101</v>
      </c>
      <c r="C833" s="66">
        <f t="shared" si="11"/>
        <v>3</v>
      </c>
      <c r="D833" s="66">
        <f t="shared" si="12"/>
        <v>2026</v>
      </c>
      <c r="E833" s="67">
        <f t="shared" si="13"/>
        <v>46082</v>
      </c>
      <c r="F833" s="68" t="s">
        <v>161</v>
      </c>
      <c r="G833" s="68"/>
      <c r="H833" s="68"/>
      <c r="I833" s="64" t="s">
        <v>480</v>
      </c>
      <c r="J833" s="69"/>
      <c r="K833" s="69"/>
      <c r="L833" s="70"/>
      <c r="M833" s="70"/>
      <c r="N833" s="65"/>
      <c r="O833" s="71">
        <v>0</v>
      </c>
      <c r="P833" s="72">
        <v>120.65</v>
      </c>
      <c r="Q833" s="73"/>
    </row>
    <row r="834" spans="1:17" ht="14.25" customHeight="1">
      <c r="A834" s="64" t="s">
        <v>1</v>
      </c>
      <c r="B834" s="65">
        <v>46104</v>
      </c>
      <c r="C834" s="66">
        <f t="shared" si="11"/>
        <v>3</v>
      </c>
      <c r="D834" s="66">
        <f t="shared" si="12"/>
        <v>2026</v>
      </c>
      <c r="E834" s="67">
        <f t="shared" si="13"/>
        <v>46082</v>
      </c>
      <c r="F834" s="68" t="s">
        <v>142</v>
      </c>
      <c r="G834" s="68"/>
      <c r="H834" s="68"/>
      <c r="I834" s="64" t="s">
        <v>182</v>
      </c>
      <c r="J834" s="69"/>
      <c r="K834" s="69"/>
      <c r="L834" s="70"/>
      <c r="M834" s="70"/>
      <c r="N834" s="65"/>
      <c r="O834" s="71">
        <v>3000</v>
      </c>
      <c r="P834" s="72">
        <v>0</v>
      </c>
      <c r="Q834" s="73"/>
    </row>
    <row r="835" spans="1:17" ht="14.25" customHeight="1">
      <c r="A835" s="64" t="s">
        <v>1</v>
      </c>
      <c r="B835" s="65">
        <v>46104</v>
      </c>
      <c r="C835" s="66">
        <f t="shared" si="11"/>
        <v>3</v>
      </c>
      <c r="D835" s="66">
        <f t="shared" si="12"/>
        <v>2026</v>
      </c>
      <c r="E835" s="67">
        <f t="shared" si="13"/>
        <v>46082</v>
      </c>
      <c r="F835" s="68" t="s">
        <v>175</v>
      </c>
      <c r="G835" s="68"/>
      <c r="H835" s="68"/>
      <c r="I835" s="64" t="s">
        <v>481</v>
      </c>
      <c r="J835" s="69"/>
      <c r="K835" s="69"/>
      <c r="L835" s="70"/>
      <c r="M835" s="70"/>
      <c r="N835" s="65"/>
      <c r="O835" s="71">
        <v>80</v>
      </c>
      <c r="P835" s="72">
        <v>0</v>
      </c>
      <c r="Q835" s="73"/>
    </row>
    <row r="836" spans="1:17" ht="14.25" customHeight="1">
      <c r="A836" s="64" t="s">
        <v>1</v>
      </c>
      <c r="B836" s="65">
        <v>46104</v>
      </c>
      <c r="C836" s="66">
        <f t="shared" si="11"/>
        <v>3</v>
      </c>
      <c r="D836" s="66">
        <f t="shared" si="12"/>
        <v>2026</v>
      </c>
      <c r="E836" s="67">
        <f t="shared" si="13"/>
        <v>46082</v>
      </c>
      <c r="F836" s="68" t="s">
        <v>102</v>
      </c>
      <c r="G836" s="68"/>
      <c r="H836" s="68"/>
      <c r="I836" s="64" t="s">
        <v>129</v>
      </c>
      <c r="J836" s="69"/>
      <c r="K836" s="69"/>
      <c r="L836" s="70"/>
      <c r="M836" s="70"/>
      <c r="N836" s="65"/>
      <c r="O836" s="71">
        <v>0</v>
      </c>
      <c r="P836" s="72">
        <v>1.75</v>
      </c>
      <c r="Q836" s="73"/>
    </row>
    <row r="837" spans="1:17" ht="14.25" customHeight="1">
      <c r="A837" s="64" t="s">
        <v>1</v>
      </c>
      <c r="B837" s="65">
        <v>46104</v>
      </c>
      <c r="C837" s="66">
        <f t="shared" si="11"/>
        <v>3</v>
      </c>
      <c r="D837" s="66">
        <f t="shared" si="12"/>
        <v>2026</v>
      </c>
      <c r="E837" s="67">
        <f t="shared" si="13"/>
        <v>46082</v>
      </c>
      <c r="F837" s="68" t="s">
        <v>102</v>
      </c>
      <c r="G837" s="68"/>
      <c r="H837" s="68"/>
      <c r="I837" s="64" t="s">
        <v>129</v>
      </c>
      <c r="J837" s="69"/>
      <c r="K837" s="69"/>
      <c r="L837" s="70"/>
      <c r="M837" s="70"/>
      <c r="N837" s="65"/>
      <c r="O837" s="71">
        <v>0</v>
      </c>
      <c r="P837" s="72">
        <v>5.51</v>
      </c>
      <c r="Q837" s="73"/>
    </row>
    <row r="838" spans="1:17" ht="14.25" customHeight="1">
      <c r="A838" s="64" t="s">
        <v>1</v>
      </c>
      <c r="B838" s="65">
        <v>46104</v>
      </c>
      <c r="C838" s="66">
        <f t="shared" si="11"/>
        <v>3</v>
      </c>
      <c r="D838" s="66">
        <f t="shared" si="12"/>
        <v>2026</v>
      </c>
      <c r="E838" s="67">
        <f t="shared" si="13"/>
        <v>46082</v>
      </c>
      <c r="F838" s="68" t="s">
        <v>50</v>
      </c>
      <c r="G838" s="68"/>
      <c r="H838" s="68"/>
      <c r="I838" s="64" t="s">
        <v>171</v>
      </c>
      <c r="J838" s="69"/>
      <c r="K838" s="69"/>
      <c r="L838" s="70"/>
      <c r="M838" s="70"/>
      <c r="N838" s="65"/>
      <c r="O838" s="71">
        <v>0</v>
      </c>
      <c r="P838" s="72">
        <v>2094.6799999999998</v>
      </c>
      <c r="Q838" s="73"/>
    </row>
    <row r="839" spans="1:17" ht="14.25" customHeight="1">
      <c r="A839" s="64" t="s">
        <v>122</v>
      </c>
      <c r="B839" s="65">
        <v>46104</v>
      </c>
      <c r="C839" s="66">
        <f t="shared" si="11"/>
        <v>3</v>
      </c>
      <c r="D839" s="66">
        <f t="shared" si="12"/>
        <v>2026</v>
      </c>
      <c r="E839" s="67">
        <f t="shared" si="13"/>
        <v>46082</v>
      </c>
      <c r="F839" s="68" t="s">
        <v>165</v>
      </c>
      <c r="G839" s="68"/>
      <c r="H839" s="68"/>
      <c r="I839" s="64" t="s">
        <v>139</v>
      </c>
      <c r="J839" s="69"/>
      <c r="K839" s="69"/>
      <c r="L839" s="70"/>
      <c r="M839" s="70"/>
      <c r="N839" s="65"/>
      <c r="O839" s="71">
        <v>3.7</v>
      </c>
      <c r="P839" s="72">
        <v>0</v>
      </c>
      <c r="Q839" s="73"/>
    </row>
    <row r="840" spans="1:17" ht="14.25" customHeight="1">
      <c r="A840" s="64" t="s">
        <v>122</v>
      </c>
      <c r="B840" s="65">
        <v>46104</v>
      </c>
      <c r="C840" s="66">
        <f t="shared" si="11"/>
        <v>3</v>
      </c>
      <c r="D840" s="66">
        <f t="shared" si="12"/>
        <v>2026</v>
      </c>
      <c r="E840" s="67">
        <f t="shared" si="13"/>
        <v>46082</v>
      </c>
      <c r="F840" s="68" t="s">
        <v>82</v>
      </c>
      <c r="G840" s="68"/>
      <c r="H840" s="68"/>
      <c r="I840" s="64" t="s">
        <v>223</v>
      </c>
      <c r="J840" s="69"/>
      <c r="K840" s="69"/>
      <c r="L840" s="70"/>
      <c r="M840" s="70"/>
      <c r="N840" s="65"/>
      <c r="O840" s="71">
        <v>0</v>
      </c>
      <c r="P840" s="72">
        <v>113.67</v>
      </c>
      <c r="Q840" s="73"/>
    </row>
    <row r="841" spans="1:17" ht="14.25" customHeight="1">
      <c r="A841" s="64" t="s">
        <v>122</v>
      </c>
      <c r="B841" s="65">
        <v>46104</v>
      </c>
      <c r="C841" s="66">
        <f t="shared" si="11"/>
        <v>3</v>
      </c>
      <c r="D841" s="66">
        <f t="shared" si="12"/>
        <v>2026</v>
      </c>
      <c r="E841" s="67">
        <f t="shared" si="13"/>
        <v>46082</v>
      </c>
      <c r="F841" s="68" t="s">
        <v>82</v>
      </c>
      <c r="G841" s="68"/>
      <c r="H841" s="68"/>
      <c r="I841" s="64" t="s">
        <v>482</v>
      </c>
      <c r="J841" s="69"/>
      <c r="K841" s="69"/>
      <c r="L841" s="70"/>
      <c r="M841" s="70"/>
      <c r="N841" s="65"/>
      <c r="O841" s="71">
        <v>0</v>
      </c>
      <c r="P841" s="72">
        <v>362.2</v>
      </c>
      <c r="Q841" s="73"/>
    </row>
    <row r="842" spans="1:17" ht="14.25" customHeight="1">
      <c r="A842" s="64" t="s">
        <v>122</v>
      </c>
      <c r="B842" s="65">
        <v>46104</v>
      </c>
      <c r="C842" s="66">
        <f t="shared" si="11"/>
        <v>3</v>
      </c>
      <c r="D842" s="66">
        <f t="shared" si="12"/>
        <v>2026</v>
      </c>
      <c r="E842" s="67">
        <f t="shared" si="13"/>
        <v>46082</v>
      </c>
      <c r="F842" s="68" t="s">
        <v>82</v>
      </c>
      <c r="G842" s="68"/>
      <c r="H842" s="68"/>
      <c r="I842" s="64" t="s">
        <v>152</v>
      </c>
      <c r="J842" s="69"/>
      <c r="K842" s="69"/>
      <c r="L842" s="70"/>
      <c r="M842" s="70"/>
      <c r="N842" s="65"/>
      <c r="O842" s="71">
        <v>0</v>
      </c>
      <c r="P842" s="72">
        <v>290</v>
      </c>
      <c r="Q842" s="73"/>
    </row>
    <row r="843" spans="1:17" ht="14.25" customHeight="1">
      <c r="A843" s="64" t="s">
        <v>122</v>
      </c>
      <c r="B843" s="65">
        <v>46104</v>
      </c>
      <c r="C843" s="66">
        <f t="shared" si="11"/>
        <v>3</v>
      </c>
      <c r="D843" s="66">
        <f t="shared" si="12"/>
        <v>2026</v>
      </c>
      <c r="E843" s="67">
        <f t="shared" si="13"/>
        <v>46082</v>
      </c>
      <c r="F843" s="68" t="s">
        <v>82</v>
      </c>
      <c r="G843" s="68"/>
      <c r="H843" s="68"/>
      <c r="I843" s="64" t="s">
        <v>483</v>
      </c>
      <c r="J843" s="69"/>
      <c r="K843" s="69"/>
      <c r="L843" s="70"/>
      <c r="M843" s="70"/>
      <c r="N843" s="65"/>
      <c r="O843" s="71">
        <v>0</v>
      </c>
      <c r="P843" s="72">
        <v>60.81</v>
      </c>
      <c r="Q843" s="73"/>
    </row>
    <row r="844" spans="1:17" ht="14.25" customHeight="1">
      <c r="A844" s="64" t="s">
        <v>122</v>
      </c>
      <c r="B844" s="65">
        <v>46104</v>
      </c>
      <c r="C844" s="66">
        <f t="shared" si="11"/>
        <v>3</v>
      </c>
      <c r="D844" s="66">
        <f t="shared" si="12"/>
        <v>2026</v>
      </c>
      <c r="E844" s="67">
        <f t="shared" si="13"/>
        <v>46082</v>
      </c>
      <c r="F844" s="68" t="s">
        <v>82</v>
      </c>
      <c r="G844" s="68"/>
      <c r="H844" s="68"/>
      <c r="I844" s="64" t="s">
        <v>152</v>
      </c>
      <c r="J844" s="69"/>
      <c r="K844" s="69"/>
      <c r="L844" s="70"/>
      <c r="M844" s="70"/>
      <c r="N844" s="65"/>
      <c r="O844" s="71">
        <v>0</v>
      </c>
      <c r="P844" s="72">
        <v>93</v>
      </c>
      <c r="Q844" s="73"/>
    </row>
    <row r="845" spans="1:17" ht="14.25" customHeight="1">
      <c r="A845" s="64" t="s">
        <v>122</v>
      </c>
      <c r="B845" s="65">
        <v>46104</v>
      </c>
      <c r="C845" s="66">
        <f t="shared" si="11"/>
        <v>3</v>
      </c>
      <c r="D845" s="66">
        <f t="shared" si="12"/>
        <v>2026</v>
      </c>
      <c r="E845" s="67">
        <f t="shared" si="13"/>
        <v>46082</v>
      </c>
      <c r="F845" s="68" t="s">
        <v>82</v>
      </c>
      <c r="G845" s="68"/>
      <c r="H845" s="68"/>
      <c r="I845" s="64" t="s">
        <v>152</v>
      </c>
      <c r="J845" s="69"/>
      <c r="K845" s="69"/>
      <c r="L845" s="70"/>
      <c r="M845" s="70"/>
      <c r="N845" s="65"/>
      <c r="O845" s="71">
        <v>0</v>
      </c>
      <c r="P845" s="72">
        <v>77.8</v>
      </c>
      <c r="Q845" s="73"/>
    </row>
    <row r="846" spans="1:17" ht="14.25" customHeight="1">
      <c r="A846" s="64" t="s">
        <v>122</v>
      </c>
      <c r="B846" s="65">
        <v>46104</v>
      </c>
      <c r="C846" s="66">
        <f t="shared" si="11"/>
        <v>3</v>
      </c>
      <c r="D846" s="66">
        <f t="shared" si="12"/>
        <v>2026</v>
      </c>
      <c r="E846" s="67">
        <f t="shared" si="13"/>
        <v>46082</v>
      </c>
      <c r="F846" s="68" t="s">
        <v>82</v>
      </c>
      <c r="G846" s="68"/>
      <c r="H846" s="68"/>
      <c r="I846" s="64" t="s">
        <v>152</v>
      </c>
      <c r="J846" s="69"/>
      <c r="K846" s="69"/>
      <c r="L846" s="70"/>
      <c r="M846" s="70"/>
      <c r="N846" s="65"/>
      <c r="O846" s="71">
        <v>0</v>
      </c>
      <c r="P846" s="72">
        <v>173.8</v>
      </c>
      <c r="Q846" s="73"/>
    </row>
    <row r="847" spans="1:17" ht="14.25" customHeight="1">
      <c r="A847" s="64" t="s">
        <v>122</v>
      </c>
      <c r="B847" s="65">
        <v>46104</v>
      </c>
      <c r="C847" s="66">
        <f t="shared" si="11"/>
        <v>3</v>
      </c>
      <c r="D847" s="66">
        <f t="shared" si="12"/>
        <v>2026</v>
      </c>
      <c r="E847" s="67">
        <f t="shared" si="13"/>
        <v>46082</v>
      </c>
      <c r="F847" s="68" t="s">
        <v>82</v>
      </c>
      <c r="G847" s="68"/>
      <c r="H847" s="68"/>
      <c r="I847" s="64" t="s">
        <v>152</v>
      </c>
      <c r="J847" s="69"/>
      <c r="K847" s="69"/>
      <c r="L847" s="70"/>
      <c r="M847" s="70"/>
      <c r="N847" s="65"/>
      <c r="O847" s="71">
        <v>0</v>
      </c>
      <c r="P847" s="72">
        <v>195.38</v>
      </c>
      <c r="Q847" s="73"/>
    </row>
    <row r="848" spans="1:17" ht="14.25" customHeight="1">
      <c r="A848" s="64" t="s">
        <v>122</v>
      </c>
      <c r="B848" s="65">
        <v>46104</v>
      </c>
      <c r="C848" s="66">
        <f t="shared" si="11"/>
        <v>3</v>
      </c>
      <c r="D848" s="66">
        <f t="shared" si="12"/>
        <v>2026</v>
      </c>
      <c r="E848" s="67">
        <f t="shared" si="13"/>
        <v>46082</v>
      </c>
      <c r="F848" s="68" t="s">
        <v>82</v>
      </c>
      <c r="G848" s="68"/>
      <c r="H848" s="68"/>
      <c r="I848" s="64" t="s">
        <v>152</v>
      </c>
      <c r="J848" s="69"/>
      <c r="K848" s="69"/>
      <c r="L848" s="70"/>
      <c r="M848" s="70"/>
      <c r="N848" s="65"/>
      <c r="O848" s="71">
        <v>0</v>
      </c>
      <c r="P848" s="72">
        <v>418</v>
      </c>
      <c r="Q848" s="73"/>
    </row>
    <row r="849" spans="1:17" ht="14.25" customHeight="1">
      <c r="A849" s="64" t="s">
        <v>122</v>
      </c>
      <c r="B849" s="65">
        <v>46104</v>
      </c>
      <c r="C849" s="66">
        <f t="shared" si="11"/>
        <v>3</v>
      </c>
      <c r="D849" s="66">
        <f t="shared" si="12"/>
        <v>2026</v>
      </c>
      <c r="E849" s="67">
        <f t="shared" si="13"/>
        <v>46082</v>
      </c>
      <c r="F849" s="68" t="s">
        <v>82</v>
      </c>
      <c r="G849" s="68"/>
      <c r="H849" s="68"/>
      <c r="I849" s="64" t="s">
        <v>152</v>
      </c>
      <c r="J849" s="69"/>
      <c r="K849" s="69"/>
      <c r="L849" s="70"/>
      <c r="M849" s="70"/>
      <c r="N849" s="65"/>
      <c r="O849" s="71">
        <v>0</v>
      </c>
      <c r="P849" s="72">
        <v>75.34</v>
      </c>
      <c r="Q849" s="73"/>
    </row>
    <row r="850" spans="1:17" ht="14.25" customHeight="1">
      <c r="A850" s="64" t="s">
        <v>122</v>
      </c>
      <c r="B850" s="65">
        <v>46104</v>
      </c>
      <c r="C850" s="66">
        <f t="shared" si="11"/>
        <v>3</v>
      </c>
      <c r="D850" s="66">
        <f t="shared" si="12"/>
        <v>2026</v>
      </c>
      <c r="E850" s="67">
        <f t="shared" si="13"/>
        <v>46082</v>
      </c>
      <c r="F850" s="68" t="s">
        <v>82</v>
      </c>
      <c r="G850" s="68"/>
      <c r="H850" s="68"/>
      <c r="I850" s="64" t="s">
        <v>152</v>
      </c>
      <c r="J850" s="69"/>
      <c r="K850" s="69"/>
      <c r="L850" s="70"/>
      <c r="M850" s="70"/>
      <c r="N850" s="65"/>
      <c r="O850" s="71">
        <v>0</v>
      </c>
      <c r="P850" s="72">
        <v>73.47</v>
      </c>
      <c r="Q850" s="73"/>
    </row>
    <row r="851" spans="1:17" ht="14.25" customHeight="1">
      <c r="A851" s="64" t="s">
        <v>122</v>
      </c>
      <c r="B851" s="65">
        <v>46104</v>
      </c>
      <c r="C851" s="66">
        <f t="shared" si="11"/>
        <v>3</v>
      </c>
      <c r="D851" s="66">
        <f t="shared" si="12"/>
        <v>2026</v>
      </c>
      <c r="E851" s="67">
        <f t="shared" si="13"/>
        <v>46082</v>
      </c>
      <c r="F851" s="68" t="s">
        <v>82</v>
      </c>
      <c r="G851" s="68"/>
      <c r="H851" s="68"/>
      <c r="I851" s="64" t="s">
        <v>152</v>
      </c>
      <c r="J851" s="69"/>
      <c r="K851" s="69"/>
      <c r="L851" s="70"/>
      <c r="M851" s="70"/>
      <c r="N851" s="65"/>
      <c r="O851" s="71">
        <v>0</v>
      </c>
      <c r="P851" s="72">
        <v>70</v>
      </c>
      <c r="Q851" s="73"/>
    </row>
    <row r="852" spans="1:17" ht="14.25" customHeight="1">
      <c r="A852" s="64" t="s">
        <v>122</v>
      </c>
      <c r="B852" s="65">
        <v>46104</v>
      </c>
      <c r="C852" s="66">
        <f t="shared" si="11"/>
        <v>3</v>
      </c>
      <c r="D852" s="66">
        <f t="shared" si="12"/>
        <v>2026</v>
      </c>
      <c r="E852" s="67">
        <f t="shared" si="13"/>
        <v>46082</v>
      </c>
      <c r="F852" s="68" t="s">
        <v>82</v>
      </c>
      <c r="G852" s="68"/>
      <c r="H852" s="68"/>
      <c r="I852" s="64" t="s">
        <v>152</v>
      </c>
      <c r="J852" s="69"/>
      <c r="K852" s="69"/>
      <c r="L852" s="70"/>
      <c r="M852" s="70"/>
      <c r="N852" s="65"/>
      <c r="O852" s="71">
        <v>0</v>
      </c>
      <c r="P852" s="72">
        <v>89.1</v>
      </c>
      <c r="Q852" s="73"/>
    </row>
    <row r="853" spans="1:17" ht="14.25" customHeight="1">
      <c r="A853" s="64" t="s">
        <v>122</v>
      </c>
      <c r="B853" s="65">
        <v>46104</v>
      </c>
      <c r="C853" s="66">
        <f t="shared" si="11"/>
        <v>3</v>
      </c>
      <c r="D853" s="66">
        <f t="shared" si="12"/>
        <v>2026</v>
      </c>
      <c r="E853" s="67">
        <f t="shared" si="13"/>
        <v>46082</v>
      </c>
      <c r="F853" s="68" t="s">
        <v>82</v>
      </c>
      <c r="G853" s="68"/>
      <c r="H853" s="68"/>
      <c r="I853" s="64" t="s">
        <v>152</v>
      </c>
      <c r="J853" s="69"/>
      <c r="K853" s="69"/>
      <c r="L853" s="70"/>
      <c r="M853" s="70"/>
      <c r="N853" s="65"/>
      <c r="O853" s="71">
        <v>0</v>
      </c>
      <c r="P853" s="72">
        <v>87.24</v>
      </c>
      <c r="Q853" s="73"/>
    </row>
    <row r="854" spans="1:17" ht="14.25" customHeight="1">
      <c r="A854" s="64" t="s">
        <v>122</v>
      </c>
      <c r="B854" s="65">
        <v>46104</v>
      </c>
      <c r="C854" s="66">
        <f t="shared" si="11"/>
        <v>3</v>
      </c>
      <c r="D854" s="66">
        <f t="shared" si="12"/>
        <v>2026</v>
      </c>
      <c r="E854" s="67">
        <f t="shared" si="13"/>
        <v>46082</v>
      </c>
      <c r="F854" s="68" t="s">
        <v>47</v>
      </c>
      <c r="G854" s="68"/>
      <c r="H854" s="68"/>
      <c r="I854" s="64" t="s">
        <v>353</v>
      </c>
      <c r="J854" s="69"/>
      <c r="K854" s="69"/>
      <c r="L854" s="70"/>
      <c r="M854" s="70"/>
      <c r="N854" s="65"/>
      <c r="O854" s="71">
        <v>0</v>
      </c>
      <c r="P854" s="72">
        <v>304.92</v>
      </c>
      <c r="Q854" s="73"/>
    </row>
    <row r="855" spans="1:17" ht="14.25" customHeight="1">
      <c r="A855" s="64" t="s">
        <v>122</v>
      </c>
      <c r="B855" s="65">
        <v>46104</v>
      </c>
      <c r="C855" s="66">
        <f t="shared" si="11"/>
        <v>3</v>
      </c>
      <c r="D855" s="66">
        <f t="shared" si="12"/>
        <v>2026</v>
      </c>
      <c r="E855" s="67">
        <f t="shared" si="13"/>
        <v>46082</v>
      </c>
      <c r="F855" s="68" t="s">
        <v>82</v>
      </c>
      <c r="G855" s="68"/>
      <c r="H855" s="68"/>
      <c r="I855" s="64" t="s">
        <v>484</v>
      </c>
      <c r="J855" s="69"/>
      <c r="K855" s="69"/>
      <c r="L855" s="70"/>
      <c r="M855" s="70"/>
      <c r="N855" s="65"/>
      <c r="O855" s="71">
        <v>0</v>
      </c>
      <c r="P855" s="72">
        <v>84.22</v>
      </c>
      <c r="Q855" s="73"/>
    </row>
    <row r="856" spans="1:17" ht="14.25" customHeight="1">
      <c r="A856" s="64" t="s">
        <v>122</v>
      </c>
      <c r="B856" s="65">
        <v>46104</v>
      </c>
      <c r="C856" s="66">
        <f t="shared" si="11"/>
        <v>3</v>
      </c>
      <c r="D856" s="66">
        <f t="shared" si="12"/>
        <v>2026</v>
      </c>
      <c r="E856" s="67">
        <f t="shared" si="13"/>
        <v>46082</v>
      </c>
      <c r="F856" s="68" t="s">
        <v>82</v>
      </c>
      <c r="G856" s="68"/>
      <c r="H856" s="68"/>
      <c r="I856" s="64" t="s">
        <v>485</v>
      </c>
      <c r="J856" s="69"/>
      <c r="K856" s="69"/>
      <c r="L856" s="70"/>
      <c r="M856" s="70"/>
      <c r="N856" s="65"/>
      <c r="O856" s="71">
        <v>0</v>
      </c>
      <c r="P856" s="72">
        <v>177.98</v>
      </c>
      <c r="Q856" s="73"/>
    </row>
    <row r="857" spans="1:17" ht="14.25" customHeight="1">
      <c r="A857" s="64" t="s">
        <v>122</v>
      </c>
      <c r="B857" s="65">
        <v>46104</v>
      </c>
      <c r="C857" s="66">
        <f t="shared" si="11"/>
        <v>3</v>
      </c>
      <c r="D857" s="66">
        <f t="shared" si="12"/>
        <v>2026</v>
      </c>
      <c r="E857" s="67">
        <f t="shared" si="13"/>
        <v>46082</v>
      </c>
      <c r="F857" s="68" t="s">
        <v>82</v>
      </c>
      <c r="G857" s="68"/>
      <c r="H857" s="68"/>
      <c r="I857" s="64" t="s">
        <v>486</v>
      </c>
      <c r="J857" s="69"/>
      <c r="K857" s="69"/>
      <c r="L857" s="70"/>
      <c r="M857" s="70"/>
      <c r="N857" s="65"/>
      <c r="O857" s="71">
        <v>0</v>
      </c>
      <c r="P857" s="72">
        <v>168.81</v>
      </c>
      <c r="Q857" s="73"/>
    </row>
    <row r="858" spans="1:17" ht="14.25" customHeight="1">
      <c r="A858" s="64" t="s">
        <v>122</v>
      </c>
      <c r="B858" s="65">
        <v>46104</v>
      </c>
      <c r="C858" s="66">
        <f t="shared" si="11"/>
        <v>3</v>
      </c>
      <c r="D858" s="66">
        <f t="shared" si="12"/>
        <v>2026</v>
      </c>
      <c r="E858" s="67">
        <f t="shared" si="13"/>
        <v>46082</v>
      </c>
      <c r="F858" s="68" t="s">
        <v>82</v>
      </c>
      <c r="G858" s="68"/>
      <c r="H858" s="68"/>
      <c r="I858" s="64" t="s">
        <v>486</v>
      </c>
      <c r="J858" s="69"/>
      <c r="K858" s="69"/>
      <c r="L858" s="70"/>
      <c r="M858" s="70"/>
      <c r="N858" s="65"/>
      <c r="O858" s="71">
        <v>0</v>
      </c>
      <c r="P858" s="72">
        <v>98.42</v>
      </c>
      <c r="Q858" s="73"/>
    </row>
    <row r="859" spans="1:17" ht="14.25" customHeight="1">
      <c r="A859" s="64" t="s">
        <v>122</v>
      </c>
      <c r="B859" s="65">
        <v>46104</v>
      </c>
      <c r="C859" s="66">
        <f t="shared" si="11"/>
        <v>3</v>
      </c>
      <c r="D859" s="66">
        <f t="shared" si="12"/>
        <v>2026</v>
      </c>
      <c r="E859" s="67">
        <f t="shared" si="13"/>
        <v>46082</v>
      </c>
      <c r="F859" s="68" t="s">
        <v>47</v>
      </c>
      <c r="G859" s="68"/>
      <c r="H859" s="68"/>
      <c r="I859" s="64" t="s">
        <v>487</v>
      </c>
      <c r="J859" s="69"/>
      <c r="K859" s="69"/>
      <c r="L859" s="70"/>
      <c r="M859" s="70"/>
      <c r="N859" s="65"/>
      <c r="O859" s="71">
        <v>0</v>
      </c>
      <c r="P859" s="72">
        <v>4129.22</v>
      </c>
      <c r="Q859" s="73"/>
    </row>
    <row r="860" spans="1:17" ht="14.25" customHeight="1">
      <c r="A860" s="64" t="s">
        <v>132</v>
      </c>
      <c r="B860" s="65">
        <v>46104</v>
      </c>
      <c r="C860" s="66">
        <f t="shared" si="11"/>
        <v>3</v>
      </c>
      <c r="D860" s="66">
        <f t="shared" si="12"/>
        <v>2026</v>
      </c>
      <c r="E860" s="67">
        <f t="shared" si="13"/>
        <v>46082</v>
      </c>
      <c r="F860" s="68" t="s">
        <v>165</v>
      </c>
      <c r="G860" s="68"/>
      <c r="H860" s="68"/>
      <c r="I860" s="64" t="s">
        <v>139</v>
      </c>
      <c r="J860" s="69"/>
      <c r="K860" s="69"/>
      <c r="L860" s="70"/>
      <c r="M860" s="70"/>
      <c r="N860" s="65"/>
      <c r="O860" s="71">
        <v>0.09</v>
      </c>
      <c r="P860" s="72">
        <v>0</v>
      </c>
      <c r="Q860" s="73"/>
    </row>
    <row r="861" spans="1:17" ht="14.25" customHeight="1">
      <c r="A861" s="64" t="s">
        <v>132</v>
      </c>
      <c r="B861" s="65">
        <v>46104</v>
      </c>
      <c r="C861" s="66">
        <f t="shared" si="11"/>
        <v>3</v>
      </c>
      <c r="D861" s="66">
        <f t="shared" si="12"/>
        <v>2026</v>
      </c>
      <c r="E861" s="67">
        <f t="shared" si="13"/>
        <v>46082</v>
      </c>
      <c r="F861" s="68" t="s">
        <v>47</v>
      </c>
      <c r="G861" s="68"/>
      <c r="H861" s="68"/>
      <c r="I861" s="64" t="s">
        <v>353</v>
      </c>
      <c r="J861" s="69"/>
      <c r="K861" s="69"/>
      <c r="L861" s="70"/>
      <c r="M861" s="70"/>
      <c r="N861" s="65"/>
      <c r="O861" s="71">
        <v>0</v>
      </c>
      <c r="P861" s="72">
        <v>680.65</v>
      </c>
      <c r="Q861" s="73"/>
    </row>
    <row r="862" spans="1:17" ht="14.25" customHeight="1">
      <c r="A862" s="64" t="s">
        <v>132</v>
      </c>
      <c r="B862" s="65">
        <v>46104</v>
      </c>
      <c r="C862" s="66">
        <f t="shared" si="11"/>
        <v>3</v>
      </c>
      <c r="D862" s="66">
        <f t="shared" si="12"/>
        <v>2026</v>
      </c>
      <c r="E862" s="67">
        <f t="shared" si="13"/>
        <v>46082</v>
      </c>
      <c r="F862" s="68" t="s">
        <v>82</v>
      </c>
      <c r="G862" s="68"/>
      <c r="H862" s="68"/>
      <c r="I862" s="64" t="s">
        <v>152</v>
      </c>
      <c r="J862" s="69"/>
      <c r="K862" s="69"/>
      <c r="L862" s="70"/>
      <c r="M862" s="70"/>
      <c r="N862" s="65"/>
      <c r="O862" s="71">
        <v>0</v>
      </c>
      <c r="P862" s="72">
        <v>59.99</v>
      </c>
      <c r="Q862" s="73"/>
    </row>
    <row r="863" spans="1:17" ht="14.25" customHeight="1">
      <c r="A863" s="64" t="s">
        <v>132</v>
      </c>
      <c r="B863" s="65">
        <v>46104</v>
      </c>
      <c r="C863" s="66">
        <f t="shared" si="11"/>
        <v>3</v>
      </c>
      <c r="D863" s="66">
        <f t="shared" si="12"/>
        <v>2026</v>
      </c>
      <c r="E863" s="67">
        <f t="shared" si="13"/>
        <v>46082</v>
      </c>
      <c r="F863" s="68" t="s">
        <v>46</v>
      </c>
      <c r="G863" s="68"/>
      <c r="H863" s="68"/>
      <c r="I863" s="64" t="s">
        <v>487</v>
      </c>
      <c r="J863" s="69"/>
      <c r="K863" s="69"/>
      <c r="L863" s="70"/>
      <c r="M863" s="70"/>
      <c r="N863" s="65"/>
      <c r="O863" s="71">
        <v>0</v>
      </c>
      <c r="P863" s="72">
        <v>636</v>
      </c>
      <c r="Q863" s="73"/>
    </row>
    <row r="864" spans="1:17" ht="14.25" customHeight="1">
      <c r="A864" s="64" t="s">
        <v>1</v>
      </c>
      <c r="B864" s="65">
        <v>46105</v>
      </c>
      <c r="C864" s="66">
        <f t="shared" si="11"/>
        <v>3</v>
      </c>
      <c r="D864" s="66">
        <f t="shared" si="12"/>
        <v>2026</v>
      </c>
      <c r="E864" s="67">
        <f t="shared" si="13"/>
        <v>46082</v>
      </c>
      <c r="F864" s="68" t="s">
        <v>102</v>
      </c>
      <c r="G864" s="68"/>
      <c r="H864" s="68"/>
      <c r="I864" s="64" t="s">
        <v>129</v>
      </c>
      <c r="J864" s="69"/>
      <c r="K864" s="69"/>
      <c r="L864" s="70"/>
      <c r="M864" s="70"/>
      <c r="N864" s="65"/>
      <c r="O864" s="71">
        <v>0</v>
      </c>
      <c r="P864" s="72">
        <v>6.52</v>
      </c>
      <c r="Q864" s="73"/>
    </row>
    <row r="865" spans="1:17" ht="14.25" customHeight="1">
      <c r="A865" s="64" t="s">
        <v>1</v>
      </c>
      <c r="B865" s="65">
        <v>46105</v>
      </c>
      <c r="C865" s="66">
        <f t="shared" si="11"/>
        <v>3</v>
      </c>
      <c r="D865" s="66">
        <f t="shared" si="12"/>
        <v>2026</v>
      </c>
      <c r="E865" s="67">
        <f t="shared" si="13"/>
        <v>46082</v>
      </c>
      <c r="F865" s="68" t="s">
        <v>102</v>
      </c>
      <c r="G865" s="68"/>
      <c r="H865" s="68"/>
      <c r="I865" s="64" t="s">
        <v>129</v>
      </c>
      <c r="J865" s="69"/>
      <c r="K865" s="69"/>
      <c r="L865" s="70"/>
      <c r="M865" s="70"/>
      <c r="N865" s="65"/>
      <c r="O865" s="71">
        <v>0</v>
      </c>
      <c r="P865" s="72">
        <v>9.8000000000000007</v>
      </c>
      <c r="Q865" s="73"/>
    </row>
    <row r="866" spans="1:17" ht="14.25" customHeight="1">
      <c r="A866" s="64" t="s">
        <v>1</v>
      </c>
      <c r="B866" s="65">
        <v>46105</v>
      </c>
      <c r="C866" s="66">
        <f t="shared" si="11"/>
        <v>3</v>
      </c>
      <c r="D866" s="66">
        <f t="shared" si="12"/>
        <v>2026</v>
      </c>
      <c r="E866" s="67">
        <f t="shared" si="13"/>
        <v>46082</v>
      </c>
      <c r="F866" s="75" t="s">
        <v>102</v>
      </c>
      <c r="G866" s="68"/>
      <c r="H866" s="68"/>
      <c r="I866" s="64" t="s">
        <v>129</v>
      </c>
      <c r="J866" s="69"/>
      <c r="K866" s="69"/>
      <c r="L866" s="70"/>
      <c r="M866" s="70"/>
      <c r="N866" s="65"/>
      <c r="O866" s="71">
        <v>0</v>
      </c>
      <c r="P866" s="72">
        <v>9.8000000000000007</v>
      </c>
      <c r="Q866" s="73"/>
    </row>
    <row r="867" spans="1:17" ht="14.25" customHeight="1">
      <c r="A867" s="64" t="s">
        <v>122</v>
      </c>
      <c r="B867" s="65">
        <v>46105</v>
      </c>
      <c r="C867" s="66">
        <f t="shared" si="11"/>
        <v>3</v>
      </c>
      <c r="D867" s="66">
        <f t="shared" si="12"/>
        <v>2026</v>
      </c>
      <c r="E867" s="67">
        <f t="shared" si="13"/>
        <v>46082</v>
      </c>
      <c r="F867" s="75" t="s">
        <v>165</v>
      </c>
      <c r="G867" s="68"/>
      <c r="H867" s="68"/>
      <c r="I867" s="64" t="s">
        <v>139</v>
      </c>
      <c r="J867" s="69"/>
      <c r="K867" s="69"/>
      <c r="L867" s="70"/>
      <c r="M867" s="70"/>
      <c r="N867" s="65"/>
      <c r="O867" s="71">
        <v>0.03</v>
      </c>
      <c r="P867" s="72">
        <v>0</v>
      </c>
      <c r="Q867" s="73"/>
    </row>
    <row r="868" spans="1:17" ht="14.25" customHeight="1">
      <c r="A868" s="64" t="s">
        <v>122</v>
      </c>
      <c r="B868" s="65">
        <v>46105</v>
      </c>
      <c r="C868" s="66">
        <f t="shared" si="11"/>
        <v>3</v>
      </c>
      <c r="D868" s="66">
        <f t="shared" si="12"/>
        <v>2026</v>
      </c>
      <c r="E868" s="67">
        <f t="shared" si="13"/>
        <v>46082</v>
      </c>
      <c r="F868" s="68" t="s">
        <v>102</v>
      </c>
      <c r="G868" s="68"/>
      <c r="H868" s="68"/>
      <c r="I868" s="64" t="s">
        <v>129</v>
      </c>
      <c r="J868" s="69"/>
      <c r="K868" s="69"/>
      <c r="L868" s="70"/>
      <c r="M868" s="70"/>
      <c r="N868" s="65"/>
      <c r="O868" s="71">
        <v>0</v>
      </c>
      <c r="P868" s="72">
        <v>9.8000000000000007</v>
      </c>
      <c r="Q868" s="73"/>
    </row>
    <row r="869" spans="1:17" ht="14.25" customHeight="1">
      <c r="A869" s="64" t="s">
        <v>122</v>
      </c>
      <c r="B869" s="65">
        <v>46105</v>
      </c>
      <c r="C869" s="66">
        <f t="shared" si="11"/>
        <v>3</v>
      </c>
      <c r="D869" s="66">
        <f t="shared" si="12"/>
        <v>2026</v>
      </c>
      <c r="E869" s="67">
        <f t="shared" si="13"/>
        <v>46082</v>
      </c>
      <c r="F869" s="68" t="s">
        <v>102</v>
      </c>
      <c r="G869" s="68"/>
      <c r="H869" s="68"/>
      <c r="I869" s="64" t="s">
        <v>129</v>
      </c>
      <c r="J869" s="69"/>
      <c r="K869" s="69"/>
      <c r="L869" s="70"/>
      <c r="M869" s="70"/>
      <c r="N869" s="65"/>
      <c r="O869" s="71">
        <v>0</v>
      </c>
      <c r="P869" s="72">
        <v>9.8000000000000007</v>
      </c>
      <c r="Q869" s="73"/>
    </row>
    <row r="870" spans="1:17" ht="14.25" customHeight="1">
      <c r="A870" s="64" t="s">
        <v>122</v>
      </c>
      <c r="B870" s="65">
        <v>46105</v>
      </c>
      <c r="C870" s="66">
        <f t="shared" si="11"/>
        <v>3</v>
      </c>
      <c r="D870" s="66">
        <f t="shared" si="12"/>
        <v>2026</v>
      </c>
      <c r="E870" s="67">
        <f t="shared" si="13"/>
        <v>46082</v>
      </c>
      <c r="F870" s="68" t="s">
        <v>82</v>
      </c>
      <c r="G870" s="68"/>
      <c r="H870" s="68"/>
      <c r="I870" s="64" t="s">
        <v>488</v>
      </c>
      <c r="J870" s="69"/>
      <c r="K870" s="69"/>
      <c r="L870" s="70"/>
      <c r="M870" s="70"/>
      <c r="N870" s="65"/>
      <c r="O870" s="71">
        <v>0</v>
      </c>
      <c r="P870" s="72">
        <v>45.14</v>
      </c>
      <c r="Q870" s="73"/>
    </row>
    <row r="871" spans="1:17" ht="14.25" customHeight="1">
      <c r="A871" s="64" t="s">
        <v>132</v>
      </c>
      <c r="B871" s="65">
        <v>46105</v>
      </c>
      <c r="C871" s="66">
        <f t="shared" si="11"/>
        <v>3</v>
      </c>
      <c r="D871" s="66">
        <f t="shared" si="12"/>
        <v>2026</v>
      </c>
      <c r="E871" s="67">
        <f t="shared" si="13"/>
        <v>46082</v>
      </c>
      <c r="F871" s="68" t="s">
        <v>165</v>
      </c>
      <c r="G871" s="68"/>
      <c r="H871" s="68"/>
      <c r="I871" s="64" t="s">
        <v>139</v>
      </c>
      <c r="J871" s="69"/>
      <c r="K871" s="69"/>
      <c r="L871" s="70"/>
      <c r="M871" s="70"/>
      <c r="N871" s="65"/>
      <c r="O871" s="71">
        <v>0.22</v>
      </c>
      <c r="P871" s="72">
        <v>0</v>
      </c>
      <c r="Q871" s="73"/>
    </row>
    <row r="872" spans="1:17" ht="14.25" customHeight="1">
      <c r="A872" s="64" t="s">
        <v>132</v>
      </c>
      <c r="B872" s="65">
        <v>46105</v>
      </c>
      <c r="C872" s="66">
        <f t="shared" ref="C872:C1054" si="14">MONTH(B872)</f>
        <v>3</v>
      </c>
      <c r="D872" s="66">
        <f t="shared" ref="D872:D1054" si="15">YEAR(B872)</f>
        <v>2026</v>
      </c>
      <c r="E872" s="67">
        <f t="shared" si="13"/>
        <v>46082</v>
      </c>
      <c r="F872" s="68" t="s">
        <v>82</v>
      </c>
      <c r="G872" s="68"/>
      <c r="H872" s="68"/>
      <c r="I872" s="64" t="s">
        <v>152</v>
      </c>
      <c r="J872" s="69"/>
      <c r="K872" s="69"/>
      <c r="L872" s="70"/>
      <c r="M872" s="70"/>
      <c r="N872" s="65"/>
      <c r="O872" s="71">
        <v>0</v>
      </c>
      <c r="P872" s="72">
        <v>84.83</v>
      </c>
      <c r="Q872" s="73"/>
    </row>
    <row r="873" spans="1:17" ht="14.25" customHeight="1">
      <c r="A873" s="64" t="s">
        <v>132</v>
      </c>
      <c r="B873" s="65">
        <v>46105</v>
      </c>
      <c r="C873" s="66">
        <f t="shared" si="14"/>
        <v>3</v>
      </c>
      <c r="D873" s="66">
        <f t="shared" si="15"/>
        <v>2026</v>
      </c>
      <c r="E873" s="67">
        <f t="shared" si="13"/>
        <v>46082</v>
      </c>
      <c r="F873" s="68" t="s">
        <v>82</v>
      </c>
      <c r="G873" s="68"/>
      <c r="H873" s="68"/>
      <c r="I873" s="64" t="s">
        <v>152</v>
      </c>
      <c r="J873" s="69"/>
      <c r="K873" s="69"/>
      <c r="L873" s="70"/>
      <c r="M873" s="70"/>
      <c r="N873" s="65"/>
      <c r="O873" s="71">
        <v>0</v>
      </c>
      <c r="P873" s="72">
        <v>33</v>
      </c>
      <c r="Q873" s="73"/>
    </row>
    <row r="874" spans="1:17" ht="14.25" customHeight="1">
      <c r="A874" s="64" t="s">
        <v>132</v>
      </c>
      <c r="B874" s="65">
        <v>46105</v>
      </c>
      <c r="C874" s="66">
        <f t="shared" si="14"/>
        <v>3</v>
      </c>
      <c r="D874" s="66">
        <f t="shared" si="15"/>
        <v>2026</v>
      </c>
      <c r="E874" s="67">
        <f t="shared" si="13"/>
        <v>46082</v>
      </c>
      <c r="F874" s="68" t="s">
        <v>82</v>
      </c>
      <c r="G874" s="68"/>
      <c r="H874" s="68"/>
      <c r="I874" s="64" t="s">
        <v>489</v>
      </c>
      <c r="J874" s="69"/>
      <c r="K874" s="69"/>
      <c r="L874" s="70"/>
      <c r="M874" s="70"/>
      <c r="N874" s="65"/>
      <c r="O874" s="71">
        <v>0</v>
      </c>
      <c r="P874" s="72">
        <v>109.99</v>
      </c>
      <c r="Q874" s="73"/>
    </row>
    <row r="875" spans="1:17" ht="14.25" customHeight="1">
      <c r="A875" s="64" t="s">
        <v>132</v>
      </c>
      <c r="B875" s="65">
        <v>46105</v>
      </c>
      <c r="C875" s="66">
        <f t="shared" si="14"/>
        <v>3</v>
      </c>
      <c r="D875" s="66">
        <f t="shared" si="15"/>
        <v>2026</v>
      </c>
      <c r="E875" s="67">
        <f t="shared" si="13"/>
        <v>46082</v>
      </c>
      <c r="F875" s="68" t="s">
        <v>82</v>
      </c>
      <c r="G875" s="68"/>
      <c r="H875" s="68"/>
      <c r="I875" s="64" t="s">
        <v>152</v>
      </c>
      <c r="J875" s="69"/>
      <c r="K875" s="69"/>
      <c r="L875" s="70"/>
      <c r="M875" s="70"/>
      <c r="N875" s="65"/>
      <c r="O875" s="71">
        <v>0</v>
      </c>
      <c r="P875" s="72">
        <v>81.290000000000006</v>
      </c>
      <c r="Q875" s="73"/>
    </row>
    <row r="876" spans="1:17" ht="14.25" customHeight="1">
      <c r="A876" s="64" t="s">
        <v>132</v>
      </c>
      <c r="B876" s="65">
        <v>46105</v>
      </c>
      <c r="C876" s="66">
        <f t="shared" si="14"/>
        <v>3</v>
      </c>
      <c r="D876" s="66">
        <f t="shared" si="15"/>
        <v>2026</v>
      </c>
      <c r="E876" s="67">
        <f t="shared" si="13"/>
        <v>46082</v>
      </c>
      <c r="F876" s="68" t="s">
        <v>82</v>
      </c>
      <c r="G876" s="68"/>
      <c r="H876" s="68"/>
      <c r="I876" s="64" t="s">
        <v>152</v>
      </c>
      <c r="J876" s="69"/>
      <c r="K876" s="69"/>
      <c r="L876" s="70"/>
      <c r="M876" s="70"/>
      <c r="N876" s="65"/>
      <c r="O876" s="71">
        <v>0</v>
      </c>
      <c r="P876" s="72">
        <v>110.18</v>
      </c>
      <c r="Q876" s="73"/>
    </row>
    <row r="877" spans="1:17" ht="14.25" customHeight="1">
      <c r="A877" s="64" t="s">
        <v>132</v>
      </c>
      <c r="B877" s="65">
        <v>46105</v>
      </c>
      <c r="C877" s="66">
        <f t="shared" si="14"/>
        <v>3</v>
      </c>
      <c r="D877" s="66">
        <f t="shared" si="15"/>
        <v>2026</v>
      </c>
      <c r="E877" s="67">
        <f t="shared" si="13"/>
        <v>46082</v>
      </c>
      <c r="F877" s="68" t="s">
        <v>82</v>
      </c>
      <c r="G877" s="68"/>
      <c r="H877" s="68"/>
      <c r="I877" s="64" t="s">
        <v>152</v>
      </c>
      <c r="J877" s="69"/>
      <c r="K877" s="69"/>
      <c r="L877" s="70"/>
      <c r="M877" s="70"/>
      <c r="N877" s="65"/>
      <c r="O877" s="71">
        <v>0</v>
      </c>
      <c r="P877" s="72">
        <v>266.24</v>
      </c>
      <c r="Q877" s="73"/>
    </row>
    <row r="878" spans="1:17" ht="14.25" customHeight="1">
      <c r="A878" s="64" t="s">
        <v>132</v>
      </c>
      <c r="B878" s="65">
        <v>46105</v>
      </c>
      <c r="C878" s="66">
        <f t="shared" si="14"/>
        <v>3</v>
      </c>
      <c r="D878" s="66">
        <f t="shared" si="15"/>
        <v>2026</v>
      </c>
      <c r="E878" s="67">
        <f t="shared" si="13"/>
        <v>46082</v>
      </c>
      <c r="F878" s="68" t="s">
        <v>82</v>
      </c>
      <c r="G878" s="68"/>
      <c r="H878" s="68"/>
      <c r="I878" s="64" t="s">
        <v>152</v>
      </c>
      <c r="J878" s="69"/>
      <c r="K878" s="69"/>
      <c r="L878" s="70"/>
      <c r="M878" s="70"/>
      <c r="N878" s="65"/>
      <c r="O878" s="71">
        <v>0</v>
      </c>
      <c r="P878" s="72">
        <v>95.6</v>
      </c>
      <c r="Q878" s="73"/>
    </row>
    <row r="879" spans="1:17" ht="14.25" customHeight="1">
      <c r="A879" s="64" t="s">
        <v>132</v>
      </c>
      <c r="B879" s="65">
        <v>46105</v>
      </c>
      <c r="C879" s="66">
        <f t="shared" si="14"/>
        <v>3</v>
      </c>
      <c r="D879" s="66">
        <f t="shared" si="15"/>
        <v>2026</v>
      </c>
      <c r="E879" s="67">
        <f t="shared" si="13"/>
        <v>46082</v>
      </c>
      <c r="F879" s="68" t="s">
        <v>82</v>
      </c>
      <c r="G879" s="68"/>
      <c r="H879" s="68"/>
      <c r="I879" s="64" t="s">
        <v>152</v>
      </c>
      <c r="J879" s="69"/>
      <c r="K879" s="69"/>
      <c r="L879" s="70"/>
      <c r="M879" s="70"/>
      <c r="N879" s="65"/>
      <c r="O879" s="71">
        <v>0</v>
      </c>
      <c r="P879" s="72">
        <v>19</v>
      </c>
      <c r="Q879" s="73"/>
    </row>
    <row r="880" spans="1:17" ht="14.25" customHeight="1">
      <c r="A880" s="64" t="s">
        <v>132</v>
      </c>
      <c r="B880" s="65">
        <v>46105</v>
      </c>
      <c r="C880" s="66">
        <f t="shared" si="14"/>
        <v>3</v>
      </c>
      <c r="D880" s="66">
        <f t="shared" si="15"/>
        <v>2026</v>
      </c>
      <c r="E880" s="67">
        <f t="shared" si="13"/>
        <v>46082</v>
      </c>
      <c r="F880" s="68" t="s">
        <v>82</v>
      </c>
      <c r="G880" s="68"/>
      <c r="H880" s="68"/>
      <c r="I880" s="64" t="s">
        <v>152</v>
      </c>
      <c r="J880" s="69"/>
      <c r="K880" s="69"/>
      <c r="L880" s="70"/>
      <c r="M880" s="70"/>
      <c r="N880" s="65"/>
      <c r="O880" s="71">
        <v>0</v>
      </c>
      <c r="P880" s="72">
        <v>24.9</v>
      </c>
      <c r="Q880" s="73"/>
    </row>
    <row r="881" spans="1:17" ht="14.25" customHeight="1">
      <c r="A881" s="64" t="s">
        <v>132</v>
      </c>
      <c r="B881" s="65">
        <v>46105</v>
      </c>
      <c r="C881" s="66">
        <f t="shared" si="14"/>
        <v>3</v>
      </c>
      <c r="D881" s="66">
        <f t="shared" si="15"/>
        <v>2026</v>
      </c>
      <c r="E881" s="67">
        <f t="shared" si="13"/>
        <v>46082</v>
      </c>
      <c r="F881" s="68" t="s">
        <v>82</v>
      </c>
      <c r="G881" s="68"/>
      <c r="H881" s="68"/>
      <c r="I881" s="64" t="s">
        <v>152</v>
      </c>
      <c r="J881" s="69"/>
      <c r="K881" s="69"/>
      <c r="L881" s="70"/>
      <c r="M881" s="70"/>
      <c r="N881" s="65"/>
      <c r="O881" s="71">
        <v>0</v>
      </c>
      <c r="P881" s="72">
        <v>340.51</v>
      </c>
      <c r="Q881" s="73"/>
    </row>
    <row r="882" spans="1:17" ht="14.25" customHeight="1">
      <c r="A882" s="64" t="s">
        <v>132</v>
      </c>
      <c r="B882" s="65">
        <v>46105</v>
      </c>
      <c r="C882" s="66">
        <f t="shared" si="14"/>
        <v>3</v>
      </c>
      <c r="D882" s="66">
        <f t="shared" si="15"/>
        <v>2026</v>
      </c>
      <c r="E882" s="67">
        <f t="shared" si="13"/>
        <v>46082</v>
      </c>
      <c r="F882" s="68" t="s">
        <v>82</v>
      </c>
      <c r="G882" s="68"/>
      <c r="H882" s="68"/>
      <c r="I882" s="64" t="s">
        <v>152</v>
      </c>
      <c r="J882" s="69"/>
      <c r="K882" s="69"/>
      <c r="L882" s="70"/>
      <c r="M882" s="70"/>
      <c r="N882" s="65"/>
      <c r="O882" s="71">
        <v>0</v>
      </c>
      <c r="P882" s="72">
        <v>23.99</v>
      </c>
      <c r="Q882" s="73"/>
    </row>
    <row r="883" spans="1:17" ht="14.25" customHeight="1">
      <c r="A883" s="64" t="s">
        <v>132</v>
      </c>
      <c r="B883" s="65">
        <v>46105</v>
      </c>
      <c r="C883" s="66">
        <f t="shared" si="14"/>
        <v>3</v>
      </c>
      <c r="D883" s="66">
        <f t="shared" si="15"/>
        <v>2026</v>
      </c>
      <c r="E883" s="67">
        <f t="shared" si="13"/>
        <v>46082</v>
      </c>
      <c r="F883" s="68" t="s">
        <v>82</v>
      </c>
      <c r="G883" s="68"/>
      <c r="H883" s="68"/>
      <c r="I883" s="64" t="s">
        <v>152</v>
      </c>
      <c r="J883" s="69"/>
      <c r="K883" s="69"/>
      <c r="L883" s="70"/>
      <c r="M883" s="70"/>
      <c r="N883" s="65"/>
      <c r="O883" s="71">
        <v>0</v>
      </c>
      <c r="P883" s="72">
        <v>59.78</v>
      </c>
      <c r="Q883" s="73"/>
    </row>
    <row r="884" spans="1:17" ht="14.25" customHeight="1">
      <c r="A884" s="64" t="s">
        <v>132</v>
      </c>
      <c r="B884" s="65">
        <v>46105</v>
      </c>
      <c r="C884" s="66">
        <f t="shared" si="14"/>
        <v>3</v>
      </c>
      <c r="D884" s="66">
        <f t="shared" si="15"/>
        <v>2026</v>
      </c>
      <c r="E884" s="67">
        <f t="shared" si="13"/>
        <v>46082</v>
      </c>
      <c r="F884" s="68" t="s">
        <v>82</v>
      </c>
      <c r="G884" s="68"/>
      <c r="H884" s="68"/>
      <c r="I884" s="64" t="s">
        <v>152</v>
      </c>
      <c r="J884" s="69"/>
      <c r="K884" s="69"/>
      <c r="L884" s="70"/>
      <c r="M884" s="70"/>
      <c r="N884" s="65"/>
      <c r="O884" s="71">
        <v>0</v>
      </c>
      <c r="P884" s="72">
        <v>36.4</v>
      </c>
      <c r="Q884" s="73"/>
    </row>
    <row r="885" spans="1:17" ht="14.25" customHeight="1">
      <c r="A885" s="64" t="s">
        <v>132</v>
      </c>
      <c r="B885" s="65">
        <v>46105</v>
      </c>
      <c r="C885" s="66">
        <f t="shared" si="14"/>
        <v>3</v>
      </c>
      <c r="D885" s="66">
        <f t="shared" si="15"/>
        <v>2026</v>
      </c>
      <c r="E885" s="67">
        <f t="shared" si="13"/>
        <v>46082</v>
      </c>
      <c r="F885" s="68" t="s">
        <v>82</v>
      </c>
      <c r="G885" s="68"/>
      <c r="H885" s="68"/>
      <c r="I885" s="64" t="s">
        <v>152</v>
      </c>
      <c r="J885" s="69"/>
      <c r="K885" s="69"/>
      <c r="L885" s="70"/>
      <c r="M885" s="70"/>
      <c r="N885" s="65"/>
      <c r="O885" s="71">
        <v>0</v>
      </c>
      <c r="P885" s="72">
        <v>38</v>
      </c>
      <c r="Q885" s="73"/>
    </row>
    <row r="886" spans="1:17" ht="14.25" customHeight="1">
      <c r="A886" s="64" t="s">
        <v>132</v>
      </c>
      <c r="B886" s="65">
        <v>46105</v>
      </c>
      <c r="C886" s="66">
        <f t="shared" si="14"/>
        <v>3</v>
      </c>
      <c r="D886" s="66">
        <f t="shared" si="15"/>
        <v>2026</v>
      </c>
      <c r="E886" s="67">
        <f t="shared" si="13"/>
        <v>46082</v>
      </c>
      <c r="F886" s="68" t="s">
        <v>82</v>
      </c>
      <c r="G886" s="68"/>
      <c r="H886" s="68"/>
      <c r="I886" s="64" t="s">
        <v>152</v>
      </c>
      <c r="J886" s="69"/>
      <c r="K886" s="69"/>
      <c r="L886" s="70"/>
      <c r="M886" s="70"/>
      <c r="N886" s="65"/>
      <c r="O886" s="71">
        <v>0</v>
      </c>
      <c r="P886" s="72">
        <v>186.52</v>
      </c>
      <c r="Q886" s="73"/>
    </row>
    <row r="887" spans="1:17" ht="14.25" customHeight="1">
      <c r="A887" s="64" t="s">
        <v>132</v>
      </c>
      <c r="B887" s="65">
        <v>46105</v>
      </c>
      <c r="C887" s="66">
        <f t="shared" si="14"/>
        <v>3</v>
      </c>
      <c r="D887" s="66">
        <f t="shared" si="15"/>
        <v>2026</v>
      </c>
      <c r="E887" s="67">
        <f t="shared" si="13"/>
        <v>46082</v>
      </c>
      <c r="F887" s="68" t="s">
        <v>82</v>
      </c>
      <c r="G887" s="68"/>
      <c r="H887" s="68"/>
      <c r="I887" s="64" t="s">
        <v>152</v>
      </c>
      <c r="J887" s="69"/>
      <c r="K887" s="69"/>
      <c r="L887" s="70"/>
      <c r="M887" s="70"/>
      <c r="N887" s="65"/>
      <c r="O887" s="71">
        <v>0</v>
      </c>
      <c r="P887" s="72">
        <v>51.8</v>
      </c>
      <c r="Q887" s="73"/>
    </row>
    <row r="888" spans="1:17" ht="14.25" customHeight="1">
      <c r="A888" s="64" t="s">
        <v>132</v>
      </c>
      <c r="B888" s="65">
        <v>46105</v>
      </c>
      <c r="C888" s="66">
        <f t="shared" si="14"/>
        <v>3</v>
      </c>
      <c r="D888" s="66">
        <f t="shared" si="15"/>
        <v>2026</v>
      </c>
      <c r="E888" s="67">
        <f t="shared" si="13"/>
        <v>46082</v>
      </c>
      <c r="F888" s="68" t="s">
        <v>82</v>
      </c>
      <c r="G888" s="68"/>
      <c r="H888" s="68"/>
      <c r="I888" s="64" t="s">
        <v>152</v>
      </c>
      <c r="J888" s="69"/>
      <c r="K888" s="69"/>
      <c r="L888" s="70"/>
      <c r="M888" s="70"/>
      <c r="N888" s="65"/>
      <c r="O888" s="71">
        <v>0</v>
      </c>
      <c r="P888" s="72">
        <v>292</v>
      </c>
      <c r="Q888" s="73"/>
    </row>
    <row r="889" spans="1:17" ht="14.25" customHeight="1">
      <c r="A889" s="64" t="s">
        <v>132</v>
      </c>
      <c r="B889" s="65">
        <v>46105</v>
      </c>
      <c r="C889" s="66">
        <f t="shared" si="14"/>
        <v>3</v>
      </c>
      <c r="D889" s="66">
        <f t="shared" si="15"/>
        <v>2026</v>
      </c>
      <c r="E889" s="67">
        <f t="shared" si="13"/>
        <v>46082</v>
      </c>
      <c r="F889" s="68" t="s">
        <v>82</v>
      </c>
      <c r="G889" s="68"/>
      <c r="H889" s="68"/>
      <c r="I889" s="64" t="s">
        <v>152</v>
      </c>
      <c r="J889" s="69"/>
      <c r="K889" s="69"/>
      <c r="L889" s="70"/>
      <c r="M889" s="70"/>
      <c r="N889" s="65"/>
      <c r="O889" s="71">
        <v>0</v>
      </c>
      <c r="P889" s="72">
        <v>701.5</v>
      </c>
      <c r="Q889" s="73"/>
    </row>
    <row r="890" spans="1:17" ht="14.25" customHeight="1">
      <c r="A890" s="64" t="s">
        <v>132</v>
      </c>
      <c r="B890" s="65">
        <v>46105</v>
      </c>
      <c r="C890" s="66">
        <f t="shared" si="14"/>
        <v>3</v>
      </c>
      <c r="D890" s="66">
        <f t="shared" si="15"/>
        <v>2026</v>
      </c>
      <c r="E890" s="67">
        <f t="shared" si="13"/>
        <v>46082</v>
      </c>
      <c r="F890" s="68" t="s">
        <v>82</v>
      </c>
      <c r="G890" s="68"/>
      <c r="H890" s="68"/>
      <c r="I890" s="64" t="s">
        <v>152</v>
      </c>
      <c r="J890" s="69"/>
      <c r="K890" s="69"/>
      <c r="L890" s="70"/>
      <c r="M890" s="70"/>
      <c r="N890" s="65"/>
      <c r="O890" s="71">
        <v>0</v>
      </c>
      <c r="P890" s="72">
        <v>80.099999999999994</v>
      </c>
      <c r="Q890" s="73"/>
    </row>
    <row r="891" spans="1:17" ht="14.25" customHeight="1">
      <c r="A891" s="64" t="s">
        <v>132</v>
      </c>
      <c r="B891" s="65">
        <v>46105</v>
      </c>
      <c r="C891" s="66">
        <f t="shared" si="14"/>
        <v>3</v>
      </c>
      <c r="D891" s="66">
        <f t="shared" si="15"/>
        <v>2026</v>
      </c>
      <c r="E891" s="67">
        <f t="shared" si="13"/>
        <v>46082</v>
      </c>
      <c r="F891" s="68" t="s">
        <v>102</v>
      </c>
      <c r="G891" s="68"/>
      <c r="H891" s="68"/>
      <c r="I891" s="64" t="s">
        <v>129</v>
      </c>
      <c r="J891" s="69"/>
      <c r="K891" s="69"/>
      <c r="L891" s="70"/>
      <c r="M891" s="70"/>
      <c r="N891" s="65"/>
      <c r="O891" s="71">
        <v>0</v>
      </c>
      <c r="P891" s="72">
        <v>9.8000000000000007</v>
      </c>
      <c r="Q891" s="73"/>
    </row>
    <row r="892" spans="1:17" ht="14.25" customHeight="1">
      <c r="A892" s="64" t="s">
        <v>155</v>
      </c>
      <c r="B892" s="65">
        <v>46105</v>
      </c>
      <c r="C892" s="66">
        <f t="shared" si="14"/>
        <v>3</v>
      </c>
      <c r="D892" s="66">
        <f t="shared" si="15"/>
        <v>2026</v>
      </c>
      <c r="E892" s="67">
        <f t="shared" si="13"/>
        <v>46082</v>
      </c>
      <c r="F892" s="68" t="s">
        <v>93</v>
      </c>
      <c r="G892" s="68"/>
      <c r="H892" s="68" t="s">
        <v>312</v>
      </c>
      <c r="I892" s="64" t="s">
        <v>313</v>
      </c>
      <c r="J892" s="69"/>
      <c r="K892" s="69"/>
      <c r="L892" s="70"/>
      <c r="M892" s="70"/>
      <c r="N892" s="65"/>
      <c r="O892" s="71">
        <v>0</v>
      </c>
      <c r="P892" s="72">
        <v>3600</v>
      </c>
      <c r="Q892" s="73"/>
    </row>
    <row r="893" spans="1:17" ht="14.25" customHeight="1">
      <c r="A893" s="64" t="s">
        <v>1</v>
      </c>
      <c r="B893" s="65">
        <v>46106</v>
      </c>
      <c r="C893" s="66">
        <f t="shared" si="14"/>
        <v>3</v>
      </c>
      <c r="D893" s="66">
        <f t="shared" si="15"/>
        <v>2026</v>
      </c>
      <c r="E893" s="67">
        <f t="shared" si="13"/>
        <v>46082</v>
      </c>
      <c r="F893" s="68" t="s">
        <v>17</v>
      </c>
      <c r="G893" s="68"/>
      <c r="H893" s="68"/>
      <c r="I893" s="64" t="s">
        <v>17</v>
      </c>
      <c r="J893" s="69"/>
      <c r="K893" s="69"/>
      <c r="L893" s="70"/>
      <c r="M893" s="70"/>
      <c r="N893" s="65"/>
      <c r="O893" s="71">
        <v>5933.51</v>
      </c>
      <c r="P893" s="72">
        <v>0</v>
      </c>
      <c r="Q893" s="73"/>
    </row>
    <row r="894" spans="1:17" ht="14.25" customHeight="1">
      <c r="A894" s="64" t="s">
        <v>122</v>
      </c>
      <c r="B894" s="65">
        <v>46106</v>
      </c>
      <c r="C894" s="66">
        <f t="shared" si="14"/>
        <v>3</v>
      </c>
      <c r="D894" s="66">
        <f t="shared" si="15"/>
        <v>2026</v>
      </c>
      <c r="E894" s="67">
        <f t="shared" si="13"/>
        <v>46082</v>
      </c>
      <c r="F894" s="68" t="s">
        <v>165</v>
      </c>
      <c r="G894" s="68"/>
      <c r="H894" s="68"/>
      <c r="I894" s="64" t="s">
        <v>139</v>
      </c>
      <c r="J894" s="69"/>
      <c r="K894" s="69"/>
      <c r="L894" s="70"/>
      <c r="M894" s="70"/>
      <c r="N894" s="65"/>
      <c r="O894" s="71">
        <v>18.32</v>
      </c>
      <c r="P894" s="72">
        <v>0</v>
      </c>
      <c r="Q894" s="73"/>
    </row>
    <row r="895" spans="1:17" ht="14.25" customHeight="1">
      <c r="A895" s="64" t="s">
        <v>122</v>
      </c>
      <c r="B895" s="65">
        <v>46106</v>
      </c>
      <c r="C895" s="66">
        <f t="shared" si="14"/>
        <v>3</v>
      </c>
      <c r="D895" s="66">
        <f t="shared" si="15"/>
        <v>2026</v>
      </c>
      <c r="E895" s="67">
        <f t="shared" si="13"/>
        <v>46082</v>
      </c>
      <c r="F895" s="68" t="s">
        <v>82</v>
      </c>
      <c r="G895" s="68"/>
      <c r="H895" s="68"/>
      <c r="I895" s="64" t="s">
        <v>152</v>
      </c>
      <c r="J895" s="69"/>
      <c r="K895" s="69"/>
      <c r="L895" s="70"/>
      <c r="M895" s="70"/>
      <c r="N895" s="65"/>
      <c r="O895" s="71">
        <v>0</v>
      </c>
      <c r="P895" s="72">
        <v>105.12</v>
      </c>
      <c r="Q895" s="73"/>
    </row>
    <row r="896" spans="1:17" ht="14.25" customHeight="1">
      <c r="A896" s="64" t="s">
        <v>122</v>
      </c>
      <c r="B896" s="65">
        <v>46106</v>
      </c>
      <c r="C896" s="66">
        <f t="shared" si="14"/>
        <v>3</v>
      </c>
      <c r="D896" s="66">
        <f t="shared" si="15"/>
        <v>2026</v>
      </c>
      <c r="E896" s="67">
        <f t="shared" si="13"/>
        <v>46082</v>
      </c>
      <c r="F896" s="68" t="s">
        <v>82</v>
      </c>
      <c r="G896" s="68"/>
      <c r="H896" s="68"/>
      <c r="I896" s="64" t="s">
        <v>152</v>
      </c>
      <c r="J896" s="69"/>
      <c r="K896" s="69"/>
      <c r="L896" s="70"/>
      <c r="M896" s="70"/>
      <c r="N896" s="65"/>
      <c r="O896" s="71">
        <v>0</v>
      </c>
      <c r="P896" s="72">
        <v>65.38</v>
      </c>
      <c r="Q896" s="73"/>
    </row>
    <row r="897" spans="1:17" ht="14.25" customHeight="1">
      <c r="A897" s="64" t="s">
        <v>122</v>
      </c>
      <c r="B897" s="65">
        <v>46106</v>
      </c>
      <c r="C897" s="66">
        <f t="shared" si="14"/>
        <v>3</v>
      </c>
      <c r="D897" s="66">
        <f t="shared" si="15"/>
        <v>2026</v>
      </c>
      <c r="E897" s="67">
        <f t="shared" si="13"/>
        <v>46082</v>
      </c>
      <c r="F897" s="68" t="s">
        <v>82</v>
      </c>
      <c r="G897" s="68"/>
      <c r="H897" s="68"/>
      <c r="I897" s="64" t="s">
        <v>152</v>
      </c>
      <c r="J897" s="69"/>
      <c r="K897" s="69"/>
      <c r="L897" s="70"/>
      <c r="M897" s="70"/>
      <c r="N897" s="65"/>
      <c r="O897" s="71">
        <v>0</v>
      </c>
      <c r="P897" s="72">
        <v>206.6</v>
      </c>
      <c r="Q897" s="73"/>
    </row>
    <row r="898" spans="1:17" ht="14.25" customHeight="1">
      <c r="A898" s="64" t="s">
        <v>122</v>
      </c>
      <c r="B898" s="65">
        <v>46106</v>
      </c>
      <c r="C898" s="66">
        <f t="shared" si="14"/>
        <v>3</v>
      </c>
      <c r="D898" s="66">
        <f t="shared" si="15"/>
        <v>2026</v>
      </c>
      <c r="E898" s="67">
        <f t="shared" si="13"/>
        <v>46082</v>
      </c>
      <c r="F898" s="68" t="s">
        <v>102</v>
      </c>
      <c r="G898" s="68"/>
      <c r="H898" s="68"/>
      <c r="I898" s="64" t="s">
        <v>129</v>
      </c>
      <c r="J898" s="69"/>
      <c r="K898" s="69"/>
      <c r="L898" s="70"/>
      <c r="M898" s="70"/>
      <c r="N898" s="65"/>
      <c r="O898" s="71">
        <v>0</v>
      </c>
      <c r="P898" s="72">
        <v>1.75</v>
      </c>
      <c r="Q898" s="73"/>
    </row>
    <row r="899" spans="1:17" ht="14.25" customHeight="1">
      <c r="A899" s="64" t="s">
        <v>122</v>
      </c>
      <c r="B899" s="65">
        <v>46106</v>
      </c>
      <c r="C899" s="66">
        <f t="shared" si="14"/>
        <v>3</v>
      </c>
      <c r="D899" s="66">
        <f t="shared" si="15"/>
        <v>2026</v>
      </c>
      <c r="E899" s="67">
        <f t="shared" si="13"/>
        <v>46082</v>
      </c>
      <c r="F899" s="68" t="s">
        <v>102</v>
      </c>
      <c r="G899" s="68"/>
      <c r="H899" s="68"/>
      <c r="I899" s="64" t="s">
        <v>129</v>
      </c>
      <c r="J899" s="69"/>
      <c r="K899" s="69"/>
      <c r="L899" s="70"/>
      <c r="M899" s="70"/>
      <c r="N899" s="65"/>
      <c r="O899" s="71">
        <v>0</v>
      </c>
      <c r="P899" s="72">
        <v>2.44</v>
      </c>
      <c r="Q899" s="73"/>
    </row>
    <row r="900" spans="1:17" ht="14.25" customHeight="1">
      <c r="A900" s="64" t="s">
        <v>122</v>
      </c>
      <c r="B900" s="65">
        <v>46106</v>
      </c>
      <c r="C900" s="66">
        <f t="shared" si="14"/>
        <v>3</v>
      </c>
      <c r="D900" s="66">
        <f t="shared" si="15"/>
        <v>2026</v>
      </c>
      <c r="E900" s="67">
        <f t="shared" si="13"/>
        <v>46082</v>
      </c>
      <c r="F900" s="68" t="s">
        <v>102</v>
      </c>
      <c r="G900" s="68"/>
      <c r="H900" s="68"/>
      <c r="I900" s="64" t="s">
        <v>129</v>
      </c>
      <c r="J900" s="69"/>
      <c r="K900" s="69"/>
      <c r="L900" s="70"/>
      <c r="M900" s="70"/>
      <c r="N900" s="65"/>
      <c r="O900" s="71">
        <v>0</v>
      </c>
      <c r="P900" s="72">
        <v>2.58</v>
      </c>
      <c r="Q900" s="73"/>
    </row>
    <row r="901" spans="1:17" ht="14.25" customHeight="1">
      <c r="A901" s="64" t="s">
        <v>122</v>
      </c>
      <c r="B901" s="65">
        <v>46106</v>
      </c>
      <c r="C901" s="66">
        <f t="shared" si="14"/>
        <v>3</v>
      </c>
      <c r="D901" s="66">
        <f t="shared" si="15"/>
        <v>2026</v>
      </c>
      <c r="E901" s="67">
        <f t="shared" si="13"/>
        <v>46082</v>
      </c>
      <c r="F901" s="68" t="s">
        <v>63</v>
      </c>
      <c r="G901" s="68"/>
      <c r="H901" s="68"/>
      <c r="I901" s="64" t="s">
        <v>490</v>
      </c>
      <c r="J901" s="69"/>
      <c r="K901" s="69"/>
      <c r="L901" s="70"/>
      <c r="M901" s="70"/>
      <c r="N901" s="65"/>
      <c r="O901" s="71">
        <v>0</v>
      </c>
      <c r="P901" s="72">
        <v>14457.33</v>
      </c>
      <c r="Q901" s="73"/>
    </row>
    <row r="902" spans="1:17" ht="14.25" customHeight="1">
      <c r="A902" s="64" t="s">
        <v>122</v>
      </c>
      <c r="B902" s="65">
        <v>46106</v>
      </c>
      <c r="C902" s="66">
        <f t="shared" si="14"/>
        <v>3</v>
      </c>
      <c r="D902" s="66">
        <f t="shared" si="15"/>
        <v>2026</v>
      </c>
      <c r="E902" s="67">
        <f t="shared" si="13"/>
        <v>46082</v>
      </c>
      <c r="F902" s="75" t="s">
        <v>82</v>
      </c>
      <c r="G902" s="68"/>
      <c r="H902" s="68"/>
      <c r="I902" s="64" t="s">
        <v>490</v>
      </c>
      <c r="J902" s="69"/>
      <c r="K902" s="69"/>
      <c r="L902" s="70"/>
      <c r="M902" s="70"/>
      <c r="N902" s="65"/>
      <c r="O902" s="71">
        <v>0</v>
      </c>
      <c r="P902" s="72">
        <v>3473.34</v>
      </c>
      <c r="Q902" s="73"/>
    </row>
    <row r="903" spans="1:17" ht="14.25" customHeight="1">
      <c r="A903" s="64" t="s">
        <v>122</v>
      </c>
      <c r="B903" s="65">
        <v>46106</v>
      </c>
      <c r="C903" s="66">
        <f t="shared" si="14"/>
        <v>3</v>
      </c>
      <c r="D903" s="66">
        <f t="shared" si="15"/>
        <v>2026</v>
      </c>
      <c r="E903" s="67">
        <f t="shared" si="13"/>
        <v>46082</v>
      </c>
      <c r="F903" s="68" t="s">
        <v>362</v>
      </c>
      <c r="G903" s="68"/>
      <c r="H903" s="68"/>
      <c r="I903" s="64" t="s">
        <v>490</v>
      </c>
      <c r="J903" s="69"/>
      <c r="K903" s="69"/>
      <c r="L903" s="70"/>
      <c r="M903" s="70"/>
      <c r="N903" s="65"/>
      <c r="O903" s="71">
        <v>0</v>
      </c>
      <c r="P903" s="72">
        <v>1887.74</v>
      </c>
      <c r="Q903" s="73"/>
    </row>
    <row r="904" spans="1:17" ht="14.25" customHeight="1">
      <c r="A904" s="64" t="s">
        <v>122</v>
      </c>
      <c r="B904" s="65">
        <v>46106</v>
      </c>
      <c r="C904" s="66">
        <f t="shared" si="14"/>
        <v>3</v>
      </c>
      <c r="D904" s="66">
        <f t="shared" si="15"/>
        <v>2026</v>
      </c>
      <c r="E904" s="67">
        <f t="shared" si="13"/>
        <v>46082</v>
      </c>
      <c r="F904" s="68" t="s">
        <v>362</v>
      </c>
      <c r="G904" s="68"/>
      <c r="H904" s="68"/>
      <c r="I904" s="64" t="s">
        <v>490</v>
      </c>
      <c r="J904" s="69"/>
      <c r="K904" s="69"/>
      <c r="L904" s="70"/>
      <c r="M904" s="70"/>
      <c r="N904" s="65"/>
      <c r="O904" s="71">
        <v>0</v>
      </c>
      <c r="P904" s="72">
        <v>1999.44</v>
      </c>
      <c r="Q904" s="73"/>
    </row>
    <row r="905" spans="1:17" ht="14.25" customHeight="1">
      <c r="A905" s="64" t="s">
        <v>122</v>
      </c>
      <c r="B905" s="65">
        <v>46106</v>
      </c>
      <c r="C905" s="66">
        <f t="shared" si="14"/>
        <v>3</v>
      </c>
      <c r="D905" s="66">
        <f t="shared" si="15"/>
        <v>2026</v>
      </c>
      <c r="E905" s="67">
        <f t="shared" si="13"/>
        <v>46082</v>
      </c>
      <c r="F905" s="68" t="s">
        <v>63</v>
      </c>
      <c r="G905" s="68"/>
      <c r="H905" s="68"/>
      <c r="I905" s="64" t="s">
        <v>491</v>
      </c>
      <c r="J905" s="69"/>
      <c r="K905" s="69"/>
      <c r="L905" s="70"/>
      <c r="M905" s="70"/>
      <c r="N905" s="65"/>
      <c r="O905" s="71">
        <v>0</v>
      </c>
      <c r="P905" s="72">
        <v>477.38</v>
      </c>
      <c r="Q905" s="73"/>
    </row>
    <row r="906" spans="1:17" ht="14.25" customHeight="1">
      <c r="A906" s="64" t="s">
        <v>122</v>
      </c>
      <c r="B906" s="65">
        <v>46106</v>
      </c>
      <c r="C906" s="66">
        <f t="shared" si="14"/>
        <v>3</v>
      </c>
      <c r="D906" s="66">
        <f t="shared" si="15"/>
        <v>2026</v>
      </c>
      <c r="E906" s="67">
        <f t="shared" si="13"/>
        <v>46082</v>
      </c>
      <c r="F906" s="68" t="s">
        <v>82</v>
      </c>
      <c r="G906" s="68"/>
      <c r="H906" s="68"/>
      <c r="I906" s="64" t="s">
        <v>491</v>
      </c>
      <c r="J906" s="69"/>
      <c r="K906" s="69"/>
      <c r="L906" s="70"/>
      <c r="M906" s="70"/>
      <c r="N906" s="65"/>
      <c r="O906" s="71">
        <v>0</v>
      </c>
      <c r="P906" s="72">
        <v>5968.28</v>
      </c>
      <c r="Q906" s="73"/>
    </row>
    <row r="907" spans="1:17" ht="14.25" customHeight="1">
      <c r="A907" s="64" t="s">
        <v>122</v>
      </c>
      <c r="B907" s="65">
        <v>46106</v>
      </c>
      <c r="C907" s="66">
        <f t="shared" si="14"/>
        <v>3</v>
      </c>
      <c r="D907" s="66">
        <f t="shared" si="15"/>
        <v>2026</v>
      </c>
      <c r="E907" s="67">
        <f t="shared" si="13"/>
        <v>46082</v>
      </c>
      <c r="F907" s="68" t="s">
        <v>63</v>
      </c>
      <c r="G907" s="68"/>
      <c r="H907" s="68"/>
      <c r="I907" s="64" t="s">
        <v>491</v>
      </c>
      <c r="J907" s="69"/>
      <c r="K907" s="69"/>
      <c r="L907" s="70"/>
      <c r="M907" s="70"/>
      <c r="N907" s="65"/>
      <c r="O907" s="71">
        <v>0</v>
      </c>
      <c r="P907" s="72">
        <v>3973.45</v>
      </c>
      <c r="Q907" s="73"/>
    </row>
    <row r="908" spans="1:17" ht="14.25" customHeight="1">
      <c r="A908" s="64" t="s">
        <v>122</v>
      </c>
      <c r="B908" s="65">
        <v>46106</v>
      </c>
      <c r="C908" s="66">
        <f t="shared" si="14"/>
        <v>3</v>
      </c>
      <c r="D908" s="66">
        <f t="shared" si="15"/>
        <v>2026</v>
      </c>
      <c r="E908" s="67">
        <f t="shared" si="13"/>
        <v>46082</v>
      </c>
      <c r="F908" s="75" t="s">
        <v>82</v>
      </c>
      <c r="G908" s="68"/>
      <c r="H908" s="68"/>
      <c r="I908" s="64" t="s">
        <v>491</v>
      </c>
      <c r="J908" s="69"/>
      <c r="K908" s="69"/>
      <c r="L908" s="70"/>
      <c r="M908" s="70"/>
      <c r="N908" s="65"/>
      <c r="O908" s="71">
        <v>0</v>
      </c>
      <c r="P908" s="72">
        <v>449.75</v>
      </c>
      <c r="Q908" s="73"/>
    </row>
    <row r="909" spans="1:17" ht="14.25" customHeight="1">
      <c r="A909" s="64" t="s">
        <v>132</v>
      </c>
      <c r="B909" s="65">
        <v>46106</v>
      </c>
      <c r="C909" s="66">
        <f t="shared" si="14"/>
        <v>3</v>
      </c>
      <c r="D909" s="66">
        <f t="shared" si="15"/>
        <v>2026</v>
      </c>
      <c r="E909" s="67">
        <f t="shared" si="13"/>
        <v>46082</v>
      </c>
      <c r="F909" s="75" t="s">
        <v>165</v>
      </c>
      <c r="G909" s="68"/>
      <c r="H909" s="68"/>
      <c r="I909" s="64" t="s">
        <v>139</v>
      </c>
      <c r="J909" s="69"/>
      <c r="K909" s="69"/>
      <c r="L909" s="70"/>
      <c r="M909" s="70"/>
      <c r="N909" s="65"/>
      <c r="O909" s="71">
        <v>0.74</v>
      </c>
      <c r="P909" s="72">
        <v>0</v>
      </c>
      <c r="Q909" s="73"/>
    </row>
    <row r="910" spans="1:17" ht="14.25" customHeight="1">
      <c r="A910" s="64" t="s">
        <v>132</v>
      </c>
      <c r="B910" s="65">
        <v>46106</v>
      </c>
      <c r="C910" s="66">
        <f t="shared" si="14"/>
        <v>3</v>
      </c>
      <c r="D910" s="66">
        <f t="shared" si="15"/>
        <v>2026</v>
      </c>
      <c r="E910" s="67">
        <f t="shared" si="13"/>
        <v>46082</v>
      </c>
      <c r="F910" s="68" t="s">
        <v>82</v>
      </c>
      <c r="G910" s="68"/>
      <c r="H910" s="68"/>
      <c r="I910" s="64" t="s">
        <v>152</v>
      </c>
      <c r="J910" s="69"/>
      <c r="K910" s="69"/>
      <c r="L910" s="70"/>
      <c r="M910" s="70"/>
      <c r="N910" s="65"/>
      <c r="O910" s="71">
        <v>0</v>
      </c>
      <c r="P910" s="72">
        <v>81.39</v>
      </c>
      <c r="Q910" s="73"/>
    </row>
    <row r="911" spans="1:17" ht="14.25" customHeight="1">
      <c r="A911" s="64" t="s">
        <v>132</v>
      </c>
      <c r="B911" s="65">
        <v>46106</v>
      </c>
      <c r="C911" s="66">
        <f t="shared" si="14"/>
        <v>3</v>
      </c>
      <c r="D911" s="66">
        <f t="shared" si="15"/>
        <v>2026</v>
      </c>
      <c r="E911" s="67">
        <f t="shared" si="13"/>
        <v>46082</v>
      </c>
      <c r="F911" s="68" t="s">
        <v>82</v>
      </c>
      <c r="G911" s="68"/>
      <c r="H911" s="68"/>
      <c r="I911" s="64" t="s">
        <v>152</v>
      </c>
      <c r="J911" s="69"/>
      <c r="K911" s="69"/>
      <c r="L911" s="70"/>
      <c r="M911" s="70"/>
      <c r="N911" s="65"/>
      <c r="O911" s="71">
        <v>0</v>
      </c>
      <c r="P911" s="72">
        <v>532.20000000000005</v>
      </c>
      <c r="Q911" s="73"/>
    </row>
    <row r="912" spans="1:17" ht="14.25" customHeight="1">
      <c r="A912" s="64" t="s">
        <v>132</v>
      </c>
      <c r="B912" s="65">
        <v>46106</v>
      </c>
      <c r="C912" s="66">
        <f t="shared" si="14"/>
        <v>3</v>
      </c>
      <c r="D912" s="66">
        <f t="shared" si="15"/>
        <v>2026</v>
      </c>
      <c r="E912" s="67">
        <f t="shared" si="13"/>
        <v>46082</v>
      </c>
      <c r="F912" s="68" t="s">
        <v>82</v>
      </c>
      <c r="G912" s="68"/>
      <c r="H912" s="68"/>
      <c r="I912" s="64" t="s">
        <v>152</v>
      </c>
      <c r="J912" s="69"/>
      <c r="K912" s="69"/>
      <c r="L912" s="70"/>
      <c r="M912" s="70"/>
      <c r="N912" s="65"/>
      <c r="O912" s="71">
        <v>0</v>
      </c>
      <c r="P912" s="72">
        <v>87.8</v>
      </c>
      <c r="Q912" s="73"/>
    </row>
    <row r="913" spans="1:17" ht="14.25" customHeight="1">
      <c r="A913" s="64" t="s">
        <v>132</v>
      </c>
      <c r="B913" s="65">
        <v>46106</v>
      </c>
      <c r="C913" s="66">
        <f t="shared" si="14"/>
        <v>3</v>
      </c>
      <c r="D913" s="66">
        <f t="shared" si="15"/>
        <v>2026</v>
      </c>
      <c r="E913" s="67">
        <f t="shared" si="13"/>
        <v>46082</v>
      </c>
      <c r="F913" s="68" t="s">
        <v>82</v>
      </c>
      <c r="G913" s="68"/>
      <c r="H913" s="68"/>
      <c r="I913" s="64" t="s">
        <v>152</v>
      </c>
      <c r="J913" s="69"/>
      <c r="K913" s="69"/>
      <c r="L913" s="70"/>
      <c r="M913" s="70"/>
      <c r="N913" s="65"/>
      <c r="O913" s="71">
        <v>0</v>
      </c>
      <c r="P913" s="72">
        <v>38</v>
      </c>
      <c r="Q913" s="73"/>
    </row>
    <row r="914" spans="1:17" ht="14.25" customHeight="1">
      <c r="A914" s="64" t="s">
        <v>132</v>
      </c>
      <c r="B914" s="65">
        <v>46106</v>
      </c>
      <c r="C914" s="66">
        <f t="shared" si="14"/>
        <v>3</v>
      </c>
      <c r="D914" s="66">
        <f t="shared" si="15"/>
        <v>2026</v>
      </c>
      <c r="E914" s="67">
        <f t="shared" si="13"/>
        <v>46082</v>
      </c>
      <c r="F914" s="68" t="s">
        <v>82</v>
      </c>
      <c r="G914" s="68"/>
      <c r="H914" s="68"/>
      <c r="I914" s="64" t="s">
        <v>152</v>
      </c>
      <c r="J914" s="69"/>
      <c r="K914" s="69"/>
      <c r="L914" s="70"/>
      <c r="M914" s="70"/>
      <c r="N914" s="65"/>
      <c r="O914" s="71">
        <v>0</v>
      </c>
      <c r="P914" s="72">
        <v>46.24</v>
      </c>
      <c r="Q914" s="73"/>
    </row>
    <row r="915" spans="1:17" ht="14.25" customHeight="1">
      <c r="A915" s="64" t="s">
        <v>132</v>
      </c>
      <c r="B915" s="65">
        <v>46106</v>
      </c>
      <c r="C915" s="66">
        <f t="shared" si="14"/>
        <v>3</v>
      </c>
      <c r="D915" s="66">
        <f t="shared" si="15"/>
        <v>2026</v>
      </c>
      <c r="E915" s="67">
        <f t="shared" si="13"/>
        <v>46082</v>
      </c>
      <c r="F915" s="68" t="s">
        <v>178</v>
      </c>
      <c r="G915" s="68"/>
      <c r="H915" s="68"/>
      <c r="I915" s="64" t="s">
        <v>152</v>
      </c>
      <c r="J915" s="69"/>
      <c r="K915" s="69"/>
      <c r="L915" s="70"/>
      <c r="M915" s="70"/>
      <c r="N915" s="65"/>
      <c r="O915" s="71">
        <v>0</v>
      </c>
      <c r="P915" s="72">
        <v>509.97</v>
      </c>
      <c r="Q915" s="73"/>
    </row>
    <row r="916" spans="1:17" ht="14.25" customHeight="1">
      <c r="A916" s="64" t="s">
        <v>132</v>
      </c>
      <c r="B916" s="65">
        <v>46106</v>
      </c>
      <c r="C916" s="66">
        <f t="shared" si="14"/>
        <v>3</v>
      </c>
      <c r="D916" s="66">
        <f t="shared" si="15"/>
        <v>2026</v>
      </c>
      <c r="E916" s="67">
        <f t="shared" si="13"/>
        <v>46082</v>
      </c>
      <c r="F916" s="68" t="s">
        <v>178</v>
      </c>
      <c r="G916" s="68"/>
      <c r="H916" s="68"/>
      <c r="I916" s="64" t="s">
        <v>152</v>
      </c>
      <c r="J916" s="69"/>
      <c r="K916" s="69"/>
      <c r="L916" s="70"/>
      <c r="M916" s="70"/>
      <c r="N916" s="65"/>
      <c r="O916" s="71">
        <v>0</v>
      </c>
      <c r="P916" s="72">
        <v>173.34</v>
      </c>
      <c r="Q916" s="73"/>
    </row>
    <row r="917" spans="1:17" ht="14.25" customHeight="1">
      <c r="A917" s="64" t="s">
        <v>132</v>
      </c>
      <c r="B917" s="65">
        <v>46106</v>
      </c>
      <c r="C917" s="66">
        <f t="shared" si="14"/>
        <v>3</v>
      </c>
      <c r="D917" s="66">
        <f t="shared" si="15"/>
        <v>2026</v>
      </c>
      <c r="E917" s="67">
        <f t="shared" si="13"/>
        <v>46082</v>
      </c>
      <c r="F917" s="68" t="s">
        <v>82</v>
      </c>
      <c r="G917" s="68"/>
      <c r="H917" s="68"/>
      <c r="I917" s="64" t="s">
        <v>152</v>
      </c>
      <c r="J917" s="69"/>
      <c r="K917" s="69"/>
      <c r="L917" s="70"/>
      <c r="M917" s="70"/>
      <c r="N917" s="65"/>
      <c r="O917" s="71">
        <v>0</v>
      </c>
      <c r="P917" s="72">
        <v>364.7</v>
      </c>
      <c r="Q917" s="73"/>
    </row>
    <row r="918" spans="1:17" ht="14.25" customHeight="1">
      <c r="A918" s="64" t="s">
        <v>132</v>
      </c>
      <c r="B918" s="65">
        <v>46106</v>
      </c>
      <c r="C918" s="66">
        <f t="shared" si="14"/>
        <v>3</v>
      </c>
      <c r="D918" s="66">
        <f t="shared" si="15"/>
        <v>2026</v>
      </c>
      <c r="E918" s="67">
        <f t="shared" si="13"/>
        <v>46082</v>
      </c>
      <c r="F918" s="78" t="s">
        <v>80</v>
      </c>
      <c r="G918" s="68"/>
      <c r="H918" s="68"/>
      <c r="I918" s="64" t="s">
        <v>449</v>
      </c>
      <c r="J918" s="69"/>
      <c r="K918" s="69"/>
      <c r="L918" s="70"/>
      <c r="M918" s="70"/>
      <c r="N918" s="65"/>
      <c r="O918" s="71">
        <v>0</v>
      </c>
      <c r="P918" s="72">
        <v>193.2</v>
      </c>
      <c r="Q918" s="73"/>
    </row>
    <row r="919" spans="1:17" ht="14.25" customHeight="1">
      <c r="A919" s="64" t="s">
        <v>132</v>
      </c>
      <c r="B919" s="65">
        <v>46106</v>
      </c>
      <c r="C919" s="66">
        <f t="shared" si="14"/>
        <v>3</v>
      </c>
      <c r="D919" s="66">
        <f t="shared" si="15"/>
        <v>2026</v>
      </c>
      <c r="E919" s="67">
        <f t="shared" si="13"/>
        <v>46082</v>
      </c>
      <c r="F919" s="78" t="s">
        <v>80</v>
      </c>
      <c r="G919" s="68"/>
      <c r="H919" s="68"/>
      <c r="I919" s="64" t="s">
        <v>451</v>
      </c>
      <c r="J919" s="69"/>
      <c r="K919" s="69"/>
      <c r="L919" s="70"/>
      <c r="M919" s="70"/>
      <c r="N919" s="65"/>
      <c r="O919" s="71">
        <v>0</v>
      </c>
      <c r="P919" s="72">
        <v>306.75</v>
      </c>
      <c r="Q919" s="73"/>
    </row>
    <row r="920" spans="1:17" ht="14.25" customHeight="1">
      <c r="A920" s="64" t="s">
        <v>132</v>
      </c>
      <c r="B920" s="65">
        <v>46106</v>
      </c>
      <c r="C920" s="66">
        <f t="shared" si="14"/>
        <v>3</v>
      </c>
      <c r="D920" s="66">
        <f t="shared" si="15"/>
        <v>2026</v>
      </c>
      <c r="E920" s="67">
        <f t="shared" si="13"/>
        <v>46082</v>
      </c>
      <c r="F920" s="68" t="s">
        <v>63</v>
      </c>
      <c r="G920" s="68"/>
      <c r="H920" s="68"/>
      <c r="I920" s="64" t="s">
        <v>490</v>
      </c>
      <c r="J920" s="69"/>
      <c r="K920" s="69"/>
      <c r="L920" s="70"/>
      <c r="M920" s="70"/>
      <c r="N920" s="65"/>
      <c r="O920" s="71">
        <v>0</v>
      </c>
      <c r="P920" s="72">
        <v>5091.7700000000004</v>
      </c>
      <c r="Q920" s="73"/>
    </row>
    <row r="921" spans="1:17" ht="14.25" customHeight="1">
      <c r="A921" s="64" t="s">
        <v>1</v>
      </c>
      <c r="B921" s="65">
        <v>46107</v>
      </c>
      <c r="C921" s="66">
        <f t="shared" si="14"/>
        <v>3</v>
      </c>
      <c r="D921" s="66">
        <f t="shared" si="15"/>
        <v>2026</v>
      </c>
      <c r="E921" s="67">
        <f t="shared" si="13"/>
        <v>46082</v>
      </c>
      <c r="F921" s="68" t="s">
        <v>142</v>
      </c>
      <c r="G921" s="68"/>
      <c r="H921" s="68"/>
      <c r="I921" s="64" t="s">
        <v>146</v>
      </c>
      <c r="J921" s="69"/>
      <c r="K921" s="69"/>
      <c r="L921" s="70"/>
      <c r="M921" s="70"/>
      <c r="N921" s="65"/>
      <c r="O921" s="71">
        <v>1518</v>
      </c>
      <c r="P921" s="72">
        <v>0</v>
      </c>
      <c r="Q921" s="73"/>
    </row>
    <row r="922" spans="1:17" ht="14.25" customHeight="1">
      <c r="A922" s="64" t="s">
        <v>1</v>
      </c>
      <c r="B922" s="65">
        <v>46107</v>
      </c>
      <c r="C922" s="66">
        <f t="shared" si="14"/>
        <v>3</v>
      </c>
      <c r="D922" s="66">
        <f t="shared" si="15"/>
        <v>2026</v>
      </c>
      <c r="E922" s="67">
        <f t="shared" si="13"/>
        <v>46082</v>
      </c>
      <c r="F922" s="68" t="s">
        <v>142</v>
      </c>
      <c r="G922" s="68"/>
      <c r="H922" s="68"/>
      <c r="I922" s="64" t="s">
        <v>146</v>
      </c>
      <c r="J922" s="69"/>
      <c r="K922" s="69"/>
      <c r="L922" s="70"/>
      <c r="M922" s="70"/>
      <c r="N922" s="65"/>
      <c r="O922" s="71">
        <v>1518</v>
      </c>
      <c r="P922" s="72">
        <v>0</v>
      </c>
      <c r="Q922" s="73"/>
    </row>
    <row r="923" spans="1:17" ht="14.25" customHeight="1">
      <c r="A923" s="64" t="s">
        <v>1</v>
      </c>
      <c r="B923" s="65">
        <v>46107</v>
      </c>
      <c r="C923" s="66">
        <f t="shared" si="14"/>
        <v>3</v>
      </c>
      <c r="D923" s="66">
        <f t="shared" si="15"/>
        <v>2026</v>
      </c>
      <c r="E923" s="67">
        <f t="shared" si="13"/>
        <v>46082</v>
      </c>
      <c r="F923" s="68" t="s">
        <v>142</v>
      </c>
      <c r="G923" s="68"/>
      <c r="H923" s="68"/>
      <c r="I923" s="64" t="s">
        <v>146</v>
      </c>
      <c r="J923" s="69"/>
      <c r="K923" s="69"/>
      <c r="L923" s="70"/>
      <c r="M923" s="70"/>
      <c r="N923" s="65"/>
      <c r="O923" s="71">
        <v>1518</v>
      </c>
      <c r="P923" s="72">
        <v>0</v>
      </c>
      <c r="Q923" s="73"/>
    </row>
    <row r="924" spans="1:17" ht="14.25" customHeight="1">
      <c r="A924" s="64" t="s">
        <v>1</v>
      </c>
      <c r="B924" s="65">
        <v>46107</v>
      </c>
      <c r="C924" s="66">
        <f t="shared" si="14"/>
        <v>3</v>
      </c>
      <c r="D924" s="66">
        <f t="shared" si="15"/>
        <v>2026</v>
      </c>
      <c r="E924" s="67">
        <f t="shared" si="13"/>
        <v>46082</v>
      </c>
      <c r="F924" s="68" t="s">
        <v>142</v>
      </c>
      <c r="G924" s="68"/>
      <c r="H924" s="68"/>
      <c r="I924" s="64" t="s">
        <v>146</v>
      </c>
      <c r="J924" s="69"/>
      <c r="K924" s="69"/>
      <c r="L924" s="70"/>
      <c r="M924" s="70"/>
      <c r="N924" s="65"/>
      <c r="O924" s="71">
        <v>2000</v>
      </c>
      <c r="P924" s="72">
        <v>0</v>
      </c>
      <c r="Q924" s="73"/>
    </row>
    <row r="925" spans="1:17" ht="14.25" customHeight="1">
      <c r="A925" s="64" t="s">
        <v>1</v>
      </c>
      <c r="B925" s="65">
        <v>46107</v>
      </c>
      <c r="C925" s="66">
        <f t="shared" si="14"/>
        <v>3</v>
      </c>
      <c r="D925" s="66">
        <f t="shared" si="15"/>
        <v>2026</v>
      </c>
      <c r="E925" s="67">
        <f t="shared" si="13"/>
        <v>46082</v>
      </c>
      <c r="F925" s="68" t="s">
        <v>142</v>
      </c>
      <c r="G925" s="68"/>
      <c r="H925" s="68"/>
      <c r="I925" s="64" t="s">
        <v>146</v>
      </c>
      <c r="J925" s="69"/>
      <c r="K925" s="69"/>
      <c r="L925" s="70"/>
      <c r="M925" s="70"/>
      <c r="N925" s="65"/>
      <c r="O925" s="71">
        <v>2000</v>
      </c>
      <c r="P925" s="72">
        <v>0</v>
      </c>
      <c r="Q925" s="73"/>
    </row>
    <row r="926" spans="1:17" ht="14.25" customHeight="1">
      <c r="A926" s="64" t="s">
        <v>1</v>
      </c>
      <c r="B926" s="65">
        <v>46107</v>
      </c>
      <c r="C926" s="66">
        <f t="shared" si="14"/>
        <v>3</v>
      </c>
      <c r="D926" s="66">
        <f t="shared" si="15"/>
        <v>2026</v>
      </c>
      <c r="E926" s="67">
        <f t="shared" si="13"/>
        <v>46082</v>
      </c>
      <c r="F926" s="68" t="s">
        <v>142</v>
      </c>
      <c r="G926" s="68"/>
      <c r="H926" s="68"/>
      <c r="I926" s="64" t="s">
        <v>146</v>
      </c>
      <c r="J926" s="69"/>
      <c r="K926" s="69"/>
      <c r="L926" s="70"/>
      <c r="M926" s="70"/>
      <c r="N926" s="65"/>
      <c r="O926" s="71">
        <v>2000</v>
      </c>
      <c r="P926" s="72">
        <v>0</v>
      </c>
      <c r="Q926" s="73"/>
    </row>
    <row r="927" spans="1:17" ht="14.25" customHeight="1">
      <c r="A927" s="64" t="s">
        <v>1</v>
      </c>
      <c r="B927" s="65">
        <v>46107</v>
      </c>
      <c r="C927" s="66">
        <f t="shared" si="14"/>
        <v>3</v>
      </c>
      <c r="D927" s="66">
        <f t="shared" si="15"/>
        <v>2026</v>
      </c>
      <c r="E927" s="67">
        <f t="shared" si="13"/>
        <v>46082</v>
      </c>
      <c r="F927" s="68" t="s">
        <v>142</v>
      </c>
      <c r="G927" s="68"/>
      <c r="H927" s="68"/>
      <c r="I927" s="64" t="s">
        <v>146</v>
      </c>
      <c r="J927" s="69"/>
      <c r="K927" s="69"/>
      <c r="L927" s="70"/>
      <c r="M927" s="70"/>
      <c r="N927" s="65"/>
      <c r="O927" s="71">
        <v>1267.33</v>
      </c>
      <c r="P927" s="72">
        <v>0</v>
      </c>
      <c r="Q927" s="73"/>
    </row>
    <row r="928" spans="1:17" ht="14.25" customHeight="1">
      <c r="A928" s="64" t="s">
        <v>1</v>
      </c>
      <c r="B928" s="65">
        <v>46107</v>
      </c>
      <c r="C928" s="66">
        <f t="shared" si="14"/>
        <v>3</v>
      </c>
      <c r="D928" s="66">
        <f t="shared" si="15"/>
        <v>2026</v>
      </c>
      <c r="E928" s="67">
        <f t="shared" si="13"/>
        <v>46082</v>
      </c>
      <c r="F928" s="68" t="s">
        <v>142</v>
      </c>
      <c r="G928" s="68"/>
      <c r="H928" s="68"/>
      <c r="I928" s="64" t="s">
        <v>146</v>
      </c>
      <c r="J928" s="69"/>
      <c r="K928" s="69"/>
      <c r="L928" s="70"/>
      <c r="M928" s="70"/>
      <c r="N928" s="65"/>
      <c r="O928" s="71">
        <v>1620</v>
      </c>
      <c r="P928" s="72">
        <v>0</v>
      </c>
      <c r="Q928" s="73"/>
    </row>
    <row r="929" spans="1:17" ht="14.25" customHeight="1">
      <c r="A929" s="64" t="s">
        <v>1</v>
      </c>
      <c r="B929" s="65">
        <v>46107</v>
      </c>
      <c r="C929" s="66">
        <f t="shared" si="14"/>
        <v>3</v>
      </c>
      <c r="D929" s="66">
        <f t="shared" si="15"/>
        <v>2026</v>
      </c>
      <c r="E929" s="67">
        <f t="shared" si="13"/>
        <v>46082</v>
      </c>
      <c r="F929" s="68" t="s">
        <v>142</v>
      </c>
      <c r="G929" s="68"/>
      <c r="H929" s="68"/>
      <c r="I929" s="64" t="s">
        <v>146</v>
      </c>
      <c r="J929" s="69"/>
      <c r="K929" s="69"/>
      <c r="L929" s="70"/>
      <c r="M929" s="70"/>
      <c r="N929" s="65"/>
      <c r="O929" s="71">
        <v>6202.73</v>
      </c>
      <c r="P929" s="72">
        <v>0</v>
      </c>
      <c r="Q929" s="73"/>
    </row>
    <row r="930" spans="1:17" ht="14.25" customHeight="1">
      <c r="A930" s="64" t="s">
        <v>1</v>
      </c>
      <c r="B930" s="65">
        <v>46107</v>
      </c>
      <c r="C930" s="66">
        <f t="shared" si="14"/>
        <v>3</v>
      </c>
      <c r="D930" s="66">
        <f t="shared" si="15"/>
        <v>2026</v>
      </c>
      <c r="E930" s="67">
        <f t="shared" si="13"/>
        <v>46082</v>
      </c>
      <c r="F930" s="68" t="s">
        <v>142</v>
      </c>
      <c r="G930" s="68"/>
      <c r="H930" s="68"/>
      <c r="I930" s="64" t="s">
        <v>146</v>
      </c>
      <c r="J930" s="69"/>
      <c r="K930" s="69"/>
      <c r="L930" s="70"/>
      <c r="M930" s="70"/>
      <c r="N930" s="65"/>
      <c r="O930" s="71">
        <v>360</v>
      </c>
      <c r="P930" s="72">
        <v>0</v>
      </c>
      <c r="Q930" s="73"/>
    </row>
    <row r="931" spans="1:17" ht="14.25" customHeight="1">
      <c r="A931" s="64" t="s">
        <v>1</v>
      </c>
      <c r="B931" s="65">
        <v>46107</v>
      </c>
      <c r="C931" s="66">
        <f t="shared" si="14"/>
        <v>3</v>
      </c>
      <c r="D931" s="66">
        <f t="shared" si="15"/>
        <v>2026</v>
      </c>
      <c r="E931" s="67">
        <f t="shared" si="13"/>
        <v>46082</v>
      </c>
      <c r="F931" s="68" t="s">
        <v>142</v>
      </c>
      <c r="G931" s="68"/>
      <c r="H931" s="68"/>
      <c r="I931" s="64" t="s">
        <v>146</v>
      </c>
      <c r="J931" s="69"/>
      <c r="K931" s="69"/>
      <c r="L931" s="70"/>
      <c r="M931" s="70"/>
      <c r="N931" s="65"/>
      <c r="O931" s="71">
        <v>5217.92</v>
      </c>
      <c r="P931" s="72">
        <v>0</v>
      </c>
      <c r="Q931" s="73"/>
    </row>
    <row r="932" spans="1:17" ht="14.25" customHeight="1">
      <c r="A932" s="64" t="s">
        <v>1</v>
      </c>
      <c r="B932" s="65">
        <v>46107</v>
      </c>
      <c r="C932" s="66">
        <f t="shared" si="14"/>
        <v>3</v>
      </c>
      <c r="D932" s="66">
        <f t="shared" si="15"/>
        <v>2026</v>
      </c>
      <c r="E932" s="67">
        <f t="shared" si="13"/>
        <v>46082</v>
      </c>
      <c r="F932" s="68" t="s">
        <v>142</v>
      </c>
      <c r="G932" s="68"/>
      <c r="H932" s="68"/>
      <c r="I932" s="64" t="s">
        <v>146</v>
      </c>
      <c r="J932" s="69"/>
      <c r="K932" s="69"/>
      <c r="L932" s="70"/>
      <c r="M932" s="70"/>
      <c r="N932" s="65"/>
      <c r="O932" s="71">
        <v>4563.21</v>
      </c>
      <c r="P932" s="72">
        <v>0</v>
      </c>
      <c r="Q932" s="73"/>
    </row>
    <row r="933" spans="1:17" ht="14.25" customHeight="1">
      <c r="A933" s="64" t="s">
        <v>1</v>
      </c>
      <c r="B933" s="65">
        <v>46107</v>
      </c>
      <c r="C933" s="66">
        <f t="shared" si="14"/>
        <v>3</v>
      </c>
      <c r="D933" s="66">
        <f t="shared" si="15"/>
        <v>2026</v>
      </c>
      <c r="E933" s="67">
        <f t="shared" si="13"/>
        <v>46082</v>
      </c>
      <c r="F933" s="68" t="s">
        <v>142</v>
      </c>
      <c r="G933" s="68"/>
      <c r="H933" s="68"/>
      <c r="I933" s="64" t="s">
        <v>146</v>
      </c>
      <c r="J933" s="69"/>
      <c r="K933" s="69"/>
      <c r="L933" s="70"/>
      <c r="M933" s="70"/>
      <c r="N933" s="65"/>
      <c r="O933" s="71">
        <v>182.89</v>
      </c>
      <c r="P933" s="72">
        <v>0</v>
      </c>
      <c r="Q933" s="73"/>
    </row>
    <row r="934" spans="1:17" ht="14.25" customHeight="1">
      <c r="A934" s="64" t="s">
        <v>1</v>
      </c>
      <c r="B934" s="65">
        <v>46107</v>
      </c>
      <c r="C934" s="66">
        <f t="shared" si="14"/>
        <v>3</v>
      </c>
      <c r="D934" s="66">
        <f t="shared" si="15"/>
        <v>2026</v>
      </c>
      <c r="E934" s="67">
        <f t="shared" si="13"/>
        <v>46082</v>
      </c>
      <c r="F934" s="68" t="s">
        <v>142</v>
      </c>
      <c r="G934" s="68"/>
      <c r="H934" s="68"/>
      <c r="I934" s="64" t="s">
        <v>146</v>
      </c>
      <c r="J934" s="69"/>
      <c r="K934" s="69"/>
      <c r="L934" s="70"/>
      <c r="M934" s="70"/>
      <c r="N934" s="65"/>
      <c r="O934" s="71">
        <v>1518</v>
      </c>
      <c r="P934" s="72">
        <v>0</v>
      </c>
      <c r="Q934" s="73"/>
    </row>
    <row r="935" spans="1:17" ht="14.25" customHeight="1">
      <c r="A935" s="64" t="s">
        <v>1</v>
      </c>
      <c r="B935" s="65">
        <v>46107</v>
      </c>
      <c r="C935" s="66">
        <f t="shared" si="14"/>
        <v>3</v>
      </c>
      <c r="D935" s="66">
        <f t="shared" si="15"/>
        <v>2026</v>
      </c>
      <c r="E935" s="67">
        <f t="shared" si="13"/>
        <v>46082</v>
      </c>
      <c r="F935" s="68" t="s">
        <v>142</v>
      </c>
      <c r="G935" s="68"/>
      <c r="H935" s="68"/>
      <c r="I935" s="64" t="s">
        <v>146</v>
      </c>
      <c r="J935" s="69"/>
      <c r="K935" s="69"/>
      <c r="L935" s="70"/>
      <c r="M935" s="70"/>
      <c r="N935" s="65"/>
      <c r="O935" s="71">
        <v>1518</v>
      </c>
      <c r="P935" s="72">
        <v>0</v>
      </c>
      <c r="Q935" s="73"/>
    </row>
    <row r="936" spans="1:17" ht="14.25" customHeight="1">
      <c r="A936" s="64" t="s">
        <v>1</v>
      </c>
      <c r="B936" s="65">
        <v>46107</v>
      </c>
      <c r="C936" s="66">
        <f t="shared" si="14"/>
        <v>3</v>
      </c>
      <c r="D936" s="66">
        <f t="shared" si="15"/>
        <v>2026</v>
      </c>
      <c r="E936" s="67">
        <f t="shared" si="13"/>
        <v>46082</v>
      </c>
      <c r="F936" s="68" t="s">
        <v>142</v>
      </c>
      <c r="G936" s="68"/>
      <c r="H936" s="68"/>
      <c r="I936" s="64" t="s">
        <v>146</v>
      </c>
      <c r="J936" s="69"/>
      <c r="K936" s="69"/>
      <c r="L936" s="70"/>
      <c r="M936" s="70"/>
      <c r="N936" s="65"/>
      <c r="O936" s="71">
        <v>1518</v>
      </c>
      <c r="P936" s="72">
        <v>0</v>
      </c>
      <c r="Q936" s="73"/>
    </row>
    <row r="937" spans="1:17" ht="14.25" customHeight="1">
      <c r="A937" s="64" t="s">
        <v>1</v>
      </c>
      <c r="B937" s="65">
        <v>46107</v>
      </c>
      <c r="C937" s="66">
        <f t="shared" si="14"/>
        <v>3</v>
      </c>
      <c r="D937" s="66">
        <f t="shared" si="15"/>
        <v>2026</v>
      </c>
      <c r="E937" s="67">
        <f t="shared" si="13"/>
        <v>46082</v>
      </c>
      <c r="F937" s="68" t="s">
        <v>142</v>
      </c>
      <c r="G937" s="68"/>
      <c r="H937" s="68"/>
      <c r="I937" s="64" t="s">
        <v>146</v>
      </c>
      <c r="J937" s="69"/>
      <c r="K937" s="69"/>
      <c r="L937" s="70"/>
      <c r="M937" s="70"/>
      <c r="N937" s="65"/>
      <c r="O937" s="71">
        <v>2000</v>
      </c>
      <c r="P937" s="72">
        <v>0</v>
      </c>
      <c r="Q937" s="73"/>
    </row>
    <row r="938" spans="1:17" ht="14.25" customHeight="1">
      <c r="A938" s="64" t="s">
        <v>1</v>
      </c>
      <c r="B938" s="65">
        <v>46107</v>
      </c>
      <c r="C938" s="66">
        <f t="shared" si="14"/>
        <v>3</v>
      </c>
      <c r="D938" s="66">
        <f t="shared" si="15"/>
        <v>2026</v>
      </c>
      <c r="E938" s="67">
        <f t="shared" si="13"/>
        <v>46082</v>
      </c>
      <c r="F938" s="68" t="s">
        <v>142</v>
      </c>
      <c r="G938" s="68"/>
      <c r="H938" s="68"/>
      <c r="I938" s="64" t="s">
        <v>146</v>
      </c>
      <c r="J938" s="69"/>
      <c r="K938" s="69"/>
      <c r="L938" s="70"/>
      <c r="M938" s="70"/>
      <c r="N938" s="65"/>
      <c r="O938" s="71">
        <v>2000</v>
      </c>
      <c r="P938" s="72">
        <v>0</v>
      </c>
      <c r="Q938" s="73"/>
    </row>
    <row r="939" spans="1:17" ht="14.25" customHeight="1">
      <c r="A939" s="64" t="s">
        <v>1</v>
      </c>
      <c r="B939" s="65">
        <v>46107</v>
      </c>
      <c r="C939" s="66">
        <f t="shared" si="14"/>
        <v>3</v>
      </c>
      <c r="D939" s="66">
        <f t="shared" si="15"/>
        <v>2026</v>
      </c>
      <c r="E939" s="67">
        <f t="shared" si="13"/>
        <v>46082</v>
      </c>
      <c r="F939" s="68" t="s">
        <v>142</v>
      </c>
      <c r="G939" s="68"/>
      <c r="H939" s="68"/>
      <c r="I939" s="64" t="s">
        <v>146</v>
      </c>
      <c r="J939" s="69"/>
      <c r="K939" s="69"/>
      <c r="L939" s="70"/>
      <c r="M939" s="70"/>
      <c r="N939" s="65"/>
      <c r="O939" s="71">
        <v>2000</v>
      </c>
      <c r="P939" s="72">
        <v>0</v>
      </c>
      <c r="Q939" s="73"/>
    </row>
    <row r="940" spans="1:17" ht="14.25" customHeight="1">
      <c r="A940" s="64" t="s">
        <v>1</v>
      </c>
      <c r="B940" s="65">
        <v>46107</v>
      </c>
      <c r="C940" s="66">
        <f t="shared" si="14"/>
        <v>3</v>
      </c>
      <c r="D940" s="66">
        <f t="shared" si="15"/>
        <v>2026</v>
      </c>
      <c r="E940" s="67">
        <f t="shared" si="13"/>
        <v>46082</v>
      </c>
      <c r="F940" s="68" t="s">
        <v>142</v>
      </c>
      <c r="G940" s="68"/>
      <c r="H940" s="68"/>
      <c r="I940" s="64" t="s">
        <v>146</v>
      </c>
      <c r="J940" s="69"/>
      <c r="K940" s="69"/>
      <c r="L940" s="70"/>
      <c r="M940" s="70"/>
      <c r="N940" s="65"/>
      <c r="O940" s="71">
        <v>1267.33</v>
      </c>
      <c r="P940" s="72">
        <v>0</v>
      </c>
      <c r="Q940" s="73"/>
    </row>
    <row r="941" spans="1:17" ht="14.25" customHeight="1">
      <c r="A941" s="64" t="s">
        <v>1</v>
      </c>
      <c r="B941" s="65">
        <v>46107</v>
      </c>
      <c r="C941" s="66">
        <f t="shared" si="14"/>
        <v>3</v>
      </c>
      <c r="D941" s="66">
        <f t="shared" si="15"/>
        <v>2026</v>
      </c>
      <c r="E941" s="67">
        <f t="shared" si="13"/>
        <v>46082</v>
      </c>
      <c r="F941" s="68" t="s">
        <v>142</v>
      </c>
      <c r="G941" s="68"/>
      <c r="H941" s="68"/>
      <c r="I941" s="64" t="s">
        <v>146</v>
      </c>
      <c r="J941" s="69"/>
      <c r="K941" s="69"/>
      <c r="L941" s="70"/>
      <c r="M941" s="70"/>
      <c r="N941" s="65"/>
      <c r="O941" s="71">
        <v>1620</v>
      </c>
      <c r="P941" s="72">
        <v>0</v>
      </c>
      <c r="Q941" s="73"/>
    </row>
    <row r="942" spans="1:17" ht="14.25" customHeight="1">
      <c r="A942" s="64" t="s">
        <v>1</v>
      </c>
      <c r="B942" s="65">
        <v>46107</v>
      </c>
      <c r="C942" s="66">
        <f t="shared" si="14"/>
        <v>3</v>
      </c>
      <c r="D942" s="66">
        <f t="shared" si="15"/>
        <v>2026</v>
      </c>
      <c r="E942" s="67">
        <f t="shared" si="13"/>
        <v>46082</v>
      </c>
      <c r="F942" s="68" t="s">
        <v>142</v>
      </c>
      <c r="G942" s="68"/>
      <c r="H942" s="68"/>
      <c r="I942" s="64" t="s">
        <v>146</v>
      </c>
      <c r="J942" s="69"/>
      <c r="K942" s="69"/>
      <c r="L942" s="70"/>
      <c r="M942" s="70"/>
      <c r="N942" s="65"/>
      <c r="O942" s="71">
        <v>6202.73</v>
      </c>
      <c r="P942" s="72">
        <v>0</v>
      </c>
      <c r="Q942" s="73"/>
    </row>
    <row r="943" spans="1:17" ht="14.25" customHeight="1">
      <c r="A943" s="64" t="s">
        <v>1</v>
      </c>
      <c r="B943" s="65">
        <v>46107</v>
      </c>
      <c r="C943" s="66">
        <f t="shared" si="14"/>
        <v>3</v>
      </c>
      <c r="D943" s="66">
        <f t="shared" si="15"/>
        <v>2026</v>
      </c>
      <c r="E943" s="67">
        <f t="shared" si="13"/>
        <v>46082</v>
      </c>
      <c r="F943" s="68" t="s">
        <v>142</v>
      </c>
      <c r="G943" s="68"/>
      <c r="H943" s="68"/>
      <c r="I943" s="64" t="s">
        <v>146</v>
      </c>
      <c r="J943" s="69"/>
      <c r="K943" s="69"/>
      <c r="L943" s="70"/>
      <c r="M943" s="70"/>
      <c r="N943" s="65"/>
      <c r="O943" s="71">
        <v>360</v>
      </c>
      <c r="P943" s="72">
        <v>0</v>
      </c>
      <c r="Q943" s="73"/>
    </row>
    <row r="944" spans="1:17" ht="14.25" customHeight="1">
      <c r="A944" s="64" t="s">
        <v>1</v>
      </c>
      <c r="B944" s="65">
        <v>46107</v>
      </c>
      <c r="C944" s="66">
        <f t="shared" si="14"/>
        <v>3</v>
      </c>
      <c r="D944" s="66">
        <f t="shared" si="15"/>
        <v>2026</v>
      </c>
      <c r="E944" s="67">
        <f t="shared" si="13"/>
        <v>46082</v>
      </c>
      <c r="F944" s="68" t="s">
        <v>142</v>
      </c>
      <c r="G944" s="68"/>
      <c r="H944" s="68"/>
      <c r="I944" s="64" t="s">
        <v>146</v>
      </c>
      <c r="J944" s="69"/>
      <c r="K944" s="69"/>
      <c r="L944" s="70"/>
      <c r="M944" s="70"/>
      <c r="N944" s="65"/>
      <c r="O944" s="71">
        <v>1900</v>
      </c>
      <c r="P944" s="72">
        <v>0</v>
      </c>
      <c r="Q944" s="73"/>
    </row>
    <row r="945" spans="1:17" ht="14.25" customHeight="1">
      <c r="A945" s="64" t="s">
        <v>1</v>
      </c>
      <c r="B945" s="65">
        <v>46107</v>
      </c>
      <c r="C945" s="66">
        <f t="shared" si="14"/>
        <v>3</v>
      </c>
      <c r="D945" s="66">
        <f t="shared" si="15"/>
        <v>2026</v>
      </c>
      <c r="E945" s="67">
        <f t="shared" si="13"/>
        <v>46082</v>
      </c>
      <c r="F945" s="68" t="s">
        <v>142</v>
      </c>
      <c r="G945" s="68"/>
      <c r="H945" s="68"/>
      <c r="I945" s="64" t="s">
        <v>146</v>
      </c>
      <c r="J945" s="69"/>
      <c r="K945" s="69"/>
      <c r="L945" s="70"/>
      <c r="M945" s="70"/>
      <c r="N945" s="65"/>
      <c r="O945" s="71">
        <v>5217.92</v>
      </c>
      <c r="P945" s="72">
        <v>0</v>
      </c>
      <c r="Q945" s="73"/>
    </row>
    <row r="946" spans="1:17" ht="14.25" customHeight="1">
      <c r="A946" s="64" t="s">
        <v>1</v>
      </c>
      <c r="B946" s="65">
        <v>46107</v>
      </c>
      <c r="C946" s="66">
        <f t="shared" si="14"/>
        <v>3</v>
      </c>
      <c r="D946" s="66">
        <f t="shared" si="15"/>
        <v>2026</v>
      </c>
      <c r="E946" s="67">
        <f t="shared" si="13"/>
        <v>46082</v>
      </c>
      <c r="F946" s="68" t="s">
        <v>142</v>
      </c>
      <c r="G946" s="68"/>
      <c r="H946" s="68"/>
      <c r="I946" s="64" t="s">
        <v>146</v>
      </c>
      <c r="J946" s="69"/>
      <c r="K946" s="69"/>
      <c r="L946" s="70"/>
      <c r="M946" s="70"/>
      <c r="N946" s="65"/>
      <c r="O946" s="71">
        <v>4563.21</v>
      </c>
      <c r="P946" s="72">
        <v>0</v>
      </c>
      <c r="Q946" s="73"/>
    </row>
    <row r="947" spans="1:17" ht="14.25" customHeight="1">
      <c r="A947" s="64" t="s">
        <v>1</v>
      </c>
      <c r="B947" s="65">
        <v>46107</v>
      </c>
      <c r="C947" s="66">
        <f t="shared" si="14"/>
        <v>3</v>
      </c>
      <c r="D947" s="66">
        <f t="shared" si="15"/>
        <v>2026</v>
      </c>
      <c r="E947" s="67">
        <f t="shared" si="13"/>
        <v>46082</v>
      </c>
      <c r="F947" s="68" t="s">
        <v>142</v>
      </c>
      <c r="G947" s="68"/>
      <c r="H947" s="68"/>
      <c r="I947" s="64" t="s">
        <v>146</v>
      </c>
      <c r="J947" s="69"/>
      <c r="K947" s="69"/>
      <c r="L947" s="70"/>
      <c r="M947" s="70"/>
      <c r="N947" s="65"/>
      <c r="O947" s="71">
        <v>9000</v>
      </c>
      <c r="P947" s="72">
        <v>0</v>
      </c>
      <c r="Q947" s="73"/>
    </row>
    <row r="948" spans="1:17" ht="14.25" customHeight="1">
      <c r="A948" s="64" t="s">
        <v>1</v>
      </c>
      <c r="B948" s="65">
        <v>46107</v>
      </c>
      <c r="C948" s="66">
        <f t="shared" si="14"/>
        <v>3</v>
      </c>
      <c r="D948" s="66">
        <f t="shared" si="15"/>
        <v>2026</v>
      </c>
      <c r="E948" s="67">
        <f t="shared" si="13"/>
        <v>46082</v>
      </c>
      <c r="F948" s="68" t="s">
        <v>142</v>
      </c>
      <c r="G948" s="68"/>
      <c r="H948" s="68"/>
      <c r="I948" s="64" t="s">
        <v>146</v>
      </c>
      <c r="J948" s="69"/>
      <c r="K948" s="69"/>
      <c r="L948" s="70"/>
      <c r="M948" s="70"/>
      <c r="N948" s="65"/>
      <c r="O948" s="71">
        <v>546.16999999999996</v>
      </c>
      <c r="P948" s="72">
        <v>0</v>
      </c>
      <c r="Q948" s="73"/>
    </row>
    <row r="949" spans="1:17" ht="14.25" customHeight="1">
      <c r="A949" s="64" t="s">
        <v>1</v>
      </c>
      <c r="B949" s="65">
        <v>46107</v>
      </c>
      <c r="C949" s="66">
        <f t="shared" si="14"/>
        <v>3</v>
      </c>
      <c r="D949" s="66">
        <f t="shared" si="15"/>
        <v>2026</v>
      </c>
      <c r="E949" s="67">
        <f t="shared" si="13"/>
        <v>46082</v>
      </c>
      <c r="F949" s="68" t="s">
        <v>142</v>
      </c>
      <c r="G949" s="68"/>
      <c r="H949" s="68"/>
      <c r="I949" s="64" t="s">
        <v>146</v>
      </c>
      <c r="J949" s="69"/>
      <c r="K949" s="69"/>
      <c r="L949" s="70"/>
      <c r="M949" s="70"/>
      <c r="N949" s="65"/>
      <c r="O949" s="71">
        <v>524.32000000000005</v>
      </c>
      <c r="P949" s="72">
        <v>0</v>
      </c>
      <c r="Q949" s="73"/>
    </row>
    <row r="950" spans="1:17" ht="14.25" customHeight="1">
      <c r="A950" s="64" t="s">
        <v>1</v>
      </c>
      <c r="B950" s="65">
        <v>46107</v>
      </c>
      <c r="C950" s="66">
        <f t="shared" si="14"/>
        <v>3</v>
      </c>
      <c r="D950" s="66">
        <f t="shared" si="15"/>
        <v>2026</v>
      </c>
      <c r="E950" s="67">
        <f t="shared" si="13"/>
        <v>46082</v>
      </c>
      <c r="F950" s="68" t="s">
        <v>142</v>
      </c>
      <c r="G950" s="68"/>
      <c r="H950" s="68"/>
      <c r="I950" s="64" t="s">
        <v>146</v>
      </c>
      <c r="J950" s="69"/>
      <c r="K950" s="69"/>
      <c r="L950" s="70"/>
      <c r="M950" s="70"/>
      <c r="N950" s="65"/>
      <c r="O950" s="71">
        <v>65.540000000000006</v>
      </c>
      <c r="P950" s="72">
        <v>0</v>
      </c>
      <c r="Q950" s="73"/>
    </row>
    <row r="951" spans="1:17" ht="14.25" customHeight="1">
      <c r="A951" s="64" t="s">
        <v>1</v>
      </c>
      <c r="B951" s="65">
        <v>46107</v>
      </c>
      <c r="C951" s="66">
        <f t="shared" si="14"/>
        <v>3</v>
      </c>
      <c r="D951" s="66">
        <f t="shared" si="15"/>
        <v>2026</v>
      </c>
      <c r="E951" s="67">
        <f t="shared" si="13"/>
        <v>46082</v>
      </c>
      <c r="F951" s="68" t="s">
        <v>142</v>
      </c>
      <c r="G951" s="68"/>
      <c r="H951" s="68"/>
      <c r="I951" s="64" t="s">
        <v>146</v>
      </c>
      <c r="J951" s="69"/>
      <c r="K951" s="69"/>
      <c r="L951" s="70"/>
      <c r="M951" s="70"/>
      <c r="N951" s="65"/>
      <c r="O951" s="71">
        <v>524.32000000000005</v>
      </c>
      <c r="P951" s="72">
        <v>0</v>
      </c>
      <c r="Q951" s="73"/>
    </row>
    <row r="952" spans="1:17" ht="14.25" customHeight="1">
      <c r="A952" s="64" t="s">
        <v>1</v>
      </c>
      <c r="B952" s="65">
        <v>46107</v>
      </c>
      <c r="C952" s="66">
        <f t="shared" si="14"/>
        <v>3</v>
      </c>
      <c r="D952" s="66">
        <f t="shared" si="15"/>
        <v>2026</v>
      </c>
      <c r="E952" s="67">
        <f t="shared" si="13"/>
        <v>46082</v>
      </c>
      <c r="F952" s="68" t="s">
        <v>142</v>
      </c>
      <c r="G952" s="68"/>
      <c r="H952" s="68"/>
      <c r="I952" s="64" t="s">
        <v>146</v>
      </c>
      <c r="J952" s="69"/>
      <c r="K952" s="69"/>
      <c r="L952" s="70"/>
      <c r="M952" s="70"/>
      <c r="N952" s="65"/>
      <c r="O952" s="71">
        <v>2184.67</v>
      </c>
      <c r="P952" s="72">
        <v>0</v>
      </c>
      <c r="Q952" s="73"/>
    </row>
    <row r="953" spans="1:17" ht="14.25" customHeight="1">
      <c r="A953" s="64" t="s">
        <v>1</v>
      </c>
      <c r="B953" s="65">
        <v>46107</v>
      </c>
      <c r="C953" s="66">
        <f t="shared" si="14"/>
        <v>3</v>
      </c>
      <c r="D953" s="66">
        <f t="shared" si="15"/>
        <v>2026</v>
      </c>
      <c r="E953" s="67">
        <f t="shared" si="13"/>
        <v>46082</v>
      </c>
      <c r="F953" s="68" t="s">
        <v>142</v>
      </c>
      <c r="G953" s="68"/>
      <c r="H953" s="68"/>
      <c r="I953" s="64" t="s">
        <v>146</v>
      </c>
      <c r="J953" s="69"/>
      <c r="K953" s="69"/>
      <c r="L953" s="70"/>
      <c r="M953" s="70"/>
      <c r="N953" s="65"/>
      <c r="O953" s="71">
        <v>327.7</v>
      </c>
      <c r="P953" s="72">
        <v>0</v>
      </c>
      <c r="Q953" s="73"/>
    </row>
    <row r="954" spans="1:17" ht="14.25" customHeight="1">
      <c r="A954" s="64" t="s">
        <v>1</v>
      </c>
      <c r="B954" s="65">
        <v>46107</v>
      </c>
      <c r="C954" s="66">
        <f t="shared" si="14"/>
        <v>3</v>
      </c>
      <c r="D954" s="66">
        <f t="shared" si="15"/>
        <v>2026</v>
      </c>
      <c r="E954" s="67">
        <f t="shared" si="13"/>
        <v>46082</v>
      </c>
      <c r="F954" s="68" t="s">
        <v>142</v>
      </c>
      <c r="G954" s="68"/>
      <c r="H954" s="68"/>
      <c r="I954" s="64" t="s">
        <v>146</v>
      </c>
      <c r="J954" s="69"/>
      <c r="K954" s="69"/>
      <c r="L954" s="70"/>
      <c r="M954" s="70"/>
      <c r="N954" s="65"/>
      <c r="O954" s="71">
        <v>137.63</v>
      </c>
      <c r="P954" s="72">
        <v>0</v>
      </c>
      <c r="Q954" s="73"/>
    </row>
    <row r="955" spans="1:17" ht="14.25" customHeight="1">
      <c r="A955" s="64" t="s">
        <v>1</v>
      </c>
      <c r="B955" s="65">
        <v>46107</v>
      </c>
      <c r="C955" s="66">
        <f t="shared" si="14"/>
        <v>3</v>
      </c>
      <c r="D955" s="66">
        <f t="shared" si="15"/>
        <v>2026</v>
      </c>
      <c r="E955" s="67">
        <f t="shared" si="13"/>
        <v>46082</v>
      </c>
      <c r="F955" s="68" t="s">
        <v>142</v>
      </c>
      <c r="G955" s="68"/>
      <c r="H955" s="68"/>
      <c r="I955" s="64" t="s">
        <v>146</v>
      </c>
      <c r="J955" s="69"/>
      <c r="K955" s="69"/>
      <c r="L955" s="70"/>
      <c r="M955" s="70"/>
      <c r="N955" s="65"/>
      <c r="O955" s="71">
        <v>2918.71</v>
      </c>
      <c r="P955" s="72">
        <v>0</v>
      </c>
      <c r="Q955" s="73"/>
    </row>
    <row r="956" spans="1:17" ht="14.25" customHeight="1">
      <c r="A956" s="64" t="s">
        <v>1</v>
      </c>
      <c r="B956" s="65">
        <v>46107</v>
      </c>
      <c r="C956" s="66">
        <f t="shared" si="14"/>
        <v>3</v>
      </c>
      <c r="D956" s="66">
        <f t="shared" si="15"/>
        <v>2026</v>
      </c>
      <c r="E956" s="67">
        <f t="shared" si="13"/>
        <v>46082</v>
      </c>
      <c r="F956" s="68" t="s">
        <v>142</v>
      </c>
      <c r="G956" s="68"/>
      <c r="H956" s="68"/>
      <c r="I956" s="64" t="s">
        <v>146</v>
      </c>
      <c r="J956" s="69"/>
      <c r="K956" s="69"/>
      <c r="L956" s="70"/>
      <c r="M956" s="70"/>
      <c r="N956" s="65"/>
      <c r="O956" s="71">
        <v>1000</v>
      </c>
      <c r="P956" s="72">
        <v>0</v>
      </c>
      <c r="Q956" s="73"/>
    </row>
    <row r="957" spans="1:17" ht="14.25" customHeight="1">
      <c r="A957" s="64" t="s">
        <v>1</v>
      </c>
      <c r="B957" s="65">
        <v>46107</v>
      </c>
      <c r="C957" s="66">
        <f t="shared" si="14"/>
        <v>3</v>
      </c>
      <c r="D957" s="66">
        <f t="shared" si="15"/>
        <v>2026</v>
      </c>
      <c r="E957" s="67">
        <f t="shared" si="13"/>
        <v>46082</v>
      </c>
      <c r="F957" s="68" t="s">
        <v>142</v>
      </c>
      <c r="G957" s="68"/>
      <c r="H957" s="68"/>
      <c r="I957" s="64" t="s">
        <v>146</v>
      </c>
      <c r="J957" s="69"/>
      <c r="K957" s="69"/>
      <c r="L957" s="70"/>
      <c r="M957" s="70"/>
      <c r="N957" s="65"/>
      <c r="O957" s="71">
        <v>1200</v>
      </c>
      <c r="P957" s="72">
        <v>0</v>
      </c>
      <c r="Q957" s="73"/>
    </row>
    <row r="958" spans="1:17" ht="14.25" customHeight="1">
      <c r="A958" s="64" t="s">
        <v>1</v>
      </c>
      <c r="B958" s="65">
        <v>46107</v>
      </c>
      <c r="C958" s="66">
        <f t="shared" si="14"/>
        <v>3</v>
      </c>
      <c r="D958" s="66">
        <f t="shared" si="15"/>
        <v>2026</v>
      </c>
      <c r="E958" s="67">
        <f t="shared" si="13"/>
        <v>46082</v>
      </c>
      <c r="F958" s="68" t="s">
        <v>142</v>
      </c>
      <c r="G958" s="68"/>
      <c r="H958" s="68"/>
      <c r="I958" s="64" t="s">
        <v>146</v>
      </c>
      <c r="J958" s="69"/>
      <c r="K958" s="69"/>
      <c r="L958" s="70"/>
      <c r="M958" s="70"/>
      <c r="N958" s="65"/>
      <c r="O958" s="71">
        <v>1200</v>
      </c>
      <c r="P958" s="72">
        <v>0</v>
      </c>
      <c r="Q958" s="73"/>
    </row>
    <row r="959" spans="1:17" ht="14.25" customHeight="1">
      <c r="A959" s="64" t="s">
        <v>1</v>
      </c>
      <c r="B959" s="65">
        <v>46107</v>
      </c>
      <c r="C959" s="66">
        <f t="shared" si="14"/>
        <v>3</v>
      </c>
      <c r="D959" s="66">
        <f t="shared" si="15"/>
        <v>2026</v>
      </c>
      <c r="E959" s="67">
        <f t="shared" si="13"/>
        <v>46082</v>
      </c>
      <c r="F959" s="68" t="s">
        <v>142</v>
      </c>
      <c r="G959" s="68"/>
      <c r="H959" s="68"/>
      <c r="I959" s="64" t="s">
        <v>146</v>
      </c>
      <c r="J959" s="69"/>
      <c r="K959" s="69"/>
      <c r="L959" s="70"/>
      <c r="M959" s="70"/>
      <c r="N959" s="65"/>
      <c r="O959" s="71">
        <v>1400</v>
      </c>
      <c r="P959" s="72">
        <v>0</v>
      </c>
      <c r="Q959" s="73"/>
    </row>
    <row r="960" spans="1:17" ht="14.25" customHeight="1">
      <c r="A960" s="64" t="s">
        <v>1</v>
      </c>
      <c r="B960" s="65">
        <v>46107</v>
      </c>
      <c r="C960" s="66">
        <f t="shared" si="14"/>
        <v>3</v>
      </c>
      <c r="D960" s="66">
        <f t="shared" si="15"/>
        <v>2026</v>
      </c>
      <c r="E960" s="67">
        <f t="shared" si="13"/>
        <v>46082</v>
      </c>
      <c r="F960" s="68" t="s">
        <v>142</v>
      </c>
      <c r="G960" s="68"/>
      <c r="H960" s="68"/>
      <c r="I960" s="64" t="s">
        <v>146</v>
      </c>
      <c r="J960" s="69"/>
      <c r="K960" s="69"/>
      <c r="L960" s="70"/>
      <c r="M960" s="70"/>
      <c r="N960" s="65"/>
      <c r="O960" s="71">
        <v>3000</v>
      </c>
      <c r="P960" s="72">
        <v>0</v>
      </c>
      <c r="Q960" s="73"/>
    </row>
    <row r="961" spans="1:17" ht="14.25" customHeight="1">
      <c r="A961" s="64" t="s">
        <v>1</v>
      </c>
      <c r="B961" s="65">
        <v>46107</v>
      </c>
      <c r="C961" s="66">
        <f t="shared" si="14"/>
        <v>3</v>
      </c>
      <c r="D961" s="66">
        <f t="shared" si="15"/>
        <v>2026</v>
      </c>
      <c r="E961" s="67">
        <f t="shared" si="13"/>
        <v>46082</v>
      </c>
      <c r="F961" s="68" t="s">
        <v>142</v>
      </c>
      <c r="G961" s="68"/>
      <c r="H961" s="68"/>
      <c r="I961" s="64" t="s">
        <v>146</v>
      </c>
      <c r="J961" s="69"/>
      <c r="K961" s="69"/>
      <c r="L961" s="70"/>
      <c r="M961" s="70"/>
      <c r="N961" s="65"/>
      <c r="O961" s="71">
        <v>2000</v>
      </c>
      <c r="P961" s="72">
        <v>0</v>
      </c>
      <c r="Q961" s="73"/>
    </row>
    <row r="962" spans="1:17" ht="14.25" customHeight="1">
      <c r="A962" s="64" t="s">
        <v>1</v>
      </c>
      <c r="B962" s="65">
        <v>46107</v>
      </c>
      <c r="C962" s="66">
        <f t="shared" si="14"/>
        <v>3</v>
      </c>
      <c r="D962" s="66">
        <f t="shared" si="15"/>
        <v>2026</v>
      </c>
      <c r="E962" s="67">
        <f t="shared" si="13"/>
        <v>46082</v>
      </c>
      <c r="F962" s="68" t="s">
        <v>142</v>
      </c>
      <c r="G962" s="68"/>
      <c r="H962" s="68"/>
      <c r="I962" s="64" t="s">
        <v>146</v>
      </c>
      <c r="J962" s="69"/>
      <c r="K962" s="69"/>
      <c r="L962" s="70"/>
      <c r="M962" s="70"/>
      <c r="N962" s="65"/>
      <c r="O962" s="71">
        <v>1500</v>
      </c>
      <c r="P962" s="72">
        <v>0</v>
      </c>
      <c r="Q962" s="73"/>
    </row>
    <row r="963" spans="1:17" ht="14.25" customHeight="1">
      <c r="A963" s="64" t="s">
        <v>1</v>
      </c>
      <c r="B963" s="65">
        <v>46107</v>
      </c>
      <c r="C963" s="66">
        <f t="shared" si="14"/>
        <v>3</v>
      </c>
      <c r="D963" s="66">
        <f t="shared" si="15"/>
        <v>2026</v>
      </c>
      <c r="E963" s="67">
        <f t="shared" si="13"/>
        <v>46082</v>
      </c>
      <c r="F963" s="68" t="s">
        <v>123</v>
      </c>
      <c r="G963" s="68"/>
      <c r="H963" s="68"/>
      <c r="I963" s="64" t="s">
        <v>239</v>
      </c>
      <c r="J963" s="69"/>
      <c r="K963" s="69"/>
      <c r="L963" s="70"/>
      <c r="M963" s="70"/>
      <c r="N963" s="65"/>
      <c r="O963" s="71">
        <v>2000</v>
      </c>
      <c r="P963" s="72">
        <v>0</v>
      </c>
      <c r="Q963" s="73"/>
    </row>
    <row r="964" spans="1:17" ht="14.25" customHeight="1">
      <c r="A964" s="64" t="s">
        <v>1</v>
      </c>
      <c r="B964" s="65">
        <v>46107</v>
      </c>
      <c r="C964" s="66">
        <f t="shared" si="14"/>
        <v>3</v>
      </c>
      <c r="D964" s="66">
        <f t="shared" si="15"/>
        <v>2026</v>
      </c>
      <c r="E964" s="67">
        <f t="shared" si="13"/>
        <v>46082</v>
      </c>
      <c r="F964" s="68" t="s">
        <v>123</v>
      </c>
      <c r="G964" s="68"/>
      <c r="H964" s="68"/>
      <c r="I964" s="64" t="s">
        <v>239</v>
      </c>
      <c r="J964" s="69"/>
      <c r="K964" s="69"/>
      <c r="L964" s="70"/>
      <c r="M964" s="70"/>
      <c r="N964" s="65"/>
      <c r="O964" s="71">
        <v>2000</v>
      </c>
      <c r="P964" s="72">
        <v>0</v>
      </c>
      <c r="Q964" s="73"/>
    </row>
    <row r="965" spans="1:17" ht="14.25" customHeight="1">
      <c r="A965" s="64" t="s">
        <v>1</v>
      </c>
      <c r="B965" s="65">
        <v>46107</v>
      </c>
      <c r="C965" s="66">
        <f t="shared" si="14"/>
        <v>3</v>
      </c>
      <c r="D965" s="66">
        <f t="shared" si="15"/>
        <v>2026</v>
      </c>
      <c r="E965" s="67">
        <f t="shared" si="13"/>
        <v>46082</v>
      </c>
      <c r="F965" s="68" t="s">
        <v>123</v>
      </c>
      <c r="G965" s="68"/>
      <c r="H965" s="68"/>
      <c r="I965" s="64" t="s">
        <v>239</v>
      </c>
      <c r="J965" s="69"/>
      <c r="K965" s="69"/>
      <c r="L965" s="70"/>
      <c r="M965" s="70"/>
      <c r="N965" s="65"/>
      <c r="O965" s="71">
        <v>2000</v>
      </c>
      <c r="P965" s="72">
        <v>0</v>
      </c>
      <c r="Q965" s="73"/>
    </row>
    <row r="966" spans="1:17" ht="14.25" customHeight="1">
      <c r="A966" s="64" t="s">
        <v>1</v>
      </c>
      <c r="B966" s="65">
        <v>46107</v>
      </c>
      <c r="C966" s="66">
        <f t="shared" si="14"/>
        <v>3</v>
      </c>
      <c r="D966" s="66">
        <f t="shared" si="15"/>
        <v>2026</v>
      </c>
      <c r="E966" s="67">
        <f t="shared" si="13"/>
        <v>46082</v>
      </c>
      <c r="F966" s="68" t="s">
        <v>123</v>
      </c>
      <c r="G966" s="68"/>
      <c r="H966" s="68"/>
      <c r="I966" s="64" t="s">
        <v>239</v>
      </c>
      <c r="J966" s="69"/>
      <c r="K966" s="69"/>
      <c r="L966" s="70"/>
      <c r="M966" s="70"/>
      <c r="N966" s="65"/>
      <c r="O966" s="71">
        <v>2000</v>
      </c>
      <c r="P966" s="72">
        <v>0</v>
      </c>
      <c r="Q966" s="73"/>
    </row>
    <row r="967" spans="1:17" ht="14.25" customHeight="1">
      <c r="A967" s="64" t="s">
        <v>1</v>
      </c>
      <c r="B967" s="65">
        <v>46107</v>
      </c>
      <c r="C967" s="66">
        <f t="shared" si="14"/>
        <v>3</v>
      </c>
      <c r="D967" s="66">
        <f t="shared" si="15"/>
        <v>2026</v>
      </c>
      <c r="E967" s="67">
        <f t="shared" si="13"/>
        <v>46082</v>
      </c>
      <c r="F967" s="68" t="s">
        <v>123</v>
      </c>
      <c r="G967" s="68"/>
      <c r="H967" s="68"/>
      <c r="I967" s="64" t="s">
        <v>239</v>
      </c>
      <c r="J967" s="69"/>
      <c r="K967" s="69"/>
      <c r="L967" s="70"/>
      <c r="M967" s="70"/>
      <c r="N967" s="65"/>
      <c r="O967" s="71">
        <v>2000</v>
      </c>
      <c r="P967" s="72">
        <v>0</v>
      </c>
      <c r="Q967" s="73"/>
    </row>
    <row r="968" spans="1:17" ht="14.25" customHeight="1">
      <c r="A968" s="64" t="s">
        <v>1</v>
      </c>
      <c r="B968" s="65">
        <v>46107</v>
      </c>
      <c r="C968" s="66">
        <f t="shared" si="14"/>
        <v>3</v>
      </c>
      <c r="D968" s="66">
        <f t="shared" si="15"/>
        <v>2026</v>
      </c>
      <c r="E968" s="67">
        <f t="shared" si="13"/>
        <v>46082</v>
      </c>
      <c r="F968" s="68" t="s">
        <v>123</v>
      </c>
      <c r="G968" s="68"/>
      <c r="H968" s="68"/>
      <c r="I968" s="64" t="s">
        <v>239</v>
      </c>
      <c r="J968" s="69"/>
      <c r="K968" s="69"/>
      <c r="L968" s="70"/>
      <c r="M968" s="70"/>
      <c r="N968" s="65"/>
      <c r="O968" s="71">
        <v>2000</v>
      </c>
      <c r="P968" s="72">
        <v>0</v>
      </c>
      <c r="Q968" s="73"/>
    </row>
    <row r="969" spans="1:17" ht="14.25" customHeight="1">
      <c r="A969" s="64" t="s">
        <v>1</v>
      </c>
      <c r="B969" s="65">
        <v>46107</v>
      </c>
      <c r="C969" s="66">
        <f t="shared" si="14"/>
        <v>3</v>
      </c>
      <c r="D969" s="66">
        <f t="shared" si="15"/>
        <v>2026</v>
      </c>
      <c r="E969" s="67">
        <f t="shared" si="13"/>
        <v>46082</v>
      </c>
      <c r="F969" s="68" t="s">
        <v>123</v>
      </c>
      <c r="G969" s="68"/>
      <c r="H969" s="68"/>
      <c r="I969" s="64" t="s">
        <v>239</v>
      </c>
      <c r="J969" s="69"/>
      <c r="K969" s="69"/>
      <c r="L969" s="70"/>
      <c r="M969" s="70"/>
      <c r="N969" s="65"/>
      <c r="O969" s="71">
        <v>50</v>
      </c>
      <c r="P969" s="72">
        <v>0</v>
      </c>
      <c r="Q969" s="73"/>
    </row>
    <row r="970" spans="1:17" ht="14.25" customHeight="1">
      <c r="A970" s="64" t="s">
        <v>1</v>
      </c>
      <c r="B970" s="65">
        <v>46107</v>
      </c>
      <c r="C970" s="66">
        <f t="shared" si="14"/>
        <v>3</v>
      </c>
      <c r="D970" s="66">
        <f t="shared" si="15"/>
        <v>2026</v>
      </c>
      <c r="E970" s="67">
        <f t="shared" si="13"/>
        <v>46082</v>
      </c>
      <c r="F970" s="68" t="s">
        <v>123</v>
      </c>
      <c r="G970" s="68"/>
      <c r="H970" s="68"/>
      <c r="I970" s="64" t="s">
        <v>239</v>
      </c>
      <c r="J970" s="69"/>
      <c r="K970" s="69"/>
      <c r="L970" s="70"/>
      <c r="M970" s="70"/>
      <c r="N970" s="65"/>
      <c r="O970" s="71">
        <v>200</v>
      </c>
      <c r="P970" s="72">
        <v>0</v>
      </c>
      <c r="Q970" s="73"/>
    </row>
    <row r="971" spans="1:17" ht="14.25" customHeight="1">
      <c r="A971" s="64" t="s">
        <v>1</v>
      </c>
      <c r="B971" s="65">
        <v>46107</v>
      </c>
      <c r="C971" s="66">
        <f t="shared" si="14"/>
        <v>3</v>
      </c>
      <c r="D971" s="66">
        <f t="shared" si="15"/>
        <v>2026</v>
      </c>
      <c r="E971" s="67">
        <f t="shared" si="13"/>
        <v>46082</v>
      </c>
      <c r="F971" s="68" t="s">
        <v>123</v>
      </c>
      <c r="G971" s="68"/>
      <c r="H971" s="68"/>
      <c r="I971" s="64" t="s">
        <v>239</v>
      </c>
      <c r="J971" s="69"/>
      <c r="K971" s="69"/>
      <c r="L971" s="70"/>
      <c r="M971" s="70"/>
      <c r="N971" s="65"/>
      <c r="O971" s="71">
        <v>2000</v>
      </c>
      <c r="P971" s="72">
        <v>0</v>
      </c>
      <c r="Q971" s="73"/>
    </row>
    <row r="972" spans="1:17" ht="14.25" customHeight="1">
      <c r="A972" s="64" t="s">
        <v>1</v>
      </c>
      <c r="B972" s="65">
        <v>46107</v>
      </c>
      <c r="C972" s="66">
        <f t="shared" si="14"/>
        <v>3</v>
      </c>
      <c r="D972" s="66">
        <f t="shared" si="15"/>
        <v>2026</v>
      </c>
      <c r="E972" s="67">
        <f t="shared" si="13"/>
        <v>46082</v>
      </c>
      <c r="F972" s="68" t="s">
        <v>123</v>
      </c>
      <c r="G972" s="68"/>
      <c r="H972" s="68"/>
      <c r="I972" s="64" t="s">
        <v>239</v>
      </c>
      <c r="J972" s="69"/>
      <c r="K972" s="69"/>
      <c r="L972" s="70"/>
      <c r="M972" s="70"/>
      <c r="N972" s="65"/>
      <c r="O972" s="71">
        <v>2000</v>
      </c>
      <c r="P972" s="72">
        <v>0</v>
      </c>
      <c r="Q972" s="73"/>
    </row>
    <row r="973" spans="1:17" ht="14.25" customHeight="1">
      <c r="A973" s="64" t="s">
        <v>1</v>
      </c>
      <c r="B973" s="65">
        <v>46107</v>
      </c>
      <c r="C973" s="66">
        <f t="shared" si="14"/>
        <v>3</v>
      </c>
      <c r="D973" s="66">
        <f t="shared" si="15"/>
        <v>2026</v>
      </c>
      <c r="E973" s="67">
        <f t="shared" si="13"/>
        <v>46082</v>
      </c>
      <c r="F973" s="68" t="s">
        <v>123</v>
      </c>
      <c r="G973" s="68"/>
      <c r="H973" s="68"/>
      <c r="I973" s="64" t="s">
        <v>239</v>
      </c>
      <c r="J973" s="69"/>
      <c r="K973" s="69"/>
      <c r="L973" s="70"/>
      <c r="M973" s="70"/>
      <c r="N973" s="65"/>
      <c r="O973" s="71">
        <v>1800</v>
      </c>
      <c r="P973" s="72">
        <v>0</v>
      </c>
      <c r="Q973" s="73"/>
    </row>
    <row r="974" spans="1:17" ht="14.25" customHeight="1">
      <c r="A974" s="64" t="s">
        <v>1</v>
      </c>
      <c r="B974" s="65">
        <v>46107</v>
      </c>
      <c r="C974" s="66">
        <f t="shared" si="14"/>
        <v>3</v>
      </c>
      <c r="D974" s="66">
        <f t="shared" si="15"/>
        <v>2026</v>
      </c>
      <c r="E974" s="67">
        <f t="shared" si="13"/>
        <v>46082</v>
      </c>
      <c r="F974" s="68" t="s">
        <v>123</v>
      </c>
      <c r="G974" s="68"/>
      <c r="H974" s="68"/>
      <c r="I974" s="64" t="s">
        <v>239</v>
      </c>
      <c r="J974" s="69"/>
      <c r="K974" s="69"/>
      <c r="L974" s="70"/>
      <c r="M974" s="70"/>
      <c r="N974" s="65"/>
      <c r="O974" s="71">
        <v>2000</v>
      </c>
      <c r="P974" s="72">
        <v>0</v>
      </c>
      <c r="Q974" s="73"/>
    </row>
    <row r="975" spans="1:17" ht="14.25" customHeight="1">
      <c r="A975" s="64" t="s">
        <v>1</v>
      </c>
      <c r="B975" s="65">
        <v>46107</v>
      </c>
      <c r="C975" s="66">
        <f t="shared" si="14"/>
        <v>3</v>
      </c>
      <c r="D975" s="66">
        <f t="shared" si="15"/>
        <v>2026</v>
      </c>
      <c r="E975" s="67">
        <f t="shared" si="13"/>
        <v>46082</v>
      </c>
      <c r="F975" s="68" t="s">
        <v>123</v>
      </c>
      <c r="G975" s="68"/>
      <c r="H975" s="68"/>
      <c r="I975" s="64" t="s">
        <v>239</v>
      </c>
      <c r="J975" s="69"/>
      <c r="K975" s="69"/>
      <c r="L975" s="70"/>
      <c r="M975" s="70"/>
      <c r="N975" s="65"/>
      <c r="O975" s="71">
        <v>2000</v>
      </c>
      <c r="P975" s="72">
        <v>0</v>
      </c>
      <c r="Q975" s="73"/>
    </row>
    <row r="976" spans="1:17" ht="14.25" customHeight="1">
      <c r="A976" s="64" t="s">
        <v>155</v>
      </c>
      <c r="B976" s="65">
        <v>46107</v>
      </c>
      <c r="C976" s="66">
        <f t="shared" si="14"/>
        <v>3</v>
      </c>
      <c r="D976" s="66">
        <f t="shared" si="15"/>
        <v>2026</v>
      </c>
      <c r="E976" s="67">
        <f t="shared" si="13"/>
        <v>46082</v>
      </c>
      <c r="F976" s="44" t="s">
        <v>87</v>
      </c>
      <c r="G976" s="68"/>
      <c r="H976" s="68"/>
      <c r="I976" s="64" t="s">
        <v>348</v>
      </c>
      <c r="J976" s="69"/>
      <c r="K976" s="69"/>
      <c r="L976" s="70"/>
      <c r="M976" s="70"/>
      <c r="N976" s="65"/>
      <c r="O976" s="71">
        <v>0</v>
      </c>
      <c r="P976" s="72">
        <v>9000</v>
      </c>
      <c r="Q976" s="73"/>
    </row>
    <row r="977" spans="1:17" ht="14.25" customHeight="1">
      <c r="A977" s="64" t="s">
        <v>122</v>
      </c>
      <c r="B977" s="65">
        <v>46107</v>
      </c>
      <c r="C977" s="66">
        <f t="shared" si="14"/>
        <v>3</v>
      </c>
      <c r="D977" s="66">
        <f t="shared" si="15"/>
        <v>2026</v>
      </c>
      <c r="E977" s="67">
        <f t="shared" si="13"/>
        <v>46082</v>
      </c>
      <c r="F977" s="68" t="s">
        <v>165</v>
      </c>
      <c r="G977" s="68"/>
      <c r="H977" s="68"/>
      <c r="I977" s="64" t="s">
        <v>139</v>
      </c>
      <c r="J977" s="69"/>
      <c r="K977" s="69"/>
      <c r="L977" s="70"/>
      <c r="M977" s="70"/>
      <c r="N977" s="65"/>
      <c r="O977" s="71">
        <v>1.27</v>
      </c>
      <c r="P977" s="72">
        <v>0</v>
      </c>
      <c r="Q977" s="73"/>
    </row>
    <row r="978" spans="1:17" ht="14.25" customHeight="1">
      <c r="A978" s="64" t="s">
        <v>122</v>
      </c>
      <c r="B978" s="65">
        <v>46107</v>
      </c>
      <c r="C978" s="66">
        <f t="shared" si="14"/>
        <v>3</v>
      </c>
      <c r="D978" s="66">
        <f t="shared" si="15"/>
        <v>2026</v>
      </c>
      <c r="E978" s="67">
        <f t="shared" si="13"/>
        <v>46082</v>
      </c>
      <c r="F978" s="68" t="s">
        <v>82</v>
      </c>
      <c r="G978" s="68"/>
      <c r="H978" s="68"/>
      <c r="I978" s="64" t="s">
        <v>492</v>
      </c>
      <c r="J978" s="69"/>
      <c r="K978" s="69"/>
      <c r="L978" s="70"/>
      <c r="M978" s="70"/>
      <c r="N978" s="65"/>
      <c r="O978" s="71">
        <v>0</v>
      </c>
      <c r="P978" s="72">
        <v>1326.23</v>
      </c>
      <c r="Q978" s="73"/>
    </row>
    <row r="979" spans="1:17" ht="14.25" customHeight="1">
      <c r="A979" s="64" t="s">
        <v>122</v>
      </c>
      <c r="B979" s="65">
        <v>46107</v>
      </c>
      <c r="C979" s="66">
        <f t="shared" si="14"/>
        <v>3</v>
      </c>
      <c r="D979" s="66">
        <f t="shared" si="15"/>
        <v>2026</v>
      </c>
      <c r="E979" s="67">
        <f t="shared" si="13"/>
        <v>46082</v>
      </c>
      <c r="F979" s="68" t="s">
        <v>63</v>
      </c>
      <c r="G979" s="68"/>
      <c r="H979" s="68"/>
      <c r="I979" s="64" t="s">
        <v>493</v>
      </c>
      <c r="J979" s="69"/>
      <c r="K979" s="69"/>
      <c r="L979" s="70"/>
      <c r="M979" s="70"/>
      <c r="N979" s="65"/>
      <c r="O979" s="71">
        <v>0</v>
      </c>
      <c r="P979" s="72">
        <v>884.15</v>
      </c>
      <c r="Q979" s="73"/>
    </row>
    <row r="980" spans="1:17" ht="14.25" customHeight="1">
      <c r="A980" s="64" t="s">
        <v>122</v>
      </c>
      <c r="B980" s="65">
        <v>46107</v>
      </c>
      <c r="C980" s="66">
        <f t="shared" si="14"/>
        <v>3</v>
      </c>
      <c r="D980" s="66">
        <f t="shared" si="15"/>
        <v>2026</v>
      </c>
      <c r="E980" s="67">
        <f t="shared" si="13"/>
        <v>46082</v>
      </c>
      <c r="F980" s="68" t="s">
        <v>102</v>
      </c>
      <c r="G980" s="68"/>
      <c r="H980" s="68"/>
      <c r="I980" s="64" t="s">
        <v>129</v>
      </c>
      <c r="J980" s="69"/>
      <c r="K980" s="69"/>
      <c r="L980" s="70"/>
      <c r="M980" s="70"/>
      <c r="N980" s="65"/>
      <c r="O980" s="71">
        <v>0</v>
      </c>
      <c r="P980" s="72">
        <v>1.75</v>
      </c>
      <c r="Q980" s="73"/>
    </row>
    <row r="981" spans="1:17" ht="14.25" customHeight="1">
      <c r="A981" s="64" t="s">
        <v>155</v>
      </c>
      <c r="B981" s="65">
        <v>46107</v>
      </c>
      <c r="C981" s="66">
        <f t="shared" si="14"/>
        <v>3</v>
      </c>
      <c r="D981" s="66">
        <f t="shared" si="15"/>
        <v>2026</v>
      </c>
      <c r="E981" s="67">
        <f t="shared" si="13"/>
        <v>46082</v>
      </c>
      <c r="F981" s="68" t="s">
        <v>43</v>
      </c>
      <c r="G981" s="68"/>
      <c r="H981" s="68"/>
      <c r="I981" s="64" t="s">
        <v>318</v>
      </c>
      <c r="J981" s="69"/>
      <c r="K981" s="69"/>
      <c r="L981" s="70"/>
      <c r="M981" s="70"/>
      <c r="N981" s="65"/>
      <c r="O981" s="71">
        <v>0</v>
      </c>
      <c r="P981" s="72">
        <v>1518</v>
      </c>
      <c r="Q981" s="73"/>
    </row>
    <row r="982" spans="1:17" ht="14.25" customHeight="1">
      <c r="A982" s="64" t="s">
        <v>155</v>
      </c>
      <c r="B982" s="65">
        <v>46107</v>
      </c>
      <c r="C982" s="66">
        <f t="shared" si="14"/>
        <v>3</v>
      </c>
      <c r="D982" s="66">
        <f t="shared" si="15"/>
        <v>2026</v>
      </c>
      <c r="E982" s="67">
        <f t="shared" si="13"/>
        <v>46082</v>
      </c>
      <c r="F982" s="68" t="s">
        <v>43</v>
      </c>
      <c r="G982" s="68"/>
      <c r="H982" s="68"/>
      <c r="I982" s="64" t="s">
        <v>319</v>
      </c>
      <c r="J982" s="69"/>
      <c r="K982" s="69"/>
      <c r="L982" s="70"/>
      <c r="M982" s="70"/>
      <c r="N982" s="65"/>
      <c r="O982" s="71">
        <v>0</v>
      </c>
      <c r="P982" s="72">
        <v>1518</v>
      </c>
      <c r="Q982" s="73"/>
    </row>
    <row r="983" spans="1:17" ht="14.25" customHeight="1">
      <c r="A983" s="64" t="s">
        <v>155</v>
      </c>
      <c r="B983" s="65">
        <v>46107</v>
      </c>
      <c r="C983" s="66">
        <f t="shared" si="14"/>
        <v>3</v>
      </c>
      <c r="D983" s="66">
        <f t="shared" si="15"/>
        <v>2026</v>
      </c>
      <c r="E983" s="67">
        <f t="shared" si="13"/>
        <v>46082</v>
      </c>
      <c r="F983" s="68" t="s">
        <v>43</v>
      </c>
      <c r="G983" s="68"/>
      <c r="H983" s="68"/>
      <c r="I983" s="64" t="s">
        <v>317</v>
      </c>
      <c r="J983" s="69"/>
      <c r="K983" s="69"/>
      <c r="L983" s="70"/>
      <c r="M983" s="70"/>
      <c r="N983" s="65"/>
      <c r="O983" s="71">
        <v>0</v>
      </c>
      <c r="P983" s="72">
        <v>1518</v>
      </c>
      <c r="Q983" s="73"/>
    </row>
    <row r="984" spans="1:17" ht="14.25" customHeight="1">
      <c r="A984" s="64" t="s">
        <v>155</v>
      </c>
      <c r="B984" s="65">
        <v>46107</v>
      </c>
      <c r="C984" s="66">
        <f t="shared" si="14"/>
        <v>3</v>
      </c>
      <c r="D984" s="66">
        <f t="shared" si="15"/>
        <v>2026</v>
      </c>
      <c r="E984" s="67">
        <f t="shared" si="13"/>
        <v>46082</v>
      </c>
      <c r="F984" s="68" t="s">
        <v>43</v>
      </c>
      <c r="G984" s="68"/>
      <c r="H984" s="68"/>
      <c r="I984" s="64" t="s">
        <v>320</v>
      </c>
      <c r="J984" s="69"/>
      <c r="K984" s="69"/>
      <c r="L984" s="70"/>
      <c r="M984" s="70"/>
      <c r="N984" s="65"/>
      <c r="O984" s="71">
        <v>0</v>
      </c>
      <c r="P984" s="72">
        <v>2000</v>
      </c>
      <c r="Q984" s="73"/>
    </row>
    <row r="985" spans="1:17" ht="14.25" customHeight="1">
      <c r="A985" s="64" t="s">
        <v>155</v>
      </c>
      <c r="B985" s="65">
        <v>46107</v>
      </c>
      <c r="C985" s="66">
        <f t="shared" si="14"/>
        <v>3</v>
      </c>
      <c r="D985" s="66">
        <f t="shared" si="15"/>
        <v>2026</v>
      </c>
      <c r="E985" s="67">
        <f t="shared" si="13"/>
        <v>46082</v>
      </c>
      <c r="F985" s="68" t="s">
        <v>91</v>
      </c>
      <c r="G985" s="68"/>
      <c r="H985" s="68"/>
      <c r="I985" s="64" t="s">
        <v>316</v>
      </c>
      <c r="J985" s="69"/>
      <c r="K985" s="69"/>
      <c r="L985" s="70"/>
      <c r="M985" s="70"/>
      <c r="N985" s="65"/>
      <c r="O985" s="71">
        <v>0</v>
      </c>
      <c r="P985" s="72">
        <v>2000</v>
      </c>
      <c r="Q985" s="73"/>
    </row>
    <row r="986" spans="1:17" ht="14.25" customHeight="1">
      <c r="A986" s="64" t="s">
        <v>155</v>
      </c>
      <c r="B986" s="65">
        <v>46107</v>
      </c>
      <c r="C986" s="66">
        <f t="shared" si="14"/>
        <v>3</v>
      </c>
      <c r="D986" s="66">
        <f t="shared" si="15"/>
        <v>2026</v>
      </c>
      <c r="E986" s="67">
        <f t="shared" si="13"/>
        <v>46082</v>
      </c>
      <c r="F986" s="68" t="s">
        <v>94</v>
      </c>
      <c r="G986" s="68"/>
      <c r="H986" s="68"/>
      <c r="I986" s="64" t="s">
        <v>494</v>
      </c>
      <c r="J986" s="69"/>
      <c r="K986" s="69"/>
      <c r="L986" s="70"/>
      <c r="M986" s="70"/>
      <c r="N986" s="65"/>
      <c r="O986" s="71">
        <v>0</v>
      </c>
      <c r="P986" s="72">
        <v>1620</v>
      </c>
      <c r="Q986" s="73"/>
    </row>
    <row r="987" spans="1:17" ht="14.25" customHeight="1">
      <c r="A987" s="64" t="s">
        <v>155</v>
      </c>
      <c r="B987" s="65">
        <v>46107</v>
      </c>
      <c r="C987" s="66">
        <f t="shared" si="14"/>
        <v>3</v>
      </c>
      <c r="D987" s="66">
        <f t="shared" si="15"/>
        <v>2026</v>
      </c>
      <c r="E987" s="67">
        <f t="shared" si="13"/>
        <v>46082</v>
      </c>
      <c r="F987" s="68" t="s">
        <v>142</v>
      </c>
      <c r="G987" s="68"/>
      <c r="H987" s="68"/>
      <c r="I987" s="64" t="s">
        <v>315</v>
      </c>
      <c r="J987" s="69"/>
      <c r="K987" s="69"/>
      <c r="L987" s="70"/>
      <c r="M987" s="70"/>
      <c r="N987" s="65"/>
      <c r="O987" s="71">
        <v>0</v>
      </c>
      <c r="P987" s="72">
        <v>6202.73</v>
      </c>
      <c r="Q987" s="73"/>
    </row>
    <row r="988" spans="1:17" ht="14.25" customHeight="1">
      <c r="A988" s="64" t="s">
        <v>155</v>
      </c>
      <c r="B988" s="65">
        <v>46107</v>
      </c>
      <c r="C988" s="66">
        <f t="shared" si="14"/>
        <v>3</v>
      </c>
      <c r="D988" s="66">
        <f t="shared" si="15"/>
        <v>2026</v>
      </c>
      <c r="E988" s="67">
        <f t="shared" si="13"/>
        <v>46082</v>
      </c>
      <c r="F988" s="68" t="s">
        <v>142</v>
      </c>
      <c r="G988" s="68"/>
      <c r="H988" s="68"/>
      <c r="I988" s="64" t="s">
        <v>307</v>
      </c>
      <c r="J988" s="69"/>
      <c r="K988" s="69"/>
      <c r="L988" s="70"/>
      <c r="M988" s="70"/>
      <c r="N988" s="65"/>
      <c r="O988" s="71">
        <v>0</v>
      </c>
      <c r="P988" s="72">
        <v>360</v>
      </c>
      <c r="Q988" s="73"/>
    </row>
    <row r="989" spans="1:17" ht="14.25" customHeight="1">
      <c r="A989" s="64" t="s">
        <v>155</v>
      </c>
      <c r="B989" s="65">
        <v>46107</v>
      </c>
      <c r="C989" s="66">
        <f t="shared" si="14"/>
        <v>3</v>
      </c>
      <c r="D989" s="66">
        <f t="shared" si="15"/>
        <v>2026</v>
      </c>
      <c r="E989" s="67">
        <f t="shared" si="13"/>
        <v>46082</v>
      </c>
      <c r="F989" s="68" t="s">
        <v>82</v>
      </c>
      <c r="G989" s="68"/>
      <c r="H989" s="68"/>
      <c r="I989" s="64" t="s">
        <v>307</v>
      </c>
      <c r="J989" s="69"/>
      <c r="K989" s="69"/>
      <c r="L989" s="70"/>
      <c r="M989" s="70"/>
      <c r="N989" s="65"/>
      <c r="O989" s="71">
        <v>0</v>
      </c>
      <c r="P989" s="72">
        <v>5217.92</v>
      </c>
      <c r="Q989" s="73"/>
    </row>
    <row r="990" spans="1:17" ht="14.25" customHeight="1">
      <c r="A990" s="64" t="s">
        <v>155</v>
      </c>
      <c r="B990" s="65">
        <v>46107</v>
      </c>
      <c r="C990" s="66">
        <f t="shared" si="14"/>
        <v>3</v>
      </c>
      <c r="D990" s="66">
        <f t="shared" si="15"/>
        <v>2026</v>
      </c>
      <c r="E990" s="67">
        <f t="shared" si="13"/>
        <v>46082</v>
      </c>
      <c r="F990" s="78" t="s">
        <v>142</v>
      </c>
      <c r="G990" s="68"/>
      <c r="H990" s="68"/>
      <c r="I990" s="64" t="s">
        <v>307</v>
      </c>
      <c r="J990" s="69"/>
      <c r="K990" s="69"/>
      <c r="L990" s="70"/>
      <c r="M990" s="70"/>
      <c r="N990" s="65"/>
      <c r="O990" s="71">
        <v>0</v>
      </c>
      <c r="P990" s="72">
        <v>4563.21</v>
      </c>
      <c r="Q990" s="73"/>
    </row>
    <row r="991" spans="1:17" ht="14.25" customHeight="1">
      <c r="A991" s="64" t="s">
        <v>155</v>
      </c>
      <c r="B991" s="65">
        <v>46107</v>
      </c>
      <c r="C991" s="66">
        <f t="shared" si="14"/>
        <v>3</v>
      </c>
      <c r="D991" s="66">
        <f t="shared" si="15"/>
        <v>2026</v>
      </c>
      <c r="E991" s="67">
        <f t="shared" si="13"/>
        <v>46082</v>
      </c>
      <c r="F991" s="68" t="s">
        <v>161</v>
      </c>
      <c r="G991" s="68"/>
      <c r="H991" s="68"/>
      <c r="I991" s="64" t="s">
        <v>307</v>
      </c>
      <c r="J991" s="69"/>
      <c r="K991" s="69"/>
      <c r="L991" s="70"/>
      <c r="M991" s="70"/>
      <c r="N991" s="65"/>
      <c r="O991" s="71">
        <v>0</v>
      </c>
      <c r="P991" s="72">
        <v>182.89</v>
      </c>
      <c r="Q991" s="73"/>
    </row>
    <row r="992" spans="1:17" ht="14.25" customHeight="1">
      <c r="A992" s="64" t="s">
        <v>155</v>
      </c>
      <c r="B992" s="65">
        <v>46107</v>
      </c>
      <c r="C992" s="66">
        <f t="shared" si="14"/>
        <v>3</v>
      </c>
      <c r="D992" s="66">
        <f t="shared" si="15"/>
        <v>2026</v>
      </c>
      <c r="E992" s="67">
        <f t="shared" si="13"/>
        <v>46082</v>
      </c>
      <c r="F992" s="68" t="s">
        <v>43</v>
      </c>
      <c r="G992" s="68"/>
      <c r="H992" s="68"/>
      <c r="I992" s="64" t="s">
        <v>318</v>
      </c>
      <c r="J992" s="69"/>
      <c r="K992" s="69"/>
      <c r="L992" s="70"/>
      <c r="M992" s="70"/>
      <c r="N992" s="65"/>
      <c r="O992" s="71">
        <v>0</v>
      </c>
      <c r="P992" s="72">
        <v>1518</v>
      </c>
      <c r="Q992" s="73"/>
    </row>
    <row r="993" spans="1:17" ht="14.25" customHeight="1">
      <c r="A993" s="64" t="s">
        <v>155</v>
      </c>
      <c r="B993" s="65">
        <v>46107</v>
      </c>
      <c r="C993" s="66">
        <f t="shared" si="14"/>
        <v>3</v>
      </c>
      <c r="D993" s="66">
        <f t="shared" si="15"/>
        <v>2026</v>
      </c>
      <c r="E993" s="67">
        <f t="shared" si="13"/>
        <v>46082</v>
      </c>
      <c r="F993" s="68" t="s">
        <v>43</v>
      </c>
      <c r="G993" s="68"/>
      <c r="H993" s="68"/>
      <c r="I993" s="64" t="s">
        <v>319</v>
      </c>
      <c r="J993" s="69"/>
      <c r="K993" s="69"/>
      <c r="L993" s="70"/>
      <c r="M993" s="70"/>
      <c r="N993" s="65"/>
      <c r="O993" s="71">
        <v>0</v>
      </c>
      <c r="P993" s="72">
        <v>1518</v>
      </c>
      <c r="Q993" s="73"/>
    </row>
    <row r="994" spans="1:17" ht="14.25" customHeight="1">
      <c r="A994" s="64" t="s">
        <v>155</v>
      </c>
      <c r="B994" s="65">
        <v>46107</v>
      </c>
      <c r="C994" s="66">
        <f t="shared" si="14"/>
        <v>3</v>
      </c>
      <c r="D994" s="66">
        <f t="shared" si="15"/>
        <v>2026</v>
      </c>
      <c r="E994" s="67">
        <f t="shared" si="13"/>
        <v>46082</v>
      </c>
      <c r="F994" s="68" t="s">
        <v>43</v>
      </c>
      <c r="G994" s="68"/>
      <c r="H994" s="68"/>
      <c r="I994" s="64" t="s">
        <v>317</v>
      </c>
      <c r="J994" s="69"/>
      <c r="K994" s="69"/>
      <c r="L994" s="70"/>
      <c r="M994" s="70"/>
      <c r="N994" s="65"/>
      <c r="O994" s="71">
        <v>0</v>
      </c>
      <c r="P994" s="72">
        <v>1518</v>
      </c>
      <c r="Q994" s="73"/>
    </row>
    <row r="995" spans="1:17" ht="14.25" customHeight="1">
      <c r="A995" s="64" t="s">
        <v>155</v>
      </c>
      <c r="B995" s="65">
        <v>46107</v>
      </c>
      <c r="C995" s="66">
        <f t="shared" si="14"/>
        <v>3</v>
      </c>
      <c r="D995" s="66">
        <f t="shared" si="15"/>
        <v>2026</v>
      </c>
      <c r="E995" s="67">
        <f t="shared" si="13"/>
        <v>46082</v>
      </c>
      <c r="F995" s="68" t="s">
        <v>43</v>
      </c>
      <c r="G995" s="68"/>
      <c r="H995" s="68"/>
      <c r="I995" s="64" t="s">
        <v>320</v>
      </c>
      <c r="J995" s="69"/>
      <c r="K995" s="69"/>
      <c r="L995" s="70"/>
      <c r="M995" s="70"/>
      <c r="N995" s="65"/>
      <c r="O995" s="71">
        <v>0</v>
      </c>
      <c r="P995" s="72">
        <v>2000</v>
      </c>
      <c r="Q995" s="73"/>
    </row>
    <row r="996" spans="1:17" ht="14.25" customHeight="1">
      <c r="A996" s="64" t="s">
        <v>155</v>
      </c>
      <c r="B996" s="65">
        <v>46107</v>
      </c>
      <c r="C996" s="66">
        <f t="shared" si="14"/>
        <v>3</v>
      </c>
      <c r="D996" s="66">
        <f t="shared" si="15"/>
        <v>2026</v>
      </c>
      <c r="E996" s="67">
        <f t="shared" si="13"/>
        <v>46082</v>
      </c>
      <c r="F996" s="78" t="s">
        <v>79</v>
      </c>
      <c r="G996" s="68"/>
      <c r="H996" s="68"/>
      <c r="I996" s="64" t="s">
        <v>310</v>
      </c>
      <c r="J996" s="69"/>
      <c r="K996" s="69"/>
      <c r="L996" s="70"/>
      <c r="M996" s="70"/>
      <c r="N996" s="65"/>
      <c r="O996" s="71">
        <v>0</v>
      </c>
      <c r="P996" s="72">
        <v>2000</v>
      </c>
      <c r="Q996" s="73"/>
    </row>
    <row r="997" spans="1:17" ht="14.25" customHeight="1">
      <c r="A997" s="64" t="s">
        <v>155</v>
      </c>
      <c r="B997" s="65">
        <v>46107</v>
      </c>
      <c r="C997" s="66">
        <f t="shared" si="14"/>
        <v>3</v>
      </c>
      <c r="D997" s="66">
        <f t="shared" si="15"/>
        <v>2026</v>
      </c>
      <c r="E997" s="67">
        <f t="shared" si="13"/>
        <v>46082</v>
      </c>
      <c r="F997" s="78" t="s">
        <v>79</v>
      </c>
      <c r="G997" s="68"/>
      <c r="H997" s="68"/>
      <c r="I997" s="64" t="s">
        <v>310</v>
      </c>
      <c r="J997" s="69"/>
      <c r="K997" s="69"/>
      <c r="L997" s="70"/>
      <c r="M997" s="70"/>
      <c r="N997" s="65"/>
      <c r="O997" s="71">
        <v>0</v>
      </c>
      <c r="P997" s="72">
        <v>2000</v>
      </c>
      <c r="Q997" s="73"/>
    </row>
    <row r="998" spans="1:17" ht="14.25" customHeight="1">
      <c r="A998" s="64" t="s">
        <v>155</v>
      </c>
      <c r="B998" s="65">
        <v>46107</v>
      </c>
      <c r="C998" s="66">
        <f t="shared" si="14"/>
        <v>3</v>
      </c>
      <c r="D998" s="66">
        <f t="shared" si="15"/>
        <v>2026</v>
      </c>
      <c r="E998" s="67">
        <f t="shared" si="13"/>
        <v>46082</v>
      </c>
      <c r="F998" s="68" t="s">
        <v>92</v>
      </c>
      <c r="G998" s="68"/>
      <c r="H998" s="68"/>
      <c r="I998" s="64" t="s">
        <v>418</v>
      </c>
      <c r="J998" s="69"/>
      <c r="K998" s="69"/>
      <c r="L998" s="70"/>
      <c r="M998" s="70"/>
      <c r="N998" s="65"/>
      <c r="O998" s="71">
        <v>0</v>
      </c>
      <c r="P998" s="72">
        <v>1267.33</v>
      </c>
      <c r="Q998" s="73"/>
    </row>
    <row r="999" spans="1:17" ht="14.25" customHeight="1">
      <c r="A999" s="64" t="s">
        <v>155</v>
      </c>
      <c r="B999" s="65">
        <v>46107</v>
      </c>
      <c r="C999" s="66">
        <f t="shared" si="14"/>
        <v>3</v>
      </c>
      <c r="D999" s="66">
        <f t="shared" si="15"/>
        <v>2026</v>
      </c>
      <c r="E999" s="67">
        <f t="shared" si="13"/>
        <v>46082</v>
      </c>
      <c r="F999" s="68" t="s">
        <v>142</v>
      </c>
      <c r="G999" s="68"/>
      <c r="H999" s="68"/>
      <c r="I999" s="64" t="s">
        <v>494</v>
      </c>
      <c r="J999" s="69"/>
      <c r="K999" s="69"/>
      <c r="L999" s="70"/>
      <c r="M999" s="70"/>
      <c r="N999" s="65"/>
      <c r="O999" s="71">
        <v>0</v>
      </c>
      <c r="P999" s="72">
        <v>1620</v>
      </c>
      <c r="Q999" s="73"/>
    </row>
    <row r="1000" spans="1:17" ht="14.25" customHeight="1">
      <c r="A1000" s="64" t="s">
        <v>155</v>
      </c>
      <c r="B1000" s="65">
        <v>46107</v>
      </c>
      <c r="C1000" s="66">
        <f t="shared" si="14"/>
        <v>3</v>
      </c>
      <c r="D1000" s="66">
        <f t="shared" si="15"/>
        <v>2026</v>
      </c>
      <c r="E1000" s="67">
        <f t="shared" si="13"/>
        <v>46082</v>
      </c>
      <c r="F1000" s="68" t="s">
        <v>95</v>
      </c>
      <c r="G1000" s="68"/>
      <c r="H1000" s="68"/>
      <c r="I1000" s="64" t="s">
        <v>315</v>
      </c>
      <c r="J1000" s="69"/>
      <c r="K1000" s="69"/>
      <c r="L1000" s="70"/>
      <c r="M1000" s="70"/>
      <c r="N1000" s="65"/>
      <c r="O1000" s="71">
        <v>0</v>
      </c>
      <c r="P1000" s="72">
        <v>6202.73</v>
      </c>
      <c r="Q1000" s="73"/>
    </row>
    <row r="1001" spans="1:17" ht="14.25" customHeight="1">
      <c r="A1001" s="64" t="s">
        <v>155</v>
      </c>
      <c r="B1001" s="65">
        <v>46107</v>
      </c>
      <c r="C1001" s="66">
        <f t="shared" si="14"/>
        <v>3</v>
      </c>
      <c r="D1001" s="66">
        <f t="shared" si="15"/>
        <v>2026</v>
      </c>
      <c r="E1001" s="67">
        <f t="shared" si="13"/>
        <v>46082</v>
      </c>
      <c r="F1001" s="68" t="s">
        <v>54</v>
      </c>
      <c r="G1001" s="68"/>
      <c r="H1001" s="68"/>
      <c r="I1001" s="64" t="s">
        <v>307</v>
      </c>
      <c r="J1001" s="69"/>
      <c r="K1001" s="69"/>
      <c r="L1001" s="70"/>
      <c r="M1001" s="70"/>
      <c r="N1001" s="65"/>
      <c r="O1001" s="71">
        <v>0</v>
      </c>
      <c r="P1001" s="72">
        <v>360</v>
      </c>
      <c r="Q1001" s="73"/>
    </row>
    <row r="1002" spans="1:17" ht="14.25" customHeight="1">
      <c r="A1002" s="64" t="s">
        <v>155</v>
      </c>
      <c r="B1002" s="65">
        <v>46107</v>
      </c>
      <c r="C1002" s="66">
        <f t="shared" si="14"/>
        <v>3</v>
      </c>
      <c r="D1002" s="66">
        <f t="shared" si="15"/>
        <v>2026</v>
      </c>
      <c r="E1002" s="67">
        <f t="shared" si="13"/>
        <v>46082</v>
      </c>
      <c r="F1002" s="68" t="s">
        <v>362</v>
      </c>
      <c r="G1002" s="68"/>
      <c r="H1002" s="68"/>
      <c r="I1002" s="64" t="s">
        <v>307</v>
      </c>
      <c r="J1002" s="69"/>
      <c r="K1002" s="69"/>
      <c r="L1002" s="70"/>
      <c r="M1002" s="70"/>
      <c r="N1002" s="65"/>
      <c r="O1002" s="71">
        <v>0</v>
      </c>
      <c r="P1002" s="72">
        <v>1900</v>
      </c>
      <c r="Q1002" s="73"/>
    </row>
    <row r="1003" spans="1:17" ht="14.25" customHeight="1">
      <c r="A1003" s="64" t="s">
        <v>155</v>
      </c>
      <c r="B1003" s="65">
        <v>46107</v>
      </c>
      <c r="C1003" s="66">
        <f t="shared" si="14"/>
        <v>3</v>
      </c>
      <c r="D1003" s="66">
        <f t="shared" si="15"/>
        <v>2026</v>
      </c>
      <c r="E1003" s="67">
        <f t="shared" si="13"/>
        <v>46082</v>
      </c>
      <c r="F1003" s="68" t="s">
        <v>82</v>
      </c>
      <c r="G1003" s="68"/>
      <c r="H1003" s="68"/>
      <c r="I1003" s="64" t="s">
        <v>307</v>
      </c>
      <c r="J1003" s="69"/>
      <c r="K1003" s="69"/>
      <c r="L1003" s="70"/>
      <c r="M1003" s="70"/>
      <c r="N1003" s="65"/>
      <c r="O1003" s="71">
        <v>0</v>
      </c>
      <c r="P1003" s="72">
        <v>5217.92</v>
      </c>
      <c r="Q1003" s="73"/>
    </row>
    <row r="1004" spans="1:17" ht="14.25" customHeight="1">
      <c r="A1004" s="64" t="s">
        <v>155</v>
      </c>
      <c r="B1004" s="65">
        <v>46107</v>
      </c>
      <c r="C1004" s="66">
        <f t="shared" si="14"/>
        <v>3</v>
      </c>
      <c r="D1004" s="66">
        <f t="shared" si="15"/>
        <v>2026</v>
      </c>
      <c r="E1004" s="67">
        <f t="shared" si="13"/>
        <v>46082</v>
      </c>
      <c r="F1004" s="68" t="s">
        <v>161</v>
      </c>
      <c r="G1004" s="68"/>
      <c r="H1004" s="68"/>
      <c r="I1004" s="64" t="s">
        <v>307</v>
      </c>
      <c r="J1004" s="69"/>
      <c r="K1004" s="69"/>
      <c r="L1004" s="70"/>
      <c r="M1004" s="70"/>
      <c r="N1004" s="65"/>
      <c r="O1004" s="71">
        <v>0</v>
      </c>
      <c r="P1004" s="72">
        <v>4563.21</v>
      </c>
      <c r="Q1004" s="73"/>
    </row>
    <row r="1005" spans="1:17" ht="14.25" customHeight="1">
      <c r="A1005" s="64" t="s">
        <v>155</v>
      </c>
      <c r="B1005" s="65">
        <v>46107</v>
      </c>
      <c r="C1005" s="66">
        <f t="shared" si="14"/>
        <v>3</v>
      </c>
      <c r="D1005" s="66">
        <f t="shared" si="15"/>
        <v>2026</v>
      </c>
      <c r="E1005" s="67">
        <f t="shared" si="13"/>
        <v>46082</v>
      </c>
      <c r="F1005" s="68" t="s">
        <v>161</v>
      </c>
      <c r="G1005" s="68"/>
      <c r="H1005" s="68"/>
      <c r="I1005" s="64" t="s">
        <v>307</v>
      </c>
      <c r="J1005" s="69"/>
      <c r="K1005" s="69"/>
      <c r="L1005" s="70"/>
      <c r="M1005" s="70"/>
      <c r="N1005" s="65"/>
      <c r="O1005" s="71">
        <v>0</v>
      </c>
      <c r="P1005" s="72">
        <v>546.16999999999996</v>
      </c>
      <c r="Q1005" s="73"/>
    </row>
    <row r="1006" spans="1:17" ht="14.25" customHeight="1">
      <c r="A1006" s="64" t="s">
        <v>155</v>
      </c>
      <c r="B1006" s="65">
        <v>46107</v>
      </c>
      <c r="C1006" s="66">
        <f t="shared" si="14"/>
        <v>3</v>
      </c>
      <c r="D1006" s="66">
        <f t="shared" si="15"/>
        <v>2026</v>
      </c>
      <c r="E1006" s="67">
        <f t="shared" si="13"/>
        <v>46082</v>
      </c>
      <c r="F1006" s="68" t="s">
        <v>40</v>
      </c>
      <c r="G1006" s="68"/>
      <c r="H1006" s="68"/>
      <c r="I1006" s="64" t="s">
        <v>307</v>
      </c>
      <c r="J1006" s="69"/>
      <c r="K1006" s="69"/>
      <c r="L1006" s="70"/>
      <c r="M1006" s="70"/>
      <c r="N1006" s="65"/>
      <c r="O1006" s="71">
        <v>0</v>
      </c>
      <c r="P1006" s="72">
        <v>524.32000000000005</v>
      </c>
      <c r="Q1006" s="73"/>
    </row>
    <row r="1007" spans="1:17" ht="14.25" customHeight="1">
      <c r="A1007" s="64" t="s">
        <v>155</v>
      </c>
      <c r="B1007" s="65">
        <v>46107</v>
      </c>
      <c r="C1007" s="66">
        <f t="shared" si="14"/>
        <v>3</v>
      </c>
      <c r="D1007" s="66">
        <f t="shared" si="15"/>
        <v>2026</v>
      </c>
      <c r="E1007" s="67">
        <f t="shared" si="13"/>
        <v>46082</v>
      </c>
      <c r="F1007" s="68" t="s">
        <v>101</v>
      </c>
      <c r="G1007" s="68"/>
      <c r="H1007" s="68"/>
      <c r="I1007" s="64" t="s">
        <v>307</v>
      </c>
      <c r="J1007" s="69"/>
      <c r="K1007" s="69"/>
      <c r="L1007" s="70"/>
      <c r="M1007" s="70"/>
      <c r="N1007" s="65"/>
      <c r="O1007" s="71">
        <v>0</v>
      </c>
      <c r="P1007" s="72">
        <v>65.540000000000006</v>
      </c>
      <c r="Q1007" s="73"/>
    </row>
    <row r="1008" spans="1:17" ht="14.25" customHeight="1">
      <c r="A1008" s="64" t="s">
        <v>155</v>
      </c>
      <c r="B1008" s="65">
        <v>46107</v>
      </c>
      <c r="C1008" s="66">
        <f t="shared" si="14"/>
        <v>3</v>
      </c>
      <c r="D1008" s="66">
        <f t="shared" si="15"/>
        <v>2026</v>
      </c>
      <c r="E1008" s="67">
        <f t="shared" si="13"/>
        <v>46082</v>
      </c>
      <c r="F1008" s="68" t="s">
        <v>40</v>
      </c>
      <c r="G1008" s="68"/>
      <c r="H1008" s="68"/>
      <c r="I1008" s="64" t="s">
        <v>307</v>
      </c>
      <c r="J1008" s="69"/>
      <c r="K1008" s="69"/>
      <c r="L1008" s="70"/>
      <c r="M1008" s="70"/>
      <c r="N1008" s="65"/>
      <c r="O1008" s="71">
        <v>0</v>
      </c>
      <c r="P1008" s="72">
        <v>524.32000000000005</v>
      </c>
      <c r="Q1008" s="73"/>
    </row>
    <row r="1009" spans="1:17" ht="14.25" customHeight="1">
      <c r="A1009" s="64" t="s">
        <v>155</v>
      </c>
      <c r="B1009" s="65">
        <v>46107</v>
      </c>
      <c r="C1009" s="66">
        <f t="shared" si="14"/>
        <v>3</v>
      </c>
      <c r="D1009" s="66">
        <f t="shared" si="15"/>
        <v>2026</v>
      </c>
      <c r="E1009" s="67">
        <f t="shared" si="13"/>
        <v>46082</v>
      </c>
      <c r="F1009" s="68" t="s">
        <v>161</v>
      </c>
      <c r="G1009" s="68"/>
      <c r="H1009" s="68"/>
      <c r="I1009" s="64" t="s">
        <v>307</v>
      </c>
      <c r="J1009" s="69"/>
      <c r="K1009" s="69"/>
      <c r="L1009" s="70"/>
      <c r="M1009" s="70"/>
      <c r="N1009" s="65"/>
      <c r="O1009" s="71">
        <v>0</v>
      </c>
      <c r="P1009" s="72">
        <v>2184.67</v>
      </c>
      <c r="Q1009" s="73"/>
    </row>
    <row r="1010" spans="1:17" ht="14.25" customHeight="1">
      <c r="A1010" s="64" t="s">
        <v>155</v>
      </c>
      <c r="B1010" s="65">
        <v>46107</v>
      </c>
      <c r="C1010" s="66">
        <f t="shared" si="14"/>
        <v>3</v>
      </c>
      <c r="D1010" s="66">
        <f t="shared" si="15"/>
        <v>2026</v>
      </c>
      <c r="E1010" s="67">
        <f t="shared" si="13"/>
        <v>46082</v>
      </c>
      <c r="F1010" s="68" t="s">
        <v>161</v>
      </c>
      <c r="G1010" s="68"/>
      <c r="H1010" s="68"/>
      <c r="I1010" s="64" t="s">
        <v>307</v>
      </c>
      <c r="J1010" s="69"/>
      <c r="K1010" s="69"/>
      <c r="L1010" s="70"/>
      <c r="M1010" s="70"/>
      <c r="N1010" s="65"/>
      <c r="O1010" s="71">
        <v>0</v>
      </c>
      <c r="P1010" s="72">
        <v>327.7</v>
      </c>
      <c r="Q1010" s="73"/>
    </row>
    <row r="1011" spans="1:17" ht="14.25" customHeight="1">
      <c r="A1011" s="64" t="s">
        <v>155</v>
      </c>
      <c r="B1011" s="65">
        <v>46107</v>
      </c>
      <c r="C1011" s="66">
        <f t="shared" si="14"/>
        <v>3</v>
      </c>
      <c r="D1011" s="66">
        <f t="shared" si="15"/>
        <v>2026</v>
      </c>
      <c r="E1011" s="67">
        <f t="shared" si="13"/>
        <v>46082</v>
      </c>
      <c r="F1011" s="68" t="s">
        <v>47</v>
      </c>
      <c r="G1011" s="68"/>
      <c r="H1011" s="68"/>
      <c r="I1011" s="64" t="s">
        <v>307</v>
      </c>
      <c r="J1011" s="69"/>
      <c r="K1011" s="69"/>
      <c r="L1011" s="70"/>
      <c r="M1011" s="70"/>
      <c r="N1011" s="65"/>
      <c r="O1011" s="71">
        <v>0</v>
      </c>
      <c r="P1011" s="72">
        <v>137.63</v>
      </c>
      <c r="Q1011" s="73"/>
    </row>
    <row r="1012" spans="1:17" ht="14.25" customHeight="1">
      <c r="A1012" s="64" t="s">
        <v>155</v>
      </c>
      <c r="B1012" s="65">
        <v>46107</v>
      </c>
      <c r="C1012" s="66">
        <f t="shared" si="14"/>
        <v>3</v>
      </c>
      <c r="D1012" s="66">
        <f t="shared" si="15"/>
        <v>2026</v>
      </c>
      <c r="E1012" s="67">
        <f t="shared" si="13"/>
        <v>46082</v>
      </c>
      <c r="F1012" s="68" t="s">
        <v>161</v>
      </c>
      <c r="G1012" s="68"/>
      <c r="H1012" s="68"/>
      <c r="I1012" s="64" t="s">
        <v>307</v>
      </c>
      <c r="J1012" s="69"/>
      <c r="K1012" s="69"/>
      <c r="L1012" s="70"/>
      <c r="M1012" s="70"/>
      <c r="N1012" s="65"/>
      <c r="O1012" s="71">
        <v>0</v>
      </c>
      <c r="P1012" s="72">
        <v>2918.71</v>
      </c>
      <c r="Q1012" s="73"/>
    </row>
    <row r="1013" spans="1:17" ht="14.25" customHeight="1">
      <c r="A1013" s="64" t="s">
        <v>155</v>
      </c>
      <c r="B1013" s="65">
        <v>46107</v>
      </c>
      <c r="C1013" s="66">
        <f t="shared" si="14"/>
        <v>3</v>
      </c>
      <c r="D1013" s="66">
        <f t="shared" si="15"/>
        <v>2026</v>
      </c>
      <c r="E1013" s="67">
        <f t="shared" si="13"/>
        <v>46082</v>
      </c>
      <c r="F1013" s="68" t="s">
        <v>102</v>
      </c>
      <c r="G1013" s="68"/>
      <c r="H1013" s="68"/>
      <c r="I1013" s="64" t="s">
        <v>456</v>
      </c>
      <c r="J1013" s="69"/>
      <c r="K1013" s="69"/>
      <c r="L1013" s="70"/>
      <c r="M1013" s="70"/>
      <c r="N1013" s="65"/>
      <c r="O1013" s="71">
        <v>0</v>
      </c>
      <c r="P1013" s="72">
        <v>13.4</v>
      </c>
      <c r="Q1013" s="73"/>
    </row>
    <row r="1014" spans="1:17" ht="14.25" customHeight="1">
      <c r="A1014" s="64" t="s">
        <v>155</v>
      </c>
      <c r="B1014" s="65">
        <v>46107</v>
      </c>
      <c r="C1014" s="66">
        <f t="shared" si="14"/>
        <v>3</v>
      </c>
      <c r="D1014" s="66">
        <f t="shared" si="15"/>
        <v>2026</v>
      </c>
      <c r="E1014" s="67">
        <f t="shared" si="13"/>
        <v>46082</v>
      </c>
      <c r="F1014" s="68" t="s">
        <v>102</v>
      </c>
      <c r="G1014" s="68"/>
      <c r="H1014" s="68"/>
      <c r="I1014" s="64" t="s">
        <v>456</v>
      </c>
      <c r="J1014" s="69"/>
      <c r="K1014" s="69"/>
      <c r="L1014" s="70"/>
      <c r="M1014" s="70"/>
      <c r="N1014" s="65"/>
      <c r="O1014" s="71">
        <v>0</v>
      </c>
      <c r="P1014" s="72">
        <v>13.4</v>
      </c>
      <c r="Q1014" s="73"/>
    </row>
    <row r="1015" spans="1:17" ht="14.25" customHeight="1">
      <c r="A1015" s="64" t="s">
        <v>155</v>
      </c>
      <c r="B1015" s="65">
        <v>46107</v>
      </c>
      <c r="C1015" s="66">
        <f t="shared" si="14"/>
        <v>3</v>
      </c>
      <c r="D1015" s="66">
        <f t="shared" si="15"/>
        <v>2026</v>
      </c>
      <c r="E1015" s="67">
        <f t="shared" si="13"/>
        <v>46082</v>
      </c>
      <c r="F1015" s="68" t="s">
        <v>102</v>
      </c>
      <c r="G1015" s="68"/>
      <c r="H1015" s="68"/>
      <c r="I1015" s="64" t="s">
        <v>456</v>
      </c>
      <c r="J1015" s="69"/>
      <c r="K1015" s="69"/>
      <c r="L1015" s="70"/>
      <c r="M1015" s="70"/>
      <c r="N1015" s="65"/>
      <c r="O1015" s="71">
        <v>0</v>
      </c>
      <c r="P1015" s="72">
        <v>13.4</v>
      </c>
      <c r="Q1015" s="73"/>
    </row>
    <row r="1016" spans="1:17" ht="14.25" customHeight="1">
      <c r="A1016" s="64" t="s">
        <v>155</v>
      </c>
      <c r="B1016" s="65">
        <v>46107</v>
      </c>
      <c r="C1016" s="66">
        <f t="shared" si="14"/>
        <v>3</v>
      </c>
      <c r="D1016" s="66">
        <f t="shared" si="15"/>
        <v>2026</v>
      </c>
      <c r="E1016" s="67">
        <f t="shared" si="13"/>
        <v>46082</v>
      </c>
      <c r="F1016" s="68" t="s">
        <v>102</v>
      </c>
      <c r="G1016" s="68"/>
      <c r="H1016" s="68"/>
      <c r="I1016" s="64" t="s">
        <v>456</v>
      </c>
      <c r="J1016" s="69"/>
      <c r="K1016" s="69"/>
      <c r="L1016" s="70"/>
      <c r="M1016" s="70"/>
      <c r="N1016" s="65"/>
      <c r="O1016" s="71">
        <v>0</v>
      </c>
      <c r="P1016" s="72">
        <v>13.4</v>
      </c>
      <c r="Q1016" s="73"/>
    </row>
    <row r="1017" spans="1:17" ht="14.25" customHeight="1">
      <c r="A1017" s="64" t="s">
        <v>155</v>
      </c>
      <c r="B1017" s="65">
        <v>46107</v>
      </c>
      <c r="C1017" s="66">
        <f t="shared" si="14"/>
        <v>3</v>
      </c>
      <c r="D1017" s="66">
        <f t="shared" si="15"/>
        <v>2026</v>
      </c>
      <c r="E1017" s="67">
        <f t="shared" si="13"/>
        <v>46082</v>
      </c>
      <c r="F1017" s="68" t="s">
        <v>102</v>
      </c>
      <c r="G1017" s="68"/>
      <c r="H1017" s="68"/>
      <c r="I1017" s="64" t="s">
        <v>456</v>
      </c>
      <c r="J1017" s="69"/>
      <c r="K1017" s="69"/>
      <c r="L1017" s="70"/>
      <c r="M1017" s="70"/>
      <c r="N1017" s="65"/>
      <c r="O1017" s="71">
        <v>0</v>
      </c>
      <c r="P1017" s="72">
        <v>13.4</v>
      </c>
      <c r="Q1017" s="73"/>
    </row>
    <row r="1018" spans="1:17" ht="14.25" customHeight="1">
      <c r="A1018" s="64" t="s">
        <v>155</v>
      </c>
      <c r="B1018" s="65">
        <v>46107</v>
      </c>
      <c r="C1018" s="66">
        <f t="shared" si="14"/>
        <v>3</v>
      </c>
      <c r="D1018" s="66">
        <f t="shared" si="15"/>
        <v>2026</v>
      </c>
      <c r="E1018" s="67">
        <f t="shared" si="13"/>
        <v>46082</v>
      </c>
      <c r="F1018" s="68" t="s">
        <v>102</v>
      </c>
      <c r="G1018" s="68"/>
      <c r="H1018" s="68"/>
      <c r="I1018" s="64" t="s">
        <v>456</v>
      </c>
      <c r="J1018" s="69"/>
      <c r="K1018" s="69"/>
      <c r="L1018" s="70"/>
      <c r="M1018" s="70"/>
      <c r="N1018" s="65"/>
      <c r="O1018" s="71">
        <v>0</v>
      </c>
      <c r="P1018" s="72">
        <v>13.4</v>
      </c>
      <c r="Q1018" s="73"/>
    </row>
    <row r="1019" spans="1:17" ht="14.25" customHeight="1">
      <c r="A1019" s="64" t="s">
        <v>155</v>
      </c>
      <c r="B1019" s="65">
        <v>46107</v>
      </c>
      <c r="C1019" s="66">
        <f t="shared" si="14"/>
        <v>3</v>
      </c>
      <c r="D1019" s="66">
        <f t="shared" si="15"/>
        <v>2026</v>
      </c>
      <c r="E1019" s="67">
        <f t="shared" si="13"/>
        <v>46082</v>
      </c>
      <c r="F1019" s="68" t="s">
        <v>102</v>
      </c>
      <c r="G1019" s="68"/>
      <c r="H1019" s="68"/>
      <c r="I1019" s="64" t="s">
        <v>456</v>
      </c>
      <c r="J1019" s="69"/>
      <c r="K1019" s="69"/>
      <c r="L1019" s="70"/>
      <c r="M1019" s="70"/>
      <c r="N1019" s="65"/>
      <c r="O1019" s="71">
        <v>0</v>
      </c>
      <c r="P1019" s="72">
        <v>13.4</v>
      </c>
      <c r="Q1019" s="73"/>
    </row>
    <row r="1020" spans="1:17" ht="14.25" customHeight="1">
      <c r="A1020" s="64" t="s">
        <v>155</v>
      </c>
      <c r="B1020" s="65">
        <v>46107</v>
      </c>
      <c r="C1020" s="66">
        <f t="shared" si="14"/>
        <v>3</v>
      </c>
      <c r="D1020" s="66">
        <f t="shared" si="15"/>
        <v>2026</v>
      </c>
      <c r="E1020" s="67">
        <f t="shared" si="13"/>
        <v>46082</v>
      </c>
      <c r="F1020" s="68" t="s">
        <v>102</v>
      </c>
      <c r="G1020" s="68"/>
      <c r="H1020" s="68"/>
      <c r="I1020" s="64" t="s">
        <v>456</v>
      </c>
      <c r="J1020" s="69"/>
      <c r="K1020" s="69"/>
      <c r="L1020" s="70"/>
      <c r="M1020" s="70"/>
      <c r="N1020" s="65"/>
      <c r="O1020" s="71">
        <v>0</v>
      </c>
      <c r="P1020" s="72">
        <v>13.4</v>
      </c>
      <c r="Q1020" s="73"/>
    </row>
    <row r="1021" spans="1:17" ht="14.25" customHeight="1">
      <c r="A1021" s="64" t="s">
        <v>155</v>
      </c>
      <c r="B1021" s="65">
        <v>46107</v>
      </c>
      <c r="C1021" s="66">
        <f t="shared" si="14"/>
        <v>3</v>
      </c>
      <c r="D1021" s="66">
        <f t="shared" si="15"/>
        <v>2026</v>
      </c>
      <c r="E1021" s="67">
        <f t="shared" si="13"/>
        <v>46082</v>
      </c>
      <c r="F1021" s="68" t="s">
        <v>102</v>
      </c>
      <c r="G1021" s="68"/>
      <c r="H1021" s="68"/>
      <c r="I1021" s="64" t="s">
        <v>456</v>
      </c>
      <c r="J1021" s="69"/>
      <c r="K1021" s="69"/>
      <c r="L1021" s="70"/>
      <c r="M1021" s="70"/>
      <c r="N1021" s="65"/>
      <c r="O1021" s="71">
        <v>0</v>
      </c>
      <c r="P1021" s="72">
        <v>13.4</v>
      </c>
      <c r="Q1021" s="73"/>
    </row>
    <row r="1022" spans="1:17" ht="14.25" customHeight="1">
      <c r="A1022" s="64" t="s">
        <v>155</v>
      </c>
      <c r="B1022" s="65">
        <v>46107</v>
      </c>
      <c r="C1022" s="66">
        <f t="shared" si="14"/>
        <v>3</v>
      </c>
      <c r="D1022" s="66">
        <f t="shared" si="15"/>
        <v>2026</v>
      </c>
      <c r="E1022" s="67">
        <f t="shared" ref="E1022:E1276" si="16">(C1022&amp;"/"&amp;D1022)*1</f>
        <v>46082</v>
      </c>
      <c r="F1022" s="68" t="s">
        <v>102</v>
      </c>
      <c r="G1022" s="68"/>
      <c r="H1022" s="68"/>
      <c r="I1022" s="64" t="s">
        <v>456</v>
      </c>
      <c r="J1022" s="69"/>
      <c r="K1022" s="69"/>
      <c r="L1022" s="70"/>
      <c r="M1022" s="70"/>
      <c r="N1022" s="65"/>
      <c r="O1022" s="71">
        <v>0</v>
      </c>
      <c r="P1022" s="72">
        <v>13.4</v>
      </c>
      <c r="Q1022" s="73"/>
    </row>
    <row r="1023" spans="1:17" ht="14.25" customHeight="1">
      <c r="A1023" s="64" t="s">
        <v>155</v>
      </c>
      <c r="B1023" s="65">
        <v>46107</v>
      </c>
      <c r="C1023" s="66">
        <f t="shared" si="14"/>
        <v>3</v>
      </c>
      <c r="D1023" s="66">
        <f t="shared" si="15"/>
        <v>2026</v>
      </c>
      <c r="E1023" s="67">
        <f t="shared" si="16"/>
        <v>46082</v>
      </c>
      <c r="F1023" s="68" t="s">
        <v>102</v>
      </c>
      <c r="G1023" s="68"/>
      <c r="H1023" s="68"/>
      <c r="I1023" s="64" t="s">
        <v>456</v>
      </c>
      <c r="J1023" s="69"/>
      <c r="K1023" s="69"/>
      <c r="L1023" s="70"/>
      <c r="M1023" s="70"/>
      <c r="N1023" s="65"/>
      <c r="O1023" s="71">
        <v>0</v>
      </c>
      <c r="P1023" s="72">
        <v>13.4</v>
      </c>
      <c r="Q1023" s="73"/>
    </row>
    <row r="1024" spans="1:17" ht="14.25" customHeight="1">
      <c r="A1024" s="64" t="s">
        <v>155</v>
      </c>
      <c r="B1024" s="65">
        <v>46107</v>
      </c>
      <c r="C1024" s="66">
        <f t="shared" si="14"/>
        <v>3</v>
      </c>
      <c r="D1024" s="66">
        <f t="shared" si="15"/>
        <v>2026</v>
      </c>
      <c r="E1024" s="67">
        <f t="shared" si="16"/>
        <v>46082</v>
      </c>
      <c r="F1024" s="68" t="s">
        <v>102</v>
      </c>
      <c r="G1024" s="68"/>
      <c r="H1024" s="68"/>
      <c r="I1024" s="64" t="s">
        <v>456</v>
      </c>
      <c r="J1024" s="69"/>
      <c r="K1024" s="69"/>
      <c r="L1024" s="70"/>
      <c r="M1024" s="70"/>
      <c r="N1024" s="65"/>
      <c r="O1024" s="71">
        <v>0</v>
      </c>
      <c r="P1024" s="72">
        <v>13.4</v>
      </c>
      <c r="Q1024" s="73"/>
    </row>
    <row r="1025" spans="1:17" ht="14.25" customHeight="1">
      <c r="A1025" s="64" t="s">
        <v>155</v>
      </c>
      <c r="B1025" s="65">
        <v>46107</v>
      </c>
      <c r="C1025" s="66">
        <f t="shared" si="14"/>
        <v>3</v>
      </c>
      <c r="D1025" s="66">
        <f t="shared" si="15"/>
        <v>2026</v>
      </c>
      <c r="E1025" s="67">
        <f t="shared" si="16"/>
        <v>46082</v>
      </c>
      <c r="F1025" s="68" t="s">
        <v>102</v>
      </c>
      <c r="G1025" s="68"/>
      <c r="H1025" s="68"/>
      <c r="I1025" s="64" t="s">
        <v>456</v>
      </c>
      <c r="J1025" s="69"/>
      <c r="K1025" s="69"/>
      <c r="L1025" s="70"/>
      <c r="M1025" s="70"/>
      <c r="N1025" s="65"/>
      <c r="O1025" s="71">
        <v>0</v>
      </c>
      <c r="P1025" s="72">
        <v>13.4</v>
      </c>
      <c r="Q1025" s="73"/>
    </row>
    <row r="1026" spans="1:17" ht="14.25" customHeight="1">
      <c r="A1026" s="64" t="s">
        <v>155</v>
      </c>
      <c r="B1026" s="65">
        <v>46107</v>
      </c>
      <c r="C1026" s="66">
        <f t="shared" si="14"/>
        <v>3</v>
      </c>
      <c r="D1026" s="66">
        <f t="shared" si="15"/>
        <v>2026</v>
      </c>
      <c r="E1026" s="67">
        <f t="shared" si="16"/>
        <v>46082</v>
      </c>
      <c r="F1026" s="68" t="s">
        <v>102</v>
      </c>
      <c r="G1026" s="68"/>
      <c r="H1026" s="68"/>
      <c r="I1026" s="64" t="s">
        <v>456</v>
      </c>
      <c r="J1026" s="69"/>
      <c r="K1026" s="69"/>
      <c r="L1026" s="70"/>
      <c r="M1026" s="70"/>
      <c r="N1026" s="65"/>
      <c r="O1026" s="71">
        <v>0</v>
      </c>
      <c r="P1026" s="72">
        <v>13.4</v>
      </c>
      <c r="Q1026" s="73"/>
    </row>
    <row r="1027" spans="1:17" ht="14.25" customHeight="1">
      <c r="A1027" s="64" t="s">
        <v>155</v>
      </c>
      <c r="B1027" s="65">
        <v>46107</v>
      </c>
      <c r="C1027" s="66">
        <f t="shared" si="14"/>
        <v>3</v>
      </c>
      <c r="D1027" s="66">
        <f t="shared" si="15"/>
        <v>2026</v>
      </c>
      <c r="E1027" s="67">
        <f t="shared" si="16"/>
        <v>46082</v>
      </c>
      <c r="F1027" s="68" t="s">
        <v>102</v>
      </c>
      <c r="G1027" s="68"/>
      <c r="H1027" s="68"/>
      <c r="I1027" s="64" t="s">
        <v>456</v>
      </c>
      <c r="J1027" s="69"/>
      <c r="K1027" s="69"/>
      <c r="L1027" s="70"/>
      <c r="M1027" s="70"/>
      <c r="N1027" s="65"/>
      <c r="O1027" s="71">
        <v>0</v>
      </c>
      <c r="P1027" s="72">
        <v>13.4</v>
      </c>
      <c r="Q1027" s="73"/>
    </row>
    <row r="1028" spans="1:17" ht="14.25" customHeight="1">
      <c r="A1028" s="64" t="s">
        <v>155</v>
      </c>
      <c r="B1028" s="65">
        <v>46107</v>
      </c>
      <c r="C1028" s="66">
        <f t="shared" si="14"/>
        <v>3</v>
      </c>
      <c r="D1028" s="66">
        <f t="shared" si="15"/>
        <v>2026</v>
      </c>
      <c r="E1028" s="67">
        <f t="shared" si="16"/>
        <v>46082</v>
      </c>
      <c r="F1028" s="68" t="s">
        <v>102</v>
      </c>
      <c r="G1028" s="68"/>
      <c r="H1028" s="68"/>
      <c r="I1028" s="64" t="s">
        <v>456</v>
      </c>
      <c r="J1028" s="69"/>
      <c r="K1028" s="69"/>
      <c r="L1028" s="70"/>
      <c r="M1028" s="70"/>
      <c r="N1028" s="65"/>
      <c r="O1028" s="71">
        <v>0</v>
      </c>
      <c r="P1028" s="72">
        <v>13.4</v>
      </c>
      <c r="Q1028" s="73"/>
    </row>
    <row r="1029" spans="1:17" ht="14.25" customHeight="1">
      <c r="A1029" s="64" t="s">
        <v>155</v>
      </c>
      <c r="B1029" s="65">
        <v>46107</v>
      </c>
      <c r="C1029" s="66">
        <f t="shared" si="14"/>
        <v>3</v>
      </c>
      <c r="D1029" s="66">
        <f t="shared" si="15"/>
        <v>2026</v>
      </c>
      <c r="E1029" s="67">
        <f t="shared" si="16"/>
        <v>46082</v>
      </c>
      <c r="F1029" s="68" t="s">
        <v>102</v>
      </c>
      <c r="G1029" s="68"/>
      <c r="H1029" s="68"/>
      <c r="I1029" s="64" t="s">
        <v>456</v>
      </c>
      <c r="J1029" s="69"/>
      <c r="K1029" s="69"/>
      <c r="L1029" s="70"/>
      <c r="M1029" s="70"/>
      <c r="N1029" s="65"/>
      <c r="O1029" s="71">
        <v>0</v>
      </c>
      <c r="P1029" s="72">
        <v>13.4</v>
      </c>
      <c r="Q1029" s="73"/>
    </row>
    <row r="1030" spans="1:17" ht="14.25" customHeight="1">
      <c r="A1030" s="64" t="s">
        <v>155</v>
      </c>
      <c r="B1030" s="65">
        <v>46107</v>
      </c>
      <c r="C1030" s="66">
        <f t="shared" si="14"/>
        <v>3</v>
      </c>
      <c r="D1030" s="66">
        <f t="shared" si="15"/>
        <v>2026</v>
      </c>
      <c r="E1030" s="67">
        <f t="shared" si="16"/>
        <v>46082</v>
      </c>
      <c r="F1030" s="68" t="s">
        <v>102</v>
      </c>
      <c r="G1030" s="68"/>
      <c r="H1030" s="68"/>
      <c r="I1030" s="64" t="s">
        <v>456</v>
      </c>
      <c r="J1030" s="69"/>
      <c r="K1030" s="69"/>
      <c r="L1030" s="70"/>
      <c r="M1030" s="70"/>
      <c r="N1030" s="65"/>
      <c r="O1030" s="71">
        <v>0</v>
      </c>
      <c r="P1030" s="72">
        <v>13.4</v>
      </c>
      <c r="Q1030" s="73"/>
    </row>
    <row r="1031" spans="1:17" ht="14.25" customHeight="1">
      <c r="A1031" s="64" t="s">
        <v>155</v>
      </c>
      <c r="B1031" s="65">
        <v>46107</v>
      </c>
      <c r="C1031" s="66">
        <f t="shared" si="14"/>
        <v>3</v>
      </c>
      <c r="D1031" s="66">
        <f t="shared" si="15"/>
        <v>2026</v>
      </c>
      <c r="E1031" s="67">
        <f t="shared" si="16"/>
        <v>46082</v>
      </c>
      <c r="F1031" s="68" t="s">
        <v>102</v>
      </c>
      <c r="G1031" s="68"/>
      <c r="H1031" s="68"/>
      <c r="I1031" s="64" t="s">
        <v>456</v>
      </c>
      <c r="J1031" s="69"/>
      <c r="K1031" s="69"/>
      <c r="L1031" s="70"/>
      <c r="M1031" s="70"/>
      <c r="N1031" s="65"/>
      <c r="O1031" s="71">
        <v>0</v>
      </c>
      <c r="P1031" s="72">
        <v>13.4</v>
      </c>
      <c r="Q1031" s="73"/>
    </row>
    <row r="1032" spans="1:17" ht="14.25" customHeight="1">
      <c r="A1032" s="64" t="s">
        <v>155</v>
      </c>
      <c r="B1032" s="65">
        <v>46107</v>
      </c>
      <c r="C1032" s="66">
        <f t="shared" si="14"/>
        <v>3</v>
      </c>
      <c r="D1032" s="66">
        <f t="shared" si="15"/>
        <v>2026</v>
      </c>
      <c r="E1032" s="67">
        <f t="shared" si="16"/>
        <v>46082</v>
      </c>
      <c r="F1032" s="68" t="s">
        <v>102</v>
      </c>
      <c r="G1032" s="68"/>
      <c r="H1032" s="68"/>
      <c r="I1032" s="64" t="s">
        <v>456</v>
      </c>
      <c r="J1032" s="69"/>
      <c r="K1032" s="69"/>
      <c r="L1032" s="70"/>
      <c r="M1032" s="70"/>
      <c r="N1032" s="65"/>
      <c r="O1032" s="71">
        <v>0</v>
      </c>
      <c r="P1032" s="72">
        <v>13.4</v>
      </c>
      <c r="Q1032" s="73"/>
    </row>
    <row r="1033" spans="1:17" ht="14.25" customHeight="1">
      <c r="A1033" s="64" t="s">
        <v>155</v>
      </c>
      <c r="B1033" s="65">
        <v>46107</v>
      </c>
      <c r="C1033" s="66">
        <f t="shared" si="14"/>
        <v>3</v>
      </c>
      <c r="D1033" s="66">
        <f t="shared" si="15"/>
        <v>2026</v>
      </c>
      <c r="E1033" s="67">
        <f t="shared" si="16"/>
        <v>46082</v>
      </c>
      <c r="F1033" s="68" t="s">
        <v>102</v>
      </c>
      <c r="G1033" s="68"/>
      <c r="H1033" s="68"/>
      <c r="I1033" s="64" t="s">
        <v>456</v>
      </c>
      <c r="J1033" s="69"/>
      <c r="K1033" s="69"/>
      <c r="L1033" s="70"/>
      <c r="M1033" s="70"/>
      <c r="N1033" s="65"/>
      <c r="O1033" s="71">
        <v>0</v>
      </c>
      <c r="P1033" s="72">
        <v>13.4</v>
      </c>
      <c r="Q1033" s="73"/>
    </row>
    <row r="1034" spans="1:17" ht="14.25" customHeight="1">
      <c r="A1034" s="64" t="s">
        <v>155</v>
      </c>
      <c r="B1034" s="65">
        <v>46107</v>
      </c>
      <c r="C1034" s="66">
        <f t="shared" si="14"/>
        <v>3</v>
      </c>
      <c r="D1034" s="66">
        <f t="shared" si="15"/>
        <v>2026</v>
      </c>
      <c r="E1034" s="67">
        <f t="shared" si="16"/>
        <v>46082</v>
      </c>
      <c r="F1034" s="68" t="s">
        <v>102</v>
      </c>
      <c r="G1034" s="68"/>
      <c r="H1034" s="68"/>
      <c r="I1034" s="64" t="s">
        <v>456</v>
      </c>
      <c r="J1034" s="69"/>
      <c r="K1034" s="69"/>
      <c r="L1034" s="70"/>
      <c r="M1034" s="70"/>
      <c r="N1034" s="65"/>
      <c r="O1034" s="71">
        <v>0</v>
      </c>
      <c r="P1034" s="72">
        <v>13.4</v>
      </c>
      <c r="Q1034" s="73"/>
    </row>
    <row r="1035" spans="1:17" ht="14.25" customHeight="1">
      <c r="A1035" s="64" t="s">
        <v>155</v>
      </c>
      <c r="B1035" s="65">
        <v>46107</v>
      </c>
      <c r="C1035" s="66">
        <f t="shared" si="14"/>
        <v>3</v>
      </c>
      <c r="D1035" s="66">
        <f t="shared" si="15"/>
        <v>2026</v>
      </c>
      <c r="E1035" s="67">
        <f t="shared" si="16"/>
        <v>46082</v>
      </c>
      <c r="F1035" s="68" t="s">
        <v>102</v>
      </c>
      <c r="G1035" s="68"/>
      <c r="H1035" s="68"/>
      <c r="I1035" s="64" t="s">
        <v>456</v>
      </c>
      <c r="J1035" s="69"/>
      <c r="K1035" s="69"/>
      <c r="L1035" s="70"/>
      <c r="M1035" s="70"/>
      <c r="N1035" s="65"/>
      <c r="O1035" s="71">
        <v>0</v>
      </c>
      <c r="P1035" s="72">
        <v>13.4</v>
      </c>
      <c r="Q1035" s="73"/>
    </row>
    <row r="1036" spans="1:17" ht="14.25" customHeight="1">
      <c r="A1036" s="64" t="s">
        <v>155</v>
      </c>
      <c r="B1036" s="65">
        <v>46107</v>
      </c>
      <c r="C1036" s="66">
        <f t="shared" si="14"/>
        <v>3</v>
      </c>
      <c r="D1036" s="66">
        <f t="shared" si="15"/>
        <v>2026</v>
      </c>
      <c r="E1036" s="67">
        <f t="shared" si="16"/>
        <v>46082</v>
      </c>
      <c r="F1036" s="68" t="s">
        <v>102</v>
      </c>
      <c r="G1036" s="68"/>
      <c r="H1036" s="68"/>
      <c r="I1036" s="64" t="s">
        <v>456</v>
      </c>
      <c r="J1036" s="69"/>
      <c r="K1036" s="69"/>
      <c r="L1036" s="70"/>
      <c r="M1036" s="70"/>
      <c r="N1036" s="65"/>
      <c r="O1036" s="71">
        <v>0</v>
      </c>
      <c r="P1036" s="72">
        <v>13.4</v>
      </c>
      <c r="Q1036" s="73"/>
    </row>
    <row r="1037" spans="1:17" ht="14.25" customHeight="1">
      <c r="A1037" s="64" t="s">
        <v>155</v>
      </c>
      <c r="B1037" s="65">
        <v>46107</v>
      </c>
      <c r="C1037" s="66">
        <f t="shared" si="14"/>
        <v>3</v>
      </c>
      <c r="D1037" s="66">
        <f t="shared" si="15"/>
        <v>2026</v>
      </c>
      <c r="E1037" s="67">
        <f t="shared" si="16"/>
        <v>46082</v>
      </c>
      <c r="F1037" s="68" t="s">
        <v>102</v>
      </c>
      <c r="G1037" s="68"/>
      <c r="H1037" s="68"/>
      <c r="I1037" s="64" t="s">
        <v>456</v>
      </c>
      <c r="J1037" s="69"/>
      <c r="K1037" s="69"/>
      <c r="L1037" s="70"/>
      <c r="M1037" s="70"/>
      <c r="N1037" s="65"/>
      <c r="O1037" s="71">
        <v>0</v>
      </c>
      <c r="P1037" s="72">
        <v>13.4</v>
      </c>
      <c r="Q1037" s="73"/>
    </row>
    <row r="1038" spans="1:17" ht="14.25" customHeight="1">
      <c r="A1038" s="64" t="s">
        <v>1</v>
      </c>
      <c r="B1038" s="65">
        <v>46108</v>
      </c>
      <c r="C1038" s="66">
        <f t="shared" si="14"/>
        <v>3</v>
      </c>
      <c r="D1038" s="66">
        <f t="shared" si="15"/>
        <v>2026</v>
      </c>
      <c r="E1038" s="67">
        <f t="shared" si="16"/>
        <v>46082</v>
      </c>
      <c r="F1038" s="68" t="s">
        <v>138</v>
      </c>
      <c r="G1038" s="68"/>
      <c r="H1038" s="68"/>
      <c r="I1038" s="64" t="s">
        <v>139</v>
      </c>
      <c r="J1038" s="69"/>
      <c r="K1038" s="69"/>
      <c r="L1038" s="70"/>
      <c r="M1038" s="70"/>
      <c r="N1038" s="65"/>
      <c r="O1038" s="71">
        <v>0.01</v>
      </c>
      <c r="P1038" s="72">
        <v>0</v>
      </c>
      <c r="Q1038" s="73"/>
    </row>
    <row r="1039" spans="1:17" ht="14.25" customHeight="1">
      <c r="A1039" s="64" t="s">
        <v>1</v>
      </c>
      <c r="B1039" s="65">
        <v>46108</v>
      </c>
      <c r="C1039" s="66">
        <f t="shared" si="14"/>
        <v>3</v>
      </c>
      <c r="D1039" s="66">
        <f t="shared" si="15"/>
        <v>2026</v>
      </c>
      <c r="E1039" s="67">
        <f t="shared" si="16"/>
        <v>46082</v>
      </c>
      <c r="F1039" s="68" t="s">
        <v>138</v>
      </c>
      <c r="G1039" s="68"/>
      <c r="H1039" s="68"/>
      <c r="I1039" s="64" t="s">
        <v>139</v>
      </c>
      <c r="J1039" s="69"/>
      <c r="K1039" s="69"/>
      <c r="L1039" s="70"/>
      <c r="M1039" s="70"/>
      <c r="N1039" s="65"/>
      <c r="O1039" s="71">
        <v>0.01</v>
      </c>
      <c r="P1039" s="72">
        <v>0</v>
      </c>
      <c r="Q1039" s="73"/>
    </row>
    <row r="1040" spans="1:17" ht="14.25" customHeight="1">
      <c r="A1040" s="64" t="s">
        <v>1</v>
      </c>
      <c r="B1040" s="65">
        <v>46108</v>
      </c>
      <c r="C1040" s="66">
        <f t="shared" si="14"/>
        <v>3</v>
      </c>
      <c r="D1040" s="66">
        <f t="shared" si="15"/>
        <v>2026</v>
      </c>
      <c r="E1040" s="67">
        <f t="shared" si="16"/>
        <v>46082</v>
      </c>
      <c r="F1040" s="68" t="s">
        <v>138</v>
      </c>
      <c r="G1040" s="68"/>
      <c r="H1040" s="68"/>
      <c r="I1040" s="64" t="s">
        <v>139</v>
      </c>
      <c r="J1040" s="69"/>
      <c r="K1040" s="69"/>
      <c r="L1040" s="70"/>
      <c r="M1040" s="70"/>
      <c r="N1040" s="65"/>
      <c r="O1040" s="71">
        <v>0.02</v>
      </c>
      <c r="P1040" s="72">
        <v>0</v>
      </c>
      <c r="Q1040" s="73"/>
    </row>
    <row r="1041" spans="1:17" ht="14.25" customHeight="1">
      <c r="A1041" s="64" t="s">
        <v>1</v>
      </c>
      <c r="B1041" s="65">
        <v>46108</v>
      </c>
      <c r="C1041" s="66">
        <f t="shared" si="14"/>
        <v>3</v>
      </c>
      <c r="D1041" s="66">
        <f t="shared" si="15"/>
        <v>2026</v>
      </c>
      <c r="E1041" s="67">
        <f t="shared" si="16"/>
        <v>46082</v>
      </c>
      <c r="F1041" s="68" t="s">
        <v>43</v>
      </c>
      <c r="G1041" s="68"/>
      <c r="H1041" s="68"/>
      <c r="I1041" s="64" t="s">
        <v>399</v>
      </c>
      <c r="J1041" s="69"/>
      <c r="K1041" s="69"/>
      <c r="L1041" s="70"/>
      <c r="M1041" s="70"/>
      <c r="N1041" s="65"/>
      <c r="O1041" s="71">
        <v>0</v>
      </c>
      <c r="P1041" s="72">
        <v>4591.84</v>
      </c>
      <c r="Q1041" s="73"/>
    </row>
    <row r="1042" spans="1:17" ht="14.25" customHeight="1">
      <c r="A1042" s="64" t="s">
        <v>1</v>
      </c>
      <c r="B1042" s="65">
        <v>46108</v>
      </c>
      <c r="C1042" s="66">
        <f t="shared" si="14"/>
        <v>3</v>
      </c>
      <c r="D1042" s="66">
        <f t="shared" si="15"/>
        <v>2026</v>
      </c>
      <c r="E1042" s="67">
        <f t="shared" si="16"/>
        <v>46082</v>
      </c>
      <c r="F1042" s="68" t="s">
        <v>43</v>
      </c>
      <c r="G1042" s="68"/>
      <c r="H1042" s="68"/>
      <c r="I1042" s="64" t="s">
        <v>400</v>
      </c>
      <c r="J1042" s="69"/>
      <c r="K1042" s="69"/>
      <c r="L1042" s="70"/>
      <c r="M1042" s="70"/>
      <c r="N1042" s="65"/>
      <c r="O1042" s="71">
        <v>0</v>
      </c>
      <c r="P1042" s="72">
        <v>2989.38</v>
      </c>
      <c r="Q1042" s="73"/>
    </row>
    <row r="1043" spans="1:17" ht="14.25" customHeight="1">
      <c r="A1043" s="64" t="s">
        <v>1</v>
      </c>
      <c r="B1043" s="65">
        <v>46108</v>
      </c>
      <c r="C1043" s="66">
        <f t="shared" si="14"/>
        <v>3</v>
      </c>
      <c r="D1043" s="66">
        <f t="shared" si="15"/>
        <v>2026</v>
      </c>
      <c r="E1043" s="67">
        <f t="shared" si="16"/>
        <v>46082</v>
      </c>
      <c r="F1043" s="68" t="s">
        <v>43</v>
      </c>
      <c r="G1043" s="68"/>
      <c r="H1043" s="68"/>
      <c r="I1043" s="64" t="s">
        <v>401</v>
      </c>
      <c r="J1043" s="69"/>
      <c r="K1043" s="69"/>
      <c r="L1043" s="70"/>
      <c r="M1043" s="70"/>
      <c r="N1043" s="65"/>
      <c r="O1043" s="71">
        <v>0</v>
      </c>
      <c r="P1043" s="72">
        <v>2539.4699999999998</v>
      </c>
      <c r="Q1043" s="73"/>
    </row>
    <row r="1044" spans="1:17" ht="14.25" customHeight="1">
      <c r="A1044" s="64" t="s">
        <v>1</v>
      </c>
      <c r="B1044" s="65">
        <v>46108</v>
      </c>
      <c r="C1044" s="66">
        <f t="shared" si="14"/>
        <v>3</v>
      </c>
      <c r="D1044" s="66">
        <f t="shared" si="15"/>
        <v>2026</v>
      </c>
      <c r="E1044" s="67">
        <f t="shared" si="16"/>
        <v>46082</v>
      </c>
      <c r="F1044" s="68" t="s">
        <v>142</v>
      </c>
      <c r="G1044" s="68"/>
      <c r="H1044" s="68"/>
      <c r="I1044" s="64" t="s">
        <v>401</v>
      </c>
      <c r="J1044" s="69"/>
      <c r="K1044" s="69"/>
      <c r="L1044" s="70"/>
      <c r="M1044" s="70"/>
      <c r="N1044" s="65"/>
      <c r="O1044" s="71">
        <v>0</v>
      </c>
      <c r="P1044" s="72">
        <v>1267.3800000000001</v>
      </c>
      <c r="Q1044" s="73"/>
    </row>
    <row r="1045" spans="1:17" ht="14.25" customHeight="1">
      <c r="A1045" s="64" t="s">
        <v>1</v>
      </c>
      <c r="B1045" s="65">
        <v>46108</v>
      </c>
      <c r="C1045" s="66">
        <f t="shared" si="14"/>
        <v>3</v>
      </c>
      <c r="D1045" s="66">
        <f t="shared" si="15"/>
        <v>2026</v>
      </c>
      <c r="E1045" s="67">
        <f t="shared" si="16"/>
        <v>46082</v>
      </c>
      <c r="F1045" s="68" t="s">
        <v>43</v>
      </c>
      <c r="G1045" s="68"/>
      <c r="H1045" s="68"/>
      <c r="I1045" s="64" t="s">
        <v>403</v>
      </c>
      <c r="J1045" s="69"/>
      <c r="K1045" s="69"/>
      <c r="L1045" s="70"/>
      <c r="M1045" s="70"/>
      <c r="N1045" s="65"/>
      <c r="O1045" s="71">
        <v>0</v>
      </c>
      <c r="P1045" s="72">
        <v>1694.52</v>
      </c>
      <c r="Q1045" s="73"/>
    </row>
    <row r="1046" spans="1:17" ht="14.25" customHeight="1">
      <c r="A1046" s="64" t="s">
        <v>1</v>
      </c>
      <c r="B1046" s="65">
        <v>46108</v>
      </c>
      <c r="C1046" s="66">
        <f t="shared" si="14"/>
        <v>3</v>
      </c>
      <c r="D1046" s="66">
        <f t="shared" si="15"/>
        <v>2026</v>
      </c>
      <c r="E1046" s="67">
        <f t="shared" si="16"/>
        <v>46082</v>
      </c>
      <c r="F1046" s="68" t="s">
        <v>43</v>
      </c>
      <c r="G1046" s="68"/>
      <c r="H1046" s="68"/>
      <c r="I1046" s="64" t="s">
        <v>404</v>
      </c>
      <c r="J1046" s="69"/>
      <c r="K1046" s="69"/>
      <c r="L1046" s="70"/>
      <c r="M1046" s="70"/>
      <c r="N1046" s="65"/>
      <c r="O1046" s="71">
        <v>0</v>
      </c>
      <c r="P1046" s="72">
        <v>1476.73</v>
      </c>
      <c r="Q1046" s="73"/>
    </row>
    <row r="1047" spans="1:17" ht="14.25" customHeight="1">
      <c r="A1047" s="64" t="s">
        <v>1</v>
      </c>
      <c r="B1047" s="65">
        <v>46108</v>
      </c>
      <c r="C1047" s="66">
        <f t="shared" si="14"/>
        <v>3</v>
      </c>
      <c r="D1047" s="66">
        <f t="shared" si="15"/>
        <v>2026</v>
      </c>
      <c r="E1047" s="67">
        <f t="shared" si="16"/>
        <v>46082</v>
      </c>
      <c r="F1047" s="68" t="s">
        <v>43</v>
      </c>
      <c r="G1047" s="68"/>
      <c r="H1047" s="68"/>
      <c r="I1047" s="64" t="s">
        <v>405</v>
      </c>
      <c r="J1047" s="69"/>
      <c r="K1047" s="69"/>
      <c r="L1047" s="70"/>
      <c r="M1047" s="70"/>
      <c r="N1047" s="65"/>
      <c r="O1047" s="71">
        <v>0</v>
      </c>
      <c r="P1047" s="72">
        <v>4684.91</v>
      </c>
      <c r="Q1047" s="73"/>
    </row>
    <row r="1048" spans="1:17" ht="14.25" customHeight="1">
      <c r="A1048" s="64" t="s">
        <v>1</v>
      </c>
      <c r="B1048" s="65">
        <v>46108</v>
      </c>
      <c r="C1048" s="66">
        <f t="shared" si="14"/>
        <v>3</v>
      </c>
      <c r="D1048" s="66">
        <f t="shared" si="15"/>
        <v>2026</v>
      </c>
      <c r="E1048" s="67">
        <f t="shared" si="16"/>
        <v>46082</v>
      </c>
      <c r="F1048" s="68" t="s">
        <v>43</v>
      </c>
      <c r="G1048" s="68"/>
      <c r="H1048" s="68"/>
      <c r="I1048" s="64" t="s">
        <v>406</v>
      </c>
      <c r="J1048" s="69"/>
      <c r="K1048" s="69"/>
      <c r="L1048" s="70"/>
      <c r="M1048" s="70"/>
      <c r="N1048" s="65"/>
      <c r="O1048" s="71">
        <v>0</v>
      </c>
      <c r="P1048" s="72">
        <v>39.409999999999997</v>
      </c>
      <c r="Q1048" s="73"/>
    </row>
    <row r="1049" spans="1:17" ht="14.25" customHeight="1">
      <c r="A1049" s="64" t="s">
        <v>1</v>
      </c>
      <c r="B1049" s="65">
        <v>46108</v>
      </c>
      <c r="C1049" s="66">
        <f t="shared" si="14"/>
        <v>3</v>
      </c>
      <c r="D1049" s="66">
        <f t="shared" si="15"/>
        <v>2026</v>
      </c>
      <c r="E1049" s="67">
        <f t="shared" si="16"/>
        <v>46082</v>
      </c>
      <c r="F1049" s="68" t="s">
        <v>43</v>
      </c>
      <c r="G1049" s="68"/>
      <c r="H1049" s="68"/>
      <c r="I1049" s="64" t="s">
        <v>407</v>
      </c>
      <c r="J1049" s="69"/>
      <c r="K1049" s="69"/>
      <c r="L1049" s="70"/>
      <c r="M1049" s="70"/>
      <c r="N1049" s="65"/>
      <c r="O1049" s="71">
        <v>0</v>
      </c>
      <c r="P1049" s="72">
        <v>660.9</v>
      </c>
      <c r="Q1049" s="73"/>
    </row>
    <row r="1050" spans="1:17" ht="14.25" customHeight="1">
      <c r="A1050" s="64" t="s">
        <v>1</v>
      </c>
      <c r="B1050" s="65">
        <v>46108</v>
      </c>
      <c r="C1050" s="66">
        <f t="shared" si="14"/>
        <v>3</v>
      </c>
      <c r="D1050" s="66">
        <f t="shared" si="15"/>
        <v>2026</v>
      </c>
      <c r="E1050" s="67">
        <f t="shared" si="16"/>
        <v>46082</v>
      </c>
      <c r="F1050" s="68" t="s">
        <v>43</v>
      </c>
      <c r="G1050" s="68"/>
      <c r="H1050" s="68"/>
      <c r="I1050" s="64" t="s">
        <v>408</v>
      </c>
      <c r="J1050" s="69"/>
      <c r="K1050" s="69"/>
      <c r="L1050" s="70"/>
      <c r="M1050" s="70"/>
      <c r="N1050" s="65"/>
      <c r="O1050" s="71">
        <v>0</v>
      </c>
      <c r="P1050" s="72">
        <v>2718.82</v>
      </c>
      <c r="Q1050" s="73"/>
    </row>
    <row r="1051" spans="1:17" ht="14.25" customHeight="1">
      <c r="A1051" s="64" t="s">
        <v>1</v>
      </c>
      <c r="B1051" s="65">
        <v>46108</v>
      </c>
      <c r="C1051" s="66">
        <f t="shared" si="14"/>
        <v>3</v>
      </c>
      <c r="D1051" s="66">
        <f t="shared" si="15"/>
        <v>2026</v>
      </c>
      <c r="E1051" s="67">
        <f t="shared" si="16"/>
        <v>46082</v>
      </c>
      <c r="F1051" s="68" t="s">
        <v>142</v>
      </c>
      <c r="G1051" s="68"/>
      <c r="H1051" s="68"/>
      <c r="I1051" s="64" t="s">
        <v>408</v>
      </c>
      <c r="J1051" s="69"/>
      <c r="K1051" s="69"/>
      <c r="L1051" s="70"/>
      <c r="M1051" s="70"/>
      <c r="N1051" s="65"/>
      <c r="O1051" s="71">
        <v>0</v>
      </c>
      <c r="P1051" s="72">
        <v>1277.8699999999999</v>
      </c>
      <c r="Q1051" s="73"/>
    </row>
    <row r="1052" spans="1:17" ht="14.25" customHeight="1">
      <c r="A1052" s="64" t="s">
        <v>1</v>
      </c>
      <c r="B1052" s="65">
        <v>46108</v>
      </c>
      <c r="C1052" s="66">
        <f t="shared" si="14"/>
        <v>3</v>
      </c>
      <c r="D1052" s="66">
        <f t="shared" si="15"/>
        <v>2026</v>
      </c>
      <c r="E1052" s="67">
        <f t="shared" si="16"/>
        <v>46082</v>
      </c>
      <c r="F1052" s="68" t="s">
        <v>43</v>
      </c>
      <c r="G1052" s="68"/>
      <c r="H1052" s="68"/>
      <c r="I1052" s="64" t="s">
        <v>409</v>
      </c>
      <c r="J1052" s="69"/>
      <c r="K1052" s="69"/>
      <c r="L1052" s="70"/>
      <c r="M1052" s="70"/>
      <c r="N1052" s="65"/>
      <c r="O1052" s="71">
        <v>0</v>
      </c>
      <c r="P1052" s="72">
        <v>2111.06</v>
      </c>
      <c r="Q1052" s="73"/>
    </row>
    <row r="1053" spans="1:17" ht="14.25" customHeight="1">
      <c r="A1053" s="64" t="s">
        <v>1</v>
      </c>
      <c r="B1053" s="65">
        <v>46108</v>
      </c>
      <c r="C1053" s="66">
        <f t="shared" si="14"/>
        <v>3</v>
      </c>
      <c r="D1053" s="66">
        <f t="shared" si="15"/>
        <v>2026</v>
      </c>
      <c r="E1053" s="67">
        <f t="shared" si="16"/>
        <v>46082</v>
      </c>
      <c r="F1053" s="68" t="s">
        <v>43</v>
      </c>
      <c r="G1053" s="68"/>
      <c r="H1053" s="68"/>
      <c r="I1053" s="64" t="s">
        <v>410</v>
      </c>
      <c r="J1053" s="69"/>
      <c r="K1053" s="69"/>
      <c r="L1053" s="70"/>
      <c r="M1053" s="70"/>
      <c r="N1053" s="65"/>
      <c r="O1053" s="71">
        <v>0</v>
      </c>
      <c r="P1053" s="72">
        <v>2868.82</v>
      </c>
      <c r="Q1053" s="73"/>
    </row>
    <row r="1054" spans="1:17" ht="14.25" customHeight="1">
      <c r="A1054" s="64" t="s">
        <v>1</v>
      </c>
      <c r="B1054" s="65">
        <v>46108</v>
      </c>
      <c r="C1054" s="66">
        <f t="shared" si="14"/>
        <v>3</v>
      </c>
      <c r="D1054" s="66">
        <f t="shared" si="15"/>
        <v>2026</v>
      </c>
      <c r="E1054" s="67">
        <f t="shared" si="16"/>
        <v>46082</v>
      </c>
      <c r="F1054" s="68" t="s">
        <v>142</v>
      </c>
      <c r="G1054" s="68"/>
      <c r="H1054" s="68"/>
      <c r="I1054" s="64" t="s">
        <v>410</v>
      </c>
      <c r="J1054" s="69"/>
      <c r="K1054" s="69"/>
      <c r="L1054" s="70"/>
      <c r="M1054" s="70"/>
      <c r="N1054" s="65"/>
      <c r="O1054" s="71">
        <v>0</v>
      </c>
      <c r="P1054" s="72">
        <v>849.05</v>
      </c>
      <c r="Q1054" s="73"/>
    </row>
    <row r="1055" spans="1:17" ht="14.25" customHeight="1">
      <c r="A1055" s="64" t="s">
        <v>1</v>
      </c>
      <c r="B1055" s="65">
        <v>46108</v>
      </c>
      <c r="C1055" s="66">
        <f>MONTH(B904)</f>
        <v>3</v>
      </c>
      <c r="D1055" s="66">
        <f>YEAR(B904)</f>
        <v>2026</v>
      </c>
      <c r="E1055" s="67">
        <f t="shared" si="16"/>
        <v>46082</v>
      </c>
      <c r="F1055" s="68" t="s">
        <v>142</v>
      </c>
      <c r="G1055" s="68"/>
      <c r="H1055" s="68"/>
      <c r="I1055" s="64" t="s">
        <v>292</v>
      </c>
      <c r="J1055" s="69"/>
      <c r="K1055" s="69"/>
      <c r="L1055" s="70"/>
      <c r="M1055" s="70"/>
      <c r="N1055" s="65"/>
      <c r="O1055" s="71">
        <v>0</v>
      </c>
      <c r="P1055" s="72">
        <v>2000</v>
      </c>
      <c r="Q1055" s="73"/>
    </row>
    <row r="1056" spans="1:17" ht="14.25" customHeight="1">
      <c r="A1056" s="64" t="s">
        <v>1</v>
      </c>
      <c r="B1056" s="65">
        <v>46108</v>
      </c>
      <c r="C1056" s="66">
        <f t="shared" ref="C1056:C1277" si="17">MONTH(B1056)</f>
        <v>3</v>
      </c>
      <c r="D1056" s="66">
        <f t="shared" ref="D1056:D1277" si="18">YEAR(B1056)</f>
        <v>2026</v>
      </c>
      <c r="E1056" s="67">
        <f t="shared" si="16"/>
        <v>46082</v>
      </c>
      <c r="F1056" s="68" t="s">
        <v>91</v>
      </c>
      <c r="G1056" s="68"/>
      <c r="H1056" s="68"/>
      <c r="I1056" s="64" t="s">
        <v>292</v>
      </c>
      <c r="J1056" s="69"/>
      <c r="K1056" s="69"/>
      <c r="L1056" s="70"/>
      <c r="M1056" s="70"/>
      <c r="N1056" s="65"/>
      <c r="O1056" s="71">
        <v>0</v>
      </c>
      <c r="P1056" s="72">
        <v>6000</v>
      </c>
      <c r="Q1056" s="73"/>
    </row>
    <row r="1057" spans="1:17" ht="14.25" customHeight="1">
      <c r="A1057" s="64" t="s">
        <v>1</v>
      </c>
      <c r="B1057" s="65">
        <v>46108</v>
      </c>
      <c r="C1057" s="66">
        <f t="shared" si="17"/>
        <v>3</v>
      </c>
      <c r="D1057" s="66">
        <f t="shared" si="18"/>
        <v>2026</v>
      </c>
      <c r="E1057" s="67">
        <f t="shared" si="16"/>
        <v>46082</v>
      </c>
      <c r="F1057" s="68" t="s">
        <v>142</v>
      </c>
      <c r="G1057" s="68"/>
      <c r="H1057" s="68"/>
      <c r="I1057" s="64" t="s">
        <v>292</v>
      </c>
      <c r="J1057" s="69"/>
      <c r="K1057" s="69"/>
      <c r="L1057" s="70"/>
      <c r="M1057" s="70"/>
      <c r="N1057" s="65"/>
      <c r="O1057" s="71">
        <v>0</v>
      </c>
      <c r="P1057" s="72">
        <v>2000</v>
      </c>
      <c r="Q1057" s="73"/>
    </row>
    <row r="1058" spans="1:17" ht="14.25" customHeight="1">
      <c r="A1058" s="64" t="s">
        <v>1</v>
      </c>
      <c r="B1058" s="65">
        <v>46108</v>
      </c>
      <c r="C1058" s="66">
        <f t="shared" si="17"/>
        <v>3</v>
      </c>
      <c r="D1058" s="66">
        <f t="shared" si="18"/>
        <v>2026</v>
      </c>
      <c r="E1058" s="67">
        <f t="shared" si="16"/>
        <v>46082</v>
      </c>
      <c r="F1058" s="68" t="s">
        <v>43</v>
      </c>
      <c r="G1058" s="68"/>
      <c r="H1058" s="68"/>
      <c r="I1058" s="64" t="s">
        <v>495</v>
      </c>
      <c r="J1058" s="69"/>
      <c r="K1058" s="69"/>
      <c r="L1058" s="70"/>
      <c r="M1058" s="70"/>
      <c r="N1058" s="65"/>
      <c r="O1058" s="71">
        <v>0</v>
      </c>
      <c r="P1058" s="72">
        <v>732.06</v>
      </c>
      <c r="Q1058" s="73"/>
    </row>
    <row r="1059" spans="1:17" ht="14.25" customHeight="1">
      <c r="A1059" s="64" t="s">
        <v>1</v>
      </c>
      <c r="B1059" s="65">
        <v>46108</v>
      </c>
      <c r="C1059" s="66">
        <f t="shared" si="17"/>
        <v>3</v>
      </c>
      <c r="D1059" s="66">
        <f t="shared" si="18"/>
        <v>2026</v>
      </c>
      <c r="E1059" s="67">
        <f t="shared" si="16"/>
        <v>46082</v>
      </c>
      <c r="F1059" s="44" t="s">
        <v>90</v>
      </c>
      <c r="G1059" s="68"/>
      <c r="H1059" s="68"/>
      <c r="I1059" s="64" t="s">
        <v>496</v>
      </c>
      <c r="J1059" s="69"/>
      <c r="K1059" s="69"/>
      <c r="L1059" s="70"/>
      <c r="M1059" s="70"/>
      <c r="N1059" s="65"/>
      <c r="O1059" s="71">
        <v>0</v>
      </c>
      <c r="P1059" s="72">
        <v>1973.47</v>
      </c>
      <c r="Q1059" s="73"/>
    </row>
    <row r="1060" spans="1:17" ht="14.25" customHeight="1">
      <c r="A1060" s="64" t="s">
        <v>1</v>
      </c>
      <c r="B1060" s="65">
        <v>46108</v>
      </c>
      <c r="C1060" s="66">
        <f t="shared" si="17"/>
        <v>3</v>
      </c>
      <c r="D1060" s="66">
        <f t="shared" si="18"/>
        <v>2026</v>
      </c>
      <c r="E1060" s="67">
        <f t="shared" si="16"/>
        <v>46082</v>
      </c>
      <c r="F1060" s="68" t="s">
        <v>142</v>
      </c>
      <c r="G1060" s="68"/>
      <c r="H1060" s="68"/>
      <c r="I1060" s="64" t="s">
        <v>497</v>
      </c>
      <c r="J1060" s="69"/>
      <c r="K1060" s="69"/>
      <c r="L1060" s="70"/>
      <c r="M1060" s="70"/>
      <c r="N1060" s="65"/>
      <c r="O1060" s="71">
        <v>0</v>
      </c>
      <c r="P1060" s="72">
        <v>1620</v>
      </c>
      <c r="Q1060" s="73"/>
    </row>
    <row r="1061" spans="1:17" ht="14.25" customHeight="1">
      <c r="A1061" s="64" t="s">
        <v>1</v>
      </c>
      <c r="B1061" s="65">
        <v>46108</v>
      </c>
      <c r="C1061" s="66">
        <f t="shared" si="17"/>
        <v>3</v>
      </c>
      <c r="D1061" s="66">
        <f t="shared" si="18"/>
        <v>2026</v>
      </c>
      <c r="E1061" s="67">
        <f t="shared" si="16"/>
        <v>46082</v>
      </c>
      <c r="F1061" s="78" t="s">
        <v>87</v>
      </c>
      <c r="G1061" s="68"/>
      <c r="H1061" s="68"/>
      <c r="I1061" s="64" t="s">
        <v>498</v>
      </c>
      <c r="J1061" s="69"/>
      <c r="K1061" s="69"/>
      <c r="L1061" s="70"/>
      <c r="M1061" s="70"/>
      <c r="N1061" s="65"/>
      <c r="O1061" s="71">
        <v>0</v>
      </c>
      <c r="P1061" s="72">
        <v>2750</v>
      </c>
      <c r="Q1061" s="73"/>
    </row>
    <row r="1062" spans="1:17" ht="14.25" customHeight="1">
      <c r="A1062" s="64" t="s">
        <v>1</v>
      </c>
      <c r="B1062" s="65">
        <v>46108</v>
      </c>
      <c r="C1062" s="66">
        <f t="shared" si="17"/>
        <v>3</v>
      </c>
      <c r="D1062" s="66">
        <f t="shared" si="18"/>
        <v>2026</v>
      </c>
      <c r="E1062" s="67">
        <f t="shared" si="16"/>
        <v>46082</v>
      </c>
      <c r="F1062" s="68" t="s">
        <v>142</v>
      </c>
      <c r="G1062" s="68"/>
      <c r="H1062" s="68"/>
      <c r="I1062" s="64" t="s">
        <v>499</v>
      </c>
      <c r="J1062" s="69"/>
      <c r="K1062" s="69"/>
      <c r="L1062" s="70"/>
      <c r="M1062" s="70"/>
      <c r="N1062" s="65"/>
      <c r="O1062" s="71">
        <v>0</v>
      </c>
      <c r="P1062" s="72">
        <v>1200</v>
      </c>
      <c r="Q1062" s="73"/>
    </row>
    <row r="1063" spans="1:17" ht="14.25" customHeight="1">
      <c r="A1063" s="64" t="s">
        <v>1</v>
      </c>
      <c r="B1063" s="65">
        <v>46108</v>
      </c>
      <c r="C1063" s="66">
        <f t="shared" si="17"/>
        <v>3</v>
      </c>
      <c r="D1063" s="66">
        <f t="shared" si="18"/>
        <v>2026</v>
      </c>
      <c r="E1063" s="67">
        <f t="shared" si="16"/>
        <v>46082</v>
      </c>
      <c r="F1063" s="78" t="s">
        <v>87</v>
      </c>
      <c r="G1063" s="68"/>
      <c r="H1063" s="68"/>
      <c r="I1063" s="64" t="s">
        <v>500</v>
      </c>
      <c r="J1063" s="69"/>
      <c r="K1063" s="69"/>
      <c r="L1063" s="70"/>
      <c r="M1063" s="70"/>
      <c r="N1063" s="65"/>
      <c r="O1063" s="71">
        <v>0</v>
      </c>
      <c r="P1063" s="72">
        <v>5500</v>
      </c>
      <c r="Q1063" s="73"/>
    </row>
    <row r="1064" spans="1:17" ht="14.25" customHeight="1">
      <c r="A1064" s="64" t="s">
        <v>1</v>
      </c>
      <c r="B1064" s="65">
        <v>46108</v>
      </c>
      <c r="C1064" s="66">
        <f t="shared" si="17"/>
        <v>3</v>
      </c>
      <c r="D1064" s="66">
        <f t="shared" si="18"/>
        <v>2026</v>
      </c>
      <c r="E1064" s="67">
        <f t="shared" si="16"/>
        <v>46082</v>
      </c>
      <c r="F1064" s="78" t="s">
        <v>87</v>
      </c>
      <c r="G1064" s="68"/>
      <c r="H1064" s="68"/>
      <c r="I1064" s="64" t="s">
        <v>501</v>
      </c>
      <c r="J1064" s="69"/>
      <c r="K1064" s="69"/>
      <c r="L1064" s="70"/>
      <c r="M1064" s="70"/>
      <c r="N1064" s="65"/>
      <c r="O1064" s="71">
        <v>0</v>
      </c>
      <c r="P1064" s="72">
        <v>4000</v>
      </c>
      <c r="Q1064" s="73"/>
    </row>
    <row r="1065" spans="1:17" ht="14.25" customHeight="1">
      <c r="A1065" s="64" t="s">
        <v>1</v>
      </c>
      <c r="B1065" s="65">
        <v>46108</v>
      </c>
      <c r="C1065" s="66">
        <f t="shared" si="17"/>
        <v>3</v>
      </c>
      <c r="D1065" s="66">
        <f t="shared" si="18"/>
        <v>2026</v>
      </c>
      <c r="E1065" s="67">
        <f t="shared" si="16"/>
        <v>46082</v>
      </c>
      <c r="F1065" s="68" t="s">
        <v>142</v>
      </c>
      <c r="G1065" s="68"/>
      <c r="H1065" s="68"/>
      <c r="I1065" s="64" t="s">
        <v>502</v>
      </c>
      <c r="J1065" s="69"/>
      <c r="K1065" s="69"/>
      <c r="L1065" s="70"/>
      <c r="M1065" s="70"/>
      <c r="N1065" s="65"/>
      <c r="O1065" s="71">
        <v>0</v>
      </c>
      <c r="P1065" s="72">
        <v>1267.33</v>
      </c>
      <c r="Q1065" s="73"/>
    </row>
    <row r="1066" spans="1:17" ht="14.25" customHeight="1">
      <c r="A1066" s="64" t="s">
        <v>1</v>
      </c>
      <c r="B1066" s="65">
        <v>46108</v>
      </c>
      <c r="C1066" s="66">
        <f t="shared" si="17"/>
        <v>3</v>
      </c>
      <c r="D1066" s="66">
        <f t="shared" si="18"/>
        <v>2026</v>
      </c>
      <c r="E1066" s="67">
        <f t="shared" si="16"/>
        <v>46082</v>
      </c>
      <c r="F1066" s="68" t="s">
        <v>142</v>
      </c>
      <c r="G1066" s="68"/>
      <c r="H1066" s="68"/>
      <c r="I1066" s="64" t="s">
        <v>503</v>
      </c>
      <c r="J1066" s="69"/>
      <c r="K1066" s="69"/>
      <c r="L1066" s="70"/>
      <c r="M1066" s="70"/>
      <c r="N1066" s="65"/>
      <c r="O1066" s="71">
        <v>0</v>
      </c>
      <c r="P1066" s="72">
        <v>1200</v>
      </c>
      <c r="Q1066" s="73"/>
    </row>
    <row r="1067" spans="1:17" ht="14.25" customHeight="1">
      <c r="A1067" s="64" t="s">
        <v>1</v>
      </c>
      <c r="B1067" s="65">
        <v>46108</v>
      </c>
      <c r="C1067" s="66">
        <f t="shared" si="17"/>
        <v>3</v>
      </c>
      <c r="D1067" s="66">
        <f t="shared" si="18"/>
        <v>2026</v>
      </c>
      <c r="E1067" s="67">
        <f t="shared" si="16"/>
        <v>46082</v>
      </c>
      <c r="F1067" s="68" t="s">
        <v>142</v>
      </c>
      <c r="G1067" s="68"/>
      <c r="H1067" s="68"/>
      <c r="I1067" s="64" t="s">
        <v>504</v>
      </c>
      <c r="J1067" s="69"/>
      <c r="K1067" s="69"/>
      <c r="L1067" s="70"/>
      <c r="M1067" s="70"/>
      <c r="N1067" s="65"/>
      <c r="O1067" s="71">
        <v>0</v>
      </c>
      <c r="P1067" s="72">
        <v>6202.73</v>
      </c>
      <c r="Q1067" s="73"/>
    </row>
    <row r="1068" spans="1:17" ht="14.25" customHeight="1">
      <c r="A1068" s="64" t="s">
        <v>1</v>
      </c>
      <c r="B1068" s="65">
        <v>46108</v>
      </c>
      <c r="C1068" s="66">
        <f t="shared" si="17"/>
        <v>3</v>
      </c>
      <c r="D1068" s="66">
        <f t="shared" si="18"/>
        <v>2026</v>
      </c>
      <c r="E1068" s="67">
        <f t="shared" si="16"/>
        <v>46082</v>
      </c>
      <c r="F1068" s="68" t="s">
        <v>142</v>
      </c>
      <c r="G1068" s="68"/>
      <c r="H1068" s="68"/>
      <c r="I1068" s="64" t="s">
        <v>505</v>
      </c>
      <c r="J1068" s="69"/>
      <c r="K1068" s="69"/>
      <c r="L1068" s="70"/>
      <c r="M1068" s="70"/>
      <c r="N1068" s="65"/>
      <c r="O1068" s="71">
        <v>0</v>
      </c>
      <c r="P1068" s="72">
        <v>1400</v>
      </c>
      <c r="Q1068" s="73"/>
    </row>
    <row r="1069" spans="1:17" ht="14.25" customHeight="1">
      <c r="A1069" s="64" t="s">
        <v>122</v>
      </c>
      <c r="B1069" s="65">
        <v>46108</v>
      </c>
      <c r="C1069" s="66">
        <f t="shared" si="17"/>
        <v>3</v>
      </c>
      <c r="D1069" s="66">
        <f t="shared" si="18"/>
        <v>2026</v>
      </c>
      <c r="E1069" s="67">
        <f t="shared" si="16"/>
        <v>46082</v>
      </c>
      <c r="F1069" s="68" t="s">
        <v>165</v>
      </c>
      <c r="G1069" s="68"/>
      <c r="H1069" s="68"/>
      <c r="I1069" s="64" t="s">
        <v>139</v>
      </c>
      <c r="J1069" s="69"/>
      <c r="K1069" s="69"/>
      <c r="L1069" s="70"/>
      <c r="M1069" s="70"/>
      <c r="N1069" s="65"/>
      <c r="O1069" s="71">
        <v>4.07</v>
      </c>
      <c r="P1069" s="72">
        <v>0</v>
      </c>
      <c r="Q1069" s="73"/>
    </row>
    <row r="1070" spans="1:17" ht="14.25" customHeight="1">
      <c r="A1070" s="64" t="s">
        <v>122</v>
      </c>
      <c r="B1070" s="65">
        <v>46108</v>
      </c>
      <c r="C1070" s="66">
        <f t="shared" si="17"/>
        <v>3</v>
      </c>
      <c r="D1070" s="66">
        <f t="shared" si="18"/>
        <v>2026</v>
      </c>
      <c r="E1070" s="67">
        <f t="shared" si="16"/>
        <v>46082</v>
      </c>
      <c r="F1070" s="68" t="s">
        <v>165</v>
      </c>
      <c r="G1070" s="68"/>
      <c r="H1070" s="68"/>
      <c r="I1070" s="64" t="s">
        <v>139</v>
      </c>
      <c r="J1070" s="69"/>
      <c r="K1070" s="69"/>
      <c r="L1070" s="70"/>
      <c r="M1070" s="70"/>
      <c r="N1070" s="65"/>
      <c r="O1070" s="71">
        <v>28.95</v>
      </c>
      <c r="P1070" s="72">
        <v>0</v>
      </c>
      <c r="Q1070" s="73"/>
    </row>
    <row r="1071" spans="1:17" ht="14.25" customHeight="1">
      <c r="A1071" s="64" t="s">
        <v>122</v>
      </c>
      <c r="B1071" s="65">
        <v>46108</v>
      </c>
      <c r="C1071" s="66">
        <f t="shared" si="17"/>
        <v>3</v>
      </c>
      <c r="D1071" s="66">
        <f t="shared" si="18"/>
        <v>2026</v>
      </c>
      <c r="E1071" s="67">
        <f t="shared" si="16"/>
        <v>46082</v>
      </c>
      <c r="F1071" s="68" t="s">
        <v>82</v>
      </c>
      <c r="G1071" s="68"/>
      <c r="H1071" s="68"/>
      <c r="I1071" s="64" t="s">
        <v>152</v>
      </c>
      <c r="J1071" s="69"/>
      <c r="K1071" s="69"/>
      <c r="L1071" s="70"/>
      <c r="M1071" s="70"/>
      <c r="N1071" s="65"/>
      <c r="O1071" s="71">
        <v>0</v>
      </c>
      <c r="P1071" s="72">
        <v>564.20000000000005</v>
      </c>
      <c r="Q1071" s="73"/>
    </row>
    <row r="1072" spans="1:17" ht="14.25" customHeight="1">
      <c r="A1072" s="64" t="s">
        <v>122</v>
      </c>
      <c r="B1072" s="65">
        <v>46108</v>
      </c>
      <c r="C1072" s="66">
        <f t="shared" si="17"/>
        <v>3</v>
      </c>
      <c r="D1072" s="66">
        <f t="shared" si="18"/>
        <v>2026</v>
      </c>
      <c r="E1072" s="67">
        <f t="shared" si="16"/>
        <v>46082</v>
      </c>
      <c r="F1072" s="68" t="s">
        <v>82</v>
      </c>
      <c r="G1072" s="68"/>
      <c r="H1072" s="68"/>
      <c r="I1072" s="64" t="s">
        <v>152</v>
      </c>
      <c r="J1072" s="69"/>
      <c r="K1072" s="69"/>
      <c r="L1072" s="70"/>
      <c r="M1072" s="70"/>
      <c r="N1072" s="65"/>
      <c r="O1072" s="71">
        <v>0</v>
      </c>
      <c r="P1072" s="72">
        <v>159.94999999999999</v>
      </c>
      <c r="Q1072" s="73"/>
    </row>
    <row r="1073" spans="1:17" ht="14.25" customHeight="1">
      <c r="A1073" s="64" t="s">
        <v>122</v>
      </c>
      <c r="B1073" s="65">
        <v>46108</v>
      </c>
      <c r="C1073" s="66">
        <f t="shared" si="17"/>
        <v>3</v>
      </c>
      <c r="D1073" s="66">
        <f t="shared" si="18"/>
        <v>2026</v>
      </c>
      <c r="E1073" s="67">
        <f t="shared" si="16"/>
        <v>46082</v>
      </c>
      <c r="F1073" s="68" t="s">
        <v>82</v>
      </c>
      <c r="G1073" s="68"/>
      <c r="H1073" s="68"/>
      <c r="I1073" s="64" t="s">
        <v>152</v>
      </c>
      <c r="J1073" s="69"/>
      <c r="K1073" s="69"/>
      <c r="L1073" s="70"/>
      <c r="M1073" s="70"/>
      <c r="N1073" s="65"/>
      <c r="O1073" s="71">
        <v>0</v>
      </c>
      <c r="P1073" s="72">
        <v>203.94</v>
      </c>
      <c r="Q1073" s="73"/>
    </row>
    <row r="1074" spans="1:17" ht="14.25" customHeight="1">
      <c r="A1074" s="64" t="s">
        <v>122</v>
      </c>
      <c r="B1074" s="65">
        <v>46108</v>
      </c>
      <c r="C1074" s="66">
        <f t="shared" si="17"/>
        <v>3</v>
      </c>
      <c r="D1074" s="66">
        <f t="shared" si="18"/>
        <v>2026</v>
      </c>
      <c r="E1074" s="67">
        <f t="shared" si="16"/>
        <v>46082</v>
      </c>
      <c r="F1074" s="68" t="s">
        <v>82</v>
      </c>
      <c r="G1074" s="68"/>
      <c r="H1074" s="68"/>
      <c r="I1074" s="64" t="s">
        <v>152</v>
      </c>
      <c r="J1074" s="69"/>
      <c r="K1074" s="69"/>
      <c r="L1074" s="70"/>
      <c r="M1074" s="70"/>
      <c r="N1074" s="65"/>
      <c r="O1074" s="71">
        <v>0</v>
      </c>
      <c r="P1074" s="72">
        <v>239.6</v>
      </c>
      <c r="Q1074" s="73"/>
    </row>
    <row r="1075" spans="1:17" ht="14.25" customHeight="1">
      <c r="A1075" s="64" t="s">
        <v>122</v>
      </c>
      <c r="B1075" s="65">
        <v>46108</v>
      </c>
      <c r="C1075" s="66">
        <f t="shared" si="17"/>
        <v>3</v>
      </c>
      <c r="D1075" s="66">
        <f t="shared" si="18"/>
        <v>2026</v>
      </c>
      <c r="E1075" s="67">
        <f t="shared" si="16"/>
        <v>46082</v>
      </c>
      <c r="F1075" s="68" t="s">
        <v>82</v>
      </c>
      <c r="G1075" s="68"/>
      <c r="H1075" s="68"/>
      <c r="I1075" s="64" t="s">
        <v>152</v>
      </c>
      <c r="J1075" s="69"/>
      <c r="K1075" s="69"/>
      <c r="L1075" s="70"/>
      <c r="M1075" s="70"/>
      <c r="N1075" s="65"/>
      <c r="O1075" s="71">
        <v>0</v>
      </c>
      <c r="P1075" s="72">
        <v>876.85</v>
      </c>
      <c r="Q1075" s="73"/>
    </row>
    <row r="1076" spans="1:17" ht="14.25" customHeight="1">
      <c r="A1076" s="64" t="s">
        <v>122</v>
      </c>
      <c r="B1076" s="65">
        <v>46108</v>
      </c>
      <c r="C1076" s="66">
        <f t="shared" si="17"/>
        <v>3</v>
      </c>
      <c r="D1076" s="66">
        <f t="shared" si="18"/>
        <v>2026</v>
      </c>
      <c r="E1076" s="67">
        <f t="shared" si="16"/>
        <v>46082</v>
      </c>
      <c r="F1076" s="68" t="s">
        <v>82</v>
      </c>
      <c r="G1076" s="68"/>
      <c r="H1076" s="68"/>
      <c r="I1076" s="64" t="s">
        <v>152</v>
      </c>
      <c r="J1076" s="69"/>
      <c r="K1076" s="69"/>
      <c r="L1076" s="70"/>
      <c r="M1076" s="70"/>
      <c r="N1076" s="65"/>
      <c r="O1076" s="71">
        <v>0</v>
      </c>
      <c r="P1076" s="72">
        <v>114.9</v>
      </c>
      <c r="Q1076" s="73"/>
    </row>
    <row r="1077" spans="1:17" ht="14.25" customHeight="1">
      <c r="A1077" s="64" t="s">
        <v>122</v>
      </c>
      <c r="B1077" s="65">
        <v>46108</v>
      </c>
      <c r="C1077" s="66">
        <f t="shared" si="17"/>
        <v>3</v>
      </c>
      <c r="D1077" s="66">
        <f t="shared" si="18"/>
        <v>2026</v>
      </c>
      <c r="E1077" s="67">
        <f t="shared" si="16"/>
        <v>46082</v>
      </c>
      <c r="F1077" s="68" t="s">
        <v>82</v>
      </c>
      <c r="G1077" s="68"/>
      <c r="H1077" s="68"/>
      <c r="I1077" s="64" t="s">
        <v>152</v>
      </c>
      <c r="J1077" s="69"/>
      <c r="K1077" s="69"/>
      <c r="L1077" s="70"/>
      <c r="M1077" s="70"/>
      <c r="N1077" s="65"/>
      <c r="O1077" s="71">
        <v>0</v>
      </c>
      <c r="P1077" s="72">
        <v>360.46</v>
      </c>
      <c r="Q1077" s="73"/>
    </row>
    <row r="1078" spans="1:17" ht="14.25" customHeight="1">
      <c r="A1078" s="64" t="s">
        <v>122</v>
      </c>
      <c r="B1078" s="65">
        <v>46108</v>
      </c>
      <c r="C1078" s="66">
        <f t="shared" si="17"/>
        <v>3</v>
      </c>
      <c r="D1078" s="66">
        <f t="shared" si="18"/>
        <v>2026</v>
      </c>
      <c r="E1078" s="67">
        <f t="shared" si="16"/>
        <v>46082</v>
      </c>
      <c r="F1078" s="68" t="s">
        <v>82</v>
      </c>
      <c r="G1078" s="68"/>
      <c r="H1078" s="68"/>
      <c r="I1078" s="64" t="s">
        <v>152</v>
      </c>
      <c r="J1078" s="69"/>
      <c r="K1078" s="69"/>
      <c r="L1078" s="70"/>
      <c r="M1078" s="70"/>
      <c r="N1078" s="65"/>
      <c r="O1078" s="71">
        <v>0</v>
      </c>
      <c r="P1078" s="72">
        <v>71.959999999999994</v>
      </c>
      <c r="Q1078" s="73"/>
    </row>
    <row r="1079" spans="1:17" ht="14.25" customHeight="1">
      <c r="A1079" s="64" t="s">
        <v>122</v>
      </c>
      <c r="B1079" s="65">
        <v>46108</v>
      </c>
      <c r="C1079" s="66">
        <f t="shared" si="17"/>
        <v>3</v>
      </c>
      <c r="D1079" s="66">
        <f t="shared" si="18"/>
        <v>2026</v>
      </c>
      <c r="E1079" s="67">
        <f t="shared" si="16"/>
        <v>46082</v>
      </c>
      <c r="F1079" s="68" t="s">
        <v>82</v>
      </c>
      <c r="G1079" s="68"/>
      <c r="H1079" s="68"/>
      <c r="I1079" s="64" t="s">
        <v>152</v>
      </c>
      <c r="J1079" s="69"/>
      <c r="K1079" s="69"/>
      <c r="L1079" s="70"/>
      <c r="M1079" s="70"/>
      <c r="N1079" s="65"/>
      <c r="O1079" s="71">
        <v>0</v>
      </c>
      <c r="P1079" s="72">
        <v>489.8</v>
      </c>
      <c r="Q1079" s="73"/>
    </row>
    <row r="1080" spans="1:17" ht="14.25" customHeight="1">
      <c r="A1080" s="64" t="s">
        <v>122</v>
      </c>
      <c r="B1080" s="65">
        <v>46108</v>
      </c>
      <c r="C1080" s="66">
        <f t="shared" si="17"/>
        <v>3</v>
      </c>
      <c r="D1080" s="66">
        <f t="shared" si="18"/>
        <v>2026</v>
      </c>
      <c r="E1080" s="67">
        <f t="shared" si="16"/>
        <v>46082</v>
      </c>
      <c r="F1080" s="68" t="s">
        <v>82</v>
      </c>
      <c r="G1080" s="68"/>
      <c r="H1080" s="68"/>
      <c r="I1080" s="64" t="s">
        <v>152</v>
      </c>
      <c r="J1080" s="69"/>
      <c r="K1080" s="69"/>
      <c r="L1080" s="70"/>
      <c r="M1080" s="70"/>
      <c r="N1080" s="65"/>
      <c r="O1080" s="71">
        <v>0</v>
      </c>
      <c r="P1080" s="72">
        <v>735.96</v>
      </c>
      <c r="Q1080" s="73"/>
    </row>
    <row r="1081" spans="1:17" ht="14.25" customHeight="1">
      <c r="A1081" s="64" t="s">
        <v>122</v>
      </c>
      <c r="B1081" s="65">
        <v>46108</v>
      </c>
      <c r="C1081" s="66">
        <f t="shared" si="17"/>
        <v>3</v>
      </c>
      <c r="D1081" s="66">
        <f t="shared" si="18"/>
        <v>2026</v>
      </c>
      <c r="E1081" s="67">
        <f t="shared" si="16"/>
        <v>46082</v>
      </c>
      <c r="F1081" s="68" t="s">
        <v>82</v>
      </c>
      <c r="G1081" s="68"/>
      <c r="H1081" s="68"/>
      <c r="I1081" s="64" t="s">
        <v>152</v>
      </c>
      <c r="J1081" s="69"/>
      <c r="K1081" s="69"/>
      <c r="L1081" s="70"/>
      <c r="M1081" s="70"/>
      <c r="N1081" s="65"/>
      <c r="O1081" s="71">
        <v>0</v>
      </c>
      <c r="P1081" s="72">
        <v>564</v>
      </c>
      <c r="Q1081" s="73"/>
    </row>
    <row r="1082" spans="1:17" ht="14.25" customHeight="1">
      <c r="A1082" s="64" t="s">
        <v>122</v>
      </c>
      <c r="B1082" s="65">
        <v>46108</v>
      </c>
      <c r="C1082" s="66">
        <f t="shared" si="17"/>
        <v>3</v>
      </c>
      <c r="D1082" s="66">
        <f t="shared" si="18"/>
        <v>2026</v>
      </c>
      <c r="E1082" s="67">
        <f t="shared" si="16"/>
        <v>46082</v>
      </c>
      <c r="F1082" s="68" t="s">
        <v>82</v>
      </c>
      <c r="G1082" s="68"/>
      <c r="H1082" s="68"/>
      <c r="I1082" s="64" t="s">
        <v>152</v>
      </c>
      <c r="J1082" s="69"/>
      <c r="K1082" s="69"/>
      <c r="L1082" s="70"/>
      <c r="M1082" s="70"/>
      <c r="N1082" s="65"/>
      <c r="O1082" s="71">
        <v>0</v>
      </c>
      <c r="P1082" s="72">
        <v>252.8</v>
      </c>
      <c r="Q1082" s="73"/>
    </row>
    <row r="1083" spans="1:17" ht="14.25" customHeight="1">
      <c r="A1083" s="64" t="s">
        <v>122</v>
      </c>
      <c r="B1083" s="65">
        <v>46108</v>
      </c>
      <c r="C1083" s="66">
        <f t="shared" si="17"/>
        <v>3</v>
      </c>
      <c r="D1083" s="66">
        <f t="shared" si="18"/>
        <v>2026</v>
      </c>
      <c r="E1083" s="67">
        <f t="shared" si="16"/>
        <v>46082</v>
      </c>
      <c r="F1083" s="78" t="s">
        <v>77</v>
      </c>
      <c r="G1083" s="68"/>
      <c r="H1083" s="68"/>
      <c r="I1083" s="64" t="s">
        <v>330</v>
      </c>
      <c r="J1083" s="69"/>
      <c r="K1083" s="69"/>
      <c r="L1083" s="70"/>
      <c r="M1083" s="70"/>
      <c r="N1083" s="65"/>
      <c r="O1083" s="71">
        <v>0</v>
      </c>
      <c r="P1083" s="72">
        <v>65.8</v>
      </c>
      <c r="Q1083" s="73"/>
    </row>
    <row r="1084" spans="1:17" ht="14.25" customHeight="1">
      <c r="A1084" s="64" t="s">
        <v>122</v>
      </c>
      <c r="B1084" s="65">
        <v>46108</v>
      </c>
      <c r="C1084" s="66">
        <f t="shared" si="17"/>
        <v>3</v>
      </c>
      <c r="D1084" s="66">
        <f t="shared" si="18"/>
        <v>2026</v>
      </c>
      <c r="E1084" s="67">
        <f t="shared" si="16"/>
        <v>46082</v>
      </c>
      <c r="F1084" s="78" t="s">
        <v>77</v>
      </c>
      <c r="G1084" s="68"/>
      <c r="H1084" s="68"/>
      <c r="I1084" s="64" t="s">
        <v>330</v>
      </c>
      <c r="J1084" s="69"/>
      <c r="K1084" s="69"/>
      <c r="L1084" s="70"/>
      <c r="M1084" s="70"/>
      <c r="N1084" s="65"/>
      <c r="O1084" s="71">
        <v>0</v>
      </c>
      <c r="P1084" s="72">
        <v>222.03</v>
      </c>
      <c r="Q1084" s="73"/>
    </row>
    <row r="1085" spans="1:17" ht="14.25" customHeight="1">
      <c r="A1085" s="64" t="s">
        <v>122</v>
      </c>
      <c r="B1085" s="65">
        <v>46108</v>
      </c>
      <c r="C1085" s="66">
        <f t="shared" si="17"/>
        <v>3</v>
      </c>
      <c r="D1085" s="66">
        <f t="shared" si="18"/>
        <v>2026</v>
      </c>
      <c r="E1085" s="67">
        <f t="shared" si="16"/>
        <v>46082</v>
      </c>
      <c r="F1085" s="68" t="s">
        <v>102</v>
      </c>
      <c r="G1085" s="68"/>
      <c r="H1085" s="68"/>
      <c r="I1085" s="64" t="s">
        <v>129</v>
      </c>
      <c r="J1085" s="69"/>
      <c r="K1085" s="69"/>
      <c r="L1085" s="70"/>
      <c r="M1085" s="70"/>
      <c r="N1085" s="65"/>
      <c r="O1085" s="71">
        <v>0</v>
      </c>
      <c r="P1085" s="72">
        <v>6.52</v>
      </c>
      <c r="Q1085" s="73"/>
    </row>
    <row r="1086" spans="1:17" ht="14.25" customHeight="1">
      <c r="A1086" s="64" t="s">
        <v>122</v>
      </c>
      <c r="B1086" s="65">
        <v>46108</v>
      </c>
      <c r="C1086" s="66">
        <f t="shared" si="17"/>
        <v>3</v>
      </c>
      <c r="D1086" s="66">
        <f t="shared" si="18"/>
        <v>2026</v>
      </c>
      <c r="E1086" s="67">
        <f t="shared" si="16"/>
        <v>46082</v>
      </c>
      <c r="F1086" s="68" t="s">
        <v>102</v>
      </c>
      <c r="G1086" s="68"/>
      <c r="H1086" s="68"/>
      <c r="I1086" s="64" t="s">
        <v>129</v>
      </c>
      <c r="J1086" s="69"/>
      <c r="K1086" s="69"/>
      <c r="L1086" s="70"/>
      <c r="M1086" s="70"/>
      <c r="N1086" s="65"/>
      <c r="O1086" s="71">
        <v>0</v>
      </c>
      <c r="P1086" s="72">
        <v>6.92</v>
      </c>
      <c r="Q1086" s="73"/>
    </row>
    <row r="1087" spans="1:17" ht="14.25" customHeight="1">
      <c r="A1087" s="64" t="s">
        <v>122</v>
      </c>
      <c r="B1087" s="65">
        <v>46108</v>
      </c>
      <c r="C1087" s="66">
        <f t="shared" si="17"/>
        <v>3</v>
      </c>
      <c r="D1087" s="66">
        <f t="shared" si="18"/>
        <v>2026</v>
      </c>
      <c r="E1087" s="67">
        <f t="shared" si="16"/>
        <v>46082</v>
      </c>
      <c r="F1087" s="68" t="s">
        <v>102</v>
      </c>
      <c r="G1087" s="68"/>
      <c r="H1087" s="68"/>
      <c r="I1087" s="64" t="s">
        <v>129</v>
      </c>
      <c r="J1087" s="69"/>
      <c r="K1087" s="69"/>
      <c r="L1087" s="70"/>
      <c r="M1087" s="70"/>
      <c r="N1087" s="65"/>
      <c r="O1087" s="71">
        <v>0</v>
      </c>
      <c r="P1087" s="72">
        <v>9.8000000000000007</v>
      </c>
      <c r="Q1087" s="73"/>
    </row>
    <row r="1088" spans="1:17" ht="14.25" customHeight="1">
      <c r="A1088" s="64" t="s">
        <v>122</v>
      </c>
      <c r="B1088" s="65">
        <v>46108</v>
      </c>
      <c r="C1088" s="66">
        <f t="shared" si="17"/>
        <v>3</v>
      </c>
      <c r="D1088" s="66">
        <f t="shared" si="18"/>
        <v>2026</v>
      </c>
      <c r="E1088" s="67">
        <f t="shared" si="16"/>
        <v>46082</v>
      </c>
      <c r="F1088" s="68" t="s">
        <v>102</v>
      </c>
      <c r="G1088" s="68"/>
      <c r="H1088" s="68"/>
      <c r="I1088" s="64" t="s">
        <v>129</v>
      </c>
      <c r="J1088" s="69"/>
      <c r="K1088" s="69"/>
      <c r="L1088" s="70"/>
      <c r="M1088" s="70"/>
      <c r="N1088" s="65"/>
      <c r="O1088" s="71">
        <v>0</v>
      </c>
      <c r="P1088" s="72">
        <v>9.8000000000000007</v>
      </c>
      <c r="Q1088" s="73"/>
    </row>
    <row r="1089" spans="1:17" ht="14.25" customHeight="1">
      <c r="A1089" s="64" t="s">
        <v>122</v>
      </c>
      <c r="B1089" s="65">
        <v>46108</v>
      </c>
      <c r="C1089" s="66">
        <f t="shared" si="17"/>
        <v>3</v>
      </c>
      <c r="D1089" s="66">
        <f t="shared" si="18"/>
        <v>2026</v>
      </c>
      <c r="E1089" s="67">
        <f t="shared" si="16"/>
        <v>46082</v>
      </c>
      <c r="F1089" s="68" t="s">
        <v>102</v>
      </c>
      <c r="G1089" s="68"/>
      <c r="H1089" s="68"/>
      <c r="I1089" s="64" t="s">
        <v>129</v>
      </c>
      <c r="J1089" s="69"/>
      <c r="K1089" s="69"/>
      <c r="L1089" s="70"/>
      <c r="M1089" s="70"/>
      <c r="N1089" s="65"/>
      <c r="O1089" s="71">
        <v>0</v>
      </c>
      <c r="P1089" s="72">
        <v>9.8000000000000007</v>
      </c>
      <c r="Q1089" s="73"/>
    </row>
    <row r="1090" spans="1:17" ht="14.25" customHeight="1">
      <c r="A1090" s="64" t="s">
        <v>122</v>
      </c>
      <c r="B1090" s="65">
        <v>46108</v>
      </c>
      <c r="C1090" s="66">
        <f t="shared" si="17"/>
        <v>3</v>
      </c>
      <c r="D1090" s="66">
        <f t="shared" si="18"/>
        <v>2026</v>
      </c>
      <c r="E1090" s="67">
        <f t="shared" si="16"/>
        <v>46082</v>
      </c>
      <c r="F1090" s="68" t="s">
        <v>102</v>
      </c>
      <c r="G1090" s="68"/>
      <c r="H1090" s="68"/>
      <c r="I1090" s="64" t="s">
        <v>129</v>
      </c>
      <c r="J1090" s="69"/>
      <c r="K1090" s="69"/>
      <c r="L1090" s="70"/>
      <c r="M1090" s="70"/>
      <c r="N1090" s="65"/>
      <c r="O1090" s="71">
        <v>0</v>
      </c>
      <c r="P1090" s="72">
        <v>9.8000000000000007</v>
      </c>
      <c r="Q1090" s="73"/>
    </row>
    <row r="1091" spans="1:17" ht="14.25" customHeight="1">
      <c r="A1091" s="64" t="s">
        <v>122</v>
      </c>
      <c r="B1091" s="65">
        <v>46108</v>
      </c>
      <c r="C1091" s="66">
        <f t="shared" si="17"/>
        <v>3</v>
      </c>
      <c r="D1091" s="66">
        <f t="shared" si="18"/>
        <v>2026</v>
      </c>
      <c r="E1091" s="67">
        <f t="shared" si="16"/>
        <v>46082</v>
      </c>
      <c r="F1091" s="68" t="s">
        <v>102</v>
      </c>
      <c r="G1091" s="68"/>
      <c r="H1091" s="68"/>
      <c r="I1091" s="64" t="s">
        <v>129</v>
      </c>
      <c r="J1091" s="69"/>
      <c r="K1091" s="69"/>
      <c r="L1091" s="70"/>
      <c r="M1091" s="70"/>
      <c r="N1091" s="65"/>
      <c r="O1091" s="71">
        <v>0</v>
      </c>
      <c r="P1091" s="72">
        <v>9.8000000000000007</v>
      </c>
      <c r="Q1091" s="73"/>
    </row>
    <row r="1092" spans="1:17" ht="14.25" customHeight="1">
      <c r="A1092" s="64" t="s">
        <v>122</v>
      </c>
      <c r="B1092" s="65">
        <v>46108</v>
      </c>
      <c r="C1092" s="66">
        <f t="shared" si="17"/>
        <v>3</v>
      </c>
      <c r="D1092" s="66">
        <f t="shared" si="18"/>
        <v>2026</v>
      </c>
      <c r="E1092" s="67">
        <f t="shared" si="16"/>
        <v>46082</v>
      </c>
      <c r="F1092" s="68" t="s">
        <v>102</v>
      </c>
      <c r="G1092" s="68"/>
      <c r="H1092" s="68"/>
      <c r="I1092" s="64" t="s">
        <v>129</v>
      </c>
      <c r="J1092" s="69"/>
      <c r="K1092" s="69"/>
      <c r="L1092" s="70"/>
      <c r="M1092" s="70"/>
      <c r="N1092" s="65"/>
      <c r="O1092" s="71">
        <v>0</v>
      </c>
      <c r="P1092" s="72">
        <v>9.8000000000000007</v>
      </c>
      <c r="Q1092" s="73"/>
    </row>
    <row r="1093" spans="1:17" ht="14.25" customHeight="1">
      <c r="A1093" s="64" t="s">
        <v>122</v>
      </c>
      <c r="B1093" s="65">
        <v>46108</v>
      </c>
      <c r="C1093" s="66">
        <f t="shared" si="17"/>
        <v>3</v>
      </c>
      <c r="D1093" s="66">
        <f t="shared" si="18"/>
        <v>2026</v>
      </c>
      <c r="E1093" s="67">
        <f t="shared" si="16"/>
        <v>46082</v>
      </c>
      <c r="F1093" s="68" t="s">
        <v>43</v>
      </c>
      <c r="G1093" s="68"/>
      <c r="H1093" s="68"/>
      <c r="I1093" s="64" t="s">
        <v>420</v>
      </c>
      <c r="J1093" s="69"/>
      <c r="K1093" s="69"/>
      <c r="L1093" s="70"/>
      <c r="M1093" s="70"/>
      <c r="N1093" s="65"/>
      <c r="O1093" s="71">
        <v>0</v>
      </c>
      <c r="P1093" s="72">
        <v>3778.3</v>
      </c>
      <c r="Q1093" s="73"/>
    </row>
    <row r="1094" spans="1:17" ht="14.25" customHeight="1">
      <c r="A1094" s="64" t="s">
        <v>122</v>
      </c>
      <c r="B1094" s="65">
        <v>46108</v>
      </c>
      <c r="C1094" s="66">
        <f t="shared" si="17"/>
        <v>3</v>
      </c>
      <c r="D1094" s="66">
        <f t="shared" si="18"/>
        <v>2026</v>
      </c>
      <c r="E1094" s="67">
        <f t="shared" si="16"/>
        <v>46082</v>
      </c>
      <c r="F1094" s="68" t="s">
        <v>43</v>
      </c>
      <c r="G1094" s="68"/>
      <c r="H1094" s="68"/>
      <c r="I1094" s="64" t="s">
        <v>421</v>
      </c>
      <c r="J1094" s="69"/>
      <c r="K1094" s="69"/>
      <c r="L1094" s="70"/>
      <c r="M1094" s="70"/>
      <c r="N1094" s="65"/>
      <c r="O1094" s="71">
        <v>0</v>
      </c>
      <c r="P1094" s="72">
        <v>3564.97</v>
      </c>
      <c r="Q1094" s="73"/>
    </row>
    <row r="1095" spans="1:17" ht="14.25" customHeight="1">
      <c r="A1095" s="64" t="s">
        <v>122</v>
      </c>
      <c r="B1095" s="65">
        <v>46108</v>
      </c>
      <c r="C1095" s="66">
        <f t="shared" si="17"/>
        <v>3</v>
      </c>
      <c r="D1095" s="66">
        <f t="shared" si="18"/>
        <v>2026</v>
      </c>
      <c r="E1095" s="67">
        <f t="shared" si="16"/>
        <v>46082</v>
      </c>
      <c r="F1095" s="68" t="s">
        <v>43</v>
      </c>
      <c r="G1095" s="68"/>
      <c r="H1095" s="68"/>
      <c r="I1095" s="64" t="s">
        <v>422</v>
      </c>
      <c r="J1095" s="69"/>
      <c r="K1095" s="69"/>
      <c r="L1095" s="70"/>
      <c r="M1095" s="70"/>
      <c r="N1095" s="65"/>
      <c r="O1095" s="71">
        <v>0</v>
      </c>
      <c r="P1095" s="72">
        <v>1614.13</v>
      </c>
      <c r="Q1095" s="73"/>
    </row>
    <row r="1096" spans="1:17" ht="14.25" customHeight="1">
      <c r="A1096" s="64" t="s">
        <v>122</v>
      </c>
      <c r="B1096" s="65">
        <v>46108</v>
      </c>
      <c r="C1096" s="66">
        <f t="shared" si="17"/>
        <v>3</v>
      </c>
      <c r="D1096" s="66">
        <f t="shared" si="18"/>
        <v>2026</v>
      </c>
      <c r="E1096" s="67">
        <f t="shared" si="16"/>
        <v>46082</v>
      </c>
      <c r="F1096" s="68" t="s">
        <v>43</v>
      </c>
      <c r="G1096" s="68"/>
      <c r="H1096" s="68"/>
      <c r="I1096" s="64" t="s">
        <v>423</v>
      </c>
      <c r="J1096" s="69"/>
      <c r="K1096" s="69"/>
      <c r="L1096" s="70"/>
      <c r="M1096" s="70"/>
      <c r="N1096" s="65"/>
      <c r="O1096" s="71">
        <v>0</v>
      </c>
      <c r="P1096" s="72">
        <v>3564.97</v>
      </c>
      <c r="Q1096" s="73"/>
    </row>
    <row r="1097" spans="1:17" ht="14.25" customHeight="1">
      <c r="A1097" s="64" t="s">
        <v>122</v>
      </c>
      <c r="B1097" s="65">
        <v>46108</v>
      </c>
      <c r="C1097" s="66">
        <f t="shared" si="17"/>
        <v>3</v>
      </c>
      <c r="D1097" s="66">
        <f t="shared" si="18"/>
        <v>2026</v>
      </c>
      <c r="E1097" s="67">
        <f t="shared" si="16"/>
        <v>46082</v>
      </c>
      <c r="F1097" s="68" t="s">
        <v>43</v>
      </c>
      <c r="G1097" s="68"/>
      <c r="H1097" s="68"/>
      <c r="I1097" s="64" t="s">
        <v>424</v>
      </c>
      <c r="J1097" s="69"/>
      <c r="K1097" s="69"/>
      <c r="L1097" s="70"/>
      <c r="M1097" s="70"/>
      <c r="N1097" s="65"/>
      <c r="O1097" s="71">
        <v>0</v>
      </c>
      <c r="P1097" s="72">
        <v>2228.79</v>
      </c>
      <c r="Q1097" s="73"/>
    </row>
    <row r="1098" spans="1:17" ht="14.25" customHeight="1">
      <c r="A1098" s="64" t="s">
        <v>122</v>
      </c>
      <c r="B1098" s="65">
        <v>46108</v>
      </c>
      <c r="C1098" s="66">
        <f t="shared" si="17"/>
        <v>3</v>
      </c>
      <c r="D1098" s="66">
        <f t="shared" si="18"/>
        <v>2026</v>
      </c>
      <c r="E1098" s="67">
        <f t="shared" si="16"/>
        <v>46082</v>
      </c>
      <c r="F1098" s="68" t="s">
        <v>43</v>
      </c>
      <c r="G1098" s="68"/>
      <c r="H1098" s="68"/>
      <c r="I1098" s="64" t="s">
        <v>425</v>
      </c>
      <c r="J1098" s="69"/>
      <c r="K1098" s="69"/>
      <c r="L1098" s="70"/>
      <c r="M1098" s="70"/>
      <c r="N1098" s="65"/>
      <c r="O1098" s="71">
        <v>0</v>
      </c>
      <c r="P1098" s="72">
        <v>3525.61</v>
      </c>
      <c r="Q1098" s="73"/>
    </row>
    <row r="1099" spans="1:17" ht="14.25" customHeight="1">
      <c r="A1099" s="64" t="s">
        <v>122</v>
      </c>
      <c r="B1099" s="65">
        <v>46108</v>
      </c>
      <c r="C1099" s="66">
        <f t="shared" si="17"/>
        <v>3</v>
      </c>
      <c r="D1099" s="66">
        <f t="shared" si="18"/>
        <v>2026</v>
      </c>
      <c r="E1099" s="67">
        <f t="shared" si="16"/>
        <v>46082</v>
      </c>
      <c r="F1099" s="68" t="s">
        <v>43</v>
      </c>
      <c r="G1099" s="68"/>
      <c r="H1099" s="68"/>
      <c r="I1099" s="64" t="s">
        <v>404</v>
      </c>
      <c r="J1099" s="69"/>
      <c r="K1099" s="69"/>
      <c r="L1099" s="70"/>
      <c r="M1099" s="70"/>
      <c r="N1099" s="65"/>
      <c r="O1099" s="71">
        <v>0</v>
      </c>
      <c r="P1099" s="72">
        <v>1960.74</v>
      </c>
      <c r="Q1099" s="73"/>
    </row>
    <row r="1100" spans="1:17" ht="14.25" customHeight="1">
      <c r="A1100" s="64" t="s">
        <v>122</v>
      </c>
      <c r="B1100" s="65">
        <v>46108</v>
      </c>
      <c r="C1100" s="66">
        <f t="shared" si="17"/>
        <v>3</v>
      </c>
      <c r="D1100" s="66">
        <f t="shared" si="18"/>
        <v>2026</v>
      </c>
      <c r="E1100" s="67">
        <f t="shared" si="16"/>
        <v>46082</v>
      </c>
      <c r="F1100" s="68" t="s">
        <v>43</v>
      </c>
      <c r="G1100" s="68"/>
      <c r="H1100" s="68"/>
      <c r="I1100" s="64" t="s">
        <v>427</v>
      </c>
      <c r="J1100" s="69"/>
      <c r="K1100" s="69"/>
      <c r="L1100" s="70"/>
      <c r="M1100" s="70"/>
      <c r="N1100" s="65"/>
      <c r="O1100" s="71">
        <v>0</v>
      </c>
      <c r="P1100" s="72">
        <v>3309.28</v>
      </c>
      <c r="Q1100" s="73"/>
    </row>
    <row r="1101" spans="1:17" ht="14.25" customHeight="1">
      <c r="A1101" s="64" t="s">
        <v>122</v>
      </c>
      <c r="B1101" s="65">
        <v>46108</v>
      </c>
      <c r="C1101" s="66">
        <f t="shared" si="17"/>
        <v>3</v>
      </c>
      <c r="D1101" s="66">
        <f t="shared" si="18"/>
        <v>2026</v>
      </c>
      <c r="E1101" s="67">
        <f t="shared" si="16"/>
        <v>46082</v>
      </c>
      <c r="F1101" s="68" t="s">
        <v>43</v>
      </c>
      <c r="G1101" s="68"/>
      <c r="H1101" s="68"/>
      <c r="I1101" s="64" t="s">
        <v>406</v>
      </c>
      <c r="J1101" s="69"/>
      <c r="K1101" s="69"/>
      <c r="L1101" s="70"/>
      <c r="M1101" s="70"/>
      <c r="N1101" s="65"/>
      <c r="O1101" s="71">
        <v>0</v>
      </c>
      <c r="P1101" s="72">
        <v>64.02</v>
      </c>
      <c r="Q1101" s="73"/>
    </row>
    <row r="1102" spans="1:17" ht="14.25" customHeight="1">
      <c r="A1102" s="64" t="s">
        <v>122</v>
      </c>
      <c r="B1102" s="65">
        <v>46108</v>
      </c>
      <c r="C1102" s="66">
        <f t="shared" si="17"/>
        <v>3</v>
      </c>
      <c r="D1102" s="66">
        <f t="shared" si="18"/>
        <v>2026</v>
      </c>
      <c r="E1102" s="67">
        <f t="shared" si="16"/>
        <v>46082</v>
      </c>
      <c r="F1102" s="68" t="s">
        <v>43</v>
      </c>
      <c r="G1102" s="68"/>
      <c r="H1102" s="68"/>
      <c r="I1102" s="64" t="s">
        <v>426</v>
      </c>
      <c r="J1102" s="69"/>
      <c r="K1102" s="69"/>
      <c r="L1102" s="70"/>
      <c r="M1102" s="70"/>
      <c r="N1102" s="65"/>
      <c r="O1102" s="71">
        <v>0</v>
      </c>
      <c r="P1102" s="72">
        <v>1623.72</v>
      </c>
      <c r="Q1102" s="73"/>
    </row>
    <row r="1103" spans="1:17" ht="14.25" customHeight="1">
      <c r="A1103" s="64" t="s">
        <v>122</v>
      </c>
      <c r="B1103" s="65">
        <v>46108</v>
      </c>
      <c r="C1103" s="66">
        <f t="shared" si="17"/>
        <v>3</v>
      </c>
      <c r="D1103" s="66">
        <f t="shared" si="18"/>
        <v>2026</v>
      </c>
      <c r="E1103" s="67">
        <f t="shared" si="16"/>
        <v>46082</v>
      </c>
      <c r="F1103" s="68" t="s">
        <v>43</v>
      </c>
      <c r="G1103" s="68"/>
      <c r="H1103" s="68"/>
      <c r="I1103" s="64" t="s">
        <v>428</v>
      </c>
      <c r="J1103" s="69"/>
      <c r="K1103" s="69"/>
      <c r="L1103" s="70"/>
      <c r="M1103" s="70"/>
      <c r="N1103" s="65"/>
      <c r="O1103" s="71">
        <v>0</v>
      </c>
      <c r="P1103" s="72">
        <v>1814.27</v>
      </c>
      <c r="Q1103" s="73"/>
    </row>
    <row r="1104" spans="1:17" ht="14.25" customHeight="1">
      <c r="A1104" s="64" t="s">
        <v>122</v>
      </c>
      <c r="B1104" s="65">
        <v>46108</v>
      </c>
      <c r="C1104" s="66">
        <f t="shared" si="17"/>
        <v>3</v>
      </c>
      <c r="D1104" s="66">
        <f t="shared" si="18"/>
        <v>2026</v>
      </c>
      <c r="E1104" s="67">
        <f t="shared" si="16"/>
        <v>46082</v>
      </c>
      <c r="F1104" s="68" t="s">
        <v>43</v>
      </c>
      <c r="G1104" s="68"/>
      <c r="H1104" s="68"/>
      <c r="I1104" s="64" t="s">
        <v>429</v>
      </c>
      <c r="J1104" s="69"/>
      <c r="K1104" s="69"/>
      <c r="L1104" s="70"/>
      <c r="M1104" s="70"/>
      <c r="N1104" s="65"/>
      <c r="O1104" s="71">
        <v>0</v>
      </c>
      <c r="P1104" s="72">
        <v>2062.16</v>
      </c>
      <c r="Q1104" s="73"/>
    </row>
    <row r="1105" spans="1:17" ht="14.25" customHeight="1">
      <c r="A1105" s="64" t="s">
        <v>122</v>
      </c>
      <c r="B1105" s="65">
        <v>46108</v>
      </c>
      <c r="C1105" s="66">
        <f t="shared" si="17"/>
        <v>3</v>
      </c>
      <c r="D1105" s="66">
        <f t="shared" si="18"/>
        <v>2026</v>
      </c>
      <c r="E1105" s="67">
        <f t="shared" si="16"/>
        <v>46082</v>
      </c>
      <c r="F1105" s="68" t="s">
        <v>43</v>
      </c>
      <c r="G1105" s="68"/>
      <c r="H1105" s="68"/>
      <c r="I1105" s="64" t="s">
        <v>430</v>
      </c>
      <c r="J1105" s="69"/>
      <c r="K1105" s="69"/>
      <c r="L1105" s="70"/>
      <c r="M1105" s="70"/>
      <c r="N1105" s="65"/>
      <c r="O1105" s="71">
        <v>0</v>
      </c>
      <c r="P1105" s="72">
        <v>3584.47</v>
      </c>
      <c r="Q1105" s="73"/>
    </row>
    <row r="1106" spans="1:17" ht="14.25" customHeight="1">
      <c r="A1106" s="64" t="s">
        <v>122</v>
      </c>
      <c r="B1106" s="65">
        <v>46108</v>
      </c>
      <c r="C1106" s="66">
        <f t="shared" si="17"/>
        <v>3</v>
      </c>
      <c r="D1106" s="66">
        <f t="shared" si="18"/>
        <v>2026</v>
      </c>
      <c r="E1106" s="67">
        <f t="shared" si="16"/>
        <v>46082</v>
      </c>
      <c r="F1106" s="68" t="s">
        <v>43</v>
      </c>
      <c r="G1106" s="68"/>
      <c r="H1106" s="68"/>
      <c r="I1106" s="64" t="s">
        <v>407</v>
      </c>
      <c r="J1106" s="69"/>
      <c r="K1106" s="69"/>
      <c r="L1106" s="70"/>
      <c r="M1106" s="70"/>
      <c r="N1106" s="65"/>
      <c r="O1106" s="71">
        <v>0</v>
      </c>
      <c r="P1106" s="72">
        <v>1707.91</v>
      </c>
      <c r="Q1106" s="73"/>
    </row>
    <row r="1107" spans="1:17" ht="14.25" customHeight="1">
      <c r="A1107" s="64" t="s">
        <v>122</v>
      </c>
      <c r="B1107" s="65">
        <v>46108</v>
      </c>
      <c r="C1107" s="66">
        <f t="shared" si="17"/>
        <v>3</v>
      </c>
      <c r="D1107" s="66">
        <f t="shared" si="18"/>
        <v>2026</v>
      </c>
      <c r="E1107" s="67">
        <f t="shared" si="16"/>
        <v>46082</v>
      </c>
      <c r="F1107" s="68" t="s">
        <v>43</v>
      </c>
      <c r="G1107" s="68"/>
      <c r="H1107" s="68"/>
      <c r="I1107" s="64" t="s">
        <v>431</v>
      </c>
      <c r="J1107" s="69"/>
      <c r="K1107" s="69"/>
      <c r="L1107" s="70"/>
      <c r="M1107" s="70"/>
      <c r="N1107" s="65"/>
      <c r="O1107" s="71">
        <v>0</v>
      </c>
      <c r="P1107" s="72">
        <v>1940.62</v>
      </c>
      <c r="Q1107" s="73"/>
    </row>
    <row r="1108" spans="1:17" ht="14.25" customHeight="1">
      <c r="A1108" s="64" t="s">
        <v>122</v>
      </c>
      <c r="B1108" s="65">
        <v>46108</v>
      </c>
      <c r="C1108" s="66">
        <f t="shared" si="17"/>
        <v>3</v>
      </c>
      <c r="D1108" s="66">
        <f t="shared" si="18"/>
        <v>2026</v>
      </c>
      <c r="E1108" s="67">
        <f t="shared" si="16"/>
        <v>46082</v>
      </c>
      <c r="F1108" s="68" t="s">
        <v>43</v>
      </c>
      <c r="G1108" s="68"/>
      <c r="H1108" s="68"/>
      <c r="I1108" s="64" t="s">
        <v>269</v>
      </c>
      <c r="J1108" s="69"/>
      <c r="K1108" s="69"/>
      <c r="L1108" s="70"/>
      <c r="M1108" s="70"/>
      <c r="N1108" s="65"/>
      <c r="O1108" s="71">
        <v>0</v>
      </c>
      <c r="P1108" s="72">
        <v>4811.1899999999996</v>
      </c>
      <c r="Q1108" s="73"/>
    </row>
    <row r="1109" spans="1:17" ht="14.25" customHeight="1">
      <c r="A1109" s="64" t="s">
        <v>122</v>
      </c>
      <c r="B1109" s="65">
        <v>46108</v>
      </c>
      <c r="C1109" s="66">
        <f t="shared" si="17"/>
        <v>3</v>
      </c>
      <c r="D1109" s="66">
        <f t="shared" si="18"/>
        <v>2026</v>
      </c>
      <c r="E1109" s="67">
        <f t="shared" si="16"/>
        <v>46082</v>
      </c>
      <c r="F1109" s="68" t="s">
        <v>43</v>
      </c>
      <c r="G1109" s="68"/>
      <c r="H1109" s="68"/>
      <c r="I1109" s="64" t="s">
        <v>270</v>
      </c>
      <c r="J1109" s="69"/>
      <c r="K1109" s="69"/>
      <c r="L1109" s="70"/>
      <c r="M1109" s="70"/>
      <c r="N1109" s="65"/>
      <c r="O1109" s="71">
        <v>0</v>
      </c>
      <c r="P1109" s="72">
        <v>2211.15</v>
      </c>
      <c r="Q1109" s="73"/>
    </row>
    <row r="1110" spans="1:17" ht="14.25" customHeight="1">
      <c r="A1110" s="64" t="s">
        <v>122</v>
      </c>
      <c r="B1110" s="65">
        <v>46108</v>
      </c>
      <c r="C1110" s="66">
        <f t="shared" si="17"/>
        <v>3</v>
      </c>
      <c r="D1110" s="66">
        <f t="shared" si="18"/>
        <v>2026</v>
      </c>
      <c r="E1110" s="67">
        <f t="shared" si="16"/>
        <v>46082</v>
      </c>
      <c r="F1110" s="68" t="s">
        <v>63</v>
      </c>
      <c r="G1110" s="68"/>
      <c r="H1110" s="68"/>
      <c r="I1110" s="64" t="s">
        <v>506</v>
      </c>
      <c r="J1110" s="69"/>
      <c r="K1110" s="69"/>
      <c r="L1110" s="70"/>
      <c r="M1110" s="70"/>
      <c r="N1110" s="65"/>
      <c r="O1110" s="71">
        <v>0</v>
      </c>
      <c r="P1110" s="72">
        <v>1300</v>
      </c>
      <c r="Q1110" s="73"/>
    </row>
    <row r="1111" spans="1:17" ht="14.25" customHeight="1">
      <c r="A1111" s="64" t="s">
        <v>122</v>
      </c>
      <c r="B1111" s="65">
        <v>46108</v>
      </c>
      <c r="C1111" s="66">
        <f t="shared" si="17"/>
        <v>3</v>
      </c>
      <c r="D1111" s="66">
        <f t="shared" si="18"/>
        <v>2026</v>
      </c>
      <c r="E1111" s="67">
        <f t="shared" si="16"/>
        <v>46082</v>
      </c>
      <c r="F1111" s="68" t="s">
        <v>147</v>
      </c>
      <c r="G1111" s="68"/>
      <c r="H1111" s="68"/>
      <c r="I1111" s="64" t="s">
        <v>507</v>
      </c>
      <c r="J1111" s="69"/>
      <c r="K1111" s="69"/>
      <c r="L1111" s="70"/>
      <c r="M1111" s="70"/>
      <c r="N1111" s="65"/>
      <c r="O1111" s="71">
        <v>0</v>
      </c>
      <c r="P1111" s="72">
        <v>206.5</v>
      </c>
      <c r="Q1111" s="73"/>
    </row>
    <row r="1112" spans="1:17" ht="14.25" customHeight="1">
      <c r="A1112" s="64" t="s">
        <v>122</v>
      </c>
      <c r="B1112" s="65">
        <v>46108</v>
      </c>
      <c r="C1112" s="66">
        <f t="shared" si="17"/>
        <v>3</v>
      </c>
      <c r="D1112" s="66">
        <f t="shared" si="18"/>
        <v>2026</v>
      </c>
      <c r="E1112" s="67">
        <f t="shared" si="16"/>
        <v>46082</v>
      </c>
      <c r="F1112" s="68" t="s">
        <v>147</v>
      </c>
      <c r="G1112" s="68"/>
      <c r="H1112" s="68"/>
      <c r="I1112" s="64" t="s">
        <v>508</v>
      </c>
      <c r="J1112" s="69"/>
      <c r="K1112" s="69"/>
      <c r="L1112" s="70"/>
      <c r="M1112" s="70"/>
      <c r="N1112" s="65"/>
      <c r="O1112" s="71">
        <v>0</v>
      </c>
      <c r="P1112" s="72">
        <v>600</v>
      </c>
      <c r="Q1112" s="73"/>
    </row>
    <row r="1113" spans="1:17" ht="14.25" customHeight="1">
      <c r="A1113" s="64" t="s">
        <v>122</v>
      </c>
      <c r="B1113" s="65">
        <v>46108</v>
      </c>
      <c r="C1113" s="66">
        <f t="shared" si="17"/>
        <v>3</v>
      </c>
      <c r="D1113" s="66">
        <f t="shared" si="18"/>
        <v>2026</v>
      </c>
      <c r="E1113" s="67">
        <f t="shared" si="16"/>
        <v>46082</v>
      </c>
      <c r="F1113" s="68" t="s">
        <v>82</v>
      </c>
      <c r="G1113" s="68"/>
      <c r="H1113" s="68"/>
      <c r="I1113" s="64" t="s">
        <v>509</v>
      </c>
      <c r="J1113" s="69"/>
      <c r="K1113" s="69"/>
      <c r="L1113" s="70"/>
      <c r="M1113" s="70"/>
      <c r="N1113" s="65"/>
      <c r="O1113" s="71">
        <v>0</v>
      </c>
      <c r="P1113" s="72">
        <v>208.09</v>
      </c>
      <c r="Q1113" s="73"/>
    </row>
    <row r="1114" spans="1:17" ht="14.25" customHeight="1">
      <c r="A1114" s="64" t="s">
        <v>122</v>
      </c>
      <c r="B1114" s="65">
        <v>46108</v>
      </c>
      <c r="C1114" s="66">
        <f t="shared" si="17"/>
        <v>3</v>
      </c>
      <c r="D1114" s="66">
        <f t="shared" si="18"/>
        <v>2026</v>
      </c>
      <c r="E1114" s="67">
        <f t="shared" si="16"/>
        <v>46082</v>
      </c>
      <c r="F1114" s="68" t="s">
        <v>63</v>
      </c>
      <c r="G1114" s="68"/>
      <c r="H1114" s="68"/>
      <c r="I1114" s="64" t="s">
        <v>506</v>
      </c>
      <c r="J1114" s="69"/>
      <c r="K1114" s="69"/>
      <c r="L1114" s="70"/>
      <c r="M1114" s="70"/>
      <c r="N1114" s="65"/>
      <c r="O1114" s="71">
        <v>0</v>
      </c>
      <c r="P1114" s="72">
        <v>370</v>
      </c>
      <c r="Q1114" s="73"/>
    </row>
    <row r="1115" spans="1:17" ht="14.25" customHeight="1">
      <c r="A1115" s="64" t="s">
        <v>122</v>
      </c>
      <c r="B1115" s="65">
        <v>46108</v>
      </c>
      <c r="C1115" s="66">
        <f t="shared" si="17"/>
        <v>3</v>
      </c>
      <c r="D1115" s="66">
        <f t="shared" si="18"/>
        <v>2026</v>
      </c>
      <c r="E1115" s="67">
        <f t="shared" si="16"/>
        <v>46082</v>
      </c>
      <c r="F1115" s="68" t="s">
        <v>43</v>
      </c>
      <c r="G1115" s="68"/>
      <c r="H1115" s="68"/>
      <c r="I1115" s="64" t="s">
        <v>510</v>
      </c>
      <c r="J1115" s="69"/>
      <c r="K1115" s="69"/>
      <c r="L1115" s="70"/>
      <c r="M1115" s="70"/>
      <c r="N1115" s="65"/>
      <c r="O1115" s="71">
        <v>0</v>
      </c>
      <c r="P1115" s="72">
        <v>4399.76</v>
      </c>
      <c r="Q1115" s="73"/>
    </row>
    <row r="1116" spans="1:17" ht="14.25" customHeight="1">
      <c r="A1116" s="64" t="s">
        <v>122</v>
      </c>
      <c r="B1116" s="65">
        <v>46108</v>
      </c>
      <c r="C1116" s="66">
        <f t="shared" si="17"/>
        <v>3</v>
      </c>
      <c r="D1116" s="66">
        <f t="shared" si="18"/>
        <v>2026</v>
      </c>
      <c r="E1116" s="67">
        <f t="shared" si="16"/>
        <v>46082</v>
      </c>
      <c r="F1116" s="68" t="s">
        <v>43</v>
      </c>
      <c r="G1116" s="68"/>
      <c r="H1116" s="68"/>
      <c r="I1116" s="64" t="s">
        <v>511</v>
      </c>
      <c r="J1116" s="69"/>
      <c r="K1116" s="69"/>
      <c r="L1116" s="70"/>
      <c r="M1116" s="70"/>
      <c r="N1116" s="65"/>
      <c r="O1116" s="71">
        <v>0</v>
      </c>
      <c r="P1116" s="72">
        <v>1814.27</v>
      </c>
      <c r="Q1116" s="73"/>
    </row>
    <row r="1117" spans="1:17" ht="14.25" customHeight="1">
      <c r="A1117" s="64" t="s">
        <v>132</v>
      </c>
      <c r="B1117" s="65">
        <v>46108</v>
      </c>
      <c r="C1117" s="66">
        <f t="shared" si="17"/>
        <v>3</v>
      </c>
      <c r="D1117" s="66">
        <f t="shared" si="18"/>
        <v>2026</v>
      </c>
      <c r="E1117" s="67">
        <f t="shared" si="16"/>
        <v>46082</v>
      </c>
      <c r="F1117" s="68" t="s">
        <v>165</v>
      </c>
      <c r="G1117" s="68"/>
      <c r="H1117" s="68"/>
      <c r="I1117" s="64" t="s">
        <v>139</v>
      </c>
      <c r="J1117" s="69"/>
      <c r="K1117" s="69"/>
      <c r="L1117" s="70"/>
      <c r="M1117" s="70"/>
      <c r="N1117" s="65"/>
      <c r="O1117" s="71">
        <v>3.53</v>
      </c>
      <c r="P1117" s="72">
        <v>0</v>
      </c>
      <c r="Q1117" s="73"/>
    </row>
    <row r="1118" spans="1:17" ht="14.25" customHeight="1">
      <c r="A1118" s="64" t="s">
        <v>132</v>
      </c>
      <c r="B1118" s="65">
        <v>46108</v>
      </c>
      <c r="C1118" s="66">
        <f t="shared" si="17"/>
        <v>3</v>
      </c>
      <c r="D1118" s="66">
        <f t="shared" si="18"/>
        <v>2026</v>
      </c>
      <c r="E1118" s="67">
        <f t="shared" si="16"/>
        <v>46082</v>
      </c>
      <c r="F1118" s="68" t="s">
        <v>102</v>
      </c>
      <c r="G1118" s="68"/>
      <c r="H1118" s="68"/>
      <c r="I1118" s="64" t="s">
        <v>129</v>
      </c>
      <c r="J1118" s="69"/>
      <c r="K1118" s="69"/>
      <c r="L1118" s="70"/>
      <c r="M1118" s="70"/>
      <c r="N1118" s="65"/>
      <c r="O1118" s="71">
        <v>0</v>
      </c>
      <c r="P1118" s="72">
        <v>9.8000000000000007</v>
      </c>
      <c r="Q1118" s="73"/>
    </row>
    <row r="1119" spans="1:17" ht="14.25" customHeight="1">
      <c r="A1119" s="64" t="s">
        <v>132</v>
      </c>
      <c r="B1119" s="65">
        <v>46108</v>
      </c>
      <c r="C1119" s="66">
        <f t="shared" si="17"/>
        <v>3</v>
      </c>
      <c r="D1119" s="66">
        <f t="shared" si="18"/>
        <v>2026</v>
      </c>
      <c r="E1119" s="67">
        <f t="shared" si="16"/>
        <v>46082</v>
      </c>
      <c r="F1119" s="68" t="s">
        <v>43</v>
      </c>
      <c r="G1119" s="68"/>
      <c r="H1119" s="68"/>
      <c r="I1119" s="64" t="s">
        <v>399</v>
      </c>
      <c r="J1119" s="69"/>
      <c r="K1119" s="69"/>
      <c r="L1119" s="70"/>
      <c r="M1119" s="70"/>
      <c r="N1119" s="65"/>
      <c r="O1119" s="71">
        <v>0</v>
      </c>
      <c r="P1119" s="72">
        <v>4831.18</v>
      </c>
      <c r="Q1119" s="73"/>
    </row>
    <row r="1120" spans="1:17" ht="14.25" customHeight="1">
      <c r="A1120" s="64" t="s">
        <v>132</v>
      </c>
      <c r="B1120" s="65">
        <v>46108</v>
      </c>
      <c r="C1120" s="66">
        <f t="shared" si="17"/>
        <v>3</v>
      </c>
      <c r="D1120" s="66">
        <f t="shared" si="18"/>
        <v>2026</v>
      </c>
      <c r="E1120" s="67">
        <f t="shared" si="16"/>
        <v>46082</v>
      </c>
      <c r="F1120" s="68" t="s">
        <v>43</v>
      </c>
      <c r="G1120" s="68"/>
      <c r="H1120" s="68"/>
      <c r="I1120" s="64" t="s">
        <v>435</v>
      </c>
      <c r="J1120" s="69"/>
      <c r="K1120" s="69"/>
      <c r="L1120" s="70"/>
      <c r="M1120" s="70"/>
      <c r="N1120" s="65"/>
      <c r="O1120" s="71">
        <v>0</v>
      </c>
      <c r="P1120" s="72">
        <v>3564.96</v>
      </c>
      <c r="Q1120" s="73"/>
    </row>
    <row r="1121" spans="1:17" ht="14.25" customHeight="1">
      <c r="A1121" s="64" t="s">
        <v>132</v>
      </c>
      <c r="B1121" s="65">
        <v>46108</v>
      </c>
      <c r="C1121" s="66">
        <f t="shared" si="17"/>
        <v>3</v>
      </c>
      <c r="D1121" s="66">
        <f t="shared" si="18"/>
        <v>2026</v>
      </c>
      <c r="E1121" s="67">
        <f t="shared" si="16"/>
        <v>46082</v>
      </c>
      <c r="F1121" s="68" t="s">
        <v>43</v>
      </c>
      <c r="G1121" s="68"/>
      <c r="H1121" s="68"/>
      <c r="I1121" s="64" t="s">
        <v>402</v>
      </c>
      <c r="J1121" s="69"/>
      <c r="K1121" s="69"/>
      <c r="L1121" s="70"/>
      <c r="M1121" s="70"/>
      <c r="N1121" s="65"/>
      <c r="O1121" s="71">
        <v>0</v>
      </c>
      <c r="P1121" s="72">
        <v>4399.76</v>
      </c>
      <c r="Q1121" s="73"/>
    </row>
    <row r="1122" spans="1:17" ht="14.25" customHeight="1">
      <c r="A1122" s="64" t="s">
        <v>132</v>
      </c>
      <c r="B1122" s="65">
        <v>46108</v>
      </c>
      <c r="C1122" s="66">
        <f t="shared" si="17"/>
        <v>3</v>
      </c>
      <c r="D1122" s="66">
        <f t="shared" si="18"/>
        <v>2026</v>
      </c>
      <c r="E1122" s="67">
        <f t="shared" si="16"/>
        <v>46082</v>
      </c>
      <c r="F1122" s="68" t="s">
        <v>43</v>
      </c>
      <c r="G1122" s="68"/>
      <c r="H1122" s="68"/>
      <c r="I1122" s="64" t="s">
        <v>436</v>
      </c>
      <c r="J1122" s="69"/>
      <c r="K1122" s="69"/>
      <c r="L1122" s="70"/>
      <c r="M1122" s="70"/>
      <c r="N1122" s="65"/>
      <c r="O1122" s="71">
        <v>0</v>
      </c>
      <c r="P1122" s="72">
        <v>2211.15</v>
      </c>
      <c r="Q1122" s="73"/>
    </row>
    <row r="1123" spans="1:17" ht="14.25" customHeight="1">
      <c r="A1123" s="64" t="s">
        <v>132</v>
      </c>
      <c r="B1123" s="65">
        <v>46108</v>
      </c>
      <c r="C1123" s="66">
        <f t="shared" si="17"/>
        <v>3</v>
      </c>
      <c r="D1123" s="66">
        <f t="shared" si="18"/>
        <v>2026</v>
      </c>
      <c r="E1123" s="67">
        <f t="shared" si="16"/>
        <v>46082</v>
      </c>
      <c r="F1123" s="68" t="s">
        <v>43</v>
      </c>
      <c r="G1123" s="68"/>
      <c r="H1123" s="68"/>
      <c r="I1123" s="64" t="s">
        <v>437</v>
      </c>
      <c r="J1123" s="69"/>
      <c r="K1123" s="69"/>
      <c r="L1123" s="70"/>
      <c r="M1123" s="70"/>
      <c r="N1123" s="65"/>
      <c r="O1123" s="71">
        <v>0</v>
      </c>
      <c r="P1123" s="72">
        <v>1681.67</v>
      </c>
      <c r="Q1123" s="73"/>
    </row>
    <row r="1124" spans="1:17" ht="14.25" customHeight="1">
      <c r="A1124" s="64" t="s">
        <v>132</v>
      </c>
      <c r="B1124" s="65">
        <v>46108</v>
      </c>
      <c r="C1124" s="66">
        <f t="shared" si="17"/>
        <v>3</v>
      </c>
      <c r="D1124" s="66">
        <f t="shared" si="18"/>
        <v>2026</v>
      </c>
      <c r="E1124" s="67">
        <f t="shared" si="16"/>
        <v>46082</v>
      </c>
      <c r="F1124" s="68" t="s">
        <v>43</v>
      </c>
      <c r="G1124" s="68"/>
      <c r="H1124" s="68"/>
      <c r="I1124" s="64" t="s">
        <v>438</v>
      </c>
      <c r="J1124" s="69"/>
      <c r="K1124" s="69"/>
      <c r="L1124" s="70"/>
      <c r="M1124" s="70"/>
      <c r="N1124" s="65"/>
      <c r="O1124" s="71">
        <v>0</v>
      </c>
      <c r="P1124" s="72">
        <v>1843.64</v>
      </c>
      <c r="Q1124" s="73"/>
    </row>
    <row r="1125" spans="1:17" ht="14.25" customHeight="1">
      <c r="A1125" s="64" t="s">
        <v>132</v>
      </c>
      <c r="B1125" s="65">
        <v>46108</v>
      </c>
      <c r="C1125" s="66">
        <f t="shared" si="17"/>
        <v>3</v>
      </c>
      <c r="D1125" s="66">
        <f t="shared" si="18"/>
        <v>2026</v>
      </c>
      <c r="E1125" s="67">
        <f t="shared" si="16"/>
        <v>46082</v>
      </c>
      <c r="F1125" s="68" t="s">
        <v>43</v>
      </c>
      <c r="G1125" s="68"/>
      <c r="H1125" s="68"/>
      <c r="I1125" s="64" t="s">
        <v>512</v>
      </c>
      <c r="J1125" s="69"/>
      <c r="K1125" s="69"/>
      <c r="L1125" s="70"/>
      <c r="M1125" s="70"/>
      <c r="N1125" s="65"/>
      <c r="O1125" s="71">
        <v>0</v>
      </c>
      <c r="P1125" s="72">
        <v>2859.73</v>
      </c>
      <c r="Q1125" s="73"/>
    </row>
    <row r="1126" spans="1:17" ht="14.25" customHeight="1">
      <c r="A1126" s="64" t="s">
        <v>132</v>
      </c>
      <c r="B1126" s="65">
        <v>46108</v>
      </c>
      <c r="C1126" s="66">
        <f t="shared" si="17"/>
        <v>3</v>
      </c>
      <c r="D1126" s="66">
        <f t="shared" si="18"/>
        <v>2026</v>
      </c>
      <c r="E1126" s="67">
        <f t="shared" si="16"/>
        <v>46082</v>
      </c>
      <c r="F1126" s="68" t="s">
        <v>43</v>
      </c>
      <c r="G1126" s="68"/>
      <c r="H1126" s="68"/>
      <c r="I1126" s="64" t="s">
        <v>513</v>
      </c>
      <c r="J1126" s="69"/>
      <c r="K1126" s="69"/>
      <c r="L1126" s="70"/>
      <c r="M1126" s="70"/>
      <c r="N1126" s="65"/>
      <c r="O1126" s="71">
        <v>0</v>
      </c>
      <c r="P1126" s="72">
        <v>4264.2299999999996</v>
      </c>
      <c r="Q1126" s="73"/>
    </row>
    <row r="1127" spans="1:17" ht="14.25" customHeight="1">
      <c r="A1127" s="64" t="s">
        <v>155</v>
      </c>
      <c r="B1127" s="65">
        <v>46108</v>
      </c>
      <c r="C1127" s="66">
        <f t="shared" si="17"/>
        <v>3</v>
      </c>
      <c r="D1127" s="66">
        <f t="shared" si="18"/>
        <v>2026</v>
      </c>
      <c r="E1127" s="67">
        <f t="shared" si="16"/>
        <v>46082</v>
      </c>
      <c r="F1127" s="68" t="s">
        <v>82</v>
      </c>
      <c r="G1127" s="68"/>
      <c r="H1127" s="68"/>
      <c r="I1127" s="64" t="s">
        <v>480</v>
      </c>
      <c r="J1127" s="69"/>
      <c r="K1127" s="69"/>
      <c r="L1127" s="70"/>
      <c r="M1127" s="70"/>
      <c r="N1127" s="65"/>
      <c r="O1127" s="71">
        <v>0</v>
      </c>
      <c r="P1127" s="72">
        <v>178.42</v>
      </c>
      <c r="Q1127" s="73"/>
    </row>
    <row r="1128" spans="1:17" ht="14.25" customHeight="1">
      <c r="A1128" s="64" t="s">
        <v>1</v>
      </c>
      <c r="B1128" s="65">
        <v>46111</v>
      </c>
      <c r="C1128" s="66">
        <f t="shared" si="17"/>
        <v>3</v>
      </c>
      <c r="D1128" s="66">
        <f t="shared" si="18"/>
        <v>2026</v>
      </c>
      <c r="E1128" s="67">
        <f t="shared" si="16"/>
        <v>46082</v>
      </c>
      <c r="F1128" s="68" t="s">
        <v>138</v>
      </c>
      <c r="G1128" s="68"/>
      <c r="H1128" s="68"/>
      <c r="I1128" s="64" t="s">
        <v>139</v>
      </c>
      <c r="J1128" s="69"/>
      <c r="K1128" s="69"/>
      <c r="L1128" s="70"/>
      <c r="M1128" s="70"/>
      <c r="N1128" s="65"/>
      <c r="O1128" s="71">
        <v>0.01</v>
      </c>
      <c r="P1128" s="72">
        <v>0</v>
      </c>
      <c r="Q1128" s="73"/>
    </row>
    <row r="1129" spans="1:17" ht="14.25" customHeight="1">
      <c r="A1129" s="64" t="s">
        <v>1</v>
      </c>
      <c r="B1129" s="65">
        <v>46111</v>
      </c>
      <c r="C1129" s="66">
        <f t="shared" si="17"/>
        <v>3</v>
      </c>
      <c r="D1129" s="66">
        <f t="shared" si="18"/>
        <v>2026</v>
      </c>
      <c r="E1129" s="67">
        <f t="shared" si="16"/>
        <v>46082</v>
      </c>
      <c r="F1129" s="68" t="s">
        <v>142</v>
      </c>
      <c r="G1129" s="68"/>
      <c r="H1129" s="68"/>
      <c r="I1129" s="64" t="s">
        <v>402</v>
      </c>
      <c r="J1129" s="69"/>
      <c r="K1129" s="69"/>
      <c r="L1129" s="70"/>
      <c r="M1129" s="70"/>
      <c r="N1129" s="65"/>
      <c r="O1129" s="71">
        <v>0</v>
      </c>
      <c r="P1129" s="72">
        <v>2000</v>
      </c>
      <c r="Q1129" s="73"/>
    </row>
    <row r="1130" spans="1:17" ht="14.25" customHeight="1">
      <c r="A1130" s="64" t="s">
        <v>1</v>
      </c>
      <c r="B1130" s="65">
        <v>46111</v>
      </c>
      <c r="C1130" s="66">
        <f t="shared" si="17"/>
        <v>3</v>
      </c>
      <c r="D1130" s="66">
        <f t="shared" si="18"/>
        <v>2026</v>
      </c>
      <c r="E1130" s="67">
        <f t="shared" si="16"/>
        <v>46082</v>
      </c>
      <c r="F1130" s="68" t="s">
        <v>97</v>
      </c>
      <c r="G1130" s="68"/>
      <c r="H1130" s="68"/>
      <c r="I1130" s="64" t="s">
        <v>514</v>
      </c>
      <c r="J1130" s="69"/>
      <c r="K1130" s="69"/>
      <c r="L1130" s="70"/>
      <c r="M1130" s="70"/>
      <c r="N1130" s="65"/>
      <c r="O1130" s="71">
        <v>0</v>
      </c>
      <c r="P1130" s="72">
        <v>3186</v>
      </c>
      <c r="Q1130" s="73"/>
    </row>
    <row r="1131" spans="1:17" ht="14.25" customHeight="1">
      <c r="A1131" s="64" t="s">
        <v>122</v>
      </c>
      <c r="B1131" s="65">
        <v>46111</v>
      </c>
      <c r="C1131" s="66">
        <f t="shared" si="17"/>
        <v>3</v>
      </c>
      <c r="D1131" s="66">
        <f t="shared" si="18"/>
        <v>2026</v>
      </c>
      <c r="E1131" s="67">
        <f t="shared" si="16"/>
        <v>46082</v>
      </c>
      <c r="F1131" s="68" t="s">
        <v>165</v>
      </c>
      <c r="G1131" s="68"/>
      <c r="H1131" s="68"/>
      <c r="I1131" s="64" t="s">
        <v>139</v>
      </c>
      <c r="J1131" s="69"/>
      <c r="K1131" s="69"/>
      <c r="L1131" s="70"/>
      <c r="M1131" s="70"/>
      <c r="N1131" s="65"/>
      <c r="O1131" s="71">
        <v>7.0000000000000007E-2</v>
      </c>
      <c r="P1131" s="72">
        <v>0</v>
      </c>
      <c r="Q1131" s="73"/>
    </row>
    <row r="1132" spans="1:17" ht="14.25" customHeight="1">
      <c r="A1132" s="64" t="s">
        <v>122</v>
      </c>
      <c r="B1132" s="65">
        <v>46111</v>
      </c>
      <c r="C1132" s="66">
        <f t="shared" si="17"/>
        <v>3</v>
      </c>
      <c r="D1132" s="66">
        <f t="shared" si="18"/>
        <v>2026</v>
      </c>
      <c r="E1132" s="67">
        <f t="shared" si="16"/>
        <v>46082</v>
      </c>
      <c r="F1132" s="68" t="s">
        <v>82</v>
      </c>
      <c r="G1132" s="68"/>
      <c r="H1132" s="68"/>
      <c r="I1132" s="64" t="s">
        <v>515</v>
      </c>
      <c r="J1132" s="69"/>
      <c r="K1132" s="69"/>
      <c r="L1132" s="70"/>
      <c r="M1132" s="70"/>
      <c r="N1132" s="65"/>
      <c r="O1132" s="71">
        <v>0</v>
      </c>
      <c r="P1132" s="72">
        <v>147.51</v>
      </c>
      <c r="Q1132" s="73"/>
    </row>
    <row r="1133" spans="1:17" ht="14.25" customHeight="1">
      <c r="A1133" s="64" t="s">
        <v>155</v>
      </c>
      <c r="B1133" s="65">
        <v>46111</v>
      </c>
      <c r="C1133" s="66">
        <f t="shared" si="17"/>
        <v>3</v>
      </c>
      <c r="D1133" s="66">
        <f t="shared" si="18"/>
        <v>2026</v>
      </c>
      <c r="E1133" s="67">
        <f t="shared" si="16"/>
        <v>46082</v>
      </c>
      <c r="F1133" s="68" t="s">
        <v>93</v>
      </c>
      <c r="G1133" s="68"/>
      <c r="H1133" s="68"/>
      <c r="I1133" s="64" t="s">
        <v>313</v>
      </c>
      <c r="J1133" s="69"/>
      <c r="K1133" s="69"/>
      <c r="L1133" s="70"/>
      <c r="M1133" s="70"/>
      <c r="N1133" s="65"/>
      <c r="O1133" s="71">
        <v>0</v>
      </c>
      <c r="P1133" s="72">
        <v>1860</v>
      </c>
      <c r="Q1133" s="73"/>
    </row>
    <row r="1134" spans="1:17" ht="14.25" customHeight="1">
      <c r="A1134" s="64" t="s">
        <v>1</v>
      </c>
      <c r="B1134" s="65">
        <v>46112</v>
      </c>
      <c r="C1134" s="66">
        <f t="shared" si="17"/>
        <v>3</v>
      </c>
      <c r="D1134" s="66">
        <f t="shared" si="18"/>
        <v>2026</v>
      </c>
      <c r="E1134" s="67">
        <f t="shared" si="16"/>
        <v>46082</v>
      </c>
      <c r="F1134" s="68" t="s">
        <v>102</v>
      </c>
      <c r="G1134" s="68"/>
      <c r="H1134" s="68"/>
      <c r="I1134" s="64" t="s">
        <v>129</v>
      </c>
      <c r="J1134" s="69"/>
      <c r="K1134" s="69"/>
      <c r="L1134" s="70"/>
      <c r="M1134" s="70"/>
      <c r="N1134" s="65"/>
      <c r="O1134" s="71">
        <v>0</v>
      </c>
      <c r="P1134" s="72">
        <v>9.8000000000000007</v>
      </c>
      <c r="Q1134" s="73"/>
    </row>
    <row r="1135" spans="1:17" ht="14.25" customHeight="1">
      <c r="A1135" s="64" t="s">
        <v>1</v>
      </c>
      <c r="B1135" s="65">
        <v>46112</v>
      </c>
      <c r="C1135" s="66">
        <f t="shared" si="17"/>
        <v>3</v>
      </c>
      <c r="D1135" s="66">
        <f t="shared" si="18"/>
        <v>2026</v>
      </c>
      <c r="E1135" s="67">
        <f t="shared" si="16"/>
        <v>46082</v>
      </c>
      <c r="F1135" s="68" t="s">
        <v>102</v>
      </c>
      <c r="G1135" s="68"/>
      <c r="H1135" s="68"/>
      <c r="I1135" s="64" t="s">
        <v>129</v>
      </c>
      <c r="J1135" s="69"/>
      <c r="K1135" s="69"/>
      <c r="L1135" s="70"/>
      <c r="M1135" s="70"/>
      <c r="N1135" s="65"/>
      <c r="O1135" s="71">
        <v>0</v>
      </c>
      <c r="P1135" s="72">
        <v>9.8000000000000007</v>
      </c>
      <c r="Q1135" s="73"/>
    </row>
    <row r="1136" spans="1:17" ht="14.25" customHeight="1">
      <c r="A1136" s="64" t="s">
        <v>1</v>
      </c>
      <c r="B1136" s="65">
        <v>46112</v>
      </c>
      <c r="C1136" s="66">
        <f t="shared" si="17"/>
        <v>3</v>
      </c>
      <c r="D1136" s="66">
        <f t="shared" si="18"/>
        <v>2026</v>
      </c>
      <c r="E1136" s="67">
        <f t="shared" si="16"/>
        <v>46082</v>
      </c>
      <c r="F1136" s="68" t="s">
        <v>102</v>
      </c>
      <c r="G1136" s="68"/>
      <c r="H1136" s="68"/>
      <c r="I1136" s="64" t="s">
        <v>129</v>
      </c>
      <c r="J1136" s="69"/>
      <c r="K1136" s="69"/>
      <c r="L1136" s="70"/>
      <c r="M1136" s="70"/>
      <c r="N1136" s="65"/>
      <c r="O1136" s="71">
        <v>0</v>
      </c>
      <c r="P1136" s="72">
        <v>9.8000000000000007</v>
      </c>
      <c r="Q1136" s="73"/>
    </row>
    <row r="1137" spans="1:17" ht="14.25" customHeight="1">
      <c r="A1137" s="64" t="s">
        <v>1</v>
      </c>
      <c r="B1137" s="65">
        <v>46112</v>
      </c>
      <c r="C1137" s="66">
        <f t="shared" si="17"/>
        <v>3</v>
      </c>
      <c r="D1137" s="66">
        <f t="shared" si="18"/>
        <v>2026</v>
      </c>
      <c r="E1137" s="67">
        <f t="shared" si="16"/>
        <v>46082</v>
      </c>
      <c r="F1137" s="68" t="s">
        <v>102</v>
      </c>
      <c r="G1137" s="68"/>
      <c r="H1137" s="68"/>
      <c r="I1137" s="64" t="s">
        <v>129</v>
      </c>
      <c r="J1137" s="69"/>
      <c r="K1137" s="69"/>
      <c r="L1137" s="70"/>
      <c r="M1137" s="70"/>
      <c r="N1137" s="65"/>
      <c r="O1137" s="71">
        <v>0</v>
      </c>
      <c r="P1137" s="72">
        <v>9.8000000000000007</v>
      </c>
      <c r="Q1137" s="73"/>
    </row>
    <row r="1138" spans="1:17" ht="14.25" customHeight="1">
      <c r="A1138" s="64" t="s">
        <v>1</v>
      </c>
      <c r="B1138" s="65">
        <v>46112</v>
      </c>
      <c r="C1138" s="66">
        <f t="shared" si="17"/>
        <v>3</v>
      </c>
      <c r="D1138" s="66">
        <f t="shared" si="18"/>
        <v>2026</v>
      </c>
      <c r="E1138" s="67">
        <f t="shared" si="16"/>
        <v>46082</v>
      </c>
      <c r="F1138" s="68" t="s">
        <v>102</v>
      </c>
      <c r="G1138" s="68"/>
      <c r="H1138" s="68"/>
      <c r="I1138" s="64" t="s">
        <v>129</v>
      </c>
      <c r="J1138" s="69"/>
      <c r="K1138" s="69"/>
      <c r="L1138" s="70"/>
      <c r="M1138" s="70"/>
      <c r="N1138" s="65"/>
      <c r="O1138" s="71">
        <v>0</v>
      </c>
      <c r="P1138" s="72">
        <v>9.8000000000000007</v>
      </c>
      <c r="Q1138" s="73"/>
    </row>
    <row r="1139" spans="1:17" ht="14.25" customHeight="1">
      <c r="A1139" s="64" t="s">
        <v>1</v>
      </c>
      <c r="B1139" s="65">
        <v>46112</v>
      </c>
      <c r="C1139" s="66">
        <f t="shared" si="17"/>
        <v>3</v>
      </c>
      <c r="D1139" s="66">
        <f t="shared" si="18"/>
        <v>2026</v>
      </c>
      <c r="E1139" s="67">
        <f t="shared" si="16"/>
        <v>46082</v>
      </c>
      <c r="F1139" s="68" t="s">
        <v>102</v>
      </c>
      <c r="G1139" s="68"/>
      <c r="H1139" s="68"/>
      <c r="I1139" s="64" t="s">
        <v>129</v>
      </c>
      <c r="J1139" s="69"/>
      <c r="K1139" s="69"/>
      <c r="L1139" s="70"/>
      <c r="M1139" s="70"/>
      <c r="N1139" s="65"/>
      <c r="O1139" s="71">
        <v>0</v>
      </c>
      <c r="P1139" s="72">
        <v>9.8000000000000007</v>
      </c>
      <c r="Q1139" s="73"/>
    </row>
    <row r="1140" spans="1:17" ht="14.25" customHeight="1">
      <c r="A1140" s="64" t="s">
        <v>1</v>
      </c>
      <c r="B1140" s="65">
        <v>46112</v>
      </c>
      <c r="C1140" s="66">
        <f t="shared" si="17"/>
        <v>3</v>
      </c>
      <c r="D1140" s="66">
        <f t="shared" si="18"/>
        <v>2026</v>
      </c>
      <c r="E1140" s="67">
        <f t="shared" si="16"/>
        <v>46082</v>
      </c>
      <c r="F1140" s="68" t="s">
        <v>102</v>
      </c>
      <c r="G1140" s="68"/>
      <c r="H1140" s="68"/>
      <c r="I1140" s="64" t="s">
        <v>129</v>
      </c>
      <c r="J1140" s="69"/>
      <c r="K1140" s="69"/>
      <c r="L1140" s="70"/>
      <c r="M1140" s="70"/>
      <c r="N1140" s="65"/>
      <c r="O1140" s="71">
        <v>0</v>
      </c>
      <c r="P1140" s="72">
        <v>9.8000000000000007</v>
      </c>
      <c r="Q1140" s="73"/>
    </row>
    <row r="1141" spans="1:17" ht="14.25" customHeight="1">
      <c r="A1141" s="64" t="s">
        <v>1</v>
      </c>
      <c r="B1141" s="65">
        <v>46112</v>
      </c>
      <c r="C1141" s="66">
        <f t="shared" si="17"/>
        <v>3</v>
      </c>
      <c r="D1141" s="66">
        <f t="shared" si="18"/>
        <v>2026</v>
      </c>
      <c r="E1141" s="67">
        <f t="shared" si="16"/>
        <v>46082</v>
      </c>
      <c r="F1141" s="68" t="s">
        <v>102</v>
      </c>
      <c r="G1141" s="68"/>
      <c r="H1141" s="68"/>
      <c r="I1141" s="64" t="s">
        <v>129</v>
      </c>
      <c r="J1141" s="69"/>
      <c r="K1141" s="69"/>
      <c r="L1141" s="70"/>
      <c r="M1141" s="70"/>
      <c r="N1141" s="65"/>
      <c r="O1141" s="71">
        <v>0</v>
      </c>
      <c r="P1141" s="72">
        <v>9.8000000000000007</v>
      </c>
      <c r="Q1141" s="73"/>
    </row>
    <row r="1142" spans="1:17" ht="14.25" customHeight="1">
      <c r="A1142" s="64" t="s">
        <v>1</v>
      </c>
      <c r="B1142" s="65">
        <v>46112</v>
      </c>
      <c r="C1142" s="66">
        <f t="shared" si="17"/>
        <v>3</v>
      </c>
      <c r="D1142" s="66">
        <f t="shared" si="18"/>
        <v>2026</v>
      </c>
      <c r="E1142" s="67">
        <f t="shared" si="16"/>
        <v>46082</v>
      </c>
      <c r="F1142" s="68" t="s">
        <v>102</v>
      </c>
      <c r="G1142" s="68"/>
      <c r="H1142" s="68"/>
      <c r="I1142" s="64" t="s">
        <v>129</v>
      </c>
      <c r="J1142" s="69"/>
      <c r="K1142" s="69"/>
      <c r="L1142" s="70"/>
      <c r="M1142" s="70"/>
      <c r="N1142" s="65"/>
      <c r="O1142" s="71">
        <v>0</v>
      </c>
      <c r="P1142" s="72">
        <v>9.8000000000000007</v>
      </c>
      <c r="Q1142" s="73"/>
    </row>
    <row r="1143" spans="1:17" ht="14.25" customHeight="1">
      <c r="A1143" s="64" t="s">
        <v>1</v>
      </c>
      <c r="B1143" s="65">
        <v>46112</v>
      </c>
      <c r="C1143" s="66">
        <f t="shared" si="17"/>
        <v>3</v>
      </c>
      <c r="D1143" s="66">
        <f t="shared" si="18"/>
        <v>2026</v>
      </c>
      <c r="E1143" s="67">
        <f t="shared" si="16"/>
        <v>46082</v>
      </c>
      <c r="F1143" s="68" t="s">
        <v>102</v>
      </c>
      <c r="G1143" s="68"/>
      <c r="H1143" s="68"/>
      <c r="I1143" s="64" t="s">
        <v>129</v>
      </c>
      <c r="J1143" s="69"/>
      <c r="K1143" s="69"/>
      <c r="L1143" s="70"/>
      <c r="M1143" s="70"/>
      <c r="N1143" s="65"/>
      <c r="O1143" s="71">
        <v>0</v>
      </c>
      <c r="P1143" s="72">
        <v>9.8000000000000007</v>
      </c>
      <c r="Q1143" s="73"/>
    </row>
    <row r="1144" spans="1:17" ht="14.25" customHeight="1">
      <c r="A1144" s="64" t="s">
        <v>1</v>
      </c>
      <c r="B1144" s="65">
        <v>46112</v>
      </c>
      <c r="C1144" s="66">
        <f t="shared" si="17"/>
        <v>3</v>
      </c>
      <c r="D1144" s="66">
        <f t="shared" si="18"/>
        <v>2026</v>
      </c>
      <c r="E1144" s="67">
        <f t="shared" si="16"/>
        <v>46082</v>
      </c>
      <c r="F1144" s="68" t="s">
        <v>102</v>
      </c>
      <c r="G1144" s="68"/>
      <c r="H1144" s="68"/>
      <c r="I1144" s="64" t="s">
        <v>129</v>
      </c>
      <c r="J1144" s="69"/>
      <c r="K1144" s="69"/>
      <c r="L1144" s="70"/>
      <c r="M1144" s="70"/>
      <c r="N1144" s="65"/>
      <c r="O1144" s="71">
        <v>0</v>
      </c>
      <c r="P1144" s="72">
        <v>9.8000000000000007</v>
      </c>
      <c r="Q1144" s="73"/>
    </row>
    <row r="1145" spans="1:17" ht="14.25" customHeight="1">
      <c r="A1145" s="64" t="s">
        <v>122</v>
      </c>
      <c r="B1145" s="65">
        <v>46112</v>
      </c>
      <c r="C1145" s="66">
        <f t="shared" si="17"/>
        <v>3</v>
      </c>
      <c r="D1145" s="66">
        <f t="shared" si="18"/>
        <v>2026</v>
      </c>
      <c r="E1145" s="67">
        <f t="shared" si="16"/>
        <v>46082</v>
      </c>
      <c r="F1145" s="68" t="s">
        <v>165</v>
      </c>
      <c r="G1145" s="68"/>
      <c r="H1145" s="68"/>
      <c r="I1145" s="64" t="s">
        <v>139</v>
      </c>
      <c r="J1145" s="69"/>
      <c r="K1145" s="69"/>
      <c r="L1145" s="70"/>
      <c r="M1145" s="70"/>
      <c r="N1145" s="65"/>
      <c r="O1145" s="71">
        <v>1.1599999999999999</v>
      </c>
      <c r="P1145" s="72">
        <v>0</v>
      </c>
      <c r="Q1145" s="73"/>
    </row>
    <row r="1146" spans="1:17" ht="14.25" customHeight="1">
      <c r="A1146" s="64" t="s">
        <v>122</v>
      </c>
      <c r="B1146" s="65">
        <v>46112</v>
      </c>
      <c r="C1146" s="66">
        <f t="shared" si="17"/>
        <v>3</v>
      </c>
      <c r="D1146" s="66">
        <f t="shared" si="18"/>
        <v>2026</v>
      </c>
      <c r="E1146" s="67">
        <f t="shared" si="16"/>
        <v>46082</v>
      </c>
      <c r="F1146" s="78" t="s">
        <v>77</v>
      </c>
      <c r="G1146" s="68"/>
      <c r="H1146" s="68"/>
      <c r="I1146" s="64" t="s">
        <v>330</v>
      </c>
      <c r="J1146" s="69"/>
      <c r="K1146" s="69"/>
      <c r="L1146" s="70"/>
      <c r="M1146" s="70"/>
      <c r="N1146" s="65"/>
      <c r="O1146" s="71">
        <v>0</v>
      </c>
      <c r="P1146" s="72">
        <v>175.48</v>
      </c>
      <c r="Q1146" s="73"/>
    </row>
    <row r="1147" spans="1:17" ht="14.25" customHeight="1">
      <c r="A1147" s="64" t="s">
        <v>122</v>
      </c>
      <c r="B1147" s="65">
        <v>46112</v>
      </c>
      <c r="C1147" s="66">
        <f t="shared" si="17"/>
        <v>3</v>
      </c>
      <c r="D1147" s="66">
        <f t="shared" si="18"/>
        <v>2026</v>
      </c>
      <c r="E1147" s="67">
        <f t="shared" si="16"/>
        <v>46082</v>
      </c>
      <c r="F1147" s="78" t="s">
        <v>77</v>
      </c>
      <c r="G1147" s="68"/>
      <c r="H1147" s="68"/>
      <c r="I1147" s="64" t="s">
        <v>330</v>
      </c>
      <c r="J1147" s="69"/>
      <c r="K1147" s="69"/>
      <c r="L1147" s="70"/>
      <c r="M1147" s="70"/>
      <c r="N1147" s="65"/>
      <c r="O1147" s="71">
        <v>0</v>
      </c>
      <c r="P1147" s="72">
        <v>113.7</v>
      </c>
      <c r="Q1147" s="73"/>
    </row>
    <row r="1148" spans="1:17" ht="14.25" customHeight="1">
      <c r="A1148" s="64" t="s">
        <v>122</v>
      </c>
      <c r="B1148" s="65">
        <v>46112</v>
      </c>
      <c r="C1148" s="66">
        <f t="shared" si="17"/>
        <v>3</v>
      </c>
      <c r="D1148" s="66">
        <f t="shared" si="18"/>
        <v>2026</v>
      </c>
      <c r="E1148" s="67">
        <f t="shared" si="16"/>
        <v>46082</v>
      </c>
      <c r="F1148" s="68" t="s">
        <v>102</v>
      </c>
      <c r="G1148" s="68"/>
      <c r="H1148" s="68"/>
      <c r="I1148" s="64" t="s">
        <v>129</v>
      </c>
      <c r="J1148" s="69"/>
      <c r="K1148" s="69"/>
      <c r="L1148" s="70"/>
      <c r="M1148" s="70"/>
      <c r="N1148" s="65"/>
      <c r="O1148" s="71">
        <v>0</v>
      </c>
      <c r="P1148" s="72">
        <v>2.99</v>
      </c>
      <c r="Q1148" s="73"/>
    </row>
    <row r="1149" spans="1:17" ht="14.25" customHeight="1">
      <c r="A1149" s="64" t="s">
        <v>122</v>
      </c>
      <c r="B1149" s="65">
        <v>46112</v>
      </c>
      <c r="C1149" s="66">
        <f t="shared" si="17"/>
        <v>3</v>
      </c>
      <c r="D1149" s="66">
        <f t="shared" si="18"/>
        <v>2026</v>
      </c>
      <c r="E1149" s="67">
        <f t="shared" si="16"/>
        <v>46082</v>
      </c>
      <c r="F1149" s="68" t="s">
        <v>102</v>
      </c>
      <c r="G1149" s="68"/>
      <c r="H1149" s="68"/>
      <c r="I1149" s="64" t="s">
        <v>129</v>
      </c>
      <c r="J1149" s="69"/>
      <c r="K1149" s="69"/>
      <c r="L1149" s="70"/>
      <c r="M1149" s="70"/>
      <c r="N1149" s="65"/>
      <c r="O1149" s="71">
        <v>0</v>
      </c>
      <c r="P1149" s="72">
        <v>3.01</v>
      </c>
      <c r="Q1149" s="73"/>
    </row>
    <row r="1150" spans="1:17" ht="14.25" customHeight="1">
      <c r="A1150" s="64" t="s">
        <v>122</v>
      </c>
      <c r="B1150" s="65">
        <v>46112</v>
      </c>
      <c r="C1150" s="66">
        <f t="shared" si="17"/>
        <v>3</v>
      </c>
      <c r="D1150" s="66">
        <f t="shared" si="18"/>
        <v>2026</v>
      </c>
      <c r="E1150" s="67">
        <f t="shared" si="16"/>
        <v>46082</v>
      </c>
      <c r="F1150" s="68" t="s">
        <v>102</v>
      </c>
      <c r="G1150" s="68"/>
      <c r="H1150" s="68"/>
      <c r="I1150" s="64" t="s">
        <v>129</v>
      </c>
      <c r="J1150" s="69"/>
      <c r="K1150" s="69"/>
      <c r="L1150" s="70"/>
      <c r="M1150" s="70"/>
      <c r="N1150" s="65"/>
      <c r="O1150" s="71">
        <v>0</v>
      </c>
      <c r="P1150" s="72">
        <v>5.36</v>
      </c>
      <c r="Q1150" s="73"/>
    </row>
    <row r="1151" spans="1:17" ht="14.25" customHeight="1">
      <c r="A1151" s="64" t="s">
        <v>122</v>
      </c>
      <c r="B1151" s="65">
        <v>46112</v>
      </c>
      <c r="C1151" s="66">
        <f t="shared" si="17"/>
        <v>3</v>
      </c>
      <c r="D1151" s="66">
        <f t="shared" si="18"/>
        <v>2026</v>
      </c>
      <c r="E1151" s="67">
        <f t="shared" si="16"/>
        <v>46082</v>
      </c>
      <c r="F1151" s="68" t="s">
        <v>102</v>
      </c>
      <c r="G1151" s="68"/>
      <c r="H1151" s="68"/>
      <c r="I1151" s="64" t="s">
        <v>129</v>
      </c>
      <c r="J1151" s="69"/>
      <c r="K1151" s="69"/>
      <c r="L1151" s="70"/>
      <c r="M1151" s="70"/>
      <c r="N1151" s="65"/>
      <c r="O1151" s="71">
        <v>0</v>
      </c>
      <c r="P1151" s="72">
        <v>8.6999999999999993</v>
      </c>
      <c r="Q1151" s="73"/>
    </row>
    <row r="1152" spans="1:17" ht="14.25" customHeight="1">
      <c r="A1152" s="64" t="s">
        <v>122</v>
      </c>
      <c r="B1152" s="65">
        <v>46112</v>
      </c>
      <c r="C1152" s="66">
        <f t="shared" si="17"/>
        <v>3</v>
      </c>
      <c r="D1152" s="66">
        <f t="shared" si="18"/>
        <v>2026</v>
      </c>
      <c r="E1152" s="67">
        <f t="shared" si="16"/>
        <v>46082</v>
      </c>
      <c r="F1152" s="68" t="s">
        <v>102</v>
      </c>
      <c r="G1152" s="68"/>
      <c r="H1152" s="68"/>
      <c r="I1152" s="64" t="s">
        <v>129</v>
      </c>
      <c r="J1152" s="69"/>
      <c r="K1152" s="69"/>
      <c r="L1152" s="70"/>
      <c r="M1152" s="70"/>
      <c r="N1152" s="65"/>
      <c r="O1152" s="71">
        <v>0</v>
      </c>
      <c r="P1152" s="72">
        <v>9.8000000000000007</v>
      </c>
      <c r="Q1152" s="73"/>
    </row>
    <row r="1153" spans="1:26" ht="14.25" customHeight="1">
      <c r="A1153" s="64" t="s">
        <v>122</v>
      </c>
      <c r="B1153" s="65">
        <v>46112</v>
      </c>
      <c r="C1153" s="66">
        <f t="shared" si="17"/>
        <v>3</v>
      </c>
      <c r="D1153" s="66">
        <f t="shared" si="18"/>
        <v>2026</v>
      </c>
      <c r="E1153" s="67">
        <f t="shared" si="16"/>
        <v>46082</v>
      </c>
      <c r="F1153" s="68" t="s">
        <v>102</v>
      </c>
      <c r="G1153" s="68"/>
      <c r="H1153" s="68"/>
      <c r="I1153" s="64" t="s">
        <v>129</v>
      </c>
      <c r="J1153" s="69"/>
      <c r="K1153" s="69"/>
      <c r="L1153" s="70"/>
      <c r="M1153" s="70"/>
      <c r="N1153" s="65"/>
      <c r="O1153" s="71">
        <v>0</v>
      </c>
      <c r="P1153" s="72">
        <v>9.8000000000000007</v>
      </c>
      <c r="Q1153" s="73"/>
    </row>
    <row r="1154" spans="1:26" ht="14.25" customHeight="1">
      <c r="A1154" s="64" t="s">
        <v>122</v>
      </c>
      <c r="B1154" s="65">
        <v>46112</v>
      </c>
      <c r="C1154" s="66">
        <f t="shared" si="17"/>
        <v>3</v>
      </c>
      <c r="D1154" s="66">
        <f t="shared" si="18"/>
        <v>2026</v>
      </c>
      <c r="E1154" s="67">
        <f t="shared" si="16"/>
        <v>46082</v>
      </c>
      <c r="F1154" s="68" t="s">
        <v>102</v>
      </c>
      <c r="G1154" s="68"/>
      <c r="H1154" s="68"/>
      <c r="I1154" s="64" t="s">
        <v>129</v>
      </c>
      <c r="J1154" s="69"/>
      <c r="K1154" s="69"/>
      <c r="L1154" s="70"/>
      <c r="M1154" s="70"/>
      <c r="N1154" s="65"/>
      <c r="O1154" s="71">
        <v>0</v>
      </c>
      <c r="P1154" s="72">
        <v>9.8000000000000007</v>
      </c>
      <c r="Q1154" s="73"/>
    </row>
    <row r="1155" spans="1:26" ht="14.25" customHeight="1">
      <c r="A1155" s="64" t="s">
        <v>122</v>
      </c>
      <c r="B1155" s="65">
        <v>46112</v>
      </c>
      <c r="C1155" s="66">
        <f t="shared" si="17"/>
        <v>3</v>
      </c>
      <c r="D1155" s="66">
        <f t="shared" si="18"/>
        <v>2026</v>
      </c>
      <c r="E1155" s="67">
        <f t="shared" si="16"/>
        <v>46082</v>
      </c>
      <c r="F1155" s="68" t="s">
        <v>63</v>
      </c>
      <c r="G1155" s="68"/>
      <c r="H1155" s="68"/>
      <c r="I1155" s="64" t="s">
        <v>135</v>
      </c>
      <c r="J1155" s="69"/>
      <c r="K1155" s="69"/>
      <c r="L1155" s="70"/>
      <c r="M1155" s="70"/>
      <c r="N1155" s="65"/>
      <c r="O1155" s="71">
        <v>0</v>
      </c>
      <c r="P1155" s="72">
        <v>1048.01</v>
      </c>
      <c r="Q1155" s="73"/>
    </row>
    <row r="1156" spans="1:26" ht="14.25" customHeight="1">
      <c r="A1156" s="64" t="s">
        <v>122</v>
      </c>
      <c r="B1156" s="65">
        <v>46112</v>
      </c>
      <c r="C1156" s="66">
        <f t="shared" si="17"/>
        <v>3</v>
      </c>
      <c r="D1156" s="66">
        <f t="shared" si="18"/>
        <v>2026</v>
      </c>
      <c r="E1156" s="67">
        <f t="shared" si="16"/>
        <v>46082</v>
      </c>
      <c r="F1156" s="68" t="s">
        <v>147</v>
      </c>
      <c r="G1156" s="68"/>
      <c r="H1156" s="68"/>
      <c r="I1156" s="64" t="s">
        <v>135</v>
      </c>
      <c r="J1156" s="69"/>
      <c r="K1156" s="69"/>
      <c r="L1156" s="70"/>
      <c r="M1156" s="70"/>
      <c r="N1156" s="65"/>
      <c r="O1156" s="71">
        <v>0</v>
      </c>
      <c r="P1156" s="72">
        <v>743.37</v>
      </c>
      <c r="Q1156" s="73"/>
    </row>
    <row r="1157" spans="1:26" ht="14.25" customHeight="1">
      <c r="A1157" s="64" t="s">
        <v>122</v>
      </c>
      <c r="B1157" s="65">
        <v>46112</v>
      </c>
      <c r="C1157" s="66">
        <f t="shared" si="17"/>
        <v>3</v>
      </c>
      <c r="D1157" s="66">
        <f t="shared" si="18"/>
        <v>2026</v>
      </c>
      <c r="E1157" s="67">
        <f t="shared" si="16"/>
        <v>46082</v>
      </c>
      <c r="F1157" s="68" t="s">
        <v>147</v>
      </c>
      <c r="G1157" s="68"/>
      <c r="H1157" s="68"/>
      <c r="I1157" s="64" t="s">
        <v>516</v>
      </c>
      <c r="J1157" s="69"/>
      <c r="K1157" s="69"/>
      <c r="L1157" s="70"/>
      <c r="M1157" s="70"/>
      <c r="N1157" s="65"/>
      <c r="O1157" s="71">
        <v>0</v>
      </c>
      <c r="P1157" s="72">
        <v>150</v>
      </c>
      <c r="Q1157" s="73"/>
    </row>
    <row r="1158" spans="1:26" ht="14.25" customHeight="1">
      <c r="A1158" s="64" t="s">
        <v>122</v>
      </c>
      <c r="B1158" s="65">
        <v>46112</v>
      </c>
      <c r="C1158" s="66">
        <f t="shared" si="17"/>
        <v>3</v>
      </c>
      <c r="D1158" s="66">
        <f t="shared" si="18"/>
        <v>2026</v>
      </c>
      <c r="E1158" s="67">
        <f t="shared" si="16"/>
        <v>46082</v>
      </c>
      <c r="F1158" s="68" t="s">
        <v>165</v>
      </c>
      <c r="G1158" s="68"/>
      <c r="H1158" s="68"/>
      <c r="I1158" s="64" t="s">
        <v>139</v>
      </c>
      <c r="J1158" s="69"/>
      <c r="K1158" s="69"/>
      <c r="L1158" s="70"/>
      <c r="M1158" s="70"/>
      <c r="N1158" s="65"/>
      <c r="O1158" s="71">
        <v>1.1599999999999999</v>
      </c>
      <c r="P1158" s="72">
        <v>0</v>
      </c>
      <c r="Q1158" s="73"/>
    </row>
    <row r="1159" spans="1:26" ht="14.25" customHeight="1">
      <c r="A1159" s="64" t="s">
        <v>132</v>
      </c>
      <c r="B1159" s="65">
        <v>46112</v>
      </c>
      <c r="C1159" s="66">
        <f t="shared" si="17"/>
        <v>3</v>
      </c>
      <c r="D1159" s="66">
        <f t="shared" si="18"/>
        <v>2026</v>
      </c>
      <c r="E1159" s="67">
        <f t="shared" si="16"/>
        <v>46082</v>
      </c>
      <c r="F1159" s="68" t="s">
        <v>175</v>
      </c>
      <c r="G1159" s="68"/>
      <c r="H1159" s="68"/>
      <c r="I1159" s="64" t="s">
        <v>182</v>
      </c>
      <c r="J1159" s="69"/>
      <c r="K1159" s="69"/>
      <c r="L1159" s="70"/>
      <c r="M1159" s="70"/>
      <c r="N1159" s="65"/>
      <c r="O1159" s="71">
        <v>1048.01</v>
      </c>
      <c r="P1159" s="72">
        <v>0</v>
      </c>
      <c r="Q1159" s="73"/>
    </row>
    <row r="1160" spans="1:26" ht="14.25" customHeight="1">
      <c r="A1160" s="64" t="s">
        <v>132</v>
      </c>
      <c r="B1160" s="65">
        <v>46112</v>
      </c>
      <c r="C1160" s="66">
        <f t="shared" si="17"/>
        <v>3</v>
      </c>
      <c r="D1160" s="66">
        <f t="shared" si="18"/>
        <v>2026</v>
      </c>
      <c r="E1160" s="67">
        <f t="shared" si="16"/>
        <v>46082</v>
      </c>
      <c r="F1160" s="68" t="s">
        <v>178</v>
      </c>
      <c r="G1160" s="68"/>
      <c r="H1160" s="68"/>
      <c r="I1160" s="64" t="s">
        <v>152</v>
      </c>
      <c r="J1160" s="69"/>
      <c r="K1160" s="69"/>
      <c r="L1160" s="70"/>
      <c r="M1160" s="70"/>
      <c r="N1160" s="65"/>
      <c r="O1160" s="71">
        <v>0</v>
      </c>
      <c r="P1160" s="72">
        <v>235</v>
      </c>
      <c r="Q1160" s="73"/>
    </row>
    <row r="1161" spans="1:26" ht="14.25" customHeight="1">
      <c r="A1161" s="64" t="s">
        <v>132</v>
      </c>
      <c r="B1161" s="65">
        <v>46112</v>
      </c>
      <c r="C1161" s="66">
        <f t="shared" si="17"/>
        <v>3</v>
      </c>
      <c r="D1161" s="66">
        <f t="shared" si="18"/>
        <v>2026</v>
      </c>
      <c r="E1161" s="67">
        <f t="shared" si="16"/>
        <v>46082</v>
      </c>
      <c r="F1161" s="68" t="s">
        <v>178</v>
      </c>
      <c r="G1161" s="68"/>
      <c r="H1161" s="68"/>
      <c r="I1161" s="64" t="s">
        <v>152</v>
      </c>
      <c r="J1161" s="69"/>
      <c r="K1161" s="69"/>
      <c r="L1161" s="70"/>
      <c r="M1161" s="70"/>
      <c r="N1161" s="65"/>
      <c r="O1161" s="71">
        <v>0</v>
      </c>
      <c r="P1161" s="72">
        <v>264.3</v>
      </c>
      <c r="Q1161" s="73"/>
    </row>
    <row r="1162" spans="1:26" ht="14.25" customHeight="1">
      <c r="A1162" s="64" t="s">
        <v>132</v>
      </c>
      <c r="B1162" s="65">
        <v>46112</v>
      </c>
      <c r="C1162" s="66">
        <f t="shared" si="17"/>
        <v>3</v>
      </c>
      <c r="D1162" s="66">
        <f t="shared" si="18"/>
        <v>2026</v>
      </c>
      <c r="E1162" s="67">
        <f t="shared" si="16"/>
        <v>46082</v>
      </c>
      <c r="F1162" s="68" t="s">
        <v>102</v>
      </c>
      <c r="G1162" s="68"/>
      <c r="H1162" s="68"/>
      <c r="I1162" s="64" t="s">
        <v>129</v>
      </c>
      <c r="J1162" s="69"/>
      <c r="K1162" s="69"/>
      <c r="L1162" s="70"/>
      <c r="M1162" s="70"/>
      <c r="N1162" s="65"/>
      <c r="O1162" s="71">
        <v>0</v>
      </c>
      <c r="P1162" s="72">
        <v>9.8000000000000007</v>
      </c>
      <c r="Q1162" s="73"/>
    </row>
    <row r="1163" spans="1:26" ht="14.25" customHeight="1">
      <c r="A1163" s="64" t="s">
        <v>132</v>
      </c>
      <c r="B1163" s="65">
        <v>46112</v>
      </c>
      <c r="C1163" s="66">
        <f t="shared" si="17"/>
        <v>3</v>
      </c>
      <c r="D1163" s="66">
        <f t="shared" si="18"/>
        <v>2026</v>
      </c>
      <c r="E1163" s="67">
        <f t="shared" si="16"/>
        <v>46082</v>
      </c>
      <c r="F1163" s="68" t="s">
        <v>102</v>
      </c>
      <c r="G1163" s="68"/>
      <c r="H1163" s="68"/>
      <c r="I1163" s="64" t="s">
        <v>129</v>
      </c>
      <c r="J1163" s="69"/>
      <c r="K1163" s="69"/>
      <c r="L1163" s="70"/>
      <c r="M1163" s="70"/>
      <c r="N1163" s="65"/>
      <c r="O1163" s="71">
        <v>0</v>
      </c>
      <c r="P1163" s="72">
        <v>9.8000000000000007</v>
      </c>
      <c r="Q1163" s="73"/>
    </row>
    <row r="1164" spans="1:26" ht="14.25" customHeight="1">
      <c r="A1164" s="64" t="s">
        <v>132</v>
      </c>
      <c r="B1164" s="65">
        <v>46112</v>
      </c>
      <c r="C1164" s="66">
        <f t="shared" si="17"/>
        <v>3</v>
      </c>
      <c r="D1164" s="66">
        <f t="shared" si="18"/>
        <v>2026</v>
      </c>
      <c r="E1164" s="67">
        <f t="shared" si="16"/>
        <v>46082</v>
      </c>
      <c r="F1164" s="68" t="s">
        <v>147</v>
      </c>
      <c r="G1164" s="68"/>
      <c r="H1164" s="68"/>
      <c r="I1164" s="64" t="s">
        <v>135</v>
      </c>
      <c r="J1164" s="69"/>
      <c r="K1164" s="69"/>
      <c r="L1164" s="70"/>
      <c r="M1164" s="70"/>
      <c r="N1164" s="65"/>
      <c r="O1164" s="71">
        <v>0</v>
      </c>
      <c r="P1164" s="72">
        <v>200</v>
      </c>
      <c r="Q1164" s="73"/>
    </row>
    <row r="1165" spans="1:26" ht="14.25" customHeight="1">
      <c r="A1165" s="64" t="s">
        <v>155</v>
      </c>
      <c r="B1165" s="65">
        <v>46112</v>
      </c>
      <c r="C1165" s="66">
        <f t="shared" si="17"/>
        <v>3</v>
      </c>
      <c r="D1165" s="66">
        <f t="shared" si="18"/>
        <v>2026</v>
      </c>
      <c r="E1165" s="67">
        <f t="shared" si="16"/>
        <v>46082</v>
      </c>
      <c r="F1165" s="80" t="s">
        <v>88</v>
      </c>
      <c r="G1165" s="68"/>
      <c r="H1165" s="68"/>
      <c r="I1165" s="64" t="s">
        <v>517</v>
      </c>
      <c r="J1165" s="69"/>
      <c r="K1165" s="69"/>
      <c r="L1165" s="70"/>
      <c r="M1165" s="70"/>
      <c r="N1165" s="65"/>
      <c r="O1165" s="71">
        <v>0</v>
      </c>
      <c r="P1165" s="72">
        <v>20000</v>
      </c>
      <c r="Q1165" s="73"/>
    </row>
    <row r="1166" spans="1:26" ht="14.25" customHeight="1">
      <c r="A1166" s="64" t="s">
        <v>155</v>
      </c>
      <c r="B1166" s="65">
        <v>46112</v>
      </c>
      <c r="C1166" s="66">
        <f t="shared" si="17"/>
        <v>3</v>
      </c>
      <c r="D1166" s="66">
        <f t="shared" si="18"/>
        <v>2026</v>
      </c>
      <c r="E1166" s="67">
        <f t="shared" si="16"/>
        <v>46082</v>
      </c>
      <c r="F1166" s="68" t="s">
        <v>102</v>
      </c>
      <c r="G1166" s="68" t="s">
        <v>518</v>
      </c>
      <c r="H1166" s="68"/>
      <c r="I1166" s="64" t="s">
        <v>519</v>
      </c>
      <c r="J1166" s="69"/>
      <c r="K1166" s="69"/>
      <c r="L1166" s="70"/>
      <c r="M1166" s="70"/>
      <c r="N1166" s="65"/>
      <c r="O1166" s="71">
        <v>0</v>
      </c>
      <c r="P1166" s="72">
        <v>10</v>
      </c>
      <c r="Q1166" s="73"/>
    </row>
    <row r="1167" spans="1:26" ht="14.25" customHeight="1">
      <c r="A1167" s="81" t="s">
        <v>1</v>
      </c>
      <c r="B1167" s="82" t="s">
        <v>520</v>
      </c>
      <c r="C1167" s="83">
        <f t="shared" si="17"/>
        <v>1</v>
      </c>
      <c r="D1167" s="83">
        <f t="shared" si="18"/>
        <v>2026</v>
      </c>
      <c r="E1167" s="84">
        <f t="shared" si="16"/>
        <v>46023</v>
      </c>
      <c r="F1167" s="86" t="s">
        <v>178</v>
      </c>
      <c r="G1167" s="86"/>
      <c r="H1167" s="86"/>
      <c r="I1167" s="81" t="s">
        <v>347</v>
      </c>
      <c r="J1167" s="87"/>
      <c r="K1167" s="87"/>
      <c r="L1167" s="88"/>
      <c r="M1167" s="88"/>
      <c r="N1167" s="82"/>
      <c r="O1167" s="89">
        <v>0</v>
      </c>
      <c r="P1167" s="90">
        <v>519</v>
      </c>
      <c r="Q1167" s="91"/>
      <c r="R1167" s="92"/>
      <c r="S1167" s="92"/>
      <c r="T1167" s="92"/>
      <c r="U1167" s="92"/>
      <c r="V1167" s="92"/>
      <c r="W1167" s="92"/>
      <c r="X1167" s="92"/>
      <c r="Y1167" s="92"/>
      <c r="Z1167" s="92"/>
    </row>
    <row r="1168" spans="1:26" ht="14.25" customHeight="1">
      <c r="A1168" s="81" t="s">
        <v>1</v>
      </c>
      <c r="B1168" s="82" t="s">
        <v>520</v>
      </c>
      <c r="C1168" s="83">
        <f t="shared" si="17"/>
        <v>1</v>
      </c>
      <c r="D1168" s="83">
        <f t="shared" si="18"/>
        <v>2026</v>
      </c>
      <c r="E1168" s="84">
        <f t="shared" si="16"/>
        <v>46023</v>
      </c>
      <c r="F1168" s="44" t="s">
        <v>74</v>
      </c>
      <c r="G1168" s="86"/>
      <c r="H1168" s="86"/>
      <c r="I1168" s="81" t="s">
        <v>521</v>
      </c>
      <c r="J1168" s="87"/>
      <c r="K1168" s="87"/>
      <c r="L1168" s="88"/>
      <c r="M1168" s="88"/>
      <c r="N1168" s="82"/>
      <c r="O1168" s="89">
        <v>0</v>
      </c>
      <c r="P1168" s="90">
        <v>1352.21</v>
      </c>
      <c r="Q1168" s="91"/>
      <c r="R1168" s="92"/>
      <c r="S1168" s="92"/>
      <c r="T1168" s="92"/>
      <c r="U1168" s="92"/>
      <c r="V1168" s="92"/>
      <c r="W1168" s="92"/>
      <c r="X1168" s="92"/>
      <c r="Y1168" s="92"/>
      <c r="Z1168" s="92"/>
    </row>
    <row r="1169" spans="1:26" ht="14.25" customHeight="1">
      <c r="A1169" s="81" t="s">
        <v>1</v>
      </c>
      <c r="B1169" s="82" t="s">
        <v>522</v>
      </c>
      <c r="C1169" s="83">
        <f t="shared" si="17"/>
        <v>1</v>
      </c>
      <c r="D1169" s="83">
        <f t="shared" si="18"/>
        <v>2026</v>
      </c>
      <c r="E1169" s="84">
        <f t="shared" si="16"/>
        <v>46023</v>
      </c>
      <c r="F1169" s="86" t="s">
        <v>178</v>
      </c>
      <c r="G1169" s="86"/>
      <c r="H1169" s="86"/>
      <c r="I1169" s="81" t="s">
        <v>474</v>
      </c>
      <c r="J1169" s="87"/>
      <c r="K1169" s="87"/>
      <c r="L1169" s="88"/>
      <c r="M1169" s="88"/>
      <c r="N1169" s="82"/>
      <c r="O1169" s="89">
        <v>0</v>
      </c>
      <c r="P1169" s="90">
        <v>28477.49</v>
      </c>
      <c r="Q1169" s="91"/>
      <c r="R1169" s="92"/>
      <c r="S1169" s="92"/>
      <c r="T1169" s="92"/>
      <c r="U1169" s="92"/>
      <c r="V1169" s="92"/>
      <c r="W1169" s="92"/>
      <c r="X1169" s="92"/>
      <c r="Y1169" s="92"/>
      <c r="Z1169" s="92"/>
    </row>
    <row r="1170" spans="1:26" ht="14.25" customHeight="1">
      <c r="A1170" s="81" t="s">
        <v>1</v>
      </c>
      <c r="B1170" s="82" t="s">
        <v>522</v>
      </c>
      <c r="C1170" s="83">
        <f t="shared" si="17"/>
        <v>1</v>
      </c>
      <c r="D1170" s="83">
        <f t="shared" si="18"/>
        <v>2026</v>
      </c>
      <c r="E1170" s="84">
        <f t="shared" si="16"/>
        <v>46023</v>
      </c>
      <c r="F1170" s="86" t="s">
        <v>178</v>
      </c>
      <c r="G1170" s="86"/>
      <c r="H1170" s="86"/>
      <c r="I1170" s="81" t="s">
        <v>457</v>
      </c>
      <c r="J1170" s="87"/>
      <c r="K1170" s="87"/>
      <c r="L1170" s="88"/>
      <c r="M1170" s="88"/>
      <c r="N1170" s="82"/>
      <c r="O1170" s="89">
        <v>0</v>
      </c>
      <c r="P1170" s="90">
        <v>6645.72</v>
      </c>
      <c r="Q1170" s="91"/>
      <c r="R1170" s="92"/>
      <c r="S1170" s="92"/>
      <c r="T1170" s="92"/>
      <c r="U1170" s="92"/>
      <c r="V1170" s="92"/>
      <c r="W1170" s="92"/>
      <c r="X1170" s="92"/>
      <c r="Y1170" s="92"/>
      <c r="Z1170" s="92"/>
    </row>
    <row r="1171" spans="1:26" ht="14.25" customHeight="1">
      <c r="A1171" s="81" t="s">
        <v>1</v>
      </c>
      <c r="B1171" s="82" t="s">
        <v>522</v>
      </c>
      <c r="C1171" s="83">
        <f t="shared" si="17"/>
        <v>1</v>
      </c>
      <c r="D1171" s="83">
        <f t="shared" si="18"/>
        <v>2026</v>
      </c>
      <c r="E1171" s="84">
        <f t="shared" si="16"/>
        <v>46023</v>
      </c>
      <c r="F1171" s="86" t="s">
        <v>178</v>
      </c>
      <c r="G1171" s="86"/>
      <c r="H1171" s="86"/>
      <c r="I1171" s="81" t="s">
        <v>457</v>
      </c>
      <c r="J1171" s="87"/>
      <c r="K1171" s="87"/>
      <c r="L1171" s="88"/>
      <c r="M1171" s="88"/>
      <c r="N1171" s="82"/>
      <c r="O1171" s="89">
        <v>0</v>
      </c>
      <c r="P1171" s="90">
        <v>6645.72</v>
      </c>
      <c r="Q1171" s="91"/>
      <c r="R1171" s="92"/>
      <c r="S1171" s="92"/>
      <c r="T1171" s="92"/>
      <c r="U1171" s="92"/>
      <c r="V1171" s="92"/>
      <c r="W1171" s="92"/>
      <c r="X1171" s="92"/>
      <c r="Y1171" s="92"/>
      <c r="Z1171" s="92"/>
    </row>
    <row r="1172" spans="1:26" ht="14.25" customHeight="1">
      <c r="A1172" s="81" t="s">
        <v>1</v>
      </c>
      <c r="B1172" s="82" t="s">
        <v>522</v>
      </c>
      <c r="C1172" s="83">
        <f t="shared" si="17"/>
        <v>1</v>
      </c>
      <c r="D1172" s="83">
        <f t="shared" si="18"/>
        <v>2026</v>
      </c>
      <c r="E1172" s="84">
        <f t="shared" si="16"/>
        <v>46023</v>
      </c>
      <c r="F1172" s="86" t="s">
        <v>178</v>
      </c>
      <c r="G1172" s="86"/>
      <c r="H1172" s="86"/>
      <c r="I1172" s="81" t="s">
        <v>457</v>
      </c>
      <c r="J1172" s="87"/>
      <c r="K1172" s="87"/>
      <c r="L1172" s="88"/>
      <c r="M1172" s="88"/>
      <c r="N1172" s="82"/>
      <c r="O1172" s="89">
        <v>0</v>
      </c>
      <c r="P1172" s="90">
        <v>13332.04</v>
      </c>
      <c r="Q1172" s="91"/>
      <c r="R1172" s="92"/>
      <c r="S1172" s="92"/>
      <c r="T1172" s="92"/>
      <c r="U1172" s="92"/>
      <c r="V1172" s="92"/>
      <c r="W1172" s="92"/>
      <c r="X1172" s="92"/>
      <c r="Y1172" s="92"/>
      <c r="Z1172" s="92"/>
    </row>
    <row r="1173" spans="1:26" ht="14.25" customHeight="1">
      <c r="A1173" s="81" t="s">
        <v>1</v>
      </c>
      <c r="B1173" s="82" t="s">
        <v>522</v>
      </c>
      <c r="C1173" s="83">
        <f t="shared" si="17"/>
        <v>1</v>
      </c>
      <c r="D1173" s="83">
        <f t="shared" si="18"/>
        <v>2026</v>
      </c>
      <c r="E1173" s="84">
        <f t="shared" si="16"/>
        <v>46023</v>
      </c>
      <c r="F1173" s="86" t="s">
        <v>178</v>
      </c>
      <c r="G1173" s="86"/>
      <c r="H1173" s="86"/>
      <c r="I1173" s="81" t="s">
        <v>457</v>
      </c>
      <c r="J1173" s="87"/>
      <c r="K1173" s="87"/>
      <c r="L1173" s="88"/>
      <c r="M1173" s="88"/>
      <c r="N1173" s="82"/>
      <c r="O1173" s="89">
        <v>0</v>
      </c>
      <c r="P1173" s="90">
        <v>13332.04</v>
      </c>
      <c r="Q1173" s="91"/>
      <c r="R1173" s="92"/>
      <c r="S1173" s="92"/>
      <c r="T1173" s="92"/>
      <c r="U1173" s="92"/>
      <c r="V1173" s="92"/>
      <c r="W1173" s="92"/>
      <c r="X1173" s="92"/>
      <c r="Y1173" s="92"/>
      <c r="Z1173" s="92"/>
    </row>
    <row r="1174" spans="1:26" ht="14.25" customHeight="1">
      <c r="A1174" s="81" t="s">
        <v>1</v>
      </c>
      <c r="B1174" s="82" t="s">
        <v>523</v>
      </c>
      <c r="C1174" s="83">
        <f t="shared" si="17"/>
        <v>1</v>
      </c>
      <c r="D1174" s="83">
        <f t="shared" si="18"/>
        <v>2026</v>
      </c>
      <c r="E1174" s="84">
        <f t="shared" si="16"/>
        <v>46023</v>
      </c>
      <c r="F1174" s="86" t="s">
        <v>178</v>
      </c>
      <c r="G1174" s="86"/>
      <c r="H1174" s="86"/>
      <c r="I1174" s="81" t="s">
        <v>524</v>
      </c>
      <c r="J1174" s="87"/>
      <c r="K1174" s="87"/>
      <c r="L1174" s="88"/>
      <c r="M1174" s="88"/>
      <c r="N1174" s="82"/>
      <c r="O1174" s="89">
        <v>0</v>
      </c>
      <c r="P1174" s="90">
        <v>417.95</v>
      </c>
      <c r="Q1174" s="91"/>
      <c r="R1174" s="92"/>
      <c r="S1174" s="92"/>
      <c r="T1174" s="92"/>
      <c r="U1174" s="92"/>
      <c r="V1174" s="92"/>
      <c r="W1174" s="92"/>
      <c r="X1174" s="92"/>
      <c r="Y1174" s="92"/>
      <c r="Z1174" s="92"/>
    </row>
    <row r="1175" spans="1:26" ht="14.25" customHeight="1">
      <c r="A1175" s="81" t="s">
        <v>1</v>
      </c>
      <c r="B1175" s="82" t="s">
        <v>523</v>
      </c>
      <c r="C1175" s="83">
        <f t="shared" si="17"/>
        <v>1</v>
      </c>
      <c r="D1175" s="83">
        <f t="shared" si="18"/>
        <v>2026</v>
      </c>
      <c r="E1175" s="84">
        <f t="shared" si="16"/>
        <v>46023</v>
      </c>
      <c r="F1175" s="86" t="s">
        <v>102</v>
      </c>
      <c r="G1175" s="86"/>
      <c r="H1175" s="86"/>
      <c r="I1175" s="81" t="s">
        <v>167</v>
      </c>
      <c r="J1175" s="87"/>
      <c r="K1175" s="87"/>
      <c r="L1175" s="88"/>
      <c r="M1175" s="88"/>
      <c r="N1175" s="82"/>
      <c r="O1175" s="89">
        <v>0</v>
      </c>
      <c r="P1175" s="90">
        <v>177.05</v>
      </c>
      <c r="Q1175" s="91"/>
      <c r="R1175" s="92"/>
      <c r="S1175" s="92"/>
      <c r="T1175" s="92"/>
      <c r="U1175" s="92"/>
      <c r="V1175" s="92"/>
      <c r="W1175" s="92"/>
      <c r="X1175" s="92"/>
      <c r="Y1175" s="92"/>
      <c r="Z1175" s="92"/>
    </row>
    <row r="1176" spans="1:26" ht="14.25" customHeight="1">
      <c r="A1176" s="81" t="s">
        <v>1</v>
      </c>
      <c r="B1176" s="82" t="s">
        <v>523</v>
      </c>
      <c r="C1176" s="83">
        <f t="shared" si="17"/>
        <v>1</v>
      </c>
      <c r="D1176" s="83">
        <f t="shared" si="18"/>
        <v>2026</v>
      </c>
      <c r="E1176" s="84">
        <f t="shared" si="16"/>
        <v>46023</v>
      </c>
      <c r="F1176" s="86" t="s">
        <v>178</v>
      </c>
      <c r="G1176" s="86"/>
      <c r="H1176" s="86"/>
      <c r="I1176" s="81" t="s">
        <v>525</v>
      </c>
      <c r="J1176" s="87"/>
      <c r="K1176" s="87"/>
      <c r="L1176" s="88"/>
      <c r="M1176" s="88"/>
      <c r="N1176" s="82"/>
      <c r="O1176" s="89">
        <v>0</v>
      </c>
      <c r="P1176" s="90">
        <v>20063.62</v>
      </c>
      <c r="Q1176" s="91"/>
      <c r="R1176" s="92"/>
      <c r="S1176" s="92"/>
      <c r="T1176" s="92"/>
      <c r="U1176" s="92"/>
      <c r="V1176" s="92"/>
      <c r="W1176" s="92"/>
      <c r="X1176" s="92"/>
      <c r="Y1176" s="92"/>
      <c r="Z1176" s="92"/>
    </row>
    <row r="1177" spans="1:26" ht="14.25" customHeight="1">
      <c r="A1177" s="81" t="s">
        <v>1</v>
      </c>
      <c r="B1177" s="82" t="s">
        <v>526</v>
      </c>
      <c r="C1177" s="83">
        <f t="shared" si="17"/>
        <v>1</v>
      </c>
      <c r="D1177" s="83">
        <f t="shared" si="18"/>
        <v>2026</v>
      </c>
      <c r="E1177" s="84">
        <f t="shared" si="16"/>
        <v>46023</v>
      </c>
      <c r="F1177" s="86" t="s">
        <v>178</v>
      </c>
      <c r="G1177" s="86"/>
      <c r="H1177" s="86"/>
      <c r="I1177" s="81" t="s">
        <v>474</v>
      </c>
      <c r="J1177" s="87"/>
      <c r="K1177" s="87"/>
      <c r="L1177" s="88"/>
      <c r="M1177" s="88"/>
      <c r="N1177" s="82"/>
      <c r="O1177" s="89">
        <v>0</v>
      </c>
      <c r="P1177" s="90">
        <v>11241.5</v>
      </c>
      <c r="Q1177" s="91"/>
      <c r="R1177" s="92"/>
      <c r="S1177" s="92"/>
      <c r="T1177" s="92"/>
      <c r="U1177" s="92"/>
      <c r="V1177" s="92"/>
      <c r="W1177" s="92"/>
      <c r="X1177" s="92"/>
      <c r="Y1177" s="92"/>
      <c r="Z1177" s="92"/>
    </row>
    <row r="1178" spans="1:26" ht="14.25" customHeight="1">
      <c r="A1178" s="81" t="s">
        <v>1</v>
      </c>
      <c r="B1178" s="82" t="s">
        <v>371</v>
      </c>
      <c r="C1178" s="83">
        <f t="shared" si="17"/>
        <v>1</v>
      </c>
      <c r="D1178" s="83">
        <f t="shared" si="18"/>
        <v>2026</v>
      </c>
      <c r="E1178" s="84">
        <f t="shared" si="16"/>
        <v>46023</v>
      </c>
      <c r="F1178" s="86" t="s">
        <v>178</v>
      </c>
      <c r="G1178" s="86"/>
      <c r="H1178" s="86"/>
      <c r="I1178" s="81" t="s">
        <v>527</v>
      </c>
      <c r="J1178" s="87"/>
      <c r="K1178" s="87"/>
      <c r="L1178" s="88"/>
      <c r="M1178" s="88"/>
      <c r="N1178" s="82"/>
      <c r="O1178" s="89">
        <v>0</v>
      </c>
      <c r="P1178" s="90">
        <v>818.16</v>
      </c>
      <c r="Q1178" s="91"/>
      <c r="R1178" s="92"/>
      <c r="S1178" s="92"/>
      <c r="T1178" s="92"/>
      <c r="U1178" s="92"/>
      <c r="V1178" s="92"/>
      <c r="W1178" s="92"/>
      <c r="X1178" s="92"/>
      <c r="Y1178" s="92"/>
      <c r="Z1178" s="92"/>
    </row>
    <row r="1179" spans="1:26" ht="14.25" customHeight="1">
      <c r="A1179" s="81" t="s">
        <v>1</v>
      </c>
      <c r="B1179" s="82" t="s">
        <v>528</v>
      </c>
      <c r="C1179" s="83">
        <f t="shared" si="17"/>
        <v>2</v>
      </c>
      <c r="D1179" s="83">
        <f t="shared" si="18"/>
        <v>2026</v>
      </c>
      <c r="E1179" s="84">
        <f t="shared" si="16"/>
        <v>46054</v>
      </c>
      <c r="F1179" s="80" t="s">
        <v>49</v>
      </c>
      <c r="G1179" s="86"/>
      <c r="H1179" s="86"/>
      <c r="I1179" s="81" t="s">
        <v>372</v>
      </c>
      <c r="J1179" s="87"/>
      <c r="K1179" s="87"/>
      <c r="L1179" s="88"/>
      <c r="M1179" s="88"/>
      <c r="N1179" s="82"/>
      <c r="O1179" s="89">
        <v>0</v>
      </c>
      <c r="P1179" s="90">
        <v>79.98</v>
      </c>
      <c r="Q1179" s="91"/>
      <c r="R1179" s="92"/>
      <c r="S1179" s="92"/>
      <c r="T1179" s="92"/>
      <c r="U1179" s="92"/>
      <c r="V1179" s="92"/>
      <c r="W1179" s="92"/>
      <c r="X1179" s="92"/>
      <c r="Y1179" s="92"/>
      <c r="Z1179" s="92"/>
    </row>
    <row r="1180" spans="1:26" ht="14.25" customHeight="1">
      <c r="A1180" s="81" t="s">
        <v>1</v>
      </c>
      <c r="B1180" s="82" t="s">
        <v>529</v>
      </c>
      <c r="C1180" s="83">
        <f t="shared" si="17"/>
        <v>1</v>
      </c>
      <c r="D1180" s="83">
        <f t="shared" si="18"/>
        <v>2026</v>
      </c>
      <c r="E1180" s="84">
        <f t="shared" si="16"/>
        <v>46023</v>
      </c>
      <c r="F1180" s="86" t="s">
        <v>178</v>
      </c>
      <c r="G1180" s="86"/>
      <c r="H1180" s="86"/>
      <c r="I1180" s="81" t="s">
        <v>135</v>
      </c>
      <c r="J1180" s="87"/>
      <c r="K1180" s="87"/>
      <c r="L1180" s="88"/>
      <c r="M1180" s="88"/>
      <c r="N1180" s="82"/>
      <c r="O1180" s="89">
        <v>0</v>
      </c>
      <c r="P1180" s="90">
        <v>45000</v>
      </c>
      <c r="Q1180" s="91"/>
      <c r="R1180" s="92"/>
      <c r="S1180" s="92"/>
      <c r="T1180" s="92"/>
      <c r="U1180" s="92"/>
      <c r="V1180" s="92"/>
      <c r="W1180" s="92"/>
      <c r="X1180" s="92"/>
      <c r="Y1180" s="92"/>
      <c r="Z1180" s="92"/>
    </row>
    <row r="1181" spans="1:26" ht="14.25" customHeight="1">
      <c r="A1181" s="81" t="s">
        <v>1</v>
      </c>
      <c r="B1181" s="82" t="s">
        <v>530</v>
      </c>
      <c r="C1181" s="83">
        <f t="shared" si="17"/>
        <v>2</v>
      </c>
      <c r="D1181" s="83">
        <f t="shared" si="18"/>
        <v>2026</v>
      </c>
      <c r="E1181" s="84">
        <f t="shared" si="16"/>
        <v>46054</v>
      </c>
      <c r="F1181" s="44" t="s">
        <v>74</v>
      </c>
      <c r="G1181" s="86"/>
      <c r="H1181" s="86"/>
      <c r="I1181" s="81" t="s">
        <v>521</v>
      </c>
      <c r="J1181" s="87"/>
      <c r="K1181" s="87"/>
      <c r="L1181" s="88"/>
      <c r="M1181" s="88"/>
      <c r="N1181" s="82"/>
      <c r="O1181" s="89">
        <v>0</v>
      </c>
      <c r="P1181" s="90">
        <v>1352.21</v>
      </c>
      <c r="Q1181" s="91"/>
      <c r="R1181" s="92"/>
      <c r="S1181" s="92"/>
      <c r="T1181" s="92"/>
      <c r="U1181" s="92"/>
      <c r="V1181" s="92"/>
      <c r="W1181" s="92"/>
      <c r="X1181" s="92"/>
      <c r="Y1181" s="92"/>
      <c r="Z1181" s="92"/>
    </row>
    <row r="1182" spans="1:26" ht="14.25" customHeight="1">
      <c r="A1182" s="81" t="s">
        <v>1</v>
      </c>
      <c r="B1182" s="82" t="s">
        <v>531</v>
      </c>
      <c r="C1182" s="83">
        <f t="shared" si="17"/>
        <v>2</v>
      </c>
      <c r="D1182" s="83">
        <f t="shared" si="18"/>
        <v>2026</v>
      </c>
      <c r="E1182" s="84">
        <f t="shared" si="16"/>
        <v>46054</v>
      </c>
      <c r="F1182" s="86" t="s">
        <v>178</v>
      </c>
      <c r="G1182" s="86"/>
      <c r="H1182" s="86"/>
      <c r="I1182" s="81" t="s">
        <v>135</v>
      </c>
      <c r="J1182" s="87"/>
      <c r="K1182" s="87"/>
      <c r="L1182" s="88"/>
      <c r="M1182" s="88"/>
      <c r="N1182" s="82"/>
      <c r="O1182" s="89">
        <v>0</v>
      </c>
      <c r="P1182" s="90">
        <v>400</v>
      </c>
      <c r="Q1182" s="91"/>
      <c r="R1182" s="92"/>
      <c r="S1182" s="92"/>
      <c r="T1182" s="92"/>
      <c r="U1182" s="92"/>
      <c r="V1182" s="92"/>
      <c r="W1182" s="92"/>
      <c r="X1182" s="92"/>
      <c r="Y1182" s="92"/>
      <c r="Z1182" s="92"/>
    </row>
    <row r="1183" spans="1:26" ht="14.25" customHeight="1">
      <c r="A1183" s="81" t="s">
        <v>1</v>
      </c>
      <c r="B1183" s="82" t="s">
        <v>531</v>
      </c>
      <c r="C1183" s="83">
        <f t="shared" si="17"/>
        <v>2</v>
      </c>
      <c r="D1183" s="83">
        <f t="shared" si="18"/>
        <v>2026</v>
      </c>
      <c r="E1183" s="84">
        <f t="shared" si="16"/>
        <v>46054</v>
      </c>
      <c r="F1183" s="86" t="s">
        <v>178</v>
      </c>
      <c r="G1183" s="86"/>
      <c r="H1183" s="86"/>
      <c r="I1183" s="81" t="s">
        <v>135</v>
      </c>
      <c r="J1183" s="87"/>
      <c r="K1183" s="87"/>
      <c r="L1183" s="88"/>
      <c r="M1183" s="88"/>
      <c r="N1183" s="82"/>
      <c r="O1183" s="89">
        <v>0</v>
      </c>
      <c r="P1183" s="90">
        <v>50</v>
      </c>
      <c r="Q1183" s="91"/>
      <c r="R1183" s="92"/>
      <c r="S1183" s="92"/>
      <c r="T1183" s="92"/>
      <c r="U1183" s="92"/>
      <c r="V1183" s="92"/>
      <c r="W1183" s="92"/>
      <c r="X1183" s="92"/>
      <c r="Y1183" s="92"/>
      <c r="Z1183" s="92"/>
    </row>
    <row r="1184" spans="1:26" ht="14.25" customHeight="1">
      <c r="A1184" s="81" t="s">
        <v>1</v>
      </c>
      <c r="B1184" s="82" t="s">
        <v>528</v>
      </c>
      <c r="C1184" s="83">
        <f t="shared" si="17"/>
        <v>2</v>
      </c>
      <c r="D1184" s="83">
        <f t="shared" si="18"/>
        <v>2026</v>
      </c>
      <c r="E1184" s="84">
        <f t="shared" si="16"/>
        <v>46054</v>
      </c>
      <c r="F1184" s="44" t="s">
        <v>55</v>
      </c>
      <c r="G1184" s="86"/>
      <c r="H1184" s="86"/>
      <c r="I1184" s="81" t="s">
        <v>532</v>
      </c>
      <c r="J1184" s="87"/>
      <c r="K1184" s="87"/>
      <c r="L1184" s="88"/>
      <c r="M1184" s="88"/>
      <c r="N1184" s="82"/>
      <c r="O1184" s="89">
        <v>0</v>
      </c>
      <c r="P1184" s="90">
        <v>3076.9</v>
      </c>
      <c r="Q1184" s="91"/>
      <c r="R1184" s="92"/>
      <c r="S1184" s="92"/>
      <c r="T1184" s="92"/>
      <c r="U1184" s="92"/>
      <c r="V1184" s="92"/>
      <c r="W1184" s="92"/>
      <c r="X1184" s="92"/>
      <c r="Y1184" s="92"/>
      <c r="Z1184" s="92"/>
    </row>
    <row r="1185" spans="1:26" ht="14.25" customHeight="1">
      <c r="A1185" s="81" t="s">
        <v>1</v>
      </c>
      <c r="B1185" s="82" t="s">
        <v>533</v>
      </c>
      <c r="C1185" s="83">
        <f t="shared" si="17"/>
        <v>2</v>
      </c>
      <c r="D1185" s="83">
        <f t="shared" si="18"/>
        <v>2026</v>
      </c>
      <c r="E1185" s="84">
        <f t="shared" si="16"/>
        <v>46054</v>
      </c>
      <c r="F1185" s="80" t="s">
        <v>49</v>
      </c>
      <c r="G1185" s="86"/>
      <c r="H1185" s="86"/>
      <c r="I1185" s="81" t="s">
        <v>372</v>
      </c>
      <c r="J1185" s="87"/>
      <c r="K1185" s="87"/>
      <c r="L1185" s="88"/>
      <c r="M1185" s="88"/>
      <c r="N1185" s="82"/>
      <c r="O1185" s="89">
        <v>0</v>
      </c>
      <c r="P1185" s="90">
        <v>2754.57</v>
      </c>
      <c r="Q1185" s="91"/>
      <c r="R1185" s="92"/>
      <c r="S1185" s="92"/>
      <c r="T1185" s="92"/>
      <c r="U1185" s="92"/>
      <c r="V1185" s="92"/>
      <c r="W1185" s="92"/>
      <c r="X1185" s="92"/>
      <c r="Y1185" s="92"/>
      <c r="Z1185" s="92"/>
    </row>
    <row r="1186" spans="1:26" ht="14.25" customHeight="1">
      <c r="A1186" s="81" t="s">
        <v>1</v>
      </c>
      <c r="B1186" s="82" t="s">
        <v>534</v>
      </c>
      <c r="C1186" s="83">
        <f t="shared" si="17"/>
        <v>2</v>
      </c>
      <c r="D1186" s="83">
        <f t="shared" si="18"/>
        <v>2026</v>
      </c>
      <c r="E1186" s="84">
        <f t="shared" si="16"/>
        <v>46054</v>
      </c>
      <c r="F1186" s="86" t="s">
        <v>102</v>
      </c>
      <c r="G1186" s="86"/>
      <c r="H1186" s="86"/>
      <c r="I1186" s="81" t="s">
        <v>167</v>
      </c>
      <c r="J1186" s="87"/>
      <c r="K1186" s="87"/>
      <c r="L1186" s="88"/>
      <c r="M1186" s="88"/>
      <c r="N1186" s="82"/>
      <c r="O1186" s="89">
        <v>0</v>
      </c>
      <c r="P1186" s="90">
        <v>177.05</v>
      </c>
      <c r="Q1186" s="91"/>
      <c r="R1186" s="92"/>
      <c r="S1186" s="92"/>
      <c r="T1186" s="92"/>
      <c r="U1186" s="92"/>
      <c r="V1186" s="92"/>
      <c r="W1186" s="92"/>
      <c r="X1186" s="92"/>
      <c r="Y1186" s="92"/>
      <c r="Z1186" s="92"/>
    </row>
    <row r="1187" spans="1:26" ht="14.25" customHeight="1">
      <c r="A1187" s="81" t="s">
        <v>1</v>
      </c>
      <c r="B1187" s="82" t="s">
        <v>535</v>
      </c>
      <c r="C1187" s="83">
        <f t="shared" si="17"/>
        <v>2</v>
      </c>
      <c r="D1187" s="83">
        <f t="shared" si="18"/>
        <v>2026</v>
      </c>
      <c r="E1187" s="84">
        <f t="shared" si="16"/>
        <v>46054</v>
      </c>
      <c r="F1187" s="86" t="s">
        <v>178</v>
      </c>
      <c r="G1187" s="86"/>
      <c r="H1187" s="86"/>
      <c r="I1187" s="81" t="s">
        <v>536</v>
      </c>
      <c r="J1187" s="87"/>
      <c r="K1187" s="87"/>
      <c r="L1187" s="88"/>
      <c r="M1187" s="88"/>
      <c r="N1187" s="82"/>
      <c r="O1187" s="89">
        <v>0</v>
      </c>
      <c r="P1187" s="90">
        <v>793.58</v>
      </c>
      <c r="Q1187" s="91"/>
      <c r="R1187" s="92"/>
      <c r="S1187" s="92"/>
      <c r="T1187" s="92"/>
      <c r="U1187" s="92"/>
      <c r="V1187" s="92"/>
      <c r="W1187" s="92"/>
      <c r="X1187" s="92"/>
      <c r="Y1187" s="92"/>
      <c r="Z1187" s="92"/>
    </row>
    <row r="1188" spans="1:26" ht="14.25" customHeight="1">
      <c r="A1188" s="81" t="s">
        <v>1</v>
      </c>
      <c r="B1188" s="82" t="s">
        <v>535</v>
      </c>
      <c r="C1188" s="83">
        <f t="shared" si="17"/>
        <v>2</v>
      </c>
      <c r="D1188" s="83">
        <f t="shared" si="18"/>
        <v>2026</v>
      </c>
      <c r="E1188" s="84">
        <f t="shared" si="16"/>
        <v>46054</v>
      </c>
      <c r="F1188" s="86" t="s">
        <v>178</v>
      </c>
      <c r="G1188" s="86"/>
      <c r="H1188" s="86"/>
      <c r="I1188" s="81" t="s">
        <v>524</v>
      </c>
      <c r="J1188" s="87"/>
      <c r="K1188" s="87"/>
      <c r="L1188" s="88"/>
      <c r="M1188" s="88"/>
      <c r="N1188" s="82"/>
      <c r="O1188" s="89">
        <v>0</v>
      </c>
      <c r="P1188" s="90">
        <v>417.95</v>
      </c>
      <c r="Q1188" s="91"/>
      <c r="R1188" s="92"/>
      <c r="S1188" s="92"/>
      <c r="T1188" s="92"/>
      <c r="U1188" s="92"/>
      <c r="V1188" s="92"/>
      <c r="W1188" s="92"/>
      <c r="X1188" s="92"/>
      <c r="Y1188" s="92"/>
      <c r="Z1188" s="92"/>
    </row>
    <row r="1189" spans="1:26" ht="14.25" customHeight="1">
      <c r="A1189" s="81" t="s">
        <v>1</v>
      </c>
      <c r="B1189" s="82" t="s">
        <v>535</v>
      </c>
      <c r="C1189" s="83">
        <f t="shared" si="17"/>
        <v>2</v>
      </c>
      <c r="D1189" s="83">
        <f t="shared" si="18"/>
        <v>2026</v>
      </c>
      <c r="E1189" s="84">
        <f t="shared" si="16"/>
        <v>46054</v>
      </c>
      <c r="F1189" s="86" t="s">
        <v>178</v>
      </c>
      <c r="G1189" s="86"/>
      <c r="H1189" s="86"/>
      <c r="I1189" s="81" t="s">
        <v>537</v>
      </c>
      <c r="J1189" s="87"/>
      <c r="K1189" s="87"/>
      <c r="L1189" s="88"/>
      <c r="M1189" s="88"/>
      <c r="N1189" s="82"/>
      <c r="O1189" s="89">
        <v>0</v>
      </c>
      <c r="P1189" s="90">
        <v>82</v>
      </c>
      <c r="Q1189" s="91"/>
      <c r="R1189" s="92"/>
      <c r="S1189" s="92"/>
      <c r="T1189" s="92"/>
      <c r="U1189" s="92"/>
      <c r="V1189" s="92"/>
      <c r="W1189" s="92"/>
      <c r="X1189" s="92"/>
      <c r="Y1189" s="92"/>
      <c r="Z1189" s="92"/>
    </row>
    <row r="1190" spans="1:26" ht="14.25" customHeight="1">
      <c r="A1190" s="81" t="s">
        <v>1</v>
      </c>
      <c r="B1190" s="82" t="s">
        <v>535</v>
      </c>
      <c r="C1190" s="83">
        <f t="shared" si="17"/>
        <v>2</v>
      </c>
      <c r="D1190" s="83">
        <f t="shared" si="18"/>
        <v>2026</v>
      </c>
      <c r="E1190" s="84">
        <f t="shared" si="16"/>
        <v>46054</v>
      </c>
      <c r="F1190" s="86" t="s">
        <v>178</v>
      </c>
      <c r="G1190" s="86"/>
      <c r="H1190" s="86"/>
      <c r="I1190" s="81" t="s">
        <v>474</v>
      </c>
      <c r="J1190" s="87"/>
      <c r="K1190" s="87"/>
      <c r="L1190" s="88"/>
      <c r="M1190" s="88"/>
      <c r="N1190" s="82"/>
      <c r="O1190" s="89">
        <v>0</v>
      </c>
      <c r="P1190" s="90">
        <v>14581.67</v>
      </c>
      <c r="Q1190" s="91"/>
      <c r="R1190" s="92"/>
      <c r="S1190" s="92"/>
      <c r="T1190" s="92"/>
      <c r="U1190" s="92"/>
      <c r="V1190" s="92"/>
      <c r="W1190" s="92"/>
      <c r="X1190" s="92"/>
      <c r="Y1190" s="92"/>
      <c r="Z1190" s="92"/>
    </row>
    <row r="1191" spans="1:26" ht="14.25" customHeight="1">
      <c r="A1191" s="81" t="s">
        <v>1</v>
      </c>
      <c r="B1191" s="82" t="s">
        <v>535</v>
      </c>
      <c r="C1191" s="83">
        <f t="shared" si="17"/>
        <v>2</v>
      </c>
      <c r="D1191" s="83">
        <f t="shared" si="18"/>
        <v>2026</v>
      </c>
      <c r="E1191" s="84">
        <f t="shared" si="16"/>
        <v>46054</v>
      </c>
      <c r="F1191" s="86" t="s">
        <v>178</v>
      </c>
      <c r="G1191" s="86"/>
      <c r="H1191" s="86"/>
      <c r="I1191" s="81" t="s">
        <v>538</v>
      </c>
      <c r="J1191" s="87"/>
      <c r="K1191" s="87"/>
      <c r="L1191" s="88"/>
      <c r="M1191" s="88"/>
      <c r="N1191" s="82"/>
      <c r="O1191" s="89">
        <v>0</v>
      </c>
      <c r="P1191" s="90">
        <v>16594.419999999998</v>
      </c>
      <c r="Q1191" s="91"/>
      <c r="R1191" s="92"/>
      <c r="S1191" s="92"/>
      <c r="T1191" s="92"/>
      <c r="U1191" s="92"/>
      <c r="V1191" s="92"/>
      <c r="W1191" s="92"/>
      <c r="X1191" s="92"/>
      <c r="Y1191" s="92"/>
      <c r="Z1191" s="92"/>
    </row>
    <row r="1192" spans="1:26" ht="14.25" customHeight="1">
      <c r="A1192" s="81" t="s">
        <v>1</v>
      </c>
      <c r="B1192" s="82" t="s">
        <v>533</v>
      </c>
      <c r="C1192" s="83">
        <f t="shared" si="17"/>
        <v>2</v>
      </c>
      <c r="D1192" s="83">
        <f t="shared" si="18"/>
        <v>2026</v>
      </c>
      <c r="E1192" s="84">
        <f t="shared" si="16"/>
        <v>46054</v>
      </c>
      <c r="F1192" s="44" t="s">
        <v>55</v>
      </c>
      <c r="G1192" s="86"/>
      <c r="H1192" s="86"/>
      <c r="I1192" s="81" t="s">
        <v>539</v>
      </c>
      <c r="J1192" s="87"/>
      <c r="K1192" s="87"/>
      <c r="L1192" s="88"/>
      <c r="M1192" s="88"/>
      <c r="N1192" s="82"/>
      <c r="O1192" s="89">
        <v>0</v>
      </c>
      <c r="P1192" s="90">
        <v>1222.97</v>
      </c>
      <c r="Q1192" s="91"/>
      <c r="R1192" s="92"/>
      <c r="S1192" s="92"/>
      <c r="T1192" s="92"/>
      <c r="U1192" s="92"/>
      <c r="V1192" s="92"/>
      <c r="W1192" s="92"/>
      <c r="X1192" s="92"/>
      <c r="Y1192" s="92"/>
      <c r="Z1192" s="92"/>
    </row>
    <row r="1193" spans="1:26" ht="14.25" customHeight="1">
      <c r="A1193" s="64" t="s">
        <v>132</v>
      </c>
      <c r="B1193" s="65">
        <v>46099</v>
      </c>
      <c r="C1193" s="66">
        <f t="shared" si="17"/>
        <v>3</v>
      </c>
      <c r="D1193" s="66">
        <f t="shared" si="18"/>
        <v>2026</v>
      </c>
      <c r="E1193" s="67">
        <f t="shared" si="16"/>
        <v>46082</v>
      </c>
      <c r="F1193" s="75" t="s">
        <v>49</v>
      </c>
      <c r="G1193" s="68"/>
      <c r="H1193" s="68"/>
      <c r="I1193" s="64" t="s">
        <v>182</v>
      </c>
      <c r="J1193" s="69"/>
      <c r="K1193" s="69"/>
      <c r="L1193" s="70"/>
      <c r="M1193" s="70"/>
      <c r="N1193" s="65"/>
      <c r="O1193" s="71">
        <v>0</v>
      </c>
      <c r="P1193" s="72">
        <v>406</v>
      </c>
      <c r="Q1193" s="73"/>
      <c r="R1193" s="92"/>
      <c r="S1193" s="92"/>
      <c r="T1193" s="92"/>
      <c r="U1193" s="92"/>
      <c r="V1193" s="92"/>
      <c r="W1193" s="92"/>
      <c r="X1193" s="92"/>
      <c r="Y1193" s="92"/>
      <c r="Z1193" s="92"/>
    </row>
    <row r="1194" spans="1:26" ht="14.25" customHeight="1">
      <c r="A1194" s="81" t="s">
        <v>1</v>
      </c>
      <c r="B1194" s="82" t="s">
        <v>540</v>
      </c>
      <c r="C1194" s="83">
        <f t="shared" si="17"/>
        <v>2</v>
      </c>
      <c r="D1194" s="83">
        <f t="shared" si="18"/>
        <v>2026</v>
      </c>
      <c r="E1194" s="84">
        <f t="shared" si="16"/>
        <v>46054</v>
      </c>
      <c r="F1194" s="86" t="s">
        <v>178</v>
      </c>
      <c r="G1194" s="86"/>
      <c r="H1194" s="86"/>
      <c r="I1194" s="81" t="s">
        <v>541</v>
      </c>
      <c r="J1194" s="87"/>
      <c r="K1194" s="87"/>
      <c r="L1194" s="88"/>
      <c r="M1194" s="88"/>
      <c r="N1194" s="82"/>
      <c r="O1194" s="89">
        <v>0</v>
      </c>
      <c r="P1194" s="90">
        <v>733.39</v>
      </c>
      <c r="Q1194" s="91"/>
      <c r="R1194" s="92"/>
      <c r="S1194" s="92"/>
      <c r="T1194" s="92"/>
      <c r="U1194" s="92"/>
      <c r="V1194" s="92"/>
      <c r="W1194" s="92"/>
      <c r="X1194" s="92"/>
      <c r="Y1194" s="92"/>
      <c r="Z1194" s="92"/>
    </row>
    <row r="1195" spans="1:26" ht="14.25" customHeight="1">
      <c r="A1195" s="81" t="s">
        <v>1</v>
      </c>
      <c r="B1195" s="82" t="s">
        <v>540</v>
      </c>
      <c r="C1195" s="83">
        <f t="shared" si="17"/>
        <v>2</v>
      </c>
      <c r="D1195" s="83">
        <f t="shared" si="18"/>
        <v>2026</v>
      </c>
      <c r="E1195" s="84">
        <f t="shared" si="16"/>
        <v>46054</v>
      </c>
      <c r="F1195" s="86" t="s">
        <v>178</v>
      </c>
      <c r="G1195" s="86"/>
      <c r="H1195" s="86"/>
      <c r="I1195" s="81" t="s">
        <v>542</v>
      </c>
      <c r="J1195" s="87"/>
      <c r="K1195" s="87"/>
      <c r="L1195" s="88"/>
      <c r="M1195" s="88"/>
      <c r="N1195" s="82"/>
      <c r="O1195" s="89">
        <v>0</v>
      </c>
      <c r="P1195" s="90">
        <v>1080</v>
      </c>
      <c r="Q1195" s="91"/>
      <c r="R1195" s="92"/>
      <c r="S1195" s="92"/>
      <c r="T1195" s="92"/>
      <c r="U1195" s="92"/>
      <c r="V1195" s="92"/>
      <c r="W1195" s="92"/>
      <c r="X1195" s="92"/>
      <c r="Y1195" s="92"/>
      <c r="Z1195" s="92"/>
    </row>
    <row r="1196" spans="1:26" ht="14.25" customHeight="1">
      <c r="A1196" s="81" t="s">
        <v>1</v>
      </c>
      <c r="B1196" s="82" t="s">
        <v>543</v>
      </c>
      <c r="C1196" s="83">
        <f t="shared" si="17"/>
        <v>2</v>
      </c>
      <c r="D1196" s="83">
        <f t="shared" si="18"/>
        <v>2026</v>
      </c>
      <c r="E1196" s="84">
        <f t="shared" si="16"/>
        <v>46054</v>
      </c>
      <c r="F1196" s="86" t="s">
        <v>178</v>
      </c>
      <c r="G1196" s="86"/>
      <c r="H1196" s="86"/>
      <c r="I1196" s="81" t="s">
        <v>135</v>
      </c>
      <c r="J1196" s="87"/>
      <c r="K1196" s="87"/>
      <c r="L1196" s="88"/>
      <c r="M1196" s="88"/>
      <c r="N1196" s="82"/>
      <c r="O1196" s="89">
        <v>0</v>
      </c>
      <c r="P1196" s="90">
        <v>6389.48</v>
      </c>
      <c r="Q1196" s="91"/>
      <c r="R1196" s="92"/>
      <c r="S1196" s="92"/>
      <c r="T1196" s="92"/>
      <c r="U1196" s="92"/>
      <c r="V1196" s="92"/>
      <c r="W1196" s="92"/>
      <c r="X1196" s="92"/>
      <c r="Y1196" s="92"/>
      <c r="Z1196" s="92"/>
    </row>
    <row r="1197" spans="1:26" ht="14.25" customHeight="1">
      <c r="A1197" s="81" t="s">
        <v>1</v>
      </c>
      <c r="B1197" s="82" t="s">
        <v>543</v>
      </c>
      <c r="C1197" s="83">
        <f t="shared" si="17"/>
        <v>2</v>
      </c>
      <c r="D1197" s="83">
        <f t="shared" si="18"/>
        <v>2026</v>
      </c>
      <c r="E1197" s="84">
        <f t="shared" si="16"/>
        <v>46054</v>
      </c>
      <c r="F1197" s="86" t="s">
        <v>178</v>
      </c>
      <c r="G1197" s="86"/>
      <c r="H1197" s="86"/>
      <c r="I1197" s="81" t="s">
        <v>135</v>
      </c>
      <c r="J1197" s="87"/>
      <c r="K1197" s="87"/>
      <c r="L1197" s="88"/>
      <c r="M1197" s="88"/>
      <c r="N1197" s="82"/>
      <c r="O1197" s="89">
        <v>0</v>
      </c>
      <c r="P1197" s="90">
        <v>78342.69</v>
      </c>
      <c r="Q1197" s="91"/>
      <c r="R1197" s="92"/>
      <c r="S1197" s="92"/>
      <c r="T1197" s="92"/>
      <c r="U1197" s="92"/>
      <c r="V1197" s="92"/>
      <c r="W1197" s="92"/>
      <c r="X1197" s="92"/>
      <c r="Y1197" s="92"/>
      <c r="Z1197" s="92"/>
    </row>
    <row r="1198" spans="1:26" ht="14.25" customHeight="1">
      <c r="A1198" s="81" t="s">
        <v>1</v>
      </c>
      <c r="B1198" s="82" t="s">
        <v>544</v>
      </c>
      <c r="C1198" s="83">
        <f t="shared" si="17"/>
        <v>2</v>
      </c>
      <c r="D1198" s="83">
        <f t="shared" si="18"/>
        <v>2026</v>
      </c>
      <c r="E1198" s="84">
        <f t="shared" si="16"/>
        <v>46054</v>
      </c>
      <c r="F1198" s="86" t="s">
        <v>45</v>
      </c>
      <c r="G1198" s="86"/>
      <c r="H1198" s="86"/>
      <c r="I1198" s="81" t="s">
        <v>545</v>
      </c>
      <c r="J1198" s="87"/>
      <c r="K1198" s="87"/>
      <c r="L1198" s="88"/>
      <c r="M1198" s="88"/>
      <c r="N1198" s="82"/>
      <c r="O1198" s="89">
        <v>0</v>
      </c>
      <c r="P1198" s="90">
        <v>114.66</v>
      </c>
      <c r="Q1198" s="91"/>
      <c r="R1198" s="92"/>
      <c r="S1198" s="92"/>
      <c r="T1198" s="92"/>
      <c r="U1198" s="92"/>
      <c r="V1198" s="92"/>
      <c r="W1198" s="92"/>
      <c r="X1198" s="92"/>
      <c r="Y1198" s="92"/>
      <c r="Z1198" s="92"/>
    </row>
    <row r="1199" spans="1:26" ht="14.25" customHeight="1">
      <c r="A1199" s="81" t="s">
        <v>1</v>
      </c>
      <c r="B1199" s="82" t="s">
        <v>544</v>
      </c>
      <c r="C1199" s="83">
        <f t="shared" si="17"/>
        <v>2</v>
      </c>
      <c r="D1199" s="83">
        <f t="shared" si="18"/>
        <v>2026</v>
      </c>
      <c r="E1199" s="84">
        <f t="shared" si="16"/>
        <v>46054</v>
      </c>
      <c r="F1199" s="86" t="s">
        <v>178</v>
      </c>
      <c r="G1199" s="86"/>
      <c r="H1199" s="86"/>
      <c r="I1199" s="81" t="s">
        <v>330</v>
      </c>
      <c r="J1199" s="87"/>
      <c r="K1199" s="87"/>
      <c r="L1199" s="88"/>
      <c r="M1199" s="88"/>
      <c r="N1199" s="82"/>
      <c r="O1199" s="89">
        <v>0</v>
      </c>
      <c r="P1199" s="90">
        <v>2435</v>
      </c>
      <c r="Q1199" s="91"/>
      <c r="R1199" s="92"/>
      <c r="S1199" s="92"/>
      <c r="T1199" s="92"/>
      <c r="U1199" s="92"/>
      <c r="V1199" s="92"/>
      <c r="W1199" s="92"/>
      <c r="X1199" s="92"/>
      <c r="Y1199" s="92"/>
      <c r="Z1199" s="92"/>
    </row>
    <row r="1200" spans="1:26" ht="14.25" customHeight="1">
      <c r="A1200" s="81" t="s">
        <v>1</v>
      </c>
      <c r="B1200" s="82" t="s">
        <v>546</v>
      </c>
      <c r="C1200" s="83">
        <f t="shared" si="17"/>
        <v>3</v>
      </c>
      <c r="D1200" s="83">
        <f t="shared" si="18"/>
        <v>2026</v>
      </c>
      <c r="E1200" s="84">
        <f t="shared" si="16"/>
        <v>46082</v>
      </c>
      <c r="F1200" s="86" t="s">
        <v>45</v>
      </c>
      <c r="G1200" s="86"/>
      <c r="H1200" s="86"/>
      <c r="I1200" s="81" t="s">
        <v>547</v>
      </c>
      <c r="J1200" s="87"/>
      <c r="K1200" s="87"/>
      <c r="L1200" s="88"/>
      <c r="M1200" s="88"/>
      <c r="N1200" s="82"/>
      <c r="O1200" s="89">
        <v>0</v>
      </c>
      <c r="P1200" s="90">
        <v>64.45</v>
      </c>
      <c r="Q1200" s="91"/>
      <c r="R1200" s="92"/>
      <c r="S1200" s="92"/>
      <c r="T1200" s="92"/>
      <c r="U1200" s="92"/>
      <c r="V1200" s="92"/>
      <c r="W1200" s="92"/>
      <c r="X1200" s="92"/>
      <c r="Y1200" s="92"/>
      <c r="Z1200" s="92"/>
    </row>
    <row r="1201" spans="1:26" ht="14.25" customHeight="1">
      <c r="A1201" s="81" t="s">
        <v>1</v>
      </c>
      <c r="B1201" s="82" t="s">
        <v>546</v>
      </c>
      <c r="C1201" s="83">
        <f t="shared" si="17"/>
        <v>3</v>
      </c>
      <c r="D1201" s="83">
        <f t="shared" si="18"/>
        <v>2026</v>
      </c>
      <c r="E1201" s="84">
        <f t="shared" si="16"/>
        <v>46082</v>
      </c>
      <c r="F1201" s="86" t="s">
        <v>45</v>
      </c>
      <c r="G1201" s="86"/>
      <c r="H1201" s="86"/>
      <c r="I1201" s="81" t="s">
        <v>548</v>
      </c>
      <c r="J1201" s="87"/>
      <c r="K1201" s="87"/>
      <c r="L1201" s="88"/>
      <c r="M1201" s="88"/>
      <c r="N1201" s="82"/>
      <c r="O1201" s="89">
        <v>0</v>
      </c>
      <c r="P1201" s="90">
        <v>64.45</v>
      </c>
      <c r="Q1201" s="91"/>
      <c r="R1201" s="92"/>
      <c r="S1201" s="92"/>
      <c r="T1201" s="92"/>
      <c r="U1201" s="92"/>
      <c r="V1201" s="92"/>
      <c r="W1201" s="92"/>
      <c r="X1201" s="92"/>
      <c r="Y1201" s="92"/>
      <c r="Z1201" s="92"/>
    </row>
    <row r="1202" spans="1:26" ht="14.25" customHeight="1">
      <c r="A1202" s="81" t="s">
        <v>1</v>
      </c>
      <c r="B1202" s="82" t="s">
        <v>546</v>
      </c>
      <c r="C1202" s="83">
        <f t="shared" si="17"/>
        <v>3</v>
      </c>
      <c r="D1202" s="83">
        <f t="shared" si="18"/>
        <v>2026</v>
      </c>
      <c r="E1202" s="84">
        <f t="shared" si="16"/>
        <v>46082</v>
      </c>
      <c r="F1202" s="86" t="s">
        <v>45</v>
      </c>
      <c r="G1202" s="86"/>
      <c r="H1202" s="86"/>
      <c r="I1202" s="81" t="s">
        <v>549</v>
      </c>
      <c r="J1202" s="87"/>
      <c r="K1202" s="87"/>
      <c r="L1202" s="88"/>
      <c r="M1202" s="88"/>
      <c r="N1202" s="82"/>
      <c r="O1202" s="89">
        <v>0</v>
      </c>
      <c r="P1202" s="90">
        <v>64.45</v>
      </c>
      <c r="Q1202" s="91"/>
      <c r="R1202" s="92"/>
      <c r="S1202" s="92"/>
      <c r="T1202" s="92"/>
      <c r="U1202" s="92"/>
      <c r="V1202" s="92"/>
      <c r="W1202" s="92"/>
      <c r="X1202" s="92"/>
      <c r="Y1202" s="92"/>
      <c r="Z1202" s="92"/>
    </row>
    <row r="1203" spans="1:26" ht="14.25" customHeight="1">
      <c r="A1203" s="81" t="s">
        <v>1</v>
      </c>
      <c r="B1203" s="82" t="s">
        <v>546</v>
      </c>
      <c r="C1203" s="83">
        <f t="shared" si="17"/>
        <v>3</v>
      </c>
      <c r="D1203" s="83">
        <f t="shared" si="18"/>
        <v>2026</v>
      </c>
      <c r="E1203" s="84">
        <f t="shared" si="16"/>
        <v>46082</v>
      </c>
      <c r="F1203" s="86" t="s">
        <v>45</v>
      </c>
      <c r="G1203" s="86"/>
      <c r="H1203" s="86"/>
      <c r="I1203" s="81" t="s">
        <v>550</v>
      </c>
      <c r="J1203" s="87"/>
      <c r="K1203" s="87"/>
      <c r="L1203" s="88"/>
      <c r="M1203" s="88"/>
      <c r="N1203" s="82"/>
      <c r="O1203" s="89">
        <v>0</v>
      </c>
      <c r="P1203" s="90">
        <v>68.150000000000006</v>
      </c>
      <c r="Q1203" s="91"/>
      <c r="R1203" s="92"/>
      <c r="S1203" s="92"/>
      <c r="T1203" s="92"/>
      <c r="U1203" s="92"/>
      <c r="V1203" s="92"/>
      <c r="W1203" s="92"/>
      <c r="X1203" s="92"/>
      <c r="Y1203" s="92"/>
      <c r="Z1203" s="92"/>
    </row>
    <row r="1204" spans="1:26" ht="14.25" customHeight="1">
      <c r="A1204" s="81" t="s">
        <v>1</v>
      </c>
      <c r="B1204" s="82" t="s">
        <v>546</v>
      </c>
      <c r="C1204" s="83">
        <f t="shared" si="17"/>
        <v>3</v>
      </c>
      <c r="D1204" s="83">
        <f t="shared" si="18"/>
        <v>2026</v>
      </c>
      <c r="E1204" s="84">
        <f t="shared" si="16"/>
        <v>46082</v>
      </c>
      <c r="F1204" s="86" t="s">
        <v>45</v>
      </c>
      <c r="G1204" s="86"/>
      <c r="H1204" s="86"/>
      <c r="I1204" s="81" t="s">
        <v>551</v>
      </c>
      <c r="J1204" s="87"/>
      <c r="K1204" s="87"/>
      <c r="L1204" s="88"/>
      <c r="M1204" s="88"/>
      <c r="N1204" s="82"/>
      <c r="O1204" s="89">
        <v>0</v>
      </c>
      <c r="P1204" s="90">
        <v>68.150000000000006</v>
      </c>
      <c r="Q1204" s="91"/>
      <c r="R1204" s="92"/>
      <c r="S1204" s="92"/>
      <c r="T1204" s="92"/>
      <c r="U1204" s="92"/>
      <c r="V1204" s="92"/>
      <c r="W1204" s="92"/>
      <c r="X1204" s="92"/>
      <c r="Y1204" s="92"/>
      <c r="Z1204" s="92"/>
    </row>
    <row r="1205" spans="1:26" ht="14.25" customHeight="1">
      <c r="A1205" s="81" t="s">
        <v>1</v>
      </c>
      <c r="B1205" s="82" t="s">
        <v>546</v>
      </c>
      <c r="C1205" s="83">
        <f t="shared" si="17"/>
        <v>3</v>
      </c>
      <c r="D1205" s="83">
        <f t="shared" si="18"/>
        <v>2026</v>
      </c>
      <c r="E1205" s="84">
        <f t="shared" si="16"/>
        <v>46082</v>
      </c>
      <c r="F1205" s="86" t="s">
        <v>178</v>
      </c>
      <c r="G1205" s="86"/>
      <c r="H1205" s="86"/>
      <c r="I1205" s="81" t="s">
        <v>144</v>
      </c>
      <c r="J1205" s="87"/>
      <c r="K1205" s="87"/>
      <c r="L1205" s="88"/>
      <c r="M1205" s="88"/>
      <c r="N1205" s="82"/>
      <c r="O1205" s="89">
        <v>0</v>
      </c>
      <c r="P1205" s="90">
        <v>166.48</v>
      </c>
      <c r="Q1205" s="91"/>
      <c r="R1205" s="92"/>
      <c r="S1205" s="92"/>
      <c r="T1205" s="92"/>
      <c r="U1205" s="92"/>
      <c r="V1205" s="92"/>
      <c r="W1205" s="92"/>
      <c r="X1205" s="92"/>
      <c r="Y1205" s="92"/>
      <c r="Z1205" s="92"/>
    </row>
    <row r="1206" spans="1:26" ht="14.25" customHeight="1">
      <c r="A1206" s="81" t="s">
        <v>1</v>
      </c>
      <c r="B1206" s="82" t="s">
        <v>552</v>
      </c>
      <c r="C1206" s="83">
        <f t="shared" si="17"/>
        <v>3</v>
      </c>
      <c r="D1206" s="83">
        <f t="shared" si="18"/>
        <v>2026</v>
      </c>
      <c r="E1206" s="84">
        <f t="shared" si="16"/>
        <v>46082</v>
      </c>
      <c r="F1206" s="86" t="s">
        <v>178</v>
      </c>
      <c r="G1206" s="86"/>
      <c r="H1206" s="86"/>
      <c r="I1206" s="81" t="s">
        <v>347</v>
      </c>
      <c r="J1206" s="87"/>
      <c r="K1206" s="87"/>
      <c r="L1206" s="88"/>
      <c r="M1206" s="88"/>
      <c r="N1206" s="82"/>
      <c r="O1206" s="89">
        <v>0</v>
      </c>
      <c r="P1206" s="90">
        <v>519</v>
      </c>
      <c r="Q1206" s="91"/>
      <c r="R1206" s="92"/>
      <c r="S1206" s="92"/>
      <c r="T1206" s="92"/>
      <c r="U1206" s="92"/>
      <c r="V1206" s="92"/>
      <c r="W1206" s="92"/>
      <c r="X1206" s="92"/>
      <c r="Y1206" s="92"/>
      <c r="Z1206" s="92"/>
    </row>
    <row r="1207" spans="1:26" ht="14.25" customHeight="1">
      <c r="A1207" s="81" t="s">
        <v>1</v>
      </c>
      <c r="B1207" s="82" t="s">
        <v>552</v>
      </c>
      <c r="C1207" s="83">
        <f t="shared" si="17"/>
        <v>3</v>
      </c>
      <c r="D1207" s="83">
        <f t="shared" si="18"/>
        <v>2026</v>
      </c>
      <c r="E1207" s="84">
        <f t="shared" si="16"/>
        <v>46082</v>
      </c>
      <c r="F1207" s="86" t="s">
        <v>178</v>
      </c>
      <c r="G1207" s="86"/>
      <c r="H1207" s="86"/>
      <c r="I1207" s="81" t="s">
        <v>553</v>
      </c>
      <c r="J1207" s="87"/>
      <c r="K1207" s="87"/>
      <c r="L1207" s="88"/>
      <c r="M1207" s="88"/>
      <c r="N1207" s="82"/>
      <c r="O1207" s="89">
        <v>0</v>
      </c>
      <c r="P1207" s="90">
        <v>80</v>
      </c>
      <c r="Q1207" s="91"/>
      <c r="R1207" s="92"/>
      <c r="S1207" s="92"/>
      <c r="T1207" s="92"/>
      <c r="U1207" s="92"/>
      <c r="V1207" s="92"/>
      <c r="W1207" s="92"/>
      <c r="X1207" s="92"/>
      <c r="Y1207" s="92"/>
      <c r="Z1207" s="92"/>
    </row>
    <row r="1208" spans="1:26" ht="14.25" customHeight="1">
      <c r="A1208" s="81" t="s">
        <v>1</v>
      </c>
      <c r="B1208" s="82" t="s">
        <v>552</v>
      </c>
      <c r="C1208" s="83">
        <f t="shared" si="17"/>
        <v>3</v>
      </c>
      <c r="D1208" s="83">
        <f t="shared" si="18"/>
        <v>2026</v>
      </c>
      <c r="E1208" s="84">
        <f t="shared" si="16"/>
        <v>46082</v>
      </c>
      <c r="F1208" s="86" t="s">
        <v>178</v>
      </c>
      <c r="G1208" s="86"/>
      <c r="H1208" s="86"/>
      <c r="I1208" s="81" t="s">
        <v>554</v>
      </c>
      <c r="J1208" s="87"/>
      <c r="K1208" s="87"/>
      <c r="L1208" s="88"/>
      <c r="M1208" s="88"/>
      <c r="N1208" s="82"/>
      <c r="O1208" s="89">
        <v>0</v>
      </c>
      <c r="P1208" s="90">
        <v>380.8</v>
      </c>
      <c r="Q1208" s="91"/>
      <c r="R1208" s="92"/>
      <c r="S1208" s="92"/>
      <c r="T1208" s="92"/>
      <c r="U1208" s="92"/>
      <c r="V1208" s="92"/>
      <c r="W1208" s="92"/>
      <c r="X1208" s="92"/>
      <c r="Y1208" s="92"/>
      <c r="Z1208" s="92"/>
    </row>
    <row r="1209" spans="1:26" ht="14.25" customHeight="1">
      <c r="A1209" s="81" t="s">
        <v>1</v>
      </c>
      <c r="B1209" s="82" t="s">
        <v>555</v>
      </c>
      <c r="C1209" s="83">
        <f t="shared" si="17"/>
        <v>3</v>
      </c>
      <c r="D1209" s="83">
        <f t="shared" si="18"/>
        <v>2026</v>
      </c>
      <c r="E1209" s="84">
        <f t="shared" si="16"/>
        <v>46082</v>
      </c>
      <c r="F1209" s="86" t="s">
        <v>102</v>
      </c>
      <c r="G1209" s="86"/>
      <c r="H1209" s="86"/>
      <c r="I1209" s="81" t="s">
        <v>129</v>
      </c>
      <c r="J1209" s="87"/>
      <c r="K1209" s="87"/>
      <c r="L1209" s="88"/>
      <c r="M1209" s="88"/>
      <c r="N1209" s="82"/>
      <c r="O1209" s="89">
        <v>0</v>
      </c>
      <c r="P1209" s="90">
        <v>1.75</v>
      </c>
      <c r="Q1209" s="91"/>
      <c r="R1209" s="92"/>
      <c r="S1209" s="92"/>
      <c r="T1209" s="92"/>
      <c r="U1209" s="92"/>
      <c r="V1209" s="92"/>
      <c r="W1209" s="92"/>
      <c r="X1209" s="92"/>
      <c r="Y1209" s="92"/>
      <c r="Z1209" s="92"/>
    </row>
    <row r="1210" spans="1:26" ht="14.25" customHeight="1">
      <c r="A1210" s="81" t="s">
        <v>1</v>
      </c>
      <c r="B1210" s="82" t="s">
        <v>556</v>
      </c>
      <c r="C1210" s="83">
        <f t="shared" si="17"/>
        <v>3</v>
      </c>
      <c r="D1210" s="83">
        <f t="shared" si="18"/>
        <v>2026</v>
      </c>
      <c r="E1210" s="84">
        <f t="shared" si="16"/>
        <v>46082</v>
      </c>
      <c r="F1210" s="86" t="s">
        <v>178</v>
      </c>
      <c r="G1210" s="86"/>
      <c r="H1210" s="86"/>
      <c r="I1210" s="81" t="s">
        <v>557</v>
      </c>
      <c r="J1210" s="87"/>
      <c r="K1210" s="87"/>
      <c r="L1210" s="88"/>
      <c r="M1210" s="88"/>
      <c r="N1210" s="82"/>
      <c r="O1210" s="89">
        <v>0</v>
      </c>
      <c r="P1210" s="90">
        <v>94.11</v>
      </c>
      <c r="Q1210" s="91"/>
      <c r="R1210" s="92"/>
      <c r="S1210" s="92"/>
      <c r="T1210" s="92"/>
      <c r="U1210" s="92"/>
      <c r="V1210" s="92"/>
      <c r="W1210" s="92"/>
      <c r="X1210" s="92"/>
      <c r="Y1210" s="92"/>
      <c r="Z1210" s="92"/>
    </row>
    <row r="1211" spans="1:26" ht="14.25" customHeight="1">
      <c r="A1211" s="81" t="s">
        <v>1</v>
      </c>
      <c r="B1211" s="82" t="s">
        <v>556</v>
      </c>
      <c r="C1211" s="83">
        <f t="shared" si="17"/>
        <v>3</v>
      </c>
      <c r="D1211" s="83">
        <f t="shared" si="18"/>
        <v>2026</v>
      </c>
      <c r="E1211" s="84">
        <f t="shared" si="16"/>
        <v>46082</v>
      </c>
      <c r="F1211" s="86" t="s">
        <v>178</v>
      </c>
      <c r="G1211" s="86"/>
      <c r="H1211" s="86"/>
      <c r="I1211" s="81" t="s">
        <v>183</v>
      </c>
      <c r="J1211" s="87"/>
      <c r="K1211" s="87"/>
      <c r="L1211" s="88"/>
      <c r="M1211" s="88"/>
      <c r="N1211" s="82"/>
      <c r="O1211" s="89">
        <v>0</v>
      </c>
      <c r="P1211" s="90">
        <v>382.2</v>
      </c>
      <c r="Q1211" s="91"/>
      <c r="R1211" s="92"/>
      <c r="S1211" s="92"/>
      <c r="T1211" s="92"/>
      <c r="U1211" s="92"/>
      <c r="V1211" s="92"/>
      <c r="W1211" s="92"/>
      <c r="X1211" s="92"/>
      <c r="Y1211" s="92"/>
      <c r="Z1211" s="92"/>
    </row>
    <row r="1212" spans="1:26" ht="14.25" customHeight="1">
      <c r="A1212" s="81" t="s">
        <v>1</v>
      </c>
      <c r="B1212" s="82" t="s">
        <v>556</v>
      </c>
      <c r="C1212" s="83">
        <f t="shared" si="17"/>
        <v>3</v>
      </c>
      <c r="D1212" s="83">
        <f t="shared" si="18"/>
        <v>2026</v>
      </c>
      <c r="E1212" s="84">
        <f t="shared" si="16"/>
        <v>46082</v>
      </c>
      <c r="F1212" s="86" t="s">
        <v>178</v>
      </c>
      <c r="G1212" s="86"/>
      <c r="H1212" s="86"/>
      <c r="I1212" s="81" t="s">
        <v>558</v>
      </c>
      <c r="J1212" s="87"/>
      <c r="K1212" s="87"/>
      <c r="L1212" s="88"/>
      <c r="M1212" s="88"/>
      <c r="N1212" s="82"/>
      <c r="O1212" s="89">
        <v>0</v>
      </c>
      <c r="P1212" s="90">
        <v>200</v>
      </c>
      <c r="Q1212" s="91"/>
      <c r="R1212" s="92"/>
      <c r="S1212" s="92"/>
      <c r="T1212" s="92"/>
      <c r="U1212" s="92"/>
      <c r="V1212" s="92"/>
      <c r="W1212" s="92"/>
      <c r="X1212" s="92"/>
      <c r="Y1212" s="92"/>
      <c r="Z1212" s="92"/>
    </row>
    <row r="1213" spans="1:26" ht="14.25" customHeight="1">
      <c r="A1213" s="81" t="s">
        <v>1</v>
      </c>
      <c r="B1213" s="82" t="s">
        <v>559</v>
      </c>
      <c r="C1213" s="83">
        <f t="shared" si="17"/>
        <v>3</v>
      </c>
      <c r="D1213" s="83">
        <f t="shared" si="18"/>
        <v>2026</v>
      </c>
      <c r="E1213" s="84">
        <f t="shared" si="16"/>
        <v>46082</v>
      </c>
      <c r="F1213" s="80" t="s">
        <v>73</v>
      </c>
      <c r="G1213" s="86"/>
      <c r="H1213" s="86"/>
      <c r="I1213" s="81" t="s">
        <v>560</v>
      </c>
      <c r="J1213" s="87"/>
      <c r="K1213" s="87"/>
      <c r="L1213" s="88"/>
      <c r="M1213" s="88"/>
      <c r="N1213" s="82"/>
      <c r="O1213" s="89">
        <v>0</v>
      </c>
      <c r="P1213" s="90">
        <v>239.8</v>
      </c>
      <c r="Q1213" s="91"/>
      <c r="R1213" s="92"/>
      <c r="S1213" s="92"/>
      <c r="T1213" s="92"/>
      <c r="U1213" s="92"/>
      <c r="V1213" s="92"/>
      <c r="W1213" s="92"/>
      <c r="X1213" s="92"/>
      <c r="Y1213" s="92"/>
      <c r="Z1213" s="92"/>
    </row>
    <row r="1214" spans="1:26" ht="14.25" customHeight="1">
      <c r="A1214" s="81" t="s">
        <v>1</v>
      </c>
      <c r="B1214" s="82" t="s">
        <v>559</v>
      </c>
      <c r="C1214" s="83">
        <f t="shared" si="17"/>
        <v>3</v>
      </c>
      <c r="D1214" s="83">
        <f t="shared" si="18"/>
        <v>2026</v>
      </c>
      <c r="E1214" s="84">
        <f t="shared" si="16"/>
        <v>46082</v>
      </c>
      <c r="F1214" s="86" t="s">
        <v>102</v>
      </c>
      <c r="G1214" s="86"/>
      <c r="H1214" s="86"/>
      <c r="I1214" s="81" t="s">
        <v>129</v>
      </c>
      <c r="J1214" s="87"/>
      <c r="K1214" s="87"/>
      <c r="L1214" s="88"/>
      <c r="M1214" s="88"/>
      <c r="N1214" s="82"/>
      <c r="O1214" s="89">
        <v>0</v>
      </c>
      <c r="P1214" s="90">
        <v>2.9</v>
      </c>
      <c r="Q1214" s="91"/>
      <c r="R1214" s="92"/>
      <c r="S1214" s="92"/>
      <c r="T1214" s="92"/>
      <c r="U1214" s="92"/>
      <c r="V1214" s="92"/>
      <c r="W1214" s="92"/>
      <c r="X1214" s="92"/>
      <c r="Y1214" s="92"/>
      <c r="Z1214" s="92"/>
    </row>
    <row r="1215" spans="1:26" ht="14.25" customHeight="1">
      <c r="A1215" s="81" t="s">
        <v>1</v>
      </c>
      <c r="B1215" s="82" t="s">
        <v>561</v>
      </c>
      <c r="C1215" s="83">
        <f t="shared" si="17"/>
        <v>3</v>
      </c>
      <c r="D1215" s="83">
        <f t="shared" si="18"/>
        <v>2026</v>
      </c>
      <c r="E1215" s="84">
        <f t="shared" si="16"/>
        <v>46082</v>
      </c>
      <c r="F1215" s="86" t="s">
        <v>178</v>
      </c>
      <c r="G1215" s="86"/>
      <c r="H1215" s="86"/>
      <c r="I1215" s="81" t="s">
        <v>135</v>
      </c>
      <c r="J1215" s="87"/>
      <c r="K1215" s="87"/>
      <c r="L1215" s="88"/>
      <c r="M1215" s="88"/>
      <c r="N1215" s="82"/>
      <c r="O1215" s="89">
        <v>0</v>
      </c>
      <c r="P1215" s="90">
        <v>1000</v>
      </c>
      <c r="Q1215" s="91"/>
      <c r="R1215" s="92"/>
      <c r="S1215" s="92"/>
      <c r="T1215" s="92"/>
      <c r="U1215" s="92"/>
      <c r="V1215" s="92"/>
      <c r="W1215" s="92"/>
      <c r="X1215" s="92"/>
      <c r="Y1215" s="92"/>
      <c r="Z1215" s="92"/>
    </row>
    <row r="1216" spans="1:26" ht="14.25" customHeight="1">
      <c r="A1216" s="81" t="s">
        <v>1</v>
      </c>
      <c r="B1216" s="82" t="s">
        <v>562</v>
      </c>
      <c r="C1216" s="83">
        <f t="shared" si="17"/>
        <v>3</v>
      </c>
      <c r="D1216" s="83">
        <f t="shared" si="18"/>
        <v>2026</v>
      </c>
      <c r="E1216" s="84">
        <f t="shared" si="16"/>
        <v>46082</v>
      </c>
      <c r="F1216" s="86" t="s">
        <v>102</v>
      </c>
      <c r="G1216" s="86"/>
      <c r="H1216" s="86"/>
      <c r="I1216" s="81" t="s">
        <v>167</v>
      </c>
      <c r="J1216" s="87"/>
      <c r="K1216" s="87"/>
      <c r="L1216" s="88"/>
      <c r="M1216" s="88"/>
      <c r="N1216" s="82"/>
      <c r="O1216" s="89">
        <v>0</v>
      </c>
      <c r="P1216" s="90">
        <v>177.05</v>
      </c>
      <c r="Q1216" s="91"/>
      <c r="R1216" s="92"/>
      <c r="S1216" s="92"/>
      <c r="T1216" s="92"/>
      <c r="U1216" s="92"/>
      <c r="V1216" s="92"/>
      <c r="W1216" s="92"/>
      <c r="X1216" s="92"/>
      <c r="Y1216" s="92"/>
      <c r="Z1216" s="92"/>
    </row>
    <row r="1217" spans="1:26" ht="14.25" customHeight="1">
      <c r="A1217" s="81" t="s">
        <v>1</v>
      </c>
      <c r="B1217" s="82" t="s">
        <v>562</v>
      </c>
      <c r="C1217" s="83">
        <f t="shared" si="17"/>
        <v>3</v>
      </c>
      <c r="D1217" s="83">
        <f t="shared" si="18"/>
        <v>2026</v>
      </c>
      <c r="E1217" s="84">
        <f t="shared" si="16"/>
        <v>46082</v>
      </c>
      <c r="F1217" s="86" t="s">
        <v>178</v>
      </c>
      <c r="G1217" s="86"/>
      <c r="H1217" s="86"/>
      <c r="I1217" s="81" t="s">
        <v>135</v>
      </c>
      <c r="J1217" s="87"/>
      <c r="K1217" s="87"/>
      <c r="L1217" s="88"/>
      <c r="M1217" s="88"/>
      <c r="N1217" s="82"/>
      <c r="O1217" s="89">
        <v>0</v>
      </c>
      <c r="P1217" s="90">
        <v>500</v>
      </c>
      <c r="Q1217" s="91"/>
      <c r="R1217" s="92"/>
      <c r="S1217" s="92"/>
      <c r="T1217" s="92"/>
      <c r="U1217" s="92"/>
      <c r="V1217" s="92"/>
      <c r="W1217" s="92"/>
      <c r="X1217" s="92"/>
      <c r="Y1217" s="92"/>
      <c r="Z1217" s="92"/>
    </row>
    <row r="1218" spans="1:26" ht="14.25" customHeight="1">
      <c r="A1218" s="81" t="s">
        <v>1</v>
      </c>
      <c r="B1218" s="82" t="s">
        <v>563</v>
      </c>
      <c r="C1218" s="83">
        <f t="shared" si="17"/>
        <v>3</v>
      </c>
      <c r="D1218" s="83">
        <f t="shared" si="18"/>
        <v>2026</v>
      </c>
      <c r="E1218" s="84">
        <f t="shared" si="16"/>
        <v>46082</v>
      </c>
      <c r="F1218" s="86" t="s">
        <v>178</v>
      </c>
      <c r="G1218" s="86"/>
      <c r="H1218" s="86"/>
      <c r="I1218" s="81" t="s">
        <v>564</v>
      </c>
      <c r="J1218" s="87"/>
      <c r="K1218" s="87"/>
      <c r="L1218" s="88"/>
      <c r="M1218" s="88"/>
      <c r="N1218" s="82"/>
      <c r="O1218" s="89">
        <v>0</v>
      </c>
      <c r="P1218" s="90">
        <v>1621</v>
      </c>
      <c r="Q1218" s="91"/>
      <c r="R1218" s="92"/>
      <c r="S1218" s="92"/>
      <c r="T1218" s="92"/>
      <c r="U1218" s="92"/>
      <c r="V1218" s="92"/>
      <c r="W1218" s="92"/>
      <c r="X1218" s="92"/>
      <c r="Y1218" s="92"/>
      <c r="Z1218" s="92"/>
    </row>
    <row r="1219" spans="1:26" ht="14.25" customHeight="1">
      <c r="A1219" s="81" t="s">
        <v>1</v>
      </c>
      <c r="B1219" s="82" t="s">
        <v>563</v>
      </c>
      <c r="C1219" s="83">
        <f t="shared" si="17"/>
        <v>3</v>
      </c>
      <c r="D1219" s="83">
        <f t="shared" si="18"/>
        <v>2026</v>
      </c>
      <c r="E1219" s="84">
        <f t="shared" si="16"/>
        <v>46082</v>
      </c>
      <c r="F1219" s="86" t="s">
        <v>178</v>
      </c>
      <c r="G1219" s="86"/>
      <c r="H1219" s="86"/>
      <c r="I1219" s="81" t="s">
        <v>343</v>
      </c>
      <c r="J1219" s="87"/>
      <c r="K1219" s="87"/>
      <c r="L1219" s="88"/>
      <c r="M1219" s="88"/>
      <c r="N1219" s="82"/>
      <c r="O1219" s="89">
        <v>0</v>
      </c>
      <c r="P1219" s="90">
        <v>1621</v>
      </c>
      <c r="Q1219" s="91"/>
      <c r="R1219" s="92"/>
      <c r="S1219" s="92"/>
      <c r="T1219" s="92"/>
      <c r="U1219" s="92"/>
      <c r="V1219" s="92"/>
      <c r="W1219" s="92"/>
      <c r="X1219" s="92"/>
      <c r="Y1219" s="92"/>
      <c r="Z1219" s="92"/>
    </row>
    <row r="1220" spans="1:26" ht="14.25" customHeight="1">
      <c r="A1220" s="81" t="s">
        <v>1</v>
      </c>
      <c r="B1220" s="82" t="s">
        <v>563</v>
      </c>
      <c r="C1220" s="83">
        <f t="shared" si="17"/>
        <v>3</v>
      </c>
      <c r="D1220" s="83">
        <f t="shared" si="18"/>
        <v>2026</v>
      </c>
      <c r="E1220" s="84">
        <f t="shared" si="16"/>
        <v>46082</v>
      </c>
      <c r="F1220" s="86" t="s">
        <v>178</v>
      </c>
      <c r="G1220" s="86"/>
      <c r="H1220" s="86"/>
      <c r="I1220" s="81" t="s">
        <v>524</v>
      </c>
      <c r="J1220" s="87"/>
      <c r="K1220" s="87"/>
      <c r="L1220" s="88"/>
      <c r="M1220" s="88"/>
      <c r="N1220" s="82"/>
      <c r="O1220" s="89">
        <v>0</v>
      </c>
      <c r="P1220" s="90">
        <v>436.6</v>
      </c>
      <c r="Q1220" s="91"/>
      <c r="R1220" s="92"/>
      <c r="S1220" s="92"/>
      <c r="T1220" s="92"/>
      <c r="U1220" s="92"/>
      <c r="V1220" s="92"/>
      <c r="W1220" s="92"/>
      <c r="X1220" s="92"/>
      <c r="Y1220" s="92"/>
      <c r="Z1220" s="92"/>
    </row>
    <row r="1221" spans="1:26" ht="14.25" customHeight="1">
      <c r="A1221" s="81" t="s">
        <v>1</v>
      </c>
      <c r="B1221" s="82" t="s">
        <v>563</v>
      </c>
      <c r="C1221" s="83">
        <f t="shared" si="17"/>
        <v>3</v>
      </c>
      <c r="D1221" s="83">
        <f t="shared" si="18"/>
        <v>2026</v>
      </c>
      <c r="E1221" s="84">
        <f t="shared" si="16"/>
        <v>46082</v>
      </c>
      <c r="F1221" s="86" t="s">
        <v>178</v>
      </c>
      <c r="G1221" s="86"/>
      <c r="H1221" s="86"/>
      <c r="I1221" s="81" t="s">
        <v>565</v>
      </c>
      <c r="J1221" s="87"/>
      <c r="K1221" s="87"/>
      <c r="L1221" s="88"/>
      <c r="M1221" s="88"/>
      <c r="N1221" s="82"/>
      <c r="O1221" s="89">
        <v>0</v>
      </c>
      <c r="P1221" s="90">
        <v>887.29</v>
      </c>
      <c r="Q1221" s="91"/>
      <c r="R1221" s="92"/>
      <c r="S1221" s="92"/>
      <c r="T1221" s="92"/>
      <c r="U1221" s="92"/>
      <c r="V1221" s="92"/>
      <c r="W1221" s="92"/>
      <c r="X1221" s="92"/>
      <c r="Y1221" s="92"/>
      <c r="Z1221" s="92"/>
    </row>
    <row r="1222" spans="1:26" ht="14.25" customHeight="1">
      <c r="A1222" s="81" t="s">
        <v>1</v>
      </c>
      <c r="B1222" s="82" t="s">
        <v>563</v>
      </c>
      <c r="C1222" s="83">
        <f t="shared" si="17"/>
        <v>3</v>
      </c>
      <c r="D1222" s="83">
        <f t="shared" si="18"/>
        <v>2026</v>
      </c>
      <c r="E1222" s="84">
        <f t="shared" si="16"/>
        <v>46082</v>
      </c>
      <c r="F1222" s="86" t="s">
        <v>178</v>
      </c>
      <c r="G1222" s="86"/>
      <c r="H1222" s="86"/>
      <c r="I1222" s="81" t="s">
        <v>566</v>
      </c>
      <c r="J1222" s="87"/>
      <c r="K1222" s="87"/>
      <c r="L1222" s="88"/>
      <c r="M1222" s="88"/>
      <c r="N1222" s="82"/>
      <c r="O1222" s="89">
        <v>0</v>
      </c>
      <c r="P1222" s="90">
        <v>1080</v>
      </c>
      <c r="Q1222" s="91"/>
      <c r="R1222" s="92"/>
      <c r="S1222" s="92"/>
      <c r="T1222" s="92"/>
      <c r="U1222" s="92"/>
      <c r="V1222" s="92"/>
      <c r="W1222" s="92"/>
      <c r="X1222" s="92"/>
      <c r="Y1222" s="92"/>
      <c r="Z1222" s="92"/>
    </row>
    <row r="1223" spans="1:26" ht="14.25" customHeight="1">
      <c r="A1223" s="81" t="s">
        <v>1</v>
      </c>
      <c r="B1223" s="82" t="s">
        <v>563</v>
      </c>
      <c r="C1223" s="83">
        <f t="shared" si="17"/>
        <v>3</v>
      </c>
      <c r="D1223" s="83">
        <f t="shared" si="18"/>
        <v>2026</v>
      </c>
      <c r="E1223" s="84">
        <f t="shared" si="16"/>
        <v>46082</v>
      </c>
      <c r="F1223" s="86" t="s">
        <v>178</v>
      </c>
      <c r="G1223" s="86"/>
      <c r="H1223" s="86"/>
      <c r="I1223" s="81" t="s">
        <v>135</v>
      </c>
      <c r="J1223" s="87"/>
      <c r="K1223" s="87"/>
      <c r="L1223" s="88"/>
      <c r="M1223" s="88"/>
      <c r="N1223" s="82"/>
      <c r="O1223" s="89">
        <v>0</v>
      </c>
      <c r="P1223" s="90">
        <v>1212</v>
      </c>
      <c r="Q1223" s="91"/>
      <c r="R1223" s="92"/>
      <c r="S1223" s="92"/>
      <c r="T1223" s="92"/>
      <c r="U1223" s="92"/>
      <c r="V1223" s="92"/>
      <c r="W1223" s="92"/>
      <c r="X1223" s="92"/>
      <c r="Y1223" s="92"/>
      <c r="Z1223" s="92"/>
    </row>
    <row r="1224" spans="1:26" ht="14.25" customHeight="1">
      <c r="A1224" s="81" t="s">
        <v>1</v>
      </c>
      <c r="B1224" s="82" t="s">
        <v>563</v>
      </c>
      <c r="C1224" s="83">
        <f t="shared" si="17"/>
        <v>3</v>
      </c>
      <c r="D1224" s="83">
        <f t="shared" si="18"/>
        <v>2026</v>
      </c>
      <c r="E1224" s="84">
        <f t="shared" si="16"/>
        <v>46082</v>
      </c>
      <c r="F1224" s="86" t="s">
        <v>178</v>
      </c>
      <c r="G1224" s="86"/>
      <c r="H1224" s="86"/>
      <c r="I1224" s="81" t="s">
        <v>567</v>
      </c>
      <c r="J1224" s="87"/>
      <c r="K1224" s="87"/>
      <c r="L1224" s="88"/>
      <c r="M1224" s="88"/>
      <c r="N1224" s="82"/>
      <c r="O1224" s="89">
        <v>0</v>
      </c>
      <c r="P1224" s="90">
        <v>15394.22</v>
      </c>
      <c r="Q1224" s="91"/>
      <c r="R1224" s="92"/>
      <c r="S1224" s="92"/>
      <c r="T1224" s="92"/>
      <c r="U1224" s="92"/>
      <c r="V1224" s="92"/>
      <c r="W1224" s="92"/>
      <c r="X1224" s="92"/>
      <c r="Y1224" s="92"/>
      <c r="Z1224" s="92"/>
    </row>
    <row r="1225" spans="1:26" ht="14.25" customHeight="1">
      <c r="A1225" s="81" t="s">
        <v>1</v>
      </c>
      <c r="B1225" s="82" t="s">
        <v>568</v>
      </c>
      <c r="C1225" s="83">
        <f t="shared" si="17"/>
        <v>3</v>
      </c>
      <c r="D1225" s="83">
        <f t="shared" si="18"/>
        <v>2026</v>
      </c>
      <c r="E1225" s="84">
        <f t="shared" si="16"/>
        <v>46082</v>
      </c>
      <c r="F1225" s="86" t="s">
        <v>178</v>
      </c>
      <c r="G1225" s="86"/>
      <c r="H1225" s="86"/>
      <c r="I1225" s="81" t="s">
        <v>569</v>
      </c>
      <c r="J1225" s="87"/>
      <c r="K1225" s="87"/>
      <c r="L1225" s="88"/>
      <c r="M1225" s="88"/>
      <c r="N1225" s="82"/>
      <c r="O1225" s="89">
        <v>0</v>
      </c>
      <c r="P1225" s="90">
        <v>565.33000000000004</v>
      </c>
      <c r="Q1225" s="91"/>
      <c r="R1225" s="92"/>
      <c r="S1225" s="92"/>
      <c r="T1225" s="92"/>
      <c r="U1225" s="92"/>
      <c r="V1225" s="92"/>
      <c r="W1225" s="92"/>
      <c r="X1225" s="92"/>
      <c r="Y1225" s="92"/>
      <c r="Z1225" s="92"/>
    </row>
    <row r="1226" spans="1:26" ht="14.25" customHeight="1">
      <c r="A1226" s="81" t="s">
        <v>1</v>
      </c>
      <c r="B1226" s="82" t="s">
        <v>570</v>
      </c>
      <c r="C1226" s="83">
        <f t="shared" si="17"/>
        <v>3</v>
      </c>
      <c r="D1226" s="83">
        <f t="shared" si="18"/>
        <v>2026</v>
      </c>
      <c r="E1226" s="84">
        <f t="shared" si="16"/>
        <v>46082</v>
      </c>
      <c r="F1226" s="86" t="s">
        <v>45</v>
      </c>
      <c r="G1226" s="86"/>
      <c r="H1226" s="86"/>
      <c r="I1226" s="81" t="s">
        <v>545</v>
      </c>
      <c r="J1226" s="87"/>
      <c r="K1226" s="87"/>
      <c r="L1226" s="88"/>
      <c r="M1226" s="88"/>
      <c r="N1226" s="82"/>
      <c r="O1226" s="89">
        <v>0</v>
      </c>
      <c r="P1226" s="90">
        <v>170.15</v>
      </c>
      <c r="Q1226" s="91"/>
      <c r="R1226" s="92"/>
      <c r="S1226" s="92"/>
      <c r="T1226" s="92"/>
      <c r="U1226" s="92"/>
      <c r="V1226" s="92"/>
      <c r="W1226" s="92"/>
      <c r="X1226" s="92"/>
      <c r="Y1226" s="92"/>
      <c r="Z1226" s="92"/>
    </row>
    <row r="1227" spans="1:26" ht="14.25" customHeight="1">
      <c r="A1227" s="81" t="s">
        <v>1</v>
      </c>
      <c r="B1227" s="82" t="s">
        <v>570</v>
      </c>
      <c r="C1227" s="83">
        <f t="shared" si="17"/>
        <v>3</v>
      </c>
      <c r="D1227" s="83">
        <f t="shared" si="18"/>
        <v>2026</v>
      </c>
      <c r="E1227" s="84">
        <f t="shared" si="16"/>
        <v>46082</v>
      </c>
      <c r="F1227" s="86" t="s">
        <v>178</v>
      </c>
      <c r="G1227" s="86"/>
      <c r="H1227" s="86"/>
      <c r="I1227" s="81" t="s">
        <v>353</v>
      </c>
      <c r="J1227" s="87"/>
      <c r="K1227" s="87"/>
      <c r="L1227" s="88"/>
      <c r="M1227" s="88"/>
      <c r="N1227" s="82"/>
      <c r="O1227" s="89">
        <v>0</v>
      </c>
      <c r="P1227" s="90">
        <v>190</v>
      </c>
      <c r="Q1227" s="91"/>
      <c r="R1227" s="92"/>
      <c r="S1227" s="92"/>
      <c r="T1227" s="92"/>
      <c r="U1227" s="92"/>
      <c r="V1227" s="92"/>
      <c r="W1227" s="92"/>
      <c r="X1227" s="92"/>
      <c r="Y1227" s="92"/>
      <c r="Z1227" s="92"/>
    </row>
    <row r="1228" spans="1:26" ht="14.25" customHeight="1">
      <c r="A1228" s="81" t="s">
        <v>1</v>
      </c>
      <c r="B1228" s="82" t="s">
        <v>570</v>
      </c>
      <c r="C1228" s="83">
        <f t="shared" si="17"/>
        <v>3</v>
      </c>
      <c r="D1228" s="83">
        <f t="shared" si="18"/>
        <v>2026</v>
      </c>
      <c r="E1228" s="84">
        <f t="shared" si="16"/>
        <v>46082</v>
      </c>
      <c r="F1228" s="86" t="s">
        <v>178</v>
      </c>
      <c r="G1228" s="86"/>
      <c r="H1228" s="86"/>
      <c r="I1228" s="81" t="s">
        <v>353</v>
      </c>
      <c r="J1228" s="87"/>
      <c r="K1228" s="87"/>
      <c r="L1228" s="88"/>
      <c r="M1228" s="88"/>
      <c r="N1228" s="82"/>
      <c r="O1228" s="89">
        <v>0</v>
      </c>
      <c r="P1228" s="90">
        <v>263.95</v>
      </c>
      <c r="Q1228" s="91"/>
      <c r="R1228" s="92"/>
      <c r="S1228" s="92"/>
      <c r="T1228" s="92"/>
      <c r="U1228" s="92"/>
      <c r="V1228" s="92"/>
      <c r="W1228" s="92"/>
      <c r="X1228" s="92"/>
      <c r="Y1228" s="92"/>
      <c r="Z1228" s="92"/>
    </row>
    <row r="1229" spans="1:26" ht="14.25" customHeight="1">
      <c r="A1229" s="81" t="s">
        <v>1</v>
      </c>
      <c r="B1229" s="82" t="s">
        <v>570</v>
      </c>
      <c r="C1229" s="83">
        <f t="shared" si="17"/>
        <v>3</v>
      </c>
      <c r="D1229" s="83">
        <f t="shared" si="18"/>
        <v>2026</v>
      </c>
      <c r="E1229" s="84">
        <f t="shared" si="16"/>
        <v>46082</v>
      </c>
      <c r="F1229" s="86" t="s">
        <v>178</v>
      </c>
      <c r="G1229" s="86"/>
      <c r="H1229" s="86"/>
      <c r="I1229" s="81" t="s">
        <v>135</v>
      </c>
      <c r="J1229" s="87"/>
      <c r="K1229" s="87"/>
      <c r="L1229" s="88"/>
      <c r="M1229" s="88"/>
      <c r="N1229" s="82"/>
      <c r="O1229" s="89">
        <v>0</v>
      </c>
      <c r="P1229" s="90">
        <v>3000</v>
      </c>
      <c r="Q1229" s="91"/>
      <c r="R1229" s="92"/>
      <c r="S1229" s="92"/>
      <c r="T1229" s="92"/>
      <c r="U1229" s="92"/>
      <c r="V1229" s="92"/>
      <c r="W1229" s="92"/>
      <c r="X1229" s="92"/>
      <c r="Y1229" s="92"/>
      <c r="Z1229" s="92"/>
    </row>
    <row r="1230" spans="1:26" ht="14.25" customHeight="1">
      <c r="A1230" s="81" t="s">
        <v>1</v>
      </c>
      <c r="B1230" s="82" t="s">
        <v>570</v>
      </c>
      <c r="C1230" s="83">
        <f t="shared" si="17"/>
        <v>3</v>
      </c>
      <c r="D1230" s="83">
        <f t="shared" si="18"/>
        <v>2026</v>
      </c>
      <c r="E1230" s="84">
        <f t="shared" si="16"/>
        <v>46082</v>
      </c>
      <c r="F1230" s="86" t="s">
        <v>178</v>
      </c>
      <c r="G1230" s="86"/>
      <c r="H1230" s="86"/>
      <c r="I1230" s="81" t="s">
        <v>571</v>
      </c>
      <c r="J1230" s="87"/>
      <c r="K1230" s="87"/>
      <c r="L1230" s="88"/>
      <c r="M1230" s="88"/>
      <c r="N1230" s="82"/>
      <c r="O1230" s="89">
        <v>0</v>
      </c>
      <c r="P1230" s="90">
        <v>80</v>
      </c>
      <c r="Q1230" s="91"/>
      <c r="R1230" s="92"/>
      <c r="S1230" s="92"/>
      <c r="T1230" s="92"/>
      <c r="U1230" s="92"/>
      <c r="V1230" s="92"/>
      <c r="W1230" s="92"/>
      <c r="X1230" s="92"/>
      <c r="Y1230" s="92"/>
      <c r="Z1230" s="92"/>
    </row>
    <row r="1231" spans="1:26" ht="14.25" customHeight="1">
      <c r="A1231" s="81" t="s">
        <v>1</v>
      </c>
      <c r="B1231" s="82" t="s">
        <v>570</v>
      </c>
      <c r="C1231" s="83">
        <f t="shared" si="17"/>
        <v>3</v>
      </c>
      <c r="D1231" s="83">
        <f t="shared" si="18"/>
        <v>2026</v>
      </c>
      <c r="E1231" s="84">
        <f t="shared" si="16"/>
        <v>46082</v>
      </c>
      <c r="F1231" s="86" t="s">
        <v>178</v>
      </c>
      <c r="G1231" s="86"/>
      <c r="H1231" s="86"/>
      <c r="I1231" s="81" t="s">
        <v>487</v>
      </c>
      <c r="J1231" s="87"/>
      <c r="K1231" s="87"/>
      <c r="L1231" s="88"/>
      <c r="M1231" s="88"/>
      <c r="N1231" s="82"/>
      <c r="O1231" s="89">
        <v>0</v>
      </c>
      <c r="P1231" s="90">
        <v>1677.68</v>
      </c>
      <c r="Q1231" s="91"/>
      <c r="R1231" s="92"/>
      <c r="S1231" s="92"/>
      <c r="T1231" s="92"/>
      <c r="U1231" s="92"/>
      <c r="V1231" s="92"/>
      <c r="W1231" s="92"/>
      <c r="X1231" s="92"/>
      <c r="Y1231" s="92"/>
      <c r="Z1231" s="92"/>
    </row>
    <row r="1232" spans="1:26" ht="14.25" customHeight="1">
      <c r="A1232" s="81" t="s">
        <v>1</v>
      </c>
      <c r="B1232" s="82" t="s">
        <v>570</v>
      </c>
      <c r="C1232" s="83">
        <f t="shared" si="17"/>
        <v>3</v>
      </c>
      <c r="D1232" s="83">
        <f t="shared" si="18"/>
        <v>2026</v>
      </c>
      <c r="E1232" s="84">
        <f t="shared" si="16"/>
        <v>46082</v>
      </c>
      <c r="F1232" s="86" t="s">
        <v>178</v>
      </c>
      <c r="G1232" s="86"/>
      <c r="H1232" s="86"/>
      <c r="I1232" s="81" t="s">
        <v>572</v>
      </c>
      <c r="J1232" s="87"/>
      <c r="K1232" s="87"/>
      <c r="L1232" s="88"/>
      <c r="M1232" s="88"/>
      <c r="N1232" s="82"/>
      <c r="O1232" s="89">
        <v>0</v>
      </c>
      <c r="P1232" s="90">
        <v>35</v>
      </c>
      <c r="Q1232" s="91"/>
      <c r="R1232" s="92"/>
      <c r="S1232" s="92"/>
      <c r="T1232" s="92"/>
      <c r="U1232" s="92"/>
      <c r="V1232" s="92"/>
      <c r="W1232" s="92"/>
      <c r="X1232" s="92"/>
      <c r="Y1232" s="92"/>
      <c r="Z1232" s="92"/>
    </row>
    <row r="1233" spans="1:26" ht="14.25" customHeight="1">
      <c r="A1233" s="81" t="s">
        <v>1</v>
      </c>
      <c r="B1233" s="82" t="s">
        <v>573</v>
      </c>
      <c r="C1233" s="83">
        <f t="shared" si="17"/>
        <v>3</v>
      </c>
      <c r="D1233" s="83">
        <f t="shared" si="18"/>
        <v>2026</v>
      </c>
      <c r="E1233" s="84">
        <f t="shared" si="16"/>
        <v>46082</v>
      </c>
      <c r="F1233" s="86" t="s">
        <v>178</v>
      </c>
      <c r="G1233" s="86"/>
      <c r="H1233" s="86"/>
      <c r="I1233" s="81" t="s">
        <v>574</v>
      </c>
      <c r="J1233" s="87"/>
      <c r="K1233" s="87"/>
      <c r="L1233" s="88"/>
      <c r="M1233" s="88"/>
      <c r="N1233" s="82"/>
      <c r="O1233" s="89">
        <v>0</v>
      </c>
      <c r="P1233" s="90">
        <v>1080</v>
      </c>
      <c r="Q1233" s="91"/>
      <c r="R1233" s="92"/>
      <c r="S1233" s="92"/>
      <c r="T1233" s="92"/>
      <c r="U1233" s="92"/>
      <c r="V1233" s="92"/>
      <c r="W1233" s="92"/>
      <c r="X1233" s="92"/>
      <c r="Y1233" s="92"/>
      <c r="Z1233" s="92"/>
    </row>
    <row r="1234" spans="1:26" ht="14.25" customHeight="1">
      <c r="A1234" s="81" t="s">
        <v>1</v>
      </c>
      <c r="B1234" s="82" t="s">
        <v>573</v>
      </c>
      <c r="C1234" s="83">
        <f t="shared" si="17"/>
        <v>3</v>
      </c>
      <c r="D1234" s="83">
        <f t="shared" si="18"/>
        <v>2026</v>
      </c>
      <c r="E1234" s="84">
        <f t="shared" si="16"/>
        <v>46082</v>
      </c>
      <c r="F1234" s="86" t="s">
        <v>102</v>
      </c>
      <c r="G1234" s="86"/>
      <c r="H1234" s="86"/>
      <c r="I1234" s="81" t="s">
        <v>129</v>
      </c>
      <c r="J1234" s="87"/>
      <c r="K1234" s="87"/>
      <c r="L1234" s="88"/>
      <c r="M1234" s="88"/>
      <c r="N1234" s="82"/>
      <c r="O1234" s="89">
        <v>0</v>
      </c>
      <c r="P1234" s="90">
        <v>1.75</v>
      </c>
      <c r="Q1234" s="91"/>
      <c r="R1234" s="92"/>
      <c r="S1234" s="92"/>
      <c r="T1234" s="92"/>
      <c r="U1234" s="92"/>
      <c r="V1234" s="92"/>
      <c r="W1234" s="92"/>
      <c r="X1234" s="92"/>
      <c r="Y1234" s="92"/>
      <c r="Z1234" s="92"/>
    </row>
    <row r="1235" spans="1:26" ht="14.25" customHeight="1">
      <c r="A1235" s="81" t="s">
        <v>1</v>
      </c>
      <c r="B1235" s="82" t="s">
        <v>575</v>
      </c>
      <c r="C1235" s="83">
        <f t="shared" si="17"/>
        <v>3</v>
      </c>
      <c r="D1235" s="83">
        <f t="shared" si="18"/>
        <v>2026</v>
      </c>
      <c r="E1235" s="84">
        <f t="shared" si="16"/>
        <v>46082</v>
      </c>
      <c r="F1235" s="44" t="s">
        <v>55</v>
      </c>
      <c r="G1235" s="86"/>
      <c r="H1235" s="86"/>
      <c r="I1235" s="81" t="s">
        <v>539</v>
      </c>
      <c r="J1235" s="87"/>
      <c r="K1235" s="87"/>
      <c r="L1235" s="88"/>
      <c r="M1235" s="88"/>
      <c r="N1235" s="82"/>
      <c r="O1235" s="89">
        <v>0</v>
      </c>
      <c r="P1235" s="90">
        <v>3212.1</v>
      </c>
      <c r="Q1235" s="91"/>
      <c r="R1235" s="92"/>
      <c r="S1235" s="92"/>
      <c r="T1235" s="92"/>
      <c r="U1235" s="92"/>
      <c r="V1235" s="92"/>
      <c r="W1235" s="92"/>
      <c r="X1235" s="92"/>
      <c r="Y1235" s="92"/>
      <c r="Z1235" s="92"/>
    </row>
    <row r="1236" spans="1:26" ht="14.25" customHeight="1">
      <c r="A1236" s="81" t="s">
        <v>1</v>
      </c>
      <c r="B1236" s="82" t="s">
        <v>575</v>
      </c>
      <c r="C1236" s="83">
        <f t="shared" si="17"/>
        <v>3</v>
      </c>
      <c r="D1236" s="83">
        <f t="shared" si="18"/>
        <v>2026</v>
      </c>
      <c r="E1236" s="84">
        <f t="shared" si="16"/>
        <v>46082</v>
      </c>
      <c r="F1236" s="80" t="s">
        <v>49</v>
      </c>
      <c r="G1236" s="86"/>
      <c r="H1236" s="86"/>
      <c r="I1236" s="81" t="s">
        <v>372</v>
      </c>
      <c r="J1236" s="87"/>
      <c r="K1236" s="87"/>
      <c r="L1236" s="88"/>
      <c r="M1236" s="88"/>
      <c r="N1236" s="82"/>
      <c r="O1236" s="89">
        <v>0</v>
      </c>
      <c r="P1236" s="90">
        <v>1743.88</v>
      </c>
      <c r="Q1236" s="91"/>
      <c r="R1236" s="92"/>
      <c r="S1236" s="92"/>
      <c r="T1236" s="92"/>
      <c r="U1236" s="92"/>
      <c r="V1236" s="92"/>
      <c r="W1236" s="92"/>
      <c r="X1236" s="92"/>
      <c r="Y1236" s="92"/>
      <c r="Z1236" s="92"/>
    </row>
    <row r="1237" spans="1:26" ht="14.25" customHeight="1">
      <c r="A1237" s="81" t="s">
        <v>1</v>
      </c>
      <c r="B1237" s="82" t="s">
        <v>576</v>
      </c>
      <c r="C1237" s="83">
        <f t="shared" si="17"/>
        <v>3</v>
      </c>
      <c r="D1237" s="83">
        <f t="shared" si="18"/>
        <v>2026</v>
      </c>
      <c r="E1237" s="84">
        <f t="shared" si="16"/>
        <v>46082</v>
      </c>
      <c r="F1237" s="86" t="s">
        <v>178</v>
      </c>
      <c r="G1237" s="86"/>
      <c r="H1237" s="86"/>
      <c r="I1237" s="81" t="s">
        <v>343</v>
      </c>
      <c r="J1237" s="87"/>
      <c r="K1237" s="87"/>
      <c r="L1237" s="88"/>
      <c r="M1237" s="88"/>
      <c r="N1237" s="82"/>
      <c r="O1237" s="89">
        <v>0</v>
      </c>
      <c r="P1237" s="90">
        <v>1621</v>
      </c>
      <c r="Q1237" s="91"/>
      <c r="R1237" s="92"/>
      <c r="S1237" s="92"/>
      <c r="T1237" s="92"/>
      <c r="U1237" s="92"/>
      <c r="V1237" s="92"/>
      <c r="W1237" s="92"/>
      <c r="X1237" s="92"/>
      <c r="Y1237" s="92"/>
      <c r="Z1237" s="92"/>
    </row>
    <row r="1238" spans="1:26" ht="14.25" customHeight="1">
      <c r="A1238" s="81" t="s">
        <v>1</v>
      </c>
      <c r="B1238" s="82" t="s">
        <v>576</v>
      </c>
      <c r="C1238" s="83">
        <f t="shared" si="17"/>
        <v>3</v>
      </c>
      <c r="D1238" s="83">
        <f t="shared" si="18"/>
        <v>2026</v>
      </c>
      <c r="E1238" s="84">
        <f t="shared" si="16"/>
        <v>46082</v>
      </c>
      <c r="F1238" s="86" t="s">
        <v>178</v>
      </c>
      <c r="G1238" s="86"/>
      <c r="H1238" s="86"/>
      <c r="I1238" s="81" t="s">
        <v>343</v>
      </c>
      <c r="J1238" s="87"/>
      <c r="K1238" s="87"/>
      <c r="L1238" s="88"/>
      <c r="M1238" s="88"/>
      <c r="N1238" s="82"/>
      <c r="O1238" s="89">
        <v>0</v>
      </c>
      <c r="P1238" s="90">
        <v>1621</v>
      </c>
      <c r="Q1238" s="91"/>
      <c r="R1238" s="92"/>
      <c r="S1238" s="92"/>
      <c r="T1238" s="92"/>
      <c r="U1238" s="92"/>
      <c r="V1238" s="92"/>
      <c r="W1238" s="92"/>
      <c r="X1238" s="92"/>
      <c r="Y1238" s="92"/>
      <c r="Z1238" s="92"/>
    </row>
    <row r="1239" spans="1:26" ht="14.25" customHeight="1">
      <c r="A1239" s="81" t="s">
        <v>1</v>
      </c>
      <c r="B1239" s="82" t="s">
        <v>576</v>
      </c>
      <c r="C1239" s="83">
        <f t="shared" si="17"/>
        <v>3</v>
      </c>
      <c r="D1239" s="83">
        <f t="shared" si="18"/>
        <v>2026</v>
      </c>
      <c r="E1239" s="84">
        <f t="shared" si="16"/>
        <v>46082</v>
      </c>
      <c r="F1239" s="86" t="s">
        <v>178</v>
      </c>
      <c r="G1239" s="86"/>
      <c r="H1239" s="86"/>
      <c r="I1239" s="81" t="s">
        <v>343</v>
      </c>
      <c r="J1239" s="87"/>
      <c r="K1239" s="87"/>
      <c r="L1239" s="88"/>
      <c r="M1239" s="88"/>
      <c r="N1239" s="82"/>
      <c r="O1239" s="89">
        <v>0</v>
      </c>
      <c r="P1239" s="90">
        <v>162.1</v>
      </c>
      <c r="Q1239" s="91"/>
      <c r="R1239" s="92"/>
      <c r="S1239" s="92"/>
      <c r="T1239" s="92"/>
      <c r="U1239" s="92"/>
      <c r="V1239" s="92"/>
      <c r="W1239" s="92"/>
      <c r="X1239" s="92"/>
      <c r="Y1239" s="92"/>
      <c r="Z1239" s="92"/>
    </row>
    <row r="1240" spans="1:26" ht="14.25" customHeight="1">
      <c r="A1240" s="81" t="s">
        <v>1</v>
      </c>
      <c r="B1240" s="82" t="s">
        <v>576</v>
      </c>
      <c r="C1240" s="83">
        <f t="shared" si="17"/>
        <v>3</v>
      </c>
      <c r="D1240" s="83">
        <f t="shared" si="18"/>
        <v>2026</v>
      </c>
      <c r="E1240" s="84">
        <f t="shared" si="16"/>
        <v>46082</v>
      </c>
      <c r="F1240" s="80" t="s">
        <v>73</v>
      </c>
      <c r="G1240" s="86"/>
      <c r="H1240" s="86"/>
      <c r="I1240" s="81" t="s">
        <v>346</v>
      </c>
      <c r="J1240" s="87"/>
      <c r="K1240" s="87"/>
      <c r="L1240" s="88"/>
      <c r="M1240" s="88"/>
      <c r="N1240" s="82"/>
      <c r="O1240" s="89">
        <v>0</v>
      </c>
      <c r="P1240" s="90">
        <v>228.65</v>
      </c>
      <c r="Q1240" s="91"/>
      <c r="R1240" s="92"/>
      <c r="S1240" s="92"/>
      <c r="T1240" s="92"/>
      <c r="U1240" s="92"/>
      <c r="V1240" s="92"/>
      <c r="W1240" s="92"/>
      <c r="X1240" s="92"/>
      <c r="Y1240" s="92"/>
      <c r="Z1240" s="92"/>
    </row>
    <row r="1241" spans="1:26" ht="14.25" customHeight="1">
      <c r="A1241" s="81" t="s">
        <v>1</v>
      </c>
      <c r="B1241" s="82" t="s">
        <v>577</v>
      </c>
      <c r="C1241" s="83">
        <f t="shared" si="17"/>
        <v>3</v>
      </c>
      <c r="D1241" s="83">
        <f t="shared" si="18"/>
        <v>2026</v>
      </c>
      <c r="E1241" s="84">
        <f t="shared" si="16"/>
        <v>46082</v>
      </c>
      <c r="F1241" s="86" t="s">
        <v>178</v>
      </c>
      <c r="G1241" s="86"/>
      <c r="H1241" s="86"/>
      <c r="I1241" s="81" t="s">
        <v>578</v>
      </c>
      <c r="J1241" s="87"/>
      <c r="K1241" s="87"/>
      <c r="L1241" s="88"/>
      <c r="M1241" s="88"/>
      <c r="N1241" s="82"/>
      <c r="O1241" s="89">
        <v>0</v>
      </c>
      <c r="P1241" s="90">
        <v>943.37</v>
      </c>
      <c r="Q1241" s="91"/>
      <c r="R1241" s="92"/>
      <c r="S1241" s="92"/>
      <c r="T1241" s="92"/>
      <c r="U1241" s="92"/>
      <c r="V1241" s="92"/>
      <c r="W1241" s="92"/>
      <c r="X1241" s="92"/>
      <c r="Y1241" s="92"/>
      <c r="Z1241" s="92"/>
    </row>
    <row r="1242" spans="1:26" ht="14.25" customHeight="1">
      <c r="A1242" s="64" t="s">
        <v>132</v>
      </c>
      <c r="B1242" s="65">
        <v>46024</v>
      </c>
      <c r="C1242" s="66">
        <f t="shared" si="17"/>
        <v>1</v>
      </c>
      <c r="D1242" s="66">
        <f t="shared" si="18"/>
        <v>2026</v>
      </c>
      <c r="E1242" s="67">
        <f t="shared" si="16"/>
        <v>46023</v>
      </c>
      <c r="F1242" s="27" t="s">
        <v>25</v>
      </c>
      <c r="G1242" s="68"/>
      <c r="H1242" s="68"/>
      <c r="I1242" s="64" t="s">
        <v>579</v>
      </c>
      <c r="J1242" s="69"/>
      <c r="K1242" s="69"/>
      <c r="L1242" s="70"/>
      <c r="M1242" s="70"/>
      <c r="N1242" s="65"/>
      <c r="O1242" s="71">
        <v>340.82</v>
      </c>
      <c r="P1242" s="72">
        <v>0</v>
      </c>
      <c r="Q1242" s="73"/>
    </row>
    <row r="1243" spans="1:26" ht="14.25" customHeight="1">
      <c r="A1243" s="64" t="s">
        <v>132</v>
      </c>
      <c r="B1243" s="65">
        <v>46024</v>
      </c>
      <c r="C1243" s="66">
        <f t="shared" si="17"/>
        <v>1</v>
      </c>
      <c r="D1243" s="66">
        <f t="shared" si="18"/>
        <v>2026</v>
      </c>
      <c r="E1243" s="67">
        <f t="shared" si="16"/>
        <v>46023</v>
      </c>
      <c r="F1243" s="27" t="s">
        <v>25</v>
      </c>
      <c r="G1243" s="68"/>
      <c r="H1243" s="68"/>
      <c r="I1243" s="64" t="s">
        <v>579</v>
      </c>
      <c r="J1243" s="69"/>
      <c r="K1243" s="69"/>
      <c r="L1243" s="70"/>
      <c r="M1243" s="70"/>
      <c r="N1243" s="65"/>
      <c r="O1243" s="71">
        <v>83.64</v>
      </c>
      <c r="P1243" s="72">
        <v>0</v>
      </c>
      <c r="Q1243" s="73"/>
    </row>
    <row r="1244" spans="1:26" ht="14.25" customHeight="1">
      <c r="A1244" s="64" t="s">
        <v>132</v>
      </c>
      <c r="B1244" s="65">
        <v>46027</v>
      </c>
      <c r="C1244" s="66">
        <f t="shared" si="17"/>
        <v>1</v>
      </c>
      <c r="D1244" s="66">
        <f t="shared" si="18"/>
        <v>2026</v>
      </c>
      <c r="E1244" s="67">
        <f t="shared" si="16"/>
        <v>46023</v>
      </c>
      <c r="F1244" s="27" t="s">
        <v>25</v>
      </c>
      <c r="G1244" s="68"/>
      <c r="H1244" s="68"/>
      <c r="I1244" s="64" t="s">
        <v>579</v>
      </c>
      <c r="J1244" s="69"/>
      <c r="K1244" s="69"/>
      <c r="L1244" s="70"/>
      <c r="M1244" s="70"/>
      <c r="N1244" s="65"/>
      <c r="O1244" s="71">
        <v>31.63</v>
      </c>
      <c r="P1244" s="72">
        <v>0</v>
      </c>
      <c r="Q1244" s="73"/>
    </row>
    <row r="1245" spans="1:26" ht="14.25" customHeight="1">
      <c r="A1245" s="64" t="s">
        <v>132</v>
      </c>
      <c r="B1245" s="65">
        <v>46024</v>
      </c>
      <c r="C1245" s="66">
        <f t="shared" si="17"/>
        <v>1</v>
      </c>
      <c r="D1245" s="66">
        <f t="shared" si="18"/>
        <v>2026</v>
      </c>
      <c r="E1245" s="67">
        <f t="shared" si="16"/>
        <v>46023</v>
      </c>
      <c r="F1245" s="27" t="s">
        <v>25</v>
      </c>
      <c r="G1245" s="68"/>
      <c r="H1245" s="68"/>
      <c r="I1245" s="64" t="s">
        <v>579</v>
      </c>
      <c r="J1245" s="69"/>
      <c r="K1245" s="69"/>
      <c r="L1245" s="70"/>
      <c r="M1245" s="70"/>
      <c r="N1245" s="65"/>
      <c r="O1245" s="71">
        <v>340.82</v>
      </c>
      <c r="P1245" s="72">
        <v>0</v>
      </c>
      <c r="Q1245" s="73"/>
    </row>
    <row r="1246" spans="1:26" ht="14.25" customHeight="1">
      <c r="A1246" s="64" t="s">
        <v>132</v>
      </c>
      <c r="B1246" s="65">
        <v>46024</v>
      </c>
      <c r="C1246" s="66">
        <f t="shared" si="17"/>
        <v>1</v>
      </c>
      <c r="D1246" s="66">
        <f t="shared" si="18"/>
        <v>2026</v>
      </c>
      <c r="E1246" s="67">
        <f t="shared" si="16"/>
        <v>46023</v>
      </c>
      <c r="F1246" s="27" t="s">
        <v>25</v>
      </c>
      <c r="G1246" s="68"/>
      <c r="H1246" s="68"/>
      <c r="I1246" s="64" t="s">
        <v>579</v>
      </c>
      <c r="J1246" s="69"/>
      <c r="K1246" s="69"/>
      <c r="L1246" s="70"/>
      <c r="M1246" s="70"/>
      <c r="N1246" s="65"/>
      <c r="O1246" s="71">
        <v>83.64</v>
      </c>
      <c r="P1246" s="72">
        <v>0</v>
      </c>
      <c r="Q1246" s="73"/>
    </row>
    <row r="1247" spans="1:26" ht="14.25" customHeight="1">
      <c r="A1247" s="64" t="s">
        <v>132</v>
      </c>
      <c r="B1247" s="65">
        <v>46027</v>
      </c>
      <c r="C1247" s="66">
        <f t="shared" si="17"/>
        <v>1</v>
      </c>
      <c r="D1247" s="66">
        <f t="shared" si="18"/>
        <v>2026</v>
      </c>
      <c r="E1247" s="67">
        <f t="shared" si="16"/>
        <v>46023</v>
      </c>
      <c r="F1247" s="27" t="s">
        <v>25</v>
      </c>
      <c r="G1247" s="68"/>
      <c r="H1247" s="68"/>
      <c r="I1247" s="64" t="s">
        <v>579</v>
      </c>
      <c r="J1247" s="69"/>
      <c r="K1247" s="69"/>
      <c r="L1247" s="70"/>
      <c r="M1247" s="70"/>
      <c r="N1247" s="65"/>
      <c r="O1247" s="71">
        <v>31.63</v>
      </c>
      <c r="P1247" s="72">
        <v>0</v>
      </c>
      <c r="Q1247" s="73"/>
    </row>
    <row r="1248" spans="1:26" ht="14.25" customHeight="1">
      <c r="A1248" s="64" t="s">
        <v>132</v>
      </c>
      <c r="B1248" s="65">
        <v>46055</v>
      </c>
      <c r="C1248" s="66">
        <f t="shared" si="17"/>
        <v>2</v>
      </c>
      <c r="D1248" s="66">
        <f t="shared" si="18"/>
        <v>2026</v>
      </c>
      <c r="E1248" s="67">
        <f t="shared" si="16"/>
        <v>46054</v>
      </c>
      <c r="F1248" s="27" t="s">
        <v>25</v>
      </c>
      <c r="G1248" s="68"/>
      <c r="H1248" s="68"/>
      <c r="I1248" s="64" t="s">
        <v>579</v>
      </c>
      <c r="J1248" s="69"/>
      <c r="K1248" s="69"/>
      <c r="L1248" s="70"/>
      <c r="M1248" s="70"/>
      <c r="N1248" s="65"/>
      <c r="O1248" s="71">
        <v>341.38</v>
      </c>
      <c r="P1248" s="72">
        <v>0</v>
      </c>
      <c r="Q1248" s="73"/>
    </row>
    <row r="1249" spans="1:17" ht="14.25" customHeight="1">
      <c r="A1249" s="64" t="s">
        <v>132</v>
      </c>
      <c r="B1249" s="65">
        <v>46055</v>
      </c>
      <c r="C1249" s="66">
        <f t="shared" si="17"/>
        <v>2</v>
      </c>
      <c r="D1249" s="66">
        <f t="shared" si="18"/>
        <v>2026</v>
      </c>
      <c r="E1249" s="67">
        <f t="shared" si="16"/>
        <v>46054</v>
      </c>
      <c r="F1249" s="27" t="s">
        <v>25</v>
      </c>
      <c r="G1249" s="68"/>
      <c r="H1249" s="68"/>
      <c r="I1249" s="64" t="s">
        <v>579</v>
      </c>
      <c r="J1249" s="69"/>
      <c r="K1249" s="69"/>
      <c r="L1249" s="70"/>
      <c r="M1249" s="70"/>
      <c r="N1249" s="65"/>
      <c r="O1249" s="71">
        <v>84.01</v>
      </c>
      <c r="P1249" s="72">
        <v>0</v>
      </c>
      <c r="Q1249" s="73"/>
    </row>
    <row r="1250" spans="1:17" ht="14.25" customHeight="1">
      <c r="A1250" s="64" t="s">
        <v>132</v>
      </c>
      <c r="B1250" s="65">
        <v>46055</v>
      </c>
      <c r="C1250" s="66">
        <f t="shared" si="17"/>
        <v>2</v>
      </c>
      <c r="D1250" s="66">
        <f t="shared" si="18"/>
        <v>2026</v>
      </c>
      <c r="E1250" s="67">
        <f t="shared" si="16"/>
        <v>46054</v>
      </c>
      <c r="F1250" s="27" t="s">
        <v>25</v>
      </c>
      <c r="G1250" s="68"/>
      <c r="H1250" s="68"/>
      <c r="I1250" s="64" t="s">
        <v>579</v>
      </c>
      <c r="J1250" s="69"/>
      <c r="K1250" s="69"/>
      <c r="L1250" s="70"/>
      <c r="M1250" s="70"/>
      <c r="N1250" s="65"/>
      <c r="O1250" s="71">
        <v>341.38</v>
      </c>
      <c r="P1250" s="72">
        <v>0</v>
      </c>
      <c r="Q1250" s="73"/>
    </row>
    <row r="1251" spans="1:17" ht="14.25" customHeight="1">
      <c r="A1251" s="64" t="s">
        <v>132</v>
      </c>
      <c r="B1251" s="65">
        <v>46055</v>
      </c>
      <c r="C1251" s="66">
        <f t="shared" si="17"/>
        <v>2</v>
      </c>
      <c r="D1251" s="66">
        <f t="shared" si="18"/>
        <v>2026</v>
      </c>
      <c r="E1251" s="67">
        <f t="shared" si="16"/>
        <v>46054</v>
      </c>
      <c r="F1251" s="27" t="s">
        <v>25</v>
      </c>
      <c r="G1251" s="68"/>
      <c r="H1251" s="68"/>
      <c r="I1251" s="64" t="s">
        <v>579</v>
      </c>
      <c r="J1251" s="69"/>
      <c r="K1251" s="69"/>
      <c r="L1251" s="70"/>
      <c r="M1251" s="70"/>
      <c r="N1251" s="65"/>
      <c r="O1251" s="71">
        <v>84.01</v>
      </c>
      <c r="P1251" s="72">
        <v>0</v>
      </c>
      <c r="Q1251" s="73"/>
    </row>
    <row r="1252" spans="1:17" ht="14.25" customHeight="1">
      <c r="A1252" s="64" t="s">
        <v>132</v>
      </c>
      <c r="B1252" s="65">
        <v>46056</v>
      </c>
      <c r="C1252" s="66">
        <f t="shared" si="17"/>
        <v>2</v>
      </c>
      <c r="D1252" s="66">
        <f t="shared" si="18"/>
        <v>2026</v>
      </c>
      <c r="E1252" s="67">
        <f t="shared" si="16"/>
        <v>46054</v>
      </c>
      <c r="F1252" s="27" t="s">
        <v>25</v>
      </c>
      <c r="G1252" s="68"/>
      <c r="H1252" s="68"/>
      <c r="I1252" s="64" t="s">
        <v>579</v>
      </c>
      <c r="J1252" s="69"/>
      <c r="K1252" s="69"/>
      <c r="L1252" s="70"/>
      <c r="M1252" s="70"/>
      <c r="N1252" s="65"/>
      <c r="O1252" s="71">
        <v>31.79</v>
      </c>
      <c r="P1252" s="72">
        <v>0</v>
      </c>
      <c r="Q1252" s="73"/>
    </row>
    <row r="1253" spans="1:17" ht="14.25" customHeight="1">
      <c r="A1253" s="64" t="s">
        <v>132</v>
      </c>
      <c r="B1253" s="65">
        <v>46065</v>
      </c>
      <c r="C1253" s="66">
        <f t="shared" si="17"/>
        <v>2</v>
      </c>
      <c r="D1253" s="66">
        <f t="shared" si="18"/>
        <v>2026</v>
      </c>
      <c r="E1253" s="67">
        <f t="shared" si="16"/>
        <v>46054</v>
      </c>
      <c r="F1253" s="27" t="s">
        <v>25</v>
      </c>
      <c r="G1253" s="68"/>
      <c r="H1253" s="68"/>
      <c r="I1253" s="64" t="s">
        <v>579</v>
      </c>
      <c r="J1253" s="69"/>
      <c r="K1253" s="69"/>
      <c r="L1253" s="70"/>
      <c r="M1253" s="70"/>
      <c r="N1253" s="65"/>
      <c r="O1253" s="71">
        <v>23.46</v>
      </c>
      <c r="P1253" s="72">
        <v>0</v>
      </c>
      <c r="Q1253" s="73"/>
    </row>
    <row r="1254" spans="1:17" ht="14.25" customHeight="1">
      <c r="A1254" s="64" t="s">
        <v>132</v>
      </c>
      <c r="B1254" s="65">
        <v>46083</v>
      </c>
      <c r="C1254" s="66">
        <f t="shared" si="17"/>
        <v>3</v>
      </c>
      <c r="D1254" s="66">
        <f t="shared" si="18"/>
        <v>2026</v>
      </c>
      <c r="E1254" s="67">
        <f t="shared" si="16"/>
        <v>46082</v>
      </c>
      <c r="F1254" s="27" t="s">
        <v>25</v>
      </c>
      <c r="G1254" s="68"/>
      <c r="H1254" s="68"/>
      <c r="I1254" s="64" t="s">
        <v>579</v>
      </c>
      <c r="J1254" s="69"/>
      <c r="K1254" s="69"/>
      <c r="L1254" s="70"/>
      <c r="M1254" s="70"/>
      <c r="N1254" s="65"/>
      <c r="O1254" s="71">
        <v>316.95</v>
      </c>
      <c r="P1254" s="72">
        <v>0</v>
      </c>
      <c r="Q1254" s="73"/>
    </row>
    <row r="1255" spans="1:17" ht="14.25" customHeight="1">
      <c r="A1255" s="64" t="s">
        <v>132</v>
      </c>
      <c r="B1255" s="65">
        <v>46083</v>
      </c>
      <c r="C1255" s="66">
        <f t="shared" si="17"/>
        <v>3</v>
      </c>
      <c r="D1255" s="66">
        <f t="shared" si="18"/>
        <v>2026</v>
      </c>
      <c r="E1255" s="67">
        <f t="shared" si="16"/>
        <v>46082</v>
      </c>
      <c r="F1255" s="27" t="s">
        <v>25</v>
      </c>
      <c r="G1255" s="68"/>
      <c r="H1255" s="68"/>
      <c r="I1255" s="64" t="s">
        <v>579</v>
      </c>
      <c r="J1255" s="69"/>
      <c r="K1255" s="69"/>
      <c r="L1255" s="70"/>
      <c r="M1255" s="70"/>
      <c r="N1255" s="65"/>
      <c r="O1255" s="71">
        <v>77.989999999999995</v>
      </c>
      <c r="P1255" s="72">
        <v>0</v>
      </c>
      <c r="Q1255" s="73"/>
    </row>
    <row r="1256" spans="1:17" ht="14.25" customHeight="1">
      <c r="A1256" s="64" t="s">
        <v>132</v>
      </c>
      <c r="B1256" s="65">
        <v>46083</v>
      </c>
      <c r="C1256" s="66">
        <f t="shared" si="17"/>
        <v>3</v>
      </c>
      <c r="D1256" s="66">
        <f t="shared" si="18"/>
        <v>2026</v>
      </c>
      <c r="E1256" s="67">
        <f t="shared" si="16"/>
        <v>46082</v>
      </c>
      <c r="F1256" s="27" t="s">
        <v>25</v>
      </c>
      <c r="G1256" s="68"/>
      <c r="H1256" s="68"/>
      <c r="I1256" s="64" t="s">
        <v>579</v>
      </c>
      <c r="J1256" s="69"/>
      <c r="K1256" s="69"/>
      <c r="L1256" s="70"/>
      <c r="M1256" s="70"/>
      <c r="N1256" s="65"/>
      <c r="O1256" s="71">
        <v>316.95</v>
      </c>
      <c r="P1256" s="72">
        <v>0</v>
      </c>
      <c r="Q1256" s="73"/>
    </row>
    <row r="1257" spans="1:17" ht="14.25" customHeight="1">
      <c r="A1257" s="64" t="s">
        <v>132</v>
      </c>
      <c r="B1257" s="65">
        <v>46083</v>
      </c>
      <c r="C1257" s="66">
        <f t="shared" si="17"/>
        <v>3</v>
      </c>
      <c r="D1257" s="66">
        <f t="shared" si="18"/>
        <v>2026</v>
      </c>
      <c r="E1257" s="67">
        <f t="shared" si="16"/>
        <v>46082</v>
      </c>
      <c r="F1257" s="27" t="s">
        <v>25</v>
      </c>
      <c r="G1257" s="68"/>
      <c r="H1257" s="68"/>
      <c r="I1257" s="64" t="s">
        <v>579</v>
      </c>
      <c r="J1257" s="69"/>
      <c r="K1257" s="69"/>
      <c r="L1257" s="70"/>
      <c r="M1257" s="70"/>
      <c r="N1257" s="65"/>
      <c r="O1257" s="71">
        <v>77.989999999999995</v>
      </c>
      <c r="P1257" s="72">
        <v>0</v>
      </c>
      <c r="Q1257" s="73"/>
    </row>
    <row r="1258" spans="1:17" ht="14.25" customHeight="1">
      <c r="A1258" s="64" t="s">
        <v>132</v>
      </c>
      <c r="B1258" s="65">
        <v>46113</v>
      </c>
      <c r="C1258" s="66">
        <f t="shared" si="17"/>
        <v>4</v>
      </c>
      <c r="D1258" s="66">
        <f t="shared" si="18"/>
        <v>2026</v>
      </c>
      <c r="E1258" s="67">
        <f t="shared" si="16"/>
        <v>46113</v>
      </c>
      <c r="F1258" s="27" t="s">
        <v>25</v>
      </c>
      <c r="G1258" s="68"/>
      <c r="H1258" s="68"/>
      <c r="I1258" s="64" t="s">
        <v>579</v>
      </c>
      <c r="J1258" s="69"/>
      <c r="K1258" s="69"/>
      <c r="L1258" s="70"/>
      <c r="M1258" s="70"/>
      <c r="N1258" s="65"/>
      <c r="O1258" s="71">
        <v>345.69</v>
      </c>
      <c r="P1258" s="72">
        <v>0</v>
      </c>
      <c r="Q1258" s="73"/>
    </row>
    <row r="1259" spans="1:17" ht="14.25" customHeight="1">
      <c r="A1259" s="64" t="s">
        <v>132</v>
      </c>
      <c r="B1259" s="65">
        <v>46114</v>
      </c>
      <c r="C1259" s="66">
        <f t="shared" si="17"/>
        <v>4</v>
      </c>
      <c r="D1259" s="66">
        <f t="shared" si="18"/>
        <v>2026</v>
      </c>
      <c r="E1259" s="67">
        <f t="shared" si="16"/>
        <v>46113</v>
      </c>
      <c r="F1259" s="27" t="s">
        <v>25</v>
      </c>
      <c r="G1259" s="68"/>
      <c r="H1259" s="68"/>
      <c r="I1259" s="64" t="s">
        <v>579</v>
      </c>
      <c r="J1259" s="69"/>
      <c r="K1259" s="69"/>
      <c r="L1259" s="70"/>
      <c r="M1259" s="70"/>
      <c r="N1259" s="65"/>
      <c r="O1259" s="71">
        <v>7.07</v>
      </c>
      <c r="P1259" s="72">
        <v>0</v>
      </c>
      <c r="Q1259" s="73"/>
    </row>
    <row r="1260" spans="1:17" ht="14.25" customHeight="1">
      <c r="A1260" s="64" t="s">
        <v>122</v>
      </c>
      <c r="B1260" s="65">
        <v>46024</v>
      </c>
      <c r="C1260" s="66">
        <f t="shared" si="17"/>
        <v>1</v>
      </c>
      <c r="D1260" s="66">
        <f t="shared" si="18"/>
        <v>2026</v>
      </c>
      <c r="E1260" s="67">
        <f t="shared" si="16"/>
        <v>46023</v>
      </c>
      <c r="F1260" s="27" t="s">
        <v>25</v>
      </c>
      <c r="G1260" s="68"/>
      <c r="H1260" s="68"/>
      <c r="I1260" s="64" t="s">
        <v>579</v>
      </c>
      <c r="J1260" s="69"/>
      <c r="K1260" s="69"/>
      <c r="L1260" s="70"/>
      <c r="M1260" s="70"/>
      <c r="N1260" s="65"/>
      <c r="O1260" s="71">
        <v>471.16</v>
      </c>
      <c r="P1260" s="72">
        <v>0</v>
      </c>
      <c r="Q1260" s="73"/>
    </row>
    <row r="1261" spans="1:17" ht="14.25" customHeight="1">
      <c r="A1261" s="64" t="s">
        <v>122</v>
      </c>
      <c r="B1261" s="65">
        <v>46024</v>
      </c>
      <c r="C1261" s="66">
        <f t="shared" si="17"/>
        <v>1</v>
      </c>
      <c r="D1261" s="66">
        <f t="shared" si="18"/>
        <v>2026</v>
      </c>
      <c r="E1261" s="67">
        <f t="shared" si="16"/>
        <v>46023</v>
      </c>
      <c r="F1261" s="27" t="s">
        <v>25</v>
      </c>
      <c r="G1261" s="68"/>
      <c r="H1261" s="68"/>
      <c r="I1261" s="64" t="s">
        <v>579</v>
      </c>
      <c r="J1261" s="69"/>
      <c r="K1261" s="69"/>
      <c r="L1261" s="70"/>
      <c r="M1261" s="70"/>
      <c r="N1261" s="65"/>
      <c r="O1261" s="71">
        <v>76.760000000000005</v>
      </c>
      <c r="P1261" s="72">
        <v>0</v>
      </c>
      <c r="Q1261" s="73"/>
    </row>
    <row r="1262" spans="1:17" ht="14.25" customHeight="1">
      <c r="A1262" s="64" t="s">
        <v>122</v>
      </c>
      <c r="B1262" s="65">
        <v>46024</v>
      </c>
      <c r="C1262" s="66">
        <f t="shared" si="17"/>
        <v>1</v>
      </c>
      <c r="D1262" s="66">
        <f t="shared" si="18"/>
        <v>2026</v>
      </c>
      <c r="E1262" s="67">
        <f t="shared" si="16"/>
        <v>46023</v>
      </c>
      <c r="F1262" s="27" t="s">
        <v>25</v>
      </c>
      <c r="G1262" s="68"/>
      <c r="H1262" s="68"/>
      <c r="I1262" s="64" t="s">
        <v>580</v>
      </c>
      <c r="J1262" s="69"/>
      <c r="K1262" s="69"/>
      <c r="L1262" s="70"/>
      <c r="M1262" s="70"/>
      <c r="N1262" s="65"/>
      <c r="O1262" s="71">
        <v>0</v>
      </c>
      <c r="P1262" s="72">
        <v>17.27</v>
      </c>
      <c r="Q1262" s="73"/>
    </row>
    <row r="1263" spans="1:17" ht="14.25" customHeight="1">
      <c r="A1263" s="64" t="s">
        <v>122</v>
      </c>
      <c r="B1263" s="65">
        <v>46024</v>
      </c>
      <c r="C1263" s="66">
        <f t="shared" si="17"/>
        <v>1</v>
      </c>
      <c r="D1263" s="66">
        <f t="shared" si="18"/>
        <v>2026</v>
      </c>
      <c r="E1263" s="67">
        <f t="shared" si="16"/>
        <v>46023</v>
      </c>
      <c r="F1263" s="27" t="s">
        <v>25</v>
      </c>
      <c r="G1263" s="68"/>
      <c r="H1263" s="68"/>
      <c r="I1263" s="64" t="s">
        <v>579</v>
      </c>
      <c r="J1263" s="69"/>
      <c r="K1263" s="69"/>
      <c r="L1263" s="70"/>
      <c r="M1263" s="70"/>
      <c r="N1263" s="65"/>
      <c r="O1263" s="71">
        <v>471.16</v>
      </c>
      <c r="P1263" s="72">
        <v>0</v>
      </c>
      <c r="Q1263" s="73"/>
    </row>
    <row r="1264" spans="1:17" ht="14.25" customHeight="1">
      <c r="A1264" s="64" t="s">
        <v>122</v>
      </c>
      <c r="B1264" s="65">
        <v>46024</v>
      </c>
      <c r="C1264" s="66">
        <f t="shared" si="17"/>
        <v>1</v>
      </c>
      <c r="D1264" s="66">
        <f t="shared" si="18"/>
        <v>2026</v>
      </c>
      <c r="E1264" s="67">
        <f t="shared" si="16"/>
        <v>46023</v>
      </c>
      <c r="F1264" s="27" t="s">
        <v>25</v>
      </c>
      <c r="G1264" s="68"/>
      <c r="H1264" s="68"/>
      <c r="I1264" s="64" t="s">
        <v>579</v>
      </c>
      <c r="J1264" s="69"/>
      <c r="K1264" s="69"/>
      <c r="L1264" s="70"/>
      <c r="M1264" s="70"/>
      <c r="N1264" s="65"/>
      <c r="O1264" s="71">
        <v>76.760000000000005</v>
      </c>
      <c r="P1264" s="72">
        <v>0</v>
      </c>
      <c r="Q1264" s="73"/>
    </row>
    <row r="1265" spans="1:17" ht="14.25" customHeight="1">
      <c r="A1265" s="64" t="s">
        <v>122</v>
      </c>
      <c r="B1265" s="65">
        <v>46024</v>
      </c>
      <c r="C1265" s="66">
        <f t="shared" si="17"/>
        <v>1</v>
      </c>
      <c r="D1265" s="66">
        <f t="shared" si="18"/>
        <v>2026</v>
      </c>
      <c r="E1265" s="67">
        <f t="shared" si="16"/>
        <v>46023</v>
      </c>
      <c r="F1265" s="27" t="s">
        <v>25</v>
      </c>
      <c r="G1265" s="68"/>
      <c r="H1265" s="68"/>
      <c r="I1265" s="64" t="s">
        <v>580</v>
      </c>
      <c r="J1265" s="69"/>
      <c r="K1265" s="69"/>
      <c r="L1265" s="70"/>
      <c r="M1265" s="70"/>
      <c r="N1265" s="65"/>
      <c r="O1265" s="71">
        <v>0</v>
      </c>
      <c r="P1265" s="72">
        <v>17.27</v>
      </c>
      <c r="Q1265" s="73"/>
    </row>
    <row r="1266" spans="1:17" ht="14.25" customHeight="1">
      <c r="A1266" s="64" t="s">
        <v>122</v>
      </c>
      <c r="B1266" s="65">
        <v>46050</v>
      </c>
      <c r="C1266" s="66">
        <f t="shared" si="17"/>
        <v>1</v>
      </c>
      <c r="D1266" s="66">
        <f t="shared" si="18"/>
        <v>2026</v>
      </c>
      <c r="E1266" s="67">
        <f t="shared" si="16"/>
        <v>46023</v>
      </c>
      <c r="F1266" s="27" t="s">
        <v>25</v>
      </c>
      <c r="G1266" s="68"/>
      <c r="H1266" s="68"/>
      <c r="I1266" s="64" t="s">
        <v>579</v>
      </c>
      <c r="J1266" s="69"/>
      <c r="K1266" s="69"/>
      <c r="L1266" s="70"/>
      <c r="M1266" s="70"/>
      <c r="N1266" s="65"/>
      <c r="O1266" s="71">
        <v>7.42</v>
      </c>
      <c r="P1266" s="72">
        <v>0</v>
      </c>
      <c r="Q1266" s="73"/>
    </row>
    <row r="1267" spans="1:17" ht="14.25" customHeight="1">
      <c r="A1267" s="64" t="s">
        <v>122</v>
      </c>
      <c r="B1267" s="65">
        <v>46050</v>
      </c>
      <c r="C1267" s="66">
        <f t="shared" si="17"/>
        <v>1</v>
      </c>
      <c r="D1267" s="66">
        <f t="shared" si="18"/>
        <v>2026</v>
      </c>
      <c r="E1267" s="67">
        <f t="shared" si="16"/>
        <v>46023</v>
      </c>
      <c r="F1267" s="27" t="s">
        <v>25</v>
      </c>
      <c r="G1267" s="68"/>
      <c r="H1267" s="68"/>
      <c r="I1267" s="64" t="s">
        <v>580</v>
      </c>
      <c r="J1267" s="69"/>
      <c r="K1267" s="69"/>
      <c r="L1267" s="70"/>
      <c r="M1267" s="70"/>
      <c r="N1267" s="65"/>
      <c r="O1267" s="71">
        <v>0</v>
      </c>
      <c r="P1267" s="72">
        <v>1.66</v>
      </c>
      <c r="Q1267" s="73"/>
    </row>
    <row r="1268" spans="1:17" ht="14.25" customHeight="1">
      <c r="A1268" s="64" t="s">
        <v>122</v>
      </c>
      <c r="B1268" s="65">
        <v>46055</v>
      </c>
      <c r="C1268" s="66">
        <f t="shared" si="17"/>
        <v>2</v>
      </c>
      <c r="D1268" s="66">
        <f t="shared" si="18"/>
        <v>2026</v>
      </c>
      <c r="E1268" s="67">
        <f t="shared" si="16"/>
        <v>46054</v>
      </c>
      <c r="F1268" s="27" t="s">
        <v>25</v>
      </c>
      <c r="G1268" s="68"/>
      <c r="H1268" s="68"/>
      <c r="I1268" s="64" t="s">
        <v>579</v>
      </c>
      <c r="J1268" s="69"/>
      <c r="K1268" s="69"/>
      <c r="L1268" s="70"/>
      <c r="M1268" s="70"/>
      <c r="N1268" s="65"/>
      <c r="O1268" s="71">
        <v>471.93</v>
      </c>
      <c r="P1268" s="72">
        <v>0</v>
      </c>
      <c r="Q1268" s="73"/>
    </row>
    <row r="1269" spans="1:17" ht="14.25" customHeight="1">
      <c r="A1269" s="64" t="s">
        <v>122</v>
      </c>
      <c r="B1269" s="65">
        <v>46055</v>
      </c>
      <c r="C1269" s="66">
        <f t="shared" si="17"/>
        <v>2</v>
      </c>
      <c r="D1269" s="66">
        <f t="shared" si="18"/>
        <v>2026</v>
      </c>
      <c r="E1269" s="67">
        <f t="shared" si="16"/>
        <v>46054</v>
      </c>
      <c r="F1269" s="27" t="s">
        <v>25</v>
      </c>
      <c r="G1269" s="68"/>
      <c r="H1269" s="68"/>
      <c r="I1269" s="64" t="s">
        <v>579</v>
      </c>
      <c r="J1269" s="69"/>
      <c r="K1269" s="69"/>
      <c r="L1269" s="70"/>
      <c r="M1269" s="70"/>
      <c r="N1269" s="65"/>
      <c r="O1269" s="71">
        <v>76.94</v>
      </c>
      <c r="P1269" s="72">
        <v>0</v>
      </c>
      <c r="Q1269" s="73"/>
    </row>
    <row r="1270" spans="1:17" ht="14.25" customHeight="1">
      <c r="A1270" s="64" t="s">
        <v>122</v>
      </c>
      <c r="B1270" s="65">
        <v>46055</v>
      </c>
      <c r="C1270" s="66">
        <f t="shared" si="17"/>
        <v>2</v>
      </c>
      <c r="D1270" s="66">
        <f t="shared" si="18"/>
        <v>2026</v>
      </c>
      <c r="E1270" s="67">
        <f t="shared" si="16"/>
        <v>46054</v>
      </c>
      <c r="F1270" s="27" t="s">
        <v>25</v>
      </c>
      <c r="G1270" s="68"/>
      <c r="H1270" s="68"/>
      <c r="I1270" s="64" t="s">
        <v>579</v>
      </c>
      <c r="J1270" s="69"/>
      <c r="K1270" s="69"/>
      <c r="L1270" s="70"/>
      <c r="M1270" s="70"/>
      <c r="N1270" s="65"/>
      <c r="O1270" s="71">
        <v>471.93</v>
      </c>
      <c r="P1270" s="72">
        <v>0</v>
      </c>
      <c r="Q1270" s="73"/>
    </row>
    <row r="1271" spans="1:17" ht="14.25" customHeight="1">
      <c r="A1271" s="64" t="s">
        <v>122</v>
      </c>
      <c r="B1271" s="65">
        <v>46055</v>
      </c>
      <c r="C1271" s="66">
        <f t="shared" si="17"/>
        <v>2</v>
      </c>
      <c r="D1271" s="66">
        <f t="shared" si="18"/>
        <v>2026</v>
      </c>
      <c r="E1271" s="67">
        <f t="shared" si="16"/>
        <v>46054</v>
      </c>
      <c r="F1271" s="27" t="s">
        <v>25</v>
      </c>
      <c r="G1271" s="68"/>
      <c r="H1271" s="68"/>
      <c r="I1271" s="64" t="s">
        <v>579</v>
      </c>
      <c r="J1271" s="69"/>
      <c r="K1271" s="69"/>
      <c r="L1271" s="70"/>
      <c r="M1271" s="70"/>
      <c r="N1271" s="65"/>
      <c r="O1271" s="71">
        <v>76.94</v>
      </c>
      <c r="P1271" s="72">
        <v>0</v>
      </c>
      <c r="Q1271" s="73"/>
    </row>
    <row r="1272" spans="1:17" ht="14.25" customHeight="1">
      <c r="A1272" s="64" t="s">
        <v>122</v>
      </c>
      <c r="B1272" s="65">
        <v>46065</v>
      </c>
      <c r="C1272" s="66">
        <f t="shared" si="17"/>
        <v>2</v>
      </c>
      <c r="D1272" s="66">
        <f t="shared" si="18"/>
        <v>2026</v>
      </c>
      <c r="E1272" s="67">
        <f t="shared" si="16"/>
        <v>46054</v>
      </c>
      <c r="F1272" s="27" t="s">
        <v>25</v>
      </c>
      <c r="G1272" s="68"/>
      <c r="H1272" s="68"/>
      <c r="I1272" s="64" t="s">
        <v>579</v>
      </c>
      <c r="J1272" s="69"/>
      <c r="K1272" s="69"/>
      <c r="L1272" s="70"/>
      <c r="M1272" s="70"/>
      <c r="N1272" s="65"/>
      <c r="O1272" s="71">
        <v>18.399999999999999</v>
      </c>
      <c r="P1272" s="72">
        <v>0</v>
      </c>
      <c r="Q1272" s="73"/>
    </row>
    <row r="1273" spans="1:17" ht="14.25" customHeight="1">
      <c r="A1273" s="64" t="s">
        <v>122</v>
      </c>
      <c r="B1273" s="65">
        <v>46083</v>
      </c>
      <c r="C1273" s="66">
        <f t="shared" si="17"/>
        <v>3</v>
      </c>
      <c r="D1273" s="66">
        <f t="shared" si="18"/>
        <v>2026</v>
      </c>
      <c r="E1273" s="67">
        <f t="shared" si="16"/>
        <v>46082</v>
      </c>
      <c r="F1273" s="27" t="s">
        <v>25</v>
      </c>
      <c r="G1273" s="68"/>
      <c r="H1273" s="68"/>
      <c r="I1273" s="64" t="s">
        <v>579</v>
      </c>
      <c r="J1273" s="69"/>
      <c r="K1273" s="69"/>
      <c r="L1273" s="70"/>
      <c r="M1273" s="70"/>
      <c r="N1273" s="65"/>
      <c r="O1273" s="71">
        <v>149.69</v>
      </c>
      <c r="P1273" s="72">
        <v>0</v>
      </c>
      <c r="Q1273" s="73"/>
    </row>
    <row r="1274" spans="1:17" ht="14.25" customHeight="1">
      <c r="A1274" s="64" t="s">
        <v>122</v>
      </c>
      <c r="B1274" s="65">
        <v>46083</v>
      </c>
      <c r="C1274" s="66">
        <f t="shared" si="17"/>
        <v>3</v>
      </c>
      <c r="D1274" s="66">
        <f t="shared" si="18"/>
        <v>2026</v>
      </c>
      <c r="E1274" s="67">
        <f t="shared" si="16"/>
        <v>46082</v>
      </c>
      <c r="F1274" s="27" t="s">
        <v>25</v>
      </c>
      <c r="G1274" s="68"/>
      <c r="H1274" s="68"/>
      <c r="I1274" s="64" t="s">
        <v>579</v>
      </c>
      <c r="J1274" s="69"/>
      <c r="K1274" s="69"/>
      <c r="L1274" s="70"/>
      <c r="M1274" s="70"/>
      <c r="N1274" s="65"/>
      <c r="O1274" s="71">
        <v>7.45</v>
      </c>
      <c r="P1274" s="72">
        <v>0</v>
      </c>
      <c r="Q1274" s="73"/>
    </row>
    <row r="1275" spans="1:17" ht="14.25" customHeight="1">
      <c r="A1275" s="64" t="s">
        <v>122</v>
      </c>
      <c r="B1275" s="65">
        <v>46083</v>
      </c>
      <c r="C1275" s="66">
        <f t="shared" si="17"/>
        <v>3</v>
      </c>
      <c r="D1275" s="66">
        <f t="shared" si="18"/>
        <v>2026</v>
      </c>
      <c r="E1275" s="67">
        <f t="shared" si="16"/>
        <v>46082</v>
      </c>
      <c r="F1275" s="27" t="s">
        <v>25</v>
      </c>
      <c r="G1275" s="68"/>
      <c r="H1275" s="68"/>
      <c r="I1275" s="64" t="s">
        <v>579</v>
      </c>
      <c r="J1275" s="69"/>
      <c r="K1275" s="69"/>
      <c r="L1275" s="70"/>
      <c r="M1275" s="70"/>
      <c r="N1275" s="65"/>
      <c r="O1275" s="71">
        <v>149.69</v>
      </c>
      <c r="P1275" s="72">
        <v>0</v>
      </c>
      <c r="Q1275" s="73"/>
    </row>
    <row r="1276" spans="1:17" ht="14.25" customHeight="1">
      <c r="A1276" s="64" t="s">
        <v>122</v>
      </c>
      <c r="B1276" s="65">
        <v>46111</v>
      </c>
      <c r="C1276" s="66">
        <f t="shared" si="17"/>
        <v>3</v>
      </c>
      <c r="D1276" s="66">
        <f t="shared" si="18"/>
        <v>2026</v>
      </c>
      <c r="E1276" s="67">
        <f t="shared" si="16"/>
        <v>46082</v>
      </c>
      <c r="F1276" s="27" t="s">
        <v>25</v>
      </c>
      <c r="G1276" s="68"/>
      <c r="H1276" s="68"/>
      <c r="I1276" s="64" t="s">
        <v>579</v>
      </c>
      <c r="J1276" s="69"/>
      <c r="K1276" s="69"/>
      <c r="L1276" s="70"/>
      <c r="M1276" s="70"/>
      <c r="N1276" s="65"/>
      <c r="O1276" s="71">
        <v>7.47</v>
      </c>
      <c r="P1276" s="72">
        <v>0</v>
      </c>
      <c r="Q1276" s="73"/>
    </row>
    <row r="1277" spans="1:17" ht="14.25" customHeight="1">
      <c r="A1277" s="64" t="s">
        <v>122</v>
      </c>
      <c r="B1277" s="65">
        <v>46113</v>
      </c>
      <c r="C1277" s="66">
        <f t="shared" si="17"/>
        <v>4</v>
      </c>
      <c r="D1277" s="66">
        <f t="shared" si="18"/>
        <v>2026</v>
      </c>
      <c r="E1277" s="67">
        <f t="shared" ref="E1277" si="19">(C1277&amp;"/"&amp;D1277)*1</f>
        <v>46113</v>
      </c>
      <c r="F1277" s="27" t="s">
        <v>25</v>
      </c>
      <c r="G1277" s="68"/>
      <c r="H1277" s="68"/>
      <c r="I1277" s="64" t="s">
        <v>579</v>
      </c>
      <c r="J1277" s="69"/>
      <c r="K1277" s="69"/>
      <c r="L1277" s="70"/>
      <c r="M1277" s="70"/>
      <c r="N1277" s="65"/>
      <c r="O1277" s="71">
        <v>163.26</v>
      </c>
      <c r="P1277" s="72">
        <v>0</v>
      </c>
      <c r="Q1277" s="73"/>
    </row>
  </sheetData>
  <autoFilter ref="A1:Q1277" xr:uid="{00000000-0009-0000-0000-000001000000}"/>
  <dataValidations count="3">
    <dataValidation type="list" allowBlank="1" showErrorMessage="1" sqref="A609:A1277" xr:uid="{00000000-0002-0000-0100-000000000000}">
      <formula1>"ALDEIA DO FUTURO,CEDESP,CCINTER,EMPODERA CHEF,QUALIFICANDO O FUTURO,AMPLIFICANDO O FUTURO,PROJETO SE LIGA JOVEM,SOM QUE NOS UNE,CONSOLIDADO"</formula1>
    </dataValidation>
    <dataValidation type="list" allowBlank="1" showErrorMessage="1" sqref="A217 A224 A227 A230:A231 A233:A234" xr:uid="{00000000-0002-0000-0100-000001000000}">
      <formula1>"ALDEIA DO FUTURO,CEDESP,CCINTER,PROJETO SE LIGA JOVEM,CONSOLIDADO"</formula1>
    </dataValidation>
    <dataValidation type="list" allowBlank="1" showErrorMessage="1" sqref="A298:A332 A334" xr:uid="{00000000-0002-0000-0100-000002000000}">
      <formula1>"ALDEIA DO FUTURO,CEDESP,CCINTER,EMPODERA CHEFE,PROJETO SE LIGA JOVEM,CONSOLIDADO"</formula1>
    </dataValidation>
  </dataValidations>
  <pageMargins left="0.511811024" right="0.511811024" top="0.78740157499999996" bottom="0.78740157499999996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Q1317"/>
  <sheetViews>
    <sheetView showGridLines="0" workbookViewId="0">
      <pane ySplit="1" topLeftCell="A2" activePane="bottomLeft" state="frozen"/>
      <selection pane="bottomLeft" activeCell="G1318" sqref="G1318"/>
    </sheetView>
  </sheetViews>
  <sheetFormatPr defaultColWidth="12.6640625" defaultRowHeight="15" customHeight="1"/>
  <cols>
    <col min="1" max="1" width="28.33203125" customWidth="1"/>
    <col min="2" max="3" width="10.33203125" customWidth="1"/>
    <col min="4" max="4" width="8.6640625" customWidth="1"/>
    <col min="5" max="5" width="13.33203125" customWidth="1"/>
    <col min="6" max="6" width="41.44140625" customWidth="1"/>
    <col min="7" max="13" width="8.6640625" customWidth="1"/>
    <col min="14" max="14" width="12.21875" customWidth="1"/>
    <col min="15" max="16" width="14" customWidth="1"/>
    <col min="17" max="17" width="10.44140625" customWidth="1"/>
    <col min="18" max="18" width="11.88671875" customWidth="1"/>
    <col min="19" max="26" width="8.6640625" customWidth="1"/>
  </cols>
  <sheetData>
    <row r="1" spans="1:17" ht="14.25" customHeight="1">
      <c r="A1" s="93" t="s">
        <v>106</v>
      </c>
      <c r="B1" s="93" t="s">
        <v>107</v>
      </c>
      <c r="C1" s="94" t="s">
        <v>108</v>
      </c>
      <c r="D1" s="94" t="s">
        <v>109</v>
      </c>
      <c r="E1" s="95" t="s">
        <v>110</v>
      </c>
      <c r="F1" s="94" t="s">
        <v>111</v>
      </c>
      <c r="G1" s="96" t="s">
        <v>112</v>
      </c>
      <c r="H1" s="96" t="s">
        <v>113</v>
      </c>
      <c r="I1" s="94" t="s">
        <v>114</v>
      </c>
      <c r="J1" s="94" t="s">
        <v>115</v>
      </c>
      <c r="K1" s="97" t="s">
        <v>116</v>
      </c>
      <c r="L1" s="94" t="s">
        <v>117</v>
      </c>
      <c r="M1" s="94" t="s">
        <v>106</v>
      </c>
      <c r="N1" s="97" t="s">
        <v>4</v>
      </c>
      <c r="O1" s="98" t="s">
        <v>118</v>
      </c>
      <c r="P1" s="99" t="s">
        <v>119</v>
      </c>
      <c r="Q1" s="63">
        <v>20725.400000000001</v>
      </c>
    </row>
    <row r="2" spans="1:17" ht="14.25" hidden="1" customHeight="1">
      <c r="A2" s="5" t="s">
        <v>122</v>
      </c>
      <c r="B2" s="100">
        <v>46023</v>
      </c>
      <c r="C2" s="66">
        <f t="shared" ref="C2:C105" si="0">MONTH(B2)</f>
        <v>1</v>
      </c>
      <c r="D2" s="66">
        <f t="shared" ref="D2:D105" si="1">YEAR(B2)</f>
        <v>2026</v>
      </c>
      <c r="E2" s="67">
        <f t="shared" ref="E2:E105" si="2">(C2&amp;"/"&amp;D2)*1</f>
        <v>46023</v>
      </c>
      <c r="F2" s="21" t="s">
        <v>8</v>
      </c>
      <c r="N2" s="5" t="s">
        <v>5</v>
      </c>
      <c r="O2" s="2">
        <v>198962.2</v>
      </c>
      <c r="P2" s="2">
        <v>0</v>
      </c>
    </row>
    <row r="3" spans="1:17" ht="14.25" hidden="1" customHeight="1">
      <c r="A3" s="5" t="s">
        <v>122</v>
      </c>
      <c r="B3" s="100">
        <v>46054</v>
      </c>
      <c r="C3" s="66">
        <f t="shared" si="0"/>
        <v>2</v>
      </c>
      <c r="D3" s="66">
        <f t="shared" si="1"/>
        <v>2026</v>
      </c>
      <c r="E3" s="67">
        <f t="shared" si="2"/>
        <v>46054</v>
      </c>
      <c r="F3" s="21" t="s">
        <v>8</v>
      </c>
      <c r="N3" s="5" t="s">
        <v>5</v>
      </c>
      <c r="O3" s="2">
        <v>198962.2</v>
      </c>
      <c r="P3" s="2">
        <v>0</v>
      </c>
    </row>
    <row r="4" spans="1:17" ht="14.25" hidden="1" customHeight="1">
      <c r="A4" s="5" t="s">
        <v>122</v>
      </c>
      <c r="B4" s="100">
        <v>46082</v>
      </c>
      <c r="C4" s="66">
        <f t="shared" si="0"/>
        <v>3</v>
      </c>
      <c r="D4" s="66">
        <f t="shared" si="1"/>
        <v>2026</v>
      </c>
      <c r="E4" s="67">
        <f t="shared" si="2"/>
        <v>46082</v>
      </c>
      <c r="F4" s="21" t="s">
        <v>8</v>
      </c>
      <c r="N4" s="5" t="s">
        <v>5</v>
      </c>
      <c r="O4" s="2">
        <v>198962.2</v>
      </c>
      <c r="P4" s="2">
        <v>0</v>
      </c>
    </row>
    <row r="5" spans="1:17" ht="14.25" hidden="1" customHeight="1">
      <c r="A5" s="5" t="s">
        <v>122</v>
      </c>
      <c r="B5" s="100">
        <v>46113</v>
      </c>
      <c r="C5" s="66">
        <f t="shared" si="0"/>
        <v>4</v>
      </c>
      <c r="D5" s="66">
        <f t="shared" si="1"/>
        <v>2026</v>
      </c>
      <c r="E5" s="67">
        <f t="shared" si="2"/>
        <v>46113</v>
      </c>
      <c r="F5" s="21" t="s">
        <v>8</v>
      </c>
      <c r="N5" s="5" t="s">
        <v>5</v>
      </c>
      <c r="O5" s="2">
        <v>198962.2</v>
      </c>
      <c r="P5" s="2">
        <v>0</v>
      </c>
    </row>
    <row r="6" spans="1:17" ht="14.25" hidden="1" customHeight="1">
      <c r="A6" s="5" t="s">
        <v>122</v>
      </c>
      <c r="B6" s="100">
        <v>46143</v>
      </c>
      <c r="C6" s="66">
        <f t="shared" si="0"/>
        <v>5</v>
      </c>
      <c r="D6" s="66">
        <f t="shared" si="1"/>
        <v>2026</v>
      </c>
      <c r="E6" s="67">
        <f t="shared" si="2"/>
        <v>46143</v>
      </c>
      <c r="F6" s="21" t="s">
        <v>8</v>
      </c>
      <c r="N6" s="5" t="s">
        <v>5</v>
      </c>
      <c r="O6" s="2">
        <v>198962.2</v>
      </c>
      <c r="P6" s="2">
        <v>0</v>
      </c>
    </row>
    <row r="7" spans="1:17" ht="14.25" hidden="1" customHeight="1">
      <c r="A7" s="5" t="s">
        <v>122</v>
      </c>
      <c r="B7" s="100">
        <v>46204</v>
      </c>
      <c r="C7" s="66">
        <f t="shared" si="0"/>
        <v>7</v>
      </c>
      <c r="D7" s="66">
        <f t="shared" si="1"/>
        <v>2026</v>
      </c>
      <c r="E7" s="67">
        <f t="shared" si="2"/>
        <v>46204</v>
      </c>
      <c r="F7" s="21" t="s">
        <v>8</v>
      </c>
      <c r="N7" s="5" t="s">
        <v>5</v>
      </c>
      <c r="O7" s="2">
        <v>198962.2</v>
      </c>
      <c r="P7" s="2">
        <v>0</v>
      </c>
    </row>
    <row r="8" spans="1:17" ht="14.25" hidden="1" customHeight="1">
      <c r="A8" s="5" t="s">
        <v>122</v>
      </c>
      <c r="B8" s="100">
        <v>46204</v>
      </c>
      <c r="C8" s="66">
        <f t="shared" si="0"/>
        <v>7</v>
      </c>
      <c r="D8" s="66">
        <f t="shared" si="1"/>
        <v>2026</v>
      </c>
      <c r="E8" s="67">
        <f t="shared" si="2"/>
        <v>46204</v>
      </c>
      <c r="F8" s="21" t="s">
        <v>8</v>
      </c>
      <c r="N8" s="5" t="s">
        <v>5</v>
      </c>
      <c r="O8" s="2">
        <v>198962.2</v>
      </c>
      <c r="P8" s="2">
        <v>0</v>
      </c>
    </row>
    <row r="9" spans="1:17" ht="14.25" hidden="1" customHeight="1">
      <c r="A9" s="5" t="s">
        <v>122</v>
      </c>
      <c r="B9" s="100">
        <v>46235</v>
      </c>
      <c r="C9" s="66">
        <f t="shared" si="0"/>
        <v>8</v>
      </c>
      <c r="D9" s="66">
        <f t="shared" si="1"/>
        <v>2026</v>
      </c>
      <c r="E9" s="67">
        <f t="shared" si="2"/>
        <v>46235</v>
      </c>
      <c r="F9" s="21" t="s">
        <v>8</v>
      </c>
      <c r="N9" s="5" t="s">
        <v>5</v>
      </c>
      <c r="O9" s="2">
        <v>198962.2</v>
      </c>
      <c r="P9" s="2">
        <v>0</v>
      </c>
    </row>
    <row r="10" spans="1:17" ht="14.25" hidden="1" customHeight="1">
      <c r="A10" s="5" t="s">
        <v>122</v>
      </c>
      <c r="B10" s="100">
        <v>46266</v>
      </c>
      <c r="C10" s="66">
        <f t="shared" si="0"/>
        <v>9</v>
      </c>
      <c r="D10" s="66">
        <f t="shared" si="1"/>
        <v>2026</v>
      </c>
      <c r="E10" s="67">
        <f t="shared" si="2"/>
        <v>46266</v>
      </c>
      <c r="F10" s="21" t="s">
        <v>8</v>
      </c>
      <c r="N10" s="5" t="s">
        <v>5</v>
      </c>
      <c r="O10" s="2">
        <v>198962.2</v>
      </c>
      <c r="P10" s="2">
        <v>0</v>
      </c>
    </row>
    <row r="11" spans="1:17" ht="14.25" hidden="1" customHeight="1">
      <c r="A11" s="5" t="s">
        <v>122</v>
      </c>
      <c r="B11" s="100">
        <v>46296</v>
      </c>
      <c r="C11" s="66">
        <f t="shared" si="0"/>
        <v>10</v>
      </c>
      <c r="D11" s="66">
        <f t="shared" si="1"/>
        <v>2026</v>
      </c>
      <c r="E11" s="67">
        <f t="shared" si="2"/>
        <v>46296</v>
      </c>
      <c r="F11" s="21" t="s">
        <v>8</v>
      </c>
      <c r="N11" s="5" t="s">
        <v>5</v>
      </c>
      <c r="O11" s="2">
        <v>198962.2</v>
      </c>
      <c r="P11" s="2">
        <v>0</v>
      </c>
    </row>
    <row r="12" spans="1:17" ht="14.25" hidden="1" customHeight="1">
      <c r="A12" s="5" t="s">
        <v>122</v>
      </c>
      <c r="B12" s="100">
        <v>46327</v>
      </c>
      <c r="C12" s="66">
        <f t="shared" si="0"/>
        <v>11</v>
      </c>
      <c r="D12" s="66">
        <f t="shared" si="1"/>
        <v>2026</v>
      </c>
      <c r="E12" s="67">
        <f t="shared" si="2"/>
        <v>46327</v>
      </c>
      <c r="F12" s="21" t="s">
        <v>8</v>
      </c>
      <c r="N12" s="5" t="s">
        <v>5</v>
      </c>
      <c r="O12" s="2">
        <v>198962.2</v>
      </c>
      <c r="P12" s="2">
        <v>0</v>
      </c>
    </row>
    <row r="13" spans="1:17" ht="14.25" hidden="1" customHeight="1">
      <c r="A13" s="5" t="s">
        <v>122</v>
      </c>
      <c r="B13" s="100">
        <v>46357</v>
      </c>
      <c r="C13" s="66">
        <f t="shared" si="0"/>
        <v>12</v>
      </c>
      <c r="D13" s="66">
        <f t="shared" si="1"/>
        <v>2026</v>
      </c>
      <c r="E13" s="67">
        <f t="shared" si="2"/>
        <v>46357</v>
      </c>
      <c r="F13" s="21" t="s">
        <v>8</v>
      </c>
      <c r="N13" s="5" t="s">
        <v>5</v>
      </c>
      <c r="O13" s="2">
        <v>198962.2</v>
      </c>
      <c r="P13" s="2">
        <v>0</v>
      </c>
    </row>
    <row r="14" spans="1:17" ht="14.25" hidden="1" customHeight="1">
      <c r="A14" s="5" t="s">
        <v>132</v>
      </c>
      <c r="B14" s="100">
        <v>46023</v>
      </c>
      <c r="C14" s="66">
        <f t="shared" si="0"/>
        <v>1</v>
      </c>
      <c r="D14" s="66">
        <f t="shared" si="1"/>
        <v>2026</v>
      </c>
      <c r="E14" s="67">
        <f t="shared" si="2"/>
        <v>46023</v>
      </c>
      <c r="F14" s="21" t="s">
        <v>9</v>
      </c>
      <c r="N14" s="5" t="s">
        <v>5</v>
      </c>
      <c r="O14" s="2">
        <v>61890.6</v>
      </c>
      <c r="P14" s="2">
        <v>0</v>
      </c>
    </row>
    <row r="15" spans="1:17" ht="14.25" hidden="1" customHeight="1">
      <c r="A15" s="5" t="s">
        <v>132</v>
      </c>
      <c r="B15" s="100">
        <v>46054</v>
      </c>
      <c r="C15" s="66">
        <f t="shared" si="0"/>
        <v>2</v>
      </c>
      <c r="D15" s="66">
        <f t="shared" si="1"/>
        <v>2026</v>
      </c>
      <c r="E15" s="67">
        <f t="shared" si="2"/>
        <v>46054</v>
      </c>
      <c r="F15" s="21" t="s">
        <v>9</v>
      </c>
      <c r="N15" s="5" t="s">
        <v>5</v>
      </c>
      <c r="O15" s="2">
        <v>61890.6</v>
      </c>
      <c r="P15" s="2">
        <v>0</v>
      </c>
    </row>
    <row r="16" spans="1:17" ht="14.25" hidden="1" customHeight="1">
      <c r="A16" s="5" t="s">
        <v>132</v>
      </c>
      <c r="B16" s="100">
        <v>46082</v>
      </c>
      <c r="C16" s="66">
        <f t="shared" si="0"/>
        <v>3</v>
      </c>
      <c r="D16" s="66">
        <f t="shared" si="1"/>
        <v>2026</v>
      </c>
      <c r="E16" s="67">
        <f t="shared" si="2"/>
        <v>46082</v>
      </c>
      <c r="F16" s="21" t="s">
        <v>9</v>
      </c>
      <c r="N16" s="5" t="s">
        <v>5</v>
      </c>
      <c r="O16" s="2">
        <v>61890.6</v>
      </c>
      <c r="P16" s="2">
        <v>0</v>
      </c>
    </row>
    <row r="17" spans="1:16" ht="14.25" hidden="1" customHeight="1">
      <c r="A17" s="5" t="s">
        <v>132</v>
      </c>
      <c r="B17" s="100">
        <v>46113</v>
      </c>
      <c r="C17" s="66">
        <f t="shared" si="0"/>
        <v>4</v>
      </c>
      <c r="D17" s="66">
        <f t="shared" si="1"/>
        <v>2026</v>
      </c>
      <c r="E17" s="67">
        <f t="shared" si="2"/>
        <v>46113</v>
      </c>
      <c r="F17" s="21" t="s">
        <v>9</v>
      </c>
      <c r="N17" s="5" t="s">
        <v>5</v>
      </c>
      <c r="O17" s="2">
        <v>61890.6</v>
      </c>
      <c r="P17" s="2">
        <v>0</v>
      </c>
    </row>
    <row r="18" spans="1:16" ht="14.25" hidden="1" customHeight="1">
      <c r="A18" s="5" t="s">
        <v>132</v>
      </c>
      <c r="B18" s="100">
        <v>46143</v>
      </c>
      <c r="C18" s="66">
        <f t="shared" si="0"/>
        <v>5</v>
      </c>
      <c r="D18" s="66">
        <f t="shared" si="1"/>
        <v>2026</v>
      </c>
      <c r="E18" s="67">
        <f t="shared" si="2"/>
        <v>46143</v>
      </c>
      <c r="F18" s="21" t="s">
        <v>9</v>
      </c>
      <c r="N18" s="5" t="s">
        <v>5</v>
      </c>
      <c r="O18" s="2">
        <v>61890.6</v>
      </c>
      <c r="P18" s="2">
        <v>0</v>
      </c>
    </row>
    <row r="19" spans="1:16" ht="14.25" hidden="1" customHeight="1">
      <c r="A19" s="5" t="s">
        <v>132</v>
      </c>
      <c r="B19" s="100">
        <v>46204</v>
      </c>
      <c r="C19" s="66">
        <f t="shared" si="0"/>
        <v>7</v>
      </c>
      <c r="D19" s="66">
        <f t="shared" si="1"/>
        <v>2026</v>
      </c>
      <c r="E19" s="67">
        <f t="shared" si="2"/>
        <v>46204</v>
      </c>
      <c r="F19" s="21" t="s">
        <v>9</v>
      </c>
      <c r="N19" s="5" t="s">
        <v>5</v>
      </c>
      <c r="O19" s="2">
        <v>61890.6</v>
      </c>
      <c r="P19" s="2">
        <v>0</v>
      </c>
    </row>
    <row r="20" spans="1:16" ht="14.25" hidden="1" customHeight="1">
      <c r="A20" s="5" t="s">
        <v>132</v>
      </c>
      <c r="B20" s="100">
        <v>46204</v>
      </c>
      <c r="C20" s="66">
        <f t="shared" si="0"/>
        <v>7</v>
      </c>
      <c r="D20" s="66">
        <f t="shared" si="1"/>
        <v>2026</v>
      </c>
      <c r="E20" s="67">
        <f t="shared" si="2"/>
        <v>46204</v>
      </c>
      <c r="F20" s="21" t="s">
        <v>9</v>
      </c>
      <c r="N20" s="5" t="s">
        <v>5</v>
      </c>
      <c r="O20" s="2">
        <v>61890.6</v>
      </c>
      <c r="P20" s="2">
        <v>0</v>
      </c>
    </row>
    <row r="21" spans="1:16" ht="14.25" hidden="1" customHeight="1">
      <c r="A21" s="5" t="s">
        <v>132</v>
      </c>
      <c r="B21" s="100">
        <v>46235</v>
      </c>
      <c r="C21" s="66">
        <f t="shared" si="0"/>
        <v>8</v>
      </c>
      <c r="D21" s="66">
        <f t="shared" si="1"/>
        <v>2026</v>
      </c>
      <c r="E21" s="67">
        <f t="shared" si="2"/>
        <v>46235</v>
      </c>
      <c r="F21" s="21" t="s">
        <v>9</v>
      </c>
      <c r="N21" s="5" t="s">
        <v>5</v>
      </c>
      <c r="O21" s="2">
        <v>61890.6</v>
      </c>
      <c r="P21" s="2">
        <v>0</v>
      </c>
    </row>
    <row r="22" spans="1:16" ht="14.25" hidden="1" customHeight="1">
      <c r="A22" s="5" t="s">
        <v>132</v>
      </c>
      <c r="B22" s="100">
        <v>46266</v>
      </c>
      <c r="C22" s="66">
        <f t="shared" si="0"/>
        <v>9</v>
      </c>
      <c r="D22" s="66">
        <f t="shared" si="1"/>
        <v>2026</v>
      </c>
      <c r="E22" s="67">
        <f t="shared" si="2"/>
        <v>46266</v>
      </c>
      <c r="F22" s="21" t="s">
        <v>9</v>
      </c>
      <c r="N22" s="5" t="s">
        <v>5</v>
      </c>
      <c r="O22" s="2">
        <v>61890.6</v>
      </c>
      <c r="P22" s="2">
        <v>0</v>
      </c>
    </row>
    <row r="23" spans="1:16" ht="14.25" hidden="1" customHeight="1">
      <c r="A23" s="5" t="s">
        <v>132</v>
      </c>
      <c r="B23" s="100">
        <v>46296</v>
      </c>
      <c r="C23" s="66">
        <f t="shared" si="0"/>
        <v>10</v>
      </c>
      <c r="D23" s="66">
        <f t="shared" si="1"/>
        <v>2026</v>
      </c>
      <c r="E23" s="67">
        <f t="shared" si="2"/>
        <v>46296</v>
      </c>
      <c r="F23" s="21" t="s">
        <v>9</v>
      </c>
      <c r="N23" s="5" t="s">
        <v>5</v>
      </c>
      <c r="O23" s="2">
        <v>61890.6</v>
      </c>
      <c r="P23" s="2">
        <v>0</v>
      </c>
    </row>
    <row r="24" spans="1:16" ht="14.25" hidden="1" customHeight="1">
      <c r="A24" s="5" t="s">
        <v>132</v>
      </c>
      <c r="B24" s="100">
        <v>46327</v>
      </c>
      <c r="C24" s="66">
        <f t="shared" si="0"/>
        <v>11</v>
      </c>
      <c r="D24" s="66">
        <f t="shared" si="1"/>
        <v>2026</v>
      </c>
      <c r="E24" s="67">
        <f t="shared" si="2"/>
        <v>46327</v>
      </c>
      <c r="F24" s="21" t="s">
        <v>9</v>
      </c>
      <c r="N24" s="5" t="s">
        <v>5</v>
      </c>
      <c r="O24" s="2">
        <v>61890.6</v>
      </c>
      <c r="P24" s="2">
        <v>0</v>
      </c>
    </row>
    <row r="25" spans="1:16" ht="14.25" hidden="1" customHeight="1">
      <c r="A25" s="5" t="s">
        <v>132</v>
      </c>
      <c r="B25" s="100">
        <v>46357</v>
      </c>
      <c r="C25" s="66">
        <f t="shared" si="0"/>
        <v>12</v>
      </c>
      <c r="D25" s="66">
        <f t="shared" si="1"/>
        <v>2026</v>
      </c>
      <c r="E25" s="67">
        <f t="shared" si="2"/>
        <v>46357</v>
      </c>
      <c r="F25" s="21" t="s">
        <v>9</v>
      </c>
      <c r="N25" s="5" t="s">
        <v>5</v>
      </c>
      <c r="O25" s="2">
        <v>61890.6</v>
      </c>
      <c r="P25" s="2">
        <v>0</v>
      </c>
    </row>
    <row r="26" spans="1:16" ht="14.25" hidden="1" customHeight="1">
      <c r="A26" s="5" t="s">
        <v>122</v>
      </c>
      <c r="B26" s="100">
        <v>46023</v>
      </c>
      <c r="C26" s="66">
        <f t="shared" si="0"/>
        <v>1</v>
      </c>
      <c r="D26" s="66">
        <f t="shared" si="1"/>
        <v>2026</v>
      </c>
      <c r="E26" s="67">
        <f t="shared" si="2"/>
        <v>46023</v>
      </c>
      <c r="F26" s="21" t="s">
        <v>33</v>
      </c>
      <c r="N26" s="5" t="s">
        <v>5</v>
      </c>
      <c r="O26" s="2">
        <v>0</v>
      </c>
      <c r="P26" s="2">
        <v>600</v>
      </c>
    </row>
    <row r="27" spans="1:16" ht="14.25" hidden="1" customHeight="1">
      <c r="A27" s="5" t="s">
        <v>122</v>
      </c>
      <c r="B27" s="100">
        <v>46023</v>
      </c>
      <c r="C27" s="66">
        <f t="shared" si="0"/>
        <v>1</v>
      </c>
      <c r="D27" s="66">
        <f t="shared" si="1"/>
        <v>2026</v>
      </c>
      <c r="E27" s="67">
        <f t="shared" si="2"/>
        <v>46023</v>
      </c>
      <c r="F27" s="21" t="s">
        <v>37</v>
      </c>
      <c r="N27" s="5" t="s">
        <v>5</v>
      </c>
      <c r="O27" s="2">
        <v>0</v>
      </c>
      <c r="P27" s="2">
        <v>3100</v>
      </c>
    </row>
    <row r="28" spans="1:16" ht="14.25" hidden="1" customHeight="1">
      <c r="A28" s="5" t="s">
        <v>122</v>
      </c>
      <c r="B28" s="100">
        <v>46023</v>
      </c>
      <c r="C28" s="66">
        <f t="shared" si="0"/>
        <v>1</v>
      </c>
      <c r="D28" s="66">
        <f t="shared" si="1"/>
        <v>2026</v>
      </c>
      <c r="E28" s="67">
        <f t="shared" si="2"/>
        <v>46023</v>
      </c>
      <c r="F28" s="21" t="s">
        <v>40</v>
      </c>
      <c r="N28" s="5" t="s">
        <v>5</v>
      </c>
      <c r="O28" s="2">
        <v>0</v>
      </c>
      <c r="P28" s="2">
        <v>6651</v>
      </c>
    </row>
    <row r="29" spans="1:16" ht="14.25" hidden="1" customHeight="1">
      <c r="A29" s="5" t="s">
        <v>122</v>
      </c>
      <c r="B29" s="100">
        <v>46023</v>
      </c>
      <c r="C29" s="66">
        <f t="shared" si="0"/>
        <v>1</v>
      </c>
      <c r="D29" s="66">
        <f t="shared" si="1"/>
        <v>2026</v>
      </c>
      <c r="E29" s="67">
        <f t="shared" si="2"/>
        <v>46023</v>
      </c>
      <c r="F29" s="21" t="s">
        <v>43</v>
      </c>
      <c r="N29" s="5" t="s">
        <v>5</v>
      </c>
      <c r="O29" s="2">
        <v>0</v>
      </c>
      <c r="P29" s="2">
        <v>53800</v>
      </c>
    </row>
    <row r="30" spans="1:16" ht="14.25" hidden="1" customHeight="1">
      <c r="A30" s="5" t="s">
        <v>122</v>
      </c>
      <c r="B30" s="100">
        <v>46023</v>
      </c>
      <c r="C30" s="66">
        <f t="shared" si="0"/>
        <v>1</v>
      </c>
      <c r="D30" s="66">
        <f t="shared" si="1"/>
        <v>2026</v>
      </c>
      <c r="E30" s="67">
        <f t="shared" si="2"/>
        <v>46023</v>
      </c>
      <c r="F30" s="21" t="s">
        <v>44</v>
      </c>
      <c r="N30" s="5" t="s">
        <v>5</v>
      </c>
      <c r="O30" s="2">
        <v>0</v>
      </c>
      <c r="P30" s="2">
        <v>200</v>
      </c>
    </row>
    <row r="31" spans="1:16" ht="14.25" hidden="1" customHeight="1">
      <c r="A31" s="5" t="s">
        <v>122</v>
      </c>
      <c r="B31" s="100">
        <v>46023</v>
      </c>
      <c r="C31" s="66">
        <f t="shared" si="0"/>
        <v>1</v>
      </c>
      <c r="D31" s="66">
        <f t="shared" si="1"/>
        <v>2026</v>
      </c>
      <c r="E31" s="67">
        <f t="shared" si="2"/>
        <v>46023</v>
      </c>
      <c r="F31" s="21" t="s">
        <v>45</v>
      </c>
      <c r="N31" s="5" t="s">
        <v>5</v>
      </c>
      <c r="O31" s="2">
        <v>0</v>
      </c>
      <c r="P31" s="2">
        <v>200</v>
      </c>
    </row>
    <row r="32" spans="1:16" ht="14.25" hidden="1" customHeight="1">
      <c r="A32" s="5" t="s">
        <v>122</v>
      </c>
      <c r="B32" s="100">
        <v>46023</v>
      </c>
      <c r="C32" s="66">
        <f t="shared" si="0"/>
        <v>1</v>
      </c>
      <c r="D32" s="66">
        <f t="shared" si="1"/>
        <v>2026</v>
      </c>
      <c r="E32" s="67">
        <f t="shared" si="2"/>
        <v>46023</v>
      </c>
      <c r="F32" s="21" t="s">
        <v>47</v>
      </c>
      <c r="N32" s="5" t="s">
        <v>5</v>
      </c>
      <c r="O32" s="2">
        <v>0</v>
      </c>
      <c r="P32" s="2">
        <v>2000</v>
      </c>
    </row>
    <row r="33" spans="1:16" ht="14.25" hidden="1" customHeight="1">
      <c r="A33" s="5" t="s">
        <v>122</v>
      </c>
      <c r="B33" s="100">
        <v>46023</v>
      </c>
      <c r="C33" s="66">
        <f t="shared" si="0"/>
        <v>1</v>
      </c>
      <c r="D33" s="66">
        <f t="shared" si="1"/>
        <v>2026</v>
      </c>
      <c r="E33" s="67">
        <f t="shared" si="2"/>
        <v>46023</v>
      </c>
      <c r="F33" s="21" t="s">
        <v>98</v>
      </c>
      <c r="N33" s="5" t="s">
        <v>5</v>
      </c>
      <c r="O33" s="2">
        <v>0</v>
      </c>
      <c r="P33" s="2">
        <v>46464</v>
      </c>
    </row>
    <row r="34" spans="1:16" ht="14.25" hidden="1" customHeight="1">
      <c r="A34" s="5" t="s">
        <v>122</v>
      </c>
      <c r="B34" s="100">
        <v>46023</v>
      </c>
      <c r="C34" s="66">
        <f t="shared" si="0"/>
        <v>1</v>
      </c>
      <c r="D34" s="66">
        <f t="shared" si="1"/>
        <v>2026</v>
      </c>
      <c r="E34" s="67">
        <f t="shared" si="2"/>
        <v>46023</v>
      </c>
      <c r="F34" s="21" t="s">
        <v>80</v>
      </c>
      <c r="N34" s="5" t="s">
        <v>5</v>
      </c>
      <c r="O34" s="2">
        <v>0</v>
      </c>
      <c r="P34" s="2">
        <v>1400</v>
      </c>
    </row>
    <row r="35" spans="1:16" ht="14.25" hidden="1" customHeight="1">
      <c r="A35" s="5" t="s">
        <v>122</v>
      </c>
      <c r="B35" s="100">
        <v>46023</v>
      </c>
      <c r="C35" s="66">
        <f t="shared" si="0"/>
        <v>1</v>
      </c>
      <c r="D35" s="66">
        <f t="shared" si="1"/>
        <v>2026</v>
      </c>
      <c r="E35" s="67">
        <f t="shared" si="2"/>
        <v>46023</v>
      </c>
      <c r="F35" s="21" t="s">
        <v>77</v>
      </c>
      <c r="N35" s="5" t="s">
        <v>5</v>
      </c>
      <c r="O35" s="2">
        <v>0</v>
      </c>
      <c r="P35" s="2">
        <v>1071</v>
      </c>
    </row>
    <row r="36" spans="1:16" ht="14.25" hidden="1" customHeight="1">
      <c r="A36" s="5" t="s">
        <v>122</v>
      </c>
      <c r="B36" s="100">
        <v>46023</v>
      </c>
      <c r="C36" s="66">
        <f t="shared" si="0"/>
        <v>1</v>
      </c>
      <c r="D36" s="66">
        <f t="shared" si="1"/>
        <v>2026</v>
      </c>
      <c r="E36" s="67">
        <f t="shared" si="2"/>
        <v>46023</v>
      </c>
      <c r="F36" s="21" t="s">
        <v>78</v>
      </c>
      <c r="N36" s="5" t="s">
        <v>5</v>
      </c>
      <c r="O36" s="2">
        <v>0</v>
      </c>
      <c r="P36" s="2">
        <v>1000.19</v>
      </c>
    </row>
    <row r="37" spans="1:16" ht="14.25" hidden="1" customHeight="1">
      <c r="A37" s="5" t="s">
        <v>122</v>
      </c>
      <c r="B37" s="100">
        <v>46023</v>
      </c>
      <c r="C37" s="66">
        <f t="shared" si="0"/>
        <v>1</v>
      </c>
      <c r="D37" s="66">
        <f t="shared" si="1"/>
        <v>2026</v>
      </c>
      <c r="E37" s="67">
        <f t="shared" si="2"/>
        <v>46023</v>
      </c>
      <c r="F37" s="21" t="s">
        <v>49</v>
      </c>
      <c r="N37" s="5" t="s">
        <v>5</v>
      </c>
      <c r="O37" s="2">
        <v>0</v>
      </c>
      <c r="P37" s="2">
        <v>1190.99</v>
      </c>
    </row>
    <row r="38" spans="1:16" ht="14.25" hidden="1" customHeight="1">
      <c r="A38" s="5" t="s">
        <v>122</v>
      </c>
      <c r="B38" s="100">
        <v>46023</v>
      </c>
      <c r="C38" s="66">
        <f t="shared" si="0"/>
        <v>1</v>
      </c>
      <c r="D38" s="66">
        <f t="shared" si="1"/>
        <v>2026</v>
      </c>
      <c r="E38" s="67">
        <f t="shared" si="2"/>
        <v>46023</v>
      </c>
      <c r="F38" s="21" t="s">
        <v>55</v>
      </c>
      <c r="N38" s="5" t="s">
        <v>5</v>
      </c>
      <c r="O38" s="2">
        <v>0</v>
      </c>
      <c r="P38" s="2">
        <v>1190.99</v>
      </c>
    </row>
    <row r="39" spans="1:16" ht="14.25" hidden="1" customHeight="1">
      <c r="A39" s="5" t="s">
        <v>122</v>
      </c>
      <c r="B39" s="100">
        <v>46023</v>
      </c>
      <c r="C39" s="66">
        <f t="shared" si="0"/>
        <v>1</v>
      </c>
      <c r="D39" s="66">
        <f t="shared" si="1"/>
        <v>2026</v>
      </c>
      <c r="E39" s="67">
        <f t="shared" si="2"/>
        <v>46023</v>
      </c>
      <c r="F39" s="21" t="s">
        <v>54</v>
      </c>
      <c r="N39" s="5" t="s">
        <v>5</v>
      </c>
      <c r="O39" s="2">
        <v>0</v>
      </c>
      <c r="P39" s="2">
        <v>1518</v>
      </c>
    </row>
    <row r="40" spans="1:16" ht="14.25" hidden="1" customHeight="1">
      <c r="A40" s="5" t="s">
        <v>122</v>
      </c>
      <c r="B40" s="100">
        <v>46054</v>
      </c>
      <c r="C40" s="66">
        <f t="shared" si="0"/>
        <v>2</v>
      </c>
      <c r="D40" s="66">
        <f t="shared" si="1"/>
        <v>2026</v>
      </c>
      <c r="E40" s="67">
        <f t="shared" si="2"/>
        <v>46054</v>
      </c>
      <c r="F40" s="21" t="s">
        <v>33</v>
      </c>
      <c r="N40" s="5" t="s">
        <v>5</v>
      </c>
      <c r="O40" s="2">
        <v>0</v>
      </c>
      <c r="P40" s="2">
        <v>600</v>
      </c>
    </row>
    <row r="41" spans="1:16" ht="14.25" hidden="1" customHeight="1">
      <c r="A41" s="5" t="s">
        <v>122</v>
      </c>
      <c r="B41" s="100">
        <v>46054</v>
      </c>
      <c r="C41" s="66">
        <f t="shared" si="0"/>
        <v>2</v>
      </c>
      <c r="D41" s="66">
        <f t="shared" si="1"/>
        <v>2026</v>
      </c>
      <c r="E41" s="67">
        <f t="shared" si="2"/>
        <v>46054</v>
      </c>
      <c r="F41" s="21" t="s">
        <v>37</v>
      </c>
      <c r="N41" s="5" t="s">
        <v>5</v>
      </c>
      <c r="O41" s="2">
        <v>0</v>
      </c>
      <c r="P41" s="2">
        <v>3100</v>
      </c>
    </row>
    <row r="42" spans="1:16" ht="14.25" hidden="1" customHeight="1">
      <c r="A42" s="5" t="s">
        <v>122</v>
      </c>
      <c r="B42" s="100">
        <v>46054</v>
      </c>
      <c r="C42" s="66">
        <f t="shared" si="0"/>
        <v>2</v>
      </c>
      <c r="D42" s="66">
        <f t="shared" si="1"/>
        <v>2026</v>
      </c>
      <c r="E42" s="67">
        <f t="shared" si="2"/>
        <v>46054</v>
      </c>
      <c r="F42" s="21" t="s">
        <v>40</v>
      </c>
      <c r="N42" s="5" t="s">
        <v>5</v>
      </c>
      <c r="O42" s="2">
        <v>0</v>
      </c>
      <c r="P42" s="2">
        <v>6651</v>
      </c>
    </row>
    <row r="43" spans="1:16" ht="14.25" hidden="1" customHeight="1">
      <c r="A43" s="5" t="s">
        <v>122</v>
      </c>
      <c r="B43" s="100">
        <v>46054</v>
      </c>
      <c r="C43" s="66">
        <f t="shared" si="0"/>
        <v>2</v>
      </c>
      <c r="D43" s="66">
        <f t="shared" si="1"/>
        <v>2026</v>
      </c>
      <c r="E43" s="67">
        <f t="shared" si="2"/>
        <v>46054</v>
      </c>
      <c r="F43" s="21" t="s">
        <v>43</v>
      </c>
      <c r="N43" s="5" t="s">
        <v>5</v>
      </c>
      <c r="O43" s="2">
        <v>0</v>
      </c>
      <c r="P43" s="2">
        <v>53800</v>
      </c>
    </row>
    <row r="44" spans="1:16" ht="14.25" hidden="1" customHeight="1">
      <c r="A44" s="5" t="s">
        <v>122</v>
      </c>
      <c r="B44" s="100">
        <v>46054</v>
      </c>
      <c r="C44" s="66">
        <f t="shared" si="0"/>
        <v>2</v>
      </c>
      <c r="D44" s="66">
        <f t="shared" si="1"/>
        <v>2026</v>
      </c>
      <c r="E44" s="67">
        <f t="shared" si="2"/>
        <v>46054</v>
      </c>
      <c r="F44" s="21" t="s">
        <v>44</v>
      </c>
      <c r="N44" s="5" t="s">
        <v>5</v>
      </c>
      <c r="O44" s="2">
        <v>0</v>
      </c>
      <c r="P44" s="2">
        <v>200</v>
      </c>
    </row>
    <row r="45" spans="1:16" ht="14.25" hidden="1" customHeight="1">
      <c r="A45" s="5" t="s">
        <v>122</v>
      </c>
      <c r="B45" s="100">
        <v>46054</v>
      </c>
      <c r="C45" s="66">
        <f t="shared" si="0"/>
        <v>2</v>
      </c>
      <c r="D45" s="66">
        <f t="shared" si="1"/>
        <v>2026</v>
      </c>
      <c r="E45" s="67">
        <f t="shared" si="2"/>
        <v>46054</v>
      </c>
      <c r="F45" s="21" t="s">
        <v>45</v>
      </c>
      <c r="N45" s="5" t="s">
        <v>5</v>
      </c>
      <c r="O45" s="2">
        <v>0</v>
      </c>
      <c r="P45" s="2">
        <v>200</v>
      </c>
    </row>
    <row r="46" spans="1:16" ht="14.25" hidden="1" customHeight="1">
      <c r="A46" s="5" t="s">
        <v>122</v>
      </c>
      <c r="B46" s="100">
        <v>46054</v>
      </c>
      <c r="C46" s="66">
        <f t="shared" si="0"/>
        <v>2</v>
      </c>
      <c r="D46" s="66">
        <f t="shared" si="1"/>
        <v>2026</v>
      </c>
      <c r="E46" s="67">
        <f t="shared" si="2"/>
        <v>46054</v>
      </c>
      <c r="F46" s="21" t="s">
        <v>47</v>
      </c>
      <c r="N46" s="5" t="s">
        <v>5</v>
      </c>
      <c r="O46" s="2">
        <v>0</v>
      </c>
      <c r="P46" s="2">
        <v>2000</v>
      </c>
    </row>
    <row r="47" spans="1:16" ht="14.25" hidden="1" customHeight="1">
      <c r="A47" s="5" t="s">
        <v>122</v>
      </c>
      <c r="B47" s="100">
        <v>46054</v>
      </c>
      <c r="C47" s="66">
        <f t="shared" si="0"/>
        <v>2</v>
      </c>
      <c r="D47" s="66">
        <f t="shared" si="1"/>
        <v>2026</v>
      </c>
      <c r="E47" s="67">
        <f t="shared" si="2"/>
        <v>46054</v>
      </c>
      <c r="F47" s="21" t="s">
        <v>98</v>
      </c>
      <c r="N47" s="5" t="s">
        <v>5</v>
      </c>
      <c r="O47" s="2">
        <v>0</v>
      </c>
      <c r="P47" s="2">
        <v>46464</v>
      </c>
    </row>
    <row r="48" spans="1:16" ht="14.25" hidden="1" customHeight="1">
      <c r="A48" s="5" t="s">
        <v>122</v>
      </c>
      <c r="B48" s="100">
        <v>46054</v>
      </c>
      <c r="C48" s="66">
        <f t="shared" si="0"/>
        <v>2</v>
      </c>
      <c r="D48" s="66">
        <f t="shared" si="1"/>
        <v>2026</v>
      </c>
      <c r="E48" s="67">
        <f t="shared" si="2"/>
        <v>46054</v>
      </c>
      <c r="F48" s="21" t="s">
        <v>80</v>
      </c>
      <c r="N48" s="5" t="s">
        <v>5</v>
      </c>
      <c r="O48" s="2">
        <v>0</v>
      </c>
      <c r="P48" s="2">
        <v>1400</v>
      </c>
    </row>
    <row r="49" spans="1:16" ht="14.25" hidden="1" customHeight="1">
      <c r="A49" s="5" t="s">
        <v>122</v>
      </c>
      <c r="B49" s="100">
        <v>46054</v>
      </c>
      <c r="C49" s="66">
        <f t="shared" si="0"/>
        <v>2</v>
      </c>
      <c r="D49" s="66">
        <f t="shared" si="1"/>
        <v>2026</v>
      </c>
      <c r="E49" s="67">
        <f t="shared" si="2"/>
        <v>46054</v>
      </c>
      <c r="F49" s="21" t="s">
        <v>77</v>
      </c>
      <c r="N49" s="5" t="s">
        <v>5</v>
      </c>
      <c r="O49" s="2">
        <v>0</v>
      </c>
      <c r="P49" s="2">
        <v>1071</v>
      </c>
    </row>
    <row r="50" spans="1:16" ht="14.25" hidden="1" customHeight="1">
      <c r="A50" s="5" t="s">
        <v>122</v>
      </c>
      <c r="B50" s="100">
        <v>46054</v>
      </c>
      <c r="C50" s="66">
        <f t="shared" si="0"/>
        <v>2</v>
      </c>
      <c r="D50" s="66">
        <f t="shared" si="1"/>
        <v>2026</v>
      </c>
      <c r="E50" s="67">
        <f t="shared" si="2"/>
        <v>46054</v>
      </c>
      <c r="F50" s="21" t="s">
        <v>78</v>
      </c>
      <c r="N50" s="5" t="s">
        <v>5</v>
      </c>
      <c r="O50" s="2">
        <v>0</v>
      </c>
      <c r="P50" s="2">
        <v>1000.19</v>
      </c>
    </row>
    <row r="51" spans="1:16" ht="14.25" hidden="1" customHeight="1">
      <c r="A51" s="5" t="s">
        <v>122</v>
      </c>
      <c r="B51" s="100">
        <v>46054</v>
      </c>
      <c r="C51" s="66">
        <f t="shared" si="0"/>
        <v>2</v>
      </c>
      <c r="D51" s="66">
        <f t="shared" si="1"/>
        <v>2026</v>
      </c>
      <c r="E51" s="67">
        <f t="shared" si="2"/>
        <v>46054</v>
      </c>
      <c r="F51" s="21" t="s">
        <v>49</v>
      </c>
      <c r="N51" s="5" t="s">
        <v>5</v>
      </c>
      <c r="O51" s="2">
        <v>0</v>
      </c>
      <c r="P51" s="2">
        <v>1190.99</v>
      </c>
    </row>
    <row r="52" spans="1:16" ht="14.25" hidden="1" customHeight="1">
      <c r="A52" s="5" t="s">
        <v>122</v>
      </c>
      <c r="B52" s="100">
        <v>46054</v>
      </c>
      <c r="C52" s="66">
        <f t="shared" si="0"/>
        <v>2</v>
      </c>
      <c r="D52" s="66">
        <f t="shared" si="1"/>
        <v>2026</v>
      </c>
      <c r="E52" s="67">
        <f t="shared" si="2"/>
        <v>46054</v>
      </c>
      <c r="F52" s="21" t="s">
        <v>55</v>
      </c>
      <c r="N52" s="5" t="s">
        <v>5</v>
      </c>
      <c r="O52" s="2">
        <v>0</v>
      </c>
      <c r="P52" s="2">
        <v>1190.99</v>
      </c>
    </row>
    <row r="53" spans="1:16" ht="14.25" hidden="1" customHeight="1">
      <c r="A53" s="5" t="s">
        <v>122</v>
      </c>
      <c r="B53" s="100">
        <v>46054</v>
      </c>
      <c r="C53" s="66">
        <f t="shared" si="0"/>
        <v>2</v>
      </c>
      <c r="D53" s="66">
        <f t="shared" si="1"/>
        <v>2026</v>
      </c>
      <c r="E53" s="67">
        <f t="shared" si="2"/>
        <v>46054</v>
      </c>
      <c r="F53" s="21" t="s">
        <v>54</v>
      </c>
      <c r="N53" s="5" t="s">
        <v>5</v>
      </c>
      <c r="O53" s="2">
        <v>0</v>
      </c>
      <c r="P53" s="2">
        <v>1518</v>
      </c>
    </row>
    <row r="54" spans="1:16" ht="14.25" hidden="1" customHeight="1">
      <c r="A54" s="5" t="s">
        <v>122</v>
      </c>
      <c r="B54" s="100">
        <v>46082</v>
      </c>
      <c r="C54" s="66">
        <f t="shared" si="0"/>
        <v>3</v>
      </c>
      <c r="D54" s="66">
        <f t="shared" si="1"/>
        <v>2026</v>
      </c>
      <c r="E54" s="67">
        <f t="shared" si="2"/>
        <v>46082</v>
      </c>
      <c r="F54" s="21" t="s">
        <v>33</v>
      </c>
      <c r="N54" s="5" t="s">
        <v>5</v>
      </c>
      <c r="O54" s="2">
        <v>0</v>
      </c>
      <c r="P54" s="2">
        <v>600</v>
      </c>
    </row>
    <row r="55" spans="1:16" ht="14.25" hidden="1" customHeight="1">
      <c r="A55" s="5" t="s">
        <v>122</v>
      </c>
      <c r="B55" s="100">
        <v>46082</v>
      </c>
      <c r="C55" s="66">
        <f t="shared" si="0"/>
        <v>3</v>
      </c>
      <c r="D55" s="66">
        <f t="shared" si="1"/>
        <v>2026</v>
      </c>
      <c r="E55" s="67">
        <f t="shared" si="2"/>
        <v>46082</v>
      </c>
      <c r="F55" s="21" t="s">
        <v>37</v>
      </c>
      <c r="N55" s="5" t="s">
        <v>5</v>
      </c>
      <c r="O55" s="2">
        <v>0</v>
      </c>
      <c r="P55" s="2">
        <v>3100</v>
      </c>
    </row>
    <row r="56" spans="1:16" ht="14.25" hidden="1" customHeight="1">
      <c r="A56" s="5" t="s">
        <v>122</v>
      </c>
      <c r="B56" s="100">
        <v>46082</v>
      </c>
      <c r="C56" s="66">
        <f t="shared" si="0"/>
        <v>3</v>
      </c>
      <c r="D56" s="66">
        <f t="shared" si="1"/>
        <v>2026</v>
      </c>
      <c r="E56" s="67">
        <f t="shared" si="2"/>
        <v>46082</v>
      </c>
      <c r="F56" s="21" t="s">
        <v>40</v>
      </c>
      <c r="N56" s="5" t="s">
        <v>5</v>
      </c>
      <c r="O56" s="2">
        <v>0</v>
      </c>
      <c r="P56" s="2">
        <v>6651</v>
      </c>
    </row>
    <row r="57" spans="1:16" ht="14.25" hidden="1" customHeight="1">
      <c r="A57" s="5" t="s">
        <v>122</v>
      </c>
      <c r="B57" s="100">
        <v>46082</v>
      </c>
      <c r="C57" s="66">
        <f t="shared" si="0"/>
        <v>3</v>
      </c>
      <c r="D57" s="66">
        <f t="shared" si="1"/>
        <v>2026</v>
      </c>
      <c r="E57" s="67">
        <f t="shared" si="2"/>
        <v>46082</v>
      </c>
      <c r="F57" s="21" t="s">
        <v>43</v>
      </c>
      <c r="N57" s="5" t="s">
        <v>5</v>
      </c>
      <c r="O57" s="2">
        <v>0</v>
      </c>
      <c r="P57" s="2">
        <v>53800</v>
      </c>
    </row>
    <row r="58" spans="1:16" ht="14.25" hidden="1" customHeight="1">
      <c r="A58" s="5" t="s">
        <v>122</v>
      </c>
      <c r="B58" s="100">
        <v>46082</v>
      </c>
      <c r="C58" s="66">
        <f t="shared" si="0"/>
        <v>3</v>
      </c>
      <c r="D58" s="66">
        <f t="shared" si="1"/>
        <v>2026</v>
      </c>
      <c r="E58" s="67">
        <f t="shared" si="2"/>
        <v>46082</v>
      </c>
      <c r="F58" s="21" t="s">
        <v>44</v>
      </c>
      <c r="N58" s="5" t="s">
        <v>5</v>
      </c>
      <c r="O58" s="2">
        <v>0</v>
      </c>
      <c r="P58" s="2">
        <v>200</v>
      </c>
    </row>
    <row r="59" spans="1:16" ht="14.25" hidden="1" customHeight="1">
      <c r="A59" s="5" t="s">
        <v>122</v>
      </c>
      <c r="B59" s="100">
        <v>46082</v>
      </c>
      <c r="C59" s="66">
        <f t="shared" si="0"/>
        <v>3</v>
      </c>
      <c r="D59" s="66">
        <f t="shared" si="1"/>
        <v>2026</v>
      </c>
      <c r="E59" s="67">
        <f t="shared" si="2"/>
        <v>46082</v>
      </c>
      <c r="F59" s="21" t="s">
        <v>45</v>
      </c>
      <c r="N59" s="5" t="s">
        <v>5</v>
      </c>
      <c r="O59" s="2">
        <v>0</v>
      </c>
      <c r="P59" s="2">
        <v>200</v>
      </c>
    </row>
    <row r="60" spans="1:16" ht="14.25" hidden="1" customHeight="1">
      <c r="A60" s="5" t="s">
        <v>122</v>
      </c>
      <c r="B60" s="100">
        <v>46082</v>
      </c>
      <c r="C60" s="66">
        <f t="shared" si="0"/>
        <v>3</v>
      </c>
      <c r="D60" s="66">
        <f t="shared" si="1"/>
        <v>2026</v>
      </c>
      <c r="E60" s="67">
        <f t="shared" si="2"/>
        <v>46082</v>
      </c>
      <c r="F60" s="21" t="s">
        <v>47</v>
      </c>
      <c r="N60" s="5" t="s">
        <v>5</v>
      </c>
      <c r="O60" s="2">
        <v>0</v>
      </c>
      <c r="P60" s="2">
        <v>2000</v>
      </c>
    </row>
    <row r="61" spans="1:16" ht="14.25" hidden="1" customHeight="1">
      <c r="A61" s="5" t="s">
        <v>122</v>
      </c>
      <c r="B61" s="100">
        <v>46082</v>
      </c>
      <c r="C61" s="66">
        <f t="shared" si="0"/>
        <v>3</v>
      </c>
      <c r="D61" s="66">
        <f t="shared" si="1"/>
        <v>2026</v>
      </c>
      <c r="E61" s="67">
        <f t="shared" si="2"/>
        <v>46082</v>
      </c>
      <c r="F61" s="21" t="s">
        <v>98</v>
      </c>
      <c r="N61" s="5" t="s">
        <v>5</v>
      </c>
      <c r="O61" s="2">
        <v>0</v>
      </c>
      <c r="P61" s="2">
        <v>46464</v>
      </c>
    </row>
    <row r="62" spans="1:16" ht="14.25" hidden="1" customHeight="1">
      <c r="A62" s="5" t="s">
        <v>122</v>
      </c>
      <c r="B62" s="100">
        <v>46082</v>
      </c>
      <c r="C62" s="66">
        <f t="shared" si="0"/>
        <v>3</v>
      </c>
      <c r="D62" s="66">
        <f t="shared" si="1"/>
        <v>2026</v>
      </c>
      <c r="E62" s="67">
        <f t="shared" si="2"/>
        <v>46082</v>
      </c>
      <c r="F62" s="21" t="s">
        <v>80</v>
      </c>
      <c r="N62" s="5" t="s">
        <v>5</v>
      </c>
      <c r="O62" s="2">
        <v>0</v>
      </c>
      <c r="P62" s="2">
        <v>1400</v>
      </c>
    </row>
    <row r="63" spans="1:16" ht="14.25" hidden="1" customHeight="1">
      <c r="A63" s="5" t="s">
        <v>122</v>
      </c>
      <c r="B63" s="100">
        <v>46082</v>
      </c>
      <c r="C63" s="66">
        <f t="shared" si="0"/>
        <v>3</v>
      </c>
      <c r="D63" s="66">
        <f t="shared" si="1"/>
        <v>2026</v>
      </c>
      <c r="E63" s="67">
        <f t="shared" si="2"/>
        <v>46082</v>
      </c>
      <c r="F63" s="21" t="s">
        <v>77</v>
      </c>
      <c r="N63" s="5" t="s">
        <v>5</v>
      </c>
      <c r="O63" s="2">
        <v>0</v>
      </c>
      <c r="P63" s="2">
        <v>1071</v>
      </c>
    </row>
    <row r="64" spans="1:16" ht="14.25" hidden="1" customHeight="1">
      <c r="A64" s="5" t="s">
        <v>122</v>
      </c>
      <c r="B64" s="100">
        <v>46082</v>
      </c>
      <c r="C64" s="66">
        <f t="shared" si="0"/>
        <v>3</v>
      </c>
      <c r="D64" s="66">
        <f t="shared" si="1"/>
        <v>2026</v>
      </c>
      <c r="E64" s="67">
        <f t="shared" si="2"/>
        <v>46082</v>
      </c>
      <c r="F64" s="21" t="s">
        <v>78</v>
      </c>
      <c r="N64" s="5" t="s">
        <v>5</v>
      </c>
      <c r="O64" s="2">
        <v>0</v>
      </c>
      <c r="P64" s="2">
        <v>1000.19</v>
      </c>
    </row>
    <row r="65" spans="1:16" ht="14.25" hidden="1" customHeight="1">
      <c r="A65" s="5" t="s">
        <v>122</v>
      </c>
      <c r="B65" s="100">
        <v>46082</v>
      </c>
      <c r="C65" s="66">
        <f t="shared" si="0"/>
        <v>3</v>
      </c>
      <c r="D65" s="66">
        <f t="shared" si="1"/>
        <v>2026</v>
      </c>
      <c r="E65" s="67">
        <f t="shared" si="2"/>
        <v>46082</v>
      </c>
      <c r="F65" s="21" t="s">
        <v>49</v>
      </c>
      <c r="N65" s="5" t="s">
        <v>5</v>
      </c>
      <c r="O65" s="2">
        <v>0</v>
      </c>
      <c r="P65" s="2">
        <v>1190.99</v>
      </c>
    </row>
    <row r="66" spans="1:16" ht="14.25" hidden="1" customHeight="1">
      <c r="A66" s="5" t="s">
        <v>122</v>
      </c>
      <c r="B66" s="100">
        <v>46082</v>
      </c>
      <c r="C66" s="66">
        <f t="shared" si="0"/>
        <v>3</v>
      </c>
      <c r="D66" s="66">
        <f t="shared" si="1"/>
        <v>2026</v>
      </c>
      <c r="E66" s="67">
        <f t="shared" si="2"/>
        <v>46082</v>
      </c>
      <c r="F66" s="21" t="s">
        <v>55</v>
      </c>
      <c r="N66" s="5" t="s">
        <v>5</v>
      </c>
      <c r="O66" s="2">
        <v>0</v>
      </c>
      <c r="P66" s="2">
        <v>1190.99</v>
      </c>
    </row>
    <row r="67" spans="1:16" ht="14.25" hidden="1" customHeight="1">
      <c r="A67" s="5" t="s">
        <v>122</v>
      </c>
      <c r="B67" s="100">
        <v>46082</v>
      </c>
      <c r="C67" s="66">
        <f t="shared" si="0"/>
        <v>3</v>
      </c>
      <c r="D67" s="66">
        <f t="shared" si="1"/>
        <v>2026</v>
      </c>
      <c r="E67" s="67">
        <f t="shared" si="2"/>
        <v>46082</v>
      </c>
      <c r="F67" s="21" t="s">
        <v>54</v>
      </c>
      <c r="N67" s="5" t="s">
        <v>5</v>
      </c>
      <c r="O67" s="2">
        <v>0</v>
      </c>
      <c r="P67" s="2">
        <v>1518</v>
      </c>
    </row>
    <row r="68" spans="1:16" ht="14.25" hidden="1" customHeight="1">
      <c r="A68" s="5" t="s">
        <v>122</v>
      </c>
      <c r="B68" s="100">
        <v>46113</v>
      </c>
      <c r="C68" s="66">
        <f t="shared" si="0"/>
        <v>4</v>
      </c>
      <c r="D68" s="66">
        <f t="shared" si="1"/>
        <v>2026</v>
      </c>
      <c r="E68" s="67">
        <f t="shared" si="2"/>
        <v>46113</v>
      </c>
      <c r="F68" s="21" t="s">
        <v>33</v>
      </c>
      <c r="N68" s="5" t="s">
        <v>5</v>
      </c>
      <c r="O68" s="2">
        <v>0</v>
      </c>
      <c r="P68" s="2">
        <v>600</v>
      </c>
    </row>
    <row r="69" spans="1:16" ht="14.25" hidden="1" customHeight="1">
      <c r="A69" s="5" t="s">
        <v>122</v>
      </c>
      <c r="B69" s="100">
        <v>46113</v>
      </c>
      <c r="C69" s="66">
        <f t="shared" si="0"/>
        <v>4</v>
      </c>
      <c r="D69" s="66">
        <f t="shared" si="1"/>
        <v>2026</v>
      </c>
      <c r="E69" s="67">
        <f t="shared" si="2"/>
        <v>46113</v>
      </c>
      <c r="F69" s="21" t="s">
        <v>37</v>
      </c>
      <c r="N69" s="5" t="s">
        <v>5</v>
      </c>
      <c r="O69" s="2">
        <v>0</v>
      </c>
      <c r="P69" s="2">
        <v>3100</v>
      </c>
    </row>
    <row r="70" spans="1:16" ht="14.25" hidden="1" customHeight="1">
      <c r="A70" s="5" t="s">
        <v>122</v>
      </c>
      <c r="B70" s="100">
        <v>46113</v>
      </c>
      <c r="C70" s="66">
        <f t="shared" si="0"/>
        <v>4</v>
      </c>
      <c r="D70" s="66">
        <f t="shared" si="1"/>
        <v>2026</v>
      </c>
      <c r="E70" s="67">
        <f t="shared" si="2"/>
        <v>46113</v>
      </c>
      <c r="F70" s="21" t="s">
        <v>40</v>
      </c>
      <c r="N70" s="5" t="s">
        <v>5</v>
      </c>
      <c r="O70" s="2">
        <v>0</v>
      </c>
      <c r="P70" s="2">
        <v>6651</v>
      </c>
    </row>
    <row r="71" spans="1:16" ht="14.25" hidden="1" customHeight="1">
      <c r="A71" s="5" t="s">
        <v>122</v>
      </c>
      <c r="B71" s="100">
        <v>46113</v>
      </c>
      <c r="C71" s="66">
        <f t="shared" si="0"/>
        <v>4</v>
      </c>
      <c r="D71" s="66">
        <f t="shared" si="1"/>
        <v>2026</v>
      </c>
      <c r="E71" s="67">
        <f t="shared" si="2"/>
        <v>46113</v>
      </c>
      <c r="F71" s="21" t="s">
        <v>43</v>
      </c>
      <c r="N71" s="5" t="s">
        <v>5</v>
      </c>
      <c r="O71" s="2">
        <v>0</v>
      </c>
      <c r="P71" s="2">
        <v>53800</v>
      </c>
    </row>
    <row r="72" spans="1:16" ht="14.25" hidden="1" customHeight="1">
      <c r="A72" s="5" t="s">
        <v>122</v>
      </c>
      <c r="B72" s="100">
        <v>46113</v>
      </c>
      <c r="C72" s="66">
        <f t="shared" si="0"/>
        <v>4</v>
      </c>
      <c r="D72" s="66">
        <f t="shared" si="1"/>
        <v>2026</v>
      </c>
      <c r="E72" s="67">
        <f t="shared" si="2"/>
        <v>46113</v>
      </c>
      <c r="F72" s="21" t="s">
        <v>44</v>
      </c>
      <c r="N72" s="5" t="s">
        <v>5</v>
      </c>
      <c r="O72" s="2">
        <v>0</v>
      </c>
      <c r="P72" s="2">
        <v>200</v>
      </c>
    </row>
    <row r="73" spans="1:16" ht="14.25" hidden="1" customHeight="1">
      <c r="A73" s="5" t="s">
        <v>122</v>
      </c>
      <c r="B73" s="100">
        <v>46113</v>
      </c>
      <c r="C73" s="66">
        <f t="shared" si="0"/>
        <v>4</v>
      </c>
      <c r="D73" s="66">
        <f t="shared" si="1"/>
        <v>2026</v>
      </c>
      <c r="E73" s="67">
        <f t="shared" si="2"/>
        <v>46113</v>
      </c>
      <c r="F73" s="21" t="s">
        <v>45</v>
      </c>
      <c r="N73" s="5" t="s">
        <v>5</v>
      </c>
      <c r="O73" s="2">
        <v>0</v>
      </c>
      <c r="P73" s="2">
        <v>200</v>
      </c>
    </row>
    <row r="74" spans="1:16" ht="14.25" hidden="1" customHeight="1">
      <c r="A74" s="5" t="s">
        <v>122</v>
      </c>
      <c r="B74" s="100">
        <v>46113</v>
      </c>
      <c r="C74" s="66">
        <f t="shared" si="0"/>
        <v>4</v>
      </c>
      <c r="D74" s="66">
        <f t="shared" si="1"/>
        <v>2026</v>
      </c>
      <c r="E74" s="67">
        <f t="shared" si="2"/>
        <v>46113</v>
      </c>
      <c r="F74" s="21" t="s">
        <v>47</v>
      </c>
      <c r="N74" s="5" t="s">
        <v>5</v>
      </c>
      <c r="O74" s="2">
        <v>0</v>
      </c>
      <c r="P74" s="2">
        <v>2000</v>
      </c>
    </row>
    <row r="75" spans="1:16" ht="14.25" hidden="1" customHeight="1">
      <c r="A75" s="5" t="s">
        <v>122</v>
      </c>
      <c r="B75" s="100">
        <v>46113</v>
      </c>
      <c r="C75" s="66">
        <f t="shared" si="0"/>
        <v>4</v>
      </c>
      <c r="D75" s="66">
        <f t="shared" si="1"/>
        <v>2026</v>
      </c>
      <c r="E75" s="67">
        <f t="shared" si="2"/>
        <v>46113</v>
      </c>
      <c r="F75" s="21" t="s">
        <v>98</v>
      </c>
      <c r="N75" s="5" t="s">
        <v>5</v>
      </c>
      <c r="O75" s="2">
        <v>0</v>
      </c>
      <c r="P75" s="2">
        <v>46464</v>
      </c>
    </row>
    <row r="76" spans="1:16" ht="14.25" hidden="1" customHeight="1">
      <c r="A76" s="5" t="s">
        <v>122</v>
      </c>
      <c r="B76" s="100">
        <v>46113</v>
      </c>
      <c r="C76" s="66">
        <f t="shared" si="0"/>
        <v>4</v>
      </c>
      <c r="D76" s="66">
        <f t="shared" si="1"/>
        <v>2026</v>
      </c>
      <c r="E76" s="67">
        <f t="shared" si="2"/>
        <v>46113</v>
      </c>
      <c r="F76" s="21" t="s">
        <v>80</v>
      </c>
      <c r="N76" s="5" t="s">
        <v>5</v>
      </c>
      <c r="O76" s="2">
        <v>0</v>
      </c>
      <c r="P76" s="2">
        <v>1400</v>
      </c>
    </row>
    <row r="77" spans="1:16" ht="14.25" hidden="1" customHeight="1">
      <c r="A77" s="5" t="s">
        <v>122</v>
      </c>
      <c r="B77" s="100">
        <v>46113</v>
      </c>
      <c r="C77" s="66">
        <f t="shared" si="0"/>
        <v>4</v>
      </c>
      <c r="D77" s="66">
        <f t="shared" si="1"/>
        <v>2026</v>
      </c>
      <c r="E77" s="67">
        <f t="shared" si="2"/>
        <v>46113</v>
      </c>
      <c r="F77" s="21" t="s">
        <v>77</v>
      </c>
      <c r="N77" s="5" t="s">
        <v>5</v>
      </c>
      <c r="O77" s="2">
        <v>0</v>
      </c>
      <c r="P77" s="2">
        <v>1071</v>
      </c>
    </row>
    <row r="78" spans="1:16" ht="14.25" hidden="1" customHeight="1">
      <c r="A78" s="5" t="s">
        <v>122</v>
      </c>
      <c r="B78" s="100">
        <v>46113</v>
      </c>
      <c r="C78" s="66">
        <f t="shared" si="0"/>
        <v>4</v>
      </c>
      <c r="D78" s="66">
        <f t="shared" si="1"/>
        <v>2026</v>
      </c>
      <c r="E78" s="67">
        <f t="shared" si="2"/>
        <v>46113</v>
      </c>
      <c r="F78" s="21" t="s">
        <v>78</v>
      </c>
      <c r="N78" s="5" t="s">
        <v>5</v>
      </c>
      <c r="O78" s="2">
        <v>0</v>
      </c>
      <c r="P78" s="2">
        <v>1000.19</v>
      </c>
    </row>
    <row r="79" spans="1:16" ht="14.25" hidden="1" customHeight="1">
      <c r="A79" s="5" t="s">
        <v>122</v>
      </c>
      <c r="B79" s="100">
        <v>46113</v>
      </c>
      <c r="C79" s="66">
        <f t="shared" si="0"/>
        <v>4</v>
      </c>
      <c r="D79" s="66">
        <f t="shared" si="1"/>
        <v>2026</v>
      </c>
      <c r="E79" s="67">
        <f t="shared" si="2"/>
        <v>46113</v>
      </c>
      <c r="F79" s="21" t="s">
        <v>49</v>
      </c>
      <c r="N79" s="5" t="s">
        <v>5</v>
      </c>
      <c r="O79" s="2">
        <v>0</v>
      </c>
      <c r="P79" s="2">
        <v>1190.99</v>
      </c>
    </row>
    <row r="80" spans="1:16" ht="14.25" hidden="1" customHeight="1">
      <c r="A80" s="5" t="s">
        <v>122</v>
      </c>
      <c r="B80" s="100">
        <v>46113</v>
      </c>
      <c r="C80" s="66">
        <f t="shared" si="0"/>
        <v>4</v>
      </c>
      <c r="D80" s="66">
        <f t="shared" si="1"/>
        <v>2026</v>
      </c>
      <c r="E80" s="67">
        <f t="shared" si="2"/>
        <v>46113</v>
      </c>
      <c r="F80" s="21" t="s">
        <v>55</v>
      </c>
      <c r="N80" s="5" t="s">
        <v>5</v>
      </c>
      <c r="O80" s="2">
        <v>0</v>
      </c>
      <c r="P80" s="2">
        <v>1190.99</v>
      </c>
    </row>
    <row r="81" spans="1:16" ht="14.25" hidden="1" customHeight="1">
      <c r="A81" s="5" t="s">
        <v>122</v>
      </c>
      <c r="B81" s="100">
        <v>46113</v>
      </c>
      <c r="C81" s="66">
        <f t="shared" si="0"/>
        <v>4</v>
      </c>
      <c r="D81" s="66">
        <f t="shared" si="1"/>
        <v>2026</v>
      </c>
      <c r="E81" s="67">
        <f t="shared" si="2"/>
        <v>46113</v>
      </c>
      <c r="F81" s="21" t="s">
        <v>54</v>
      </c>
      <c r="N81" s="5" t="s">
        <v>5</v>
      </c>
      <c r="O81" s="2">
        <v>0</v>
      </c>
      <c r="P81" s="2">
        <v>1518</v>
      </c>
    </row>
    <row r="82" spans="1:16" ht="14.25" hidden="1" customHeight="1">
      <c r="A82" s="5" t="s">
        <v>122</v>
      </c>
      <c r="B82" s="100">
        <v>46143</v>
      </c>
      <c r="C82" s="66">
        <f t="shared" si="0"/>
        <v>5</v>
      </c>
      <c r="D82" s="66">
        <f t="shared" si="1"/>
        <v>2026</v>
      </c>
      <c r="E82" s="67">
        <f t="shared" si="2"/>
        <v>46143</v>
      </c>
      <c r="F82" s="21" t="s">
        <v>33</v>
      </c>
      <c r="N82" s="5" t="s">
        <v>5</v>
      </c>
      <c r="O82" s="2">
        <v>0</v>
      </c>
      <c r="P82" s="2">
        <v>600</v>
      </c>
    </row>
    <row r="83" spans="1:16" ht="14.25" hidden="1" customHeight="1">
      <c r="A83" s="5" t="s">
        <v>122</v>
      </c>
      <c r="B83" s="100">
        <v>46143</v>
      </c>
      <c r="C83" s="66">
        <f t="shared" si="0"/>
        <v>5</v>
      </c>
      <c r="D83" s="66">
        <f t="shared" si="1"/>
        <v>2026</v>
      </c>
      <c r="E83" s="67">
        <f t="shared" si="2"/>
        <v>46143</v>
      </c>
      <c r="F83" s="21" t="s">
        <v>37</v>
      </c>
      <c r="N83" s="5" t="s">
        <v>5</v>
      </c>
      <c r="O83" s="2">
        <v>0</v>
      </c>
      <c r="P83" s="2">
        <v>3100</v>
      </c>
    </row>
    <row r="84" spans="1:16" ht="14.25" hidden="1" customHeight="1">
      <c r="A84" s="5" t="s">
        <v>122</v>
      </c>
      <c r="B84" s="100">
        <v>46143</v>
      </c>
      <c r="C84" s="66">
        <f t="shared" si="0"/>
        <v>5</v>
      </c>
      <c r="D84" s="66">
        <f t="shared" si="1"/>
        <v>2026</v>
      </c>
      <c r="E84" s="67">
        <f t="shared" si="2"/>
        <v>46143</v>
      </c>
      <c r="F84" s="21" t="s">
        <v>40</v>
      </c>
      <c r="N84" s="5" t="s">
        <v>5</v>
      </c>
      <c r="O84" s="2">
        <v>0</v>
      </c>
      <c r="P84" s="2">
        <v>6651</v>
      </c>
    </row>
    <row r="85" spans="1:16" ht="14.25" hidden="1" customHeight="1">
      <c r="A85" s="5" t="s">
        <v>122</v>
      </c>
      <c r="B85" s="100">
        <v>46143</v>
      </c>
      <c r="C85" s="66">
        <f t="shared" si="0"/>
        <v>5</v>
      </c>
      <c r="D85" s="66">
        <f t="shared" si="1"/>
        <v>2026</v>
      </c>
      <c r="E85" s="67">
        <f t="shared" si="2"/>
        <v>46143</v>
      </c>
      <c r="F85" s="21" t="s">
        <v>43</v>
      </c>
      <c r="N85" s="5" t="s">
        <v>5</v>
      </c>
      <c r="O85" s="2">
        <v>0</v>
      </c>
      <c r="P85" s="2">
        <v>53800</v>
      </c>
    </row>
    <row r="86" spans="1:16" ht="14.25" hidden="1" customHeight="1">
      <c r="A86" s="5" t="s">
        <v>122</v>
      </c>
      <c r="B86" s="100">
        <v>46143</v>
      </c>
      <c r="C86" s="66">
        <f t="shared" si="0"/>
        <v>5</v>
      </c>
      <c r="D86" s="66">
        <f t="shared" si="1"/>
        <v>2026</v>
      </c>
      <c r="E86" s="67">
        <f t="shared" si="2"/>
        <v>46143</v>
      </c>
      <c r="F86" s="21" t="s">
        <v>44</v>
      </c>
      <c r="N86" s="5" t="s">
        <v>5</v>
      </c>
      <c r="O86" s="2">
        <v>0</v>
      </c>
      <c r="P86" s="2">
        <v>200</v>
      </c>
    </row>
    <row r="87" spans="1:16" ht="14.25" hidden="1" customHeight="1">
      <c r="A87" s="5" t="s">
        <v>122</v>
      </c>
      <c r="B87" s="100">
        <v>46143</v>
      </c>
      <c r="C87" s="66">
        <f t="shared" si="0"/>
        <v>5</v>
      </c>
      <c r="D87" s="66">
        <f t="shared" si="1"/>
        <v>2026</v>
      </c>
      <c r="E87" s="67">
        <f t="shared" si="2"/>
        <v>46143</v>
      </c>
      <c r="F87" s="21" t="s">
        <v>45</v>
      </c>
      <c r="N87" s="5" t="s">
        <v>5</v>
      </c>
      <c r="O87" s="2">
        <v>0</v>
      </c>
      <c r="P87" s="2">
        <v>200</v>
      </c>
    </row>
    <row r="88" spans="1:16" ht="14.25" hidden="1" customHeight="1">
      <c r="A88" s="5" t="s">
        <v>122</v>
      </c>
      <c r="B88" s="100">
        <v>46143</v>
      </c>
      <c r="C88" s="66">
        <f t="shared" si="0"/>
        <v>5</v>
      </c>
      <c r="D88" s="66">
        <f t="shared" si="1"/>
        <v>2026</v>
      </c>
      <c r="E88" s="67">
        <f t="shared" si="2"/>
        <v>46143</v>
      </c>
      <c r="F88" s="21" t="s">
        <v>47</v>
      </c>
      <c r="N88" s="5" t="s">
        <v>5</v>
      </c>
      <c r="O88" s="2">
        <v>0</v>
      </c>
      <c r="P88" s="2">
        <v>2000</v>
      </c>
    </row>
    <row r="89" spans="1:16" ht="14.25" hidden="1" customHeight="1">
      <c r="A89" s="5" t="s">
        <v>122</v>
      </c>
      <c r="B89" s="100">
        <v>46143</v>
      </c>
      <c r="C89" s="66">
        <f t="shared" si="0"/>
        <v>5</v>
      </c>
      <c r="D89" s="66">
        <f t="shared" si="1"/>
        <v>2026</v>
      </c>
      <c r="E89" s="67">
        <f t="shared" si="2"/>
        <v>46143</v>
      </c>
      <c r="F89" s="21" t="s">
        <v>98</v>
      </c>
      <c r="N89" s="5" t="s">
        <v>5</v>
      </c>
      <c r="O89" s="2">
        <v>0</v>
      </c>
      <c r="P89" s="2">
        <v>46464</v>
      </c>
    </row>
    <row r="90" spans="1:16" ht="14.25" hidden="1" customHeight="1">
      <c r="A90" s="5" t="s">
        <v>122</v>
      </c>
      <c r="B90" s="100">
        <v>46143</v>
      </c>
      <c r="C90" s="66">
        <f t="shared" si="0"/>
        <v>5</v>
      </c>
      <c r="D90" s="66">
        <f t="shared" si="1"/>
        <v>2026</v>
      </c>
      <c r="E90" s="67">
        <f t="shared" si="2"/>
        <v>46143</v>
      </c>
      <c r="F90" s="21" t="s">
        <v>80</v>
      </c>
      <c r="N90" s="5" t="s">
        <v>5</v>
      </c>
      <c r="O90" s="2">
        <v>0</v>
      </c>
      <c r="P90" s="2">
        <v>1400</v>
      </c>
    </row>
    <row r="91" spans="1:16" ht="14.25" hidden="1" customHeight="1">
      <c r="A91" s="5" t="s">
        <v>122</v>
      </c>
      <c r="B91" s="100">
        <v>46143</v>
      </c>
      <c r="C91" s="66">
        <f t="shared" si="0"/>
        <v>5</v>
      </c>
      <c r="D91" s="66">
        <f t="shared" si="1"/>
        <v>2026</v>
      </c>
      <c r="E91" s="67">
        <f t="shared" si="2"/>
        <v>46143</v>
      </c>
      <c r="F91" s="21" t="s">
        <v>77</v>
      </c>
      <c r="N91" s="5" t="s">
        <v>5</v>
      </c>
      <c r="O91" s="2">
        <v>0</v>
      </c>
      <c r="P91" s="2">
        <v>1071</v>
      </c>
    </row>
    <row r="92" spans="1:16" ht="14.25" hidden="1" customHeight="1">
      <c r="A92" s="5" t="s">
        <v>122</v>
      </c>
      <c r="B92" s="100">
        <v>46143</v>
      </c>
      <c r="C92" s="66">
        <f t="shared" si="0"/>
        <v>5</v>
      </c>
      <c r="D92" s="66">
        <f t="shared" si="1"/>
        <v>2026</v>
      </c>
      <c r="E92" s="67">
        <f t="shared" si="2"/>
        <v>46143</v>
      </c>
      <c r="F92" s="21" t="s">
        <v>78</v>
      </c>
      <c r="N92" s="5" t="s">
        <v>5</v>
      </c>
      <c r="O92" s="2">
        <v>0</v>
      </c>
      <c r="P92" s="2">
        <v>1000.19</v>
      </c>
    </row>
    <row r="93" spans="1:16" ht="14.25" hidden="1" customHeight="1">
      <c r="A93" s="5" t="s">
        <v>122</v>
      </c>
      <c r="B93" s="100">
        <v>46143</v>
      </c>
      <c r="C93" s="66">
        <f t="shared" si="0"/>
        <v>5</v>
      </c>
      <c r="D93" s="66">
        <f t="shared" si="1"/>
        <v>2026</v>
      </c>
      <c r="E93" s="67">
        <f t="shared" si="2"/>
        <v>46143</v>
      </c>
      <c r="F93" s="21" t="s">
        <v>49</v>
      </c>
      <c r="N93" s="5" t="s">
        <v>5</v>
      </c>
      <c r="O93" s="2">
        <v>0</v>
      </c>
      <c r="P93" s="2">
        <v>1190.99</v>
      </c>
    </row>
    <row r="94" spans="1:16" ht="14.25" hidden="1" customHeight="1">
      <c r="A94" s="5" t="s">
        <v>122</v>
      </c>
      <c r="B94" s="100">
        <v>46143</v>
      </c>
      <c r="C94" s="66">
        <f t="shared" si="0"/>
        <v>5</v>
      </c>
      <c r="D94" s="66">
        <f t="shared" si="1"/>
        <v>2026</v>
      </c>
      <c r="E94" s="67">
        <f t="shared" si="2"/>
        <v>46143</v>
      </c>
      <c r="F94" s="21" t="s">
        <v>55</v>
      </c>
      <c r="N94" s="5" t="s">
        <v>5</v>
      </c>
      <c r="O94" s="2">
        <v>0</v>
      </c>
      <c r="P94" s="2">
        <v>1190.99</v>
      </c>
    </row>
    <row r="95" spans="1:16" ht="14.25" hidden="1" customHeight="1">
      <c r="A95" s="5" t="s">
        <v>122</v>
      </c>
      <c r="B95" s="100">
        <v>46143</v>
      </c>
      <c r="C95" s="66">
        <f t="shared" si="0"/>
        <v>5</v>
      </c>
      <c r="D95" s="66">
        <f t="shared" si="1"/>
        <v>2026</v>
      </c>
      <c r="E95" s="67">
        <f t="shared" si="2"/>
        <v>46143</v>
      </c>
      <c r="F95" s="21" t="s">
        <v>54</v>
      </c>
      <c r="N95" s="5" t="s">
        <v>5</v>
      </c>
      <c r="O95" s="2">
        <v>0</v>
      </c>
      <c r="P95" s="2">
        <v>1518</v>
      </c>
    </row>
    <row r="96" spans="1:16" ht="14.25" hidden="1" customHeight="1">
      <c r="A96" s="5" t="s">
        <v>122</v>
      </c>
      <c r="B96" s="100">
        <v>46204</v>
      </c>
      <c r="C96" s="66">
        <f t="shared" si="0"/>
        <v>7</v>
      </c>
      <c r="D96" s="66">
        <f t="shared" si="1"/>
        <v>2026</v>
      </c>
      <c r="E96" s="67">
        <f t="shared" si="2"/>
        <v>46204</v>
      </c>
      <c r="F96" s="21" t="s">
        <v>33</v>
      </c>
      <c r="N96" s="5" t="s">
        <v>5</v>
      </c>
      <c r="O96" s="2">
        <v>0</v>
      </c>
      <c r="P96" s="2">
        <v>600</v>
      </c>
    </row>
    <row r="97" spans="1:16" ht="14.25" hidden="1" customHeight="1">
      <c r="A97" s="5" t="s">
        <v>122</v>
      </c>
      <c r="B97" s="100">
        <v>46204</v>
      </c>
      <c r="C97" s="66">
        <f t="shared" si="0"/>
        <v>7</v>
      </c>
      <c r="D97" s="66">
        <f t="shared" si="1"/>
        <v>2026</v>
      </c>
      <c r="E97" s="67">
        <f t="shared" si="2"/>
        <v>46204</v>
      </c>
      <c r="F97" s="21" t="s">
        <v>37</v>
      </c>
      <c r="N97" s="5" t="s">
        <v>5</v>
      </c>
      <c r="O97" s="2">
        <v>0</v>
      </c>
      <c r="P97" s="2">
        <v>3100</v>
      </c>
    </row>
    <row r="98" spans="1:16" ht="14.25" hidden="1" customHeight="1">
      <c r="A98" s="5" t="s">
        <v>122</v>
      </c>
      <c r="B98" s="100">
        <v>46204</v>
      </c>
      <c r="C98" s="66">
        <f t="shared" si="0"/>
        <v>7</v>
      </c>
      <c r="D98" s="66">
        <f t="shared" si="1"/>
        <v>2026</v>
      </c>
      <c r="E98" s="67">
        <f t="shared" si="2"/>
        <v>46204</v>
      </c>
      <c r="F98" s="21" t="s">
        <v>40</v>
      </c>
      <c r="N98" s="5" t="s">
        <v>5</v>
      </c>
      <c r="O98" s="2">
        <v>0</v>
      </c>
      <c r="P98" s="2">
        <v>6651</v>
      </c>
    </row>
    <row r="99" spans="1:16" ht="14.25" hidden="1" customHeight="1">
      <c r="A99" s="5" t="s">
        <v>122</v>
      </c>
      <c r="B99" s="100">
        <v>46204</v>
      </c>
      <c r="C99" s="66">
        <f t="shared" si="0"/>
        <v>7</v>
      </c>
      <c r="D99" s="66">
        <f t="shared" si="1"/>
        <v>2026</v>
      </c>
      <c r="E99" s="67">
        <f t="shared" si="2"/>
        <v>46204</v>
      </c>
      <c r="F99" s="21" t="s">
        <v>43</v>
      </c>
      <c r="N99" s="5" t="s">
        <v>5</v>
      </c>
      <c r="O99" s="2">
        <v>0</v>
      </c>
      <c r="P99" s="2">
        <v>53800</v>
      </c>
    </row>
    <row r="100" spans="1:16" ht="14.25" hidden="1" customHeight="1">
      <c r="A100" s="5" t="s">
        <v>122</v>
      </c>
      <c r="B100" s="100">
        <v>46204</v>
      </c>
      <c r="C100" s="66">
        <f t="shared" si="0"/>
        <v>7</v>
      </c>
      <c r="D100" s="66">
        <f t="shared" si="1"/>
        <v>2026</v>
      </c>
      <c r="E100" s="67">
        <f t="shared" si="2"/>
        <v>46204</v>
      </c>
      <c r="F100" s="21" t="s">
        <v>44</v>
      </c>
      <c r="N100" s="5" t="s">
        <v>5</v>
      </c>
      <c r="O100" s="2">
        <v>0</v>
      </c>
      <c r="P100" s="2">
        <v>200</v>
      </c>
    </row>
    <row r="101" spans="1:16" ht="14.25" hidden="1" customHeight="1">
      <c r="A101" s="5" t="s">
        <v>122</v>
      </c>
      <c r="B101" s="100">
        <v>46204</v>
      </c>
      <c r="C101" s="66">
        <f t="shared" si="0"/>
        <v>7</v>
      </c>
      <c r="D101" s="66">
        <f t="shared" si="1"/>
        <v>2026</v>
      </c>
      <c r="E101" s="67">
        <f t="shared" si="2"/>
        <v>46204</v>
      </c>
      <c r="F101" s="21" t="s">
        <v>45</v>
      </c>
      <c r="N101" s="5" t="s">
        <v>5</v>
      </c>
      <c r="O101" s="2">
        <v>0</v>
      </c>
      <c r="P101" s="2">
        <v>200</v>
      </c>
    </row>
    <row r="102" spans="1:16" ht="14.25" hidden="1" customHeight="1">
      <c r="A102" s="5" t="s">
        <v>122</v>
      </c>
      <c r="B102" s="100">
        <v>46204</v>
      </c>
      <c r="C102" s="66">
        <f t="shared" si="0"/>
        <v>7</v>
      </c>
      <c r="D102" s="66">
        <f t="shared" si="1"/>
        <v>2026</v>
      </c>
      <c r="E102" s="67">
        <f t="shared" si="2"/>
        <v>46204</v>
      </c>
      <c r="F102" s="21" t="s">
        <v>47</v>
      </c>
      <c r="N102" s="5" t="s">
        <v>5</v>
      </c>
      <c r="O102" s="2">
        <v>0</v>
      </c>
      <c r="P102" s="2">
        <v>2000</v>
      </c>
    </row>
    <row r="103" spans="1:16" ht="14.25" hidden="1" customHeight="1">
      <c r="A103" s="5" t="s">
        <v>122</v>
      </c>
      <c r="B103" s="100">
        <v>46204</v>
      </c>
      <c r="C103" s="66">
        <f t="shared" si="0"/>
        <v>7</v>
      </c>
      <c r="D103" s="66">
        <f t="shared" si="1"/>
        <v>2026</v>
      </c>
      <c r="E103" s="67">
        <f t="shared" si="2"/>
        <v>46204</v>
      </c>
      <c r="F103" s="21" t="s">
        <v>98</v>
      </c>
      <c r="N103" s="5" t="s">
        <v>5</v>
      </c>
      <c r="O103" s="2">
        <v>0</v>
      </c>
      <c r="P103" s="2">
        <v>46464</v>
      </c>
    </row>
    <row r="104" spans="1:16" ht="14.25" hidden="1" customHeight="1">
      <c r="A104" s="5" t="s">
        <v>122</v>
      </c>
      <c r="B104" s="100">
        <v>46204</v>
      </c>
      <c r="C104" s="66">
        <f t="shared" si="0"/>
        <v>7</v>
      </c>
      <c r="D104" s="66">
        <f t="shared" si="1"/>
        <v>2026</v>
      </c>
      <c r="E104" s="67">
        <f t="shared" si="2"/>
        <v>46204</v>
      </c>
      <c r="F104" s="21" t="s">
        <v>80</v>
      </c>
      <c r="N104" s="5" t="s">
        <v>5</v>
      </c>
      <c r="O104" s="2">
        <v>0</v>
      </c>
      <c r="P104" s="2">
        <v>1400</v>
      </c>
    </row>
    <row r="105" spans="1:16" ht="14.25" hidden="1" customHeight="1">
      <c r="A105" s="5" t="s">
        <v>122</v>
      </c>
      <c r="B105" s="100">
        <v>46204</v>
      </c>
      <c r="C105" s="66">
        <f t="shared" si="0"/>
        <v>7</v>
      </c>
      <c r="D105" s="66">
        <f t="shared" si="1"/>
        <v>2026</v>
      </c>
      <c r="E105" s="67">
        <f t="shared" si="2"/>
        <v>46204</v>
      </c>
      <c r="F105" s="21" t="s">
        <v>77</v>
      </c>
      <c r="N105" s="5" t="s">
        <v>5</v>
      </c>
      <c r="O105" s="2">
        <v>0</v>
      </c>
      <c r="P105" s="2">
        <v>1071</v>
      </c>
    </row>
    <row r="106" spans="1:16" ht="14.25" hidden="1" customHeight="1">
      <c r="A106" s="5" t="s">
        <v>122</v>
      </c>
      <c r="B106" s="100">
        <v>46204</v>
      </c>
      <c r="C106" s="66">
        <f>MONTH(B107)</f>
        <v>7</v>
      </c>
      <c r="D106" s="66">
        <f>YEAR(B107)</f>
        <v>2026</v>
      </c>
      <c r="E106" s="67">
        <f>(C107&amp;"/"&amp;D107)*1</f>
        <v>46204</v>
      </c>
      <c r="F106" s="21" t="s">
        <v>78</v>
      </c>
      <c r="N106" s="5" t="s">
        <v>5</v>
      </c>
      <c r="O106" s="2">
        <v>0</v>
      </c>
      <c r="P106" s="2">
        <v>1000.19</v>
      </c>
    </row>
    <row r="107" spans="1:16" ht="14.25" hidden="1" customHeight="1">
      <c r="A107" s="5" t="s">
        <v>122</v>
      </c>
      <c r="B107" s="100">
        <v>46204</v>
      </c>
      <c r="C107" s="66">
        <f t="shared" ref="C107:C205" si="3">MONTH(B107)</f>
        <v>7</v>
      </c>
      <c r="D107" s="66">
        <f t="shared" ref="D107:D205" si="4">YEAR(B107)</f>
        <v>2026</v>
      </c>
      <c r="E107" s="67">
        <f t="shared" ref="E107:E205" si="5">(C107&amp;"/"&amp;D107)*1</f>
        <v>46204</v>
      </c>
      <c r="F107" s="21" t="s">
        <v>49</v>
      </c>
      <c r="N107" s="5" t="s">
        <v>5</v>
      </c>
      <c r="O107" s="2">
        <v>0</v>
      </c>
      <c r="P107" s="2">
        <v>1190.99</v>
      </c>
    </row>
    <row r="108" spans="1:16" ht="14.25" hidden="1" customHeight="1">
      <c r="A108" s="5" t="s">
        <v>122</v>
      </c>
      <c r="B108" s="100">
        <v>46204</v>
      </c>
      <c r="C108" s="66">
        <f t="shared" si="3"/>
        <v>7</v>
      </c>
      <c r="D108" s="66">
        <f t="shared" si="4"/>
        <v>2026</v>
      </c>
      <c r="E108" s="67">
        <f t="shared" si="5"/>
        <v>46204</v>
      </c>
      <c r="F108" s="21" t="s">
        <v>55</v>
      </c>
      <c r="N108" s="5" t="s">
        <v>5</v>
      </c>
      <c r="O108" s="2">
        <v>0</v>
      </c>
      <c r="P108" s="2">
        <v>1190.99</v>
      </c>
    </row>
    <row r="109" spans="1:16" ht="14.25" hidden="1" customHeight="1">
      <c r="A109" s="5" t="s">
        <v>122</v>
      </c>
      <c r="B109" s="100">
        <v>46204</v>
      </c>
      <c r="C109" s="66">
        <f t="shared" si="3"/>
        <v>7</v>
      </c>
      <c r="D109" s="66">
        <f t="shared" si="4"/>
        <v>2026</v>
      </c>
      <c r="E109" s="67">
        <f t="shared" si="5"/>
        <v>46204</v>
      </c>
      <c r="F109" s="21" t="s">
        <v>54</v>
      </c>
      <c r="N109" s="5" t="s">
        <v>5</v>
      </c>
      <c r="O109" s="2">
        <v>0</v>
      </c>
      <c r="P109" s="2">
        <v>1518</v>
      </c>
    </row>
    <row r="110" spans="1:16" ht="14.25" hidden="1" customHeight="1">
      <c r="A110" s="5" t="s">
        <v>122</v>
      </c>
      <c r="B110" s="100">
        <v>46204</v>
      </c>
      <c r="C110" s="66">
        <f t="shared" si="3"/>
        <v>7</v>
      </c>
      <c r="D110" s="66">
        <f t="shared" si="4"/>
        <v>2026</v>
      </c>
      <c r="E110" s="67">
        <f t="shared" si="5"/>
        <v>46204</v>
      </c>
      <c r="F110" s="21" t="s">
        <v>33</v>
      </c>
      <c r="N110" s="5" t="s">
        <v>5</v>
      </c>
      <c r="O110" s="2">
        <v>0</v>
      </c>
      <c r="P110" s="2">
        <v>600</v>
      </c>
    </row>
    <row r="111" spans="1:16" ht="14.25" hidden="1" customHeight="1">
      <c r="A111" s="5" t="s">
        <v>122</v>
      </c>
      <c r="B111" s="100">
        <v>46204</v>
      </c>
      <c r="C111" s="66">
        <f t="shared" si="3"/>
        <v>7</v>
      </c>
      <c r="D111" s="66">
        <f t="shared" si="4"/>
        <v>2026</v>
      </c>
      <c r="E111" s="67">
        <f t="shared" si="5"/>
        <v>46204</v>
      </c>
      <c r="F111" s="21" t="s">
        <v>37</v>
      </c>
      <c r="N111" s="5" t="s">
        <v>5</v>
      </c>
      <c r="O111" s="2">
        <v>0</v>
      </c>
      <c r="P111" s="2">
        <v>3100</v>
      </c>
    </row>
    <row r="112" spans="1:16" ht="14.25" hidden="1" customHeight="1">
      <c r="A112" s="5" t="s">
        <v>122</v>
      </c>
      <c r="B112" s="100">
        <v>46204</v>
      </c>
      <c r="C112" s="66">
        <f t="shared" si="3"/>
        <v>7</v>
      </c>
      <c r="D112" s="66">
        <f t="shared" si="4"/>
        <v>2026</v>
      </c>
      <c r="E112" s="67">
        <f t="shared" si="5"/>
        <v>46204</v>
      </c>
      <c r="F112" s="21" t="s">
        <v>40</v>
      </c>
      <c r="N112" s="5" t="s">
        <v>5</v>
      </c>
      <c r="O112" s="2">
        <v>0</v>
      </c>
      <c r="P112" s="2">
        <v>6651</v>
      </c>
    </row>
    <row r="113" spans="1:16" ht="14.25" hidden="1" customHeight="1">
      <c r="A113" s="5" t="s">
        <v>122</v>
      </c>
      <c r="B113" s="100">
        <v>46204</v>
      </c>
      <c r="C113" s="66">
        <f t="shared" si="3"/>
        <v>7</v>
      </c>
      <c r="D113" s="66">
        <f t="shared" si="4"/>
        <v>2026</v>
      </c>
      <c r="E113" s="67">
        <f t="shared" si="5"/>
        <v>46204</v>
      </c>
      <c r="F113" s="21" t="s">
        <v>43</v>
      </c>
      <c r="N113" s="5" t="s">
        <v>5</v>
      </c>
      <c r="O113" s="2">
        <v>0</v>
      </c>
      <c r="P113" s="2">
        <v>53800</v>
      </c>
    </row>
    <row r="114" spans="1:16" ht="14.25" hidden="1" customHeight="1">
      <c r="A114" s="5" t="s">
        <v>122</v>
      </c>
      <c r="B114" s="100">
        <v>46204</v>
      </c>
      <c r="C114" s="66">
        <f t="shared" si="3"/>
        <v>7</v>
      </c>
      <c r="D114" s="66">
        <f t="shared" si="4"/>
        <v>2026</v>
      </c>
      <c r="E114" s="67">
        <f t="shared" si="5"/>
        <v>46204</v>
      </c>
      <c r="F114" s="21" t="s">
        <v>44</v>
      </c>
      <c r="N114" s="5" t="s">
        <v>5</v>
      </c>
      <c r="O114" s="2">
        <v>0</v>
      </c>
      <c r="P114" s="2">
        <v>200</v>
      </c>
    </row>
    <row r="115" spans="1:16" ht="14.25" hidden="1" customHeight="1">
      <c r="A115" s="5" t="s">
        <v>122</v>
      </c>
      <c r="B115" s="100">
        <v>46204</v>
      </c>
      <c r="C115" s="66">
        <f t="shared" si="3"/>
        <v>7</v>
      </c>
      <c r="D115" s="66">
        <f t="shared" si="4"/>
        <v>2026</v>
      </c>
      <c r="E115" s="67">
        <f t="shared" si="5"/>
        <v>46204</v>
      </c>
      <c r="F115" s="21" t="s">
        <v>45</v>
      </c>
      <c r="N115" s="5" t="s">
        <v>5</v>
      </c>
      <c r="O115" s="2">
        <v>0</v>
      </c>
      <c r="P115" s="2">
        <v>200</v>
      </c>
    </row>
    <row r="116" spans="1:16" ht="14.25" hidden="1" customHeight="1">
      <c r="A116" s="5" t="s">
        <v>122</v>
      </c>
      <c r="B116" s="100">
        <v>46204</v>
      </c>
      <c r="C116" s="66">
        <f t="shared" si="3"/>
        <v>7</v>
      </c>
      <c r="D116" s="66">
        <f t="shared" si="4"/>
        <v>2026</v>
      </c>
      <c r="E116" s="67">
        <f t="shared" si="5"/>
        <v>46204</v>
      </c>
      <c r="F116" s="21" t="s">
        <v>47</v>
      </c>
      <c r="N116" s="5" t="s">
        <v>5</v>
      </c>
      <c r="O116" s="2">
        <v>0</v>
      </c>
      <c r="P116" s="2">
        <v>2000</v>
      </c>
    </row>
    <row r="117" spans="1:16" ht="14.25" hidden="1" customHeight="1">
      <c r="A117" s="5" t="s">
        <v>122</v>
      </c>
      <c r="B117" s="100">
        <v>46204</v>
      </c>
      <c r="C117" s="66">
        <f t="shared" si="3"/>
        <v>7</v>
      </c>
      <c r="D117" s="66">
        <f t="shared" si="4"/>
        <v>2026</v>
      </c>
      <c r="E117" s="67">
        <f t="shared" si="5"/>
        <v>46204</v>
      </c>
      <c r="F117" s="21" t="s">
        <v>98</v>
      </c>
      <c r="N117" s="5" t="s">
        <v>5</v>
      </c>
      <c r="O117" s="2">
        <v>0</v>
      </c>
      <c r="P117" s="2">
        <v>46464</v>
      </c>
    </row>
    <row r="118" spans="1:16" ht="14.25" hidden="1" customHeight="1">
      <c r="A118" s="5" t="s">
        <v>122</v>
      </c>
      <c r="B118" s="100">
        <v>46204</v>
      </c>
      <c r="C118" s="66">
        <f t="shared" si="3"/>
        <v>7</v>
      </c>
      <c r="D118" s="66">
        <f t="shared" si="4"/>
        <v>2026</v>
      </c>
      <c r="E118" s="67">
        <f t="shared" si="5"/>
        <v>46204</v>
      </c>
      <c r="F118" s="21" t="s">
        <v>80</v>
      </c>
      <c r="N118" s="5" t="s">
        <v>5</v>
      </c>
      <c r="O118" s="2">
        <v>0</v>
      </c>
      <c r="P118" s="2">
        <v>1400</v>
      </c>
    </row>
    <row r="119" spans="1:16" ht="14.25" hidden="1" customHeight="1">
      <c r="A119" s="5" t="s">
        <v>122</v>
      </c>
      <c r="B119" s="100">
        <v>46204</v>
      </c>
      <c r="C119" s="66">
        <f t="shared" si="3"/>
        <v>7</v>
      </c>
      <c r="D119" s="66">
        <f t="shared" si="4"/>
        <v>2026</v>
      </c>
      <c r="E119" s="67">
        <f t="shared" si="5"/>
        <v>46204</v>
      </c>
      <c r="F119" s="21" t="s">
        <v>77</v>
      </c>
      <c r="N119" s="5" t="s">
        <v>5</v>
      </c>
      <c r="O119" s="2">
        <v>0</v>
      </c>
      <c r="P119" s="2">
        <v>1071</v>
      </c>
    </row>
    <row r="120" spans="1:16" ht="14.25" hidden="1" customHeight="1">
      <c r="A120" s="5" t="s">
        <v>122</v>
      </c>
      <c r="B120" s="100">
        <v>46204</v>
      </c>
      <c r="C120" s="66">
        <f t="shared" si="3"/>
        <v>7</v>
      </c>
      <c r="D120" s="66">
        <f t="shared" si="4"/>
        <v>2026</v>
      </c>
      <c r="E120" s="67">
        <f t="shared" si="5"/>
        <v>46204</v>
      </c>
      <c r="F120" s="21" t="s">
        <v>78</v>
      </c>
      <c r="N120" s="5" t="s">
        <v>5</v>
      </c>
      <c r="O120" s="2">
        <v>0</v>
      </c>
      <c r="P120" s="2">
        <v>1000.19</v>
      </c>
    </row>
    <row r="121" spans="1:16" ht="14.25" hidden="1" customHeight="1">
      <c r="A121" s="5" t="s">
        <v>122</v>
      </c>
      <c r="B121" s="100">
        <v>46204</v>
      </c>
      <c r="C121" s="66">
        <f t="shared" si="3"/>
        <v>7</v>
      </c>
      <c r="D121" s="66">
        <f t="shared" si="4"/>
        <v>2026</v>
      </c>
      <c r="E121" s="67">
        <f t="shared" si="5"/>
        <v>46204</v>
      </c>
      <c r="F121" s="21" t="s">
        <v>49</v>
      </c>
      <c r="N121" s="5" t="s">
        <v>5</v>
      </c>
      <c r="O121" s="2">
        <v>0</v>
      </c>
      <c r="P121" s="2">
        <v>1190.99</v>
      </c>
    </row>
    <row r="122" spans="1:16" ht="14.25" hidden="1" customHeight="1">
      <c r="A122" s="5" t="s">
        <v>122</v>
      </c>
      <c r="B122" s="100">
        <v>46204</v>
      </c>
      <c r="C122" s="66">
        <f t="shared" si="3"/>
        <v>7</v>
      </c>
      <c r="D122" s="66">
        <f t="shared" si="4"/>
        <v>2026</v>
      </c>
      <c r="E122" s="67">
        <f t="shared" si="5"/>
        <v>46204</v>
      </c>
      <c r="F122" s="21" t="s">
        <v>55</v>
      </c>
      <c r="N122" s="5" t="s">
        <v>5</v>
      </c>
      <c r="O122" s="2">
        <v>0</v>
      </c>
      <c r="P122" s="2">
        <v>1190.99</v>
      </c>
    </row>
    <row r="123" spans="1:16" ht="14.25" hidden="1" customHeight="1">
      <c r="A123" s="5" t="s">
        <v>122</v>
      </c>
      <c r="B123" s="100">
        <v>46204</v>
      </c>
      <c r="C123" s="66">
        <f t="shared" si="3"/>
        <v>7</v>
      </c>
      <c r="D123" s="66">
        <f t="shared" si="4"/>
        <v>2026</v>
      </c>
      <c r="E123" s="67">
        <f t="shared" si="5"/>
        <v>46204</v>
      </c>
      <c r="F123" s="21" t="s">
        <v>54</v>
      </c>
      <c r="N123" s="5" t="s">
        <v>5</v>
      </c>
      <c r="O123" s="2">
        <v>0</v>
      </c>
      <c r="P123" s="2">
        <v>1518</v>
      </c>
    </row>
    <row r="124" spans="1:16" ht="14.25" hidden="1" customHeight="1">
      <c r="A124" s="5" t="s">
        <v>122</v>
      </c>
      <c r="B124" s="100">
        <v>46235</v>
      </c>
      <c r="C124" s="66">
        <f t="shared" si="3"/>
        <v>8</v>
      </c>
      <c r="D124" s="66">
        <f t="shared" si="4"/>
        <v>2026</v>
      </c>
      <c r="E124" s="67">
        <f t="shared" si="5"/>
        <v>46235</v>
      </c>
      <c r="F124" s="21" t="s">
        <v>33</v>
      </c>
      <c r="N124" s="5" t="s">
        <v>5</v>
      </c>
      <c r="O124" s="2">
        <v>0</v>
      </c>
      <c r="P124" s="2">
        <v>600</v>
      </c>
    </row>
    <row r="125" spans="1:16" ht="14.25" hidden="1" customHeight="1">
      <c r="A125" s="5" t="s">
        <v>122</v>
      </c>
      <c r="B125" s="100">
        <v>46235</v>
      </c>
      <c r="C125" s="66">
        <f t="shared" si="3"/>
        <v>8</v>
      </c>
      <c r="D125" s="66">
        <f t="shared" si="4"/>
        <v>2026</v>
      </c>
      <c r="E125" s="67">
        <f t="shared" si="5"/>
        <v>46235</v>
      </c>
      <c r="F125" s="21" t="s">
        <v>37</v>
      </c>
      <c r="N125" s="5" t="s">
        <v>5</v>
      </c>
      <c r="O125" s="2">
        <v>0</v>
      </c>
      <c r="P125" s="2">
        <v>3100</v>
      </c>
    </row>
    <row r="126" spans="1:16" ht="14.25" hidden="1" customHeight="1">
      <c r="A126" s="5" t="s">
        <v>122</v>
      </c>
      <c r="B126" s="100">
        <v>46235</v>
      </c>
      <c r="C126" s="66">
        <f t="shared" si="3"/>
        <v>8</v>
      </c>
      <c r="D126" s="66">
        <f t="shared" si="4"/>
        <v>2026</v>
      </c>
      <c r="E126" s="67">
        <f t="shared" si="5"/>
        <v>46235</v>
      </c>
      <c r="F126" s="21" t="s">
        <v>40</v>
      </c>
      <c r="N126" s="5" t="s">
        <v>5</v>
      </c>
      <c r="O126" s="2">
        <v>0</v>
      </c>
      <c r="P126" s="2">
        <v>6651</v>
      </c>
    </row>
    <row r="127" spans="1:16" ht="14.25" hidden="1" customHeight="1">
      <c r="A127" s="5" t="s">
        <v>122</v>
      </c>
      <c r="B127" s="100">
        <v>46235</v>
      </c>
      <c r="C127" s="66">
        <f t="shared" si="3"/>
        <v>8</v>
      </c>
      <c r="D127" s="66">
        <f t="shared" si="4"/>
        <v>2026</v>
      </c>
      <c r="E127" s="67">
        <f t="shared" si="5"/>
        <v>46235</v>
      </c>
      <c r="F127" s="21" t="s">
        <v>43</v>
      </c>
      <c r="N127" s="5" t="s">
        <v>5</v>
      </c>
      <c r="O127" s="2">
        <v>0</v>
      </c>
      <c r="P127" s="2">
        <v>53800</v>
      </c>
    </row>
    <row r="128" spans="1:16" ht="14.25" hidden="1" customHeight="1">
      <c r="A128" s="5" t="s">
        <v>122</v>
      </c>
      <c r="B128" s="100">
        <v>46235</v>
      </c>
      <c r="C128" s="66">
        <f t="shared" si="3"/>
        <v>8</v>
      </c>
      <c r="D128" s="66">
        <f t="shared" si="4"/>
        <v>2026</v>
      </c>
      <c r="E128" s="67">
        <f t="shared" si="5"/>
        <v>46235</v>
      </c>
      <c r="F128" s="21" t="s">
        <v>44</v>
      </c>
      <c r="N128" s="5" t="s">
        <v>5</v>
      </c>
      <c r="O128" s="2">
        <v>0</v>
      </c>
      <c r="P128" s="2">
        <v>200</v>
      </c>
    </row>
    <row r="129" spans="1:16" ht="14.25" hidden="1" customHeight="1">
      <c r="A129" s="5" t="s">
        <v>122</v>
      </c>
      <c r="B129" s="100">
        <v>46235</v>
      </c>
      <c r="C129" s="66">
        <f t="shared" si="3"/>
        <v>8</v>
      </c>
      <c r="D129" s="66">
        <f t="shared" si="4"/>
        <v>2026</v>
      </c>
      <c r="E129" s="67">
        <f t="shared" si="5"/>
        <v>46235</v>
      </c>
      <c r="F129" s="21" t="s">
        <v>45</v>
      </c>
      <c r="N129" s="5" t="s">
        <v>5</v>
      </c>
      <c r="O129" s="2">
        <v>0</v>
      </c>
      <c r="P129" s="2">
        <v>200</v>
      </c>
    </row>
    <row r="130" spans="1:16" ht="14.25" hidden="1" customHeight="1">
      <c r="A130" s="5" t="s">
        <v>122</v>
      </c>
      <c r="B130" s="100">
        <v>46235</v>
      </c>
      <c r="C130" s="66">
        <f t="shared" si="3"/>
        <v>8</v>
      </c>
      <c r="D130" s="66">
        <f t="shared" si="4"/>
        <v>2026</v>
      </c>
      <c r="E130" s="67">
        <f t="shared" si="5"/>
        <v>46235</v>
      </c>
      <c r="F130" s="21" t="s">
        <v>47</v>
      </c>
      <c r="N130" s="5" t="s">
        <v>5</v>
      </c>
      <c r="O130" s="2">
        <v>0</v>
      </c>
      <c r="P130" s="2">
        <v>2000</v>
      </c>
    </row>
    <row r="131" spans="1:16" ht="14.25" hidden="1" customHeight="1">
      <c r="A131" s="5" t="s">
        <v>122</v>
      </c>
      <c r="B131" s="100">
        <v>46235</v>
      </c>
      <c r="C131" s="66">
        <f t="shared" si="3"/>
        <v>8</v>
      </c>
      <c r="D131" s="66">
        <f t="shared" si="4"/>
        <v>2026</v>
      </c>
      <c r="E131" s="67">
        <f t="shared" si="5"/>
        <v>46235</v>
      </c>
      <c r="F131" s="21" t="s">
        <v>98</v>
      </c>
      <c r="N131" s="5" t="s">
        <v>5</v>
      </c>
      <c r="O131" s="2">
        <v>0</v>
      </c>
      <c r="P131" s="2">
        <v>46464</v>
      </c>
    </row>
    <row r="132" spans="1:16" ht="14.25" hidden="1" customHeight="1">
      <c r="A132" s="5" t="s">
        <v>122</v>
      </c>
      <c r="B132" s="100">
        <v>46235</v>
      </c>
      <c r="C132" s="66">
        <f t="shared" si="3"/>
        <v>8</v>
      </c>
      <c r="D132" s="66">
        <f t="shared" si="4"/>
        <v>2026</v>
      </c>
      <c r="E132" s="67">
        <f t="shared" si="5"/>
        <v>46235</v>
      </c>
      <c r="F132" s="21" t="s">
        <v>80</v>
      </c>
      <c r="N132" s="5" t="s">
        <v>5</v>
      </c>
      <c r="O132" s="2">
        <v>0</v>
      </c>
      <c r="P132" s="2">
        <v>1400</v>
      </c>
    </row>
    <row r="133" spans="1:16" ht="14.25" hidden="1" customHeight="1">
      <c r="A133" s="5" t="s">
        <v>122</v>
      </c>
      <c r="B133" s="100">
        <v>46235</v>
      </c>
      <c r="C133" s="66">
        <f t="shared" si="3"/>
        <v>8</v>
      </c>
      <c r="D133" s="66">
        <f t="shared" si="4"/>
        <v>2026</v>
      </c>
      <c r="E133" s="67">
        <f t="shared" si="5"/>
        <v>46235</v>
      </c>
      <c r="F133" s="21" t="s">
        <v>77</v>
      </c>
      <c r="N133" s="5" t="s">
        <v>5</v>
      </c>
      <c r="O133" s="2">
        <v>0</v>
      </c>
      <c r="P133" s="2">
        <v>1071</v>
      </c>
    </row>
    <row r="134" spans="1:16" ht="14.25" hidden="1" customHeight="1">
      <c r="A134" s="5" t="s">
        <v>122</v>
      </c>
      <c r="B134" s="100">
        <v>46235</v>
      </c>
      <c r="C134" s="66">
        <f t="shared" si="3"/>
        <v>8</v>
      </c>
      <c r="D134" s="66">
        <f t="shared" si="4"/>
        <v>2026</v>
      </c>
      <c r="E134" s="67">
        <f t="shared" si="5"/>
        <v>46235</v>
      </c>
      <c r="F134" s="21" t="s">
        <v>78</v>
      </c>
      <c r="N134" s="5" t="s">
        <v>5</v>
      </c>
      <c r="O134" s="2">
        <v>0</v>
      </c>
      <c r="P134" s="2">
        <v>1000.19</v>
      </c>
    </row>
    <row r="135" spans="1:16" ht="14.25" hidden="1" customHeight="1">
      <c r="A135" s="5" t="s">
        <v>122</v>
      </c>
      <c r="B135" s="100">
        <v>46235</v>
      </c>
      <c r="C135" s="66">
        <f t="shared" si="3"/>
        <v>8</v>
      </c>
      <c r="D135" s="66">
        <f t="shared" si="4"/>
        <v>2026</v>
      </c>
      <c r="E135" s="67">
        <f t="shared" si="5"/>
        <v>46235</v>
      </c>
      <c r="F135" s="21" t="s">
        <v>49</v>
      </c>
      <c r="N135" s="5" t="s">
        <v>5</v>
      </c>
      <c r="O135" s="2">
        <v>0</v>
      </c>
      <c r="P135" s="2">
        <v>1190.99</v>
      </c>
    </row>
    <row r="136" spans="1:16" ht="14.25" hidden="1" customHeight="1">
      <c r="A136" s="5" t="s">
        <v>122</v>
      </c>
      <c r="B136" s="100">
        <v>46235</v>
      </c>
      <c r="C136" s="66">
        <f t="shared" si="3"/>
        <v>8</v>
      </c>
      <c r="D136" s="66">
        <f t="shared" si="4"/>
        <v>2026</v>
      </c>
      <c r="E136" s="67">
        <f t="shared" si="5"/>
        <v>46235</v>
      </c>
      <c r="F136" s="21" t="s">
        <v>55</v>
      </c>
      <c r="N136" s="5" t="s">
        <v>5</v>
      </c>
      <c r="O136" s="2">
        <v>0</v>
      </c>
      <c r="P136" s="2">
        <v>1190.99</v>
      </c>
    </row>
    <row r="137" spans="1:16" ht="14.25" hidden="1" customHeight="1">
      <c r="A137" s="5" t="s">
        <v>122</v>
      </c>
      <c r="B137" s="100">
        <v>46235</v>
      </c>
      <c r="C137" s="66">
        <f t="shared" si="3"/>
        <v>8</v>
      </c>
      <c r="D137" s="66">
        <f t="shared" si="4"/>
        <v>2026</v>
      </c>
      <c r="E137" s="67">
        <f t="shared" si="5"/>
        <v>46235</v>
      </c>
      <c r="F137" s="21" t="s">
        <v>54</v>
      </c>
      <c r="N137" s="5" t="s">
        <v>5</v>
      </c>
      <c r="O137" s="2">
        <v>0</v>
      </c>
      <c r="P137" s="2">
        <v>1518</v>
      </c>
    </row>
    <row r="138" spans="1:16" ht="14.25" hidden="1" customHeight="1">
      <c r="A138" s="5" t="s">
        <v>122</v>
      </c>
      <c r="B138" s="100">
        <v>46266</v>
      </c>
      <c r="C138" s="66">
        <f t="shared" si="3"/>
        <v>9</v>
      </c>
      <c r="D138" s="66">
        <f t="shared" si="4"/>
        <v>2026</v>
      </c>
      <c r="E138" s="67">
        <f t="shared" si="5"/>
        <v>46266</v>
      </c>
      <c r="F138" s="21" t="s">
        <v>33</v>
      </c>
      <c r="N138" s="5" t="s">
        <v>5</v>
      </c>
      <c r="O138" s="2">
        <v>0</v>
      </c>
      <c r="P138" s="2">
        <v>600</v>
      </c>
    </row>
    <row r="139" spans="1:16" ht="14.25" hidden="1" customHeight="1">
      <c r="A139" s="5" t="s">
        <v>122</v>
      </c>
      <c r="B139" s="100">
        <v>46266</v>
      </c>
      <c r="C139" s="66">
        <f t="shared" si="3"/>
        <v>9</v>
      </c>
      <c r="D139" s="66">
        <f t="shared" si="4"/>
        <v>2026</v>
      </c>
      <c r="E139" s="67">
        <f t="shared" si="5"/>
        <v>46266</v>
      </c>
      <c r="F139" s="21" t="s">
        <v>37</v>
      </c>
      <c r="N139" s="5" t="s">
        <v>5</v>
      </c>
      <c r="O139" s="2">
        <v>0</v>
      </c>
      <c r="P139" s="2">
        <v>3100</v>
      </c>
    </row>
    <row r="140" spans="1:16" ht="14.25" hidden="1" customHeight="1">
      <c r="A140" s="5" t="s">
        <v>122</v>
      </c>
      <c r="B140" s="100">
        <v>46266</v>
      </c>
      <c r="C140" s="66">
        <f t="shared" si="3"/>
        <v>9</v>
      </c>
      <c r="D140" s="66">
        <f t="shared" si="4"/>
        <v>2026</v>
      </c>
      <c r="E140" s="67">
        <f t="shared" si="5"/>
        <v>46266</v>
      </c>
      <c r="F140" s="21" t="s">
        <v>40</v>
      </c>
      <c r="N140" s="5" t="s">
        <v>5</v>
      </c>
      <c r="O140" s="2">
        <v>0</v>
      </c>
      <c r="P140" s="2">
        <v>6651</v>
      </c>
    </row>
    <row r="141" spans="1:16" ht="14.25" hidden="1" customHeight="1">
      <c r="A141" s="5" t="s">
        <v>122</v>
      </c>
      <c r="B141" s="100">
        <v>46266</v>
      </c>
      <c r="C141" s="66">
        <f t="shared" si="3"/>
        <v>9</v>
      </c>
      <c r="D141" s="66">
        <f t="shared" si="4"/>
        <v>2026</v>
      </c>
      <c r="E141" s="67">
        <f t="shared" si="5"/>
        <v>46266</v>
      </c>
      <c r="F141" s="21" t="s">
        <v>43</v>
      </c>
      <c r="N141" s="5" t="s">
        <v>5</v>
      </c>
      <c r="O141" s="2">
        <v>0</v>
      </c>
      <c r="P141" s="2">
        <v>53800</v>
      </c>
    </row>
    <row r="142" spans="1:16" ht="14.25" hidden="1" customHeight="1">
      <c r="A142" s="5" t="s">
        <v>122</v>
      </c>
      <c r="B142" s="100">
        <v>46266</v>
      </c>
      <c r="C142" s="66">
        <f t="shared" si="3"/>
        <v>9</v>
      </c>
      <c r="D142" s="66">
        <f t="shared" si="4"/>
        <v>2026</v>
      </c>
      <c r="E142" s="67">
        <f t="shared" si="5"/>
        <v>46266</v>
      </c>
      <c r="F142" s="21" t="s">
        <v>44</v>
      </c>
      <c r="N142" s="5" t="s">
        <v>5</v>
      </c>
      <c r="O142" s="2">
        <v>0</v>
      </c>
      <c r="P142" s="2">
        <v>200</v>
      </c>
    </row>
    <row r="143" spans="1:16" ht="14.25" hidden="1" customHeight="1">
      <c r="A143" s="5" t="s">
        <v>122</v>
      </c>
      <c r="B143" s="100">
        <v>46266</v>
      </c>
      <c r="C143" s="66">
        <f t="shared" si="3"/>
        <v>9</v>
      </c>
      <c r="D143" s="66">
        <f t="shared" si="4"/>
        <v>2026</v>
      </c>
      <c r="E143" s="67">
        <f t="shared" si="5"/>
        <v>46266</v>
      </c>
      <c r="F143" s="21" t="s">
        <v>45</v>
      </c>
      <c r="N143" s="5" t="s">
        <v>5</v>
      </c>
      <c r="O143" s="2">
        <v>0</v>
      </c>
      <c r="P143" s="2">
        <v>200</v>
      </c>
    </row>
    <row r="144" spans="1:16" ht="14.25" hidden="1" customHeight="1">
      <c r="A144" s="5" t="s">
        <v>122</v>
      </c>
      <c r="B144" s="100">
        <v>46266</v>
      </c>
      <c r="C144" s="66">
        <f t="shared" si="3"/>
        <v>9</v>
      </c>
      <c r="D144" s="66">
        <f t="shared" si="4"/>
        <v>2026</v>
      </c>
      <c r="E144" s="67">
        <f t="shared" si="5"/>
        <v>46266</v>
      </c>
      <c r="F144" s="21" t="s">
        <v>47</v>
      </c>
      <c r="N144" s="5" t="s">
        <v>5</v>
      </c>
      <c r="O144" s="2">
        <v>0</v>
      </c>
      <c r="P144" s="2">
        <v>2000</v>
      </c>
    </row>
    <row r="145" spans="1:16" ht="14.25" hidden="1" customHeight="1">
      <c r="A145" s="5" t="s">
        <v>122</v>
      </c>
      <c r="B145" s="100">
        <v>46266</v>
      </c>
      <c r="C145" s="66">
        <f t="shared" si="3"/>
        <v>9</v>
      </c>
      <c r="D145" s="66">
        <f t="shared" si="4"/>
        <v>2026</v>
      </c>
      <c r="E145" s="67">
        <f t="shared" si="5"/>
        <v>46266</v>
      </c>
      <c r="F145" s="21" t="s">
        <v>98</v>
      </c>
      <c r="N145" s="5" t="s">
        <v>5</v>
      </c>
      <c r="O145" s="2">
        <v>0</v>
      </c>
      <c r="P145" s="2">
        <v>46464</v>
      </c>
    </row>
    <row r="146" spans="1:16" ht="14.25" hidden="1" customHeight="1">
      <c r="A146" s="5" t="s">
        <v>122</v>
      </c>
      <c r="B146" s="100">
        <v>46266</v>
      </c>
      <c r="C146" s="66">
        <f t="shared" si="3"/>
        <v>9</v>
      </c>
      <c r="D146" s="66">
        <f t="shared" si="4"/>
        <v>2026</v>
      </c>
      <c r="E146" s="67">
        <f t="shared" si="5"/>
        <v>46266</v>
      </c>
      <c r="F146" s="21" t="s">
        <v>80</v>
      </c>
      <c r="N146" s="5" t="s">
        <v>5</v>
      </c>
      <c r="O146" s="2">
        <v>0</v>
      </c>
      <c r="P146" s="2">
        <v>1400</v>
      </c>
    </row>
    <row r="147" spans="1:16" ht="14.25" hidden="1" customHeight="1">
      <c r="A147" s="5" t="s">
        <v>122</v>
      </c>
      <c r="B147" s="100">
        <v>46266</v>
      </c>
      <c r="C147" s="66">
        <f t="shared" si="3"/>
        <v>9</v>
      </c>
      <c r="D147" s="66">
        <f t="shared" si="4"/>
        <v>2026</v>
      </c>
      <c r="E147" s="67">
        <f t="shared" si="5"/>
        <v>46266</v>
      </c>
      <c r="F147" s="21" t="s">
        <v>77</v>
      </c>
      <c r="N147" s="5" t="s">
        <v>5</v>
      </c>
      <c r="O147" s="2">
        <v>0</v>
      </c>
      <c r="P147" s="2">
        <v>1071</v>
      </c>
    </row>
    <row r="148" spans="1:16" ht="14.25" hidden="1" customHeight="1">
      <c r="A148" s="5" t="s">
        <v>122</v>
      </c>
      <c r="B148" s="100">
        <v>46266</v>
      </c>
      <c r="C148" s="66">
        <f t="shared" si="3"/>
        <v>9</v>
      </c>
      <c r="D148" s="66">
        <f t="shared" si="4"/>
        <v>2026</v>
      </c>
      <c r="E148" s="67">
        <f t="shared" si="5"/>
        <v>46266</v>
      </c>
      <c r="F148" s="21" t="s">
        <v>78</v>
      </c>
      <c r="N148" s="5" t="s">
        <v>5</v>
      </c>
      <c r="O148" s="2">
        <v>0</v>
      </c>
      <c r="P148" s="2">
        <v>1000.19</v>
      </c>
    </row>
    <row r="149" spans="1:16" ht="14.25" hidden="1" customHeight="1">
      <c r="A149" s="5" t="s">
        <v>122</v>
      </c>
      <c r="B149" s="100">
        <v>46266</v>
      </c>
      <c r="C149" s="66">
        <f t="shared" si="3"/>
        <v>9</v>
      </c>
      <c r="D149" s="66">
        <f t="shared" si="4"/>
        <v>2026</v>
      </c>
      <c r="E149" s="67">
        <f t="shared" si="5"/>
        <v>46266</v>
      </c>
      <c r="F149" s="21" t="s">
        <v>49</v>
      </c>
      <c r="N149" s="5" t="s">
        <v>5</v>
      </c>
      <c r="O149" s="2">
        <v>0</v>
      </c>
      <c r="P149" s="2">
        <v>1190.99</v>
      </c>
    </row>
    <row r="150" spans="1:16" ht="14.25" hidden="1" customHeight="1">
      <c r="A150" s="5" t="s">
        <v>122</v>
      </c>
      <c r="B150" s="100">
        <v>46266</v>
      </c>
      <c r="C150" s="66">
        <f t="shared" si="3"/>
        <v>9</v>
      </c>
      <c r="D150" s="66">
        <f t="shared" si="4"/>
        <v>2026</v>
      </c>
      <c r="E150" s="67">
        <f t="shared" si="5"/>
        <v>46266</v>
      </c>
      <c r="F150" s="21" t="s">
        <v>55</v>
      </c>
      <c r="N150" s="5" t="s">
        <v>5</v>
      </c>
      <c r="O150" s="2">
        <v>0</v>
      </c>
      <c r="P150" s="2">
        <v>1190.99</v>
      </c>
    </row>
    <row r="151" spans="1:16" ht="14.25" hidden="1" customHeight="1">
      <c r="A151" s="5" t="s">
        <v>122</v>
      </c>
      <c r="B151" s="100">
        <v>46266</v>
      </c>
      <c r="C151" s="66">
        <f t="shared" si="3"/>
        <v>9</v>
      </c>
      <c r="D151" s="66">
        <f t="shared" si="4"/>
        <v>2026</v>
      </c>
      <c r="E151" s="67">
        <f t="shared" si="5"/>
        <v>46266</v>
      </c>
      <c r="F151" s="21" t="s">
        <v>54</v>
      </c>
      <c r="N151" s="5" t="s">
        <v>5</v>
      </c>
      <c r="O151" s="2">
        <v>0</v>
      </c>
      <c r="P151" s="2">
        <v>1518</v>
      </c>
    </row>
    <row r="152" spans="1:16" ht="14.25" hidden="1" customHeight="1">
      <c r="A152" s="5" t="s">
        <v>122</v>
      </c>
      <c r="B152" s="100">
        <v>46296</v>
      </c>
      <c r="C152" s="66">
        <f t="shared" si="3"/>
        <v>10</v>
      </c>
      <c r="D152" s="66">
        <f t="shared" si="4"/>
        <v>2026</v>
      </c>
      <c r="E152" s="67">
        <f t="shared" si="5"/>
        <v>46296</v>
      </c>
      <c r="F152" s="21" t="s">
        <v>33</v>
      </c>
      <c r="N152" s="5" t="s">
        <v>5</v>
      </c>
      <c r="O152" s="2">
        <v>0</v>
      </c>
      <c r="P152" s="2">
        <v>600</v>
      </c>
    </row>
    <row r="153" spans="1:16" ht="14.25" hidden="1" customHeight="1">
      <c r="A153" s="5" t="s">
        <v>122</v>
      </c>
      <c r="B153" s="100">
        <v>46296</v>
      </c>
      <c r="C153" s="66">
        <f t="shared" si="3"/>
        <v>10</v>
      </c>
      <c r="D153" s="66">
        <f t="shared" si="4"/>
        <v>2026</v>
      </c>
      <c r="E153" s="67">
        <f t="shared" si="5"/>
        <v>46296</v>
      </c>
      <c r="F153" s="21" t="s">
        <v>37</v>
      </c>
      <c r="N153" s="5" t="s">
        <v>5</v>
      </c>
      <c r="O153" s="2">
        <v>0</v>
      </c>
      <c r="P153" s="2">
        <v>3100</v>
      </c>
    </row>
    <row r="154" spans="1:16" ht="14.25" hidden="1" customHeight="1">
      <c r="A154" s="5" t="s">
        <v>122</v>
      </c>
      <c r="B154" s="100">
        <v>46296</v>
      </c>
      <c r="C154" s="66">
        <f t="shared" si="3"/>
        <v>10</v>
      </c>
      <c r="D154" s="66">
        <f t="shared" si="4"/>
        <v>2026</v>
      </c>
      <c r="E154" s="67">
        <f t="shared" si="5"/>
        <v>46296</v>
      </c>
      <c r="F154" s="21" t="s">
        <v>40</v>
      </c>
      <c r="N154" s="5" t="s">
        <v>5</v>
      </c>
      <c r="O154" s="2">
        <v>0</v>
      </c>
      <c r="P154" s="2">
        <v>6651</v>
      </c>
    </row>
    <row r="155" spans="1:16" ht="14.25" hidden="1" customHeight="1">
      <c r="A155" s="5" t="s">
        <v>122</v>
      </c>
      <c r="B155" s="100">
        <v>46296</v>
      </c>
      <c r="C155" s="66">
        <f t="shared" si="3"/>
        <v>10</v>
      </c>
      <c r="D155" s="66">
        <f t="shared" si="4"/>
        <v>2026</v>
      </c>
      <c r="E155" s="67">
        <f t="shared" si="5"/>
        <v>46296</v>
      </c>
      <c r="F155" s="21" t="s">
        <v>43</v>
      </c>
      <c r="N155" s="5" t="s">
        <v>5</v>
      </c>
      <c r="O155" s="2">
        <v>0</v>
      </c>
      <c r="P155" s="2">
        <v>53800</v>
      </c>
    </row>
    <row r="156" spans="1:16" ht="14.25" hidden="1" customHeight="1">
      <c r="A156" s="5" t="s">
        <v>122</v>
      </c>
      <c r="B156" s="100">
        <v>46296</v>
      </c>
      <c r="C156" s="66">
        <f t="shared" si="3"/>
        <v>10</v>
      </c>
      <c r="D156" s="66">
        <f t="shared" si="4"/>
        <v>2026</v>
      </c>
      <c r="E156" s="67">
        <f t="shared" si="5"/>
        <v>46296</v>
      </c>
      <c r="F156" s="21" t="s">
        <v>44</v>
      </c>
      <c r="N156" s="5" t="s">
        <v>5</v>
      </c>
      <c r="O156" s="2">
        <v>0</v>
      </c>
      <c r="P156" s="2">
        <v>200</v>
      </c>
    </row>
    <row r="157" spans="1:16" ht="14.25" hidden="1" customHeight="1">
      <c r="A157" s="5" t="s">
        <v>122</v>
      </c>
      <c r="B157" s="100">
        <v>46296</v>
      </c>
      <c r="C157" s="66">
        <f t="shared" si="3"/>
        <v>10</v>
      </c>
      <c r="D157" s="66">
        <f t="shared" si="4"/>
        <v>2026</v>
      </c>
      <c r="E157" s="67">
        <f t="shared" si="5"/>
        <v>46296</v>
      </c>
      <c r="F157" s="21" t="s">
        <v>45</v>
      </c>
      <c r="N157" s="5" t="s">
        <v>5</v>
      </c>
      <c r="O157" s="2">
        <v>0</v>
      </c>
      <c r="P157" s="2">
        <v>200</v>
      </c>
    </row>
    <row r="158" spans="1:16" ht="14.25" hidden="1" customHeight="1">
      <c r="A158" s="5" t="s">
        <v>122</v>
      </c>
      <c r="B158" s="100">
        <v>46296</v>
      </c>
      <c r="C158" s="66">
        <f t="shared" si="3"/>
        <v>10</v>
      </c>
      <c r="D158" s="66">
        <f t="shared" si="4"/>
        <v>2026</v>
      </c>
      <c r="E158" s="67">
        <f t="shared" si="5"/>
        <v>46296</v>
      </c>
      <c r="F158" s="21" t="s">
        <v>47</v>
      </c>
      <c r="N158" s="5" t="s">
        <v>5</v>
      </c>
      <c r="O158" s="2">
        <v>0</v>
      </c>
      <c r="P158" s="2">
        <v>2000</v>
      </c>
    </row>
    <row r="159" spans="1:16" ht="14.25" hidden="1" customHeight="1">
      <c r="A159" s="5" t="s">
        <v>122</v>
      </c>
      <c r="B159" s="100">
        <v>46296</v>
      </c>
      <c r="C159" s="66">
        <f t="shared" si="3"/>
        <v>10</v>
      </c>
      <c r="D159" s="66">
        <f t="shared" si="4"/>
        <v>2026</v>
      </c>
      <c r="E159" s="67">
        <f t="shared" si="5"/>
        <v>46296</v>
      </c>
      <c r="F159" s="21" t="s">
        <v>98</v>
      </c>
      <c r="N159" s="5" t="s">
        <v>5</v>
      </c>
      <c r="O159" s="2">
        <v>0</v>
      </c>
      <c r="P159" s="2">
        <v>46464</v>
      </c>
    </row>
    <row r="160" spans="1:16" ht="14.25" hidden="1" customHeight="1">
      <c r="A160" s="5" t="s">
        <v>122</v>
      </c>
      <c r="B160" s="100">
        <v>46296</v>
      </c>
      <c r="C160" s="66">
        <f t="shared" si="3"/>
        <v>10</v>
      </c>
      <c r="D160" s="66">
        <f t="shared" si="4"/>
        <v>2026</v>
      </c>
      <c r="E160" s="67">
        <f t="shared" si="5"/>
        <v>46296</v>
      </c>
      <c r="F160" s="21" t="s">
        <v>80</v>
      </c>
      <c r="N160" s="5" t="s">
        <v>5</v>
      </c>
      <c r="O160" s="2">
        <v>0</v>
      </c>
      <c r="P160" s="2">
        <v>1400</v>
      </c>
    </row>
    <row r="161" spans="1:16" ht="14.25" hidden="1" customHeight="1">
      <c r="A161" s="5" t="s">
        <v>122</v>
      </c>
      <c r="B161" s="100">
        <v>46296</v>
      </c>
      <c r="C161" s="66">
        <f t="shared" si="3"/>
        <v>10</v>
      </c>
      <c r="D161" s="66">
        <f t="shared" si="4"/>
        <v>2026</v>
      </c>
      <c r="E161" s="67">
        <f t="shared" si="5"/>
        <v>46296</v>
      </c>
      <c r="F161" s="21" t="s">
        <v>77</v>
      </c>
      <c r="N161" s="5" t="s">
        <v>5</v>
      </c>
      <c r="O161" s="2">
        <v>0</v>
      </c>
      <c r="P161" s="2">
        <v>1071</v>
      </c>
    </row>
    <row r="162" spans="1:16" ht="14.25" hidden="1" customHeight="1">
      <c r="A162" s="5" t="s">
        <v>122</v>
      </c>
      <c r="B162" s="100">
        <v>46296</v>
      </c>
      <c r="C162" s="66">
        <f t="shared" si="3"/>
        <v>10</v>
      </c>
      <c r="D162" s="66">
        <f t="shared" si="4"/>
        <v>2026</v>
      </c>
      <c r="E162" s="67">
        <f t="shared" si="5"/>
        <v>46296</v>
      </c>
      <c r="F162" s="21" t="s">
        <v>78</v>
      </c>
      <c r="N162" s="5" t="s">
        <v>5</v>
      </c>
      <c r="O162" s="2">
        <v>0</v>
      </c>
      <c r="P162" s="2">
        <v>1000.19</v>
      </c>
    </row>
    <row r="163" spans="1:16" ht="14.25" hidden="1" customHeight="1">
      <c r="A163" s="5" t="s">
        <v>122</v>
      </c>
      <c r="B163" s="100">
        <v>46296</v>
      </c>
      <c r="C163" s="66">
        <f t="shared" si="3"/>
        <v>10</v>
      </c>
      <c r="D163" s="66">
        <f t="shared" si="4"/>
        <v>2026</v>
      </c>
      <c r="E163" s="67">
        <f t="shared" si="5"/>
        <v>46296</v>
      </c>
      <c r="F163" s="21" t="s">
        <v>49</v>
      </c>
      <c r="N163" s="5" t="s">
        <v>5</v>
      </c>
      <c r="O163" s="2">
        <v>0</v>
      </c>
      <c r="P163" s="2">
        <v>1190.99</v>
      </c>
    </row>
    <row r="164" spans="1:16" ht="14.25" hidden="1" customHeight="1">
      <c r="A164" s="5" t="s">
        <v>122</v>
      </c>
      <c r="B164" s="100">
        <v>46296</v>
      </c>
      <c r="C164" s="66">
        <f t="shared" si="3"/>
        <v>10</v>
      </c>
      <c r="D164" s="66">
        <f t="shared" si="4"/>
        <v>2026</v>
      </c>
      <c r="E164" s="67">
        <f t="shared" si="5"/>
        <v>46296</v>
      </c>
      <c r="F164" s="21" t="s">
        <v>55</v>
      </c>
      <c r="N164" s="5" t="s">
        <v>5</v>
      </c>
      <c r="O164" s="2">
        <v>0</v>
      </c>
      <c r="P164" s="2">
        <v>1190.99</v>
      </c>
    </row>
    <row r="165" spans="1:16" ht="14.25" hidden="1" customHeight="1">
      <c r="A165" s="5" t="s">
        <v>122</v>
      </c>
      <c r="B165" s="100">
        <v>46296</v>
      </c>
      <c r="C165" s="66">
        <f t="shared" si="3"/>
        <v>10</v>
      </c>
      <c r="D165" s="66">
        <f t="shared" si="4"/>
        <v>2026</v>
      </c>
      <c r="E165" s="67">
        <f t="shared" si="5"/>
        <v>46296</v>
      </c>
      <c r="F165" s="21" t="s">
        <v>54</v>
      </c>
      <c r="N165" s="5" t="s">
        <v>5</v>
      </c>
      <c r="O165" s="2">
        <v>0</v>
      </c>
      <c r="P165" s="2">
        <v>1518</v>
      </c>
    </row>
    <row r="166" spans="1:16" ht="14.25" hidden="1" customHeight="1">
      <c r="A166" s="5" t="s">
        <v>122</v>
      </c>
      <c r="B166" s="100">
        <v>46327</v>
      </c>
      <c r="C166" s="66">
        <f t="shared" si="3"/>
        <v>11</v>
      </c>
      <c r="D166" s="66">
        <f t="shared" si="4"/>
        <v>2026</v>
      </c>
      <c r="E166" s="67">
        <f t="shared" si="5"/>
        <v>46327</v>
      </c>
      <c r="F166" s="21" t="s">
        <v>33</v>
      </c>
      <c r="N166" s="5" t="s">
        <v>5</v>
      </c>
      <c r="O166" s="2">
        <v>0</v>
      </c>
      <c r="P166" s="2">
        <v>600</v>
      </c>
    </row>
    <row r="167" spans="1:16" ht="14.25" hidden="1" customHeight="1">
      <c r="A167" s="5" t="s">
        <v>122</v>
      </c>
      <c r="B167" s="100">
        <v>46327</v>
      </c>
      <c r="C167" s="66">
        <f t="shared" si="3"/>
        <v>11</v>
      </c>
      <c r="D167" s="66">
        <f t="shared" si="4"/>
        <v>2026</v>
      </c>
      <c r="E167" s="67">
        <f t="shared" si="5"/>
        <v>46327</v>
      </c>
      <c r="F167" s="21" t="s">
        <v>37</v>
      </c>
      <c r="N167" s="5" t="s">
        <v>5</v>
      </c>
      <c r="O167" s="2">
        <v>0</v>
      </c>
      <c r="P167" s="2">
        <v>3100</v>
      </c>
    </row>
    <row r="168" spans="1:16" ht="14.25" hidden="1" customHeight="1">
      <c r="A168" s="5" t="s">
        <v>122</v>
      </c>
      <c r="B168" s="100">
        <v>46327</v>
      </c>
      <c r="C168" s="66">
        <f t="shared" si="3"/>
        <v>11</v>
      </c>
      <c r="D168" s="66">
        <f t="shared" si="4"/>
        <v>2026</v>
      </c>
      <c r="E168" s="67">
        <f t="shared" si="5"/>
        <v>46327</v>
      </c>
      <c r="F168" s="21" t="s">
        <v>40</v>
      </c>
      <c r="N168" s="5" t="s">
        <v>5</v>
      </c>
      <c r="O168" s="2">
        <v>0</v>
      </c>
      <c r="P168" s="2">
        <v>6651</v>
      </c>
    </row>
    <row r="169" spans="1:16" ht="14.25" hidden="1" customHeight="1">
      <c r="A169" s="5" t="s">
        <v>122</v>
      </c>
      <c r="B169" s="100">
        <v>46327</v>
      </c>
      <c r="C169" s="66">
        <f t="shared" si="3"/>
        <v>11</v>
      </c>
      <c r="D169" s="66">
        <f t="shared" si="4"/>
        <v>2026</v>
      </c>
      <c r="E169" s="67">
        <f t="shared" si="5"/>
        <v>46327</v>
      </c>
      <c r="F169" s="21" t="s">
        <v>43</v>
      </c>
      <c r="N169" s="5" t="s">
        <v>5</v>
      </c>
      <c r="O169" s="2">
        <v>0</v>
      </c>
      <c r="P169" s="2">
        <v>53800</v>
      </c>
    </row>
    <row r="170" spans="1:16" ht="14.25" hidden="1" customHeight="1">
      <c r="A170" s="5" t="s">
        <v>122</v>
      </c>
      <c r="B170" s="100">
        <v>46327</v>
      </c>
      <c r="C170" s="66">
        <f t="shared" si="3"/>
        <v>11</v>
      </c>
      <c r="D170" s="66">
        <f t="shared" si="4"/>
        <v>2026</v>
      </c>
      <c r="E170" s="67">
        <f t="shared" si="5"/>
        <v>46327</v>
      </c>
      <c r="F170" s="21" t="s">
        <v>44</v>
      </c>
      <c r="N170" s="5" t="s">
        <v>5</v>
      </c>
      <c r="O170" s="2">
        <v>0</v>
      </c>
      <c r="P170" s="2">
        <v>200</v>
      </c>
    </row>
    <row r="171" spans="1:16" ht="14.25" hidden="1" customHeight="1">
      <c r="A171" s="5" t="s">
        <v>122</v>
      </c>
      <c r="B171" s="100">
        <v>46327</v>
      </c>
      <c r="C171" s="66">
        <f t="shared" si="3"/>
        <v>11</v>
      </c>
      <c r="D171" s="66">
        <f t="shared" si="4"/>
        <v>2026</v>
      </c>
      <c r="E171" s="67">
        <f t="shared" si="5"/>
        <v>46327</v>
      </c>
      <c r="F171" s="21" t="s">
        <v>45</v>
      </c>
      <c r="N171" s="5" t="s">
        <v>5</v>
      </c>
      <c r="O171" s="2">
        <v>0</v>
      </c>
      <c r="P171" s="2">
        <v>200</v>
      </c>
    </row>
    <row r="172" spans="1:16" ht="14.25" hidden="1" customHeight="1">
      <c r="A172" s="5" t="s">
        <v>122</v>
      </c>
      <c r="B172" s="100">
        <v>46327</v>
      </c>
      <c r="C172" s="66">
        <f t="shared" si="3"/>
        <v>11</v>
      </c>
      <c r="D172" s="66">
        <f t="shared" si="4"/>
        <v>2026</v>
      </c>
      <c r="E172" s="67">
        <f t="shared" si="5"/>
        <v>46327</v>
      </c>
      <c r="F172" s="21" t="s">
        <v>47</v>
      </c>
      <c r="N172" s="5" t="s">
        <v>5</v>
      </c>
      <c r="O172" s="2">
        <v>0</v>
      </c>
      <c r="P172" s="2">
        <v>2000</v>
      </c>
    </row>
    <row r="173" spans="1:16" ht="14.25" hidden="1" customHeight="1">
      <c r="A173" s="5" t="s">
        <v>122</v>
      </c>
      <c r="B173" s="100">
        <v>46327</v>
      </c>
      <c r="C173" s="66">
        <f t="shared" si="3"/>
        <v>11</v>
      </c>
      <c r="D173" s="66">
        <f t="shared" si="4"/>
        <v>2026</v>
      </c>
      <c r="E173" s="67">
        <f t="shared" si="5"/>
        <v>46327</v>
      </c>
      <c r="F173" s="21" t="s">
        <v>98</v>
      </c>
      <c r="N173" s="5" t="s">
        <v>5</v>
      </c>
      <c r="O173" s="2">
        <v>0</v>
      </c>
      <c r="P173" s="2">
        <v>46464</v>
      </c>
    </row>
    <row r="174" spans="1:16" ht="14.25" hidden="1" customHeight="1">
      <c r="A174" s="5" t="s">
        <v>122</v>
      </c>
      <c r="B174" s="100">
        <v>46327</v>
      </c>
      <c r="C174" s="66">
        <f t="shared" si="3"/>
        <v>11</v>
      </c>
      <c r="D174" s="66">
        <f t="shared" si="4"/>
        <v>2026</v>
      </c>
      <c r="E174" s="67">
        <f t="shared" si="5"/>
        <v>46327</v>
      </c>
      <c r="F174" s="21" t="s">
        <v>80</v>
      </c>
      <c r="N174" s="5" t="s">
        <v>5</v>
      </c>
      <c r="O174" s="2">
        <v>0</v>
      </c>
      <c r="P174" s="2">
        <v>1400</v>
      </c>
    </row>
    <row r="175" spans="1:16" ht="14.25" hidden="1" customHeight="1">
      <c r="A175" s="5" t="s">
        <v>122</v>
      </c>
      <c r="B175" s="100">
        <v>46327</v>
      </c>
      <c r="C175" s="66">
        <f t="shared" si="3"/>
        <v>11</v>
      </c>
      <c r="D175" s="66">
        <f t="shared" si="4"/>
        <v>2026</v>
      </c>
      <c r="E175" s="67">
        <f t="shared" si="5"/>
        <v>46327</v>
      </c>
      <c r="F175" s="21" t="s">
        <v>77</v>
      </c>
      <c r="N175" s="5" t="s">
        <v>5</v>
      </c>
      <c r="O175" s="2">
        <v>0</v>
      </c>
      <c r="P175" s="2">
        <v>1071</v>
      </c>
    </row>
    <row r="176" spans="1:16" ht="14.25" hidden="1" customHeight="1">
      <c r="A176" s="5" t="s">
        <v>122</v>
      </c>
      <c r="B176" s="100">
        <v>46327</v>
      </c>
      <c r="C176" s="66">
        <f t="shared" si="3"/>
        <v>11</v>
      </c>
      <c r="D176" s="66">
        <f t="shared" si="4"/>
        <v>2026</v>
      </c>
      <c r="E176" s="67">
        <f t="shared" si="5"/>
        <v>46327</v>
      </c>
      <c r="F176" s="21" t="s">
        <v>78</v>
      </c>
      <c r="N176" s="5" t="s">
        <v>5</v>
      </c>
      <c r="O176" s="2">
        <v>0</v>
      </c>
      <c r="P176" s="2">
        <v>1000.19</v>
      </c>
    </row>
    <row r="177" spans="1:16" ht="14.25" hidden="1" customHeight="1">
      <c r="A177" s="5" t="s">
        <v>122</v>
      </c>
      <c r="B177" s="100">
        <v>46327</v>
      </c>
      <c r="C177" s="66">
        <f t="shared" si="3"/>
        <v>11</v>
      </c>
      <c r="D177" s="66">
        <f t="shared" si="4"/>
        <v>2026</v>
      </c>
      <c r="E177" s="67">
        <f t="shared" si="5"/>
        <v>46327</v>
      </c>
      <c r="F177" s="21" t="s">
        <v>49</v>
      </c>
      <c r="N177" s="5" t="s">
        <v>5</v>
      </c>
      <c r="O177" s="2">
        <v>0</v>
      </c>
      <c r="P177" s="2">
        <v>1190.99</v>
      </c>
    </row>
    <row r="178" spans="1:16" ht="14.25" hidden="1" customHeight="1">
      <c r="A178" s="5" t="s">
        <v>122</v>
      </c>
      <c r="B178" s="100">
        <v>46327</v>
      </c>
      <c r="C178" s="66">
        <f t="shared" si="3"/>
        <v>11</v>
      </c>
      <c r="D178" s="66">
        <f t="shared" si="4"/>
        <v>2026</v>
      </c>
      <c r="E178" s="67">
        <f t="shared" si="5"/>
        <v>46327</v>
      </c>
      <c r="F178" s="21" t="s">
        <v>55</v>
      </c>
      <c r="N178" s="5" t="s">
        <v>5</v>
      </c>
      <c r="O178" s="2">
        <v>0</v>
      </c>
      <c r="P178" s="2">
        <v>1190.99</v>
      </c>
    </row>
    <row r="179" spans="1:16" ht="14.25" hidden="1" customHeight="1">
      <c r="A179" s="5" t="s">
        <v>122</v>
      </c>
      <c r="B179" s="100">
        <v>46327</v>
      </c>
      <c r="C179" s="66">
        <f t="shared" si="3"/>
        <v>11</v>
      </c>
      <c r="D179" s="66">
        <f t="shared" si="4"/>
        <v>2026</v>
      </c>
      <c r="E179" s="67">
        <f t="shared" si="5"/>
        <v>46327</v>
      </c>
      <c r="F179" s="21" t="s">
        <v>54</v>
      </c>
      <c r="N179" s="5" t="s">
        <v>5</v>
      </c>
      <c r="O179" s="2">
        <v>0</v>
      </c>
      <c r="P179" s="2">
        <v>1518</v>
      </c>
    </row>
    <row r="180" spans="1:16" ht="14.25" hidden="1" customHeight="1">
      <c r="A180" s="5" t="s">
        <v>122</v>
      </c>
      <c r="B180" s="100">
        <v>46357</v>
      </c>
      <c r="C180" s="66">
        <f t="shared" si="3"/>
        <v>12</v>
      </c>
      <c r="D180" s="66">
        <f t="shared" si="4"/>
        <v>2026</v>
      </c>
      <c r="E180" s="67">
        <f t="shared" si="5"/>
        <v>46357</v>
      </c>
      <c r="F180" s="21" t="s">
        <v>33</v>
      </c>
      <c r="N180" s="5" t="s">
        <v>5</v>
      </c>
      <c r="O180" s="2">
        <v>0</v>
      </c>
      <c r="P180" s="2">
        <v>600</v>
      </c>
    </row>
    <row r="181" spans="1:16" ht="14.25" hidden="1" customHeight="1">
      <c r="A181" s="5" t="s">
        <v>122</v>
      </c>
      <c r="B181" s="100">
        <v>46357</v>
      </c>
      <c r="C181" s="66">
        <f t="shared" si="3"/>
        <v>12</v>
      </c>
      <c r="D181" s="66">
        <f t="shared" si="4"/>
        <v>2026</v>
      </c>
      <c r="E181" s="67">
        <f t="shared" si="5"/>
        <v>46357</v>
      </c>
      <c r="F181" s="21" t="s">
        <v>37</v>
      </c>
      <c r="N181" s="5" t="s">
        <v>5</v>
      </c>
      <c r="O181" s="2">
        <v>0</v>
      </c>
      <c r="P181" s="2">
        <v>3100</v>
      </c>
    </row>
    <row r="182" spans="1:16" ht="14.25" hidden="1" customHeight="1">
      <c r="A182" s="5" t="s">
        <v>122</v>
      </c>
      <c r="B182" s="100">
        <v>46357</v>
      </c>
      <c r="C182" s="66">
        <f t="shared" si="3"/>
        <v>12</v>
      </c>
      <c r="D182" s="66">
        <f t="shared" si="4"/>
        <v>2026</v>
      </c>
      <c r="E182" s="67">
        <f t="shared" si="5"/>
        <v>46357</v>
      </c>
      <c r="F182" s="21" t="s">
        <v>40</v>
      </c>
      <c r="N182" s="5" t="s">
        <v>5</v>
      </c>
      <c r="O182" s="2">
        <v>0</v>
      </c>
      <c r="P182" s="2">
        <v>6651</v>
      </c>
    </row>
    <row r="183" spans="1:16" ht="14.25" hidden="1" customHeight="1">
      <c r="A183" s="5" t="s">
        <v>122</v>
      </c>
      <c r="B183" s="100">
        <v>46357</v>
      </c>
      <c r="C183" s="66">
        <f t="shared" si="3"/>
        <v>12</v>
      </c>
      <c r="D183" s="66">
        <f t="shared" si="4"/>
        <v>2026</v>
      </c>
      <c r="E183" s="67">
        <f t="shared" si="5"/>
        <v>46357</v>
      </c>
      <c r="F183" s="21" t="s">
        <v>43</v>
      </c>
      <c r="N183" s="5" t="s">
        <v>5</v>
      </c>
      <c r="O183" s="2">
        <v>0</v>
      </c>
      <c r="P183" s="2">
        <v>53800</v>
      </c>
    </row>
    <row r="184" spans="1:16" ht="14.25" hidden="1" customHeight="1">
      <c r="A184" s="5" t="s">
        <v>122</v>
      </c>
      <c r="B184" s="100">
        <v>46357</v>
      </c>
      <c r="C184" s="66">
        <f t="shared" si="3"/>
        <v>12</v>
      </c>
      <c r="D184" s="66">
        <f t="shared" si="4"/>
        <v>2026</v>
      </c>
      <c r="E184" s="67">
        <f t="shared" si="5"/>
        <v>46357</v>
      </c>
      <c r="F184" s="21" t="s">
        <v>44</v>
      </c>
      <c r="N184" s="5" t="s">
        <v>5</v>
      </c>
      <c r="O184" s="2">
        <v>0</v>
      </c>
      <c r="P184" s="2">
        <v>200</v>
      </c>
    </row>
    <row r="185" spans="1:16" ht="14.25" hidden="1" customHeight="1">
      <c r="A185" s="5" t="s">
        <v>122</v>
      </c>
      <c r="B185" s="100">
        <v>46357</v>
      </c>
      <c r="C185" s="66">
        <f t="shared" si="3"/>
        <v>12</v>
      </c>
      <c r="D185" s="66">
        <f t="shared" si="4"/>
        <v>2026</v>
      </c>
      <c r="E185" s="67">
        <f t="shared" si="5"/>
        <v>46357</v>
      </c>
      <c r="F185" s="21" t="s">
        <v>45</v>
      </c>
      <c r="N185" s="5" t="s">
        <v>5</v>
      </c>
      <c r="O185" s="2">
        <v>0</v>
      </c>
      <c r="P185" s="2">
        <v>200</v>
      </c>
    </row>
    <row r="186" spans="1:16" ht="14.25" hidden="1" customHeight="1">
      <c r="A186" s="5" t="s">
        <v>122</v>
      </c>
      <c r="B186" s="100">
        <v>46357</v>
      </c>
      <c r="C186" s="66">
        <f t="shared" si="3"/>
        <v>12</v>
      </c>
      <c r="D186" s="66">
        <f t="shared" si="4"/>
        <v>2026</v>
      </c>
      <c r="E186" s="67">
        <f t="shared" si="5"/>
        <v>46357</v>
      </c>
      <c r="F186" s="21" t="s">
        <v>47</v>
      </c>
      <c r="N186" s="5" t="s">
        <v>5</v>
      </c>
      <c r="O186" s="2">
        <v>0</v>
      </c>
      <c r="P186" s="2">
        <v>2000</v>
      </c>
    </row>
    <row r="187" spans="1:16" ht="14.25" hidden="1" customHeight="1">
      <c r="A187" s="5" t="s">
        <v>122</v>
      </c>
      <c r="B187" s="100">
        <v>46357</v>
      </c>
      <c r="C187" s="66">
        <f t="shared" si="3"/>
        <v>12</v>
      </c>
      <c r="D187" s="66">
        <f t="shared" si="4"/>
        <v>2026</v>
      </c>
      <c r="E187" s="67">
        <f t="shared" si="5"/>
        <v>46357</v>
      </c>
      <c r="F187" s="21" t="s">
        <v>98</v>
      </c>
      <c r="N187" s="5" t="s">
        <v>5</v>
      </c>
      <c r="O187" s="2">
        <v>0</v>
      </c>
      <c r="P187" s="2">
        <v>46464</v>
      </c>
    </row>
    <row r="188" spans="1:16" ht="14.25" hidden="1" customHeight="1">
      <c r="A188" s="5" t="s">
        <v>122</v>
      </c>
      <c r="B188" s="100">
        <v>46357</v>
      </c>
      <c r="C188" s="66">
        <f t="shared" si="3"/>
        <v>12</v>
      </c>
      <c r="D188" s="66">
        <f t="shared" si="4"/>
        <v>2026</v>
      </c>
      <c r="E188" s="67">
        <f t="shared" si="5"/>
        <v>46357</v>
      </c>
      <c r="F188" s="21" t="s">
        <v>80</v>
      </c>
      <c r="N188" s="5" t="s">
        <v>5</v>
      </c>
      <c r="O188" s="2">
        <v>0</v>
      </c>
      <c r="P188" s="2">
        <v>1400</v>
      </c>
    </row>
    <row r="189" spans="1:16" ht="14.25" hidden="1" customHeight="1">
      <c r="A189" s="5" t="s">
        <v>122</v>
      </c>
      <c r="B189" s="100">
        <v>46357</v>
      </c>
      <c r="C189" s="66">
        <f t="shared" si="3"/>
        <v>12</v>
      </c>
      <c r="D189" s="66">
        <f t="shared" si="4"/>
        <v>2026</v>
      </c>
      <c r="E189" s="67">
        <f t="shared" si="5"/>
        <v>46357</v>
      </c>
      <c r="F189" s="21" t="s">
        <v>77</v>
      </c>
      <c r="N189" s="5" t="s">
        <v>5</v>
      </c>
      <c r="O189" s="2">
        <v>0</v>
      </c>
      <c r="P189" s="2">
        <v>1071</v>
      </c>
    </row>
    <row r="190" spans="1:16" ht="14.25" hidden="1" customHeight="1">
      <c r="A190" s="5" t="s">
        <v>122</v>
      </c>
      <c r="B190" s="100">
        <v>46357</v>
      </c>
      <c r="C190" s="66">
        <f t="shared" si="3"/>
        <v>12</v>
      </c>
      <c r="D190" s="66">
        <f t="shared" si="4"/>
        <v>2026</v>
      </c>
      <c r="E190" s="67">
        <f t="shared" si="5"/>
        <v>46357</v>
      </c>
      <c r="F190" s="21" t="s">
        <v>78</v>
      </c>
      <c r="N190" s="5" t="s">
        <v>5</v>
      </c>
      <c r="O190" s="2">
        <v>0</v>
      </c>
      <c r="P190" s="2">
        <v>1000.19</v>
      </c>
    </row>
    <row r="191" spans="1:16" ht="14.25" hidden="1" customHeight="1">
      <c r="A191" s="5" t="s">
        <v>122</v>
      </c>
      <c r="B191" s="100">
        <v>46357</v>
      </c>
      <c r="C191" s="66">
        <f t="shared" si="3"/>
        <v>12</v>
      </c>
      <c r="D191" s="66">
        <f t="shared" si="4"/>
        <v>2026</v>
      </c>
      <c r="E191" s="67">
        <f t="shared" si="5"/>
        <v>46357</v>
      </c>
      <c r="F191" s="21" t="s">
        <v>49</v>
      </c>
      <c r="N191" s="5" t="s">
        <v>5</v>
      </c>
      <c r="O191" s="2">
        <v>0</v>
      </c>
      <c r="P191" s="2">
        <v>1190.99</v>
      </c>
    </row>
    <row r="192" spans="1:16" ht="14.25" hidden="1" customHeight="1">
      <c r="A192" s="5" t="s">
        <v>122</v>
      </c>
      <c r="B192" s="100">
        <v>46357</v>
      </c>
      <c r="C192" s="66">
        <f t="shared" si="3"/>
        <v>12</v>
      </c>
      <c r="D192" s="66">
        <f t="shared" si="4"/>
        <v>2026</v>
      </c>
      <c r="E192" s="67">
        <f t="shared" si="5"/>
        <v>46357</v>
      </c>
      <c r="F192" s="21" t="s">
        <v>55</v>
      </c>
      <c r="N192" s="5" t="s">
        <v>5</v>
      </c>
      <c r="O192" s="2">
        <v>0</v>
      </c>
      <c r="P192" s="2">
        <v>1190.99</v>
      </c>
    </row>
    <row r="193" spans="1:16" ht="14.25" hidden="1" customHeight="1">
      <c r="A193" s="5" t="s">
        <v>122</v>
      </c>
      <c r="B193" s="100">
        <v>46357</v>
      </c>
      <c r="C193" s="66">
        <f t="shared" si="3"/>
        <v>12</v>
      </c>
      <c r="D193" s="66">
        <f t="shared" si="4"/>
        <v>2026</v>
      </c>
      <c r="E193" s="67">
        <f t="shared" si="5"/>
        <v>46357</v>
      </c>
      <c r="F193" s="21" t="s">
        <v>54</v>
      </c>
      <c r="N193" s="5" t="s">
        <v>5</v>
      </c>
      <c r="O193" s="2">
        <v>0</v>
      </c>
      <c r="P193" s="2">
        <v>1518</v>
      </c>
    </row>
    <row r="194" spans="1:16" ht="14.25" hidden="1" customHeight="1">
      <c r="A194" s="5" t="s">
        <v>122</v>
      </c>
      <c r="B194" s="100">
        <v>46023</v>
      </c>
      <c r="C194" s="66">
        <f t="shared" si="3"/>
        <v>1</v>
      </c>
      <c r="D194" s="66">
        <f t="shared" si="4"/>
        <v>2026</v>
      </c>
      <c r="E194" s="67">
        <f t="shared" si="5"/>
        <v>46023</v>
      </c>
      <c r="F194" s="21" t="s">
        <v>63</v>
      </c>
      <c r="N194" s="5" t="s">
        <v>5</v>
      </c>
      <c r="O194" s="2">
        <v>0</v>
      </c>
      <c r="P194" s="2">
        <v>35151</v>
      </c>
    </row>
    <row r="195" spans="1:16" ht="14.25" hidden="1" customHeight="1">
      <c r="A195" s="5" t="s">
        <v>122</v>
      </c>
      <c r="B195" s="100">
        <v>46054</v>
      </c>
      <c r="C195" s="66">
        <f t="shared" si="3"/>
        <v>2</v>
      </c>
      <c r="D195" s="66">
        <f t="shared" si="4"/>
        <v>2026</v>
      </c>
      <c r="E195" s="67">
        <f t="shared" si="5"/>
        <v>46054</v>
      </c>
      <c r="F195" s="21" t="s">
        <v>63</v>
      </c>
      <c r="N195" s="5" t="s">
        <v>5</v>
      </c>
      <c r="O195" s="2">
        <v>0</v>
      </c>
      <c r="P195" s="2">
        <v>35151</v>
      </c>
    </row>
    <row r="196" spans="1:16" ht="14.25" hidden="1" customHeight="1">
      <c r="A196" s="5" t="s">
        <v>122</v>
      </c>
      <c r="B196" s="100">
        <v>46082</v>
      </c>
      <c r="C196" s="66">
        <f t="shared" si="3"/>
        <v>3</v>
      </c>
      <c r="D196" s="66">
        <f t="shared" si="4"/>
        <v>2026</v>
      </c>
      <c r="E196" s="67">
        <f t="shared" si="5"/>
        <v>46082</v>
      </c>
      <c r="F196" s="21" t="s">
        <v>63</v>
      </c>
      <c r="N196" s="5" t="s">
        <v>5</v>
      </c>
      <c r="O196" s="2">
        <v>0</v>
      </c>
      <c r="P196" s="2">
        <v>35151</v>
      </c>
    </row>
    <row r="197" spans="1:16" ht="14.25" hidden="1" customHeight="1">
      <c r="A197" s="5" t="s">
        <v>122</v>
      </c>
      <c r="B197" s="100">
        <f>B196+31</f>
        <v>46113</v>
      </c>
      <c r="C197" s="66">
        <f t="shared" si="3"/>
        <v>4</v>
      </c>
      <c r="D197" s="66">
        <f t="shared" si="4"/>
        <v>2026</v>
      </c>
      <c r="E197" s="67">
        <f t="shared" si="5"/>
        <v>46113</v>
      </c>
      <c r="F197" s="21" t="s">
        <v>63</v>
      </c>
      <c r="N197" s="5" t="s">
        <v>5</v>
      </c>
      <c r="O197" s="2">
        <v>0</v>
      </c>
      <c r="P197" s="2">
        <v>35151</v>
      </c>
    </row>
    <row r="198" spans="1:16" ht="14.25" hidden="1" customHeight="1">
      <c r="A198" s="5" t="s">
        <v>122</v>
      </c>
      <c r="B198" s="100">
        <v>46143</v>
      </c>
      <c r="C198" s="66">
        <f t="shared" si="3"/>
        <v>5</v>
      </c>
      <c r="D198" s="66">
        <f t="shared" si="4"/>
        <v>2026</v>
      </c>
      <c r="E198" s="67">
        <f t="shared" si="5"/>
        <v>46143</v>
      </c>
      <c r="F198" s="21" t="s">
        <v>63</v>
      </c>
      <c r="N198" s="5" t="s">
        <v>5</v>
      </c>
      <c r="O198" s="2">
        <v>0</v>
      </c>
      <c r="P198" s="2">
        <v>35151</v>
      </c>
    </row>
    <row r="199" spans="1:16" ht="14.25" hidden="1" customHeight="1">
      <c r="A199" s="5" t="s">
        <v>122</v>
      </c>
      <c r="B199" s="100">
        <v>46204</v>
      </c>
      <c r="C199" s="66">
        <f t="shared" si="3"/>
        <v>7</v>
      </c>
      <c r="D199" s="66">
        <f t="shared" si="4"/>
        <v>2026</v>
      </c>
      <c r="E199" s="67">
        <f t="shared" si="5"/>
        <v>46204</v>
      </c>
      <c r="F199" s="21" t="s">
        <v>63</v>
      </c>
      <c r="N199" s="5" t="s">
        <v>5</v>
      </c>
      <c r="O199" s="2">
        <v>0</v>
      </c>
      <c r="P199" s="2">
        <v>35151</v>
      </c>
    </row>
    <row r="200" spans="1:16" ht="14.25" hidden="1" customHeight="1">
      <c r="A200" s="5" t="s">
        <v>122</v>
      </c>
      <c r="B200" s="100">
        <v>46204</v>
      </c>
      <c r="C200" s="66">
        <f t="shared" si="3"/>
        <v>7</v>
      </c>
      <c r="D200" s="66">
        <f t="shared" si="4"/>
        <v>2026</v>
      </c>
      <c r="E200" s="67">
        <f t="shared" si="5"/>
        <v>46204</v>
      </c>
      <c r="F200" s="21" t="s">
        <v>63</v>
      </c>
      <c r="N200" s="5" t="s">
        <v>5</v>
      </c>
      <c r="O200" s="2">
        <v>0</v>
      </c>
      <c r="P200" s="2">
        <v>35151</v>
      </c>
    </row>
    <row r="201" spans="1:16" ht="14.25" hidden="1" customHeight="1">
      <c r="A201" s="5" t="s">
        <v>122</v>
      </c>
      <c r="B201" s="100">
        <v>46235</v>
      </c>
      <c r="C201" s="66">
        <f t="shared" si="3"/>
        <v>8</v>
      </c>
      <c r="D201" s="66">
        <f t="shared" si="4"/>
        <v>2026</v>
      </c>
      <c r="E201" s="67">
        <f t="shared" si="5"/>
        <v>46235</v>
      </c>
      <c r="F201" s="21" t="s">
        <v>63</v>
      </c>
      <c r="N201" s="5" t="s">
        <v>5</v>
      </c>
      <c r="O201" s="2">
        <v>0</v>
      </c>
      <c r="P201" s="2">
        <v>35151</v>
      </c>
    </row>
    <row r="202" spans="1:16" ht="14.25" hidden="1" customHeight="1">
      <c r="A202" s="5" t="s">
        <v>122</v>
      </c>
      <c r="B202" s="100">
        <v>46266</v>
      </c>
      <c r="C202" s="66">
        <f t="shared" si="3"/>
        <v>9</v>
      </c>
      <c r="D202" s="66">
        <f t="shared" si="4"/>
        <v>2026</v>
      </c>
      <c r="E202" s="67">
        <f t="shared" si="5"/>
        <v>46266</v>
      </c>
      <c r="F202" s="21" t="s">
        <v>63</v>
      </c>
      <c r="N202" s="5" t="s">
        <v>5</v>
      </c>
      <c r="O202" s="2">
        <v>0</v>
      </c>
      <c r="P202" s="2">
        <v>35151</v>
      </c>
    </row>
    <row r="203" spans="1:16" ht="14.25" hidden="1" customHeight="1">
      <c r="A203" s="5" t="s">
        <v>122</v>
      </c>
      <c r="B203" s="100">
        <v>46299</v>
      </c>
      <c r="C203" s="66">
        <f t="shared" si="3"/>
        <v>10</v>
      </c>
      <c r="D203" s="66">
        <f t="shared" si="4"/>
        <v>2026</v>
      </c>
      <c r="E203" s="67">
        <f t="shared" si="5"/>
        <v>46296</v>
      </c>
      <c r="F203" s="21" t="s">
        <v>63</v>
      </c>
      <c r="N203" s="5" t="s">
        <v>5</v>
      </c>
      <c r="O203" s="2">
        <v>0</v>
      </c>
      <c r="P203" s="2">
        <v>35151</v>
      </c>
    </row>
    <row r="204" spans="1:16" ht="14.25" hidden="1" customHeight="1">
      <c r="A204" s="5" t="s">
        <v>122</v>
      </c>
      <c r="B204" s="100">
        <v>46330</v>
      </c>
      <c r="C204" s="66">
        <f t="shared" si="3"/>
        <v>11</v>
      </c>
      <c r="D204" s="66">
        <f t="shared" si="4"/>
        <v>2026</v>
      </c>
      <c r="E204" s="67">
        <f t="shared" si="5"/>
        <v>46327</v>
      </c>
      <c r="F204" s="21" t="s">
        <v>63</v>
      </c>
      <c r="N204" s="5" t="s">
        <v>5</v>
      </c>
      <c r="O204" s="2">
        <v>0</v>
      </c>
      <c r="P204" s="2">
        <v>35151</v>
      </c>
    </row>
    <row r="205" spans="1:16" ht="14.25" hidden="1" customHeight="1">
      <c r="A205" s="5" t="s">
        <v>122</v>
      </c>
      <c r="B205" s="100">
        <v>46361</v>
      </c>
      <c r="C205" s="66">
        <f t="shared" si="3"/>
        <v>12</v>
      </c>
      <c r="D205" s="66">
        <f t="shared" si="4"/>
        <v>2026</v>
      </c>
      <c r="E205" s="67">
        <f t="shared" si="5"/>
        <v>46357</v>
      </c>
      <c r="F205" s="21" t="s">
        <v>63</v>
      </c>
      <c r="N205" s="5" t="s">
        <v>5</v>
      </c>
      <c r="O205" s="2">
        <v>0</v>
      </c>
      <c r="P205" s="2">
        <v>35151</v>
      </c>
    </row>
    <row r="206" spans="1:16" ht="14.25" hidden="1" customHeight="1">
      <c r="A206" s="5" t="s">
        <v>132</v>
      </c>
      <c r="B206" s="100">
        <v>46023</v>
      </c>
      <c r="C206" s="66">
        <f>MONTH(B207)</f>
        <v>1</v>
      </c>
      <c r="D206" s="66">
        <f>YEAR(B207)</f>
        <v>2026</v>
      </c>
      <c r="E206" s="67">
        <f>(C207&amp;"/"&amp;D207)*1</f>
        <v>46023</v>
      </c>
      <c r="F206" s="21" t="s">
        <v>63</v>
      </c>
      <c r="N206" s="5" t="s">
        <v>5</v>
      </c>
      <c r="O206" s="2">
        <v>0</v>
      </c>
      <c r="P206" s="2">
        <v>14000</v>
      </c>
    </row>
    <row r="207" spans="1:16" ht="14.25" hidden="1" customHeight="1">
      <c r="A207" s="5" t="s">
        <v>132</v>
      </c>
      <c r="B207" s="100">
        <v>46023</v>
      </c>
      <c r="C207" s="66">
        <f t="shared" ref="C207:C305" si="6">MONTH(B207)</f>
        <v>1</v>
      </c>
      <c r="D207" s="66">
        <f t="shared" ref="D207:D305" si="7">YEAR(B207)</f>
        <v>2026</v>
      </c>
      <c r="E207" s="67">
        <f t="shared" ref="E207:E305" si="8">(C207&amp;"/"&amp;D207)*1</f>
        <v>46023</v>
      </c>
      <c r="F207" s="21" t="s">
        <v>37</v>
      </c>
      <c r="N207" s="5" t="s">
        <v>5</v>
      </c>
      <c r="O207" s="2">
        <v>0</v>
      </c>
      <c r="P207" s="2">
        <v>2600</v>
      </c>
    </row>
    <row r="208" spans="1:16" ht="14.25" hidden="1" customHeight="1">
      <c r="A208" s="5" t="s">
        <v>132</v>
      </c>
      <c r="B208" s="100">
        <v>46023</v>
      </c>
      <c r="C208" s="66">
        <f t="shared" si="6"/>
        <v>1</v>
      </c>
      <c r="D208" s="66">
        <f t="shared" si="7"/>
        <v>2026</v>
      </c>
      <c r="E208" s="67">
        <f t="shared" si="8"/>
        <v>46023</v>
      </c>
      <c r="F208" s="21" t="s">
        <v>40</v>
      </c>
      <c r="N208" s="5" t="s">
        <v>5</v>
      </c>
      <c r="O208" s="2">
        <v>0</v>
      </c>
      <c r="P208" s="2">
        <v>2700</v>
      </c>
    </row>
    <row r="209" spans="1:16" ht="14.25" hidden="1" customHeight="1">
      <c r="A209" s="5" t="s">
        <v>132</v>
      </c>
      <c r="B209" s="100">
        <v>46023</v>
      </c>
      <c r="C209" s="66">
        <f t="shared" si="6"/>
        <v>1</v>
      </c>
      <c r="D209" s="66">
        <f t="shared" si="7"/>
        <v>2026</v>
      </c>
      <c r="E209" s="67">
        <f t="shared" si="8"/>
        <v>46023</v>
      </c>
      <c r="F209" s="21" t="s">
        <v>43</v>
      </c>
      <c r="N209" s="5" t="s">
        <v>5</v>
      </c>
      <c r="O209" s="2">
        <v>0</v>
      </c>
      <c r="P209" s="2">
        <v>27529.919999999998</v>
      </c>
    </row>
    <row r="210" spans="1:16" ht="14.25" hidden="1" customHeight="1">
      <c r="A210" s="5" t="s">
        <v>132</v>
      </c>
      <c r="B210" s="100">
        <v>46023</v>
      </c>
      <c r="C210" s="66">
        <f t="shared" si="6"/>
        <v>1</v>
      </c>
      <c r="D210" s="66">
        <f t="shared" si="7"/>
        <v>2026</v>
      </c>
      <c r="E210" s="67">
        <f t="shared" si="8"/>
        <v>46023</v>
      </c>
      <c r="F210" s="21" t="s">
        <v>44</v>
      </c>
      <c r="N210" s="5" t="s">
        <v>5</v>
      </c>
      <c r="O210" s="2">
        <v>0</v>
      </c>
      <c r="P210" s="2">
        <v>100</v>
      </c>
    </row>
    <row r="211" spans="1:16" ht="14.25" hidden="1" customHeight="1">
      <c r="A211" s="5" t="s">
        <v>132</v>
      </c>
      <c r="B211" s="100">
        <v>46023</v>
      </c>
      <c r="C211" s="66">
        <f t="shared" si="6"/>
        <v>1</v>
      </c>
      <c r="D211" s="66">
        <f t="shared" si="7"/>
        <v>2026</v>
      </c>
      <c r="E211" s="67">
        <f t="shared" si="8"/>
        <v>46023</v>
      </c>
      <c r="F211" s="21" t="s">
        <v>45</v>
      </c>
      <c r="N211" s="5" t="s">
        <v>5</v>
      </c>
      <c r="O211" s="2">
        <v>0</v>
      </c>
      <c r="P211" s="2">
        <v>100</v>
      </c>
    </row>
    <row r="212" spans="1:16" ht="14.25" hidden="1" customHeight="1">
      <c r="A212" s="5" t="s">
        <v>132</v>
      </c>
      <c r="B212" s="100">
        <v>46023</v>
      </c>
      <c r="C212" s="66">
        <f t="shared" si="6"/>
        <v>1</v>
      </c>
      <c r="D212" s="66">
        <f t="shared" si="7"/>
        <v>2026</v>
      </c>
      <c r="E212" s="67">
        <f t="shared" si="8"/>
        <v>46023</v>
      </c>
      <c r="F212" s="21" t="s">
        <v>47</v>
      </c>
      <c r="N212" s="5" t="s">
        <v>5</v>
      </c>
      <c r="O212" s="2">
        <v>0</v>
      </c>
      <c r="P212" s="2">
        <v>1000</v>
      </c>
    </row>
    <row r="213" spans="1:16" ht="14.25" hidden="1" customHeight="1">
      <c r="A213" s="5" t="s">
        <v>132</v>
      </c>
      <c r="B213" s="100">
        <v>46023</v>
      </c>
      <c r="C213" s="66">
        <f t="shared" si="6"/>
        <v>1</v>
      </c>
      <c r="D213" s="66">
        <f t="shared" si="7"/>
        <v>2026</v>
      </c>
      <c r="E213" s="67">
        <f t="shared" si="8"/>
        <v>46023</v>
      </c>
      <c r="F213" s="21" t="s">
        <v>80</v>
      </c>
      <c r="N213" s="5" t="s">
        <v>5</v>
      </c>
      <c r="O213" s="2">
        <v>0</v>
      </c>
      <c r="P213" s="2">
        <v>612.38</v>
      </c>
    </row>
    <row r="214" spans="1:16" ht="14.25" hidden="1" customHeight="1">
      <c r="A214" s="5" t="s">
        <v>132</v>
      </c>
      <c r="B214" s="100">
        <v>46023</v>
      </c>
      <c r="C214" s="66">
        <f t="shared" si="6"/>
        <v>1</v>
      </c>
      <c r="D214" s="66">
        <f t="shared" si="7"/>
        <v>2026</v>
      </c>
      <c r="E214" s="67">
        <f t="shared" si="8"/>
        <v>46023</v>
      </c>
      <c r="F214" s="21" t="s">
        <v>77</v>
      </c>
      <c r="N214" s="5" t="s">
        <v>5</v>
      </c>
      <c r="O214" s="2">
        <v>0</v>
      </c>
      <c r="P214" s="2">
        <v>200</v>
      </c>
    </row>
    <row r="215" spans="1:16" ht="14.25" hidden="1" customHeight="1">
      <c r="A215" s="5" t="s">
        <v>132</v>
      </c>
      <c r="B215" s="100">
        <v>46023</v>
      </c>
      <c r="C215" s="66">
        <f t="shared" si="6"/>
        <v>1</v>
      </c>
      <c r="D215" s="66">
        <f t="shared" si="7"/>
        <v>2026</v>
      </c>
      <c r="E215" s="67">
        <f t="shared" si="8"/>
        <v>46023</v>
      </c>
      <c r="F215" s="21" t="s">
        <v>78</v>
      </c>
      <c r="N215" s="5" t="s">
        <v>5</v>
      </c>
      <c r="O215" s="2">
        <v>0</v>
      </c>
      <c r="P215" s="2">
        <v>200</v>
      </c>
    </row>
    <row r="216" spans="1:16" ht="14.25" hidden="1" customHeight="1">
      <c r="A216" s="5" t="s">
        <v>132</v>
      </c>
      <c r="B216" s="100">
        <v>46023</v>
      </c>
      <c r="C216" s="66">
        <f t="shared" si="6"/>
        <v>1</v>
      </c>
      <c r="D216" s="66">
        <f t="shared" si="7"/>
        <v>2026</v>
      </c>
      <c r="E216" s="67">
        <f t="shared" si="8"/>
        <v>46023</v>
      </c>
      <c r="F216" s="21" t="s">
        <v>49</v>
      </c>
      <c r="N216" s="5" t="s">
        <v>5</v>
      </c>
      <c r="O216" s="2">
        <v>0</v>
      </c>
      <c r="P216" s="2">
        <v>407</v>
      </c>
    </row>
    <row r="217" spans="1:16" ht="14.25" hidden="1" customHeight="1">
      <c r="A217" s="5" t="s">
        <v>132</v>
      </c>
      <c r="B217" s="100">
        <v>46023</v>
      </c>
      <c r="C217" s="66">
        <f t="shared" si="6"/>
        <v>1</v>
      </c>
      <c r="D217" s="66">
        <f t="shared" si="7"/>
        <v>2026</v>
      </c>
      <c r="E217" s="67">
        <f t="shared" si="8"/>
        <v>46023</v>
      </c>
      <c r="F217" s="21" t="s">
        <v>55</v>
      </c>
      <c r="N217" s="5" t="s">
        <v>5</v>
      </c>
      <c r="O217" s="2">
        <v>0</v>
      </c>
      <c r="P217" s="2">
        <v>500</v>
      </c>
    </row>
    <row r="218" spans="1:16" ht="14.25" hidden="1" customHeight="1">
      <c r="A218" s="5" t="s">
        <v>132</v>
      </c>
      <c r="B218" s="100">
        <v>46023</v>
      </c>
      <c r="C218" s="66">
        <f t="shared" si="6"/>
        <v>1</v>
      </c>
      <c r="D218" s="66">
        <f t="shared" si="7"/>
        <v>2026</v>
      </c>
      <c r="E218" s="67">
        <f t="shared" si="8"/>
        <v>46023</v>
      </c>
      <c r="F218" s="21" t="s">
        <v>54</v>
      </c>
      <c r="N218" s="5" t="s">
        <v>5</v>
      </c>
      <c r="O218" s="2">
        <v>0</v>
      </c>
      <c r="P218" s="2">
        <v>1212</v>
      </c>
    </row>
    <row r="219" spans="1:16" ht="14.25" hidden="1" customHeight="1">
      <c r="A219" s="5" t="s">
        <v>132</v>
      </c>
      <c r="B219" s="100">
        <v>46023</v>
      </c>
      <c r="C219" s="66">
        <f t="shared" si="6"/>
        <v>1</v>
      </c>
      <c r="D219" s="66">
        <f t="shared" si="7"/>
        <v>2026</v>
      </c>
      <c r="E219" s="67">
        <f t="shared" si="8"/>
        <v>46023</v>
      </c>
      <c r="F219" s="21" t="s">
        <v>581</v>
      </c>
      <c r="N219" s="5" t="s">
        <v>5</v>
      </c>
      <c r="O219" s="2">
        <v>0</v>
      </c>
      <c r="P219" s="2">
        <v>200</v>
      </c>
    </row>
    <row r="220" spans="1:16" ht="14.25" hidden="1" customHeight="1">
      <c r="A220" s="5" t="s">
        <v>132</v>
      </c>
      <c r="B220" s="100">
        <v>46023</v>
      </c>
      <c r="C220" s="66">
        <f t="shared" si="6"/>
        <v>1</v>
      </c>
      <c r="D220" s="66">
        <f t="shared" si="7"/>
        <v>2026</v>
      </c>
      <c r="E220" s="67">
        <f t="shared" si="8"/>
        <v>46023</v>
      </c>
      <c r="F220" s="21" t="s">
        <v>82</v>
      </c>
      <c r="N220" s="5" t="s">
        <v>5</v>
      </c>
      <c r="O220" s="2">
        <v>0</v>
      </c>
      <c r="P220" s="2">
        <v>3884.58</v>
      </c>
    </row>
    <row r="221" spans="1:16" ht="14.25" hidden="1" customHeight="1">
      <c r="A221" s="5" t="s">
        <v>132</v>
      </c>
      <c r="B221" s="100">
        <v>46054</v>
      </c>
      <c r="C221" s="66">
        <f t="shared" si="6"/>
        <v>2</v>
      </c>
      <c r="D221" s="66">
        <f t="shared" si="7"/>
        <v>2026</v>
      </c>
      <c r="E221" s="67">
        <f t="shared" si="8"/>
        <v>46054</v>
      </c>
      <c r="F221" s="21" t="s">
        <v>63</v>
      </c>
      <c r="N221" s="5" t="s">
        <v>5</v>
      </c>
      <c r="O221" s="2">
        <v>0</v>
      </c>
      <c r="P221" s="2">
        <v>14000</v>
      </c>
    </row>
    <row r="222" spans="1:16" ht="14.25" hidden="1" customHeight="1">
      <c r="A222" s="5" t="s">
        <v>132</v>
      </c>
      <c r="B222" s="100">
        <v>46054</v>
      </c>
      <c r="C222" s="66">
        <f t="shared" si="6"/>
        <v>2</v>
      </c>
      <c r="D222" s="66">
        <f t="shared" si="7"/>
        <v>2026</v>
      </c>
      <c r="E222" s="67">
        <f t="shared" si="8"/>
        <v>46054</v>
      </c>
      <c r="F222" s="21" t="s">
        <v>37</v>
      </c>
      <c r="N222" s="5" t="s">
        <v>5</v>
      </c>
      <c r="O222" s="2">
        <v>0</v>
      </c>
      <c r="P222" s="2">
        <v>2600</v>
      </c>
    </row>
    <row r="223" spans="1:16" ht="14.25" hidden="1" customHeight="1">
      <c r="A223" s="5" t="s">
        <v>132</v>
      </c>
      <c r="B223" s="100">
        <v>46054</v>
      </c>
      <c r="C223" s="66">
        <f t="shared" si="6"/>
        <v>2</v>
      </c>
      <c r="D223" s="66">
        <f t="shared" si="7"/>
        <v>2026</v>
      </c>
      <c r="E223" s="67">
        <f t="shared" si="8"/>
        <v>46054</v>
      </c>
      <c r="F223" s="21" t="s">
        <v>40</v>
      </c>
      <c r="N223" s="5" t="s">
        <v>5</v>
      </c>
      <c r="O223" s="2">
        <v>0</v>
      </c>
      <c r="P223" s="2">
        <v>2700</v>
      </c>
    </row>
    <row r="224" spans="1:16" ht="14.25" hidden="1" customHeight="1">
      <c r="A224" s="5" t="s">
        <v>132</v>
      </c>
      <c r="B224" s="100">
        <v>46054</v>
      </c>
      <c r="C224" s="66">
        <f t="shared" si="6"/>
        <v>2</v>
      </c>
      <c r="D224" s="66">
        <f t="shared" si="7"/>
        <v>2026</v>
      </c>
      <c r="E224" s="67">
        <f t="shared" si="8"/>
        <v>46054</v>
      </c>
      <c r="F224" s="21" t="s">
        <v>43</v>
      </c>
      <c r="N224" s="5" t="s">
        <v>5</v>
      </c>
      <c r="O224" s="2">
        <v>0</v>
      </c>
      <c r="P224" s="2">
        <v>27529.919999999998</v>
      </c>
    </row>
    <row r="225" spans="1:16" ht="14.25" hidden="1" customHeight="1">
      <c r="A225" s="5" t="s">
        <v>132</v>
      </c>
      <c r="B225" s="100">
        <v>46054</v>
      </c>
      <c r="C225" s="66">
        <f t="shared" si="6"/>
        <v>2</v>
      </c>
      <c r="D225" s="66">
        <f t="shared" si="7"/>
        <v>2026</v>
      </c>
      <c r="E225" s="67">
        <f t="shared" si="8"/>
        <v>46054</v>
      </c>
      <c r="F225" s="21" t="s">
        <v>44</v>
      </c>
      <c r="N225" s="5" t="s">
        <v>5</v>
      </c>
      <c r="O225" s="2">
        <v>0</v>
      </c>
      <c r="P225" s="2">
        <v>100</v>
      </c>
    </row>
    <row r="226" spans="1:16" ht="14.25" hidden="1" customHeight="1">
      <c r="A226" s="5" t="s">
        <v>132</v>
      </c>
      <c r="B226" s="100">
        <v>46054</v>
      </c>
      <c r="C226" s="66">
        <f t="shared" si="6"/>
        <v>2</v>
      </c>
      <c r="D226" s="66">
        <f t="shared" si="7"/>
        <v>2026</v>
      </c>
      <c r="E226" s="67">
        <f t="shared" si="8"/>
        <v>46054</v>
      </c>
      <c r="F226" s="21" t="s">
        <v>45</v>
      </c>
      <c r="N226" s="5" t="s">
        <v>5</v>
      </c>
      <c r="O226" s="2">
        <v>0</v>
      </c>
      <c r="P226" s="2">
        <v>100</v>
      </c>
    </row>
    <row r="227" spans="1:16" ht="14.25" hidden="1" customHeight="1">
      <c r="A227" s="5" t="s">
        <v>132</v>
      </c>
      <c r="B227" s="100">
        <v>46054</v>
      </c>
      <c r="C227" s="66">
        <f t="shared" si="6"/>
        <v>2</v>
      </c>
      <c r="D227" s="66">
        <f t="shared" si="7"/>
        <v>2026</v>
      </c>
      <c r="E227" s="67">
        <f t="shared" si="8"/>
        <v>46054</v>
      </c>
      <c r="F227" s="21" t="s">
        <v>47</v>
      </c>
      <c r="N227" s="5" t="s">
        <v>5</v>
      </c>
      <c r="O227" s="2">
        <v>0</v>
      </c>
      <c r="P227" s="2">
        <v>1000</v>
      </c>
    </row>
    <row r="228" spans="1:16" ht="14.25" hidden="1" customHeight="1">
      <c r="A228" s="5" t="s">
        <v>132</v>
      </c>
      <c r="B228" s="100">
        <v>46054</v>
      </c>
      <c r="C228" s="66">
        <f t="shared" si="6"/>
        <v>2</v>
      </c>
      <c r="D228" s="66">
        <f t="shared" si="7"/>
        <v>2026</v>
      </c>
      <c r="E228" s="67">
        <f t="shared" si="8"/>
        <v>46054</v>
      </c>
      <c r="F228" s="21" t="s">
        <v>80</v>
      </c>
      <c r="N228" s="5" t="s">
        <v>5</v>
      </c>
      <c r="O228" s="2">
        <v>0</v>
      </c>
      <c r="P228" s="2">
        <v>612.38</v>
      </c>
    </row>
    <row r="229" spans="1:16" ht="14.25" hidden="1" customHeight="1">
      <c r="A229" s="5" t="s">
        <v>132</v>
      </c>
      <c r="B229" s="100">
        <v>46054</v>
      </c>
      <c r="C229" s="66">
        <f t="shared" si="6"/>
        <v>2</v>
      </c>
      <c r="D229" s="66">
        <f t="shared" si="7"/>
        <v>2026</v>
      </c>
      <c r="E229" s="67">
        <f t="shared" si="8"/>
        <v>46054</v>
      </c>
      <c r="F229" s="21" t="s">
        <v>77</v>
      </c>
      <c r="N229" s="5" t="s">
        <v>5</v>
      </c>
      <c r="O229" s="2">
        <v>0</v>
      </c>
      <c r="P229" s="2">
        <v>200</v>
      </c>
    </row>
    <row r="230" spans="1:16" ht="14.25" hidden="1" customHeight="1">
      <c r="A230" s="5" t="s">
        <v>132</v>
      </c>
      <c r="B230" s="100">
        <v>46054</v>
      </c>
      <c r="C230" s="66">
        <f t="shared" si="6"/>
        <v>2</v>
      </c>
      <c r="D230" s="66">
        <f t="shared" si="7"/>
        <v>2026</v>
      </c>
      <c r="E230" s="67">
        <f t="shared" si="8"/>
        <v>46054</v>
      </c>
      <c r="F230" s="21" t="s">
        <v>78</v>
      </c>
      <c r="N230" s="5" t="s">
        <v>5</v>
      </c>
      <c r="O230" s="2">
        <v>0</v>
      </c>
      <c r="P230" s="2">
        <v>200</v>
      </c>
    </row>
    <row r="231" spans="1:16" ht="14.25" hidden="1" customHeight="1">
      <c r="A231" s="5" t="s">
        <v>132</v>
      </c>
      <c r="B231" s="100">
        <v>46054</v>
      </c>
      <c r="C231" s="66">
        <f t="shared" si="6"/>
        <v>2</v>
      </c>
      <c r="D231" s="66">
        <f t="shared" si="7"/>
        <v>2026</v>
      </c>
      <c r="E231" s="67">
        <f t="shared" si="8"/>
        <v>46054</v>
      </c>
      <c r="F231" s="21" t="s">
        <v>49</v>
      </c>
      <c r="N231" s="5" t="s">
        <v>5</v>
      </c>
      <c r="O231" s="2">
        <v>0</v>
      </c>
      <c r="P231" s="2">
        <v>407</v>
      </c>
    </row>
    <row r="232" spans="1:16" ht="14.25" hidden="1" customHeight="1">
      <c r="A232" s="5" t="s">
        <v>132</v>
      </c>
      <c r="B232" s="100">
        <v>46054</v>
      </c>
      <c r="C232" s="66">
        <f t="shared" si="6"/>
        <v>2</v>
      </c>
      <c r="D232" s="66">
        <f t="shared" si="7"/>
        <v>2026</v>
      </c>
      <c r="E232" s="67">
        <f t="shared" si="8"/>
        <v>46054</v>
      </c>
      <c r="F232" s="21" t="s">
        <v>55</v>
      </c>
      <c r="N232" s="5" t="s">
        <v>5</v>
      </c>
      <c r="O232" s="2">
        <v>0</v>
      </c>
      <c r="P232" s="2">
        <v>500</v>
      </c>
    </row>
    <row r="233" spans="1:16" ht="14.25" hidden="1" customHeight="1">
      <c r="A233" s="5" t="s">
        <v>132</v>
      </c>
      <c r="B233" s="100">
        <v>46054</v>
      </c>
      <c r="C233" s="66">
        <f t="shared" si="6"/>
        <v>2</v>
      </c>
      <c r="D233" s="66">
        <f t="shared" si="7"/>
        <v>2026</v>
      </c>
      <c r="E233" s="67">
        <f t="shared" si="8"/>
        <v>46054</v>
      </c>
      <c r="F233" s="21" t="s">
        <v>54</v>
      </c>
      <c r="N233" s="5" t="s">
        <v>5</v>
      </c>
      <c r="O233" s="2">
        <v>0</v>
      </c>
      <c r="P233" s="2">
        <v>1212</v>
      </c>
    </row>
    <row r="234" spans="1:16" ht="14.25" hidden="1" customHeight="1">
      <c r="A234" s="5" t="s">
        <v>132</v>
      </c>
      <c r="B234" s="100">
        <v>46054</v>
      </c>
      <c r="C234" s="66">
        <f t="shared" si="6"/>
        <v>2</v>
      </c>
      <c r="D234" s="66">
        <f t="shared" si="7"/>
        <v>2026</v>
      </c>
      <c r="E234" s="67">
        <f t="shared" si="8"/>
        <v>46054</v>
      </c>
      <c r="F234" s="21" t="s">
        <v>581</v>
      </c>
      <c r="N234" s="5" t="s">
        <v>5</v>
      </c>
      <c r="O234" s="2">
        <v>0</v>
      </c>
      <c r="P234" s="2">
        <v>200</v>
      </c>
    </row>
    <row r="235" spans="1:16" ht="14.25" hidden="1" customHeight="1">
      <c r="A235" s="5" t="s">
        <v>132</v>
      </c>
      <c r="B235" s="100">
        <v>46054</v>
      </c>
      <c r="C235" s="66">
        <f t="shared" si="6"/>
        <v>2</v>
      </c>
      <c r="D235" s="66">
        <f t="shared" si="7"/>
        <v>2026</v>
      </c>
      <c r="E235" s="67">
        <f t="shared" si="8"/>
        <v>46054</v>
      </c>
      <c r="F235" s="21" t="s">
        <v>82</v>
      </c>
      <c r="N235" s="5" t="s">
        <v>5</v>
      </c>
      <c r="O235" s="2">
        <v>0</v>
      </c>
      <c r="P235" s="2">
        <v>3884.58</v>
      </c>
    </row>
    <row r="236" spans="1:16" ht="14.25" hidden="1" customHeight="1">
      <c r="A236" s="5" t="s">
        <v>132</v>
      </c>
      <c r="B236" s="100">
        <v>46082</v>
      </c>
      <c r="C236" s="66">
        <f t="shared" si="6"/>
        <v>3</v>
      </c>
      <c r="D236" s="66">
        <f t="shared" si="7"/>
        <v>2026</v>
      </c>
      <c r="E236" s="67">
        <f t="shared" si="8"/>
        <v>46082</v>
      </c>
      <c r="F236" s="21" t="s">
        <v>63</v>
      </c>
      <c r="N236" s="5" t="s">
        <v>5</v>
      </c>
      <c r="O236" s="2">
        <v>0</v>
      </c>
      <c r="P236" s="2">
        <v>14000</v>
      </c>
    </row>
    <row r="237" spans="1:16" ht="14.25" hidden="1" customHeight="1">
      <c r="A237" s="5" t="s">
        <v>132</v>
      </c>
      <c r="B237" s="100">
        <v>46082</v>
      </c>
      <c r="C237" s="66">
        <f t="shared" si="6"/>
        <v>3</v>
      </c>
      <c r="D237" s="66">
        <f t="shared" si="7"/>
        <v>2026</v>
      </c>
      <c r="E237" s="67">
        <f t="shared" si="8"/>
        <v>46082</v>
      </c>
      <c r="F237" s="21" t="s">
        <v>37</v>
      </c>
      <c r="N237" s="5" t="s">
        <v>5</v>
      </c>
      <c r="O237" s="2">
        <v>0</v>
      </c>
      <c r="P237" s="2">
        <v>2600</v>
      </c>
    </row>
    <row r="238" spans="1:16" ht="14.25" hidden="1" customHeight="1">
      <c r="A238" s="5" t="s">
        <v>132</v>
      </c>
      <c r="B238" s="100">
        <v>46082</v>
      </c>
      <c r="C238" s="66">
        <f t="shared" si="6"/>
        <v>3</v>
      </c>
      <c r="D238" s="66">
        <f t="shared" si="7"/>
        <v>2026</v>
      </c>
      <c r="E238" s="67">
        <f t="shared" si="8"/>
        <v>46082</v>
      </c>
      <c r="F238" s="21" t="s">
        <v>40</v>
      </c>
      <c r="N238" s="5" t="s">
        <v>5</v>
      </c>
      <c r="O238" s="2">
        <v>0</v>
      </c>
      <c r="P238" s="2">
        <v>2700</v>
      </c>
    </row>
    <row r="239" spans="1:16" ht="14.25" hidden="1" customHeight="1">
      <c r="A239" s="5" t="s">
        <v>132</v>
      </c>
      <c r="B239" s="100">
        <v>46082</v>
      </c>
      <c r="C239" s="66">
        <f t="shared" si="6"/>
        <v>3</v>
      </c>
      <c r="D239" s="66">
        <f t="shared" si="7"/>
        <v>2026</v>
      </c>
      <c r="E239" s="67">
        <f t="shared" si="8"/>
        <v>46082</v>
      </c>
      <c r="F239" s="21" t="s">
        <v>43</v>
      </c>
      <c r="N239" s="5" t="s">
        <v>5</v>
      </c>
      <c r="O239" s="2">
        <v>0</v>
      </c>
      <c r="P239" s="2">
        <v>27529.919999999998</v>
      </c>
    </row>
    <row r="240" spans="1:16" ht="14.25" hidden="1" customHeight="1">
      <c r="A240" s="5" t="s">
        <v>132</v>
      </c>
      <c r="B240" s="100">
        <v>46082</v>
      </c>
      <c r="C240" s="66">
        <f t="shared" si="6"/>
        <v>3</v>
      </c>
      <c r="D240" s="66">
        <f t="shared" si="7"/>
        <v>2026</v>
      </c>
      <c r="E240" s="67">
        <f t="shared" si="8"/>
        <v>46082</v>
      </c>
      <c r="F240" s="21" t="s">
        <v>44</v>
      </c>
      <c r="N240" s="5" t="s">
        <v>5</v>
      </c>
      <c r="O240" s="2">
        <v>0</v>
      </c>
      <c r="P240" s="2">
        <v>100</v>
      </c>
    </row>
    <row r="241" spans="1:16" ht="14.25" hidden="1" customHeight="1">
      <c r="A241" s="5" t="s">
        <v>132</v>
      </c>
      <c r="B241" s="100">
        <v>46082</v>
      </c>
      <c r="C241" s="66">
        <f t="shared" si="6"/>
        <v>3</v>
      </c>
      <c r="D241" s="66">
        <f t="shared" si="7"/>
        <v>2026</v>
      </c>
      <c r="E241" s="67">
        <f t="shared" si="8"/>
        <v>46082</v>
      </c>
      <c r="F241" s="21" t="s">
        <v>45</v>
      </c>
      <c r="N241" s="5" t="s">
        <v>5</v>
      </c>
      <c r="O241" s="2">
        <v>0</v>
      </c>
      <c r="P241" s="2">
        <v>100</v>
      </c>
    </row>
    <row r="242" spans="1:16" ht="14.25" hidden="1" customHeight="1">
      <c r="A242" s="5" t="s">
        <v>132</v>
      </c>
      <c r="B242" s="100">
        <v>46082</v>
      </c>
      <c r="C242" s="66">
        <f t="shared" si="6"/>
        <v>3</v>
      </c>
      <c r="D242" s="66">
        <f t="shared" si="7"/>
        <v>2026</v>
      </c>
      <c r="E242" s="67">
        <f t="shared" si="8"/>
        <v>46082</v>
      </c>
      <c r="F242" s="21" t="s">
        <v>47</v>
      </c>
      <c r="N242" s="5" t="s">
        <v>5</v>
      </c>
      <c r="O242" s="2">
        <v>0</v>
      </c>
      <c r="P242" s="2">
        <v>1000</v>
      </c>
    </row>
    <row r="243" spans="1:16" ht="14.25" hidden="1" customHeight="1">
      <c r="A243" s="5" t="s">
        <v>132</v>
      </c>
      <c r="B243" s="100">
        <v>46082</v>
      </c>
      <c r="C243" s="66">
        <f t="shared" si="6"/>
        <v>3</v>
      </c>
      <c r="D243" s="66">
        <f t="shared" si="7"/>
        <v>2026</v>
      </c>
      <c r="E243" s="67">
        <f t="shared" si="8"/>
        <v>46082</v>
      </c>
      <c r="F243" s="21" t="s">
        <v>80</v>
      </c>
      <c r="N243" s="5" t="s">
        <v>5</v>
      </c>
      <c r="O243" s="2">
        <v>0</v>
      </c>
      <c r="P243" s="2">
        <v>612.38</v>
      </c>
    </row>
    <row r="244" spans="1:16" ht="14.25" hidden="1" customHeight="1">
      <c r="A244" s="5" t="s">
        <v>132</v>
      </c>
      <c r="B244" s="100">
        <v>46082</v>
      </c>
      <c r="C244" s="66">
        <f t="shared" si="6"/>
        <v>3</v>
      </c>
      <c r="D244" s="66">
        <f t="shared" si="7"/>
        <v>2026</v>
      </c>
      <c r="E244" s="67">
        <f t="shared" si="8"/>
        <v>46082</v>
      </c>
      <c r="F244" s="21" t="s">
        <v>77</v>
      </c>
      <c r="N244" s="5" t="s">
        <v>5</v>
      </c>
      <c r="O244" s="2">
        <v>0</v>
      </c>
      <c r="P244" s="2">
        <v>200</v>
      </c>
    </row>
    <row r="245" spans="1:16" ht="14.25" hidden="1" customHeight="1">
      <c r="A245" s="5" t="s">
        <v>132</v>
      </c>
      <c r="B245" s="100">
        <v>46082</v>
      </c>
      <c r="C245" s="66">
        <f t="shared" si="6"/>
        <v>3</v>
      </c>
      <c r="D245" s="66">
        <f t="shared" si="7"/>
        <v>2026</v>
      </c>
      <c r="E245" s="67">
        <f t="shared" si="8"/>
        <v>46082</v>
      </c>
      <c r="F245" s="21" t="s">
        <v>78</v>
      </c>
      <c r="N245" s="5" t="s">
        <v>5</v>
      </c>
      <c r="O245" s="2">
        <v>0</v>
      </c>
      <c r="P245" s="2">
        <v>200</v>
      </c>
    </row>
    <row r="246" spans="1:16" ht="14.25" hidden="1" customHeight="1">
      <c r="A246" s="5" t="s">
        <v>132</v>
      </c>
      <c r="B246" s="100">
        <v>46082</v>
      </c>
      <c r="C246" s="66">
        <f t="shared" si="6"/>
        <v>3</v>
      </c>
      <c r="D246" s="66">
        <f t="shared" si="7"/>
        <v>2026</v>
      </c>
      <c r="E246" s="67">
        <f t="shared" si="8"/>
        <v>46082</v>
      </c>
      <c r="F246" s="21" t="s">
        <v>49</v>
      </c>
      <c r="N246" s="5" t="s">
        <v>5</v>
      </c>
      <c r="O246" s="2">
        <v>0</v>
      </c>
      <c r="P246" s="2">
        <v>407</v>
      </c>
    </row>
    <row r="247" spans="1:16" ht="14.25" hidden="1" customHeight="1">
      <c r="A247" s="5" t="s">
        <v>132</v>
      </c>
      <c r="B247" s="100">
        <v>46082</v>
      </c>
      <c r="C247" s="66">
        <f t="shared" si="6"/>
        <v>3</v>
      </c>
      <c r="D247" s="66">
        <f t="shared" si="7"/>
        <v>2026</v>
      </c>
      <c r="E247" s="67">
        <f t="shared" si="8"/>
        <v>46082</v>
      </c>
      <c r="F247" s="21" t="s">
        <v>55</v>
      </c>
      <c r="N247" s="5" t="s">
        <v>5</v>
      </c>
      <c r="O247" s="2">
        <v>0</v>
      </c>
      <c r="P247" s="2">
        <v>500</v>
      </c>
    </row>
    <row r="248" spans="1:16" ht="14.25" hidden="1" customHeight="1">
      <c r="A248" s="5" t="s">
        <v>132</v>
      </c>
      <c r="B248" s="100">
        <v>46082</v>
      </c>
      <c r="C248" s="66">
        <f t="shared" si="6"/>
        <v>3</v>
      </c>
      <c r="D248" s="66">
        <f t="shared" si="7"/>
        <v>2026</v>
      </c>
      <c r="E248" s="67">
        <f t="shared" si="8"/>
        <v>46082</v>
      </c>
      <c r="F248" s="21" t="s">
        <v>54</v>
      </c>
      <c r="N248" s="5" t="s">
        <v>5</v>
      </c>
      <c r="O248" s="2">
        <v>0</v>
      </c>
      <c r="P248" s="2">
        <v>1212</v>
      </c>
    </row>
    <row r="249" spans="1:16" ht="14.25" hidden="1" customHeight="1">
      <c r="A249" s="5" t="s">
        <v>132</v>
      </c>
      <c r="B249" s="100">
        <v>46082</v>
      </c>
      <c r="C249" s="66">
        <f t="shared" si="6"/>
        <v>3</v>
      </c>
      <c r="D249" s="66">
        <f t="shared" si="7"/>
        <v>2026</v>
      </c>
      <c r="E249" s="67">
        <f t="shared" si="8"/>
        <v>46082</v>
      </c>
      <c r="F249" s="21" t="s">
        <v>581</v>
      </c>
      <c r="N249" s="5" t="s">
        <v>5</v>
      </c>
      <c r="O249" s="2">
        <v>0</v>
      </c>
      <c r="P249" s="2">
        <v>200</v>
      </c>
    </row>
    <row r="250" spans="1:16" ht="14.25" hidden="1" customHeight="1">
      <c r="A250" s="5" t="s">
        <v>132</v>
      </c>
      <c r="B250" s="100">
        <v>46082</v>
      </c>
      <c r="C250" s="66">
        <f t="shared" si="6"/>
        <v>3</v>
      </c>
      <c r="D250" s="66">
        <f t="shared" si="7"/>
        <v>2026</v>
      </c>
      <c r="E250" s="67">
        <f t="shared" si="8"/>
        <v>46082</v>
      </c>
      <c r="F250" s="21" t="s">
        <v>82</v>
      </c>
      <c r="N250" s="5" t="s">
        <v>5</v>
      </c>
      <c r="O250" s="2">
        <v>0</v>
      </c>
      <c r="P250" s="2">
        <v>3884.58</v>
      </c>
    </row>
    <row r="251" spans="1:16" ht="14.25" hidden="1" customHeight="1">
      <c r="A251" s="5" t="s">
        <v>132</v>
      </c>
      <c r="B251" s="100">
        <v>46113</v>
      </c>
      <c r="C251" s="66">
        <f t="shared" si="6"/>
        <v>4</v>
      </c>
      <c r="D251" s="66">
        <f t="shared" si="7"/>
        <v>2026</v>
      </c>
      <c r="E251" s="67">
        <f t="shared" si="8"/>
        <v>46113</v>
      </c>
      <c r="F251" s="21" t="s">
        <v>63</v>
      </c>
      <c r="N251" s="5" t="s">
        <v>5</v>
      </c>
      <c r="O251" s="2">
        <v>0</v>
      </c>
      <c r="P251" s="2">
        <v>14000</v>
      </c>
    </row>
    <row r="252" spans="1:16" ht="14.25" hidden="1" customHeight="1">
      <c r="A252" s="5" t="s">
        <v>132</v>
      </c>
      <c r="B252" s="100">
        <v>46113</v>
      </c>
      <c r="C252" s="66">
        <f t="shared" si="6"/>
        <v>4</v>
      </c>
      <c r="D252" s="66">
        <f t="shared" si="7"/>
        <v>2026</v>
      </c>
      <c r="E252" s="67">
        <f t="shared" si="8"/>
        <v>46113</v>
      </c>
      <c r="F252" s="21" t="s">
        <v>37</v>
      </c>
      <c r="N252" s="5" t="s">
        <v>5</v>
      </c>
      <c r="O252" s="2">
        <v>0</v>
      </c>
      <c r="P252" s="2">
        <v>2600</v>
      </c>
    </row>
    <row r="253" spans="1:16" ht="14.25" hidden="1" customHeight="1">
      <c r="A253" s="5" t="s">
        <v>132</v>
      </c>
      <c r="B253" s="100">
        <v>46113</v>
      </c>
      <c r="C253" s="66">
        <f t="shared" si="6"/>
        <v>4</v>
      </c>
      <c r="D253" s="66">
        <f t="shared" si="7"/>
        <v>2026</v>
      </c>
      <c r="E253" s="67">
        <f t="shared" si="8"/>
        <v>46113</v>
      </c>
      <c r="F253" s="21" t="s">
        <v>40</v>
      </c>
      <c r="N253" s="5" t="s">
        <v>5</v>
      </c>
      <c r="O253" s="2">
        <v>0</v>
      </c>
      <c r="P253" s="2">
        <v>2700</v>
      </c>
    </row>
    <row r="254" spans="1:16" ht="14.25" hidden="1" customHeight="1">
      <c r="A254" s="5" t="s">
        <v>132</v>
      </c>
      <c r="B254" s="100">
        <v>46113</v>
      </c>
      <c r="C254" s="66">
        <f t="shared" si="6"/>
        <v>4</v>
      </c>
      <c r="D254" s="66">
        <f t="shared" si="7"/>
        <v>2026</v>
      </c>
      <c r="E254" s="67">
        <f t="shared" si="8"/>
        <v>46113</v>
      </c>
      <c r="F254" s="21" t="s">
        <v>43</v>
      </c>
      <c r="N254" s="5" t="s">
        <v>5</v>
      </c>
      <c r="O254" s="2">
        <v>0</v>
      </c>
      <c r="P254" s="2">
        <v>27529.919999999998</v>
      </c>
    </row>
    <row r="255" spans="1:16" ht="14.25" hidden="1" customHeight="1">
      <c r="A255" s="5" t="s">
        <v>132</v>
      </c>
      <c r="B255" s="100">
        <v>46113</v>
      </c>
      <c r="C255" s="66">
        <f t="shared" si="6"/>
        <v>4</v>
      </c>
      <c r="D255" s="66">
        <f t="shared" si="7"/>
        <v>2026</v>
      </c>
      <c r="E255" s="67">
        <f t="shared" si="8"/>
        <v>46113</v>
      </c>
      <c r="F255" s="21" t="s">
        <v>44</v>
      </c>
      <c r="N255" s="5" t="s">
        <v>5</v>
      </c>
      <c r="O255" s="2">
        <v>0</v>
      </c>
      <c r="P255" s="2">
        <v>100</v>
      </c>
    </row>
    <row r="256" spans="1:16" ht="14.25" hidden="1" customHeight="1">
      <c r="A256" s="5" t="s">
        <v>132</v>
      </c>
      <c r="B256" s="100">
        <v>46113</v>
      </c>
      <c r="C256" s="66">
        <f t="shared" si="6"/>
        <v>4</v>
      </c>
      <c r="D256" s="66">
        <f t="shared" si="7"/>
        <v>2026</v>
      </c>
      <c r="E256" s="67">
        <f t="shared" si="8"/>
        <v>46113</v>
      </c>
      <c r="F256" s="21" t="s">
        <v>45</v>
      </c>
      <c r="N256" s="5" t="s">
        <v>5</v>
      </c>
      <c r="O256" s="2">
        <v>0</v>
      </c>
      <c r="P256" s="2">
        <v>100</v>
      </c>
    </row>
    <row r="257" spans="1:16" ht="14.25" hidden="1" customHeight="1">
      <c r="A257" s="5" t="s">
        <v>132</v>
      </c>
      <c r="B257" s="100">
        <v>46113</v>
      </c>
      <c r="C257" s="66">
        <f t="shared" si="6"/>
        <v>4</v>
      </c>
      <c r="D257" s="66">
        <f t="shared" si="7"/>
        <v>2026</v>
      </c>
      <c r="E257" s="67">
        <f t="shared" si="8"/>
        <v>46113</v>
      </c>
      <c r="F257" s="21" t="s">
        <v>47</v>
      </c>
      <c r="N257" s="5" t="s">
        <v>5</v>
      </c>
      <c r="O257" s="2">
        <v>0</v>
      </c>
      <c r="P257" s="2">
        <v>1000</v>
      </c>
    </row>
    <row r="258" spans="1:16" ht="14.25" hidden="1" customHeight="1">
      <c r="A258" s="5" t="s">
        <v>132</v>
      </c>
      <c r="B258" s="100">
        <v>46113</v>
      </c>
      <c r="C258" s="66">
        <f t="shared" si="6"/>
        <v>4</v>
      </c>
      <c r="D258" s="66">
        <f t="shared" si="7"/>
        <v>2026</v>
      </c>
      <c r="E258" s="67">
        <f t="shared" si="8"/>
        <v>46113</v>
      </c>
      <c r="F258" s="21" t="s">
        <v>80</v>
      </c>
      <c r="N258" s="5" t="s">
        <v>5</v>
      </c>
      <c r="O258" s="2">
        <v>0</v>
      </c>
      <c r="P258" s="2">
        <v>612.38</v>
      </c>
    </row>
    <row r="259" spans="1:16" ht="14.25" hidden="1" customHeight="1">
      <c r="A259" s="5" t="s">
        <v>132</v>
      </c>
      <c r="B259" s="100">
        <v>46113</v>
      </c>
      <c r="C259" s="66">
        <f t="shared" si="6"/>
        <v>4</v>
      </c>
      <c r="D259" s="66">
        <f t="shared" si="7"/>
        <v>2026</v>
      </c>
      <c r="E259" s="67">
        <f t="shared" si="8"/>
        <v>46113</v>
      </c>
      <c r="F259" s="21" t="s">
        <v>77</v>
      </c>
      <c r="N259" s="5" t="s">
        <v>5</v>
      </c>
      <c r="O259" s="2">
        <v>0</v>
      </c>
      <c r="P259" s="2">
        <v>200</v>
      </c>
    </row>
    <row r="260" spans="1:16" ht="14.25" hidden="1" customHeight="1">
      <c r="A260" s="5" t="s">
        <v>132</v>
      </c>
      <c r="B260" s="100">
        <v>46113</v>
      </c>
      <c r="C260" s="66">
        <f t="shared" si="6"/>
        <v>4</v>
      </c>
      <c r="D260" s="66">
        <f t="shared" si="7"/>
        <v>2026</v>
      </c>
      <c r="E260" s="67">
        <f t="shared" si="8"/>
        <v>46113</v>
      </c>
      <c r="F260" s="21" t="s">
        <v>78</v>
      </c>
      <c r="N260" s="5" t="s">
        <v>5</v>
      </c>
      <c r="O260" s="2">
        <v>0</v>
      </c>
      <c r="P260" s="2">
        <v>200</v>
      </c>
    </row>
    <row r="261" spans="1:16" ht="14.25" hidden="1" customHeight="1">
      <c r="A261" s="5" t="s">
        <v>132</v>
      </c>
      <c r="B261" s="100">
        <v>46113</v>
      </c>
      <c r="C261" s="66">
        <f t="shared" si="6"/>
        <v>4</v>
      </c>
      <c r="D261" s="66">
        <f t="shared" si="7"/>
        <v>2026</v>
      </c>
      <c r="E261" s="67">
        <f t="shared" si="8"/>
        <v>46113</v>
      </c>
      <c r="F261" s="21" t="s">
        <v>49</v>
      </c>
      <c r="N261" s="5" t="s">
        <v>5</v>
      </c>
      <c r="O261" s="2">
        <v>0</v>
      </c>
      <c r="P261" s="2">
        <v>407</v>
      </c>
    </row>
    <row r="262" spans="1:16" ht="14.25" hidden="1" customHeight="1">
      <c r="A262" s="5" t="s">
        <v>132</v>
      </c>
      <c r="B262" s="100">
        <v>46113</v>
      </c>
      <c r="C262" s="66">
        <f t="shared" si="6"/>
        <v>4</v>
      </c>
      <c r="D262" s="66">
        <f t="shared" si="7"/>
        <v>2026</v>
      </c>
      <c r="E262" s="67">
        <f t="shared" si="8"/>
        <v>46113</v>
      </c>
      <c r="F262" s="21" t="s">
        <v>55</v>
      </c>
      <c r="N262" s="5" t="s">
        <v>5</v>
      </c>
      <c r="O262" s="2">
        <v>0</v>
      </c>
      <c r="P262" s="2">
        <v>500</v>
      </c>
    </row>
    <row r="263" spans="1:16" ht="14.25" hidden="1" customHeight="1">
      <c r="A263" s="5" t="s">
        <v>132</v>
      </c>
      <c r="B263" s="100">
        <v>46113</v>
      </c>
      <c r="C263" s="66">
        <f t="shared" si="6"/>
        <v>4</v>
      </c>
      <c r="D263" s="66">
        <f t="shared" si="7"/>
        <v>2026</v>
      </c>
      <c r="E263" s="67">
        <f t="shared" si="8"/>
        <v>46113</v>
      </c>
      <c r="F263" s="21" t="s">
        <v>54</v>
      </c>
      <c r="N263" s="5" t="s">
        <v>5</v>
      </c>
      <c r="O263" s="2">
        <v>0</v>
      </c>
      <c r="P263" s="2">
        <v>1212</v>
      </c>
    </row>
    <row r="264" spans="1:16" ht="14.25" hidden="1" customHeight="1">
      <c r="A264" s="5" t="s">
        <v>132</v>
      </c>
      <c r="B264" s="100">
        <v>46113</v>
      </c>
      <c r="C264" s="66">
        <f t="shared" si="6"/>
        <v>4</v>
      </c>
      <c r="D264" s="66">
        <f t="shared" si="7"/>
        <v>2026</v>
      </c>
      <c r="E264" s="67">
        <f t="shared" si="8"/>
        <v>46113</v>
      </c>
      <c r="F264" s="21" t="s">
        <v>581</v>
      </c>
      <c r="N264" s="5" t="s">
        <v>5</v>
      </c>
      <c r="O264" s="2">
        <v>0</v>
      </c>
      <c r="P264" s="2">
        <v>200</v>
      </c>
    </row>
    <row r="265" spans="1:16" ht="14.25" hidden="1" customHeight="1">
      <c r="A265" s="5" t="s">
        <v>132</v>
      </c>
      <c r="B265" s="100">
        <v>46113</v>
      </c>
      <c r="C265" s="66">
        <f t="shared" si="6"/>
        <v>4</v>
      </c>
      <c r="D265" s="66">
        <f t="shared" si="7"/>
        <v>2026</v>
      </c>
      <c r="E265" s="67">
        <f t="shared" si="8"/>
        <v>46113</v>
      </c>
      <c r="F265" s="21" t="s">
        <v>82</v>
      </c>
      <c r="N265" s="5" t="s">
        <v>5</v>
      </c>
      <c r="O265" s="2">
        <v>0</v>
      </c>
      <c r="P265" s="2">
        <v>3884.58</v>
      </c>
    </row>
    <row r="266" spans="1:16" ht="14.25" hidden="1" customHeight="1">
      <c r="A266" s="5" t="s">
        <v>132</v>
      </c>
      <c r="B266" s="100">
        <v>46143</v>
      </c>
      <c r="C266" s="66">
        <f t="shared" si="6"/>
        <v>5</v>
      </c>
      <c r="D266" s="66">
        <f t="shared" si="7"/>
        <v>2026</v>
      </c>
      <c r="E266" s="67">
        <f t="shared" si="8"/>
        <v>46143</v>
      </c>
      <c r="F266" s="21" t="s">
        <v>63</v>
      </c>
      <c r="N266" s="5" t="s">
        <v>5</v>
      </c>
      <c r="O266" s="2">
        <v>0</v>
      </c>
      <c r="P266" s="2">
        <v>14000</v>
      </c>
    </row>
    <row r="267" spans="1:16" ht="14.25" hidden="1" customHeight="1">
      <c r="A267" s="5" t="s">
        <v>132</v>
      </c>
      <c r="B267" s="100">
        <v>46143</v>
      </c>
      <c r="C267" s="66">
        <f t="shared" si="6"/>
        <v>5</v>
      </c>
      <c r="D267" s="66">
        <f t="shared" si="7"/>
        <v>2026</v>
      </c>
      <c r="E267" s="67">
        <f t="shared" si="8"/>
        <v>46143</v>
      </c>
      <c r="F267" s="21" t="s">
        <v>37</v>
      </c>
      <c r="N267" s="5" t="s">
        <v>5</v>
      </c>
      <c r="O267" s="2">
        <v>0</v>
      </c>
      <c r="P267" s="2">
        <v>2600</v>
      </c>
    </row>
    <row r="268" spans="1:16" ht="14.25" hidden="1" customHeight="1">
      <c r="A268" s="5" t="s">
        <v>132</v>
      </c>
      <c r="B268" s="100">
        <v>46143</v>
      </c>
      <c r="C268" s="66">
        <f t="shared" si="6"/>
        <v>5</v>
      </c>
      <c r="D268" s="66">
        <f t="shared" si="7"/>
        <v>2026</v>
      </c>
      <c r="E268" s="67">
        <f t="shared" si="8"/>
        <v>46143</v>
      </c>
      <c r="F268" s="21" t="s">
        <v>40</v>
      </c>
      <c r="N268" s="5" t="s">
        <v>5</v>
      </c>
      <c r="O268" s="2">
        <v>0</v>
      </c>
      <c r="P268" s="2">
        <v>2700</v>
      </c>
    </row>
    <row r="269" spans="1:16" ht="14.25" hidden="1" customHeight="1">
      <c r="A269" s="5" t="s">
        <v>132</v>
      </c>
      <c r="B269" s="100">
        <v>46143</v>
      </c>
      <c r="C269" s="66">
        <f t="shared" si="6"/>
        <v>5</v>
      </c>
      <c r="D269" s="66">
        <f t="shared" si="7"/>
        <v>2026</v>
      </c>
      <c r="E269" s="67">
        <f t="shared" si="8"/>
        <v>46143</v>
      </c>
      <c r="F269" s="21" t="s">
        <v>43</v>
      </c>
      <c r="N269" s="5" t="s">
        <v>5</v>
      </c>
      <c r="O269" s="2">
        <v>0</v>
      </c>
      <c r="P269" s="2">
        <v>27529.919999999998</v>
      </c>
    </row>
    <row r="270" spans="1:16" ht="14.25" hidden="1" customHeight="1">
      <c r="A270" s="5" t="s">
        <v>132</v>
      </c>
      <c r="B270" s="100">
        <v>46143</v>
      </c>
      <c r="C270" s="66">
        <f t="shared" si="6"/>
        <v>5</v>
      </c>
      <c r="D270" s="66">
        <f t="shared" si="7"/>
        <v>2026</v>
      </c>
      <c r="E270" s="67">
        <f t="shared" si="8"/>
        <v>46143</v>
      </c>
      <c r="F270" s="21" t="s">
        <v>44</v>
      </c>
      <c r="N270" s="5" t="s">
        <v>5</v>
      </c>
      <c r="O270" s="2">
        <v>0</v>
      </c>
      <c r="P270" s="2">
        <v>100</v>
      </c>
    </row>
    <row r="271" spans="1:16" ht="14.25" hidden="1" customHeight="1">
      <c r="A271" s="5" t="s">
        <v>132</v>
      </c>
      <c r="B271" s="100">
        <v>46143</v>
      </c>
      <c r="C271" s="66">
        <f t="shared" si="6"/>
        <v>5</v>
      </c>
      <c r="D271" s="66">
        <f t="shared" si="7"/>
        <v>2026</v>
      </c>
      <c r="E271" s="67">
        <f t="shared" si="8"/>
        <v>46143</v>
      </c>
      <c r="F271" s="21" t="s">
        <v>45</v>
      </c>
      <c r="N271" s="5" t="s">
        <v>5</v>
      </c>
      <c r="O271" s="2">
        <v>0</v>
      </c>
      <c r="P271" s="2">
        <v>100</v>
      </c>
    </row>
    <row r="272" spans="1:16" ht="14.25" hidden="1" customHeight="1">
      <c r="A272" s="5" t="s">
        <v>132</v>
      </c>
      <c r="B272" s="100">
        <v>46143</v>
      </c>
      <c r="C272" s="66">
        <f t="shared" si="6"/>
        <v>5</v>
      </c>
      <c r="D272" s="66">
        <f t="shared" si="7"/>
        <v>2026</v>
      </c>
      <c r="E272" s="67">
        <f t="shared" si="8"/>
        <v>46143</v>
      </c>
      <c r="F272" s="21" t="s">
        <v>47</v>
      </c>
      <c r="N272" s="5" t="s">
        <v>5</v>
      </c>
      <c r="O272" s="2">
        <v>0</v>
      </c>
      <c r="P272" s="2">
        <v>1000</v>
      </c>
    </row>
    <row r="273" spans="1:16" ht="14.25" hidden="1" customHeight="1">
      <c r="A273" s="5" t="s">
        <v>132</v>
      </c>
      <c r="B273" s="100">
        <v>46143</v>
      </c>
      <c r="C273" s="66">
        <f t="shared" si="6"/>
        <v>5</v>
      </c>
      <c r="D273" s="66">
        <f t="shared" si="7"/>
        <v>2026</v>
      </c>
      <c r="E273" s="67">
        <f t="shared" si="8"/>
        <v>46143</v>
      </c>
      <c r="F273" s="21" t="s">
        <v>80</v>
      </c>
      <c r="N273" s="5" t="s">
        <v>5</v>
      </c>
      <c r="O273" s="2">
        <v>0</v>
      </c>
      <c r="P273" s="2">
        <v>612.38</v>
      </c>
    </row>
    <row r="274" spans="1:16" ht="14.25" hidden="1" customHeight="1">
      <c r="A274" s="5" t="s">
        <v>132</v>
      </c>
      <c r="B274" s="100">
        <v>46143</v>
      </c>
      <c r="C274" s="66">
        <f t="shared" si="6"/>
        <v>5</v>
      </c>
      <c r="D274" s="66">
        <f t="shared" si="7"/>
        <v>2026</v>
      </c>
      <c r="E274" s="67">
        <f t="shared" si="8"/>
        <v>46143</v>
      </c>
      <c r="F274" s="21" t="s">
        <v>77</v>
      </c>
      <c r="N274" s="5" t="s">
        <v>5</v>
      </c>
      <c r="O274" s="2">
        <v>0</v>
      </c>
      <c r="P274" s="2">
        <v>200</v>
      </c>
    </row>
    <row r="275" spans="1:16" ht="14.25" hidden="1" customHeight="1">
      <c r="A275" s="5" t="s">
        <v>132</v>
      </c>
      <c r="B275" s="100">
        <v>46143</v>
      </c>
      <c r="C275" s="66">
        <f t="shared" si="6"/>
        <v>5</v>
      </c>
      <c r="D275" s="66">
        <f t="shared" si="7"/>
        <v>2026</v>
      </c>
      <c r="E275" s="67">
        <f t="shared" si="8"/>
        <v>46143</v>
      </c>
      <c r="F275" s="21" t="s">
        <v>78</v>
      </c>
      <c r="N275" s="5" t="s">
        <v>5</v>
      </c>
      <c r="O275" s="2">
        <v>0</v>
      </c>
      <c r="P275" s="2">
        <v>200</v>
      </c>
    </row>
    <row r="276" spans="1:16" ht="14.25" hidden="1" customHeight="1">
      <c r="A276" s="5" t="s">
        <v>132</v>
      </c>
      <c r="B276" s="100">
        <v>46143</v>
      </c>
      <c r="C276" s="66">
        <f t="shared" si="6"/>
        <v>5</v>
      </c>
      <c r="D276" s="66">
        <f t="shared" si="7"/>
        <v>2026</v>
      </c>
      <c r="E276" s="67">
        <f t="shared" si="8"/>
        <v>46143</v>
      </c>
      <c r="F276" s="21" t="s">
        <v>49</v>
      </c>
      <c r="N276" s="5" t="s">
        <v>5</v>
      </c>
      <c r="O276" s="2">
        <v>0</v>
      </c>
      <c r="P276" s="2">
        <v>407</v>
      </c>
    </row>
    <row r="277" spans="1:16" ht="14.25" hidden="1" customHeight="1">
      <c r="A277" s="5" t="s">
        <v>132</v>
      </c>
      <c r="B277" s="100">
        <v>46143</v>
      </c>
      <c r="C277" s="66">
        <f t="shared" si="6"/>
        <v>5</v>
      </c>
      <c r="D277" s="66">
        <f t="shared" si="7"/>
        <v>2026</v>
      </c>
      <c r="E277" s="67">
        <f t="shared" si="8"/>
        <v>46143</v>
      </c>
      <c r="F277" s="21" t="s">
        <v>55</v>
      </c>
      <c r="N277" s="5" t="s">
        <v>5</v>
      </c>
      <c r="O277" s="2">
        <v>0</v>
      </c>
      <c r="P277" s="2">
        <v>500</v>
      </c>
    </row>
    <row r="278" spans="1:16" ht="14.25" hidden="1" customHeight="1">
      <c r="A278" s="5" t="s">
        <v>132</v>
      </c>
      <c r="B278" s="100">
        <v>46143</v>
      </c>
      <c r="C278" s="66">
        <f t="shared" si="6"/>
        <v>5</v>
      </c>
      <c r="D278" s="66">
        <f t="shared" si="7"/>
        <v>2026</v>
      </c>
      <c r="E278" s="67">
        <f t="shared" si="8"/>
        <v>46143</v>
      </c>
      <c r="F278" s="21" t="s">
        <v>54</v>
      </c>
      <c r="N278" s="5" t="s">
        <v>5</v>
      </c>
      <c r="O278" s="2">
        <v>0</v>
      </c>
      <c r="P278" s="2">
        <v>1212</v>
      </c>
    </row>
    <row r="279" spans="1:16" ht="14.25" hidden="1" customHeight="1">
      <c r="A279" s="5" t="s">
        <v>132</v>
      </c>
      <c r="B279" s="100">
        <v>46143</v>
      </c>
      <c r="C279" s="66">
        <f t="shared" si="6"/>
        <v>5</v>
      </c>
      <c r="D279" s="66">
        <f t="shared" si="7"/>
        <v>2026</v>
      </c>
      <c r="E279" s="67">
        <f t="shared" si="8"/>
        <v>46143</v>
      </c>
      <c r="F279" s="21" t="s">
        <v>581</v>
      </c>
      <c r="N279" s="5" t="s">
        <v>5</v>
      </c>
      <c r="O279" s="2">
        <v>0</v>
      </c>
      <c r="P279" s="2">
        <v>200</v>
      </c>
    </row>
    <row r="280" spans="1:16" ht="14.25" hidden="1" customHeight="1">
      <c r="A280" s="5" t="s">
        <v>132</v>
      </c>
      <c r="B280" s="100">
        <v>46143</v>
      </c>
      <c r="C280" s="66">
        <f t="shared" si="6"/>
        <v>5</v>
      </c>
      <c r="D280" s="66">
        <f t="shared" si="7"/>
        <v>2026</v>
      </c>
      <c r="E280" s="67">
        <f t="shared" si="8"/>
        <v>46143</v>
      </c>
      <c r="F280" s="21" t="s">
        <v>82</v>
      </c>
      <c r="N280" s="5" t="s">
        <v>5</v>
      </c>
      <c r="O280" s="2">
        <v>0</v>
      </c>
      <c r="P280" s="2">
        <v>3884.58</v>
      </c>
    </row>
    <row r="281" spans="1:16" ht="14.25" hidden="1" customHeight="1">
      <c r="A281" s="5" t="s">
        <v>132</v>
      </c>
      <c r="B281" s="100">
        <v>46204</v>
      </c>
      <c r="C281" s="66">
        <f t="shared" si="6"/>
        <v>7</v>
      </c>
      <c r="D281" s="66">
        <f t="shared" si="7"/>
        <v>2026</v>
      </c>
      <c r="E281" s="67">
        <f t="shared" si="8"/>
        <v>46204</v>
      </c>
      <c r="F281" s="21" t="s">
        <v>63</v>
      </c>
      <c r="N281" s="5" t="s">
        <v>5</v>
      </c>
      <c r="O281" s="2">
        <v>0</v>
      </c>
      <c r="P281" s="2">
        <v>14000</v>
      </c>
    </row>
    <row r="282" spans="1:16" ht="14.25" hidden="1" customHeight="1">
      <c r="A282" s="5" t="s">
        <v>132</v>
      </c>
      <c r="B282" s="100">
        <v>46204</v>
      </c>
      <c r="C282" s="66">
        <f t="shared" si="6"/>
        <v>7</v>
      </c>
      <c r="D282" s="66">
        <f t="shared" si="7"/>
        <v>2026</v>
      </c>
      <c r="E282" s="67">
        <f t="shared" si="8"/>
        <v>46204</v>
      </c>
      <c r="F282" s="21" t="s">
        <v>37</v>
      </c>
      <c r="N282" s="5" t="s">
        <v>5</v>
      </c>
      <c r="O282" s="2">
        <v>0</v>
      </c>
      <c r="P282" s="2">
        <v>2600</v>
      </c>
    </row>
    <row r="283" spans="1:16" ht="14.25" hidden="1" customHeight="1">
      <c r="A283" s="5" t="s">
        <v>132</v>
      </c>
      <c r="B283" s="100">
        <v>46204</v>
      </c>
      <c r="C283" s="66">
        <f t="shared" si="6"/>
        <v>7</v>
      </c>
      <c r="D283" s="66">
        <f t="shared" si="7"/>
        <v>2026</v>
      </c>
      <c r="E283" s="67">
        <f t="shared" si="8"/>
        <v>46204</v>
      </c>
      <c r="F283" s="21" t="s">
        <v>40</v>
      </c>
      <c r="N283" s="5" t="s">
        <v>5</v>
      </c>
      <c r="O283" s="2">
        <v>0</v>
      </c>
      <c r="P283" s="2">
        <v>2700</v>
      </c>
    </row>
    <row r="284" spans="1:16" ht="14.25" hidden="1" customHeight="1">
      <c r="A284" s="5" t="s">
        <v>132</v>
      </c>
      <c r="B284" s="100">
        <v>46204</v>
      </c>
      <c r="C284" s="66">
        <f t="shared" si="6"/>
        <v>7</v>
      </c>
      <c r="D284" s="66">
        <f t="shared" si="7"/>
        <v>2026</v>
      </c>
      <c r="E284" s="67">
        <f t="shared" si="8"/>
        <v>46204</v>
      </c>
      <c r="F284" s="21" t="s">
        <v>43</v>
      </c>
      <c r="N284" s="5" t="s">
        <v>5</v>
      </c>
      <c r="O284" s="2">
        <v>0</v>
      </c>
      <c r="P284" s="2">
        <v>27529.919999999998</v>
      </c>
    </row>
    <row r="285" spans="1:16" ht="14.25" hidden="1" customHeight="1">
      <c r="A285" s="5" t="s">
        <v>132</v>
      </c>
      <c r="B285" s="100">
        <v>46204</v>
      </c>
      <c r="C285" s="66">
        <f t="shared" si="6"/>
        <v>7</v>
      </c>
      <c r="D285" s="66">
        <f t="shared" si="7"/>
        <v>2026</v>
      </c>
      <c r="E285" s="67">
        <f t="shared" si="8"/>
        <v>46204</v>
      </c>
      <c r="F285" s="21" t="s">
        <v>44</v>
      </c>
      <c r="N285" s="5" t="s">
        <v>5</v>
      </c>
      <c r="O285" s="2">
        <v>0</v>
      </c>
      <c r="P285" s="2">
        <v>100</v>
      </c>
    </row>
    <row r="286" spans="1:16" ht="14.25" hidden="1" customHeight="1">
      <c r="A286" s="5" t="s">
        <v>132</v>
      </c>
      <c r="B286" s="100">
        <v>46204</v>
      </c>
      <c r="C286" s="66">
        <f t="shared" si="6"/>
        <v>7</v>
      </c>
      <c r="D286" s="66">
        <f t="shared" si="7"/>
        <v>2026</v>
      </c>
      <c r="E286" s="67">
        <f t="shared" si="8"/>
        <v>46204</v>
      </c>
      <c r="F286" s="21" t="s">
        <v>45</v>
      </c>
      <c r="N286" s="5" t="s">
        <v>5</v>
      </c>
      <c r="O286" s="2">
        <v>0</v>
      </c>
      <c r="P286" s="2">
        <v>100</v>
      </c>
    </row>
    <row r="287" spans="1:16" ht="14.25" hidden="1" customHeight="1">
      <c r="A287" s="5" t="s">
        <v>132</v>
      </c>
      <c r="B287" s="100">
        <v>46204</v>
      </c>
      <c r="C287" s="66">
        <f t="shared" si="6"/>
        <v>7</v>
      </c>
      <c r="D287" s="66">
        <f t="shared" si="7"/>
        <v>2026</v>
      </c>
      <c r="E287" s="67">
        <f t="shared" si="8"/>
        <v>46204</v>
      </c>
      <c r="F287" s="21" t="s">
        <v>47</v>
      </c>
      <c r="N287" s="5" t="s">
        <v>5</v>
      </c>
      <c r="O287" s="2">
        <v>0</v>
      </c>
      <c r="P287" s="2">
        <v>1000</v>
      </c>
    </row>
    <row r="288" spans="1:16" ht="14.25" hidden="1" customHeight="1">
      <c r="A288" s="5" t="s">
        <v>132</v>
      </c>
      <c r="B288" s="100">
        <v>46204</v>
      </c>
      <c r="C288" s="66">
        <f t="shared" si="6"/>
        <v>7</v>
      </c>
      <c r="D288" s="66">
        <f t="shared" si="7"/>
        <v>2026</v>
      </c>
      <c r="E288" s="67">
        <f t="shared" si="8"/>
        <v>46204</v>
      </c>
      <c r="F288" s="21" t="s">
        <v>80</v>
      </c>
      <c r="N288" s="5" t="s">
        <v>5</v>
      </c>
      <c r="O288" s="2">
        <v>0</v>
      </c>
      <c r="P288" s="2">
        <v>612.38</v>
      </c>
    </row>
    <row r="289" spans="1:16" ht="14.25" hidden="1" customHeight="1">
      <c r="A289" s="5" t="s">
        <v>132</v>
      </c>
      <c r="B289" s="100">
        <v>46204</v>
      </c>
      <c r="C289" s="66">
        <f t="shared" si="6"/>
        <v>7</v>
      </c>
      <c r="D289" s="66">
        <f t="shared" si="7"/>
        <v>2026</v>
      </c>
      <c r="E289" s="67">
        <f t="shared" si="8"/>
        <v>46204</v>
      </c>
      <c r="F289" s="21" t="s">
        <v>77</v>
      </c>
      <c r="N289" s="5" t="s">
        <v>5</v>
      </c>
      <c r="O289" s="2">
        <v>0</v>
      </c>
      <c r="P289" s="2">
        <v>200</v>
      </c>
    </row>
    <row r="290" spans="1:16" ht="14.25" hidden="1" customHeight="1">
      <c r="A290" s="5" t="s">
        <v>132</v>
      </c>
      <c r="B290" s="100">
        <v>46204</v>
      </c>
      <c r="C290" s="66">
        <f t="shared" si="6"/>
        <v>7</v>
      </c>
      <c r="D290" s="66">
        <f t="shared" si="7"/>
        <v>2026</v>
      </c>
      <c r="E290" s="67">
        <f t="shared" si="8"/>
        <v>46204</v>
      </c>
      <c r="F290" s="21" t="s">
        <v>78</v>
      </c>
      <c r="N290" s="5" t="s">
        <v>5</v>
      </c>
      <c r="O290" s="2">
        <v>0</v>
      </c>
      <c r="P290" s="2">
        <v>200</v>
      </c>
    </row>
    <row r="291" spans="1:16" ht="14.25" hidden="1" customHeight="1">
      <c r="A291" s="5" t="s">
        <v>132</v>
      </c>
      <c r="B291" s="100">
        <v>46204</v>
      </c>
      <c r="C291" s="66">
        <f t="shared" si="6"/>
        <v>7</v>
      </c>
      <c r="D291" s="66">
        <f t="shared" si="7"/>
        <v>2026</v>
      </c>
      <c r="E291" s="67">
        <f t="shared" si="8"/>
        <v>46204</v>
      </c>
      <c r="F291" s="21" t="s">
        <v>49</v>
      </c>
      <c r="N291" s="5" t="s">
        <v>5</v>
      </c>
      <c r="O291" s="2">
        <v>0</v>
      </c>
      <c r="P291" s="2">
        <v>407</v>
      </c>
    </row>
    <row r="292" spans="1:16" ht="14.25" hidden="1" customHeight="1">
      <c r="A292" s="5" t="s">
        <v>132</v>
      </c>
      <c r="B292" s="100">
        <v>46204</v>
      </c>
      <c r="C292" s="66">
        <f t="shared" si="6"/>
        <v>7</v>
      </c>
      <c r="D292" s="66">
        <f t="shared" si="7"/>
        <v>2026</v>
      </c>
      <c r="E292" s="67">
        <f t="shared" si="8"/>
        <v>46204</v>
      </c>
      <c r="F292" s="21" t="s">
        <v>55</v>
      </c>
      <c r="N292" s="5" t="s">
        <v>5</v>
      </c>
      <c r="O292" s="2">
        <v>0</v>
      </c>
      <c r="P292" s="2">
        <v>500</v>
      </c>
    </row>
    <row r="293" spans="1:16" ht="14.25" hidden="1" customHeight="1">
      <c r="A293" s="5" t="s">
        <v>132</v>
      </c>
      <c r="B293" s="100">
        <v>46204</v>
      </c>
      <c r="C293" s="66">
        <f t="shared" si="6"/>
        <v>7</v>
      </c>
      <c r="D293" s="66">
        <f t="shared" si="7"/>
        <v>2026</v>
      </c>
      <c r="E293" s="67">
        <f t="shared" si="8"/>
        <v>46204</v>
      </c>
      <c r="F293" s="21" t="s">
        <v>54</v>
      </c>
      <c r="N293" s="5" t="s">
        <v>5</v>
      </c>
      <c r="O293" s="2">
        <v>0</v>
      </c>
      <c r="P293" s="2">
        <v>1212</v>
      </c>
    </row>
    <row r="294" spans="1:16" ht="14.25" hidden="1" customHeight="1">
      <c r="A294" s="5" t="s">
        <v>132</v>
      </c>
      <c r="B294" s="100">
        <v>46204</v>
      </c>
      <c r="C294" s="66">
        <f t="shared" si="6"/>
        <v>7</v>
      </c>
      <c r="D294" s="66">
        <f t="shared" si="7"/>
        <v>2026</v>
      </c>
      <c r="E294" s="67">
        <f t="shared" si="8"/>
        <v>46204</v>
      </c>
      <c r="F294" s="21" t="s">
        <v>581</v>
      </c>
      <c r="N294" s="5" t="s">
        <v>5</v>
      </c>
      <c r="O294" s="2">
        <v>0</v>
      </c>
      <c r="P294" s="2">
        <v>200</v>
      </c>
    </row>
    <row r="295" spans="1:16" ht="14.25" hidden="1" customHeight="1">
      <c r="A295" s="5" t="s">
        <v>132</v>
      </c>
      <c r="B295" s="100">
        <v>46204</v>
      </c>
      <c r="C295" s="66">
        <f t="shared" si="6"/>
        <v>7</v>
      </c>
      <c r="D295" s="66">
        <f t="shared" si="7"/>
        <v>2026</v>
      </c>
      <c r="E295" s="67">
        <f t="shared" si="8"/>
        <v>46204</v>
      </c>
      <c r="F295" s="21" t="s">
        <v>82</v>
      </c>
      <c r="N295" s="5" t="s">
        <v>5</v>
      </c>
      <c r="O295" s="2">
        <v>0</v>
      </c>
      <c r="P295" s="2">
        <v>3884.58</v>
      </c>
    </row>
    <row r="296" spans="1:16" ht="14.25" hidden="1" customHeight="1">
      <c r="A296" s="5" t="s">
        <v>132</v>
      </c>
      <c r="B296" s="100">
        <v>46204</v>
      </c>
      <c r="C296" s="66">
        <f t="shared" si="6"/>
        <v>7</v>
      </c>
      <c r="D296" s="66">
        <f t="shared" si="7"/>
        <v>2026</v>
      </c>
      <c r="E296" s="67">
        <f t="shared" si="8"/>
        <v>46204</v>
      </c>
      <c r="F296" s="21" t="s">
        <v>63</v>
      </c>
      <c r="N296" s="5" t="s">
        <v>5</v>
      </c>
      <c r="O296" s="2">
        <v>0</v>
      </c>
      <c r="P296" s="2">
        <v>14000</v>
      </c>
    </row>
    <row r="297" spans="1:16" ht="14.25" hidden="1" customHeight="1">
      <c r="A297" s="5" t="s">
        <v>132</v>
      </c>
      <c r="B297" s="100">
        <v>46204</v>
      </c>
      <c r="C297" s="66">
        <f t="shared" si="6"/>
        <v>7</v>
      </c>
      <c r="D297" s="66">
        <f t="shared" si="7"/>
        <v>2026</v>
      </c>
      <c r="E297" s="67">
        <f t="shared" si="8"/>
        <v>46204</v>
      </c>
      <c r="F297" s="21" t="s">
        <v>37</v>
      </c>
      <c r="N297" s="5" t="s">
        <v>5</v>
      </c>
      <c r="O297" s="2">
        <v>0</v>
      </c>
      <c r="P297" s="2">
        <v>2600</v>
      </c>
    </row>
    <row r="298" spans="1:16" ht="14.25" hidden="1" customHeight="1">
      <c r="A298" s="5" t="s">
        <v>132</v>
      </c>
      <c r="B298" s="100">
        <v>46204</v>
      </c>
      <c r="C298" s="66">
        <f t="shared" si="6"/>
        <v>7</v>
      </c>
      <c r="D298" s="66">
        <f t="shared" si="7"/>
        <v>2026</v>
      </c>
      <c r="E298" s="67">
        <f t="shared" si="8"/>
        <v>46204</v>
      </c>
      <c r="F298" s="21" t="s">
        <v>40</v>
      </c>
      <c r="N298" s="5" t="s">
        <v>5</v>
      </c>
      <c r="O298" s="2">
        <v>0</v>
      </c>
      <c r="P298" s="2">
        <v>2700</v>
      </c>
    </row>
    <row r="299" spans="1:16" ht="14.25" hidden="1" customHeight="1">
      <c r="A299" s="5" t="s">
        <v>132</v>
      </c>
      <c r="B299" s="100">
        <v>46204</v>
      </c>
      <c r="C299" s="66">
        <f t="shared" si="6"/>
        <v>7</v>
      </c>
      <c r="D299" s="66">
        <f t="shared" si="7"/>
        <v>2026</v>
      </c>
      <c r="E299" s="67">
        <f t="shared" si="8"/>
        <v>46204</v>
      </c>
      <c r="F299" s="21" t="s">
        <v>43</v>
      </c>
      <c r="N299" s="5" t="s">
        <v>5</v>
      </c>
      <c r="O299" s="2">
        <v>0</v>
      </c>
      <c r="P299" s="2">
        <v>27529.919999999998</v>
      </c>
    </row>
    <row r="300" spans="1:16" ht="14.25" hidden="1" customHeight="1">
      <c r="A300" s="5" t="s">
        <v>132</v>
      </c>
      <c r="B300" s="100">
        <v>46204</v>
      </c>
      <c r="C300" s="66">
        <f t="shared" si="6"/>
        <v>7</v>
      </c>
      <c r="D300" s="66">
        <f t="shared" si="7"/>
        <v>2026</v>
      </c>
      <c r="E300" s="67">
        <f t="shared" si="8"/>
        <v>46204</v>
      </c>
      <c r="F300" s="21" t="s">
        <v>44</v>
      </c>
      <c r="N300" s="5" t="s">
        <v>5</v>
      </c>
      <c r="O300" s="2">
        <v>0</v>
      </c>
      <c r="P300" s="2">
        <v>100</v>
      </c>
    </row>
    <row r="301" spans="1:16" ht="14.25" hidden="1" customHeight="1">
      <c r="A301" s="5" t="s">
        <v>132</v>
      </c>
      <c r="B301" s="100">
        <v>46204</v>
      </c>
      <c r="C301" s="66">
        <f t="shared" si="6"/>
        <v>7</v>
      </c>
      <c r="D301" s="66">
        <f t="shared" si="7"/>
        <v>2026</v>
      </c>
      <c r="E301" s="67">
        <f t="shared" si="8"/>
        <v>46204</v>
      </c>
      <c r="F301" s="21" t="s">
        <v>45</v>
      </c>
      <c r="N301" s="5" t="s">
        <v>5</v>
      </c>
      <c r="O301" s="2">
        <v>0</v>
      </c>
      <c r="P301" s="2">
        <v>100</v>
      </c>
    </row>
    <row r="302" spans="1:16" ht="14.25" hidden="1" customHeight="1">
      <c r="A302" s="5" t="s">
        <v>132</v>
      </c>
      <c r="B302" s="100">
        <v>46204</v>
      </c>
      <c r="C302" s="66">
        <f t="shared" si="6"/>
        <v>7</v>
      </c>
      <c r="D302" s="66">
        <f t="shared" si="7"/>
        <v>2026</v>
      </c>
      <c r="E302" s="67">
        <f t="shared" si="8"/>
        <v>46204</v>
      </c>
      <c r="F302" s="21" t="s">
        <v>47</v>
      </c>
      <c r="N302" s="5" t="s">
        <v>5</v>
      </c>
      <c r="O302" s="2">
        <v>0</v>
      </c>
      <c r="P302" s="2">
        <v>1000</v>
      </c>
    </row>
    <row r="303" spans="1:16" ht="14.25" hidden="1" customHeight="1">
      <c r="A303" s="5" t="s">
        <v>132</v>
      </c>
      <c r="B303" s="100">
        <v>46204</v>
      </c>
      <c r="C303" s="66">
        <f t="shared" si="6"/>
        <v>7</v>
      </c>
      <c r="D303" s="66">
        <f t="shared" si="7"/>
        <v>2026</v>
      </c>
      <c r="E303" s="67">
        <f t="shared" si="8"/>
        <v>46204</v>
      </c>
      <c r="F303" s="21" t="s">
        <v>80</v>
      </c>
      <c r="N303" s="5" t="s">
        <v>5</v>
      </c>
      <c r="O303" s="2">
        <v>0</v>
      </c>
      <c r="P303" s="2">
        <v>612.38</v>
      </c>
    </row>
    <row r="304" spans="1:16" ht="14.25" hidden="1" customHeight="1">
      <c r="A304" s="5" t="s">
        <v>132</v>
      </c>
      <c r="B304" s="100">
        <v>46204</v>
      </c>
      <c r="C304" s="66">
        <f t="shared" si="6"/>
        <v>7</v>
      </c>
      <c r="D304" s="66">
        <f t="shared" si="7"/>
        <v>2026</v>
      </c>
      <c r="E304" s="67">
        <f t="shared" si="8"/>
        <v>46204</v>
      </c>
      <c r="F304" s="21" t="s">
        <v>77</v>
      </c>
      <c r="N304" s="5" t="s">
        <v>5</v>
      </c>
      <c r="O304" s="2">
        <v>0</v>
      </c>
      <c r="P304" s="2">
        <v>200</v>
      </c>
    </row>
    <row r="305" spans="1:16" ht="14.25" hidden="1" customHeight="1">
      <c r="A305" s="5" t="s">
        <v>132</v>
      </c>
      <c r="B305" s="100">
        <v>46204</v>
      </c>
      <c r="C305" s="66">
        <f t="shared" si="6"/>
        <v>7</v>
      </c>
      <c r="D305" s="66">
        <f t="shared" si="7"/>
        <v>2026</v>
      </c>
      <c r="E305" s="67">
        <f t="shared" si="8"/>
        <v>46204</v>
      </c>
      <c r="F305" s="21" t="s">
        <v>78</v>
      </c>
      <c r="N305" s="5" t="s">
        <v>5</v>
      </c>
      <c r="O305" s="2">
        <v>0</v>
      </c>
      <c r="P305" s="2">
        <v>200</v>
      </c>
    </row>
    <row r="306" spans="1:16" ht="14.25" hidden="1" customHeight="1">
      <c r="A306" s="5" t="s">
        <v>132</v>
      </c>
      <c r="B306" s="100">
        <v>46204</v>
      </c>
      <c r="C306" s="66">
        <f>MONTH(B307)</f>
        <v>7</v>
      </c>
      <c r="D306" s="66">
        <f>YEAR(B307)</f>
        <v>2026</v>
      </c>
      <c r="E306" s="67">
        <f>(C307&amp;"/"&amp;D307)*1</f>
        <v>46204</v>
      </c>
      <c r="F306" s="21" t="s">
        <v>49</v>
      </c>
      <c r="N306" s="5" t="s">
        <v>5</v>
      </c>
      <c r="O306" s="2">
        <v>0</v>
      </c>
      <c r="P306" s="2">
        <v>407</v>
      </c>
    </row>
    <row r="307" spans="1:16" ht="14.25" hidden="1" customHeight="1">
      <c r="A307" s="5" t="s">
        <v>132</v>
      </c>
      <c r="B307" s="100">
        <v>46204</v>
      </c>
      <c r="C307" s="66">
        <f t="shared" ref="C307:C405" si="9">MONTH(B307)</f>
        <v>7</v>
      </c>
      <c r="D307" s="66">
        <f t="shared" ref="D307:D405" si="10">YEAR(B307)</f>
        <v>2026</v>
      </c>
      <c r="E307" s="67">
        <f t="shared" ref="E307:E405" si="11">(C307&amp;"/"&amp;D307)*1</f>
        <v>46204</v>
      </c>
      <c r="F307" s="21" t="s">
        <v>55</v>
      </c>
      <c r="N307" s="5" t="s">
        <v>5</v>
      </c>
      <c r="O307" s="2">
        <v>0</v>
      </c>
      <c r="P307" s="2">
        <v>500</v>
      </c>
    </row>
    <row r="308" spans="1:16" ht="14.25" hidden="1" customHeight="1">
      <c r="A308" s="5" t="s">
        <v>132</v>
      </c>
      <c r="B308" s="100">
        <v>46204</v>
      </c>
      <c r="C308" s="66">
        <f t="shared" si="9"/>
        <v>7</v>
      </c>
      <c r="D308" s="66">
        <f t="shared" si="10"/>
        <v>2026</v>
      </c>
      <c r="E308" s="67">
        <f t="shared" si="11"/>
        <v>46204</v>
      </c>
      <c r="F308" s="21" t="s">
        <v>54</v>
      </c>
      <c r="N308" s="5" t="s">
        <v>5</v>
      </c>
      <c r="O308" s="2">
        <v>0</v>
      </c>
      <c r="P308" s="2">
        <v>1212</v>
      </c>
    </row>
    <row r="309" spans="1:16" ht="14.25" hidden="1" customHeight="1">
      <c r="A309" s="5" t="s">
        <v>132</v>
      </c>
      <c r="B309" s="100">
        <v>46204</v>
      </c>
      <c r="C309" s="66">
        <f t="shared" si="9"/>
        <v>7</v>
      </c>
      <c r="D309" s="66">
        <f t="shared" si="10"/>
        <v>2026</v>
      </c>
      <c r="E309" s="67">
        <f t="shared" si="11"/>
        <v>46204</v>
      </c>
      <c r="F309" s="21" t="s">
        <v>581</v>
      </c>
      <c r="N309" s="5" t="s">
        <v>5</v>
      </c>
      <c r="O309" s="2">
        <v>0</v>
      </c>
      <c r="P309" s="2">
        <v>200</v>
      </c>
    </row>
    <row r="310" spans="1:16" ht="14.25" hidden="1" customHeight="1">
      <c r="A310" s="5" t="s">
        <v>132</v>
      </c>
      <c r="B310" s="100">
        <v>46204</v>
      </c>
      <c r="C310" s="66">
        <f t="shared" si="9"/>
        <v>7</v>
      </c>
      <c r="D310" s="66">
        <f t="shared" si="10"/>
        <v>2026</v>
      </c>
      <c r="E310" s="67">
        <f t="shared" si="11"/>
        <v>46204</v>
      </c>
      <c r="F310" s="21" t="s">
        <v>82</v>
      </c>
      <c r="N310" s="5" t="s">
        <v>5</v>
      </c>
      <c r="O310" s="2">
        <v>0</v>
      </c>
      <c r="P310" s="2">
        <v>3884.58</v>
      </c>
    </row>
    <row r="311" spans="1:16" ht="14.25" hidden="1" customHeight="1">
      <c r="A311" s="5" t="s">
        <v>132</v>
      </c>
      <c r="B311" s="100">
        <v>46235</v>
      </c>
      <c r="C311" s="66">
        <f t="shared" si="9"/>
        <v>8</v>
      </c>
      <c r="D311" s="66">
        <f t="shared" si="10"/>
        <v>2026</v>
      </c>
      <c r="E311" s="67">
        <f t="shared" si="11"/>
        <v>46235</v>
      </c>
      <c r="F311" s="21" t="s">
        <v>63</v>
      </c>
      <c r="N311" s="5" t="s">
        <v>5</v>
      </c>
      <c r="O311" s="2">
        <v>0</v>
      </c>
      <c r="P311" s="2">
        <v>14000</v>
      </c>
    </row>
    <row r="312" spans="1:16" ht="14.25" hidden="1" customHeight="1">
      <c r="A312" s="5" t="s">
        <v>132</v>
      </c>
      <c r="B312" s="100">
        <v>46235</v>
      </c>
      <c r="C312" s="66">
        <f t="shared" si="9"/>
        <v>8</v>
      </c>
      <c r="D312" s="66">
        <f t="shared" si="10"/>
        <v>2026</v>
      </c>
      <c r="E312" s="67">
        <f t="shared" si="11"/>
        <v>46235</v>
      </c>
      <c r="F312" s="21" t="s">
        <v>37</v>
      </c>
      <c r="N312" s="5" t="s">
        <v>5</v>
      </c>
      <c r="O312" s="2">
        <v>0</v>
      </c>
      <c r="P312" s="2">
        <v>2600</v>
      </c>
    </row>
    <row r="313" spans="1:16" ht="14.25" hidden="1" customHeight="1">
      <c r="A313" s="5" t="s">
        <v>132</v>
      </c>
      <c r="B313" s="100">
        <v>46235</v>
      </c>
      <c r="C313" s="66">
        <f t="shared" si="9"/>
        <v>8</v>
      </c>
      <c r="D313" s="66">
        <f t="shared" si="10"/>
        <v>2026</v>
      </c>
      <c r="E313" s="67">
        <f t="shared" si="11"/>
        <v>46235</v>
      </c>
      <c r="F313" s="21" t="s">
        <v>40</v>
      </c>
      <c r="N313" s="5" t="s">
        <v>5</v>
      </c>
      <c r="O313" s="2">
        <v>0</v>
      </c>
      <c r="P313" s="2">
        <v>2700</v>
      </c>
    </row>
    <row r="314" spans="1:16" ht="14.25" hidden="1" customHeight="1">
      <c r="A314" s="5" t="s">
        <v>132</v>
      </c>
      <c r="B314" s="100">
        <v>46235</v>
      </c>
      <c r="C314" s="66">
        <f t="shared" si="9"/>
        <v>8</v>
      </c>
      <c r="D314" s="66">
        <f t="shared" si="10"/>
        <v>2026</v>
      </c>
      <c r="E314" s="67">
        <f t="shared" si="11"/>
        <v>46235</v>
      </c>
      <c r="F314" s="21" t="s">
        <v>43</v>
      </c>
      <c r="N314" s="5" t="s">
        <v>5</v>
      </c>
      <c r="O314" s="2">
        <v>0</v>
      </c>
      <c r="P314" s="2">
        <v>27529.919999999998</v>
      </c>
    </row>
    <row r="315" spans="1:16" ht="14.25" hidden="1" customHeight="1">
      <c r="A315" s="5" t="s">
        <v>132</v>
      </c>
      <c r="B315" s="100">
        <v>46235</v>
      </c>
      <c r="C315" s="66">
        <f t="shared" si="9"/>
        <v>8</v>
      </c>
      <c r="D315" s="66">
        <f t="shared" si="10"/>
        <v>2026</v>
      </c>
      <c r="E315" s="67">
        <f t="shared" si="11"/>
        <v>46235</v>
      </c>
      <c r="F315" s="21" t="s">
        <v>44</v>
      </c>
      <c r="N315" s="5" t="s">
        <v>5</v>
      </c>
      <c r="O315" s="2">
        <v>0</v>
      </c>
      <c r="P315" s="2">
        <v>100</v>
      </c>
    </row>
    <row r="316" spans="1:16" ht="14.25" hidden="1" customHeight="1">
      <c r="A316" s="5" t="s">
        <v>132</v>
      </c>
      <c r="B316" s="100">
        <v>46235</v>
      </c>
      <c r="C316" s="66">
        <f t="shared" si="9"/>
        <v>8</v>
      </c>
      <c r="D316" s="66">
        <f t="shared" si="10"/>
        <v>2026</v>
      </c>
      <c r="E316" s="67">
        <f t="shared" si="11"/>
        <v>46235</v>
      </c>
      <c r="F316" s="21" t="s">
        <v>45</v>
      </c>
      <c r="N316" s="5" t="s">
        <v>5</v>
      </c>
      <c r="O316" s="2">
        <v>0</v>
      </c>
      <c r="P316" s="2">
        <v>100</v>
      </c>
    </row>
    <row r="317" spans="1:16" ht="14.25" hidden="1" customHeight="1">
      <c r="A317" s="5" t="s">
        <v>132</v>
      </c>
      <c r="B317" s="100">
        <v>46235</v>
      </c>
      <c r="C317" s="66">
        <f t="shared" si="9"/>
        <v>8</v>
      </c>
      <c r="D317" s="66">
        <f t="shared" si="10"/>
        <v>2026</v>
      </c>
      <c r="E317" s="67">
        <f t="shared" si="11"/>
        <v>46235</v>
      </c>
      <c r="F317" s="21" t="s">
        <v>47</v>
      </c>
      <c r="N317" s="5" t="s">
        <v>5</v>
      </c>
      <c r="O317" s="2">
        <v>0</v>
      </c>
      <c r="P317" s="2">
        <v>1000</v>
      </c>
    </row>
    <row r="318" spans="1:16" ht="14.25" hidden="1" customHeight="1">
      <c r="A318" s="5" t="s">
        <v>132</v>
      </c>
      <c r="B318" s="100">
        <v>46235</v>
      </c>
      <c r="C318" s="66">
        <f t="shared" si="9"/>
        <v>8</v>
      </c>
      <c r="D318" s="66">
        <f t="shared" si="10"/>
        <v>2026</v>
      </c>
      <c r="E318" s="67">
        <f t="shared" si="11"/>
        <v>46235</v>
      </c>
      <c r="F318" s="21" t="s">
        <v>80</v>
      </c>
      <c r="N318" s="5" t="s">
        <v>5</v>
      </c>
      <c r="O318" s="2">
        <v>0</v>
      </c>
      <c r="P318" s="2">
        <v>612.38</v>
      </c>
    </row>
    <row r="319" spans="1:16" ht="14.25" hidden="1" customHeight="1">
      <c r="A319" s="5" t="s">
        <v>132</v>
      </c>
      <c r="B319" s="100">
        <v>46235</v>
      </c>
      <c r="C319" s="66">
        <f t="shared" si="9"/>
        <v>8</v>
      </c>
      <c r="D319" s="66">
        <f t="shared" si="10"/>
        <v>2026</v>
      </c>
      <c r="E319" s="67">
        <f t="shared" si="11"/>
        <v>46235</v>
      </c>
      <c r="F319" s="21" t="s">
        <v>77</v>
      </c>
      <c r="N319" s="5" t="s">
        <v>5</v>
      </c>
      <c r="O319" s="2">
        <v>0</v>
      </c>
      <c r="P319" s="2">
        <v>200</v>
      </c>
    </row>
    <row r="320" spans="1:16" ht="14.25" hidden="1" customHeight="1">
      <c r="A320" s="5" t="s">
        <v>132</v>
      </c>
      <c r="B320" s="100">
        <v>46235</v>
      </c>
      <c r="C320" s="66">
        <f t="shared" si="9"/>
        <v>8</v>
      </c>
      <c r="D320" s="66">
        <f t="shared" si="10"/>
        <v>2026</v>
      </c>
      <c r="E320" s="67">
        <f t="shared" si="11"/>
        <v>46235</v>
      </c>
      <c r="F320" s="21" t="s">
        <v>78</v>
      </c>
      <c r="N320" s="5" t="s">
        <v>5</v>
      </c>
      <c r="O320" s="2">
        <v>0</v>
      </c>
      <c r="P320" s="2">
        <v>200</v>
      </c>
    </row>
    <row r="321" spans="1:16" ht="14.25" hidden="1" customHeight="1">
      <c r="A321" s="5" t="s">
        <v>132</v>
      </c>
      <c r="B321" s="100">
        <v>46235</v>
      </c>
      <c r="C321" s="66">
        <f t="shared" si="9"/>
        <v>8</v>
      </c>
      <c r="D321" s="66">
        <f t="shared" si="10"/>
        <v>2026</v>
      </c>
      <c r="E321" s="67">
        <f t="shared" si="11"/>
        <v>46235</v>
      </c>
      <c r="F321" s="21" t="s">
        <v>49</v>
      </c>
      <c r="N321" s="5" t="s">
        <v>5</v>
      </c>
      <c r="O321" s="2">
        <v>0</v>
      </c>
      <c r="P321" s="2">
        <v>407</v>
      </c>
    </row>
    <row r="322" spans="1:16" ht="14.25" hidden="1" customHeight="1">
      <c r="A322" s="5" t="s">
        <v>132</v>
      </c>
      <c r="B322" s="100">
        <v>46235</v>
      </c>
      <c r="C322" s="66">
        <f t="shared" si="9"/>
        <v>8</v>
      </c>
      <c r="D322" s="66">
        <f t="shared" si="10"/>
        <v>2026</v>
      </c>
      <c r="E322" s="67">
        <f t="shared" si="11"/>
        <v>46235</v>
      </c>
      <c r="F322" s="21" t="s">
        <v>55</v>
      </c>
      <c r="N322" s="5" t="s">
        <v>5</v>
      </c>
      <c r="O322" s="2">
        <v>0</v>
      </c>
      <c r="P322" s="2">
        <v>500</v>
      </c>
    </row>
    <row r="323" spans="1:16" ht="14.25" hidden="1" customHeight="1">
      <c r="A323" s="5" t="s">
        <v>132</v>
      </c>
      <c r="B323" s="100">
        <v>46235</v>
      </c>
      <c r="C323" s="66">
        <f t="shared" si="9"/>
        <v>8</v>
      </c>
      <c r="D323" s="66">
        <f t="shared" si="10"/>
        <v>2026</v>
      </c>
      <c r="E323" s="67">
        <f t="shared" si="11"/>
        <v>46235</v>
      </c>
      <c r="F323" s="21" t="s">
        <v>54</v>
      </c>
      <c r="N323" s="5" t="s">
        <v>5</v>
      </c>
      <c r="O323" s="2">
        <v>0</v>
      </c>
      <c r="P323" s="2">
        <v>1212</v>
      </c>
    </row>
    <row r="324" spans="1:16" ht="14.25" hidden="1" customHeight="1">
      <c r="A324" s="5" t="s">
        <v>132</v>
      </c>
      <c r="B324" s="100">
        <v>46235</v>
      </c>
      <c r="C324" s="66">
        <f t="shared" si="9"/>
        <v>8</v>
      </c>
      <c r="D324" s="66">
        <f t="shared" si="10"/>
        <v>2026</v>
      </c>
      <c r="E324" s="67">
        <f t="shared" si="11"/>
        <v>46235</v>
      </c>
      <c r="F324" s="21" t="s">
        <v>581</v>
      </c>
      <c r="N324" s="5" t="s">
        <v>5</v>
      </c>
      <c r="O324" s="2">
        <v>0</v>
      </c>
      <c r="P324" s="2">
        <v>200</v>
      </c>
    </row>
    <row r="325" spans="1:16" ht="14.25" hidden="1" customHeight="1">
      <c r="A325" s="5" t="s">
        <v>132</v>
      </c>
      <c r="B325" s="100">
        <v>46235</v>
      </c>
      <c r="C325" s="66">
        <f t="shared" si="9"/>
        <v>8</v>
      </c>
      <c r="D325" s="66">
        <f t="shared" si="10"/>
        <v>2026</v>
      </c>
      <c r="E325" s="67">
        <f t="shared" si="11"/>
        <v>46235</v>
      </c>
      <c r="F325" s="21" t="s">
        <v>82</v>
      </c>
      <c r="N325" s="5" t="s">
        <v>5</v>
      </c>
      <c r="O325" s="2">
        <v>0</v>
      </c>
      <c r="P325" s="2">
        <v>3884.58</v>
      </c>
    </row>
    <row r="326" spans="1:16" ht="14.25" hidden="1" customHeight="1">
      <c r="A326" s="5" t="s">
        <v>132</v>
      </c>
      <c r="B326" s="100">
        <v>46266</v>
      </c>
      <c r="C326" s="66">
        <f t="shared" si="9"/>
        <v>9</v>
      </c>
      <c r="D326" s="66">
        <f t="shared" si="10"/>
        <v>2026</v>
      </c>
      <c r="E326" s="67">
        <f t="shared" si="11"/>
        <v>46266</v>
      </c>
      <c r="F326" s="21" t="s">
        <v>63</v>
      </c>
      <c r="N326" s="5" t="s">
        <v>5</v>
      </c>
      <c r="O326" s="2">
        <v>0</v>
      </c>
      <c r="P326" s="2">
        <v>14000</v>
      </c>
    </row>
    <row r="327" spans="1:16" ht="14.25" hidden="1" customHeight="1">
      <c r="A327" s="5" t="s">
        <v>132</v>
      </c>
      <c r="B327" s="100">
        <v>46266</v>
      </c>
      <c r="C327" s="66">
        <f t="shared" si="9"/>
        <v>9</v>
      </c>
      <c r="D327" s="66">
        <f t="shared" si="10"/>
        <v>2026</v>
      </c>
      <c r="E327" s="67">
        <f t="shared" si="11"/>
        <v>46266</v>
      </c>
      <c r="F327" s="21" t="s">
        <v>37</v>
      </c>
      <c r="N327" s="5" t="s">
        <v>5</v>
      </c>
      <c r="O327" s="2">
        <v>0</v>
      </c>
      <c r="P327" s="2">
        <v>2600</v>
      </c>
    </row>
    <row r="328" spans="1:16" ht="14.25" hidden="1" customHeight="1">
      <c r="A328" s="5" t="s">
        <v>132</v>
      </c>
      <c r="B328" s="100">
        <v>46266</v>
      </c>
      <c r="C328" s="66">
        <f t="shared" si="9"/>
        <v>9</v>
      </c>
      <c r="D328" s="66">
        <f t="shared" si="10"/>
        <v>2026</v>
      </c>
      <c r="E328" s="67">
        <f t="shared" si="11"/>
        <v>46266</v>
      </c>
      <c r="F328" s="21" t="s">
        <v>40</v>
      </c>
      <c r="N328" s="5" t="s">
        <v>5</v>
      </c>
      <c r="O328" s="2">
        <v>0</v>
      </c>
      <c r="P328" s="2">
        <v>2700</v>
      </c>
    </row>
    <row r="329" spans="1:16" ht="14.25" hidden="1" customHeight="1">
      <c r="A329" s="5" t="s">
        <v>132</v>
      </c>
      <c r="B329" s="100">
        <v>46266</v>
      </c>
      <c r="C329" s="66">
        <f t="shared" si="9"/>
        <v>9</v>
      </c>
      <c r="D329" s="66">
        <f t="shared" si="10"/>
        <v>2026</v>
      </c>
      <c r="E329" s="67">
        <f t="shared" si="11"/>
        <v>46266</v>
      </c>
      <c r="F329" s="21" t="s">
        <v>43</v>
      </c>
      <c r="N329" s="5" t="s">
        <v>5</v>
      </c>
      <c r="O329" s="2">
        <v>0</v>
      </c>
      <c r="P329" s="2">
        <v>27529.919999999998</v>
      </c>
    </row>
    <row r="330" spans="1:16" ht="14.25" hidden="1" customHeight="1">
      <c r="A330" s="5" t="s">
        <v>132</v>
      </c>
      <c r="B330" s="100">
        <v>46266</v>
      </c>
      <c r="C330" s="66">
        <f t="shared" si="9"/>
        <v>9</v>
      </c>
      <c r="D330" s="66">
        <f t="shared" si="10"/>
        <v>2026</v>
      </c>
      <c r="E330" s="67">
        <f t="shared" si="11"/>
        <v>46266</v>
      </c>
      <c r="F330" s="21" t="s">
        <v>44</v>
      </c>
      <c r="N330" s="5" t="s">
        <v>5</v>
      </c>
      <c r="O330" s="2">
        <v>0</v>
      </c>
      <c r="P330" s="2">
        <v>100</v>
      </c>
    </row>
    <row r="331" spans="1:16" ht="14.25" hidden="1" customHeight="1">
      <c r="A331" s="5" t="s">
        <v>132</v>
      </c>
      <c r="B331" s="100">
        <v>46266</v>
      </c>
      <c r="C331" s="66">
        <f t="shared" si="9"/>
        <v>9</v>
      </c>
      <c r="D331" s="66">
        <f t="shared" si="10"/>
        <v>2026</v>
      </c>
      <c r="E331" s="67">
        <f t="shared" si="11"/>
        <v>46266</v>
      </c>
      <c r="F331" s="21" t="s">
        <v>45</v>
      </c>
      <c r="N331" s="5" t="s">
        <v>5</v>
      </c>
      <c r="O331" s="2">
        <v>0</v>
      </c>
      <c r="P331" s="2">
        <v>100</v>
      </c>
    </row>
    <row r="332" spans="1:16" ht="14.25" hidden="1" customHeight="1">
      <c r="A332" s="5" t="s">
        <v>132</v>
      </c>
      <c r="B332" s="100">
        <v>46266</v>
      </c>
      <c r="C332" s="66">
        <f t="shared" si="9"/>
        <v>9</v>
      </c>
      <c r="D332" s="66">
        <f t="shared" si="10"/>
        <v>2026</v>
      </c>
      <c r="E332" s="67">
        <f t="shared" si="11"/>
        <v>46266</v>
      </c>
      <c r="F332" s="21" t="s">
        <v>47</v>
      </c>
      <c r="N332" s="5" t="s">
        <v>5</v>
      </c>
      <c r="O332" s="2">
        <v>0</v>
      </c>
      <c r="P332" s="2">
        <v>1000</v>
      </c>
    </row>
    <row r="333" spans="1:16" ht="14.25" hidden="1" customHeight="1">
      <c r="A333" s="5" t="s">
        <v>132</v>
      </c>
      <c r="B333" s="100">
        <v>46266</v>
      </c>
      <c r="C333" s="66">
        <f t="shared" si="9"/>
        <v>9</v>
      </c>
      <c r="D333" s="66">
        <f t="shared" si="10"/>
        <v>2026</v>
      </c>
      <c r="E333" s="67">
        <f t="shared" si="11"/>
        <v>46266</v>
      </c>
      <c r="F333" s="21" t="s">
        <v>80</v>
      </c>
      <c r="N333" s="5" t="s">
        <v>5</v>
      </c>
      <c r="O333" s="2">
        <v>0</v>
      </c>
      <c r="P333" s="2">
        <v>612.38</v>
      </c>
    </row>
    <row r="334" spans="1:16" ht="14.25" hidden="1" customHeight="1">
      <c r="A334" s="5" t="s">
        <v>132</v>
      </c>
      <c r="B334" s="100">
        <v>46266</v>
      </c>
      <c r="C334" s="66">
        <f t="shared" si="9"/>
        <v>9</v>
      </c>
      <c r="D334" s="66">
        <f t="shared" si="10"/>
        <v>2026</v>
      </c>
      <c r="E334" s="67">
        <f t="shared" si="11"/>
        <v>46266</v>
      </c>
      <c r="F334" s="21" t="s">
        <v>77</v>
      </c>
      <c r="N334" s="5" t="s">
        <v>5</v>
      </c>
      <c r="O334" s="2">
        <v>0</v>
      </c>
      <c r="P334" s="2">
        <v>200</v>
      </c>
    </row>
    <row r="335" spans="1:16" ht="14.25" hidden="1" customHeight="1">
      <c r="A335" s="5" t="s">
        <v>132</v>
      </c>
      <c r="B335" s="100">
        <v>46266</v>
      </c>
      <c r="C335" s="66">
        <f t="shared" si="9"/>
        <v>9</v>
      </c>
      <c r="D335" s="66">
        <f t="shared" si="10"/>
        <v>2026</v>
      </c>
      <c r="E335" s="67">
        <f t="shared" si="11"/>
        <v>46266</v>
      </c>
      <c r="F335" s="21" t="s">
        <v>78</v>
      </c>
      <c r="N335" s="5" t="s">
        <v>5</v>
      </c>
      <c r="O335" s="2">
        <v>0</v>
      </c>
      <c r="P335" s="2">
        <v>200</v>
      </c>
    </row>
    <row r="336" spans="1:16" ht="14.25" hidden="1" customHeight="1">
      <c r="A336" s="5" t="s">
        <v>132</v>
      </c>
      <c r="B336" s="100">
        <v>46266</v>
      </c>
      <c r="C336" s="66">
        <f t="shared" si="9"/>
        <v>9</v>
      </c>
      <c r="D336" s="66">
        <f t="shared" si="10"/>
        <v>2026</v>
      </c>
      <c r="E336" s="67">
        <f t="shared" si="11"/>
        <v>46266</v>
      </c>
      <c r="F336" s="21" t="s">
        <v>49</v>
      </c>
      <c r="N336" s="5" t="s">
        <v>5</v>
      </c>
      <c r="O336" s="2">
        <v>0</v>
      </c>
      <c r="P336" s="2">
        <v>407</v>
      </c>
    </row>
    <row r="337" spans="1:16" ht="14.25" hidden="1" customHeight="1">
      <c r="A337" s="5" t="s">
        <v>132</v>
      </c>
      <c r="B337" s="100">
        <v>46266</v>
      </c>
      <c r="C337" s="66">
        <f t="shared" si="9"/>
        <v>9</v>
      </c>
      <c r="D337" s="66">
        <f t="shared" si="10"/>
        <v>2026</v>
      </c>
      <c r="E337" s="67">
        <f t="shared" si="11"/>
        <v>46266</v>
      </c>
      <c r="F337" s="21" t="s">
        <v>55</v>
      </c>
      <c r="N337" s="5" t="s">
        <v>5</v>
      </c>
      <c r="O337" s="2">
        <v>0</v>
      </c>
      <c r="P337" s="2">
        <v>500</v>
      </c>
    </row>
    <row r="338" spans="1:16" ht="14.25" hidden="1" customHeight="1">
      <c r="A338" s="5" t="s">
        <v>132</v>
      </c>
      <c r="B338" s="100">
        <v>46266</v>
      </c>
      <c r="C338" s="66">
        <f t="shared" si="9"/>
        <v>9</v>
      </c>
      <c r="D338" s="66">
        <f t="shared" si="10"/>
        <v>2026</v>
      </c>
      <c r="E338" s="67">
        <f t="shared" si="11"/>
        <v>46266</v>
      </c>
      <c r="F338" s="21" t="s">
        <v>54</v>
      </c>
      <c r="N338" s="5" t="s">
        <v>5</v>
      </c>
      <c r="O338" s="2">
        <v>0</v>
      </c>
      <c r="P338" s="2">
        <v>1212</v>
      </c>
    </row>
    <row r="339" spans="1:16" ht="14.25" hidden="1" customHeight="1">
      <c r="A339" s="5" t="s">
        <v>132</v>
      </c>
      <c r="B339" s="100">
        <v>46266</v>
      </c>
      <c r="C339" s="66">
        <f t="shared" si="9"/>
        <v>9</v>
      </c>
      <c r="D339" s="66">
        <f t="shared" si="10"/>
        <v>2026</v>
      </c>
      <c r="E339" s="67">
        <f t="shared" si="11"/>
        <v>46266</v>
      </c>
      <c r="F339" s="21" t="s">
        <v>581</v>
      </c>
      <c r="N339" s="5" t="s">
        <v>5</v>
      </c>
      <c r="O339" s="2">
        <v>0</v>
      </c>
      <c r="P339" s="2">
        <v>200</v>
      </c>
    </row>
    <row r="340" spans="1:16" ht="14.25" hidden="1" customHeight="1">
      <c r="A340" s="5" t="s">
        <v>132</v>
      </c>
      <c r="B340" s="100">
        <v>46266</v>
      </c>
      <c r="C340" s="66">
        <f t="shared" si="9"/>
        <v>9</v>
      </c>
      <c r="D340" s="66">
        <f t="shared" si="10"/>
        <v>2026</v>
      </c>
      <c r="E340" s="67">
        <f t="shared" si="11"/>
        <v>46266</v>
      </c>
      <c r="F340" s="21" t="s">
        <v>82</v>
      </c>
      <c r="N340" s="5" t="s">
        <v>5</v>
      </c>
      <c r="O340" s="2">
        <v>0</v>
      </c>
      <c r="P340" s="2">
        <v>3884.58</v>
      </c>
    </row>
    <row r="341" spans="1:16" ht="14.25" hidden="1" customHeight="1">
      <c r="A341" s="5" t="s">
        <v>132</v>
      </c>
      <c r="B341" s="100">
        <v>46296</v>
      </c>
      <c r="C341" s="66">
        <f t="shared" si="9"/>
        <v>10</v>
      </c>
      <c r="D341" s="66">
        <f t="shared" si="10"/>
        <v>2026</v>
      </c>
      <c r="E341" s="67">
        <f t="shared" si="11"/>
        <v>46296</v>
      </c>
      <c r="F341" s="21" t="s">
        <v>63</v>
      </c>
      <c r="N341" s="5" t="s">
        <v>5</v>
      </c>
      <c r="O341" s="2">
        <v>0</v>
      </c>
      <c r="P341" s="2">
        <v>14000</v>
      </c>
    </row>
    <row r="342" spans="1:16" ht="14.25" hidden="1" customHeight="1">
      <c r="A342" s="5" t="s">
        <v>132</v>
      </c>
      <c r="B342" s="100">
        <v>46296</v>
      </c>
      <c r="C342" s="66">
        <f t="shared" si="9"/>
        <v>10</v>
      </c>
      <c r="D342" s="66">
        <f t="shared" si="10"/>
        <v>2026</v>
      </c>
      <c r="E342" s="67">
        <f t="shared" si="11"/>
        <v>46296</v>
      </c>
      <c r="F342" s="21" t="s">
        <v>37</v>
      </c>
      <c r="N342" s="5" t="s">
        <v>5</v>
      </c>
      <c r="O342" s="2">
        <v>0</v>
      </c>
      <c r="P342" s="2">
        <v>2600</v>
      </c>
    </row>
    <row r="343" spans="1:16" ht="14.25" hidden="1" customHeight="1">
      <c r="A343" s="5" t="s">
        <v>132</v>
      </c>
      <c r="B343" s="100">
        <v>46296</v>
      </c>
      <c r="C343" s="66">
        <f t="shared" si="9"/>
        <v>10</v>
      </c>
      <c r="D343" s="66">
        <f t="shared" si="10"/>
        <v>2026</v>
      </c>
      <c r="E343" s="67">
        <f t="shared" si="11"/>
        <v>46296</v>
      </c>
      <c r="F343" s="21" t="s">
        <v>40</v>
      </c>
      <c r="N343" s="5" t="s">
        <v>5</v>
      </c>
      <c r="O343" s="2">
        <v>0</v>
      </c>
      <c r="P343" s="2">
        <v>2700</v>
      </c>
    </row>
    <row r="344" spans="1:16" ht="14.25" hidden="1" customHeight="1">
      <c r="A344" s="5" t="s">
        <v>132</v>
      </c>
      <c r="B344" s="100">
        <v>46296</v>
      </c>
      <c r="C344" s="66">
        <f t="shared" si="9"/>
        <v>10</v>
      </c>
      <c r="D344" s="66">
        <f t="shared" si="10"/>
        <v>2026</v>
      </c>
      <c r="E344" s="67">
        <f t="shared" si="11"/>
        <v>46296</v>
      </c>
      <c r="F344" s="21" t="s">
        <v>43</v>
      </c>
      <c r="N344" s="5" t="s">
        <v>5</v>
      </c>
      <c r="O344" s="2">
        <v>0</v>
      </c>
      <c r="P344" s="2">
        <v>27529.919999999998</v>
      </c>
    </row>
    <row r="345" spans="1:16" ht="14.25" hidden="1" customHeight="1">
      <c r="A345" s="5" t="s">
        <v>132</v>
      </c>
      <c r="B345" s="100">
        <v>46296</v>
      </c>
      <c r="C345" s="66">
        <f t="shared" si="9"/>
        <v>10</v>
      </c>
      <c r="D345" s="66">
        <f t="shared" si="10"/>
        <v>2026</v>
      </c>
      <c r="E345" s="67">
        <f t="shared" si="11"/>
        <v>46296</v>
      </c>
      <c r="F345" s="21" t="s">
        <v>44</v>
      </c>
      <c r="N345" s="5" t="s">
        <v>5</v>
      </c>
      <c r="O345" s="2">
        <v>0</v>
      </c>
      <c r="P345" s="2">
        <v>100</v>
      </c>
    </row>
    <row r="346" spans="1:16" ht="14.25" hidden="1" customHeight="1">
      <c r="A346" s="5" t="s">
        <v>132</v>
      </c>
      <c r="B346" s="100">
        <v>46296</v>
      </c>
      <c r="C346" s="66">
        <f t="shared" si="9"/>
        <v>10</v>
      </c>
      <c r="D346" s="66">
        <f t="shared" si="10"/>
        <v>2026</v>
      </c>
      <c r="E346" s="67">
        <f t="shared" si="11"/>
        <v>46296</v>
      </c>
      <c r="F346" s="21" t="s">
        <v>45</v>
      </c>
      <c r="N346" s="5" t="s">
        <v>5</v>
      </c>
      <c r="O346" s="2">
        <v>0</v>
      </c>
      <c r="P346" s="2">
        <v>100</v>
      </c>
    </row>
    <row r="347" spans="1:16" ht="14.25" hidden="1" customHeight="1">
      <c r="A347" s="5" t="s">
        <v>132</v>
      </c>
      <c r="B347" s="100">
        <v>46296</v>
      </c>
      <c r="C347" s="66">
        <f t="shared" si="9"/>
        <v>10</v>
      </c>
      <c r="D347" s="66">
        <f t="shared" si="10"/>
        <v>2026</v>
      </c>
      <c r="E347" s="67">
        <f t="shared" si="11"/>
        <v>46296</v>
      </c>
      <c r="F347" s="21" t="s">
        <v>47</v>
      </c>
      <c r="N347" s="5" t="s">
        <v>5</v>
      </c>
      <c r="O347" s="2">
        <v>0</v>
      </c>
      <c r="P347" s="2">
        <v>1000</v>
      </c>
    </row>
    <row r="348" spans="1:16" ht="14.25" hidden="1" customHeight="1">
      <c r="A348" s="5" t="s">
        <v>132</v>
      </c>
      <c r="B348" s="100">
        <v>46296</v>
      </c>
      <c r="C348" s="66">
        <f t="shared" si="9"/>
        <v>10</v>
      </c>
      <c r="D348" s="66">
        <f t="shared" si="10"/>
        <v>2026</v>
      </c>
      <c r="E348" s="67">
        <f t="shared" si="11"/>
        <v>46296</v>
      </c>
      <c r="F348" s="21" t="s">
        <v>80</v>
      </c>
      <c r="N348" s="5" t="s">
        <v>5</v>
      </c>
      <c r="O348" s="2">
        <v>0</v>
      </c>
      <c r="P348" s="2">
        <v>612.38</v>
      </c>
    </row>
    <row r="349" spans="1:16" ht="14.25" hidden="1" customHeight="1">
      <c r="A349" s="5" t="s">
        <v>132</v>
      </c>
      <c r="B349" s="100">
        <v>46296</v>
      </c>
      <c r="C349" s="66">
        <f t="shared" si="9"/>
        <v>10</v>
      </c>
      <c r="D349" s="66">
        <f t="shared" si="10"/>
        <v>2026</v>
      </c>
      <c r="E349" s="67">
        <f t="shared" si="11"/>
        <v>46296</v>
      </c>
      <c r="F349" s="21" t="s">
        <v>77</v>
      </c>
      <c r="N349" s="5" t="s">
        <v>5</v>
      </c>
      <c r="O349" s="2">
        <v>0</v>
      </c>
      <c r="P349" s="2">
        <v>200</v>
      </c>
    </row>
    <row r="350" spans="1:16" ht="14.25" hidden="1" customHeight="1">
      <c r="A350" s="5" t="s">
        <v>132</v>
      </c>
      <c r="B350" s="100">
        <v>46296</v>
      </c>
      <c r="C350" s="66">
        <f t="shared" si="9"/>
        <v>10</v>
      </c>
      <c r="D350" s="66">
        <f t="shared" si="10"/>
        <v>2026</v>
      </c>
      <c r="E350" s="67">
        <f t="shared" si="11"/>
        <v>46296</v>
      </c>
      <c r="F350" s="21" t="s">
        <v>78</v>
      </c>
      <c r="N350" s="5" t="s">
        <v>5</v>
      </c>
      <c r="O350" s="2">
        <v>0</v>
      </c>
      <c r="P350" s="2">
        <v>200</v>
      </c>
    </row>
    <row r="351" spans="1:16" ht="14.25" hidden="1" customHeight="1">
      <c r="A351" s="5" t="s">
        <v>132</v>
      </c>
      <c r="B351" s="100">
        <v>46296</v>
      </c>
      <c r="C351" s="66">
        <f t="shared" si="9"/>
        <v>10</v>
      </c>
      <c r="D351" s="66">
        <f t="shared" si="10"/>
        <v>2026</v>
      </c>
      <c r="E351" s="67">
        <f t="shared" si="11"/>
        <v>46296</v>
      </c>
      <c r="F351" s="21" t="s">
        <v>49</v>
      </c>
      <c r="N351" s="5" t="s">
        <v>5</v>
      </c>
      <c r="O351" s="2">
        <v>0</v>
      </c>
      <c r="P351" s="2">
        <v>407</v>
      </c>
    </row>
    <row r="352" spans="1:16" ht="14.25" hidden="1" customHeight="1">
      <c r="A352" s="5" t="s">
        <v>132</v>
      </c>
      <c r="B352" s="100">
        <v>46296</v>
      </c>
      <c r="C352" s="66">
        <f t="shared" si="9"/>
        <v>10</v>
      </c>
      <c r="D352" s="66">
        <f t="shared" si="10"/>
        <v>2026</v>
      </c>
      <c r="E352" s="67">
        <f t="shared" si="11"/>
        <v>46296</v>
      </c>
      <c r="F352" s="21" t="s">
        <v>55</v>
      </c>
      <c r="N352" s="5" t="s">
        <v>5</v>
      </c>
      <c r="O352" s="2">
        <v>0</v>
      </c>
      <c r="P352" s="2">
        <v>500</v>
      </c>
    </row>
    <row r="353" spans="1:16" ht="14.25" hidden="1" customHeight="1">
      <c r="A353" s="5" t="s">
        <v>132</v>
      </c>
      <c r="B353" s="100">
        <v>46296</v>
      </c>
      <c r="C353" s="66">
        <f t="shared" si="9"/>
        <v>10</v>
      </c>
      <c r="D353" s="66">
        <f t="shared" si="10"/>
        <v>2026</v>
      </c>
      <c r="E353" s="67">
        <f t="shared" si="11"/>
        <v>46296</v>
      </c>
      <c r="F353" s="21" t="s">
        <v>54</v>
      </c>
      <c r="N353" s="5" t="s">
        <v>5</v>
      </c>
      <c r="O353" s="2">
        <v>0</v>
      </c>
      <c r="P353" s="2">
        <v>1212</v>
      </c>
    </row>
    <row r="354" spans="1:16" ht="14.25" hidden="1" customHeight="1">
      <c r="A354" s="5" t="s">
        <v>132</v>
      </c>
      <c r="B354" s="100">
        <v>46296</v>
      </c>
      <c r="C354" s="66">
        <f t="shared" si="9"/>
        <v>10</v>
      </c>
      <c r="D354" s="66">
        <f t="shared" si="10"/>
        <v>2026</v>
      </c>
      <c r="E354" s="67">
        <f t="shared" si="11"/>
        <v>46296</v>
      </c>
      <c r="F354" s="21" t="s">
        <v>581</v>
      </c>
      <c r="N354" s="5" t="s">
        <v>5</v>
      </c>
      <c r="O354" s="2">
        <v>0</v>
      </c>
      <c r="P354" s="2">
        <v>200</v>
      </c>
    </row>
    <row r="355" spans="1:16" ht="14.25" hidden="1" customHeight="1">
      <c r="A355" s="5" t="s">
        <v>132</v>
      </c>
      <c r="B355" s="100">
        <v>46296</v>
      </c>
      <c r="C355" s="66">
        <f t="shared" si="9"/>
        <v>10</v>
      </c>
      <c r="D355" s="66">
        <f t="shared" si="10"/>
        <v>2026</v>
      </c>
      <c r="E355" s="67">
        <f t="shared" si="11"/>
        <v>46296</v>
      </c>
      <c r="F355" s="21" t="s">
        <v>82</v>
      </c>
      <c r="N355" s="5" t="s">
        <v>5</v>
      </c>
      <c r="O355" s="2">
        <v>0</v>
      </c>
      <c r="P355" s="2">
        <v>3884.58</v>
      </c>
    </row>
    <row r="356" spans="1:16" ht="14.25" hidden="1" customHeight="1">
      <c r="A356" s="5" t="s">
        <v>132</v>
      </c>
      <c r="B356" s="100">
        <v>46327</v>
      </c>
      <c r="C356" s="66">
        <f t="shared" si="9"/>
        <v>11</v>
      </c>
      <c r="D356" s="66">
        <f t="shared" si="10"/>
        <v>2026</v>
      </c>
      <c r="E356" s="67">
        <f t="shared" si="11"/>
        <v>46327</v>
      </c>
      <c r="F356" s="21" t="s">
        <v>63</v>
      </c>
      <c r="N356" s="5" t="s">
        <v>5</v>
      </c>
      <c r="O356" s="2">
        <v>0</v>
      </c>
      <c r="P356" s="2">
        <v>14000</v>
      </c>
    </row>
    <row r="357" spans="1:16" ht="14.25" hidden="1" customHeight="1">
      <c r="A357" s="5" t="s">
        <v>132</v>
      </c>
      <c r="B357" s="100">
        <v>46327</v>
      </c>
      <c r="C357" s="66">
        <f t="shared" si="9"/>
        <v>11</v>
      </c>
      <c r="D357" s="66">
        <f t="shared" si="10"/>
        <v>2026</v>
      </c>
      <c r="E357" s="67">
        <f t="shared" si="11"/>
        <v>46327</v>
      </c>
      <c r="F357" s="21" t="s">
        <v>37</v>
      </c>
      <c r="N357" s="5" t="s">
        <v>5</v>
      </c>
      <c r="O357" s="2">
        <v>0</v>
      </c>
      <c r="P357" s="2">
        <v>2600</v>
      </c>
    </row>
    <row r="358" spans="1:16" ht="14.25" hidden="1" customHeight="1">
      <c r="A358" s="5" t="s">
        <v>132</v>
      </c>
      <c r="B358" s="100">
        <v>46327</v>
      </c>
      <c r="C358" s="66">
        <f t="shared" si="9"/>
        <v>11</v>
      </c>
      <c r="D358" s="66">
        <f t="shared" si="10"/>
        <v>2026</v>
      </c>
      <c r="E358" s="67">
        <f t="shared" si="11"/>
        <v>46327</v>
      </c>
      <c r="F358" s="21" t="s">
        <v>40</v>
      </c>
      <c r="N358" s="5" t="s">
        <v>5</v>
      </c>
      <c r="O358" s="2">
        <v>0</v>
      </c>
      <c r="P358" s="2">
        <v>2700</v>
      </c>
    </row>
    <row r="359" spans="1:16" ht="14.25" hidden="1" customHeight="1">
      <c r="A359" s="5" t="s">
        <v>132</v>
      </c>
      <c r="B359" s="100">
        <v>46327</v>
      </c>
      <c r="C359" s="66">
        <f t="shared" si="9"/>
        <v>11</v>
      </c>
      <c r="D359" s="66">
        <f t="shared" si="10"/>
        <v>2026</v>
      </c>
      <c r="E359" s="67">
        <f t="shared" si="11"/>
        <v>46327</v>
      </c>
      <c r="F359" s="21" t="s">
        <v>43</v>
      </c>
      <c r="N359" s="5" t="s">
        <v>5</v>
      </c>
      <c r="O359" s="2">
        <v>0</v>
      </c>
      <c r="P359" s="2">
        <v>27529.919999999998</v>
      </c>
    </row>
    <row r="360" spans="1:16" ht="14.25" hidden="1" customHeight="1">
      <c r="A360" s="5" t="s">
        <v>132</v>
      </c>
      <c r="B360" s="100">
        <v>46327</v>
      </c>
      <c r="C360" s="66">
        <f t="shared" si="9"/>
        <v>11</v>
      </c>
      <c r="D360" s="66">
        <f t="shared" si="10"/>
        <v>2026</v>
      </c>
      <c r="E360" s="67">
        <f t="shared" si="11"/>
        <v>46327</v>
      </c>
      <c r="F360" s="21" t="s">
        <v>44</v>
      </c>
      <c r="N360" s="5" t="s">
        <v>5</v>
      </c>
      <c r="O360" s="2">
        <v>0</v>
      </c>
      <c r="P360" s="2">
        <v>100</v>
      </c>
    </row>
    <row r="361" spans="1:16" ht="14.25" hidden="1" customHeight="1">
      <c r="A361" s="5" t="s">
        <v>132</v>
      </c>
      <c r="B361" s="100">
        <v>46327</v>
      </c>
      <c r="C361" s="66">
        <f t="shared" si="9"/>
        <v>11</v>
      </c>
      <c r="D361" s="66">
        <f t="shared" si="10"/>
        <v>2026</v>
      </c>
      <c r="E361" s="67">
        <f t="shared" si="11"/>
        <v>46327</v>
      </c>
      <c r="F361" s="21" t="s">
        <v>45</v>
      </c>
      <c r="N361" s="5" t="s">
        <v>5</v>
      </c>
      <c r="O361" s="2">
        <v>0</v>
      </c>
      <c r="P361" s="2">
        <v>100</v>
      </c>
    </row>
    <row r="362" spans="1:16" ht="14.25" hidden="1" customHeight="1">
      <c r="A362" s="5" t="s">
        <v>132</v>
      </c>
      <c r="B362" s="100">
        <v>46327</v>
      </c>
      <c r="C362" s="66">
        <f t="shared" si="9"/>
        <v>11</v>
      </c>
      <c r="D362" s="66">
        <f t="shared" si="10"/>
        <v>2026</v>
      </c>
      <c r="E362" s="67">
        <f t="shared" si="11"/>
        <v>46327</v>
      </c>
      <c r="F362" s="21" t="s">
        <v>47</v>
      </c>
      <c r="N362" s="5" t="s">
        <v>5</v>
      </c>
      <c r="O362" s="2">
        <v>0</v>
      </c>
      <c r="P362" s="2">
        <v>1000</v>
      </c>
    </row>
    <row r="363" spans="1:16" ht="14.25" hidden="1" customHeight="1">
      <c r="A363" s="5" t="s">
        <v>132</v>
      </c>
      <c r="B363" s="100">
        <v>46327</v>
      </c>
      <c r="C363" s="66">
        <f t="shared" si="9"/>
        <v>11</v>
      </c>
      <c r="D363" s="66">
        <f t="shared" si="10"/>
        <v>2026</v>
      </c>
      <c r="E363" s="67">
        <f t="shared" si="11"/>
        <v>46327</v>
      </c>
      <c r="F363" s="21" t="s">
        <v>80</v>
      </c>
      <c r="N363" s="5" t="s">
        <v>5</v>
      </c>
      <c r="O363" s="2">
        <v>0</v>
      </c>
      <c r="P363" s="2">
        <v>612.38</v>
      </c>
    </row>
    <row r="364" spans="1:16" ht="14.25" hidden="1" customHeight="1">
      <c r="A364" s="5" t="s">
        <v>132</v>
      </c>
      <c r="B364" s="100">
        <v>46327</v>
      </c>
      <c r="C364" s="66">
        <f t="shared" si="9"/>
        <v>11</v>
      </c>
      <c r="D364" s="66">
        <f t="shared" si="10"/>
        <v>2026</v>
      </c>
      <c r="E364" s="67">
        <f t="shared" si="11"/>
        <v>46327</v>
      </c>
      <c r="F364" s="21" t="s">
        <v>77</v>
      </c>
      <c r="N364" s="5" t="s">
        <v>5</v>
      </c>
      <c r="O364" s="2">
        <v>0</v>
      </c>
      <c r="P364" s="2">
        <v>200</v>
      </c>
    </row>
    <row r="365" spans="1:16" ht="14.25" hidden="1" customHeight="1">
      <c r="A365" s="5" t="s">
        <v>132</v>
      </c>
      <c r="B365" s="100">
        <v>46327</v>
      </c>
      <c r="C365" s="66">
        <f t="shared" si="9"/>
        <v>11</v>
      </c>
      <c r="D365" s="66">
        <f t="shared" si="10"/>
        <v>2026</v>
      </c>
      <c r="E365" s="67">
        <f t="shared" si="11"/>
        <v>46327</v>
      </c>
      <c r="F365" s="21" t="s">
        <v>78</v>
      </c>
      <c r="N365" s="5" t="s">
        <v>5</v>
      </c>
      <c r="O365" s="2">
        <v>0</v>
      </c>
      <c r="P365" s="2">
        <v>200</v>
      </c>
    </row>
    <row r="366" spans="1:16" ht="14.25" hidden="1" customHeight="1">
      <c r="A366" s="5" t="s">
        <v>132</v>
      </c>
      <c r="B366" s="100">
        <v>46327</v>
      </c>
      <c r="C366" s="66">
        <f t="shared" si="9"/>
        <v>11</v>
      </c>
      <c r="D366" s="66">
        <f t="shared" si="10"/>
        <v>2026</v>
      </c>
      <c r="E366" s="67">
        <f t="shared" si="11"/>
        <v>46327</v>
      </c>
      <c r="F366" s="21" t="s">
        <v>49</v>
      </c>
      <c r="N366" s="5" t="s">
        <v>5</v>
      </c>
      <c r="O366" s="2">
        <v>0</v>
      </c>
      <c r="P366" s="2">
        <v>407</v>
      </c>
    </row>
    <row r="367" spans="1:16" ht="14.25" hidden="1" customHeight="1">
      <c r="A367" s="5" t="s">
        <v>132</v>
      </c>
      <c r="B367" s="100">
        <v>46327</v>
      </c>
      <c r="C367" s="66">
        <f t="shared" si="9"/>
        <v>11</v>
      </c>
      <c r="D367" s="66">
        <f t="shared" si="10"/>
        <v>2026</v>
      </c>
      <c r="E367" s="67">
        <f t="shared" si="11"/>
        <v>46327</v>
      </c>
      <c r="F367" s="21" t="s">
        <v>55</v>
      </c>
      <c r="N367" s="5" t="s">
        <v>5</v>
      </c>
      <c r="O367" s="2">
        <v>0</v>
      </c>
      <c r="P367" s="2">
        <v>500</v>
      </c>
    </row>
    <row r="368" spans="1:16" ht="14.25" hidden="1" customHeight="1">
      <c r="A368" s="5" t="s">
        <v>132</v>
      </c>
      <c r="B368" s="100">
        <v>46327</v>
      </c>
      <c r="C368" s="66">
        <f t="shared" si="9"/>
        <v>11</v>
      </c>
      <c r="D368" s="66">
        <f t="shared" si="10"/>
        <v>2026</v>
      </c>
      <c r="E368" s="67">
        <f t="shared" si="11"/>
        <v>46327</v>
      </c>
      <c r="F368" s="21" t="s">
        <v>54</v>
      </c>
      <c r="N368" s="5" t="s">
        <v>5</v>
      </c>
      <c r="O368" s="2">
        <v>0</v>
      </c>
      <c r="P368" s="2">
        <v>1212</v>
      </c>
    </row>
    <row r="369" spans="1:16" ht="14.25" hidden="1" customHeight="1">
      <c r="A369" s="5" t="s">
        <v>132</v>
      </c>
      <c r="B369" s="100">
        <v>46327</v>
      </c>
      <c r="C369" s="66">
        <f t="shared" si="9"/>
        <v>11</v>
      </c>
      <c r="D369" s="66">
        <f t="shared" si="10"/>
        <v>2026</v>
      </c>
      <c r="E369" s="67">
        <f t="shared" si="11"/>
        <v>46327</v>
      </c>
      <c r="F369" s="21" t="s">
        <v>581</v>
      </c>
      <c r="N369" s="5" t="s">
        <v>5</v>
      </c>
      <c r="O369" s="2">
        <v>0</v>
      </c>
      <c r="P369" s="2">
        <v>200</v>
      </c>
    </row>
    <row r="370" spans="1:16" ht="14.25" hidden="1" customHeight="1">
      <c r="A370" s="5" t="s">
        <v>132</v>
      </c>
      <c r="B370" s="100">
        <v>46327</v>
      </c>
      <c r="C370" s="66">
        <f t="shared" si="9"/>
        <v>11</v>
      </c>
      <c r="D370" s="66">
        <f t="shared" si="10"/>
        <v>2026</v>
      </c>
      <c r="E370" s="67">
        <f t="shared" si="11"/>
        <v>46327</v>
      </c>
      <c r="F370" s="21" t="s">
        <v>82</v>
      </c>
      <c r="N370" s="5" t="s">
        <v>5</v>
      </c>
      <c r="O370" s="2">
        <v>0</v>
      </c>
      <c r="P370" s="2">
        <v>3884.58</v>
      </c>
    </row>
    <row r="371" spans="1:16" ht="14.25" hidden="1" customHeight="1">
      <c r="A371" s="5" t="s">
        <v>132</v>
      </c>
      <c r="B371" s="100">
        <v>46357</v>
      </c>
      <c r="C371" s="66">
        <f t="shared" si="9"/>
        <v>12</v>
      </c>
      <c r="D371" s="66">
        <f t="shared" si="10"/>
        <v>2026</v>
      </c>
      <c r="E371" s="67">
        <f t="shared" si="11"/>
        <v>46357</v>
      </c>
      <c r="F371" s="21" t="s">
        <v>63</v>
      </c>
      <c r="N371" s="5" t="s">
        <v>5</v>
      </c>
      <c r="O371" s="2">
        <v>0</v>
      </c>
      <c r="P371" s="2">
        <v>14000</v>
      </c>
    </row>
    <row r="372" spans="1:16" ht="14.25" hidden="1" customHeight="1">
      <c r="A372" s="5" t="s">
        <v>132</v>
      </c>
      <c r="B372" s="100">
        <v>46357</v>
      </c>
      <c r="C372" s="66">
        <f t="shared" si="9"/>
        <v>12</v>
      </c>
      <c r="D372" s="66">
        <f t="shared" si="10"/>
        <v>2026</v>
      </c>
      <c r="E372" s="67">
        <f t="shared" si="11"/>
        <v>46357</v>
      </c>
      <c r="F372" s="21" t="s">
        <v>37</v>
      </c>
      <c r="N372" s="5" t="s">
        <v>5</v>
      </c>
      <c r="O372" s="2">
        <v>0</v>
      </c>
      <c r="P372" s="2">
        <v>2600</v>
      </c>
    </row>
    <row r="373" spans="1:16" ht="14.25" hidden="1" customHeight="1">
      <c r="A373" s="5" t="s">
        <v>132</v>
      </c>
      <c r="B373" s="100">
        <v>46357</v>
      </c>
      <c r="C373" s="66">
        <f t="shared" si="9"/>
        <v>12</v>
      </c>
      <c r="D373" s="66">
        <f t="shared" si="10"/>
        <v>2026</v>
      </c>
      <c r="E373" s="67">
        <f t="shared" si="11"/>
        <v>46357</v>
      </c>
      <c r="F373" s="21" t="s">
        <v>40</v>
      </c>
      <c r="N373" s="5" t="s">
        <v>5</v>
      </c>
      <c r="O373" s="2">
        <v>0</v>
      </c>
      <c r="P373" s="2">
        <v>2700</v>
      </c>
    </row>
    <row r="374" spans="1:16" ht="14.25" hidden="1" customHeight="1">
      <c r="A374" s="5" t="s">
        <v>132</v>
      </c>
      <c r="B374" s="100">
        <v>46357</v>
      </c>
      <c r="C374" s="66">
        <f t="shared" si="9"/>
        <v>12</v>
      </c>
      <c r="D374" s="66">
        <f t="shared" si="10"/>
        <v>2026</v>
      </c>
      <c r="E374" s="67">
        <f t="shared" si="11"/>
        <v>46357</v>
      </c>
      <c r="F374" s="21" t="s">
        <v>43</v>
      </c>
      <c r="N374" s="5" t="s">
        <v>5</v>
      </c>
      <c r="O374" s="2">
        <v>0</v>
      </c>
      <c r="P374" s="2">
        <v>27529.919999999998</v>
      </c>
    </row>
    <row r="375" spans="1:16" ht="14.25" hidden="1" customHeight="1">
      <c r="A375" s="5" t="s">
        <v>132</v>
      </c>
      <c r="B375" s="100">
        <v>46357</v>
      </c>
      <c r="C375" s="66">
        <f t="shared" si="9"/>
        <v>12</v>
      </c>
      <c r="D375" s="66">
        <f t="shared" si="10"/>
        <v>2026</v>
      </c>
      <c r="E375" s="67">
        <f t="shared" si="11"/>
        <v>46357</v>
      </c>
      <c r="F375" s="21" t="s">
        <v>44</v>
      </c>
      <c r="N375" s="5" t="s">
        <v>5</v>
      </c>
      <c r="O375" s="2">
        <v>0</v>
      </c>
      <c r="P375" s="2">
        <v>100</v>
      </c>
    </row>
    <row r="376" spans="1:16" ht="14.25" hidden="1" customHeight="1">
      <c r="A376" s="5" t="s">
        <v>132</v>
      </c>
      <c r="B376" s="100">
        <v>46357</v>
      </c>
      <c r="C376" s="66">
        <f t="shared" si="9"/>
        <v>12</v>
      </c>
      <c r="D376" s="66">
        <f t="shared" si="10"/>
        <v>2026</v>
      </c>
      <c r="E376" s="67">
        <f t="shared" si="11"/>
        <v>46357</v>
      </c>
      <c r="F376" s="21" t="s">
        <v>45</v>
      </c>
      <c r="N376" s="5" t="s">
        <v>5</v>
      </c>
      <c r="O376" s="2">
        <v>0</v>
      </c>
      <c r="P376" s="2">
        <v>100</v>
      </c>
    </row>
    <row r="377" spans="1:16" ht="14.25" hidden="1" customHeight="1">
      <c r="A377" s="5" t="s">
        <v>132</v>
      </c>
      <c r="B377" s="100">
        <v>46357</v>
      </c>
      <c r="C377" s="66">
        <f t="shared" si="9"/>
        <v>12</v>
      </c>
      <c r="D377" s="66">
        <f t="shared" si="10"/>
        <v>2026</v>
      </c>
      <c r="E377" s="67">
        <f t="shared" si="11"/>
        <v>46357</v>
      </c>
      <c r="F377" s="21" t="s">
        <v>47</v>
      </c>
      <c r="N377" s="5" t="s">
        <v>5</v>
      </c>
      <c r="O377" s="2">
        <v>0</v>
      </c>
      <c r="P377" s="2">
        <v>1000</v>
      </c>
    </row>
    <row r="378" spans="1:16" ht="14.25" hidden="1" customHeight="1">
      <c r="A378" s="5" t="s">
        <v>132</v>
      </c>
      <c r="B378" s="100">
        <v>46357</v>
      </c>
      <c r="C378" s="66">
        <f t="shared" si="9"/>
        <v>12</v>
      </c>
      <c r="D378" s="66">
        <f t="shared" si="10"/>
        <v>2026</v>
      </c>
      <c r="E378" s="67">
        <f t="shared" si="11"/>
        <v>46357</v>
      </c>
      <c r="F378" s="21" t="s">
        <v>80</v>
      </c>
      <c r="N378" s="5" t="s">
        <v>5</v>
      </c>
      <c r="O378" s="2">
        <v>0</v>
      </c>
      <c r="P378" s="2">
        <v>612.38</v>
      </c>
    </row>
    <row r="379" spans="1:16" ht="14.25" hidden="1" customHeight="1">
      <c r="A379" s="5" t="s">
        <v>132</v>
      </c>
      <c r="B379" s="100">
        <v>46357</v>
      </c>
      <c r="C379" s="66">
        <f t="shared" si="9"/>
        <v>12</v>
      </c>
      <c r="D379" s="66">
        <f t="shared" si="10"/>
        <v>2026</v>
      </c>
      <c r="E379" s="67">
        <f t="shared" si="11"/>
        <v>46357</v>
      </c>
      <c r="F379" s="21" t="s">
        <v>77</v>
      </c>
      <c r="N379" s="5" t="s">
        <v>5</v>
      </c>
      <c r="O379" s="2">
        <v>0</v>
      </c>
      <c r="P379" s="2">
        <v>200</v>
      </c>
    </row>
    <row r="380" spans="1:16" ht="14.25" hidden="1" customHeight="1">
      <c r="A380" s="5" t="s">
        <v>132</v>
      </c>
      <c r="B380" s="100">
        <v>46357</v>
      </c>
      <c r="C380" s="66">
        <f t="shared" si="9"/>
        <v>12</v>
      </c>
      <c r="D380" s="66">
        <f t="shared" si="10"/>
        <v>2026</v>
      </c>
      <c r="E380" s="67">
        <f t="shared" si="11"/>
        <v>46357</v>
      </c>
      <c r="F380" s="21" t="s">
        <v>78</v>
      </c>
      <c r="N380" s="5" t="s">
        <v>5</v>
      </c>
      <c r="O380" s="2">
        <v>0</v>
      </c>
      <c r="P380" s="2">
        <v>200</v>
      </c>
    </row>
    <row r="381" spans="1:16" ht="14.25" hidden="1" customHeight="1">
      <c r="A381" s="5" t="s">
        <v>132</v>
      </c>
      <c r="B381" s="100">
        <v>46357</v>
      </c>
      <c r="C381" s="66">
        <f t="shared" si="9"/>
        <v>12</v>
      </c>
      <c r="D381" s="66">
        <f t="shared" si="10"/>
        <v>2026</v>
      </c>
      <c r="E381" s="67">
        <f t="shared" si="11"/>
        <v>46357</v>
      </c>
      <c r="F381" s="21" t="s">
        <v>49</v>
      </c>
      <c r="N381" s="5" t="s">
        <v>5</v>
      </c>
      <c r="O381" s="2">
        <v>0</v>
      </c>
      <c r="P381" s="2">
        <v>407</v>
      </c>
    </row>
    <row r="382" spans="1:16" ht="14.25" hidden="1" customHeight="1">
      <c r="A382" s="5" t="s">
        <v>132</v>
      </c>
      <c r="B382" s="100">
        <v>46357</v>
      </c>
      <c r="C382" s="66">
        <f t="shared" si="9"/>
        <v>12</v>
      </c>
      <c r="D382" s="66">
        <f t="shared" si="10"/>
        <v>2026</v>
      </c>
      <c r="E382" s="67">
        <f t="shared" si="11"/>
        <v>46357</v>
      </c>
      <c r="F382" s="21" t="s">
        <v>55</v>
      </c>
      <c r="N382" s="5" t="s">
        <v>5</v>
      </c>
      <c r="O382" s="2">
        <v>0</v>
      </c>
      <c r="P382" s="2">
        <v>500</v>
      </c>
    </row>
    <row r="383" spans="1:16" ht="14.25" hidden="1" customHeight="1">
      <c r="A383" s="5" t="s">
        <v>132</v>
      </c>
      <c r="B383" s="100">
        <v>46357</v>
      </c>
      <c r="C383" s="66">
        <f t="shared" si="9"/>
        <v>12</v>
      </c>
      <c r="D383" s="66">
        <f t="shared" si="10"/>
        <v>2026</v>
      </c>
      <c r="E383" s="67">
        <f t="shared" si="11"/>
        <v>46357</v>
      </c>
      <c r="F383" s="21" t="s">
        <v>54</v>
      </c>
      <c r="N383" s="5" t="s">
        <v>5</v>
      </c>
      <c r="O383" s="2">
        <v>0</v>
      </c>
      <c r="P383" s="2">
        <v>1212</v>
      </c>
    </row>
    <row r="384" spans="1:16" ht="14.25" hidden="1" customHeight="1">
      <c r="A384" s="5" t="s">
        <v>132</v>
      </c>
      <c r="B384" s="100">
        <v>46357</v>
      </c>
      <c r="C384" s="66">
        <f t="shared" si="9"/>
        <v>12</v>
      </c>
      <c r="D384" s="66">
        <f t="shared" si="10"/>
        <v>2026</v>
      </c>
      <c r="E384" s="67">
        <f t="shared" si="11"/>
        <v>46357</v>
      </c>
      <c r="F384" s="21" t="s">
        <v>581</v>
      </c>
      <c r="N384" s="5" t="s">
        <v>5</v>
      </c>
      <c r="O384" s="2">
        <v>0</v>
      </c>
      <c r="P384" s="2">
        <v>200</v>
      </c>
    </row>
    <row r="385" spans="1:16" ht="14.25" hidden="1" customHeight="1">
      <c r="A385" s="5" t="s">
        <v>132</v>
      </c>
      <c r="B385" s="100">
        <v>46357</v>
      </c>
      <c r="C385" s="66">
        <f t="shared" si="9"/>
        <v>12</v>
      </c>
      <c r="D385" s="66">
        <f t="shared" si="10"/>
        <v>2026</v>
      </c>
      <c r="E385" s="67">
        <f t="shared" si="11"/>
        <v>46357</v>
      </c>
      <c r="F385" s="21" t="s">
        <v>82</v>
      </c>
      <c r="N385" s="5" t="s">
        <v>5</v>
      </c>
      <c r="O385" s="2">
        <v>0</v>
      </c>
      <c r="P385" s="2">
        <v>3884.58</v>
      </c>
    </row>
    <row r="386" spans="1:16" ht="14.25" hidden="1" customHeight="1">
      <c r="A386" s="5" t="s">
        <v>132</v>
      </c>
      <c r="B386" s="100">
        <v>46023</v>
      </c>
      <c r="C386" s="66">
        <f t="shared" si="9"/>
        <v>1</v>
      </c>
      <c r="D386" s="66">
        <f t="shared" si="10"/>
        <v>2026</v>
      </c>
      <c r="E386" s="67">
        <f t="shared" si="11"/>
        <v>46023</v>
      </c>
      <c r="F386" s="21" t="s">
        <v>161</v>
      </c>
      <c r="N386" s="5" t="s">
        <v>5</v>
      </c>
      <c r="O386" s="2"/>
      <c r="P386" s="2">
        <v>6645.7192324949992</v>
      </c>
    </row>
    <row r="387" spans="1:16" ht="14.25" hidden="1" customHeight="1">
      <c r="A387" s="5" t="s">
        <v>132</v>
      </c>
      <c r="B387" s="100">
        <v>46054</v>
      </c>
      <c r="C387" s="66">
        <f t="shared" si="9"/>
        <v>2</v>
      </c>
      <c r="D387" s="66">
        <f t="shared" si="10"/>
        <v>2026</v>
      </c>
      <c r="E387" s="67">
        <f t="shared" si="11"/>
        <v>46054</v>
      </c>
      <c r="F387" s="21" t="s">
        <v>161</v>
      </c>
      <c r="N387" s="5" t="s">
        <v>5</v>
      </c>
      <c r="O387" s="2"/>
      <c r="P387" s="2">
        <v>6645.7192324949992</v>
      </c>
    </row>
    <row r="388" spans="1:16" ht="14.25" hidden="1" customHeight="1">
      <c r="A388" s="5" t="s">
        <v>132</v>
      </c>
      <c r="B388" s="100">
        <v>46082</v>
      </c>
      <c r="C388" s="66">
        <f t="shared" si="9"/>
        <v>3</v>
      </c>
      <c r="D388" s="66">
        <f t="shared" si="10"/>
        <v>2026</v>
      </c>
      <c r="E388" s="67">
        <f t="shared" si="11"/>
        <v>46082</v>
      </c>
      <c r="F388" s="21" t="s">
        <v>161</v>
      </c>
      <c r="N388" s="5" t="s">
        <v>5</v>
      </c>
      <c r="O388" s="2"/>
      <c r="P388" s="2">
        <v>6645.7192324949992</v>
      </c>
    </row>
    <row r="389" spans="1:16" ht="14.25" hidden="1" customHeight="1">
      <c r="A389" s="5" t="s">
        <v>132</v>
      </c>
      <c r="B389" s="100">
        <v>46113</v>
      </c>
      <c r="C389" s="66">
        <f t="shared" si="9"/>
        <v>4</v>
      </c>
      <c r="D389" s="66">
        <f t="shared" si="10"/>
        <v>2026</v>
      </c>
      <c r="E389" s="67">
        <f t="shared" si="11"/>
        <v>46113</v>
      </c>
      <c r="F389" s="21" t="s">
        <v>161</v>
      </c>
      <c r="N389" s="5" t="s">
        <v>5</v>
      </c>
      <c r="O389" s="2"/>
      <c r="P389" s="2">
        <v>6645.7192324949992</v>
      </c>
    </row>
    <row r="390" spans="1:16" ht="14.25" hidden="1" customHeight="1">
      <c r="A390" s="5" t="s">
        <v>132</v>
      </c>
      <c r="B390" s="100">
        <v>46143</v>
      </c>
      <c r="C390" s="66">
        <f t="shared" si="9"/>
        <v>5</v>
      </c>
      <c r="D390" s="66">
        <f t="shared" si="10"/>
        <v>2026</v>
      </c>
      <c r="E390" s="67">
        <f t="shared" si="11"/>
        <v>46143</v>
      </c>
      <c r="F390" s="21" t="s">
        <v>161</v>
      </c>
      <c r="N390" s="5" t="s">
        <v>5</v>
      </c>
      <c r="O390" s="2"/>
      <c r="P390" s="2">
        <v>6645.7192324949992</v>
      </c>
    </row>
    <row r="391" spans="1:16" ht="14.25" hidden="1" customHeight="1">
      <c r="A391" s="5" t="s">
        <v>132</v>
      </c>
      <c r="B391" s="100">
        <v>46204</v>
      </c>
      <c r="C391" s="66">
        <f t="shared" si="9"/>
        <v>7</v>
      </c>
      <c r="D391" s="66">
        <f t="shared" si="10"/>
        <v>2026</v>
      </c>
      <c r="E391" s="67">
        <f t="shared" si="11"/>
        <v>46204</v>
      </c>
      <c r="F391" s="21" t="s">
        <v>161</v>
      </c>
      <c r="N391" s="5" t="s">
        <v>5</v>
      </c>
      <c r="O391" s="2"/>
      <c r="P391" s="2">
        <v>6645.7192324949992</v>
      </c>
    </row>
    <row r="392" spans="1:16" ht="14.25" hidden="1" customHeight="1">
      <c r="A392" s="5" t="s">
        <v>132</v>
      </c>
      <c r="B392" s="100">
        <v>46204</v>
      </c>
      <c r="C392" s="66">
        <f t="shared" si="9"/>
        <v>7</v>
      </c>
      <c r="D392" s="66">
        <f t="shared" si="10"/>
        <v>2026</v>
      </c>
      <c r="E392" s="67">
        <f t="shared" si="11"/>
        <v>46204</v>
      </c>
      <c r="F392" s="21" t="s">
        <v>161</v>
      </c>
      <c r="N392" s="5" t="s">
        <v>5</v>
      </c>
      <c r="O392" s="2"/>
      <c r="P392" s="2">
        <v>6645.7192324949992</v>
      </c>
    </row>
    <row r="393" spans="1:16" ht="14.25" hidden="1" customHeight="1">
      <c r="A393" s="5" t="s">
        <v>132</v>
      </c>
      <c r="B393" s="100">
        <v>46235</v>
      </c>
      <c r="C393" s="66">
        <f t="shared" si="9"/>
        <v>8</v>
      </c>
      <c r="D393" s="66">
        <f t="shared" si="10"/>
        <v>2026</v>
      </c>
      <c r="E393" s="67">
        <f t="shared" si="11"/>
        <v>46235</v>
      </c>
      <c r="F393" s="21" t="s">
        <v>161</v>
      </c>
      <c r="N393" s="5" t="s">
        <v>5</v>
      </c>
      <c r="O393" s="2"/>
      <c r="P393" s="2">
        <v>6645.7192324949992</v>
      </c>
    </row>
    <row r="394" spans="1:16" ht="14.25" hidden="1" customHeight="1">
      <c r="A394" s="5" t="s">
        <v>132</v>
      </c>
      <c r="B394" s="100">
        <v>46266</v>
      </c>
      <c r="C394" s="66">
        <f t="shared" si="9"/>
        <v>9</v>
      </c>
      <c r="D394" s="66">
        <f t="shared" si="10"/>
        <v>2026</v>
      </c>
      <c r="E394" s="67">
        <f t="shared" si="11"/>
        <v>46266</v>
      </c>
      <c r="F394" s="21" t="s">
        <v>161</v>
      </c>
      <c r="N394" s="5" t="s">
        <v>5</v>
      </c>
      <c r="O394" s="2"/>
      <c r="P394" s="2">
        <v>6645.7192324949992</v>
      </c>
    </row>
    <row r="395" spans="1:16" ht="14.25" hidden="1" customHeight="1">
      <c r="A395" s="5" t="s">
        <v>132</v>
      </c>
      <c r="B395" s="100">
        <v>46296</v>
      </c>
      <c r="C395" s="66">
        <f t="shared" si="9"/>
        <v>10</v>
      </c>
      <c r="D395" s="66">
        <f t="shared" si="10"/>
        <v>2026</v>
      </c>
      <c r="E395" s="67">
        <f t="shared" si="11"/>
        <v>46296</v>
      </c>
      <c r="F395" s="21" t="s">
        <v>161</v>
      </c>
      <c r="N395" s="5" t="s">
        <v>5</v>
      </c>
      <c r="O395" s="2"/>
      <c r="P395" s="2">
        <v>6645.7192324949992</v>
      </c>
    </row>
    <row r="396" spans="1:16" ht="14.25" hidden="1" customHeight="1">
      <c r="A396" s="5" t="s">
        <v>132</v>
      </c>
      <c r="B396" s="100">
        <v>46327</v>
      </c>
      <c r="C396" s="66">
        <f t="shared" si="9"/>
        <v>11</v>
      </c>
      <c r="D396" s="66">
        <f t="shared" si="10"/>
        <v>2026</v>
      </c>
      <c r="E396" s="67">
        <f t="shared" si="11"/>
        <v>46327</v>
      </c>
      <c r="F396" s="21" t="s">
        <v>161</v>
      </c>
      <c r="N396" s="5" t="s">
        <v>5</v>
      </c>
      <c r="O396" s="2"/>
      <c r="P396" s="2">
        <v>6645.7192324949992</v>
      </c>
    </row>
    <row r="397" spans="1:16" ht="14.25" hidden="1" customHeight="1">
      <c r="A397" s="5" t="s">
        <v>132</v>
      </c>
      <c r="B397" s="100">
        <v>46357</v>
      </c>
      <c r="C397" s="66">
        <f t="shared" si="9"/>
        <v>12</v>
      </c>
      <c r="D397" s="66">
        <f t="shared" si="10"/>
        <v>2026</v>
      </c>
      <c r="E397" s="67">
        <f t="shared" si="11"/>
        <v>46357</v>
      </c>
      <c r="F397" s="21" t="s">
        <v>161</v>
      </c>
      <c r="N397" s="5" t="s">
        <v>5</v>
      </c>
      <c r="O397" s="2"/>
      <c r="P397" s="2">
        <v>6645.7192324949992</v>
      </c>
    </row>
    <row r="398" spans="1:16" ht="14.25" hidden="1" customHeight="1">
      <c r="A398" s="5" t="s">
        <v>122</v>
      </c>
      <c r="B398" s="100">
        <v>46023</v>
      </c>
      <c r="C398" s="66">
        <f t="shared" si="9"/>
        <v>1</v>
      </c>
      <c r="D398" s="66">
        <f t="shared" si="10"/>
        <v>2026</v>
      </c>
      <c r="E398" s="67">
        <f t="shared" si="11"/>
        <v>46023</v>
      </c>
      <c r="F398" s="21" t="s">
        <v>161</v>
      </c>
      <c r="N398" s="5" t="s">
        <v>5</v>
      </c>
      <c r="O398" s="2"/>
      <c r="P398" s="2">
        <v>13332.04</v>
      </c>
    </row>
    <row r="399" spans="1:16" ht="14.25" hidden="1" customHeight="1">
      <c r="A399" s="5" t="s">
        <v>122</v>
      </c>
      <c r="B399" s="100">
        <v>46054</v>
      </c>
      <c r="C399" s="66">
        <f t="shared" si="9"/>
        <v>2</v>
      </c>
      <c r="D399" s="66">
        <f t="shared" si="10"/>
        <v>2026</v>
      </c>
      <c r="E399" s="67">
        <f t="shared" si="11"/>
        <v>46054</v>
      </c>
      <c r="F399" s="21" t="s">
        <v>161</v>
      </c>
      <c r="N399" s="5" t="s">
        <v>5</v>
      </c>
      <c r="O399" s="2"/>
      <c r="P399" s="2">
        <v>13332.04</v>
      </c>
    </row>
    <row r="400" spans="1:16" ht="14.25" hidden="1" customHeight="1">
      <c r="A400" s="5" t="s">
        <v>122</v>
      </c>
      <c r="B400" s="100">
        <v>46082</v>
      </c>
      <c r="C400" s="66">
        <f t="shared" si="9"/>
        <v>3</v>
      </c>
      <c r="D400" s="66">
        <f t="shared" si="10"/>
        <v>2026</v>
      </c>
      <c r="E400" s="67">
        <f t="shared" si="11"/>
        <v>46082</v>
      </c>
      <c r="F400" s="21" t="s">
        <v>161</v>
      </c>
      <c r="N400" s="5" t="s">
        <v>5</v>
      </c>
      <c r="O400" s="2"/>
      <c r="P400" s="2">
        <v>13332.04</v>
      </c>
    </row>
    <row r="401" spans="1:16" ht="14.25" hidden="1" customHeight="1">
      <c r="A401" s="5" t="s">
        <v>122</v>
      </c>
      <c r="B401" s="100">
        <v>46113</v>
      </c>
      <c r="C401" s="66">
        <f t="shared" si="9"/>
        <v>4</v>
      </c>
      <c r="D401" s="66">
        <f t="shared" si="10"/>
        <v>2026</v>
      </c>
      <c r="E401" s="67">
        <f t="shared" si="11"/>
        <v>46113</v>
      </c>
      <c r="F401" s="21" t="s">
        <v>161</v>
      </c>
      <c r="N401" s="5" t="s">
        <v>5</v>
      </c>
      <c r="O401" s="2"/>
      <c r="P401" s="2">
        <v>13332.04</v>
      </c>
    </row>
    <row r="402" spans="1:16" ht="14.25" hidden="1" customHeight="1">
      <c r="A402" s="5" t="s">
        <v>122</v>
      </c>
      <c r="B402" s="100">
        <v>46143</v>
      </c>
      <c r="C402" s="66">
        <f t="shared" si="9"/>
        <v>5</v>
      </c>
      <c r="D402" s="66">
        <f t="shared" si="10"/>
        <v>2026</v>
      </c>
      <c r="E402" s="67">
        <f t="shared" si="11"/>
        <v>46143</v>
      </c>
      <c r="F402" s="21" t="s">
        <v>161</v>
      </c>
      <c r="N402" s="5" t="s">
        <v>5</v>
      </c>
      <c r="O402" s="2"/>
      <c r="P402" s="2">
        <v>13332.04</v>
      </c>
    </row>
    <row r="403" spans="1:16" ht="14.25" hidden="1" customHeight="1">
      <c r="A403" s="5" t="s">
        <v>122</v>
      </c>
      <c r="B403" s="100">
        <v>46204</v>
      </c>
      <c r="C403" s="66">
        <f t="shared" si="9"/>
        <v>7</v>
      </c>
      <c r="D403" s="66">
        <f t="shared" si="10"/>
        <v>2026</v>
      </c>
      <c r="E403" s="67">
        <f t="shared" si="11"/>
        <v>46204</v>
      </c>
      <c r="F403" s="21" t="s">
        <v>161</v>
      </c>
      <c r="N403" s="5" t="s">
        <v>5</v>
      </c>
      <c r="O403" s="2"/>
      <c r="P403" s="2">
        <v>13332.04</v>
      </c>
    </row>
    <row r="404" spans="1:16" ht="14.25" hidden="1" customHeight="1">
      <c r="A404" s="5" t="s">
        <v>122</v>
      </c>
      <c r="B404" s="100">
        <v>46204</v>
      </c>
      <c r="C404" s="66">
        <f t="shared" si="9"/>
        <v>7</v>
      </c>
      <c r="D404" s="66">
        <f t="shared" si="10"/>
        <v>2026</v>
      </c>
      <c r="E404" s="67">
        <f t="shared" si="11"/>
        <v>46204</v>
      </c>
      <c r="F404" s="21" t="s">
        <v>161</v>
      </c>
      <c r="N404" s="5" t="s">
        <v>5</v>
      </c>
      <c r="O404" s="2"/>
      <c r="P404" s="2">
        <v>13332.04</v>
      </c>
    </row>
    <row r="405" spans="1:16" ht="14.25" hidden="1" customHeight="1">
      <c r="A405" s="5" t="s">
        <v>122</v>
      </c>
      <c r="B405" s="100">
        <v>46235</v>
      </c>
      <c r="C405" s="66">
        <f t="shared" si="9"/>
        <v>8</v>
      </c>
      <c r="D405" s="66">
        <f t="shared" si="10"/>
        <v>2026</v>
      </c>
      <c r="E405" s="67">
        <f t="shared" si="11"/>
        <v>46235</v>
      </c>
      <c r="F405" s="21" t="s">
        <v>161</v>
      </c>
      <c r="N405" s="5" t="s">
        <v>5</v>
      </c>
      <c r="O405" s="2"/>
      <c r="P405" s="2">
        <v>13332.04</v>
      </c>
    </row>
    <row r="406" spans="1:16" ht="14.25" hidden="1" customHeight="1">
      <c r="A406" s="5" t="s">
        <v>122</v>
      </c>
      <c r="B406" s="100">
        <v>46266</v>
      </c>
      <c r="C406" s="66">
        <f>MONTH(B407)</f>
        <v>10</v>
      </c>
      <c r="D406" s="66">
        <f>YEAR(B407)</f>
        <v>2026</v>
      </c>
      <c r="E406" s="67">
        <f>(C407&amp;"/"&amp;D407)*1</f>
        <v>46296</v>
      </c>
      <c r="F406" s="21" t="s">
        <v>161</v>
      </c>
      <c r="N406" s="5" t="s">
        <v>5</v>
      </c>
      <c r="O406" s="2"/>
      <c r="P406" s="2">
        <v>13332.04</v>
      </c>
    </row>
    <row r="407" spans="1:16" ht="14.25" hidden="1" customHeight="1">
      <c r="A407" s="5" t="s">
        <v>122</v>
      </c>
      <c r="B407" s="100">
        <v>46296</v>
      </c>
      <c r="C407" s="66">
        <f t="shared" ref="C407:C502" si="12">MONTH(B407)</f>
        <v>10</v>
      </c>
      <c r="D407" s="66">
        <f t="shared" ref="D407:D502" si="13">YEAR(B407)</f>
        <v>2026</v>
      </c>
      <c r="E407" s="67">
        <f t="shared" ref="E407:E502" si="14">(C407&amp;"/"&amp;D407)*1</f>
        <v>46296</v>
      </c>
      <c r="F407" s="21" t="s">
        <v>161</v>
      </c>
      <c r="N407" s="5" t="s">
        <v>5</v>
      </c>
      <c r="O407" s="2"/>
      <c r="P407" s="2">
        <v>13332.04</v>
      </c>
    </row>
    <row r="408" spans="1:16" ht="14.25" hidden="1" customHeight="1">
      <c r="A408" s="5" t="s">
        <v>122</v>
      </c>
      <c r="B408" s="100">
        <v>46327</v>
      </c>
      <c r="C408" s="66">
        <f t="shared" si="12"/>
        <v>11</v>
      </c>
      <c r="D408" s="66">
        <f t="shared" si="13"/>
        <v>2026</v>
      </c>
      <c r="E408" s="67">
        <f t="shared" si="14"/>
        <v>46327</v>
      </c>
      <c r="F408" s="21" t="s">
        <v>161</v>
      </c>
      <c r="N408" s="5" t="s">
        <v>5</v>
      </c>
      <c r="O408" s="2"/>
      <c r="P408" s="2">
        <v>13332.04</v>
      </c>
    </row>
    <row r="409" spans="1:16" ht="14.25" hidden="1" customHeight="1">
      <c r="A409" s="5" t="s">
        <v>122</v>
      </c>
      <c r="B409" s="100">
        <v>46357</v>
      </c>
      <c r="C409" s="66">
        <f t="shared" si="12"/>
        <v>12</v>
      </c>
      <c r="D409" s="66">
        <f t="shared" si="13"/>
        <v>2026</v>
      </c>
      <c r="E409" s="67">
        <f t="shared" si="14"/>
        <v>46357</v>
      </c>
      <c r="F409" s="21" t="s">
        <v>161</v>
      </c>
      <c r="N409" s="5" t="s">
        <v>5</v>
      </c>
      <c r="O409" s="2"/>
      <c r="P409" s="2">
        <v>13332.04</v>
      </c>
    </row>
    <row r="410" spans="1:16" ht="14.25" hidden="1" customHeight="1">
      <c r="A410" s="5" t="s">
        <v>122</v>
      </c>
      <c r="B410" s="100">
        <v>46023</v>
      </c>
      <c r="C410" s="66">
        <f t="shared" si="12"/>
        <v>1</v>
      </c>
      <c r="D410" s="66">
        <f t="shared" si="13"/>
        <v>2026</v>
      </c>
      <c r="E410" s="67">
        <f t="shared" si="14"/>
        <v>46023</v>
      </c>
      <c r="F410" s="21" t="s">
        <v>82</v>
      </c>
      <c r="N410" s="5" t="s">
        <v>5</v>
      </c>
      <c r="O410" s="2"/>
      <c r="P410" s="2">
        <v>27975</v>
      </c>
    </row>
    <row r="411" spans="1:16" ht="14.25" hidden="1" customHeight="1">
      <c r="A411" s="5" t="s">
        <v>122</v>
      </c>
      <c r="B411" s="100">
        <v>46054</v>
      </c>
      <c r="C411" s="66">
        <f t="shared" si="12"/>
        <v>2</v>
      </c>
      <c r="D411" s="66">
        <f t="shared" si="13"/>
        <v>2026</v>
      </c>
      <c r="E411" s="67">
        <f t="shared" si="14"/>
        <v>46054</v>
      </c>
      <c r="F411" s="21" t="s">
        <v>82</v>
      </c>
      <c r="N411" s="5" t="s">
        <v>5</v>
      </c>
      <c r="O411" s="2"/>
      <c r="P411" s="2">
        <v>27975</v>
      </c>
    </row>
    <row r="412" spans="1:16" ht="14.25" hidden="1" customHeight="1">
      <c r="A412" s="5" t="s">
        <v>122</v>
      </c>
      <c r="B412" s="100">
        <v>46082</v>
      </c>
      <c r="C412" s="66">
        <f t="shared" si="12"/>
        <v>3</v>
      </c>
      <c r="D412" s="66">
        <f t="shared" si="13"/>
        <v>2026</v>
      </c>
      <c r="E412" s="67">
        <f t="shared" si="14"/>
        <v>46082</v>
      </c>
      <c r="F412" s="21" t="s">
        <v>82</v>
      </c>
      <c r="N412" s="5" t="s">
        <v>5</v>
      </c>
      <c r="O412" s="2"/>
      <c r="P412" s="2">
        <v>27975</v>
      </c>
    </row>
    <row r="413" spans="1:16" ht="14.25" hidden="1" customHeight="1">
      <c r="A413" s="5" t="s">
        <v>122</v>
      </c>
      <c r="B413" s="100">
        <v>46113</v>
      </c>
      <c r="C413" s="66">
        <f t="shared" si="12"/>
        <v>4</v>
      </c>
      <c r="D413" s="66">
        <f t="shared" si="13"/>
        <v>2026</v>
      </c>
      <c r="E413" s="67">
        <f t="shared" si="14"/>
        <v>46113</v>
      </c>
      <c r="F413" s="21" t="s">
        <v>82</v>
      </c>
      <c r="N413" s="5" t="s">
        <v>5</v>
      </c>
      <c r="O413" s="2"/>
      <c r="P413" s="2">
        <v>27975</v>
      </c>
    </row>
    <row r="414" spans="1:16" ht="14.25" hidden="1" customHeight="1">
      <c r="A414" s="5" t="s">
        <v>122</v>
      </c>
      <c r="B414" s="100">
        <v>46143</v>
      </c>
      <c r="C414" s="66">
        <f t="shared" si="12"/>
        <v>5</v>
      </c>
      <c r="D414" s="66">
        <f t="shared" si="13"/>
        <v>2026</v>
      </c>
      <c r="E414" s="67">
        <f t="shared" si="14"/>
        <v>46143</v>
      </c>
      <c r="F414" s="21" t="s">
        <v>82</v>
      </c>
      <c r="N414" s="5" t="s">
        <v>5</v>
      </c>
      <c r="O414" s="2"/>
      <c r="P414" s="2">
        <v>27975</v>
      </c>
    </row>
    <row r="415" spans="1:16" ht="14.25" hidden="1" customHeight="1">
      <c r="A415" s="5" t="s">
        <v>122</v>
      </c>
      <c r="B415" s="100">
        <v>46204</v>
      </c>
      <c r="C415" s="66">
        <f t="shared" si="12"/>
        <v>7</v>
      </c>
      <c r="D415" s="66">
        <f t="shared" si="13"/>
        <v>2026</v>
      </c>
      <c r="E415" s="67">
        <f t="shared" si="14"/>
        <v>46204</v>
      </c>
      <c r="F415" s="21" t="s">
        <v>82</v>
      </c>
      <c r="N415" s="5" t="s">
        <v>5</v>
      </c>
      <c r="O415" s="2"/>
      <c r="P415" s="2">
        <v>27975</v>
      </c>
    </row>
    <row r="416" spans="1:16" ht="14.25" hidden="1" customHeight="1">
      <c r="A416" s="5" t="s">
        <v>122</v>
      </c>
      <c r="B416" s="100">
        <v>46204</v>
      </c>
      <c r="C416" s="66">
        <f t="shared" si="12"/>
        <v>7</v>
      </c>
      <c r="D416" s="66">
        <f t="shared" si="13"/>
        <v>2026</v>
      </c>
      <c r="E416" s="67">
        <f t="shared" si="14"/>
        <v>46204</v>
      </c>
      <c r="F416" s="21" t="s">
        <v>82</v>
      </c>
      <c r="N416" s="5" t="s">
        <v>5</v>
      </c>
      <c r="O416" s="2"/>
      <c r="P416" s="2">
        <v>27975</v>
      </c>
    </row>
    <row r="417" spans="1:16" ht="14.25" hidden="1" customHeight="1">
      <c r="A417" s="5" t="s">
        <v>122</v>
      </c>
      <c r="B417" s="100">
        <v>46235</v>
      </c>
      <c r="C417" s="66">
        <f t="shared" si="12"/>
        <v>8</v>
      </c>
      <c r="D417" s="66">
        <f t="shared" si="13"/>
        <v>2026</v>
      </c>
      <c r="E417" s="67">
        <f t="shared" si="14"/>
        <v>46235</v>
      </c>
      <c r="F417" s="21" t="s">
        <v>82</v>
      </c>
      <c r="N417" s="5" t="s">
        <v>5</v>
      </c>
      <c r="O417" s="2"/>
      <c r="P417" s="2">
        <v>27975</v>
      </c>
    </row>
    <row r="418" spans="1:16" ht="14.25" hidden="1" customHeight="1">
      <c r="A418" s="5" t="s">
        <v>122</v>
      </c>
      <c r="B418" s="100">
        <v>46266</v>
      </c>
      <c r="C418" s="66">
        <f t="shared" si="12"/>
        <v>9</v>
      </c>
      <c r="D418" s="66">
        <f t="shared" si="13"/>
        <v>2026</v>
      </c>
      <c r="E418" s="67">
        <f t="shared" si="14"/>
        <v>46266</v>
      </c>
      <c r="F418" s="21" t="s">
        <v>82</v>
      </c>
      <c r="N418" s="5" t="s">
        <v>5</v>
      </c>
      <c r="O418" s="2"/>
      <c r="P418" s="2">
        <v>27975</v>
      </c>
    </row>
    <row r="419" spans="1:16" ht="14.25" hidden="1" customHeight="1">
      <c r="A419" s="5" t="s">
        <v>122</v>
      </c>
      <c r="B419" s="100">
        <v>46296</v>
      </c>
      <c r="C419" s="66">
        <f t="shared" si="12"/>
        <v>10</v>
      </c>
      <c r="D419" s="66">
        <f t="shared" si="13"/>
        <v>2026</v>
      </c>
      <c r="E419" s="67">
        <f t="shared" si="14"/>
        <v>46296</v>
      </c>
      <c r="F419" s="21" t="s">
        <v>82</v>
      </c>
      <c r="N419" s="5" t="s">
        <v>5</v>
      </c>
      <c r="O419" s="2"/>
      <c r="P419" s="2">
        <v>27975</v>
      </c>
    </row>
    <row r="420" spans="1:16" ht="14.25" hidden="1" customHeight="1">
      <c r="A420" s="5" t="s">
        <v>122</v>
      </c>
      <c r="B420" s="100">
        <v>46327</v>
      </c>
      <c r="C420" s="66">
        <f t="shared" si="12"/>
        <v>11</v>
      </c>
      <c r="D420" s="66">
        <f t="shared" si="13"/>
        <v>2026</v>
      </c>
      <c r="E420" s="67">
        <f t="shared" si="14"/>
        <v>46327</v>
      </c>
      <c r="F420" s="21" t="s">
        <v>82</v>
      </c>
      <c r="N420" s="5" t="s">
        <v>5</v>
      </c>
      <c r="O420" s="2"/>
      <c r="P420" s="2">
        <v>27975</v>
      </c>
    </row>
    <row r="421" spans="1:16" ht="14.25" hidden="1" customHeight="1">
      <c r="A421" s="5" t="s">
        <v>122</v>
      </c>
      <c r="B421" s="100">
        <v>46357</v>
      </c>
      <c r="C421" s="66">
        <f t="shared" si="12"/>
        <v>12</v>
      </c>
      <c r="D421" s="66">
        <f t="shared" si="13"/>
        <v>2026</v>
      </c>
      <c r="E421" s="67">
        <f t="shared" si="14"/>
        <v>46357</v>
      </c>
      <c r="F421" s="21" t="s">
        <v>82</v>
      </c>
      <c r="N421" s="5" t="s">
        <v>5</v>
      </c>
      <c r="O421" s="2"/>
      <c r="P421" s="2">
        <v>27975</v>
      </c>
    </row>
    <row r="422" spans="1:16" ht="14.25" hidden="1" customHeight="1">
      <c r="A422" s="5" t="s">
        <v>155</v>
      </c>
      <c r="B422" s="100">
        <v>46023</v>
      </c>
      <c r="C422" s="66">
        <f t="shared" si="12"/>
        <v>1</v>
      </c>
      <c r="D422" s="66">
        <f t="shared" si="13"/>
        <v>2026</v>
      </c>
      <c r="E422" s="67">
        <f t="shared" si="14"/>
        <v>46023</v>
      </c>
      <c r="F422" s="21" t="s">
        <v>33</v>
      </c>
      <c r="N422" s="5" t="s">
        <v>5</v>
      </c>
      <c r="O422" s="2"/>
      <c r="P422" s="2">
        <v>0</v>
      </c>
    </row>
    <row r="423" spans="1:16" ht="14.25" hidden="1" customHeight="1">
      <c r="A423" s="5" t="s">
        <v>155</v>
      </c>
      <c r="B423" s="100">
        <v>46023</v>
      </c>
      <c r="C423" s="66">
        <f t="shared" si="12"/>
        <v>1</v>
      </c>
      <c r="D423" s="66">
        <f t="shared" si="13"/>
        <v>2026</v>
      </c>
      <c r="E423" s="67">
        <f t="shared" si="14"/>
        <v>46023</v>
      </c>
      <c r="F423" s="21" t="s">
        <v>37</v>
      </c>
      <c r="N423" s="5" t="s">
        <v>5</v>
      </c>
      <c r="O423" s="2"/>
      <c r="P423" s="2">
        <v>524.31999999999994</v>
      </c>
    </row>
    <row r="424" spans="1:16" ht="14.25" hidden="1" customHeight="1">
      <c r="A424" s="5" t="s">
        <v>155</v>
      </c>
      <c r="B424" s="100">
        <v>46023</v>
      </c>
      <c r="C424" s="66">
        <f t="shared" si="12"/>
        <v>1</v>
      </c>
      <c r="D424" s="66">
        <f t="shared" si="13"/>
        <v>2026</v>
      </c>
      <c r="E424" s="67">
        <f t="shared" si="14"/>
        <v>46023</v>
      </c>
      <c r="F424" s="21" t="s">
        <v>40</v>
      </c>
      <c r="N424" s="5" t="s">
        <v>5</v>
      </c>
      <c r="O424" s="2"/>
      <c r="P424" s="2">
        <v>524.31999999999994</v>
      </c>
    </row>
    <row r="425" spans="1:16" ht="14.25" hidden="1" customHeight="1">
      <c r="A425" s="5" t="s">
        <v>155</v>
      </c>
      <c r="B425" s="100">
        <v>46023</v>
      </c>
      <c r="C425" s="66">
        <f t="shared" si="12"/>
        <v>1</v>
      </c>
      <c r="D425" s="66">
        <f t="shared" si="13"/>
        <v>2026</v>
      </c>
      <c r="E425" s="67">
        <f t="shared" si="14"/>
        <v>46023</v>
      </c>
      <c r="F425" s="21" t="s">
        <v>43</v>
      </c>
      <c r="N425" s="5" t="s">
        <v>5</v>
      </c>
      <c r="O425" s="2"/>
      <c r="P425" s="2">
        <v>6554</v>
      </c>
    </row>
    <row r="426" spans="1:16" ht="14.25" hidden="1" customHeight="1">
      <c r="A426" s="5" t="s">
        <v>155</v>
      </c>
      <c r="B426" s="100">
        <v>46023</v>
      </c>
      <c r="C426" s="66">
        <f t="shared" si="12"/>
        <v>1</v>
      </c>
      <c r="D426" s="66">
        <f t="shared" si="13"/>
        <v>2026</v>
      </c>
      <c r="E426" s="67">
        <f t="shared" si="14"/>
        <v>46023</v>
      </c>
      <c r="F426" s="21" t="s">
        <v>44</v>
      </c>
      <c r="N426" s="5" t="s">
        <v>5</v>
      </c>
      <c r="O426" s="2"/>
      <c r="P426" s="2">
        <v>0</v>
      </c>
    </row>
    <row r="427" spans="1:16" ht="14.25" hidden="1" customHeight="1">
      <c r="A427" s="5" t="s">
        <v>155</v>
      </c>
      <c r="B427" s="100">
        <v>46023</v>
      </c>
      <c r="C427" s="66">
        <f t="shared" si="12"/>
        <v>1</v>
      </c>
      <c r="D427" s="66">
        <f t="shared" si="13"/>
        <v>2026</v>
      </c>
      <c r="E427" s="67">
        <f t="shared" si="14"/>
        <v>46023</v>
      </c>
      <c r="F427" s="21" t="s">
        <v>45</v>
      </c>
      <c r="N427" s="5" t="s">
        <v>5</v>
      </c>
      <c r="O427" s="2"/>
      <c r="P427" s="2">
        <v>0</v>
      </c>
    </row>
    <row r="428" spans="1:16" ht="14.25" hidden="1" customHeight="1">
      <c r="A428" s="5" t="s">
        <v>155</v>
      </c>
      <c r="B428" s="100">
        <v>46023</v>
      </c>
      <c r="C428" s="66">
        <f t="shared" si="12"/>
        <v>1</v>
      </c>
      <c r="D428" s="66">
        <f t="shared" si="13"/>
        <v>2026</v>
      </c>
      <c r="E428" s="67">
        <f t="shared" si="14"/>
        <v>46023</v>
      </c>
      <c r="F428" s="21" t="s">
        <v>47</v>
      </c>
      <c r="N428" s="5" t="s">
        <v>5</v>
      </c>
      <c r="O428" s="2"/>
      <c r="P428" s="2">
        <v>137.63400000000001</v>
      </c>
    </row>
    <row r="429" spans="1:16" ht="14.25" hidden="1" customHeight="1">
      <c r="A429" s="5" t="s">
        <v>155</v>
      </c>
      <c r="B429" s="100">
        <v>46023</v>
      </c>
      <c r="C429" s="66">
        <f t="shared" si="12"/>
        <v>1</v>
      </c>
      <c r="D429" s="66">
        <f t="shared" si="13"/>
        <v>2026</v>
      </c>
      <c r="E429" s="67">
        <f t="shared" si="14"/>
        <v>46023</v>
      </c>
      <c r="F429" s="21" t="s">
        <v>98</v>
      </c>
      <c r="N429" s="5" t="s">
        <v>5</v>
      </c>
      <c r="O429" s="2"/>
      <c r="P429" s="2">
        <v>0</v>
      </c>
    </row>
    <row r="430" spans="1:16" ht="14.25" hidden="1" customHeight="1">
      <c r="A430" s="5" t="s">
        <v>155</v>
      </c>
      <c r="B430" s="100">
        <v>46023</v>
      </c>
      <c r="C430" s="66">
        <f t="shared" si="12"/>
        <v>1</v>
      </c>
      <c r="D430" s="66">
        <f t="shared" si="13"/>
        <v>2026</v>
      </c>
      <c r="E430" s="67">
        <f t="shared" si="14"/>
        <v>46023</v>
      </c>
      <c r="F430" s="21" t="s">
        <v>80</v>
      </c>
      <c r="N430" s="5" t="s">
        <v>5</v>
      </c>
      <c r="O430" s="2"/>
      <c r="P430" s="2">
        <v>1900</v>
      </c>
    </row>
    <row r="431" spans="1:16" ht="14.25" hidden="1" customHeight="1">
      <c r="A431" s="5" t="s">
        <v>155</v>
      </c>
      <c r="B431" s="100">
        <v>46023</v>
      </c>
      <c r="C431" s="66">
        <f t="shared" si="12"/>
        <v>1</v>
      </c>
      <c r="D431" s="66">
        <f t="shared" si="13"/>
        <v>2026</v>
      </c>
      <c r="E431" s="67">
        <f t="shared" si="14"/>
        <v>46023</v>
      </c>
      <c r="F431" s="21" t="s">
        <v>77</v>
      </c>
      <c r="N431" s="5" t="s">
        <v>5</v>
      </c>
      <c r="O431" s="2"/>
      <c r="P431" s="2">
        <v>0</v>
      </c>
    </row>
    <row r="432" spans="1:16" ht="14.25" hidden="1" customHeight="1">
      <c r="A432" s="5" t="s">
        <v>155</v>
      </c>
      <c r="B432" s="100">
        <v>46023</v>
      </c>
      <c r="C432" s="66">
        <f t="shared" si="12"/>
        <v>1</v>
      </c>
      <c r="D432" s="66">
        <f t="shared" si="13"/>
        <v>2026</v>
      </c>
      <c r="E432" s="67">
        <f t="shared" si="14"/>
        <v>46023</v>
      </c>
      <c r="F432" s="21" t="s">
        <v>78</v>
      </c>
      <c r="N432" s="5" t="s">
        <v>5</v>
      </c>
      <c r="O432" s="2"/>
      <c r="P432" s="2">
        <v>0</v>
      </c>
    </row>
    <row r="433" spans="1:16" ht="14.25" hidden="1" customHeight="1">
      <c r="A433" s="5" t="s">
        <v>155</v>
      </c>
      <c r="B433" s="100">
        <v>46023</v>
      </c>
      <c r="C433" s="66">
        <f t="shared" si="12"/>
        <v>1</v>
      </c>
      <c r="D433" s="66">
        <f t="shared" si="13"/>
        <v>2026</v>
      </c>
      <c r="E433" s="67">
        <f t="shared" si="14"/>
        <v>46023</v>
      </c>
      <c r="F433" s="21" t="s">
        <v>49</v>
      </c>
      <c r="N433" s="5" t="s">
        <v>5</v>
      </c>
      <c r="O433" s="2"/>
      <c r="P433" s="2">
        <v>2142.6499999999996</v>
      </c>
    </row>
    <row r="434" spans="1:16" ht="14.25" hidden="1" customHeight="1">
      <c r="A434" s="5" t="s">
        <v>155</v>
      </c>
      <c r="B434" s="100">
        <v>46023</v>
      </c>
      <c r="C434" s="66">
        <f t="shared" si="12"/>
        <v>1</v>
      </c>
      <c r="D434" s="66">
        <f t="shared" si="13"/>
        <v>2026</v>
      </c>
      <c r="E434" s="67">
        <f t="shared" si="14"/>
        <v>46023</v>
      </c>
      <c r="F434" s="21" t="s">
        <v>55</v>
      </c>
      <c r="N434" s="5" t="s">
        <v>5</v>
      </c>
      <c r="O434" s="2"/>
      <c r="P434" s="2">
        <v>2858.51</v>
      </c>
    </row>
    <row r="435" spans="1:16" ht="14.25" hidden="1" customHeight="1">
      <c r="A435" s="5" t="s">
        <v>155</v>
      </c>
      <c r="B435" s="100">
        <v>46023</v>
      </c>
      <c r="C435" s="66">
        <f t="shared" si="12"/>
        <v>1</v>
      </c>
      <c r="D435" s="66">
        <f t="shared" si="13"/>
        <v>2026</v>
      </c>
      <c r="E435" s="67">
        <f t="shared" si="14"/>
        <v>46023</v>
      </c>
      <c r="F435" s="21" t="s">
        <v>54</v>
      </c>
      <c r="N435" s="5" t="s">
        <v>5</v>
      </c>
      <c r="O435" s="2"/>
      <c r="P435" s="2">
        <v>360</v>
      </c>
    </row>
    <row r="436" spans="1:16" ht="14.25" hidden="1" customHeight="1">
      <c r="A436" s="5" t="s">
        <v>155</v>
      </c>
      <c r="B436" s="100">
        <v>46023</v>
      </c>
      <c r="C436" s="66">
        <f t="shared" si="12"/>
        <v>1</v>
      </c>
      <c r="D436" s="66">
        <f t="shared" si="13"/>
        <v>2026</v>
      </c>
      <c r="E436" s="67">
        <f t="shared" si="14"/>
        <v>46023</v>
      </c>
      <c r="F436" s="21" t="s">
        <v>82</v>
      </c>
      <c r="N436" s="5" t="s">
        <v>5</v>
      </c>
      <c r="O436" s="2"/>
      <c r="P436" s="2">
        <v>5217.92</v>
      </c>
    </row>
    <row r="437" spans="1:16" ht="14.25" hidden="1" customHeight="1">
      <c r="A437" s="5" t="s">
        <v>155</v>
      </c>
      <c r="B437" s="100">
        <v>46023</v>
      </c>
      <c r="C437" s="66">
        <f t="shared" si="12"/>
        <v>1</v>
      </c>
      <c r="D437" s="66">
        <f t="shared" si="13"/>
        <v>2026</v>
      </c>
      <c r="E437" s="67">
        <f t="shared" si="14"/>
        <v>46023</v>
      </c>
      <c r="F437" s="21" t="s">
        <v>61</v>
      </c>
      <c r="N437" s="5" t="s">
        <v>5</v>
      </c>
      <c r="O437" s="2"/>
      <c r="P437" s="2">
        <v>714.66</v>
      </c>
    </row>
    <row r="438" spans="1:16" ht="14.25" hidden="1" customHeight="1">
      <c r="A438" s="5" t="s">
        <v>155</v>
      </c>
      <c r="B438" s="100">
        <v>46023</v>
      </c>
      <c r="C438" s="66">
        <f t="shared" si="12"/>
        <v>1</v>
      </c>
      <c r="D438" s="66">
        <f t="shared" si="13"/>
        <v>2026</v>
      </c>
      <c r="E438" s="67">
        <f t="shared" si="14"/>
        <v>46023</v>
      </c>
      <c r="F438" s="21" t="s">
        <v>87</v>
      </c>
      <c r="N438" s="5" t="s">
        <v>5</v>
      </c>
      <c r="O438" s="2"/>
      <c r="P438" s="2">
        <v>9000</v>
      </c>
    </row>
    <row r="439" spans="1:16" ht="14.25" hidden="1" customHeight="1">
      <c r="A439" s="5" t="s">
        <v>155</v>
      </c>
      <c r="B439" s="100">
        <v>46023</v>
      </c>
      <c r="C439" s="66">
        <f t="shared" si="12"/>
        <v>1</v>
      </c>
      <c r="D439" s="66">
        <f t="shared" si="13"/>
        <v>2026</v>
      </c>
      <c r="E439" s="67">
        <f t="shared" si="14"/>
        <v>46023</v>
      </c>
      <c r="F439" s="21" t="s">
        <v>90</v>
      </c>
      <c r="N439" s="5" t="s">
        <v>5</v>
      </c>
      <c r="O439" s="2"/>
      <c r="P439" s="2">
        <v>2000</v>
      </c>
    </row>
    <row r="440" spans="1:16" ht="14.25" hidden="1" customHeight="1">
      <c r="A440" s="5" t="s">
        <v>155</v>
      </c>
      <c r="B440" s="100">
        <v>46023</v>
      </c>
      <c r="C440" s="66">
        <f t="shared" si="12"/>
        <v>1</v>
      </c>
      <c r="D440" s="66">
        <f t="shared" si="13"/>
        <v>2026</v>
      </c>
      <c r="E440" s="67">
        <f t="shared" si="14"/>
        <v>46023</v>
      </c>
      <c r="F440" s="21" t="s">
        <v>91</v>
      </c>
      <c r="N440" s="5" t="s">
        <v>5</v>
      </c>
      <c r="O440" s="2"/>
      <c r="P440" s="2">
        <v>4207</v>
      </c>
    </row>
    <row r="441" spans="1:16" ht="14.25" hidden="1" customHeight="1">
      <c r="A441" s="5" t="s">
        <v>155</v>
      </c>
      <c r="B441" s="100">
        <v>46023</v>
      </c>
      <c r="C441" s="66">
        <f t="shared" si="12"/>
        <v>1</v>
      </c>
      <c r="D441" s="66">
        <f t="shared" si="13"/>
        <v>2026</v>
      </c>
      <c r="E441" s="67">
        <f t="shared" si="14"/>
        <v>46023</v>
      </c>
      <c r="F441" s="21" t="s">
        <v>92</v>
      </c>
      <c r="N441" s="5" t="s">
        <v>5</v>
      </c>
      <c r="O441" s="2"/>
      <c r="P441" s="2">
        <v>1267.33</v>
      </c>
    </row>
    <row r="442" spans="1:16" ht="14.25" hidden="1" customHeight="1">
      <c r="A442" s="5" t="s">
        <v>155</v>
      </c>
      <c r="B442" s="100">
        <v>46023</v>
      </c>
      <c r="C442" s="66">
        <f t="shared" si="12"/>
        <v>1</v>
      </c>
      <c r="D442" s="66">
        <f t="shared" si="13"/>
        <v>2026</v>
      </c>
      <c r="E442" s="67">
        <f t="shared" si="14"/>
        <v>46023</v>
      </c>
      <c r="F442" s="21" t="s">
        <v>93</v>
      </c>
      <c r="N442" s="5" t="s">
        <v>5</v>
      </c>
      <c r="O442" s="2"/>
      <c r="P442" s="2">
        <v>3600</v>
      </c>
    </row>
    <row r="443" spans="1:16" ht="14.25" hidden="1" customHeight="1">
      <c r="A443" s="5" t="s">
        <v>155</v>
      </c>
      <c r="B443" s="100">
        <v>46023</v>
      </c>
      <c r="C443" s="66">
        <f t="shared" si="12"/>
        <v>1</v>
      </c>
      <c r="D443" s="66">
        <f t="shared" si="13"/>
        <v>2026</v>
      </c>
      <c r="E443" s="67">
        <f t="shared" si="14"/>
        <v>46023</v>
      </c>
      <c r="F443" s="21" t="s">
        <v>94</v>
      </c>
      <c r="N443" s="5" t="s">
        <v>5</v>
      </c>
      <c r="O443" s="2"/>
      <c r="P443" s="2">
        <v>1620</v>
      </c>
    </row>
    <row r="444" spans="1:16" ht="14.25" hidden="1" customHeight="1">
      <c r="A444" s="5" t="s">
        <v>155</v>
      </c>
      <c r="B444" s="100">
        <v>46023</v>
      </c>
      <c r="C444" s="66">
        <f t="shared" si="12"/>
        <v>1</v>
      </c>
      <c r="D444" s="66">
        <f t="shared" si="13"/>
        <v>2026</v>
      </c>
      <c r="E444" s="67">
        <f t="shared" si="14"/>
        <v>46023</v>
      </c>
      <c r="F444" s="21" t="s">
        <v>95</v>
      </c>
      <c r="N444" s="5" t="s">
        <v>5</v>
      </c>
      <c r="O444" s="2"/>
      <c r="P444" s="2">
        <v>6202.73</v>
      </c>
    </row>
    <row r="445" spans="1:16" ht="14.25" hidden="1" customHeight="1">
      <c r="A445" s="5" t="s">
        <v>155</v>
      </c>
      <c r="B445" s="100">
        <v>46082</v>
      </c>
      <c r="C445" s="66">
        <f t="shared" si="12"/>
        <v>3</v>
      </c>
      <c r="D445" s="66">
        <f t="shared" si="13"/>
        <v>2026</v>
      </c>
      <c r="E445" s="67">
        <f t="shared" si="14"/>
        <v>46082</v>
      </c>
      <c r="F445" s="21" t="s">
        <v>88</v>
      </c>
      <c r="N445" s="5" t="s">
        <v>5</v>
      </c>
      <c r="O445" s="2"/>
      <c r="P445" s="2">
        <v>20000</v>
      </c>
    </row>
    <row r="446" spans="1:16" ht="14.25" hidden="1" customHeight="1">
      <c r="A446" s="5" t="s">
        <v>155</v>
      </c>
      <c r="B446" s="100">
        <v>46023</v>
      </c>
      <c r="C446" s="66">
        <f t="shared" si="12"/>
        <v>1</v>
      </c>
      <c r="D446" s="66">
        <f t="shared" si="13"/>
        <v>2026</v>
      </c>
      <c r="E446" s="67">
        <f t="shared" si="14"/>
        <v>46023</v>
      </c>
      <c r="F446" s="21" t="s">
        <v>64</v>
      </c>
      <c r="N446" s="5" t="s">
        <v>5</v>
      </c>
      <c r="O446" s="2"/>
      <c r="P446" s="2">
        <v>42303.16</v>
      </c>
    </row>
    <row r="447" spans="1:16" ht="14.25" hidden="1" customHeight="1">
      <c r="A447" s="5" t="s">
        <v>155</v>
      </c>
      <c r="B447" s="100">
        <v>46023</v>
      </c>
      <c r="C447" s="66">
        <f t="shared" si="12"/>
        <v>1</v>
      </c>
      <c r="D447" s="66">
        <f t="shared" si="13"/>
        <v>2026</v>
      </c>
      <c r="E447" s="67">
        <f t="shared" si="14"/>
        <v>46023</v>
      </c>
      <c r="F447" s="21" t="s">
        <v>79</v>
      </c>
      <c r="N447" s="5" t="s">
        <v>5</v>
      </c>
      <c r="O447" s="2"/>
      <c r="P447" s="2">
        <v>4563.21</v>
      </c>
    </row>
    <row r="448" spans="1:16" ht="14.25" hidden="1" customHeight="1">
      <c r="A448" s="5" t="s">
        <v>155</v>
      </c>
      <c r="B448" s="100">
        <v>46023</v>
      </c>
      <c r="C448" s="66">
        <f t="shared" si="12"/>
        <v>1</v>
      </c>
      <c r="D448" s="66">
        <f t="shared" si="13"/>
        <v>2026</v>
      </c>
      <c r="E448" s="67">
        <f t="shared" si="14"/>
        <v>46023</v>
      </c>
      <c r="F448" s="21" t="s">
        <v>161</v>
      </c>
      <c r="N448" s="5" t="s">
        <v>5</v>
      </c>
      <c r="O448" s="2"/>
      <c r="P448" s="2">
        <v>5977.25</v>
      </c>
    </row>
    <row r="449" spans="1:16" ht="14.25" hidden="1" customHeight="1">
      <c r="A449" s="5" t="s">
        <v>155</v>
      </c>
      <c r="B449" s="100">
        <v>46023</v>
      </c>
      <c r="C449" s="66">
        <f t="shared" si="12"/>
        <v>1</v>
      </c>
      <c r="D449" s="66">
        <f t="shared" si="13"/>
        <v>2026</v>
      </c>
      <c r="E449" s="67">
        <f t="shared" si="14"/>
        <v>46023</v>
      </c>
      <c r="F449" s="21" t="s">
        <v>41</v>
      </c>
      <c r="N449" s="5" t="s">
        <v>5</v>
      </c>
      <c r="O449" s="2"/>
      <c r="P449" s="2">
        <v>65.539999999999992</v>
      </c>
    </row>
    <row r="450" spans="1:16" ht="14.25" hidden="1" customHeight="1">
      <c r="A450" s="5" t="s">
        <v>155</v>
      </c>
      <c r="B450" s="100">
        <v>46054</v>
      </c>
      <c r="C450" s="66">
        <f t="shared" si="12"/>
        <v>2</v>
      </c>
      <c r="D450" s="66">
        <f t="shared" si="13"/>
        <v>2026</v>
      </c>
      <c r="E450" s="67">
        <f t="shared" si="14"/>
        <v>46054</v>
      </c>
      <c r="F450" s="21" t="s">
        <v>33</v>
      </c>
      <c r="N450" s="5" t="s">
        <v>5</v>
      </c>
      <c r="O450" s="2"/>
      <c r="P450" s="2">
        <v>0</v>
      </c>
    </row>
    <row r="451" spans="1:16" ht="14.25" hidden="1" customHeight="1">
      <c r="A451" s="5" t="s">
        <v>155</v>
      </c>
      <c r="B451" s="100">
        <v>46054</v>
      </c>
      <c r="C451" s="66">
        <f t="shared" si="12"/>
        <v>2</v>
      </c>
      <c r="D451" s="66">
        <f t="shared" si="13"/>
        <v>2026</v>
      </c>
      <c r="E451" s="67">
        <f t="shared" si="14"/>
        <v>46054</v>
      </c>
      <c r="F451" s="21" t="s">
        <v>37</v>
      </c>
      <c r="N451" s="5" t="s">
        <v>5</v>
      </c>
      <c r="O451" s="2"/>
      <c r="P451" s="2">
        <v>524.31999999999994</v>
      </c>
    </row>
    <row r="452" spans="1:16" ht="14.25" hidden="1" customHeight="1">
      <c r="A452" s="5" t="s">
        <v>155</v>
      </c>
      <c r="B452" s="100">
        <v>46054</v>
      </c>
      <c r="C452" s="66">
        <f t="shared" si="12"/>
        <v>2</v>
      </c>
      <c r="D452" s="66">
        <f t="shared" si="13"/>
        <v>2026</v>
      </c>
      <c r="E452" s="67">
        <f t="shared" si="14"/>
        <v>46054</v>
      </c>
      <c r="F452" s="21" t="s">
        <v>40</v>
      </c>
      <c r="N452" s="5" t="s">
        <v>5</v>
      </c>
      <c r="O452" s="2"/>
      <c r="P452" s="2">
        <v>524.31999999999994</v>
      </c>
    </row>
    <row r="453" spans="1:16" ht="14.25" hidden="1" customHeight="1">
      <c r="A453" s="5" t="s">
        <v>155</v>
      </c>
      <c r="B453" s="100">
        <v>46054</v>
      </c>
      <c r="C453" s="66">
        <f t="shared" si="12"/>
        <v>2</v>
      </c>
      <c r="D453" s="66">
        <f t="shared" si="13"/>
        <v>2026</v>
      </c>
      <c r="E453" s="67">
        <f t="shared" si="14"/>
        <v>46054</v>
      </c>
      <c r="F453" s="21" t="s">
        <v>43</v>
      </c>
      <c r="N453" s="5" t="s">
        <v>5</v>
      </c>
      <c r="O453" s="2"/>
      <c r="P453" s="2">
        <v>6554</v>
      </c>
    </row>
    <row r="454" spans="1:16" ht="14.25" hidden="1" customHeight="1">
      <c r="A454" s="5" t="s">
        <v>155</v>
      </c>
      <c r="B454" s="100">
        <v>46054</v>
      </c>
      <c r="C454" s="66">
        <f t="shared" si="12"/>
        <v>2</v>
      </c>
      <c r="D454" s="66">
        <f t="shared" si="13"/>
        <v>2026</v>
      </c>
      <c r="E454" s="67">
        <f t="shared" si="14"/>
        <v>46054</v>
      </c>
      <c r="F454" s="21" t="s">
        <v>44</v>
      </c>
      <c r="N454" s="5" t="s">
        <v>5</v>
      </c>
      <c r="O454" s="2"/>
      <c r="P454" s="2">
        <v>0</v>
      </c>
    </row>
    <row r="455" spans="1:16" ht="14.25" hidden="1" customHeight="1">
      <c r="A455" s="5" t="s">
        <v>155</v>
      </c>
      <c r="B455" s="100">
        <v>46054</v>
      </c>
      <c r="C455" s="66">
        <f t="shared" si="12"/>
        <v>2</v>
      </c>
      <c r="D455" s="66">
        <f t="shared" si="13"/>
        <v>2026</v>
      </c>
      <c r="E455" s="67">
        <f t="shared" si="14"/>
        <v>46054</v>
      </c>
      <c r="F455" s="21" t="s">
        <v>45</v>
      </c>
      <c r="N455" s="5" t="s">
        <v>5</v>
      </c>
      <c r="O455" s="2"/>
      <c r="P455" s="2">
        <v>0</v>
      </c>
    </row>
    <row r="456" spans="1:16" ht="14.25" hidden="1" customHeight="1">
      <c r="A456" s="5" t="s">
        <v>155</v>
      </c>
      <c r="B456" s="100">
        <v>46054</v>
      </c>
      <c r="C456" s="66">
        <f t="shared" si="12"/>
        <v>2</v>
      </c>
      <c r="D456" s="66">
        <f t="shared" si="13"/>
        <v>2026</v>
      </c>
      <c r="E456" s="67">
        <f t="shared" si="14"/>
        <v>46054</v>
      </c>
      <c r="F456" s="21" t="s">
        <v>47</v>
      </c>
      <c r="N456" s="5" t="s">
        <v>5</v>
      </c>
      <c r="O456" s="2"/>
      <c r="P456" s="2">
        <v>137.63400000000001</v>
      </c>
    </row>
    <row r="457" spans="1:16" ht="14.25" hidden="1" customHeight="1">
      <c r="A457" s="5" t="s">
        <v>155</v>
      </c>
      <c r="B457" s="100">
        <v>46054</v>
      </c>
      <c r="C457" s="66">
        <f t="shared" si="12"/>
        <v>2</v>
      </c>
      <c r="D457" s="66">
        <f t="shared" si="13"/>
        <v>2026</v>
      </c>
      <c r="E457" s="67">
        <f t="shared" si="14"/>
        <v>46054</v>
      </c>
      <c r="F457" s="21" t="s">
        <v>98</v>
      </c>
      <c r="N457" s="5" t="s">
        <v>5</v>
      </c>
      <c r="O457" s="2"/>
      <c r="P457" s="2">
        <v>0</v>
      </c>
    </row>
    <row r="458" spans="1:16" ht="14.25" hidden="1" customHeight="1">
      <c r="A458" s="5" t="s">
        <v>155</v>
      </c>
      <c r="B458" s="100">
        <v>46054</v>
      </c>
      <c r="C458" s="66">
        <f t="shared" si="12"/>
        <v>2</v>
      </c>
      <c r="D458" s="66">
        <f t="shared" si="13"/>
        <v>2026</v>
      </c>
      <c r="E458" s="67">
        <f t="shared" si="14"/>
        <v>46054</v>
      </c>
      <c r="F458" s="21" t="s">
        <v>80</v>
      </c>
      <c r="N458" s="5" t="s">
        <v>5</v>
      </c>
      <c r="O458" s="2"/>
      <c r="P458" s="2">
        <v>1900</v>
      </c>
    </row>
    <row r="459" spans="1:16" ht="14.25" hidden="1" customHeight="1">
      <c r="A459" s="5" t="s">
        <v>155</v>
      </c>
      <c r="B459" s="100">
        <v>46054</v>
      </c>
      <c r="C459" s="66">
        <f t="shared" si="12"/>
        <v>2</v>
      </c>
      <c r="D459" s="66">
        <f t="shared" si="13"/>
        <v>2026</v>
      </c>
      <c r="E459" s="67">
        <f t="shared" si="14"/>
        <v>46054</v>
      </c>
      <c r="F459" s="21" t="s">
        <v>77</v>
      </c>
      <c r="N459" s="5" t="s">
        <v>5</v>
      </c>
      <c r="O459" s="2"/>
      <c r="P459" s="2">
        <v>0</v>
      </c>
    </row>
    <row r="460" spans="1:16" ht="14.25" hidden="1" customHeight="1">
      <c r="A460" s="5" t="s">
        <v>155</v>
      </c>
      <c r="B460" s="100">
        <v>46054</v>
      </c>
      <c r="C460" s="66">
        <f t="shared" si="12"/>
        <v>2</v>
      </c>
      <c r="D460" s="66">
        <f t="shared" si="13"/>
        <v>2026</v>
      </c>
      <c r="E460" s="67">
        <f t="shared" si="14"/>
        <v>46054</v>
      </c>
      <c r="F460" s="21" t="s">
        <v>78</v>
      </c>
      <c r="N460" s="5" t="s">
        <v>5</v>
      </c>
      <c r="O460" s="2"/>
      <c r="P460" s="2">
        <v>0</v>
      </c>
    </row>
    <row r="461" spans="1:16" ht="14.25" hidden="1" customHeight="1">
      <c r="A461" s="5" t="s">
        <v>155</v>
      </c>
      <c r="B461" s="100">
        <v>46054</v>
      </c>
      <c r="C461" s="66">
        <f t="shared" si="12"/>
        <v>2</v>
      </c>
      <c r="D461" s="66">
        <f t="shared" si="13"/>
        <v>2026</v>
      </c>
      <c r="E461" s="67">
        <f t="shared" si="14"/>
        <v>46054</v>
      </c>
      <c r="F461" s="21" t="s">
        <v>49</v>
      </c>
      <c r="N461" s="5" t="s">
        <v>5</v>
      </c>
      <c r="O461" s="2"/>
      <c r="P461" s="2">
        <v>2142.6499999999996</v>
      </c>
    </row>
    <row r="462" spans="1:16" ht="14.25" hidden="1" customHeight="1">
      <c r="A462" s="5" t="s">
        <v>155</v>
      </c>
      <c r="B462" s="100">
        <v>46054</v>
      </c>
      <c r="C462" s="66">
        <f t="shared" si="12"/>
        <v>2</v>
      </c>
      <c r="D462" s="66">
        <f t="shared" si="13"/>
        <v>2026</v>
      </c>
      <c r="E462" s="67">
        <f t="shared" si="14"/>
        <v>46054</v>
      </c>
      <c r="F462" s="21" t="s">
        <v>55</v>
      </c>
      <c r="N462" s="5" t="s">
        <v>5</v>
      </c>
      <c r="O462" s="2"/>
      <c r="P462" s="2">
        <v>2858.51</v>
      </c>
    </row>
    <row r="463" spans="1:16" ht="14.25" hidden="1" customHeight="1">
      <c r="A463" s="5" t="s">
        <v>155</v>
      </c>
      <c r="B463" s="100">
        <v>46054</v>
      </c>
      <c r="C463" s="66">
        <f t="shared" si="12"/>
        <v>2</v>
      </c>
      <c r="D463" s="66">
        <f t="shared" si="13"/>
        <v>2026</v>
      </c>
      <c r="E463" s="67">
        <f t="shared" si="14"/>
        <v>46054</v>
      </c>
      <c r="F463" s="21" t="s">
        <v>54</v>
      </c>
      <c r="N463" s="5" t="s">
        <v>5</v>
      </c>
      <c r="O463" s="2"/>
      <c r="P463" s="2">
        <v>360</v>
      </c>
    </row>
    <row r="464" spans="1:16" ht="14.25" hidden="1" customHeight="1">
      <c r="A464" s="5" t="s">
        <v>155</v>
      </c>
      <c r="B464" s="100">
        <v>46054</v>
      </c>
      <c r="C464" s="66">
        <f t="shared" si="12"/>
        <v>2</v>
      </c>
      <c r="D464" s="66">
        <f t="shared" si="13"/>
        <v>2026</v>
      </c>
      <c r="E464" s="67">
        <f t="shared" si="14"/>
        <v>46054</v>
      </c>
      <c r="F464" s="21" t="s">
        <v>82</v>
      </c>
      <c r="N464" s="5" t="s">
        <v>5</v>
      </c>
      <c r="O464" s="2"/>
      <c r="P464" s="2">
        <v>5217.92</v>
      </c>
    </row>
    <row r="465" spans="1:16" ht="14.25" hidden="1" customHeight="1">
      <c r="A465" s="5" t="s">
        <v>155</v>
      </c>
      <c r="B465" s="100">
        <v>46054</v>
      </c>
      <c r="C465" s="66">
        <f t="shared" si="12"/>
        <v>2</v>
      </c>
      <c r="D465" s="66">
        <f t="shared" si="13"/>
        <v>2026</v>
      </c>
      <c r="E465" s="67">
        <f t="shared" si="14"/>
        <v>46054</v>
      </c>
      <c r="F465" s="21" t="s">
        <v>61</v>
      </c>
      <c r="N465" s="5" t="s">
        <v>5</v>
      </c>
      <c r="O465" s="2"/>
      <c r="P465" s="2">
        <v>714.66</v>
      </c>
    </row>
    <row r="466" spans="1:16" ht="14.25" hidden="1" customHeight="1">
      <c r="A466" s="5" t="s">
        <v>155</v>
      </c>
      <c r="B466" s="100">
        <v>46054</v>
      </c>
      <c r="C466" s="66">
        <f t="shared" si="12"/>
        <v>2</v>
      </c>
      <c r="D466" s="66">
        <f t="shared" si="13"/>
        <v>2026</v>
      </c>
      <c r="E466" s="67">
        <f t="shared" si="14"/>
        <v>46054</v>
      </c>
      <c r="F466" s="21" t="s">
        <v>87</v>
      </c>
      <c r="N466" s="5" t="s">
        <v>5</v>
      </c>
      <c r="O466" s="2"/>
      <c r="P466" s="2">
        <v>9000</v>
      </c>
    </row>
    <row r="467" spans="1:16" ht="14.25" hidden="1" customHeight="1">
      <c r="A467" s="5" t="s">
        <v>155</v>
      </c>
      <c r="B467" s="100">
        <v>46054</v>
      </c>
      <c r="C467" s="66">
        <f t="shared" si="12"/>
        <v>2</v>
      </c>
      <c r="D467" s="66">
        <f t="shared" si="13"/>
        <v>2026</v>
      </c>
      <c r="E467" s="67">
        <f t="shared" si="14"/>
        <v>46054</v>
      </c>
      <c r="F467" s="21" t="s">
        <v>90</v>
      </c>
      <c r="N467" s="5" t="s">
        <v>5</v>
      </c>
      <c r="O467" s="2"/>
      <c r="P467" s="2">
        <v>2000</v>
      </c>
    </row>
    <row r="468" spans="1:16" ht="14.25" hidden="1" customHeight="1">
      <c r="A468" s="5" t="s">
        <v>155</v>
      </c>
      <c r="B468" s="100">
        <v>46054</v>
      </c>
      <c r="C468" s="66">
        <f t="shared" si="12"/>
        <v>2</v>
      </c>
      <c r="D468" s="66">
        <f t="shared" si="13"/>
        <v>2026</v>
      </c>
      <c r="E468" s="67">
        <f t="shared" si="14"/>
        <v>46054</v>
      </c>
      <c r="F468" s="21" t="s">
        <v>91</v>
      </c>
      <c r="N468" s="5" t="s">
        <v>5</v>
      </c>
      <c r="O468" s="2"/>
      <c r="P468" s="2">
        <v>4207</v>
      </c>
    </row>
    <row r="469" spans="1:16" ht="14.25" hidden="1" customHeight="1">
      <c r="A469" s="5" t="s">
        <v>155</v>
      </c>
      <c r="B469" s="100">
        <v>46054</v>
      </c>
      <c r="C469" s="66">
        <f t="shared" si="12"/>
        <v>2</v>
      </c>
      <c r="D469" s="66">
        <f t="shared" si="13"/>
        <v>2026</v>
      </c>
      <c r="E469" s="67">
        <f t="shared" si="14"/>
        <v>46054</v>
      </c>
      <c r="F469" s="21" t="s">
        <v>92</v>
      </c>
      <c r="N469" s="5" t="s">
        <v>5</v>
      </c>
      <c r="O469" s="2"/>
      <c r="P469" s="2">
        <v>1267.33</v>
      </c>
    </row>
    <row r="470" spans="1:16" ht="14.25" hidden="1" customHeight="1">
      <c r="A470" s="5" t="s">
        <v>155</v>
      </c>
      <c r="B470" s="100">
        <v>46054</v>
      </c>
      <c r="C470" s="66">
        <f t="shared" si="12"/>
        <v>2</v>
      </c>
      <c r="D470" s="66">
        <f t="shared" si="13"/>
        <v>2026</v>
      </c>
      <c r="E470" s="67">
        <f t="shared" si="14"/>
        <v>46054</v>
      </c>
      <c r="F470" s="21" t="s">
        <v>93</v>
      </c>
      <c r="N470" s="5" t="s">
        <v>5</v>
      </c>
      <c r="O470" s="2"/>
      <c r="P470" s="2">
        <v>3600</v>
      </c>
    </row>
    <row r="471" spans="1:16" ht="14.25" hidden="1" customHeight="1">
      <c r="A471" s="5" t="s">
        <v>155</v>
      </c>
      <c r="B471" s="100">
        <v>46054</v>
      </c>
      <c r="C471" s="66">
        <f t="shared" si="12"/>
        <v>2</v>
      </c>
      <c r="D471" s="66">
        <f t="shared" si="13"/>
        <v>2026</v>
      </c>
      <c r="E471" s="67">
        <f t="shared" si="14"/>
        <v>46054</v>
      </c>
      <c r="F471" s="21" t="s">
        <v>94</v>
      </c>
      <c r="N471" s="5" t="s">
        <v>5</v>
      </c>
      <c r="O471" s="2"/>
      <c r="P471" s="2">
        <v>1620</v>
      </c>
    </row>
    <row r="472" spans="1:16" ht="14.25" hidden="1" customHeight="1">
      <c r="A472" s="5" t="s">
        <v>155</v>
      </c>
      <c r="B472" s="100">
        <v>46054</v>
      </c>
      <c r="C472" s="66">
        <f t="shared" si="12"/>
        <v>2</v>
      </c>
      <c r="D472" s="66">
        <f t="shared" si="13"/>
        <v>2026</v>
      </c>
      <c r="E472" s="67">
        <f t="shared" si="14"/>
        <v>46054</v>
      </c>
      <c r="F472" s="21" t="s">
        <v>95</v>
      </c>
      <c r="N472" s="5" t="s">
        <v>5</v>
      </c>
      <c r="O472" s="2"/>
      <c r="P472" s="2">
        <v>6202.73</v>
      </c>
    </row>
    <row r="473" spans="1:16" ht="14.25" hidden="1" customHeight="1">
      <c r="A473" s="5" t="s">
        <v>155</v>
      </c>
      <c r="B473" s="100">
        <v>46054</v>
      </c>
      <c r="C473" s="66">
        <f t="shared" si="12"/>
        <v>2</v>
      </c>
      <c r="D473" s="66">
        <f t="shared" si="13"/>
        <v>2026</v>
      </c>
      <c r="E473" s="67">
        <f t="shared" si="14"/>
        <v>46054</v>
      </c>
      <c r="F473" s="21" t="s">
        <v>79</v>
      </c>
      <c r="N473" s="5" t="s">
        <v>5</v>
      </c>
      <c r="O473" s="2"/>
      <c r="P473" s="2">
        <v>4563.21</v>
      </c>
    </row>
    <row r="474" spans="1:16" ht="14.25" hidden="1" customHeight="1">
      <c r="A474" s="5" t="s">
        <v>155</v>
      </c>
      <c r="B474" s="100">
        <v>46054</v>
      </c>
      <c r="C474" s="66">
        <f t="shared" si="12"/>
        <v>2</v>
      </c>
      <c r="D474" s="66">
        <f t="shared" si="13"/>
        <v>2026</v>
      </c>
      <c r="E474" s="67">
        <f t="shared" si="14"/>
        <v>46054</v>
      </c>
      <c r="F474" s="21" t="s">
        <v>161</v>
      </c>
      <c r="N474" s="5" t="s">
        <v>5</v>
      </c>
      <c r="O474" s="2"/>
      <c r="P474" s="2">
        <v>5977.25</v>
      </c>
    </row>
    <row r="475" spans="1:16" ht="14.25" hidden="1" customHeight="1">
      <c r="A475" s="5" t="s">
        <v>155</v>
      </c>
      <c r="B475" s="100">
        <v>46054</v>
      </c>
      <c r="C475" s="66">
        <f t="shared" si="12"/>
        <v>2</v>
      </c>
      <c r="D475" s="66">
        <f t="shared" si="13"/>
        <v>2026</v>
      </c>
      <c r="E475" s="67">
        <f t="shared" si="14"/>
        <v>46054</v>
      </c>
      <c r="F475" s="21" t="s">
        <v>41</v>
      </c>
      <c r="N475" s="5" t="s">
        <v>5</v>
      </c>
      <c r="O475" s="2"/>
      <c r="P475" s="2">
        <v>65.539999999999992</v>
      </c>
    </row>
    <row r="476" spans="1:16" ht="14.25" hidden="1" customHeight="1">
      <c r="A476" s="5" t="s">
        <v>155</v>
      </c>
      <c r="B476" s="100">
        <v>46082</v>
      </c>
      <c r="C476" s="66">
        <f t="shared" si="12"/>
        <v>3</v>
      </c>
      <c r="D476" s="66">
        <f t="shared" si="13"/>
        <v>2026</v>
      </c>
      <c r="E476" s="67">
        <f t="shared" si="14"/>
        <v>46082</v>
      </c>
      <c r="F476" s="21" t="s">
        <v>33</v>
      </c>
      <c r="N476" s="5" t="s">
        <v>5</v>
      </c>
      <c r="O476" s="2"/>
      <c r="P476" s="2">
        <v>0</v>
      </c>
    </row>
    <row r="477" spans="1:16" ht="14.25" hidden="1" customHeight="1">
      <c r="A477" s="5" t="s">
        <v>155</v>
      </c>
      <c r="B477" s="100">
        <v>46082</v>
      </c>
      <c r="C477" s="66">
        <f t="shared" si="12"/>
        <v>3</v>
      </c>
      <c r="D477" s="66">
        <f t="shared" si="13"/>
        <v>2026</v>
      </c>
      <c r="E477" s="67">
        <f t="shared" si="14"/>
        <v>46082</v>
      </c>
      <c r="F477" s="21" t="s">
        <v>37</v>
      </c>
      <c r="N477" s="5" t="s">
        <v>5</v>
      </c>
      <c r="O477" s="2"/>
      <c r="P477" s="2">
        <v>524.31999999999994</v>
      </c>
    </row>
    <row r="478" spans="1:16" ht="14.25" hidden="1" customHeight="1">
      <c r="A478" s="5" t="s">
        <v>155</v>
      </c>
      <c r="B478" s="100">
        <v>46082</v>
      </c>
      <c r="C478" s="66">
        <f t="shared" si="12"/>
        <v>3</v>
      </c>
      <c r="D478" s="66">
        <f t="shared" si="13"/>
        <v>2026</v>
      </c>
      <c r="E478" s="67">
        <f t="shared" si="14"/>
        <v>46082</v>
      </c>
      <c r="F478" s="21" t="s">
        <v>40</v>
      </c>
      <c r="N478" s="5" t="s">
        <v>5</v>
      </c>
      <c r="O478" s="2"/>
      <c r="P478" s="2">
        <v>524.31999999999994</v>
      </c>
    </row>
    <row r="479" spans="1:16" ht="14.25" hidden="1" customHeight="1">
      <c r="A479" s="5" t="s">
        <v>155</v>
      </c>
      <c r="B479" s="100">
        <v>46082</v>
      </c>
      <c r="C479" s="66">
        <f t="shared" si="12"/>
        <v>3</v>
      </c>
      <c r="D479" s="66">
        <f t="shared" si="13"/>
        <v>2026</v>
      </c>
      <c r="E479" s="67">
        <f t="shared" si="14"/>
        <v>46082</v>
      </c>
      <c r="F479" s="21" t="s">
        <v>43</v>
      </c>
      <c r="N479" s="5" t="s">
        <v>5</v>
      </c>
      <c r="O479" s="2"/>
      <c r="P479" s="2">
        <v>6554</v>
      </c>
    </row>
    <row r="480" spans="1:16" ht="14.25" hidden="1" customHeight="1">
      <c r="A480" s="5" t="s">
        <v>155</v>
      </c>
      <c r="B480" s="100">
        <v>46082</v>
      </c>
      <c r="C480" s="66">
        <f t="shared" si="12"/>
        <v>3</v>
      </c>
      <c r="D480" s="66">
        <f t="shared" si="13"/>
        <v>2026</v>
      </c>
      <c r="E480" s="67">
        <f t="shared" si="14"/>
        <v>46082</v>
      </c>
      <c r="F480" s="21" t="s">
        <v>44</v>
      </c>
      <c r="N480" s="5" t="s">
        <v>5</v>
      </c>
      <c r="O480" s="2"/>
      <c r="P480" s="2">
        <v>0</v>
      </c>
    </row>
    <row r="481" spans="1:16" ht="14.25" hidden="1" customHeight="1">
      <c r="A481" s="5" t="s">
        <v>155</v>
      </c>
      <c r="B481" s="100">
        <v>46082</v>
      </c>
      <c r="C481" s="66">
        <f t="shared" si="12"/>
        <v>3</v>
      </c>
      <c r="D481" s="66">
        <f t="shared" si="13"/>
        <v>2026</v>
      </c>
      <c r="E481" s="67">
        <f t="shared" si="14"/>
        <v>46082</v>
      </c>
      <c r="F481" s="21" t="s">
        <v>45</v>
      </c>
      <c r="N481" s="5" t="s">
        <v>5</v>
      </c>
      <c r="O481" s="2"/>
      <c r="P481" s="2">
        <v>0</v>
      </c>
    </row>
    <row r="482" spans="1:16" ht="14.25" hidden="1" customHeight="1">
      <c r="A482" s="5" t="s">
        <v>155</v>
      </c>
      <c r="B482" s="100">
        <v>46082</v>
      </c>
      <c r="C482" s="66">
        <f t="shared" si="12"/>
        <v>3</v>
      </c>
      <c r="D482" s="66">
        <f t="shared" si="13"/>
        <v>2026</v>
      </c>
      <c r="E482" s="67">
        <f t="shared" si="14"/>
        <v>46082</v>
      </c>
      <c r="F482" s="21" t="s">
        <v>47</v>
      </c>
      <c r="N482" s="5" t="s">
        <v>5</v>
      </c>
      <c r="O482" s="2"/>
      <c r="P482" s="2">
        <v>137.63400000000001</v>
      </c>
    </row>
    <row r="483" spans="1:16" ht="14.25" hidden="1" customHeight="1">
      <c r="A483" s="5" t="s">
        <v>155</v>
      </c>
      <c r="B483" s="100">
        <v>46082</v>
      </c>
      <c r="C483" s="66">
        <f t="shared" si="12"/>
        <v>3</v>
      </c>
      <c r="D483" s="66">
        <f t="shared" si="13"/>
        <v>2026</v>
      </c>
      <c r="E483" s="67">
        <f t="shared" si="14"/>
        <v>46082</v>
      </c>
      <c r="F483" s="21" t="s">
        <v>98</v>
      </c>
      <c r="N483" s="5" t="s">
        <v>5</v>
      </c>
      <c r="O483" s="2"/>
      <c r="P483" s="2">
        <v>0</v>
      </c>
    </row>
    <row r="484" spans="1:16" ht="14.25" hidden="1" customHeight="1">
      <c r="A484" s="5" t="s">
        <v>155</v>
      </c>
      <c r="B484" s="100">
        <v>46082</v>
      </c>
      <c r="C484" s="66">
        <f t="shared" si="12"/>
        <v>3</v>
      </c>
      <c r="D484" s="66">
        <f t="shared" si="13"/>
        <v>2026</v>
      </c>
      <c r="E484" s="67">
        <f t="shared" si="14"/>
        <v>46082</v>
      </c>
      <c r="F484" s="21" t="s">
        <v>80</v>
      </c>
      <c r="N484" s="5" t="s">
        <v>5</v>
      </c>
      <c r="O484" s="2"/>
      <c r="P484" s="2">
        <v>1900</v>
      </c>
    </row>
    <row r="485" spans="1:16" ht="14.25" hidden="1" customHeight="1">
      <c r="A485" s="5" t="s">
        <v>155</v>
      </c>
      <c r="B485" s="100">
        <v>46082</v>
      </c>
      <c r="C485" s="66">
        <f t="shared" si="12"/>
        <v>3</v>
      </c>
      <c r="D485" s="66">
        <f t="shared" si="13"/>
        <v>2026</v>
      </c>
      <c r="E485" s="67">
        <f t="shared" si="14"/>
        <v>46082</v>
      </c>
      <c r="F485" s="21" t="s">
        <v>77</v>
      </c>
      <c r="N485" s="5" t="s">
        <v>5</v>
      </c>
      <c r="O485" s="2"/>
      <c r="P485" s="2">
        <v>0</v>
      </c>
    </row>
    <row r="486" spans="1:16" ht="14.25" hidden="1" customHeight="1">
      <c r="A486" s="5" t="s">
        <v>155</v>
      </c>
      <c r="B486" s="100">
        <v>46082</v>
      </c>
      <c r="C486" s="66">
        <f t="shared" si="12"/>
        <v>3</v>
      </c>
      <c r="D486" s="66">
        <f t="shared" si="13"/>
        <v>2026</v>
      </c>
      <c r="E486" s="67">
        <f t="shared" si="14"/>
        <v>46082</v>
      </c>
      <c r="F486" s="21" t="s">
        <v>78</v>
      </c>
      <c r="N486" s="5" t="s">
        <v>5</v>
      </c>
      <c r="O486" s="2"/>
      <c r="P486" s="2">
        <v>0</v>
      </c>
    </row>
    <row r="487" spans="1:16" ht="14.25" hidden="1" customHeight="1">
      <c r="A487" s="5" t="s">
        <v>155</v>
      </c>
      <c r="B487" s="100">
        <v>46082</v>
      </c>
      <c r="C487" s="66">
        <f t="shared" si="12"/>
        <v>3</v>
      </c>
      <c r="D487" s="66">
        <f t="shared" si="13"/>
        <v>2026</v>
      </c>
      <c r="E487" s="67">
        <f t="shared" si="14"/>
        <v>46082</v>
      </c>
      <c r="F487" s="21" t="s">
        <v>49</v>
      </c>
      <c r="N487" s="5" t="s">
        <v>5</v>
      </c>
      <c r="O487" s="2"/>
      <c r="P487" s="2">
        <v>2142.6499999999996</v>
      </c>
    </row>
    <row r="488" spans="1:16" ht="14.25" hidden="1" customHeight="1">
      <c r="A488" s="5" t="s">
        <v>155</v>
      </c>
      <c r="B488" s="100">
        <v>46082</v>
      </c>
      <c r="C488" s="66">
        <f t="shared" si="12"/>
        <v>3</v>
      </c>
      <c r="D488" s="66">
        <f t="shared" si="13"/>
        <v>2026</v>
      </c>
      <c r="E488" s="67">
        <f t="shared" si="14"/>
        <v>46082</v>
      </c>
      <c r="F488" s="21" t="s">
        <v>55</v>
      </c>
      <c r="N488" s="5" t="s">
        <v>5</v>
      </c>
      <c r="O488" s="2"/>
      <c r="P488" s="2">
        <v>2858.51</v>
      </c>
    </row>
    <row r="489" spans="1:16" ht="14.25" hidden="1" customHeight="1">
      <c r="A489" s="5" t="s">
        <v>155</v>
      </c>
      <c r="B489" s="100">
        <v>46082</v>
      </c>
      <c r="C489" s="66">
        <f t="shared" si="12"/>
        <v>3</v>
      </c>
      <c r="D489" s="66">
        <f t="shared" si="13"/>
        <v>2026</v>
      </c>
      <c r="E489" s="67">
        <f t="shared" si="14"/>
        <v>46082</v>
      </c>
      <c r="F489" s="21" t="s">
        <v>54</v>
      </c>
      <c r="N489" s="5" t="s">
        <v>5</v>
      </c>
      <c r="O489" s="2"/>
      <c r="P489" s="2">
        <v>360</v>
      </c>
    </row>
    <row r="490" spans="1:16" ht="14.25" hidden="1" customHeight="1">
      <c r="A490" s="5" t="s">
        <v>155</v>
      </c>
      <c r="B490" s="100">
        <v>46082</v>
      </c>
      <c r="C490" s="66">
        <f t="shared" si="12"/>
        <v>3</v>
      </c>
      <c r="D490" s="66">
        <f t="shared" si="13"/>
        <v>2026</v>
      </c>
      <c r="E490" s="67">
        <f t="shared" si="14"/>
        <v>46082</v>
      </c>
      <c r="F490" s="21" t="s">
        <v>82</v>
      </c>
      <c r="N490" s="5" t="s">
        <v>5</v>
      </c>
      <c r="O490" s="2"/>
      <c r="P490" s="2">
        <v>5217.92</v>
      </c>
    </row>
    <row r="491" spans="1:16" ht="14.25" hidden="1" customHeight="1">
      <c r="A491" s="5" t="s">
        <v>155</v>
      </c>
      <c r="B491" s="100">
        <v>46082</v>
      </c>
      <c r="C491" s="66">
        <f t="shared" si="12"/>
        <v>3</v>
      </c>
      <c r="D491" s="66">
        <f t="shared" si="13"/>
        <v>2026</v>
      </c>
      <c r="E491" s="67">
        <f t="shared" si="14"/>
        <v>46082</v>
      </c>
      <c r="F491" s="21" t="s">
        <v>61</v>
      </c>
      <c r="N491" s="5" t="s">
        <v>5</v>
      </c>
      <c r="O491" s="2"/>
      <c r="P491" s="2">
        <v>714.66</v>
      </c>
    </row>
    <row r="492" spans="1:16" ht="14.25" hidden="1" customHeight="1">
      <c r="A492" s="5" t="s">
        <v>155</v>
      </c>
      <c r="B492" s="100">
        <v>46082</v>
      </c>
      <c r="C492" s="66">
        <f t="shared" si="12"/>
        <v>3</v>
      </c>
      <c r="D492" s="66">
        <f t="shared" si="13"/>
        <v>2026</v>
      </c>
      <c r="E492" s="67">
        <f t="shared" si="14"/>
        <v>46082</v>
      </c>
      <c r="F492" s="21" t="s">
        <v>87</v>
      </c>
      <c r="N492" s="5" t="s">
        <v>5</v>
      </c>
      <c r="O492" s="2"/>
      <c r="P492" s="2">
        <v>9000</v>
      </c>
    </row>
    <row r="493" spans="1:16" ht="14.25" hidden="1" customHeight="1">
      <c r="A493" s="5" t="s">
        <v>155</v>
      </c>
      <c r="B493" s="100">
        <v>46082</v>
      </c>
      <c r="C493" s="66">
        <f t="shared" si="12"/>
        <v>3</v>
      </c>
      <c r="D493" s="66">
        <f t="shared" si="13"/>
        <v>2026</v>
      </c>
      <c r="E493" s="67">
        <f t="shared" si="14"/>
        <v>46082</v>
      </c>
      <c r="F493" s="21" t="s">
        <v>90</v>
      </c>
      <c r="N493" s="5" t="s">
        <v>5</v>
      </c>
      <c r="O493" s="2"/>
      <c r="P493" s="2">
        <v>2000</v>
      </c>
    </row>
    <row r="494" spans="1:16" ht="14.25" hidden="1" customHeight="1">
      <c r="A494" s="5" t="s">
        <v>155</v>
      </c>
      <c r="B494" s="100">
        <v>46082</v>
      </c>
      <c r="C494" s="66">
        <f t="shared" si="12"/>
        <v>3</v>
      </c>
      <c r="D494" s="66">
        <f t="shared" si="13"/>
        <v>2026</v>
      </c>
      <c r="E494" s="67">
        <f t="shared" si="14"/>
        <v>46082</v>
      </c>
      <c r="F494" s="21" t="s">
        <v>91</v>
      </c>
      <c r="N494" s="5" t="s">
        <v>5</v>
      </c>
      <c r="O494" s="2"/>
      <c r="P494" s="2">
        <v>4207</v>
      </c>
    </row>
    <row r="495" spans="1:16" ht="14.25" hidden="1" customHeight="1">
      <c r="A495" s="5" t="s">
        <v>155</v>
      </c>
      <c r="B495" s="100">
        <v>46082</v>
      </c>
      <c r="C495" s="66">
        <f t="shared" si="12"/>
        <v>3</v>
      </c>
      <c r="D495" s="66">
        <f t="shared" si="13"/>
        <v>2026</v>
      </c>
      <c r="E495" s="67">
        <f t="shared" si="14"/>
        <v>46082</v>
      </c>
      <c r="F495" s="21" t="s">
        <v>92</v>
      </c>
      <c r="N495" s="5" t="s">
        <v>5</v>
      </c>
      <c r="O495" s="2"/>
      <c r="P495" s="2">
        <v>1267.33</v>
      </c>
    </row>
    <row r="496" spans="1:16" ht="14.25" hidden="1" customHeight="1">
      <c r="A496" s="5" t="s">
        <v>155</v>
      </c>
      <c r="B496" s="100">
        <v>46082</v>
      </c>
      <c r="C496" s="66">
        <f t="shared" si="12"/>
        <v>3</v>
      </c>
      <c r="D496" s="66">
        <f t="shared" si="13"/>
        <v>2026</v>
      </c>
      <c r="E496" s="67">
        <f t="shared" si="14"/>
        <v>46082</v>
      </c>
      <c r="F496" s="21" t="s">
        <v>93</v>
      </c>
      <c r="N496" s="5" t="s">
        <v>5</v>
      </c>
      <c r="O496" s="2"/>
      <c r="P496" s="2">
        <v>3600</v>
      </c>
    </row>
    <row r="497" spans="1:16" ht="14.25" hidden="1" customHeight="1">
      <c r="A497" s="5" t="s">
        <v>155</v>
      </c>
      <c r="B497" s="100">
        <v>46082</v>
      </c>
      <c r="C497" s="66">
        <f t="shared" si="12"/>
        <v>3</v>
      </c>
      <c r="D497" s="66">
        <f t="shared" si="13"/>
        <v>2026</v>
      </c>
      <c r="E497" s="67">
        <f t="shared" si="14"/>
        <v>46082</v>
      </c>
      <c r="F497" s="21" t="s">
        <v>94</v>
      </c>
      <c r="N497" s="5" t="s">
        <v>5</v>
      </c>
      <c r="O497" s="2"/>
      <c r="P497" s="2">
        <v>1620</v>
      </c>
    </row>
    <row r="498" spans="1:16" ht="14.25" hidden="1" customHeight="1">
      <c r="A498" s="5" t="s">
        <v>155</v>
      </c>
      <c r="B498" s="100">
        <v>46082</v>
      </c>
      <c r="C498" s="66">
        <f t="shared" si="12"/>
        <v>3</v>
      </c>
      <c r="D498" s="66">
        <f t="shared" si="13"/>
        <v>2026</v>
      </c>
      <c r="E498" s="67">
        <f t="shared" si="14"/>
        <v>46082</v>
      </c>
      <c r="F498" s="21" t="s">
        <v>95</v>
      </c>
      <c r="N498" s="5" t="s">
        <v>5</v>
      </c>
      <c r="O498" s="2"/>
      <c r="P498" s="2">
        <v>6202.73</v>
      </c>
    </row>
    <row r="499" spans="1:16" ht="14.25" hidden="1" customHeight="1">
      <c r="A499" s="5" t="s">
        <v>155</v>
      </c>
      <c r="B499" s="100">
        <v>46082</v>
      </c>
      <c r="C499" s="66">
        <f t="shared" si="12"/>
        <v>3</v>
      </c>
      <c r="D499" s="66">
        <f t="shared" si="13"/>
        <v>2026</v>
      </c>
      <c r="E499" s="67">
        <f t="shared" si="14"/>
        <v>46082</v>
      </c>
      <c r="F499" s="21" t="s">
        <v>79</v>
      </c>
      <c r="N499" s="5" t="s">
        <v>5</v>
      </c>
      <c r="O499" s="2"/>
      <c r="P499" s="2">
        <v>4563.21</v>
      </c>
    </row>
    <row r="500" spans="1:16" ht="14.25" hidden="1" customHeight="1">
      <c r="A500" s="5" t="s">
        <v>155</v>
      </c>
      <c r="B500" s="100">
        <v>46082</v>
      </c>
      <c r="C500" s="66">
        <f t="shared" si="12"/>
        <v>3</v>
      </c>
      <c r="D500" s="66">
        <f t="shared" si="13"/>
        <v>2026</v>
      </c>
      <c r="E500" s="67">
        <f t="shared" si="14"/>
        <v>46082</v>
      </c>
      <c r="F500" s="21" t="s">
        <v>161</v>
      </c>
      <c r="N500" s="5" t="s">
        <v>5</v>
      </c>
      <c r="O500" s="2"/>
      <c r="P500" s="2">
        <v>5977.25</v>
      </c>
    </row>
    <row r="501" spans="1:16" ht="14.25" hidden="1" customHeight="1">
      <c r="A501" s="5" t="s">
        <v>155</v>
      </c>
      <c r="B501" s="100">
        <v>46082</v>
      </c>
      <c r="C501" s="66">
        <f t="shared" si="12"/>
        <v>3</v>
      </c>
      <c r="D501" s="66">
        <f t="shared" si="13"/>
        <v>2026</v>
      </c>
      <c r="E501" s="67">
        <f t="shared" si="14"/>
        <v>46082</v>
      </c>
      <c r="F501" s="21" t="s">
        <v>41</v>
      </c>
      <c r="N501" s="5" t="s">
        <v>5</v>
      </c>
      <c r="O501" s="2"/>
      <c r="P501" s="2">
        <v>65.539999999999992</v>
      </c>
    </row>
    <row r="502" spans="1:16" ht="14.25" hidden="1" customHeight="1">
      <c r="A502" s="5" t="s">
        <v>155</v>
      </c>
      <c r="B502" s="100">
        <v>46113</v>
      </c>
      <c r="C502" s="66">
        <f t="shared" si="12"/>
        <v>4</v>
      </c>
      <c r="D502" s="66">
        <f t="shared" si="13"/>
        <v>2026</v>
      </c>
      <c r="E502" s="67">
        <f t="shared" si="14"/>
        <v>46113</v>
      </c>
      <c r="F502" s="21" t="s">
        <v>33</v>
      </c>
      <c r="N502" s="5" t="s">
        <v>5</v>
      </c>
      <c r="O502" s="2"/>
      <c r="P502" s="2">
        <v>0</v>
      </c>
    </row>
    <row r="503" spans="1:16" ht="14.25" hidden="1" customHeight="1">
      <c r="A503" s="5" t="s">
        <v>155</v>
      </c>
      <c r="B503" s="100">
        <v>46113</v>
      </c>
      <c r="C503" s="66">
        <f>MONTH(B504)</f>
        <v>4</v>
      </c>
      <c r="D503" s="66">
        <f>YEAR(B504)</f>
        <v>2026</v>
      </c>
      <c r="E503" s="67">
        <f>(C504&amp;"/"&amp;D504)*1</f>
        <v>46113</v>
      </c>
      <c r="F503" s="21" t="s">
        <v>37</v>
      </c>
      <c r="N503" s="5" t="s">
        <v>5</v>
      </c>
      <c r="O503" s="2"/>
      <c r="P503" s="2">
        <v>524.31999999999994</v>
      </c>
    </row>
    <row r="504" spans="1:16" ht="14.25" hidden="1" customHeight="1">
      <c r="A504" s="5" t="s">
        <v>155</v>
      </c>
      <c r="B504" s="100">
        <v>46113</v>
      </c>
      <c r="C504" s="66">
        <f t="shared" ref="C504:C758" si="15">MONTH(B504)</f>
        <v>4</v>
      </c>
      <c r="D504" s="66">
        <f t="shared" ref="D504:D758" si="16">YEAR(B504)</f>
        <v>2026</v>
      </c>
      <c r="E504" s="67">
        <f t="shared" ref="E504:E758" si="17">(C504&amp;"/"&amp;D504)*1</f>
        <v>46113</v>
      </c>
      <c r="F504" s="21" t="s">
        <v>40</v>
      </c>
      <c r="N504" s="5" t="s">
        <v>5</v>
      </c>
      <c r="O504" s="2"/>
      <c r="P504" s="2">
        <v>524.31999999999994</v>
      </c>
    </row>
    <row r="505" spans="1:16" ht="14.25" hidden="1" customHeight="1">
      <c r="A505" s="5" t="s">
        <v>155</v>
      </c>
      <c r="B505" s="100">
        <v>46113</v>
      </c>
      <c r="C505" s="66">
        <f t="shared" si="15"/>
        <v>4</v>
      </c>
      <c r="D505" s="66">
        <f t="shared" si="16"/>
        <v>2026</v>
      </c>
      <c r="E505" s="67">
        <f t="shared" si="17"/>
        <v>46113</v>
      </c>
      <c r="F505" s="21" t="s">
        <v>43</v>
      </c>
      <c r="N505" s="5" t="s">
        <v>5</v>
      </c>
      <c r="O505" s="2"/>
      <c r="P505" s="2">
        <v>6554</v>
      </c>
    </row>
    <row r="506" spans="1:16" ht="14.25" hidden="1" customHeight="1">
      <c r="A506" s="5" t="s">
        <v>155</v>
      </c>
      <c r="B506" s="100">
        <v>46113</v>
      </c>
      <c r="C506" s="66">
        <f t="shared" si="15"/>
        <v>4</v>
      </c>
      <c r="D506" s="66">
        <f t="shared" si="16"/>
        <v>2026</v>
      </c>
      <c r="E506" s="67">
        <f t="shared" si="17"/>
        <v>46113</v>
      </c>
      <c r="F506" s="21" t="s">
        <v>44</v>
      </c>
      <c r="N506" s="5" t="s">
        <v>5</v>
      </c>
      <c r="O506" s="2"/>
      <c r="P506" s="2">
        <v>0</v>
      </c>
    </row>
    <row r="507" spans="1:16" ht="14.25" hidden="1" customHeight="1">
      <c r="A507" s="5" t="s">
        <v>155</v>
      </c>
      <c r="B507" s="100">
        <v>46113</v>
      </c>
      <c r="C507" s="66">
        <f t="shared" si="15"/>
        <v>4</v>
      </c>
      <c r="D507" s="66">
        <f t="shared" si="16"/>
        <v>2026</v>
      </c>
      <c r="E507" s="67">
        <f t="shared" si="17"/>
        <v>46113</v>
      </c>
      <c r="F507" s="21" t="s">
        <v>45</v>
      </c>
      <c r="N507" s="5" t="s">
        <v>5</v>
      </c>
      <c r="O507" s="2"/>
      <c r="P507" s="2">
        <v>0</v>
      </c>
    </row>
    <row r="508" spans="1:16" ht="14.25" hidden="1" customHeight="1">
      <c r="A508" s="5" t="s">
        <v>155</v>
      </c>
      <c r="B508" s="100">
        <v>46113</v>
      </c>
      <c r="C508" s="66">
        <f t="shared" si="15"/>
        <v>4</v>
      </c>
      <c r="D508" s="66">
        <f t="shared" si="16"/>
        <v>2026</v>
      </c>
      <c r="E508" s="67">
        <f t="shared" si="17"/>
        <v>46113</v>
      </c>
      <c r="F508" s="21" t="s">
        <v>47</v>
      </c>
      <c r="N508" s="5" t="s">
        <v>5</v>
      </c>
      <c r="O508" s="2"/>
      <c r="P508" s="2">
        <v>137.63400000000001</v>
      </c>
    </row>
    <row r="509" spans="1:16" ht="14.25" hidden="1" customHeight="1">
      <c r="A509" s="5" t="s">
        <v>155</v>
      </c>
      <c r="B509" s="100">
        <v>46113</v>
      </c>
      <c r="C509" s="66">
        <f t="shared" si="15"/>
        <v>4</v>
      </c>
      <c r="D509" s="66">
        <f t="shared" si="16"/>
        <v>2026</v>
      </c>
      <c r="E509" s="67">
        <f t="shared" si="17"/>
        <v>46113</v>
      </c>
      <c r="F509" s="21" t="s">
        <v>98</v>
      </c>
      <c r="N509" s="5" t="s">
        <v>5</v>
      </c>
      <c r="O509" s="2"/>
      <c r="P509" s="2">
        <v>0</v>
      </c>
    </row>
    <row r="510" spans="1:16" ht="14.25" hidden="1" customHeight="1">
      <c r="A510" s="5" t="s">
        <v>155</v>
      </c>
      <c r="B510" s="100">
        <v>46113</v>
      </c>
      <c r="C510" s="66">
        <f t="shared" si="15"/>
        <v>4</v>
      </c>
      <c r="D510" s="66">
        <f t="shared" si="16"/>
        <v>2026</v>
      </c>
      <c r="E510" s="67">
        <f t="shared" si="17"/>
        <v>46113</v>
      </c>
      <c r="F510" s="21" t="s">
        <v>80</v>
      </c>
      <c r="N510" s="5" t="s">
        <v>5</v>
      </c>
      <c r="O510" s="2"/>
      <c r="P510" s="2">
        <v>1900</v>
      </c>
    </row>
    <row r="511" spans="1:16" ht="14.25" hidden="1" customHeight="1">
      <c r="A511" s="5" t="s">
        <v>155</v>
      </c>
      <c r="B511" s="100">
        <v>46113</v>
      </c>
      <c r="C511" s="66">
        <f t="shared" si="15"/>
        <v>4</v>
      </c>
      <c r="D511" s="66">
        <f t="shared" si="16"/>
        <v>2026</v>
      </c>
      <c r="E511" s="67">
        <f t="shared" si="17"/>
        <v>46113</v>
      </c>
      <c r="F511" s="21" t="s">
        <v>77</v>
      </c>
      <c r="N511" s="5" t="s">
        <v>5</v>
      </c>
      <c r="O511" s="2"/>
      <c r="P511" s="2">
        <v>0</v>
      </c>
    </row>
    <row r="512" spans="1:16" ht="14.25" hidden="1" customHeight="1">
      <c r="A512" s="5" t="s">
        <v>155</v>
      </c>
      <c r="B512" s="100">
        <v>46113</v>
      </c>
      <c r="C512" s="66">
        <f t="shared" si="15"/>
        <v>4</v>
      </c>
      <c r="D512" s="66">
        <f t="shared" si="16"/>
        <v>2026</v>
      </c>
      <c r="E512" s="67">
        <f t="shared" si="17"/>
        <v>46113</v>
      </c>
      <c r="F512" s="21" t="s">
        <v>78</v>
      </c>
      <c r="N512" s="5" t="s">
        <v>5</v>
      </c>
      <c r="O512" s="2"/>
      <c r="P512" s="2">
        <v>0</v>
      </c>
    </row>
    <row r="513" spans="1:16" ht="14.25" hidden="1" customHeight="1">
      <c r="A513" s="5" t="s">
        <v>155</v>
      </c>
      <c r="B513" s="100">
        <v>46113</v>
      </c>
      <c r="C513" s="66">
        <f t="shared" si="15"/>
        <v>4</v>
      </c>
      <c r="D513" s="66">
        <f t="shared" si="16"/>
        <v>2026</v>
      </c>
      <c r="E513" s="67">
        <f t="shared" si="17"/>
        <v>46113</v>
      </c>
      <c r="F513" s="21" t="s">
        <v>49</v>
      </c>
      <c r="N513" s="5" t="s">
        <v>5</v>
      </c>
      <c r="O513" s="2"/>
      <c r="P513" s="2">
        <v>2142.6499999999996</v>
      </c>
    </row>
    <row r="514" spans="1:16" ht="14.25" hidden="1" customHeight="1">
      <c r="A514" s="5" t="s">
        <v>155</v>
      </c>
      <c r="B514" s="100">
        <v>46113</v>
      </c>
      <c r="C514" s="66">
        <f t="shared" si="15"/>
        <v>4</v>
      </c>
      <c r="D514" s="66">
        <f t="shared" si="16"/>
        <v>2026</v>
      </c>
      <c r="E514" s="67">
        <f t="shared" si="17"/>
        <v>46113</v>
      </c>
      <c r="F514" s="21" t="s">
        <v>55</v>
      </c>
      <c r="N514" s="5" t="s">
        <v>5</v>
      </c>
      <c r="O514" s="2"/>
      <c r="P514" s="2">
        <v>2858.51</v>
      </c>
    </row>
    <row r="515" spans="1:16" ht="14.25" hidden="1" customHeight="1">
      <c r="A515" s="5" t="s">
        <v>155</v>
      </c>
      <c r="B515" s="100">
        <v>46113</v>
      </c>
      <c r="C515" s="66">
        <f t="shared" si="15"/>
        <v>4</v>
      </c>
      <c r="D515" s="66">
        <f t="shared" si="16"/>
        <v>2026</v>
      </c>
      <c r="E515" s="67">
        <f t="shared" si="17"/>
        <v>46113</v>
      </c>
      <c r="F515" s="21" t="s">
        <v>54</v>
      </c>
      <c r="N515" s="5" t="s">
        <v>5</v>
      </c>
      <c r="O515" s="2"/>
      <c r="P515" s="2">
        <v>360</v>
      </c>
    </row>
    <row r="516" spans="1:16" ht="14.25" hidden="1" customHeight="1">
      <c r="A516" s="5" t="s">
        <v>155</v>
      </c>
      <c r="B516" s="100">
        <v>46113</v>
      </c>
      <c r="C516" s="66">
        <f t="shared" si="15"/>
        <v>4</v>
      </c>
      <c r="D516" s="66">
        <f t="shared" si="16"/>
        <v>2026</v>
      </c>
      <c r="E516" s="67">
        <f t="shared" si="17"/>
        <v>46113</v>
      </c>
      <c r="F516" s="21" t="s">
        <v>82</v>
      </c>
      <c r="N516" s="5" t="s">
        <v>5</v>
      </c>
      <c r="O516" s="2"/>
      <c r="P516" s="2">
        <v>5217.92</v>
      </c>
    </row>
    <row r="517" spans="1:16" ht="14.25" hidden="1" customHeight="1">
      <c r="A517" s="5" t="s">
        <v>155</v>
      </c>
      <c r="B517" s="100">
        <v>46113</v>
      </c>
      <c r="C517" s="66">
        <f t="shared" si="15"/>
        <v>4</v>
      </c>
      <c r="D517" s="66">
        <f t="shared" si="16"/>
        <v>2026</v>
      </c>
      <c r="E517" s="67">
        <f t="shared" si="17"/>
        <v>46113</v>
      </c>
      <c r="F517" s="21" t="s">
        <v>61</v>
      </c>
      <c r="N517" s="5" t="s">
        <v>5</v>
      </c>
      <c r="O517" s="2"/>
      <c r="P517" s="2">
        <v>714.66</v>
      </c>
    </row>
    <row r="518" spans="1:16" ht="14.25" hidden="1" customHeight="1">
      <c r="A518" s="5" t="s">
        <v>155</v>
      </c>
      <c r="B518" s="100">
        <v>46113</v>
      </c>
      <c r="C518" s="66">
        <f t="shared" si="15"/>
        <v>4</v>
      </c>
      <c r="D518" s="66">
        <f t="shared" si="16"/>
        <v>2026</v>
      </c>
      <c r="E518" s="67">
        <f t="shared" si="17"/>
        <v>46113</v>
      </c>
      <c r="F518" s="21" t="s">
        <v>87</v>
      </c>
      <c r="N518" s="5" t="s">
        <v>5</v>
      </c>
      <c r="O518" s="2"/>
      <c r="P518" s="2">
        <v>9000</v>
      </c>
    </row>
    <row r="519" spans="1:16" ht="14.25" hidden="1" customHeight="1">
      <c r="A519" s="5" t="s">
        <v>155</v>
      </c>
      <c r="B519" s="100">
        <v>46113</v>
      </c>
      <c r="C519" s="66">
        <f t="shared" si="15"/>
        <v>4</v>
      </c>
      <c r="D519" s="66">
        <f t="shared" si="16"/>
        <v>2026</v>
      </c>
      <c r="E519" s="67">
        <f t="shared" si="17"/>
        <v>46113</v>
      </c>
      <c r="F519" s="21" t="s">
        <v>90</v>
      </c>
      <c r="N519" s="5" t="s">
        <v>5</v>
      </c>
      <c r="O519" s="2"/>
      <c r="P519" s="2">
        <v>2000</v>
      </c>
    </row>
    <row r="520" spans="1:16" ht="14.25" hidden="1" customHeight="1">
      <c r="A520" s="5" t="s">
        <v>155</v>
      </c>
      <c r="B520" s="100">
        <v>46113</v>
      </c>
      <c r="C520" s="66">
        <f t="shared" si="15"/>
        <v>4</v>
      </c>
      <c r="D520" s="66">
        <f t="shared" si="16"/>
        <v>2026</v>
      </c>
      <c r="E520" s="67">
        <f t="shared" si="17"/>
        <v>46113</v>
      </c>
      <c r="F520" s="21" t="s">
        <v>91</v>
      </c>
      <c r="N520" s="5" t="s">
        <v>5</v>
      </c>
      <c r="O520" s="2"/>
      <c r="P520" s="2">
        <v>4207</v>
      </c>
    </row>
    <row r="521" spans="1:16" ht="14.25" hidden="1" customHeight="1">
      <c r="A521" s="5" t="s">
        <v>155</v>
      </c>
      <c r="B521" s="100">
        <v>46113</v>
      </c>
      <c r="C521" s="66">
        <f t="shared" si="15"/>
        <v>4</v>
      </c>
      <c r="D521" s="66">
        <f t="shared" si="16"/>
        <v>2026</v>
      </c>
      <c r="E521" s="67">
        <f t="shared" si="17"/>
        <v>46113</v>
      </c>
      <c r="F521" s="21" t="s">
        <v>92</v>
      </c>
      <c r="N521" s="5" t="s">
        <v>5</v>
      </c>
      <c r="O521" s="2"/>
      <c r="P521" s="2">
        <v>1267.33</v>
      </c>
    </row>
    <row r="522" spans="1:16" ht="14.25" hidden="1" customHeight="1">
      <c r="A522" s="5" t="s">
        <v>155</v>
      </c>
      <c r="B522" s="100">
        <v>46113</v>
      </c>
      <c r="C522" s="66">
        <f t="shared" si="15"/>
        <v>4</v>
      </c>
      <c r="D522" s="66">
        <f t="shared" si="16"/>
        <v>2026</v>
      </c>
      <c r="E522" s="67">
        <f t="shared" si="17"/>
        <v>46113</v>
      </c>
      <c r="F522" s="21" t="s">
        <v>93</v>
      </c>
      <c r="N522" s="5" t="s">
        <v>5</v>
      </c>
      <c r="O522" s="2"/>
      <c r="P522" s="2">
        <v>3600</v>
      </c>
    </row>
    <row r="523" spans="1:16" ht="14.25" hidden="1" customHeight="1">
      <c r="A523" s="5" t="s">
        <v>155</v>
      </c>
      <c r="B523" s="100">
        <v>46113</v>
      </c>
      <c r="C523" s="66">
        <f t="shared" si="15"/>
        <v>4</v>
      </c>
      <c r="D523" s="66">
        <f t="shared" si="16"/>
        <v>2026</v>
      </c>
      <c r="E523" s="67">
        <f t="shared" si="17"/>
        <v>46113</v>
      </c>
      <c r="F523" s="21" t="s">
        <v>94</v>
      </c>
      <c r="N523" s="5" t="s">
        <v>5</v>
      </c>
      <c r="O523" s="2"/>
      <c r="P523" s="2">
        <v>1620</v>
      </c>
    </row>
    <row r="524" spans="1:16" ht="14.25" hidden="1" customHeight="1">
      <c r="A524" s="5" t="s">
        <v>155</v>
      </c>
      <c r="B524" s="100">
        <v>46113</v>
      </c>
      <c r="C524" s="66">
        <f t="shared" si="15"/>
        <v>4</v>
      </c>
      <c r="D524" s="66">
        <f t="shared" si="16"/>
        <v>2026</v>
      </c>
      <c r="E524" s="67">
        <f t="shared" si="17"/>
        <v>46113</v>
      </c>
      <c r="F524" s="21" t="s">
        <v>95</v>
      </c>
      <c r="N524" s="5" t="s">
        <v>5</v>
      </c>
      <c r="O524" s="2"/>
      <c r="P524" s="2">
        <v>6202.73</v>
      </c>
    </row>
    <row r="525" spans="1:16" ht="14.25" hidden="1" customHeight="1">
      <c r="A525" s="5" t="s">
        <v>155</v>
      </c>
      <c r="B525" s="100">
        <v>46113</v>
      </c>
      <c r="C525" s="66">
        <f t="shared" si="15"/>
        <v>4</v>
      </c>
      <c r="D525" s="66">
        <f t="shared" si="16"/>
        <v>2026</v>
      </c>
      <c r="E525" s="67">
        <f t="shared" si="17"/>
        <v>46113</v>
      </c>
      <c r="F525" s="21" t="s">
        <v>79</v>
      </c>
      <c r="N525" s="5" t="s">
        <v>5</v>
      </c>
      <c r="O525" s="2"/>
      <c r="P525" s="2">
        <v>4563.21</v>
      </c>
    </row>
    <row r="526" spans="1:16" ht="14.25" hidden="1" customHeight="1">
      <c r="A526" s="5" t="s">
        <v>155</v>
      </c>
      <c r="B526" s="100">
        <v>46113</v>
      </c>
      <c r="C526" s="66">
        <f t="shared" si="15"/>
        <v>4</v>
      </c>
      <c r="D526" s="66">
        <f t="shared" si="16"/>
        <v>2026</v>
      </c>
      <c r="E526" s="67">
        <f t="shared" si="17"/>
        <v>46113</v>
      </c>
      <c r="F526" s="21" t="s">
        <v>161</v>
      </c>
      <c r="N526" s="5" t="s">
        <v>5</v>
      </c>
      <c r="O526" s="2"/>
      <c r="P526" s="2">
        <v>5977.25</v>
      </c>
    </row>
    <row r="527" spans="1:16" ht="14.25" hidden="1" customHeight="1">
      <c r="A527" s="5" t="s">
        <v>155</v>
      </c>
      <c r="B527" s="100">
        <v>46113</v>
      </c>
      <c r="C527" s="66">
        <f t="shared" si="15"/>
        <v>4</v>
      </c>
      <c r="D527" s="66">
        <f t="shared" si="16"/>
        <v>2026</v>
      </c>
      <c r="E527" s="67">
        <f t="shared" si="17"/>
        <v>46113</v>
      </c>
      <c r="F527" s="21" t="s">
        <v>41</v>
      </c>
      <c r="N527" s="5" t="s">
        <v>5</v>
      </c>
      <c r="O527" s="2"/>
      <c r="P527" s="2">
        <v>65.539999999999992</v>
      </c>
    </row>
    <row r="528" spans="1:16" ht="14.25" hidden="1" customHeight="1">
      <c r="A528" s="5" t="s">
        <v>155</v>
      </c>
      <c r="B528" s="100">
        <v>46143</v>
      </c>
      <c r="C528" s="66">
        <f t="shared" si="15"/>
        <v>5</v>
      </c>
      <c r="D528" s="66">
        <f t="shared" si="16"/>
        <v>2026</v>
      </c>
      <c r="E528" s="67">
        <f t="shared" si="17"/>
        <v>46143</v>
      </c>
      <c r="F528" s="21" t="s">
        <v>33</v>
      </c>
      <c r="N528" s="5" t="s">
        <v>5</v>
      </c>
      <c r="O528" s="2"/>
      <c r="P528" s="2">
        <v>0</v>
      </c>
    </row>
    <row r="529" spans="1:16" ht="14.25" hidden="1" customHeight="1">
      <c r="A529" s="5" t="s">
        <v>155</v>
      </c>
      <c r="B529" s="100">
        <v>46143</v>
      </c>
      <c r="C529" s="66">
        <f t="shared" si="15"/>
        <v>5</v>
      </c>
      <c r="D529" s="66">
        <f t="shared" si="16"/>
        <v>2026</v>
      </c>
      <c r="E529" s="67">
        <f t="shared" si="17"/>
        <v>46143</v>
      </c>
      <c r="F529" s="21" t="s">
        <v>37</v>
      </c>
      <c r="N529" s="5" t="s">
        <v>5</v>
      </c>
      <c r="O529" s="2"/>
      <c r="P529" s="2">
        <v>524.31999999999994</v>
      </c>
    </row>
    <row r="530" spans="1:16" ht="14.25" hidden="1" customHeight="1">
      <c r="A530" s="5" t="s">
        <v>155</v>
      </c>
      <c r="B530" s="100">
        <v>46143</v>
      </c>
      <c r="C530" s="66">
        <f t="shared" si="15"/>
        <v>5</v>
      </c>
      <c r="D530" s="66">
        <f t="shared" si="16"/>
        <v>2026</v>
      </c>
      <c r="E530" s="67">
        <f t="shared" si="17"/>
        <v>46143</v>
      </c>
      <c r="F530" s="21" t="s">
        <v>40</v>
      </c>
      <c r="N530" s="5" t="s">
        <v>5</v>
      </c>
      <c r="O530" s="2"/>
      <c r="P530" s="2">
        <v>524.31999999999994</v>
      </c>
    </row>
    <row r="531" spans="1:16" ht="14.25" hidden="1" customHeight="1">
      <c r="A531" s="5" t="s">
        <v>155</v>
      </c>
      <c r="B531" s="100">
        <v>46143</v>
      </c>
      <c r="C531" s="66">
        <f t="shared" si="15"/>
        <v>5</v>
      </c>
      <c r="D531" s="66">
        <f t="shared" si="16"/>
        <v>2026</v>
      </c>
      <c r="E531" s="67">
        <f t="shared" si="17"/>
        <v>46143</v>
      </c>
      <c r="F531" s="21" t="s">
        <v>43</v>
      </c>
      <c r="N531" s="5" t="s">
        <v>5</v>
      </c>
      <c r="O531" s="2"/>
      <c r="P531" s="2">
        <v>6554</v>
      </c>
    </row>
    <row r="532" spans="1:16" ht="14.25" hidden="1" customHeight="1">
      <c r="A532" s="5" t="s">
        <v>155</v>
      </c>
      <c r="B532" s="100">
        <v>46143</v>
      </c>
      <c r="C532" s="66">
        <f t="shared" si="15"/>
        <v>5</v>
      </c>
      <c r="D532" s="66">
        <f t="shared" si="16"/>
        <v>2026</v>
      </c>
      <c r="E532" s="67">
        <f t="shared" si="17"/>
        <v>46143</v>
      </c>
      <c r="F532" s="21" t="s">
        <v>44</v>
      </c>
      <c r="N532" s="5" t="s">
        <v>5</v>
      </c>
      <c r="O532" s="2"/>
      <c r="P532" s="2">
        <v>0</v>
      </c>
    </row>
    <row r="533" spans="1:16" ht="14.25" hidden="1" customHeight="1">
      <c r="A533" s="5" t="s">
        <v>155</v>
      </c>
      <c r="B533" s="100">
        <v>46143</v>
      </c>
      <c r="C533" s="66">
        <f t="shared" si="15"/>
        <v>5</v>
      </c>
      <c r="D533" s="66">
        <f t="shared" si="16"/>
        <v>2026</v>
      </c>
      <c r="E533" s="67">
        <f t="shared" si="17"/>
        <v>46143</v>
      </c>
      <c r="F533" s="21" t="s">
        <v>45</v>
      </c>
      <c r="N533" s="5" t="s">
        <v>5</v>
      </c>
      <c r="O533" s="2"/>
      <c r="P533" s="2">
        <v>0</v>
      </c>
    </row>
    <row r="534" spans="1:16" ht="14.25" hidden="1" customHeight="1">
      <c r="A534" s="5" t="s">
        <v>155</v>
      </c>
      <c r="B534" s="100">
        <v>46143</v>
      </c>
      <c r="C534" s="66">
        <f t="shared" si="15"/>
        <v>5</v>
      </c>
      <c r="D534" s="66">
        <f t="shared" si="16"/>
        <v>2026</v>
      </c>
      <c r="E534" s="67">
        <f t="shared" si="17"/>
        <v>46143</v>
      </c>
      <c r="F534" s="21" t="s">
        <v>47</v>
      </c>
      <c r="N534" s="5" t="s">
        <v>5</v>
      </c>
      <c r="O534" s="2"/>
      <c r="P534" s="2">
        <v>137.63400000000001</v>
      </c>
    </row>
    <row r="535" spans="1:16" ht="14.25" hidden="1" customHeight="1">
      <c r="A535" s="5" t="s">
        <v>155</v>
      </c>
      <c r="B535" s="100">
        <v>46143</v>
      </c>
      <c r="C535" s="66">
        <f t="shared" si="15"/>
        <v>5</v>
      </c>
      <c r="D535" s="66">
        <f t="shared" si="16"/>
        <v>2026</v>
      </c>
      <c r="E535" s="67">
        <f t="shared" si="17"/>
        <v>46143</v>
      </c>
      <c r="F535" s="21" t="s">
        <v>98</v>
      </c>
      <c r="N535" s="5" t="s">
        <v>5</v>
      </c>
      <c r="O535" s="2"/>
      <c r="P535" s="2">
        <v>0</v>
      </c>
    </row>
    <row r="536" spans="1:16" ht="14.25" hidden="1" customHeight="1">
      <c r="A536" s="5" t="s">
        <v>155</v>
      </c>
      <c r="B536" s="100">
        <v>46143</v>
      </c>
      <c r="C536" s="66">
        <f t="shared" si="15"/>
        <v>5</v>
      </c>
      <c r="D536" s="66">
        <f t="shared" si="16"/>
        <v>2026</v>
      </c>
      <c r="E536" s="67">
        <f t="shared" si="17"/>
        <v>46143</v>
      </c>
      <c r="F536" s="21" t="s">
        <v>80</v>
      </c>
      <c r="N536" s="5" t="s">
        <v>5</v>
      </c>
      <c r="O536" s="2"/>
      <c r="P536" s="2">
        <v>1900</v>
      </c>
    </row>
    <row r="537" spans="1:16" ht="14.25" hidden="1" customHeight="1">
      <c r="A537" s="5" t="s">
        <v>155</v>
      </c>
      <c r="B537" s="100">
        <v>46143</v>
      </c>
      <c r="C537" s="66">
        <f t="shared" si="15"/>
        <v>5</v>
      </c>
      <c r="D537" s="66">
        <f t="shared" si="16"/>
        <v>2026</v>
      </c>
      <c r="E537" s="67">
        <f t="shared" si="17"/>
        <v>46143</v>
      </c>
      <c r="F537" s="21" t="s">
        <v>77</v>
      </c>
      <c r="N537" s="5" t="s">
        <v>5</v>
      </c>
      <c r="O537" s="2"/>
      <c r="P537" s="2">
        <v>0</v>
      </c>
    </row>
    <row r="538" spans="1:16" ht="14.25" hidden="1" customHeight="1">
      <c r="A538" s="5" t="s">
        <v>155</v>
      </c>
      <c r="B538" s="100">
        <v>46143</v>
      </c>
      <c r="C538" s="66">
        <f t="shared" si="15"/>
        <v>5</v>
      </c>
      <c r="D538" s="66">
        <f t="shared" si="16"/>
        <v>2026</v>
      </c>
      <c r="E538" s="67">
        <f t="shared" si="17"/>
        <v>46143</v>
      </c>
      <c r="F538" s="21" t="s">
        <v>78</v>
      </c>
      <c r="N538" s="5" t="s">
        <v>5</v>
      </c>
      <c r="O538" s="2"/>
      <c r="P538" s="2">
        <v>0</v>
      </c>
    </row>
    <row r="539" spans="1:16" ht="14.25" hidden="1" customHeight="1">
      <c r="A539" s="5" t="s">
        <v>155</v>
      </c>
      <c r="B539" s="100">
        <v>46143</v>
      </c>
      <c r="C539" s="66">
        <f t="shared" si="15"/>
        <v>5</v>
      </c>
      <c r="D539" s="66">
        <f t="shared" si="16"/>
        <v>2026</v>
      </c>
      <c r="E539" s="67">
        <f t="shared" si="17"/>
        <v>46143</v>
      </c>
      <c r="F539" s="21" t="s">
        <v>49</v>
      </c>
      <c r="N539" s="5" t="s">
        <v>5</v>
      </c>
      <c r="O539" s="2"/>
      <c r="P539" s="2">
        <v>2142.6499999999996</v>
      </c>
    </row>
    <row r="540" spans="1:16" ht="14.25" hidden="1" customHeight="1">
      <c r="A540" s="5" t="s">
        <v>155</v>
      </c>
      <c r="B540" s="100">
        <v>46143</v>
      </c>
      <c r="C540" s="66">
        <f t="shared" si="15"/>
        <v>5</v>
      </c>
      <c r="D540" s="66">
        <f t="shared" si="16"/>
        <v>2026</v>
      </c>
      <c r="E540" s="67">
        <f t="shared" si="17"/>
        <v>46143</v>
      </c>
      <c r="F540" s="21" t="s">
        <v>55</v>
      </c>
      <c r="N540" s="5" t="s">
        <v>5</v>
      </c>
      <c r="O540" s="2"/>
      <c r="P540" s="2">
        <v>2858.51</v>
      </c>
    </row>
    <row r="541" spans="1:16" ht="14.25" hidden="1" customHeight="1">
      <c r="A541" s="5" t="s">
        <v>155</v>
      </c>
      <c r="B541" s="100">
        <v>46143</v>
      </c>
      <c r="C541" s="66">
        <f t="shared" si="15"/>
        <v>5</v>
      </c>
      <c r="D541" s="66">
        <f t="shared" si="16"/>
        <v>2026</v>
      </c>
      <c r="E541" s="67">
        <f t="shared" si="17"/>
        <v>46143</v>
      </c>
      <c r="F541" s="21" t="s">
        <v>54</v>
      </c>
      <c r="N541" s="5" t="s">
        <v>5</v>
      </c>
      <c r="O541" s="2"/>
      <c r="P541" s="2">
        <v>360</v>
      </c>
    </row>
    <row r="542" spans="1:16" ht="14.25" hidden="1" customHeight="1">
      <c r="A542" s="5" t="s">
        <v>155</v>
      </c>
      <c r="B542" s="100">
        <v>46143</v>
      </c>
      <c r="C542" s="66">
        <f t="shared" si="15"/>
        <v>5</v>
      </c>
      <c r="D542" s="66">
        <f t="shared" si="16"/>
        <v>2026</v>
      </c>
      <c r="E542" s="67">
        <f t="shared" si="17"/>
        <v>46143</v>
      </c>
      <c r="F542" s="21" t="s">
        <v>82</v>
      </c>
      <c r="N542" s="5" t="s">
        <v>5</v>
      </c>
      <c r="O542" s="2"/>
      <c r="P542" s="2">
        <v>5217.92</v>
      </c>
    </row>
    <row r="543" spans="1:16" ht="14.25" hidden="1" customHeight="1">
      <c r="A543" s="5" t="s">
        <v>155</v>
      </c>
      <c r="B543" s="100">
        <v>46143</v>
      </c>
      <c r="C543" s="66">
        <f t="shared" si="15"/>
        <v>5</v>
      </c>
      <c r="D543" s="66">
        <f t="shared" si="16"/>
        <v>2026</v>
      </c>
      <c r="E543" s="67">
        <f t="shared" si="17"/>
        <v>46143</v>
      </c>
      <c r="F543" s="21" t="s">
        <v>61</v>
      </c>
      <c r="N543" s="5" t="s">
        <v>5</v>
      </c>
      <c r="O543" s="2"/>
      <c r="P543" s="2">
        <v>714.66</v>
      </c>
    </row>
    <row r="544" spans="1:16" ht="14.25" hidden="1" customHeight="1">
      <c r="A544" s="5" t="s">
        <v>155</v>
      </c>
      <c r="B544" s="100">
        <v>46143</v>
      </c>
      <c r="C544" s="66">
        <f t="shared" si="15"/>
        <v>5</v>
      </c>
      <c r="D544" s="66">
        <f t="shared" si="16"/>
        <v>2026</v>
      </c>
      <c r="E544" s="67">
        <f t="shared" si="17"/>
        <v>46143</v>
      </c>
      <c r="F544" s="21" t="s">
        <v>87</v>
      </c>
      <c r="N544" s="5" t="s">
        <v>5</v>
      </c>
      <c r="O544" s="2"/>
      <c r="P544" s="2">
        <v>9000</v>
      </c>
    </row>
    <row r="545" spans="1:16" ht="14.25" hidden="1" customHeight="1">
      <c r="A545" s="5" t="s">
        <v>155</v>
      </c>
      <c r="B545" s="100">
        <v>46143</v>
      </c>
      <c r="C545" s="66">
        <f t="shared" si="15"/>
        <v>5</v>
      </c>
      <c r="D545" s="66">
        <f t="shared" si="16"/>
        <v>2026</v>
      </c>
      <c r="E545" s="67">
        <f t="shared" si="17"/>
        <v>46143</v>
      </c>
      <c r="F545" s="21" t="s">
        <v>90</v>
      </c>
      <c r="N545" s="5" t="s">
        <v>5</v>
      </c>
      <c r="O545" s="2"/>
      <c r="P545" s="2">
        <v>2000</v>
      </c>
    </row>
    <row r="546" spans="1:16" ht="14.25" hidden="1" customHeight="1">
      <c r="A546" s="5" t="s">
        <v>155</v>
      </c>
      <c r="B546" s="100">
        <v>46143</v>
      </c>
      <c r="C546" s="66">
        <f t="shared" si="15"/>
        <v>5</v>
      </c>
      <c r="D546" s="66">
        <f t="shared" si="16"/>
        <v>2026</v>
      </c>
      <c r="E546" s="67">
        <f t="shared" si="17"/>
        <v>46143</v>
      </c>
      <c r="F546" s="21" t="s">
        <v>91</v>
      </c>
      <c r="N546" s="5" t="s">
        <v>5</v>
      </c>
      <c r="O546" s="2"/>
      <c r="P546" s="2">
        <v>4207</v>
      </c>
    </row>
    <row r="547" spans="1:16" ht="14.25" hidden="1" customHeight="1">
      <c r="A547" s="5" t="s">
        <v>155</v>
      </c>
      <c r="B547" s="100">
        <v>46143</v>
      </c>
      <c r="C547" s="66">
        <f t="shared" si="15"/>
        <v>5</v>
      </c>
      <c r="D547" s="66">
        <f t="shared" si="16"/>
        <v>2026</v>
      </c>
      <c r="E547" s="67">
        <f t="shared" si="17"/>
        <v>46143</v>
      </c>
      <c r="F547" s="21" t="s">
        <v>92</v>
      </c>
      <c r="N547" s="5" t="s">
        <v>5</v>
      </c>
      <c r="O547" s="2"/>
      <c r="P547" s="2">
        <v>1267.33</v>
      </c>
    </row>
    <row r="548" spans="1:16" ht="14.25" hidden="1" customHeight="1">
      <c r="A548" s="5" t="s">
        <v>155</v>
      </c>
      <c r="B548" s="100">
        <v>46143</v>
      </c>
      <c r="C548" s="66">
        <f t="shared" si="15"/>
        <v>5</v>
      </c>
      <c r="D548" s="66">
        <f t="shared" si="16"/>
        <v>2026</v>
      </c>
      <c r="E548" s="67">
        <f t="shared" si="17"/>
        <v>46143</v>
      </c>
      <c r="F548" s="21" t="s">
        <v>93</v>
      </c>
      <c r="N548" s="5" t="s">
        <v>5</v>
      </c>
      <c r="O548" s="2"/>
      <c r="P548" s="2">
        <v>3600</v>
      </c>
    </row>
    <row r="549" spans="1:16" ht="14.25" hidden="1" customHeight="1">
      <c r="A549" s="5" t="s">
        <v>155</v>
      </c>
      <c r="B549" s="100">
        <v>46143</v>
      </c>
      <c r="C549" s="66">
        <f t="shared" si="15"/>
        <v>5</v>
      </c>
      <c r="D549" s="66">
        <f t="shared" si="16"/>
        <v>2026</v>
      </c>
      <c r="E549" s="67">
        <f t="shared" si="17"/>
        <v>46143</v>
      </c>
      <c r="F549" s="21" t="s">
        <v>94</v>
      </c>
      <c r="N549" s="5" t="s">
        <v>5</v>
      </c>
      <c r="O549" s="2"/>
      <c r="P549" s="2">
        <v>1620</v>
      </c>
    </row>
    <row r="550" spans="1:16" ht="14.25" hidden="1" customHeight="1">
      <c r="A550" s="5" t="s">
        <v>155</v>
      </c>
      <c r="B550" s="100">
        <v>46143</v>
      </c>
      <c r="C550" s="66">
        <f t="shared" si="15"/>
        <v>5</v>
      </c>
      <c r="D550" s="66">
        <f t="shared" si="16"/>
        <v>2026</v>
      </c>
      <c r="E550" s="67">
        <f t="shared" si="17"/>
        <v>46143</v>
      </c>
      <c r="F550" s="21" t="s">
        <v>95</v>
      </c>
      <c r="N550" s="5" t="s">
        <v>5</v>
      </c>
      <c r="O550" s="2"/>
      <c r="P550" s="2">
        <v>6202.73</v>
      </c>
    </row>
    <row r="551" spans="1:16" ht="14.25" hidden="1" customHeight="1">
      <c r="A551" s="5" t="s">
        <v>155</v>
      </c>
      <c r="B551" s="100">
        <v>46143</v>
      </c>
      <c r="C551" s="66">
        <f t="shared" si="15"/>
        <v>5</v>
      </c>
      <c r="D551" s="66">
        <f t="shared" si="16"/>
        <v>2026</v>
      </c>
      <c r="E551" s="67">
        <f t="shared" si="17"/>
        <v>46143</v>
      </c>
      <c r="F551" s="21" t="s">
        <v>79</v>
      </c>
      <c r="N551" s="5" t="s">
        <v>5</v>
      </c>
      <c r="O551" s="2"/>
      <c r="P551" s="2">
        <v>4563.21</v>
      </c>
    </row>
    <row r="552" spans="1:16" ht="14.25" hidden="1" customHeight="1">
      <c r="A552" s="5" t="s">
        <v>155</v>
      </c>
      <c r="B552" s="100">
        <v>46143</v>
      </c>
      <c r="C552" s="66">
        <f t="shared" si="15"/>
        <v>5</v>
      </c>
      <c r="D552" s="66">
        <f t="shared" si="16"/>
        <v>2026</v>
      </c>
      <c r="E552" s="67">
        <f t="shared" si="17"/>
        <v>46143</v>
      </c>
      <c r="F552" s="21" t="s">
        <v>161</v>
      </c>
      <c r="N552" s="5" t="s">
        <v>5</v>
      </c>
      <c r="O552" s="2"/>
      <c r="P552" s="2">
        <v>5977.25</v>
      </c>
    </row>
    <row r="553" spans="1:16" ht="14.25" hidden="1" customHeight="1">
      <c r="A553" s="5" t="s">
        <v>155</v>
      </c>
      <c r="B553" s="100">
        <v>46143</v>
      </c>
      <c r="C553" s="66">
        <f t="shared" si="15"/>
        <v>5</v>
      </c>
      <c r="D553" s="66">
        <f t="shared" si="16"/>
        <v>2026</v>
      </c>
      <c r="E553" s="67">
        <f t="shared" si="17"/>
        <v>46143</v>
      </c>
      <c r="F553" s="21" t="s">
        <v>41</v>
      </c>
      <c r="N553" s="5" t="s">
        <v>5</v>
      </c>
      <c r="O553" s="2"/>
      <c r="P553" s="2">
        <v>65.539999999999992</v>
      </c>
    </row>
    <row r="554" spans="1:16" ht="14.25" hidden="1" customHeight="1">
      <c r="A554" s="5" t="s">
        <v>155</v>
      </c>
      <c r="B554" s="100">
        <v>46174</v>
      </c>
      <c r="C554" s="66">
        <f t="shared" si="15"/>
        <v>6</v>
      </c>
      <c r="D554" s="66">
        <f t="shared" si="16"/>
        <v>2026</v>
      </c>
      <c r="E554" s="67">
        <f t="shared" si="17"/>
        <v>46174</v>
      </c>
      <c r="F554" s="21" t="s">
        <v>33</v>
      </c>
      <c r="N554" s="5" t="s">
        <v>5</v>
      </c>
      <c r="O554" s="2"/>
      <c r="P554" s="2">
        <v>0</v>
      </c>
    </row>
    <row r="555" spans="1:16" ht="14.25" hidden="1" customHeight="1">
      <c r="A555" s="5" t="s">
        <v>155</v>
      </c>
      <c r="B555" s="100">
        <v>46174</v>
      </c>
      <c r="C555" s="66">
        <f t="shared" si="15"/>
        <v>6</v>
      </c>
      <c r="D555" s="66">
        <f t="shared" si="16"/>
        <v>2026</v>
      </c>
      <c r="E555" s="67">
        <f t="shared" si="17"/>
        <v>46174</v>
      </c>
      <c r="F555" s="21" t="s">
        <v>37</v>
      </c>
      <c r="N555" s="5" t="s">
        <v>5</v>
      </c>
      <c r="O555" s="2"/>
      <c r="P555" s="2">
        <v>524.31999999999994</v>
      </c>
    </row>
    <row r="556" spans="1:16" ht="14.25" hidden="1" customHeight="1">
      <c r="A556" s="5" t="s">
        <v>155</v>
      </c>
      <c r="B556" s="100">
        <v>46174</v>
      </c>
      <c r="C556" s="66">
        <f t="shared" si="15"/>
        <v>6</v>
      </c>
      <c r="D556" s="66">
        <f t="shared" si="16"/>
        <v>2026</v>
      </c>
      <c r="E556" s="67">
        <f t="shared" si="17"/>
        <v>46174</v>
      </c>
      <c r="F556" s="21" t="s">
        <v>40</v>
      </c>
      <c r="N556" s="5" t="s">
        <v>5</v>
      </c>
      <c r="O556" s="2"/>
      <c r="P556" s="2">
        <v>524.31999999999994</v>
      </c>
    </row>
    <row r="557" spans="1:16" ht="14.25" hidden="1" customHeight="1">
      <c r="A557" s="5" t="s">
        <v>155</v>
      </c>
      <c r="B557" s="100">
        <v>46174</v>
      </c>
      <c r="C557" s="66">
        <f t="shared" si="15"/>
        <v>6</v>
      </c>
      <c r="D557" s="66">
        <f t="shared" si="16"/>
        <v>2026</v>
      </c>
      <c r="E557" s="67">
        <f t="shared" si="17"/>
        <v>46174</v>
      </c>
      <c r="F557" s="21" t="s">
        <v>43</v>
      </c>
      <c r="N557" s="5" t="s">
        <v>5</v>
      </c>
      <c r="O557" s="2"/>
      <c r="P557" s="2">
        <v>6554</v>
      </c>
    </row>
    <row r="558" spans="1:16" ht="14.25" hidden="1" customHeight="1">
      <c r="A558" s="5" t="s">
        <v>155</v>
      </c>
      <c r="B558" s="100">
        <v>46174</v>
      </c>
      <c r="C558" s="66">
        <f t="shared" si="15"/>
        <v>6</v>
      </c>
      <c r="D558" s="66">
        <f t="shared" si="16"/>
        <v>2026</v>
      </c>
      <c r="E558" s="67">
        <f t="shared" si="17"/>
        <v>46174</v>
      </c>
      <c r="F558" s="21" t="s">
        <v>44</v>
      </c>
      <c r="N558" s="5" t="s">
        <v>5</v>
      </c>
      <c r="O558" s="2"/>
      <c r="P558" s="2">
        <v>0</v>
      </c>
    </row>
    <row r="559" spans="1:16" ht="14.25" hidden="1" customHeight="1">
      <c r="A559" s="5" t="s">
        <v>155</v>
      </c>
      <c r="B559" s="100">
        <v>46174</v>
      </c>
      <c r="C559" s="66">
        <f t="shared" si="15"/>
        <v>6</v>
      </c>
      <c r="D559" s="66">
        <f t="shared" si="16"/>
        <v>2026</v>
      </c>
      <c r="E559" s="67">
        <f t="shared" si="17"/>
        <v>46174</v>
      </c>
      <c r="F559" s="21" t="s">
        <v>45</v>
      </c>
      <c r="N559" s="5" t="s">
        <v>5</v>
      </c>
      <c r="O559" s="2"/>
      <c r="P559" s="2">
        <v>0</v>
      </c>
    </row>
    <row r="560" spans="1:16" ht="14.25" hidden="1" customHeight="1">
      <c r="A560" s="5" t="s">
        <v>155</v>
      </c>
      <c r="B560" s="100">
        <v>46174</v>
      </c>
      <c r="C560" s="66">
        <f t="shared" si="15"/>
        <v>6</v>
      </c>
      <c r="D560" s="66">
        <f t="shared" si="16"/>
        <v>2026</v>
      </c>
      <c r="E560" s="67">
        <f t="shared" si="17"/>
        <v>46174</v>
      </c>
      <c r="F560" s="21" t="s">
        <v>47</v>
      </c>
      <c r="N560" s="5" t="s">
        <v>5</v>
      </c>
      <c r="O560" s="2"/>
      <c r="P560" s="2">
        <v>137.63400000000001</v>
      </c>
    </row>
    <row r="561" spans="1:16" ht="14.25" hidden="1" customHeight="1">
      <c r="A561" s="5" t="s">
        <v>155</v>
      </c>
      <c r="B561" s="100">
        <v>46174</v>
      </c>
      <c r="C561" s="66">
        <f t="shared" si="15"/>
        <v>6</v>
      </c>
      <c r="D561" s="66">
        <f t="shared" si="16"/>
        <v>2026</v>
      </c>
      <c r="E561" s="67">
        <f t="shared" si="17"/>
        <v>46174</v>
      </c>
      <c r="F561" s="21" t="s">
        <v>98</v>
      </c>
      <c r="N561" s="5" t="s">
        <v>5</v>
      </c>
      <c r="O561" s="2"/>
      <c r="P561" s="2">
        <v>0</v>
      </c>
    </row>
    <row r="562" spans="1:16" ht="14.25" hidden="1" customHeight="1">
      <c r="A562" s="5" t="s">
        <v>155</v>
      </c>
      <c r="B562" s="100">
        <v>46174</v>
      </c>
      <c r="C562" s="66">
        <f t="shared" si="15"/>
        <v>6</v>
      </c>
      <c r="D562" s="66">
        <f t="shared" si="16"/>
        <v>2026</v>
      </c>
      <c r="E562" s="67">
        <f t="shared" si="17"/>
        <v>46174</v>
      </c>
      <c r="F562" s="21" t="s">
        <v>80</v>
      </c>
      <c r="N562" s="5" t="s">
        <v>5</v>
      </c>
      <c r="O562" s="2"/>
      <c r="P562" s="2">
        <v>1900</v>
      </c>
    </row>
    <row r="563" spans="1:16" ht="14.25" hidden="1" customHeight="1">
      <c r="A563" s="5" t="s">
        <v>155</v>
      </c>
      <c r="B563" s="100">
        <v>46174</v>
      </c>
      <c r="C563" s="66">
        <f t="shared" si="15"/>
        <v>6</v>
      </c>
      <c r="D563" s="66">
        <f t="shared" si="16"/>
        <v>2026</v>
      </c>
      <c r="E563" s="67">
        <f t="shared" si="17"/>
        <v>46174</v>
      </c>
      <c r="F563" s="21" t="s">
        <v>77</v>
      </c>
      <c r="N563" s="5" t="s">
        <v>5</v>
      </c>
      <c r="O563" s="2"/>
      <c r="P563" s="2">
        <v>0</v>
      </c>
    </row>
    <row r="564" spans="1:16" ht="14.25" hidden="1" customHeight="1">
      <c r="A564" s="5" t="s">
        <v>155</v>
      </c>
      <c r="B564" s="100">
        <v>46174</v>
      </c>
      <c r="C564" s="66">
        <f t="shared" si="15"/>
        <v>6</v>
      </c>
      <c r="D564" s="66">
        <f t="shared" si="16"/>
        <v>2026</v>
      </c>
      <c r="E564" s="67">
        <f t="shared" si="17"/>
        <v>46174</v>
      </c>
      <c r="F564" s="21" t="s">
        <v>78</v>
      </c>
      <c r="N564" s="5" t="s">
        <v>5</v>
      </c>
      <c r="O564" s="2"/>
      <c r="P564" s="2">
        <v>0</v>
      </c>
    </row>
    <row r="565" spans="1:16" ht="14.25" hidden="1" customHeight="1">
      <c r="A565" s="5" t="s">
        <v>155</v>
      </c>
      <c r="B565" s="100">
        <v>46174</v>
      </c>
      <c r="C565" s="66">
        <f t="shared" si="15"/>
        <v>6</v>
      </c>
      <c r="D565" s="66">
        <f t="shared" si="16"/>
        <v>2026</v>
      </c>
      <c r="E565" s="67">
        <f t="shared" si="17"/>
        <v>46174</v>
      </c>
      <c r="F565" s="21" t="s">
        <v>49</v>
      </c>
      <c r="N565" s="5" t="s">
        <v>5</v>
      </c>
      <c r="O565" s="2"/>
      <c r="P565" s="2">
        <v>2142.6499999999996</v>
      </c>
    </row>
    <row r="566" spans="1:16" ht="14.25" hidden="1" customHeight="1">
      <c r="A566" s="5" t="s">
        <v>155</v>
      </c>
      <c r="B566" s="100">
        <v>46174</v>
      </c>
      <c r="C566" s="66">
        <f t="shared" si="15"/>
        <v>6</v>
      </c>
      <c r="D566" s="66">
        <f t="shared" si="16"/>
        <v>2026</v>
      </c>
      <c r="E566" s="67">
        <f t="shared" si="17"/>
        <v>46174</v>
      </c>
      <c r="F566" s="21" t="s">
        <v>55</v>
      </c>
      <c r="N566" s="5" t="s">
        <v>5</v>
      </c>
      <c r="O566" s="2"/>
      <c r="P566" s="2">
        <v>2858.51</v>
      </c>
    </row>
    <row r="567" spans="1:16" ht="14.25" hidden="1" customHeight="1">
      <c r="A567" s="5" t="s">
        <v>155</v>
      </c>
      <c r="B567" s="100">
        <v>46174</v>
      </c>
      <c r="C567" s="66">
        <f t="shared" si="15"/>
        <v>6</v>
      </c>
      <c r="D567" s="66">
        <f t="shared" si="16"/>
        <v>2026</v>
      </c>
      <c r="E567" s="67">
        <f t="shared" si="17"/>
        <v>46174</v>
      </c>
      <c r="F567" s="21" t="s">
        <v>54</v>
      </c>
      <c r="N567" s="5" t="s">
        <v>5</v>
      </c>
      <c r="O567" s="2"/>
      <c r="P567" s="2">
        <v>360</v>
      </c>
    </row>
    <row r="568" spans="1:16" ht="14.25" hidden="1" customHeight="1">
      <c r="A568" s="5" t="s">
        <v>155</v>
      </c>
      <c r="B568" s="100">
        <v>46174</v>
      </c>
      <c r="C568" s="66">
        <f t="shared" si="15"/>
        <v>6</v>
      </c>
      <c r="D568" s="66">
        <f t="shared" si="16"/>
        <v>2026</v>
      </c>
      <c r="E568" s="67">
        <f t="shared" si="17"/>
        <v>46174</v>
      </c>
      <c r="F568" s="21" t="s">
        <v>82</v>
      </c>
      <c r="N568" s="5" t="s">
        <v>5</v>
      </c>
      <c r="O568" s="2"/>
      <c r="P568" s="2">
        <v>5217.92</v>
      </c>
    </row>
    <row r="569" spans="1:16" ht="14.25" hidden="1" customHeight="1">
      <c r="A569" s="5" t="s">
        <v>155</v>
      </c>
      <c r="B569" s="100">
        <v>46174</v>
      </c>
      <c r="C569" s="66">
        <f t="shared" si="15"/>
        <v>6</v>
      </c>
      <c r="D569" s="66">
        <f t="shared" si="16"/>
        <v>2026</v>
      </c>
      <c r="E569" s="67">
        <f t="shared" si="17"/>
        <v>46174</v>
      </c>
      <c r="F569" s="21" t="s">
        <v>61</v>
      </c>
      <c r="N569" s="5" t="s">
        <v>5</v>
      </c>
      <c r="O569" s="2"/>
      <c r="P569" s="2">
        <v>714.66</v>
      </c>
    </row>
    <row r="570" spans="1:16" ht="14.25" hidden="1" customHeight="1">
      <c r="A570" s="5" t="s">
        <v>155</v>
      </c>
      <c r="B570" s="100">
        <v>46174</v>
      </c>
      <c r="C570" s="66">
        <f t="shared" si="15"/>
        <v>6</v>
      </c>
      <c r="D570" s="66">
        <f t="shared" si="16"/>
        <v>2026</v>
      </c>
      <c r="E570" s="67">
        <f t="shared" si="17"/>
        <v>46174</v>
      </c>
      <c r="F570" s="21" t="s">
        <v>87</v>
      </c>
      <c r="N570" s="5" t="s">
        <v>5</v>
      </c>
      <c r="O570" s="2"/>
      <c r="P570" s="2">
        <v>9000</v>
      </c>
    </row>
    <row r="571" spans="1:16" ht="14.25" hidden="1" customHeight="1">
      <c r="A571" s="5" t="s">
        <v>155</v>
      </c>
      <c r="B571" s="100">
        <v>46174</v>
      </c>
      <c r="C571" s="66">
        <f t="shared" si="15"/>
        <v>6</v>
      </c>
      <c r="D571" s="66">
        <f t="shared" si="16"/>
        <v>2026</v>
      </c>
      <c r="E571" s="67">
        <f t="shared" si="17"/>
        <v>46174</v>
      </c>
      <c r="F571" s="21" t="s">
        <v>90</v>
      </c>
      <c r="N571" s="5" t="s">
        <v>5</v>
      </c>
      <c r="O571" s="2"/>
      <c r="P571" s="2">
        <v>2000</v>
      </c>
    </row>
    <row r="572" spans="1:16" ht="14.25" hidden="1" customHeight="1">
      <c r="A572" s="5" t="s">
        <v>155</v>
      </c>
      <c r="B572" s="100">
        <v>46174</v>
      </c>
      <c r="C572" s="66">
        <f t="shared" si="15"/>
        <v>6</v>
      </c>
      <c r="D572" s="66">
        <f t="shared" si="16"/>
        <v>2026</v>
      </c>
      <c r="E572" s="67">
        <f t="shared" si="17"/>
        <v>46174</v>
      </c>
      <c r="F572" s="21" t="s">
        <v>91</v>
      </c>
      <c r="N572" s="5" t="s">
        <v>5</v>
      </c>
      <c r="O572" s="2"/>
      <c r="P572" s="2">
        <v>4207</v>
      </c>
    </row>
    <row r="573" spans="1:16" ht="14.25" hidden="1" customHeight="1">
      <c r="A573" s="5" t="s">
        <v>155</v>
      </c>
      <c r="B573" s="100">
        <v>46174</v>
      </c>
      <c r="C573" s="66">
        <f t="shared" si="15"/>
        <v>6</v>
      </c>
      <c r="D573" s="66">
        <f t="shared" si="16"/>
        <v>2026</v>
      </c>
      <c r="E573" s="67">
        <f t="shared" si="17"/>
        <v>46174</v>
      </c>
      <c r="F573" s="21" t="s">
        <v>92</v>
      </c>
      <c r="N573" s="5" t="s">
        <v>5</v>
      </c>
      <c r="O573" s="2"/>
      <c r="P573" s="2">
        <v>1267.33</v>
      </c>
    </row>
    <row r="574" spans="1:16" ht="14.25" hidden="1" customHeight="1">
      <c r="A574" s="5" t="s">
        <v>155</v>
      </c>
      <c r="B574" s="100">
        <v>46174</v>
      </c>
      <c r="C574" s="66">
        <f t="shared" si="15"/>
        <v>6</v>
      </c>
      <c r="D574" s="66">
        <f t="shared" si="16"/>
        <v>2026</v>
      </c>
      <c r="E574" s="67">
        <f t="shared" si="17"/>
        <v>46174</v>
      </c>
      <c r="F574" s="21" t="s">
        <v>93</v>
      </c>
      <c r="N574" s="5" t="s">
        <v>5</v>
      </c>
      <c r="O574" s="2"/>
      <c r="P574" s="2">
        <v>3600</v>
      </c>
    </row>
    <row r="575" spans="1:16" ht="14.25" hidden="1" customHeight="1">
      <c r="A575" s="5" t="s">
        <v>155</v>
      </c>
      <c r="B575" s="100">
        <v>46174</v>
      </c>
      <c r="C575" s="66">
        <f t="shared" si="15"/>
        <v>6</v>
      </c>
      <c r="D575" s="66">
        <f t="shared" si="16"/>
        <v>2026</v>
      </c>
      <c r="E575" s="67">
        <f t="shared" si="17"/>
        <v>46174</v>
      </c>
      <c r="F575" s="21" t="s">
        <v>94</v>
      </c>
      <c r="N575" s="5" t="s">
        <v>5</v>
      </c>
      <c r="O575" s="2"/>
      <c r="P575" s="2">
        <v>1620</v>
      </c>
    </row>
    <row r="576" spans="1:16" ht="14.25" hidden="1" customHeight="1">
      <c r="A576" s="5" t="s">
        <v>155</v>
      </c>
      <c r="B576" s="100">
        <v>46174</v>
      </c>
      <c r="C576" s="66">
        <f t="shared" si="15"/>
        <v>6</v>
      </c>
      <c r="D576" s="66">
        <f t="shared" si="16"/>
        <v>2026</v>
      </c>
      <c r="E576" s="67">
        <f t="shared" si="17"/>
        <v>46174</v>
      </c>
      <c r="F576" s="21" t="s">
        <v>95</v>
      </c>
      <c r="N576" s="5" t="s">
        <v>5</v>
      </c>
      <c r="O576" s="2"/>
      <c r="P576" s="2">
        <v>6202.73</v>
      </c>
    </row>
    <row r="577" spans="1:16" ht="14.25" hidden="1" customHeight="1">
      <c r="A577" s="5" t="s">
        <v>155</v>
      </c>
      <c r="B577" s="100">
        <v>46174</v>
      </c>
      <c r="C577" s="66">
        <f t="shared" si="15"/>
        <v>6</v>
      </c>
      <c r="D577" s="66">
        <f t="shared" si="16"/>
        <v>2026</v>
      </c>
      <c r="E577" s="67">
        <f t="shared" si="17"/>
        <v>46174</v>
      </c>
      <c r="F577" s="21" t="s">
        <v>79</v>
      </c>
      <c r="N577" s="5" t="s">
        <v>5</v>
      </c>
      <c r="O577" s="2"/>
      <c r="P577" s="2">
        <v>4563.21</v>
      </c>
    </row>
    <row r="578" spans="1:16" ht="14.25" hidden="1" customHeight="1">
      <c r="A578" s="5" t="s">
        <v>155</v>
      </c>
      <c r="B578" s="100">
        <v>46174</v>
      </c>
      <c r="C578" s="66">
        <f t="shared" si="15"/>
        <v>6</v>
      </c>
      <c r="D578" s="66">
        <f t="shared" si="16"/>
        <v>2026</v>
      </c>
      <c r="E578" s="67">
        <f t="shared" si="17"/>
        <v>46174</v>
      </c>
      <c r="F578" s="21" t="s">
        <v>161</v>
      </c>
      <c r="N578" s="5" t="s">
        <v>5</v>
      </c>
      <c r="O578" s="2"/>
      <c r="P578" s="2">
        <v>5977.25</v>
      </c>
    </row>
    <row r="579" spans="1:16" ht="14.25" hidden="1" customHeight="1">
      <c r="A579" s="5" t="s">
        <v>155</v>
      </c>
      <c r="B579" s="100">
        <v>46174</v>
      </c>
      <c r="C579" s="66">
        <f t="shared" si="15"/>
        <v>6</v>
      </c>
      <c r="D579" s="66">
        <f t="shared" si="16"/>
        <v>2026</v>
      </c>
      <c r="E579" s="67">
        <f t="shared" si="17"/>
        <v>46174</v>
      </c>
      <c r="F579" s="21" t="s">
        <v>41</v>
      </c>
      <c r="N579" s="5" t="s">
        <v>5</v>
      </c>
      <c r="O579" s="2"/>
      <c r="P579" s="2">
        <v>65.539999999999992</v>
      </c>
    </row>
    <row r="580" spans="1:16" ht="14.25" hidden="1" customHeight="1">
      <c r="A580" s="5" t="s">
        <v>155</v>
      </c>
      <c r="B580" s="100">
        <v>46204</v>
      </c>
      <c r="C580" s="66">
        <f t="shared" si="15"/>
        <v>7</v>
      </c>
      <c r="D580" s="66">
        <f t="shared" si="16"/>
        <v>2026</v>
      </c>
      <c r="E580" s="67">
        <f t="shared" si="17"/>
        <v>46204</v>
      </c>
      <c r="F580" s="21" t="s">
        <v>33</v>
      </c>
      <c r="N580" s="5" t="s">
        <v>5</v>
      </c>
      <c r="O580" s="2"/>
      <c r="P580" s="2">
        <v>0</v>
      </c>
    </row>
    <row r="581" spans="1:16" ht="14.25" hidden="1" customHeight="1">
      <c r="A581" s="5" t="s">
        <v>155</v>
      </c>
      <c r="B581" s="100">
        <v>46204</v>
      </c>
      <c r="C581" s="66">
        <f t="shared" si="15"/>
        <v>7</v>
      </c>
      <c r="D581" s="66">
        <f t="shared" si="16"/>
        <v>2026</v>
      </c>
      <c r="E581" s="67">
        <f t="shared" si="17"/>
        <v>46204</v>
      </c>
      <c r="F581" s="21" t="s">
        <v>37</v>
      </c>
      <c r="N581" s="5" t="s">
        <v>5</v>
      </c>
      <c r="O581" s="2"/>
      <c r="P581" s="2">
        <v>524.31999999999994</v>
      </c>
    </row>
    <row r="582" spans="1:16" ht="14.25" hidden="1" customHeight="1">
      <c r="A582" s="5" t="s">
        <v>155</v>
      </c>
      <c r="B582" s="100">
        <v>46204</v>
      </c>
      <c r="C582" s="66">
        <f t="shared" si="15"/>
        <v>7</v>
      </c>
      <c r="D582" s="66">
        <f t="shared" si="16"/>
        <v>2026</v>
      </c>
      <c r="E582" s="67">
        <f t="shared" si="17"/>
        <v>46204</v>
      </c>
      <c r="F582" s="21" t="s">
        <v>40</v>
      </c>
      <c r="N582" s="5" t="s">
        <v>5</v>
      </c>
      <c r="O582" s="2"/>
      <c r="P582" s="2">
        <v>524.31999999999994</v>
      </c>
    </row>
    <row r="583" spans="1:16" ht="14.25" hidden="1" customHeight="1">
      <c r="A583" s="5" t="s">
        <v>155</v>
      </c>
      <c r="B583" s="100">
        <v>46204</v>
      </c>
      <c r="C583" s="66">
        <f t="shared" si="15"/>
        <v>7</v>
      </c>
      <c r="D583" s="66">
        <f t="shared" si="16"/>
        <v>2026</v>
      </c>
      <c r="E583" s="67">
        <f t="shared" si="17"/>
        <v>46204</v>
      </c>
      <c r="F583" s="21" t="s">
        <v>43</v>
      </c>
      <c r="N583" s="5" t="s">
        <v>5</v>
      </c>
      <c r="O583" s="2"/>
      <c r="P583" s="2">
        <v>6554</v>
      </c>
    </row>
    <row r="584" spans="1:16" ht="14.25" hidden="1" customHeight="1">
      <c r="A584" s="5" t="s">
        <v>155</v>
      </c>
      <c r="B584" s="100">
        <v>46204</v>
      </c>
      <c r="C584" s="66">
        <f t="shared" si="15"/>
        <v>7</v>
      </c>
      <c r="D584" s="66">
        <f t="shared" si="16"/>
        <v>2026</v>
      </c>
      <c r="E584" s="67">
        <f t="shared" si="17"/>
        <v>46204</v>
      </c>
      <c r="F584" s="21" t="s">
        <v>44</v>
      </c>
      <c r="N584" s="5" t="s">
        <v>5</v>
      </c>
      <c r="O584" s="2"/>
      <c r="P584" s="2">
        <v>0</v>
      </c>
    </row>
    <row r="585" spans="1:16" ht="14.25" hidden="1" customHeight="1">
      <c r="A585" s="5" t="s">
        <v>155</v>
      </c>
      <c r="B585" s="100">
        <v>46204</v>
      </c>
      <c r="C585" s="66">
        <f t="shared" si="15"/>
        <v>7</v>
      </c>
      <c r="D585" s="66">
        <f t="shared" si="16"/>
        <v>2026</v>
      </c>
      <c r="E585" s="67">
        <f t="shared" si="17"/>
        <v>46204</v>
      </c>
      <c r="F585" s="21" t="s">
        <v>45</v>
      </c>
      <c r="N585" s="5" t="s">
        <v>5</v>
      </c>
      <c r="O585" s="2"/>
      <c r="P585" s="2">
        <v>0</v>
      </c>
    </row>
    <row r="586" spans="1:16" ht="14.25" hidden="1" customHeight="1">
      <c r="A586" s="5" t="s">
        <v>155</v>
      </c>
      <c r="B586" s="100">
        <v>46204</v>
      </c>
      <c r="C586" s="66">
        <f t="shared" si="15"/>
        <v>7</v>
      </c>
      <c r="D586" s="66">
        <f t="shared" si="16"/>
        <v>2026</v>
      </c>
      <c r="E586" s="67">
        <f t="shared" si="17"/>
        <v>46204</v>
      </c>
      <c r="F586" s="21" t="s">
        <v>47</v>
      </c>
      <c r="N586" s="5" t="s">
        <v>5</v>
      </c>
      <c r="O586" s="2"/>
      <c r="P586" s="2">
        <v>137.63400000000001</v>
      </c>
    </row>
    <row r="587" spans="1:16" ht="14.25" hidden="1" customHeight="1">
      <c r="A587" s="5" t="s">
        <v>155</v>
      </c>
      <c r="B587" s="100">
        <v>46204</v>
      </c>
      <c r="C587" s="66">
        <f t="shared" si="15"/>
        <v>7</v>
      </c>
      <c r="D587" s="66">
        <f t="shared" si="16"/>
        <v>2026</v>
      </c>
      <c r="E587" s="67">
        <f t="shared" si="17"/>
        <v>46204</v>
      </c>
      <c r="F587" s="21" t="s">
        <v>98</v>
      </c>
      <c r="N587" s="5" t="s">
        <v>5</v>
      </c>
      <c r="O587" s="2"/>
      <c r="P587" s="2">
        <v>0</v>
      </c>
    </row>
    <row r="588" spans="1:16" ht="14.25" hidden="1" customHeight="1">
      <c r="A588" s="5" t="s">
        <v>155</v>
      </c>
      <c r="B588" s="100">
        <v>46204</v>
      </c>
      <c r="C588" s="66">
        <f t="shared" si="15"/>
        <v>7</v>
      </c>
      <c r="D588" s="66">
        <f t="shared" si="16"/>
        <v>2026</v>
      </c>
      <c r="E588" s="67">
        <f t="shared" si="17"/>
        <v>46204</v>
      </c>
      <c r="F588" s="21" t="s">
        <v>80</v>
      </c>
      <c r="N588" s="5" t="s">
        <v>5</v>
      </c>
      <c r="O588" s="2"/>
      <c r="P588" s="2">
        <v>1900</v>
      </c>
    </row>
    <row r="589" spans="1:16" ht="14.25" hidden="1" customHeight="1">
      <c r="A589" s="5" t="s">
        <v>155</v>
      </c>
      <c r="B589" s="100">
        <v>46204</v>
      </c>
      <c r="C589" s="66">
        <f t="shared" si="15"/>
        <v>7</v>
      </c>
      <c r="D589" s="66">
        <f t="shared" si="16"/>
        <v>2026</v>
      </c>
      <c r="E589" s="67">
        <f t="shared" si="17"/>
        <v>46204</v>
      </c>
      <c r="F589" s="21" t="s">
        <v>77</v>
      </c>
      <c r="N589" s="5" t="s">
        <v>5</v>
      </c>
      <c r="O589" s="2"/>
      <c r="P589" s="2">
        <v>0</v>
      </c>
    </row>
    <row r="590" spans="1:16" ht="14.25" hidden="1" customHeight="1">
      <c r="A590" s="5" t="s">
        <v>155</v>
      </c>
      <c r="B590" s="100">
        <v>46204</v>
      </c>
      <c r="C590" s="66">
        <f t="shared" si="15"/>
        <v>7</v>
      </c>
      <c r="D590" s="66">
        <f t="shared" si="16"/>
        <v>2026</v>
      </c>
      <c r="E590" s="67">
        <f t="shared" si="17"/>
        <v>46204</v>
      </c>
      <c r="F590" s="21" t="s">
        <v>78</v>
      </c>
      <c r="N590" s="5" t="s">
        <v>5</v>
      </c>
      <c r="O590" s="2"/>
      <c r="P590" s="2">
        <v>0</v>
      </c>
    </row>
    <row r="591" spans="1:16" ht="14.25" hidden="1" customHeight="1">
      <c r="A591" s="5" t="s">
        <v>155</v>
      </c>
      <c r="B591" s="100">
        <v>46204</v>
      </c>
      <c r="C591" s="66">
        <f t="shared" si="15"/>
        <v>7</v>
      </c>
      <c r="D591" s="66">
        <f t="shared" si="16"/>
        <v>2026</v>
      </c>
      <c r="E591" s="67">
        <f t="shared" si="17"/>
        <v>46204</v>
      </c>
      <c r="F591" s="21" t="s">
        <v>49</v>
      </c>
      <c r="N591" s="5" t="s">
        <v>5</v>
      </c>
      <c r="O591" s="2"/>
      <c r="P591" s="2">
        <v>2142.6499999999996</v>
      </c>
    </row>
    <row r="592" spans="1:16" ht="14.25" hidden="1" customHeight="1">
      <c r="A592" s="5" t="s">
        <v>155</v>
      </c>
      <c r="B592" s="100">
        <v>46204</v>
      </c>
      <c r="C592" s="66">
        <f t="shared" si="15"/>
        <v>7</v>
      </c>
      <c r="D592" s="66">
        <f t="shared" si="16"/>
        <v>2026</v>
      </c>
      <c r="E592" s="67">
        <f t="shared" si="17"/>
        <v>46204</v>
      </c>
      <c r="F592" s="21" t="s">
        <v>55</v>
      </c>
      <c r="N592" s="5" t="s">
        <v>5</v>
      </c>
      <c r="O592" s="2"/>
      <c r="P592" s="2">
        <v>2858.51</v>
      </c>
    </row>
    <row r="593" spans="1:16" ht="14.25" hidden="1" customHeight="1">
      <c r="A593" s="5" t="s">
        <v>155</v>
      </c>
      <c r="B593" s="100">
        <v>46204</v>
      </c>
      <c r="C593" s="66">
        <f t="shared" si="15"/>
        <v>7</v>
      </c>
      <c r="D593" s="66">
        <f t="shared" si="16"/>
        <v>2026</v>
      </c>
      <c r="E593" s="67">
        <f t="shared" si="17"/>
        <v>46204</v>
      </c>
      <c r="F593" s="21" t="s">
        <v>54</v>
      </c>
      <c r="N593" s="5" t="s">
        <v>5</v>
      </c>
      <c r="O593" s="2"/>
      <c r="P593" s="2">
        <v>360</v>
      </c>
    </row>
    <row r="594" spans="1:16" ht="14.25" hidden="1" customHeight="1">
      <c r="A594" s="5" t="s">
        <v>155</v>
      </c>
      <c r="B594" s="100">
        <v>46204</v>
      </c>
      <c r="C594" s="66">
        <f t="shared" si="15"/>
        <v>7</v>
      </c>
      <c r="D594" s="66">
        <f t="shared" si="16"/>
        <v>2026</v>
      </c>
      <c r="E594" s="67">
        <f t="shared" si="17"/>
        <v>46204</v>
      </c>
      <c r="F594" s="21" t="s">
        <v>82</v>
      </c>
      <c r="N594" s="5" t="s">
        <v>5</v>
      </c>
      <c r="O594" s="2"/>
      <c r="P594" s="2">
        <v>5217.92</v>
      </c>
    </row>
    <row r="595" spans="1:16" ht="14.25" hidden="1" customHeight="1">
      <c r="A595" s="5" t="s">
        <v>155</v>
      </c>
      <c r="B595" s="100">
        <v>46204</v>
      </c>
      <c r="C595" s="66">
        <f t="shared" si="15"/>
        <v>7</v>
      </c>
      <c r="D595" s="66">
        <f t="shared" si="16"/>
        <v>2026</v>
      </c>
      <c r="E595" s="67">
        <f t="shared" si="17"/>
        <v>46204</v>
      </c>
      <c r="F595" s="21" t="s">
        <v>61</v>
      </c>
      <c r="N595" s="5" t="s">
        <v>5</v>
      </c>
      <c r="O595" s="2"/>
      <c r="P595" s="2">
        <v>714.66</v>
      </c>
    </row>
    <row r="596" spans="1:16" ht="14.25" hidden="1" customHeight="1">
      <c r="A596" s="5" t="s">
        <v>155</v>
      </c>
      <c r="B596" s="100">
        <v>46204</v>
      </c>
      <c r="C596" s="66">
        <f t="shared" si="15"/>
        <v>7</v>
      </c>
      <c r="D596" s="66">
        <f t="shared" si="16"/>
        <v>2026</v>
      </c>
      <c r="E596" s="67">
        <f t="shared" si="17"/>
        <v>46204</v>
      </c>
      <c r="F596" s="21" t="s">
        <v>87</v>
      </c>
      <c r="N596" s="5" t="s">
        <v>5</v>
      </c>
      <c r="O596" s="2"/>
      <c r="P596" s="2">
        <v>9000</v>
      </c>
    </row>
    <row r="597" spans="1:16" ht="14.25" hidden="1" customHeight="1">
      <c r="A597" s="5" t="s">
        <v>155</v>
      </c>
      <c r="B597" s="100">
        <v>46204</v>
      </c>
      <c r="C597" s="66">
        <f t="shared" si="15"/>
        <v>7</v>
      </c>
      <c r="D597" s="66">
        <f t="shared" si="16"/>
        <v>2026</v>
      </c>
      <c r="E597" s="67">
        <f t="shared" si="17"/>
        <v>46204</v>
      </c>
      <c r="F597" s="21" t="s">
        <v>90</v>
      </c>
      <c r="N597" s="5" t="s">
        <v>5</v>
      </c>
      <c r="O597" s="2"/>
      <c r="P597" s="2">
        <v>2000</v>
      </c>
    </row>
    <row r="598" spans="1:16" ht="14.25" hidden="1" customHeight="1">
      <c r="A598" s="5" t="s">
        <v>155</v>
      </c>
      <c r="B598" s="100">
        <v>46204</v>
      </c>
      <c r="C598" s="66">
        <f t="shared" si="15"/>
        <v>7</v>
      </c>
      <c r="D598" s="66">
        <f t="shared" si="16"/>
        <v>2026</v>
      </c>
      <c r="E598" s="67">
        <f t="shared" si="17"/>
        <v>46204</v>
      </c>
      <c r="F598" s="21" t="s">
        <v>91</v>
      </c>
      <c r="N598" s="5" t="s">
        <v>5</v>
      </c>
      <c r="O598" s="2"/>
      <c r="P598" s="2">
        <v>4207</v>
      </c>
    </row>
    <row r="599" spans="1:16" ht="14.25" hidden="1" customHeight="1">
      <c r="A599" s="5" t="s">
        <v>155</v>
      </c>
      <c r="B599" s="100">
        <v>46204</v>
      </c>
      <c r="C599" s="66">
        <f t="shared" si="15"/>
        <v>7</v>
      </c>
      <c r="D599" s="66">
        <f t="shared" si="16"/>
        <v>2026</v>
      </c>
      <c r="E599" s="67">
        <f t="shared" si="17"/>
        <v>46204</v>
      </c>
      <c r="F599" s="21" t="s">
        <v>92</v>
      </c>
      <c r="N599" s="5" t="s">
        <v>5</v>
      </c>
      <c r="O599" s="2"/>
      <c r="P599" s="2">
        <v>1267.33</v>
      </c>
    </row>
    <row r="600" spans="1:16" ht="14.25" hidden="1" customHeight="1">
      <c r="A600" s="5" t="s">
        <v>155</v>
      </c>
      <c r="B600" s="100">
        <v>46204</v>
      </c>
      <c r="C600" s="66">
        <f t="shared" si="15"/>
        <v>7</v>
      </c>
      <c r="D600" s="66">
        <f t="shared" si="16"/>
        <v>2026</v>
      </c>
      <c r="E600" s="67">
        <f t="shared" si="17"/>
        <v>46204</v>
      </c>
      <c r="F600" s="21" t="s">
        <v>93</v>
      </c>
      <c r="N600" s="5" t="s">
        <v>5</v>
      </c>
      <c r="O600" s="2"/>
      <c r="P600" s="2">
        <v>3600</v>
      </c>
    </row>
    <row r="601" spans="1:16" ht="14.25" hidden="1" customHeight="1">
      <c r="A601" s="5" t="s">
        <v>155</v>
      </c>
      <c r="B601" s="100">
        <v>46204</v>
      </c>
      <c r="C601" s="66">
        <f t="shared" si="15"/>
        <v>7</v>
      </c>
      <c r="D601" s="66">
        <f t="shared" si="16"/>
        <v>2026</v>
      </c>
      <c r="E601" s="67">
        <f t="shared" si="17"/>
        <v>46204</v>
      </c>
      <c r="F601" s="21" t="s">
        <v>94</v>
      </c>
      <c r="N601" s="5" t="s">
        <v>5</v>
      </c>
      <c r="O601" s="2"/>
      <c r="P601" s="2">
        <v>1620</v>
      </c>
    </row>
    <row r="602" spans="1:16" ht="14.25" hidden="1" customHeight="1">
      <c r="A602" s="5" t="s">
        <v>155</v>
      </c>
      <c r="B602" s="100">
        <v>46204</v>
      </c>
      <c r="C602" s="66">
        <f t="shared" si="15"/>
        <v>7</v>
      </c>
      <c r="D602" s="66">
        <f t="shared" si="16"/>
        <v>2026</v>
      </c>
      <c r="E602" s="67">
        <f t="shared" si="17"/>
        <v>46204</v>
      </c>
      <c r="F602" s="21" t="s">
        <v>95</v>
      </c>
      <c r="N602" s="5" t="s">
        <v>5</v>
      </c>
      <c r="O602" s="2"/>
      <c r="P602" s="2">
        <v>6202.73</v>
      </c>
    </row>
    <row r="603" spans="1:16" ht="14.25" hidden="1" customHeight="1">
      <c r="A603" s="5" t="s">
        <v>155</v>
      </c>
      <c r="B603" s="100">
        <v>46204</v>
      </c>
      <c r="C603" s="66">
        <f t="shared" si="15"/>
        <v>7</v>
      </c>
      <c r="D603" s="66">
        <f t="shared" si="16"/>
        <v>2026</v>
      </c>
      <c r="E603" s="67">
        <f t="shared" si="17"/>
        <v>46204</v>
      </c>
      <c r="F603" s="21" t="s">
        <v>79</v>
      </c>
      <c r="N603" s="5" t="s">
        <v>5</v>
      </c>
      <c r="O603" s="2"/>
      <c r="P603" s="2">
        <v>4563.21</v>
      </c>
    </row>
    <row r="604" spans="1:16" ht="14.25" hidden="1" customHeight="1">
      <c r="A604" s="5" t="s">
        <v>155</v>
      </c>
      <c r="B604" s="100">
        <v>46204</v>
      </c>
      <c r="C604" s="66">
        <f t="shared" si="15"/>
        <v>7</v>
      </c>
      <c r="D604" s="66">
        <f t="shared" si="16"/>
        <v>2026</v>
      </c>
      <c r="E604" s="67">
        <f t="shared" si="17"/>
        <v>46204</v>
      </c>
      <c r="F604" s="21" t="s">
        <v>161</v>
      </c>
      <c r="N604" s="5" t="s">
        <v>5</v>
      </c>
      <c r="O604" s="2"/>
      <c r="P604" s="2">
        <v>5977.25</v>
      </c>
    </row>
    <row r="605" spans="1:16" ht="14.25" hidden="1" customHeight="1">
      <c r="A605" s="5" t="s">
        <v>155</v>
      </c>
      <c r="B605" s="100">
        <v>46204</v>
      </c>
      <c r="C605" s="66">
        <f t="shared" si="15"/>
        <v>7</v>
      </c>
      <c r="D605" s="66">
        <f t="shared" si="16"/>
        <v>2026</v>
      </c>
      <c r="E605" s="67">
        <f t="shared" si="17"/>
        <v>46204</v>
      </c>
      <c r="F605" s="21" t="s">
        <v>41</v>
      </c>
      <c r="N605" s="5" t="s">
        <v>5</v>
      </c>
      <c r="O605" s="2"/>
      <c r="P605" s="2">
        <v>65.539999999999992</v>
      </c>
    </row>
    <row r="606" spans="1:16" ht="14.25" hidden="1" customHeight="1">
      <c r="A606" s="5" t="s">
        <v>155</v>
      </c>
      <c r="B606" s="100">
        <v>46235</v>
      </c>
      <c r="C606" s="66">
        <f t="shared" si="15"/>
        <v>8</v>
      </c>
      <c r="D606" s="66">
        <f t="shared" si="16"/>
        <v>2026</v>
      </c>
      <c r="E606" s="67">
        <f t="shared" si="17"/>
        <v>46235</v>
      </c>
      <c r="F606" s="21" t="s">
        <v>33</v>
      </c>
      <c r="N606" s="5" t="s">
        <v>5</v>
      </c>
      <c r="O606" s="2"/>
      <c r="P606" s="2">
        <v>0</v>
      </c>
    </row>
    <row r="607" spans="1:16" ht="14.25" hidden="1" customHeight="1">
      <c r="A607" s="5" t="s">
        <v>155</v>
      </c>
      <c r="B607" s="100">
        <v>46235</v>
      </c>
      <c r="C607" s="66">
        <f t="shared" si="15"/>
        <v>8</v>
      </c>
      <c r="D607" s="66">
        <f t="shared" si="16"/>
        <v>2026</v>
      </c>
      <c r="E607" s="67">
        <f t="shared" si="17"/>
        <v>46235</v>
      </c>
      <c r="F607" s="21" t="s">
        <v>37</v>
      </c>
      <c r="N607" s="5" t="s">
        <v>5</v>
      </c>
      <c r="O607" s="2"/>
      <c r="P607" s="2">
        <v>524.31999999999994</v>
      </c>
    </row>
    <row r="608" spans="1:16" ht="14.25" hidden="1" customHeight="1">
      <c r="A608" s="5" t="s">
        <v>155</v>
      </c>
      <c r="B608" s="100">
        <v>46235</v>
      </c>
      <c r="C608" s="66">
        <f t="shared" si="15"/>
        <v>8</v>
      </c>
      <c r="D608" s="66">
        <f t="shared" si="16"/>
        <v>2026</v>
      </c>
      <c r="E608" s="67">
        <f t="shared" si="17"/>
        <v>46235</v>
      </c>
      <c r="F608" s="21" t="s">
        <v>40</v>
      </c>
      <c r="N608" s="5" t="s">
        <v>5</v>
      </c>
      <c r="O608" s="2"/>
      <c r="P608" s="2">
        <v>524.31999999999994</v>
      </c>
    </row>
    <row r="609" spans="1:16" ht="14.25" hidden="1" customHeight="1">
      <c r="A609" s="5" t="s">
        <v>155</v>
      </c>
      <c r="B609" s="100">
        <v>46235</v>
      </c>
      <c r="C609" s="66">
        <f t="shared" si="15"/>
        <v>8</v>
      </c>
      <c r="D609" s="66">
        <f t="shared" si="16"/>
        <v>2026</v>
      </c>
      <c r="E609" s="67">
        <f t="shared" si="17"/>
        <v>46235</v>
      </c>
      <c r="F609" s="21" t="s">
        <v>43</v>
      </c>
      <c r="N609" s="5" t="s">
        <v>5</v>
      </c>
      <c r="O609" s="2"/>
      <c r="P609" s="2">
        <v>6554</v>
      </c>
    </row>
    <row r="610" spans="1:16" ht="14.25" hidden="1" customHeight="1">
      <c r="A610" s="5" t="s">
        <v>155</v>
      </c>
      <c r="B610" s="100">
        <v>46235</v>
      </c>
      <c r="C610" s="66">
        <f t="shared" si="15"/>
        <v>8</v>
      </c>
      <c r="D610" s="66">
        <f t="shared" si="16"/>
        <v>2026</v>
      </c>
      <c r="E610" s="67">
        <f t="shared" si="17"/>
        <v>46235</v>
      </c>
      <c r="F610" s="21" t="s">
        <v>44</v>
      </c>
      <c r="N610" s="5" t="s">
        <v>5</v>
      </c>
      <c r="O610" s="2"/>
      <c r="P610" s="2">
        <v>0</v>
      </c>
    </row>
    <row r="611" spans="1:16" ht="14.25" hidden="1" customHeight="1">
      <c r="A611" s="5" t="s">
        <v>155</v>
      </c>
      <c r="B611" s="100">
        <v>46235</v>
      </c>
      <c r="C611" s="66">
        <f t="shared" si="15"/>
        <v>8</v>
      </c>
      <c r="D611" s="66">
        <f t="shared" si="16"/>
        <v>2026</v>
      </c>
      <c r="E611" s="67">
        <f t="shared" si="17"/>
        <v>46235</v>
      </c>
      <c r="F611" s="21" t="s">
        <v>45</v>
      </c>
      <c r="N611" s="5" t="s">
        <v>5</v>
      </c>
      <c r="O611" s="2"/>
      <c r="P611" s="2">
        <v>0</v>
      </c>
    </row>
    <row r="612" spans="1:16" ht="14.25" hidden="1" customHeight="1">
      <c r="A612" s="5" t="s">
        <v>155</v>
      </c>
      <c r="B612" s="100">
        <v>46235</v>
      </c>
      <c r="C612" s="66">
        <f t="shared" si="15"/>
        <v>8</v>
      </c>
      <c r="D612" s="66">
        <f t="shared" si="16"/>
        <v>2026</v>
      </c>
      <c r="E612" s="67">
        <f t="shared" si="17"/>
        <v>46235</v>
      </c>
      <c r="F612" s="21" t="s">
        <v>47</v>
      </c>
      <c r="N612" s="5" t="s">
        <v>5</v>
      </c>
      <c r="O612" s="2"/>
      <c r="P612" s="2">
        <v>137.63400000000001</v>
      </c>
    </row>
    <row r="613" spans="1:16" ht="14.25" hidden="1" customHeight="1">
      <c r="A613" s="5" t="s">
        <v>155</v>
      </c>
      <c r="B613" s="100">
        <v>46235</v>
      </c>
      <c r="C613" s="66">
        <f t="shared" si="15"/>
        <v>8</v>
      </c>
      <c r="D613" s="66">
        <f t="shared" si="16"/>
        <v>2026</v>
      </c>
      <c r="E613" s="67">
        <f t="shared" si="17"/>
        <v>46235</v>
      </c>
      <c r="F613" s="21" t="s">
        <v>98</v>
      </c>
      <c r="N613" s="5" t="s">
        <v>5</v>
      </c>
      <c r="O613" s="2"/>
      <c r="P613" s="2">
        <v>0</v>
      </c>
    </row>
    <row r="614" spans="1:16" ht="14.25" hidden="1" customHeight="1">
      <c r="A614" s="5" t="s">
        <v>155</v>
      </c>
      <c r="B614" s="100">
        <v>46235</v>
      </c>
      <c r="C614" s="66">
        <f t="shared" si="15"/>
        <v>8</v>
      </c>
      <c r="D614" s="66">
        <f t="shared" si="16"/>
        <v>2026</v>
      </c>
      <c r="E614" s="67">
        <f t="shared" si="17"/>
        <v>46235</v>
      </c>
      <c r="F614" s="21" t="s">
        <v>80</v>
      </c>
      <c r="N614" s="5" t="s">
        <v>5</v>
      </c>
      <c r="O614" s="2"/>
      <c r="P614" s="2">
        <v>1900</v>
      </c>
    </row>
    <row r="615" spans="1:16" ht="14.25" hidden="1" customHeight="1">
      <c r="A615" s="5" t="s">
        <v>155</v>
      </c>
      <c r="B615" s="100">
        <v>46235</v>
      </c>
      <c r="C615" s="66">
        <f t="shared" si="15"/>
        <v>8</v>
      </c>
      <c r="D615" s="66">
        <f t="shared" si="16"/>
        <v>2026</v>
      </c>
      <c r="E615" s="67">
        <f t="shared" si="17"/>
        <v>46235</v>
      </c>
      <c r="F615" s="21" t="s">
        <v>77</v>
      </c>
      <c r="N615" s="5" t="s">
        <v>5</v>
      </c>
      <c r="O615" s="2"/>
      <c r="P615" s="2">
        <v>0</v>
      </c>
    </row>
    <row r="616" spans="1:16" ht="14.25" hidden="1" customHeight="1">
      <c r="A616" s="5" t="s">
        <v>155</v>
      </c>
      <c r="B616" s="100">
        <v>46235</v>
      </c>
      <c r="C616" s="66">
        <f t="shared" si="15"/>
        <v>8</v>
      </c>
      <c r="D616" s="66">
        <f t="shared" si="16"/>
        <v>2026</v>
      </c>
      <c r="E616" s="67">
        <f t="shared" si="17"/>
        <v>46235</v>
      </c>
      <c r="F616" s="21" t="s">
        <v>78</v>
      </c>
      <c r="N616" s="5" t="s">
        <v>5</v>
      </c>
      <c r="O616" s="2"/>
      <c r="P616" s="2">
        <v>0</v>
      </c>
    </row>
    <row r="617" spans="1:16" ht="14.25" hidden="1" customHeight="1">
      <c r="A617" s="5" t="s">
        <v>155</v>
      </c>
      <c r="B617" s="100">
        <v>46235</v>
      </c>
      <c r="C617" s="66">
        <f t="shared" si="15"/>
        <v>8</v>
      </c>
      <c r="D617" s="66">
        <f t="shared" si="16"/>
        <v>2026</v>
      </c>
      <c r="E617" s="67">
        <f t="shared" si="17"/>
        <v>46235</v>
      </c>
      <c r="F617" s="21" t="s">
        <v>49</v>
      </c>
      <c r="N617" s="5" t="s">
        <v>5</v>
      </c>
      <c r="O617" s="2"/>
      <c r="P617" s="2">
        <v>2142.6499999999996</v>
      </c>
    </row>
    <row r="618" spans="1:16" ht="14.25" hidden="1" customHeight="1">
      <c r="A618" s="5" t="s">
        <v>155</v>
      </c>
      <c r="B618" s="100">
        <v>46235</v>
      </c>
      <c r="C618" s="66">
        <f t="shared" si="15"/>
        <v>8</v>
      </c>
      <c r="D618" s="66">
        <f t="shared" si="16"/>
        <v>2026</v>
      </c>
      <c r="E618" s="67">
        <f t="shared" si="17"/>
        <v>46235</v>
      </c>
      <c r="F618" s="21" t="s">
        <v>55</v>
      </c>
      <c r="N618" s="5" t="s">
        <v>5</v>
      </c>
      <c r="O618" s="2"/>
      <c r="P618" s="2">
        <v>2858.51</v>
      </c>
    </row>
    <row r="619" spans="1:16" ht="14.25" hidden="1" customHeight="1">
      <c r="A619" s="5" t="s">
        <v>155</v>
      </c>
      <c r="B619" s="100">
        <v>46235</v>
      </c>
      <c r="C619" s="66">
        <f t="shared" si="15"/>
        <v>8</v>
      </c>
      <c r="D619" s="66">
        <f t="shared" si="16"/>
        <v>2026</v>
      </c>
      <c r="E619" s="67">
        <f t="shared" si="17"/>
        <v>46235</v>
      </c>
      <c r="F619" s="21" t="s">
        <v>54</v>
      </c>
      <c r="N619" s="5" t="s">
        <v>5</v>
      </c>
      <c r="O619" s="2"/>
      <c r="P619" s="2">
        <v>360</v>
      </c>
    </row>
    <row r="620" spans="1:16" ht="14.25" hidden="1" customHeight="1">
      <c r="A620" s="5" t="s">
        <v>155</v>
      </c>
      <c r="B620" s="100">
        <v>46235</v>
      </c>
      <c r="C620" s="66">
        <f t="shared" si="15"/>
        <v>8</v>
      </c>
      <c r="D620" s="66">
        <f t="shared" si="16"/>
        <v>2026</v>
      </c>
      <c r="E620" s="67">
        <f t="shared" si="17"/>
        <v>46235</v>
      </c>
      <c r="F620" s="21" t="s">
        <v>82</v>
      </c>
      <c r="N620" s="5" t="s">
        <v>5</v>
      </c>
      <c r="O620" s="2"/>
      <c r="P620" s="2">
        <v>5217.92</v>
      </c>
    </row>
    <row r="621" spans="1:16" ht="14.25" hidden="1" customHeight="1">
      <c r="A621" s="5" t="s">
        <v>155</v>
      </c>
      <c r="B621" s="100">
        <v>46235</v>
      </c>
      <c r="C621" s="66">
        <f t="shared" si="15"/>
        <v>8</v>
      </c>
      <c r="D621" s="66">
        <f t="shared" si="16"/>
        <v>2026</v>
      </c>
      <c r="E621" s="67">
        <f t="shared" si="17"/>
        <v>46235</v>
      </c>
      <c r="F621" s="21" t="s">
        <v>61</v>
      </c>
      <c r="N621" s="5" t="s">
        <v>5</v>
      </c>
      <c r="O621" s="2"/>
      <c r="P621" s="2">
        <v>714.66</v>
      </c>
    </row>
    <row r="622" spans="1:16" ht="14.25" hidden="1" customHeight="1">
      <c r="A622" s="5" t="s">
        <v>155</v>
      </c>
      <c r="B622" s="100">
        <v>46235</v>
      </c>
      <c r="C622" s="66">
        <f t="shared" si="15"/>
        <v>8</v>
      </c>
      <c r="D622" s="66">
        <f t="shared" si="16"/>
        <v>2026</v>
      </c>
      <c r="E622" s="67">
        <f t="shared" si="17"/>
        <v>46235</v>
      </c>
      <c r="F622" s="21" t="s">
        <v>87</v>
      </c>
      <c r="N622" s="5" t="s">
        <v>5</v>
      </c>
      <c r="O622" s="2"/>
      <c r="P622" s="2">
        <v>9000</v>
      </c>
    </row>
    <row r="623" spans="1:16" ht="14.25" hidden="1" customHeight="1">
      <c r="A623" s="5" t="s">
        <v>155</v>
      </c>
      <c r="B623" s="100">
        <v>46235</v>
      </c>
      <c r="C623" s="66">
        <f t="shared" si="15"/>
        <v>8</v>
      </c>
      <c r="D623" s="66">
        <f t="shared" si="16"/>
        <v>2026</v>
      </c>
      <c r="E623" s="67">
        <f t="shared" si="17"/>
        <v>46235</v>
      </c>
      <c r="F623" s="21" t="s">
        <v>90</v>
      </c>
      <c r="N623" s="5" t="s">
        <v>5</v>
      </c>
      <c r="O623" s="2"/>
      <c r="P623" s="2">
        <v>2000</v>
      </c>
    </row>
    <row r="624" spans="1:16" ht="14.25" hidden="1" customHeight="1">
      <c r="A624" s="5" t="s">
        <v>155</v>
      </c>
      <c r="B624" s="100">
        <v>46235</v>
      </c>
      <c r="C624" s="66">
        <f t="shared" si="15"/>
        <v>8</v>
      </c>
      <c r="D624" s="66">
        <f t="shared" si="16"/>
        <v>2026</v>
      </c>
      <c r="E624" s="67">
        <f t="shared" si="17"/>
        <v>46235</v>
      </c>
      <c r="F624" s="21" t="s">
        <v>91</v>
      </c>
      <c r="N624" s="5" t="s">
        <v>5</v>
      </c>
      <c r="O624" s="2"/>
      <c r="P624" s="2">
        <v>4207</v>
      </c>
    </row>
    <row r="625" spans="1:16" ht="14.25" hidden="1" customHeight="1">
      <c r="A625" s="5" t="s">
        <v>155</v>
      </c>
      <c r="B625" s="100">
        <v>46235</v>
      </c>
      <c r="C625" s="66">
        <f t="shared" si="15"/>
        <v>8</v>
      </c>
      <c r="D625" s="66">
        <f t="shared" si="16"/>
        <v>2026</v>
      </c>
      <c r="E625" s="67">
        <f t="shared" si="17"/>
        <v>46235</v>
      </c>
      <c r="F625" s="21" t="s">
        <v>92</v>
      </c>
      <c r="N625" s="5" t="s">
        <v>5</v>
      </c>
      <c r="O625" s="2"/>
      <c r="P625" s="2">
        <v>1267.33</v>
      </c>
    </row>
    <row r="626" spans="1:16" ht="14.25" hidden="1" customHeight="1">
      <c r="A626" s="5" t="s">
        <v>155</v>
      </c>
      <c r="B626" s="100">
        <v>46235</v>
      </c>
      <c r="C626" s="66">
        <f t="shared" si="15"/>
        <v>8</v>
      </c>
      <c r="D626" s="66">
        <f t="shared" si="16"/>
        <v>2026</v>
      </c>
      <c r="E626" s="67">
        <f t="shared" si="17"/>
        <v>46235</v>
      </c>
      <c r="F626" s="21" t="s">
        <v>93</v>
      </c>
      <c r="N626" s="5" t="s">
        <v>5</v>
      </c>
      <c r="O626" s="2"/>
      <c r="P626" s="2">
        <v>3600</v>
      </c>
    </row>
    <row r="627" spans="1:16" ht="14.25" hidden="1" customHeight="1">
      <c r="A627" s="5" t="s">
        <v>155</v>
      </c>
      <c r="B627" s="100">
        <v>46235</v>
      </c>
      <c r="C627" s="66">
        <f t="shared" si="15"/>
        <v>8</v>
      </c>
      <c r="D627" s="66">
        <f t="shared" si="16"/>
        <v>2026</v>
      </c>
      <c r="E627" s="67">
        <f t="shared" si="17"/>
        <v>46235</v>
      </c>
      <c r="F627" s="21" t="s">
        <v>94</v>
      </c>
      <c r="N627" s="5" t="s">
        <v>5</v>
      </c>
      <c r="O627" s="2"/>
      <c r="P627" s="2">
        <v>1620</v>
      </c>
    </row>
    <row r="628" spans="1:16" ht="14.25" hidden="1" customHeight="1">
      <c r="A628" s="5" t="s">
        <v>155</v>
      </c>
      <c r="B628" s="100">
        <v>46235</v>
      </c>
      <c r="C628" s="66">
        <f t="shared" si="15"/>
        <v>8</v>
      </c>
      <c r="D628" s="66">
        <f t="shared" si="16"/>
        <v>2026</v>
      </c>
      <c r="E628" s="67">
        <f t="shared" si="17"/>
        <v>46235</v>
      </c>
      <c r="F628" s="21" t="s">
        <v>95</v>
      </c>
      <c r="N628" s="5" t="s">
        <v>5</v>
      </c>
      <c r="O628" s="2"/>
      <c r="P628" s="2">
        <v>6202.73</v>
      </c>
    </row>
    <row r="629" spans="1:16" ht="14.25" hidden="1" customHeight="1">
      <c r="A629" s="5" t="s">
        <v>155</v>
      </c>
      <c r="B629" s="100">
        <v>46235</v>
      </c>
      <c r="C629" s="66">
        <f t="shared" si="15"/>
        <v>8</v>
      </c>
      <c r="D629" s="66">
        <f t="shared" si="16"/>
        <v>2026</v>
      </c>
      <c r="E629" s="67">
        <f t="shared" si="17"/>
        <v>46235</v>
      </c>
      <c r="F629" s="21" t="s">
        <v>79</v>
      </c>
      <c r="N629" s="5" t="s">
        <v>5</v>
      </c>
      <c r="O629" s="2"/>
      <c r="P629" s="2">
        <v>4563.21</v>
      </c>
    </row>
    <row r="630" spans="1:16" ht="14.25" hidden="1" customHeight="1">
      <c r="A630" s="5" t="s">
        <v>155</v>
      </c>
      <c r="B630" s="100">
        <v>46235</v>
      </c>
      <c r="C630" s="66">
        <f t="shared" si="15"/>
        <v>8</v>
      </c>
      <c r="D630" s="66">
        <f t="shared" si="16"/>
        <v>2026</v>
      </c>
      <c r="E630" s="67">
        <f t="shared" si="17"/>
        <v>46235</v>
      </c>
      <c r="F630" s="21" t="s">
        <v>161</v>
      </c>
      <c r="N630" s="5" t="s">
        <v>5</v>
      </c>
      <c r="O630" s="2"/>
      <c r="P630" s="2">
        <v>5977.25</v>
      </c>
    </row>
    <row r="631" spans="1:16" ht="14.25" hidden="1" customHeight="1">
      <c r="A631" s="5" t="s">
        <v>155</v>
      </c>
      <c r="B631" s="100">
        <v>46235</v>
      </c>
      <c r="C631" s="66">
        <f t="shared" si="15"/>
        <v>8</v>
      </c>
      <c r="D631" s="66">
        <f t="shared" si="16"/>
        <v>2026</v>
      </c>
      <c r="E631" s="67">
        <f t="shared" si="17"/>
        <v>46235</v>
      </c>
      <c r="F631" s="21" t="s">
        <v>41</v>
      </c>
      <c r="N631" s="5" t="s">
        <v>5</v>
      </c>
      <c r="O631" s="2"/>
      <c r="P631" s="2">
        <v>65.539999999999992</v>
      </c>
    </row>
    <row r="632" spans="1:16" ht="14.25" hidden="1" customHeight="1">
      <c r="A632" s="5" t="s">
        <v>155</v>
      </c>
      <c r="B632" s="100">
        <v>46266</v>
      </c>
      <c r="C632" s="66">
        <f t="shared" si="15"/>
        <v>9</v>
      </c>
      <c r="D632" s="66">
        <f t="shared" si="16"/>
        <v>2026</v>
      </c>
      <c r="E632" s="67">
        <f t="shared" si="17"/>
        <v>46266</v>
      </c>
      <c r="F632" s="21" t="s">
        <v>33</v>
      </c>
      <c r="N632" s="5" t="s">
        <v>5</v>
      </c>
      <c r="O632" s="2"/>
      <c r="P632" s="2">
        <v>0</v>
      </c>
    </row>
    <row r="633" spans="1:16" ht="14.25" hidden="1" customHeight="1">
      <c r="A633" s="5" t="s">
        <v>155</v>
      </c>
      <c r="B633" s="100">
        <v>46266</v>
      </c>
      <c r="C633" s="66">
        <f t="shared" si="15"/>
        <v>9</v>
      </c>
      <c r="D633" s="66">
        <f t="shared" si="16"/>
        <v>2026</v>
      </c>
      <c r="E633" s="67">
        <f t="shared" si="17"/>
        <v>46266</v>
      </c>
      <c r="F633" s="21" t="s">
        <v>37</v>
      </c>
      <c r="N633" s="5" t="s">
        <v>5</v>
      </c>
      <c r="O633" s="2"/>
      <c r="P633" s="2">
        <v>524.31999999999994</v>
      </c>
    </row>
    <row r="634" spans="1:16" ht="14.25" hidden="1" customHeight="1">
      <c r="A634" s="5" t="s">
        <v>155</v>
      </c>
      <c r="B634" s="100">
        <v>46266</v>
      </c>
      <c r="C634" s="66">
        <f t="shared" si="15"/>
        <v>9</v>
      </c>
      <c r="D634" s="66">
        <f t="shared" si="16"/>
        <v>2026</v>
      </c>
      <c r="E634" s="67">
        <f t="shared" si="17"/>
        <v>46266</v>
      </c>
      <c r="F634" s="21" t="s">
        <v>40</v>
      </c>
      <c r="N634" s="5" t="s">
        <v>5</v>
      </c>
      <c r="O634" s="2"/>
      <c r="P634" s="2">
        <v>524.31999999999994</v>
      </c>
    </row>
    <row r="635" spans="1:16" ht="14.25" hidden="1" customHeight="1">
      <c r="A635" s="5" t="s">
        <v>155</v>
      </c>
      <c r="B635" s="100">
        <v>46266</v>
      </c>
      <c r="C635" s="66">
        <f t="shared" si="15"/>
        <v>9</v>
      </c>
      <c r="D635" s="66">
        <f t="shared" si="16"/>
        <v>2026</v>
      </c>
      <c r="E635" s="67">
        <f t="shared" si="17"/>
        <v>46266</v>
      </c>
      <c r="F635" s="21" t="s">
        <v>43</v>
      </c>
      <c r="N635" s="5" t="s">
        <v>5</v>
      </c>
      <c r="O635" s="2"/>
      <c r="P635" s="2">
        <v>6554</v>
      </c>
    </row>
    <row r="636" spans="1:16" ht="14.25" hidden="1" customHeight="1">
      <c r="A636" s="5" t="s">
        <v>155</v>
      </c>
      <c r="B636" s="100">
        <v>46266</v>
      </c>
      <c r="C636" s="66">
        <f t="shared" si="15"/>
        <v>9</v>
      </c>
      <c r="D636" s="66">
        <f t="shared" si="16"/>
        <v>2026</v>
      </c>
      <c r="E636" s="67">
        <f t="shared" si="17"/>
        <v>46266</v>
      </c>
      <c r="F636" s="21" t="s">
        <v>44</v>
      </c>
      <c r="N636" s="5" t="s">
        <v>5</v>
      </c>
      <c r="O636" s="2"/>
      <c r="P636" s="2">
        <v>0</v>
      </c>
    </row>
    <row r="637" spans="1:16" ht="14.25" hidden="1" customHeight="1">
      <c r="A637" s="5" t="s">
        <v>155</v>
      </c>
      <c r="B637" s="100">
        <v>46266</v>
      </c>
      <c r="C637" s="66">
        <f t="shared" si="15"/>
        <v>9</v>
      </c>
      <c r="D637" s="66">
        <f t="shared" si="16"/>
        <v>2026</v>
      </c>
      <c r="E637" s="67">
        <f t="shared" si="17"/>
        <v>46266</v>
      </c>
      <c r="F637" s="21" t="s">
        <v>45</v>
      </c>
      <c r="N637" s="5" t="s">
        <v>5</v>
      </c>
      <c r="O637" s="2"/>
      <c r="P637" s="2">
        <v>0</v>
      </c>
    </row>
    <row r="638" spans="1:16" ht="14.25" hidden="1" customHeight="1">
      <c r="A638" s="5" t="s">
        <v>155</v>
      </c>
      <c r="B638" s="100">
        <v>46266</v>
      </c>
      <c r="C638" s="66">
        <f t="shared" si="15"/>
        <v>9</v>
      </c>
      <c r="D638" s="66">
        <f t="shared" si="16"/>
        <v>2026</v>
      </c>
      <c r="E638" s="67">
        <f t="shared" si="17"/>
        <v>46266</v>
      </c>
      <c r="F638" s="21" t="s">
        <v>47</v>
      </c>
      <c r="N638" s="5" t="s">
        <v>5</v>
      </c>
      <c r="O638" s="2"/>
      <c r="P638" s="2">
        <v>137.63400000000001</v>
      </c>
    </row>
    <row r="639" spans="1:16" ht="14.25" hidden="1" customHeight="1">
      <c r="A639" s="5" t="s">
        <v>155</v>
      </c>
      <c r="B639" s="100">
        <v>46266</v>
      </c>
      <c r="C639" s="66">
        <f t="shared" si="15"/>
        <v>9</v>
      </c>
      <c r="D639" s="66">
        <f t="shared" si="16"/>
        <v>2026</v>
      </c>
      <c r="E639" s="67">
        <f t="shared" si="17"/>
        <v>46266</v>
      </c>
      <c r="F639" s="21" t="s">
        <v>98</v>
      </c>
      <c r="N639" s="5" t="s">
        <v>5</v>
      </c>
      <c r="O639" s="2"/>
      <c r="P639" s="2">
        <v>0</v>
      </c>
    </row>
    <row r="640" spans="1:16" ht="14.25" hidden="1" customHeight="1">
      <c r="A640" s="5" t="s">
        <v>155</v>
      </c>
      <c r="B640" s="100">
        <v>46266</v>
      </c>
      <c r="C640" s="66">
        <f t="shared" si="15"/>
        <v>9</v>
      </c>
      <c r="D640" s="66">
        <f t="shared" si="16"/>
        <v>2026</v>
      </c>
      <c r="E640" s="67">
        <f t="shared" si="17"/>
        <v>46266</v>
      </c>
      <c r="F640" s="21" t="s">
        <v>80</v>
      </c>
      <c r="N640" s="5" t="s">
        <v>5</v>
      </c>
      <c r="O640" s="2"/>
      <c r="P640" s="2">
        <v>1900</v>
      </c>
    </row>
    <row r="641" spans="1:16" ht="14.25" hidden="1" customHeight="1">
      <c r="A641" s="5" t="s">
        <v>155</v>
      </c>
      <c r="B641" s="100">
        <v>46266</v>
      </c>
      <c r="C641" s="66">
        <f t="shared" si="15"/>
        <v>9</v>
      </c>
      <c r="D641" s="66">
        <f t="shared" si="16"/>
        <v>2026</v>
      </c>
      <c r="E641" s="67">
        <f t="shared" si="17"/>
        <v>46266</v>
      </c>
      <c r="F641" s="21" t="s">
        <v>77</v>
      </c>
      <c r="N641" s="5" t="s">
        <v>5</v>
      </c>
      <c r="O641" s="2"/>
      <c r="P641" s="2">
        <v>0</v>
      </c>
    </row>
    <row r="642" spans="1:16" ht="14.25" hidden="1" customHeight="1">
      <c r="A642" s="5" t="s">
        <v>155</v>
      </c>
      <c r="B642" s="100">
        <v>46266</v>
      </c>
      <c r="C642" s="66">
        <f t="shared" si="15"/>
        <v>9</v>
      </c>
      <c r="D642" s="66">
        <f t="shared" si="16"/>
        <v>2026</v>
      </c>
      <c r="E642" s="67">
        <f t="shared" si="17"/>
        <v>46266</v>
      </c>
      <c r="F642" s="21" t="s">
        <v>78</v>
      </c>
      <c r="N642" s="5" t="s">
        <v>5</v>
      </c>
      <c r="O642" s="2"/>
      <c r="P642" s="2">
        <v>0</v>
      </c>
    </row>
    <row r="643" spans="1:16" ht="14.25" hidden="1" customHeight="1">
      <c r="A643" s="5" t="s">
        <v>155</v>
      </c>
      <c r="B643" s="100">
        <v>46266</v>
      </c>
      <c r="C643" s="66">
        <f t="shared" si="15"/>
        <v>9</v>
      </c>
      <c r="D643" s="66">
        <f t="shared" si="16"/>
        <v>2026</v>
      </c>
      <c r="E643" s="67">
        <f t="shared" si="17"/>
        <v>46266</v>
      </c>
      <c r="F643" s="21" t="s">
        <v>49</v>
      </c>
      <c r="N643" s="5" t="s">
        <v>5</v>
      </c>
      <c r="O643" s="2"/>
      <c r="P643" s="2">
        <v>2142.6499999999996</v>
      </c>
    </row>
    <row r="644" spans="1:16" ht="14.25" hidden="1" customHeight="1">
      <c r="A644" s="5" t="s">
        <v>155</v>
      </c>
      <c r="B644" s="100">
        <v>46266</v>
      </c>
      <c r="C644" s="66">
        <f t="shared" si="15"/>
        <v>9</v>
      </c>
      <c r="D644" s="66">
        <f t="shared" si="16"/>
        <v>2026</v>
      </c>
      <c r="E644" s="67">
        <f t="shared" si="17"/>
        <v>46266</v>
      </c>
      <c r="F644" s="21" t="s">
        <v>55</v>
      </c>
      <c r="N644" s="5" t="s">
        <v>5</v>
      </c>
      <c r="O644" s="2"/>
      <c r="P644" s="2">
        <v>2858.51</v>
      </c>
    </row>
    <row r="645" spans="1:16" ht="14.25" hidden="1" customHeight="1">
      <c r="A645" s="5" t="s">
        <v>155</v>
      </c>
      <c r="B645" s="100">
        <v>46266</v>
      </c>
      <c r="C645" s="66">
        <f t="shared" si="15"/>
        <v>9</v>
      </c>
      <c r="D645" s="66">
        <f t="shared" si="16"/>
        <v>2026</v>
      </c>
      <c r="E645" s="67">
        <f t="shared" si="17"/>
        <v>46266</v>
      </c>
      <c r="F645" s="21" t="s">
        <v>54</v>
      </c>
      <c r="N645" s="5" t="s">
        <v>5</v>
      </c>
      <c r="O645" s="2"/>
      <c r="P645" s="2">
        <v>360</v>
      </c>
    </row>
    <row r="646" spans="1:16" ht="14.25" hidden="1" customHeight="1">
      <c r="A646" s="5" t="s">
        <v>155</v>
      </c>
      <c r="B646" s="100">
        <v>46266</v>
      </c>
      <c r="C646" s="66">
        <f t="shared" si="15"/>
        <v>9</v>
      </c>
      <c r="D646" s="66">
        <f t="shared" si="16"/>
        <v>2026</v>
      </c>
      <c r="E646" s="67">
        <f t="shared" si="17"/>
        <v>46266</v>
      </c>
      <c r="F646" s="21" t="s">
        <v>82</v>
      </c>
      <c r="N646" s="5" t="s">
        <v>5</v>
      </c>
      <c r="O646" s="2"/>
      <c r="P646" s="2">
        <v>5217.92</v>
      </c>
    </row>
    <row r="647" spans="1:16" ht="14.25" hidden="1" customHeight="1">
      <c r="A647" s="5" t="s">
        <v>155</v>
      </c>
      <c r="B647" s="100">
        <v>46266</v>
      </c>
      <c r="C647" s="66">
        <f t="shared" si="15"/>
        <v>9</v>
      </c>
      <c r="D647" s="66">
        <f t="shared" si="16"/>
        <v>2026</v>
      </c>
      <c r="E647" s="67">
        <f t="shared" si="17"/>
        <v>46266</v>
      </c>
      <c r="F647" s="21" t="s">
        <v>61</v>
      </c>
      <c r="N647" s="5" t="s">
        <v>5</v>
      </c>
      <c r="O647" s="2"/>
      <c r="P647" s="2">
        <v>714.66</v>
      </c>
    </row>
    <row r="648" spans="1:16" ht="14.25" hidden="1" customHeight="1">
      <c r="A648" s="5" t="s">
        <v>155</v>
      </c>
      <c r="B648" s="100">
        <v>46266</v>
      </c>
      <c r="C648" s="66">
        <f t="shared" si="15"/>
        <v>9</v>
      </c>
      <c r="D648" s="66">
        <f t="shared" si="16"/>
        <v>2026</v>
      </c>
      <c r="E648" s="67">
        <f t="shared" si="17"/>
        <v>46266</v>
      </c>
      <c r="F648" s="21" t="s">
        <v>87</v>
      </c>
      <c r="N648" s="5" t="s">
        <v>5</v>
      </c>
      <c r="O648" s="2"/>
      <c r="P648" s="2">
        <v>9000</v>
      </c>
    </row>
    <row r="649" spans="1:16" ht="14.25" hidden="1" customHeight="1">
      <c r="A649" s="5" t="s">
        <v>155</v>
      </c>
      <c r="B649" s="100">
        <v>46266</v>
      </c>
      <c r="C649" s="66">
        <f t="shared" si="15"/>
        <v>9</v>
      </c>
      <c r="D649" s="66">
        <f t="shared" si="16"/>
        <v>2026</v>
      </c>
      <c r="E649" s="67">
        <f t="shared" si="17"/>
        <v>46266</v>
      </c>
      <c r="F649" s="21" t="s">
        <v>90</v>
      </c>
      <c r="N649" s="5" t="s">
        <v>5</v>
      </c>
      <c r="O649" s="2"/>
      <c r="P649" s="2">
        <v>2000</v>
      </c>
    </row>
    <row r="650" spans="1:16" ht="14.25" hidden="1" customHeight="1">
      <c r="A650" s="5" t="s">
        <v>155</v>
      </c>
      <c r="B650" s="100">
        <v>46266</v>
      </c>
      <c r="C650" s="66">
        <f t="shared" si="15"/>
        <v>9</v>
      </c>
      <c r="D650" s="66">
        <f t="shared" si="16"/>
        <v>2026</v>
      </c>
      <c r="E650" s="67">
        <f t="shared" si="17"/>
        <v>46266</v>
      </c>
      <c r="F650" s="21" t="s">
        <v>91</v>
      </c>
      <c r="N650" s="5" t="s">
        <v>5</v>
      </c>
      <c r="O650" s="2"/>
      <c r="P650" s="2">
        <v>4207</v>
      </c>
    </row>
    <row r="651" spans="1:16" ht="14.25" hidden="1" customHeight="1">
      <c r="A651" s="5" t="s">
        <v>155</v>
      </c>
      <c r="B651" s="100">
        <v>46266</v>
      </c>
      <c r="C651" s="66">
        <f t="shared" si="15"/>
        <v>9</v>
      </c>
      <c r="D651" s="66">
        <f t="shared" si="16"/>
        <v>2026</v>
      </c>
      <c r="E651" s="67">
        <f t="shared" si="17"/>
        <v>46266</v>
      </c>
      <c r="F651" s="21" t="s">
        <v>92</v>
      </c>
      <c r="N651" s="5" t="s">
        <v>5</v>
      </c>
      <c r="O651" s="2"/>
      <c r="P651" s="2">
        <v>1267.33</v>
      </c>
    </row>
    <row r="652" spans="1:16" ht="14.25" hidden="1" customHeight="1">
      <c r="A652" s="5" t="s">
        <v>155</v>
      </c>
      <c r="B652" s="100">
        <v>46266</v>
      </c>
      <c r="C652" s="66">
        <f t="shared" si="15"/>
        <v>9</v>
      </c>
      <c r="D652" s="66">
        <f t="shared" si="16"/>
        <v>2026</v>
      </c>
      <c r="E652" s="67">
        <f t="shared" si="17"/>
        <v>46266</v>
      </c>
      <c r="F652" s="21" t="s">
        <v>93</v>
      </c>
      <c r="N652" s="5" t="s">
        <v>5</v>
      </c>
      <c r="O652" s="2"/>
      <c r="P652" s="2">
        <v>3600</v>
      </c>
    </row>
    <row r="653" spans="1:16" ht="14.25" hidden="1" customHeight="1">
      <c r="A653" s="5" t="s">
        <v>155</v>
      </c>
      <c r="B653" s="100">
        <v>46266</v>
      </c>
      <c r="C653" s="66">
        <f t="shared" si="15"/>
        <v>9</v>
      </c>
      <c r="D653" s="66">
        <f t="shared" si="16"/>
        <v>2026</v>
      </c>
      <c r="E653" s="67">
        <f t="shared" si="17"/>
        <v>46266</v>
      </c>
      <c r="F653" s="21" t="s">
        <v>94</v>
      </c>
      <c r="N653" s="5" t="s">
        <v>5</v>
      </c>
      <c r="O653" s="2"/>
      <c r="P653" s="2">
        <v>1620</v>
      </c>
    </row>
    <row r="654" spans="1:16" ht="14.25" hidden="1" customHeight="1">
      <c r="A654" s="5" t="s">
        <v>155</v>
      </c>
      <c r="B654" s="100">
        <v>46266</v>
      </c>
      <c r="C654" s="66">
        <f t="shared" si="15"/>
        <v>9</v>
      </c>
      <c r="D654" s="66">
        <f t="shared" si="16"/>
        <v>2026</v>
      </c>
      <c r="E654" s="67">
        <f t="shared" si="17"/>
        <v>46266</v>
      </c>
      <c r="F654" s="21" t="s">
        <v>95</v>
      </c>
      <c r="N654" s="5" t="s">
        <v>5</v>
      </c>
      <c r="O654" s="2"/>
      <c r="P654" s="2">
        <v>6202.73</v>
      </c>
    </row>
    <row r="655" spans="1:16" ht="14.25" hidden="1" customHeight="1">
      <c r="A655" s="5" t="s">
        <v>155</v>
      </c>
      <c r="B655" s="100">
        <v>46266</v>
      </c>
      <c r="C655" s="66">
        <f t="shared" si="15"/>
        <v>9</v>
      </c>
      <c r="D655" s="66">
        <f t="shared" si="16"/>
        <v>2026</v>
      </c>
      <c r="E655" s="67">
        <f t="shared" si="17"/>
        <v>46266</v>
      </c>
      <c r="F655" s="21" t="s">
        <v>79</v>
      </c>
      <c r="N655" s="5" t="s">
        <v>5</v>
      </c>
      <c r="O655" s="2"/>
      <c r="P655" s="2">
        <v>4563.21</v>
      </c>
    </row>
    <row r="656" spans="1:16" ht="14.25" hidden="1" customHeight="1">
      <c r="A656" s="5" t="s">
        <v>155</v>
      </c>
      <c r="B656" s="100">
        <v>46266</v>
      </c>
      <c r="C656" s="66">
        <f t="shared" si="15"/>
        <v>9</v>
      </c>
      <c r="D656" s="66">
        <f t="shared" si="16"/>
        <v>2026</v>
      </c>
      <c r="E656" s="67">
        <f t="shared" si="17"/>
        <v>46266</v>
      </c>
      <c r="F656" s="21" t="s">
        <v>161</v>
      </c>
      <c r="N656" s="5" t="s">
        <v>5</v>
      </c>
      <c r="O656" s="2"/>
      <c r="P656" s="2">
        <v>5977.25</v>
      </c>
    </row>
    <row r="657" spans="1:16" ht="14.25" hidden="1" customHeight="1">
      <c r="A657" s="5" t="s">
        <v>155</v>
      </c>
      <c r="B657" s="100">
        <v>46266</v>
      </c>
      <c r="C657" s="66">
        <f t="shared" si="15"/>
        <v>9</v>
      </c>
      <c r="D657" s="66">
        <f t="shared" si="16"/>
        <v>2026</v>
      </c>
      <c r="E657" s="67">
        <f t="shared" si="17"/>
        <v>46266</v>
      </c>
      <c r="F657" s="21" t="s">
        <v>41</v>
      </c>
      <c r="N657" s="5" t="s">
        <v>5</v>
      </c>
      <c r="O657" s="2"/>
      <c r="P657" s="2">
        <v>65.539999999999992</v>
      </c>
    </row>
    <row r="658" spans="1:16" ht="14.25" hidden="1" customHeight="1">
      <c r="A658" s="5" t="s">
        <v>155</v>
      </c>
      <c r="B658" s="100">
        <v>46296</v>
      </c>
      <c r="C658" s="66">
        <f t="shared" si="15"/>
        <v>10</v>
      </c>
      <c r="D658" s="66">
        <f t="shared" si="16"/>
        <v>2026</v>
      </c>
      <c r="E658" s="67">
        <f t="shared" si="17"/>
        <v>46296</v>
      </c>
      <c r="F658" s="21" t="s">
        <v>33</v>
      </c>
      <c r="N658" s="5" t="s">
        <v>5</v>
      </c>
      <c r="O658" s="2"/>
      <c r="P658" s="2">
        <v>0</v>
      </c>
    </row>
    <row r="659" spans="1:16" ht="14.25" hidden="1" customHeight="1">
      <c r="A659" s="5" t="s">
        <v>155</v>
      </c>
      <c r="B659" s="100">
        <v>46296</v>
      </c>
      <c r="C659" s="66">
        <f t="shared" si="15"/>
        <v>10</v>
      </c>
      <c r="D659" s="66">
        <f t="shared" si="16"/>
        <v>2026</v>
      </c>
      <c r="E659" s="67">
        <f t="shared" si="17"/>
        <v>46296</v>
      </c>
      <c r="F659" s="21" t="s">
        <v>37</v>
      </c>
      <c r="N659" s="5" t="s">
        <v>5</v>
      </c>
      <c r="O659" s="2"/>
      <c r="P659" s="2">
        <v>524.31999999999994</v>
      </c>
    </row>
    <row r="660" spans="1:16" ht="14.25" hidden="1" customHeight="1">
      <c r="A660" s="5" t="s">
        <v>155</v>
      </c>
      <c r="B660" s="100">
        <v>46296</v>
      </c>
      <c r="C660" s="66">
        <f t="shared" si="15"/>
        <v>10</v>
      </c>
      <c r="D660" s="66">
        <f t="shared" si="16"/>
        <v>2026</v>
      </c>
      <c r="E660" s="67">
        <f t="shared" si="17"/>
        <v>46296</v>
      </c>
      <c r="F660" s="21" t="s">
        <v>40</v>
      </c>
      <c r="N660" s="5" t="s">
        <v>5</v>
      </c>
      <c r="O660" s="2"/>
      <c r="P660" s="2">
        <v>524.31999999999994</v>
      </c>
    </row>
    <row r="661" spans="1:16" ht="14.25" hidden="1" customHeight="1">
      <c r="A661" s="5" t="s">
        <v>155</v>
      </c>
      <c r="B661" s="100">
        <v>46296</v>
      </c>
      <c r="C661" s="66">
        <f t="shared" si="15"/>
        <v>10</v>
      </c>
      <c r="D661" s="66">
        <f t="shared" si="16"/>
        <v>2026</v>
      </c>
      <c r="E661" s="67">
        <f t="shared" si="17"/>
        <v>46296</v>
      </c>
      <c r="F661" s="21" t="s">
        <v>43</v>
      </c>
      <c r="N661" s="5" t="s">
        <v>5</v>
      </c>
      <c r="O661" s="2"/>
      <c r="P661" s="2">
        <v>6554</v>
      </c>
    </row>
    <row r="662" spans="1:16" ht="14.25" hidden="1" customHeight="1">
      <c r="A662" s="5" t="s">
        <v>155</v>
      </c>
      <c r="B662" s="100">
        <v>46296</v>
      </c>
      <c r="C662" s="66">
        <f t="shared" si="15"/>
        <v>10</v>
      </c>
      <c r="D662" s="66">
        <f t="shared" si="16"/>
        <v>2026</v>
      </c>
      <c r="E662" s="67">
        <f t="shared" si="17"/>
        <v>46296</v>
      </c>
      <c r="F662" s="21" t="s">
        <v>44</v>
      </c>
      <c r="N662" s="5" t="s">
        <v>5</v>
      </c>
      <c r="O662" s="2"/>
      <c r="P662" s="2">
        <v>0</v>
      </c>
    </row>
    <row r="663" spans="1:16" ht="14.25" hidden="1" customHeight="1">
      <c r="A663" s="5" t="s">
        <v>155</v>
      </c>
      <c r="B663" s="100">
        <v>46296</v>
      </c>
      <c r="C663" s="66">
        <f t="shared" si="15"/>
        <v>10</v>
      </c>
      <c r="D663" s="66">
        <f t="shared" si="16"/>
        <v>2026</v>
      </c>
      <c r="E663" s="67">
        <f t="shared" si="17"/>
        <v>46296</v>
      </c>
      <c r="F663" s="21" t="s">
        <v>45</v>
      </c>
      <c r="N663" s="5" t="s">
        <v>5</v>
      </c>
      <c r="O663" s="2"/>
      <c r="P663" s="2">
        <v>0</v>
      </c>
    </row>
    <row r="664" spans="1:16" ht="14.25" hidden="1" customHeight="1">
      <c r="A664" s="5" t="s">
        <v>155</v>
      </c>
      <c r="B664" s="100">
        <v>46296</v>
      </c>
      <c r="C664" s="66">
        <f t="shared" si="15"/>
        <v>10</v>
      </c>
      <c r="D664" s="66">
        <f t="shared" si="16"/>
        <v>2026</v>
      </c>
      <c r="E664" s="67">
        <f t="shared" si="17"/>
        <v>46296</v>
      </c>
      <c r="F664" s="21" t="s">
        <v>47</v>
      </c>
      <c r="N664" s="5" t="s">
        <v>5</v>
      </c>
      <c r="O664" s="2"/>
      <c r="P664" s="2">
        <v>137.63400000000001</v>
      </c>
    </row>
    <row r="665" spans="1:16" ht="14.25" hidden="1" customHeight="1">
      <c r="A665" s="5" t="s">
        <v>155</v>
      </c>
      <c r="B665" s="100">
        <v>46296</v>
      </c>
      <c r="C665" s="66">
        <f t="shared" si="15"/>
        <v>10</v>
      </c>
      <c r="D665" s="66">
        <f t="shared" si="16"/>
        <v>2026</v>
      </c>
      <c r="E665" s="67">
        <f t="shared" si="17"/>
        <v>46296</v>
      </c>
      <c r="F665" s="21" t="s">
        <v>98</v>
      </c>
      <c r="N665" s="5" t="s">
        <v>5</v>
      </c>
      <c r="O665" s="2"/>
      <c r="P665" s="2">
        <v>0</v>
      </c>
    </row>
    <row r="666" spans="1:16" ht="14.25" hidden="1" customHeight="1">
      <c r="A666" s="5" t="s">
        <v>155</v>
      </c>
      <c r="B666" s="100">
        <v>46296</v>
      </c>
      <c r="C666" s="66">
        <f t="shared" si="15"/>
        <v>10</v>
      </c>
      <c r="D666" s="66">
        <f t="shared" si="16"/>
        <v>2026</v>
      </c>
      <c r="E666" s="67">
        <f t="shared" si="17"/>
        <v>46296</v>
      </c>
      <c r="F666" s="21" t="s">
        <v>80</v>
      </c>
      <c r="N666" s="5" t="s">
        <v>5</v>
      </c>
      <c r="O666" s="2"/>
      <c r="P666" s="2">
        <v>1900</v>
      </c>
    </row>
    <row r="667" spans="1:16" ht="14.25" hidden="1" customHeight="1">
      <c r="A667" s="5" t="s">
        <v>155</v>
      </c>
      <c r="B667" s="100">
        <v>46296</v>
      </c>
      <c r="C667" s="66">
        <f t="shared" si="15"/>
        <v>10</v>
      </c>
      <c r="D667" s="66">
        <f t="shared" si="16"/>
        <v>2026</v>
      </c>
      <c r="E667" s="67">
        <f t="shared" si="17"/>
        <v>46296</v>
      </c>
      <c r="F667" s="21" t="s">
        <v>77</v>
      </c>
      <c r="N667" s="5" t="s">
        <v>5</v>
      </c>
      <c r="O667" s="2"/>
      <c r="P667" s="2">
        <v>0</v>
      </c>
    </row>
    <row r="668" spans="1:16" ht="14.25" hidden="1" customHeight="1">
      <c r="A668" s="5" t="s">
        <v>155</v>
      </c>
      <c r="B668" s="100">
        <v>46296</v>
      </c>
      <c r="C668" s="66">
        <f t="shared" si="15"/>
        <v>10</v>
      </c>
      <c r="D668" s="66">
        <f t="shared" si="16"/>
        <v>2026</v>
      </c>
      <c r="E668" s="67">
        <f t="shared" si="17"/>
        <v>46296</v>
      </c>
      <c r="F668" s="21" t="s">
        <v>78</v>
      </c>
      <c r="N668" s="5" t="s">
        <v>5</v>
      </c>
      <c r="O668" s="2"/>
      <c r="P668" s="2">
        <v>0</v>
      </c>
    </row>
    <row r="669" spans="1:16" ht="14.25" hidden="1" customHeight="1">
      <c r="A669" s="5" t="s">
        <v>155</v>
      </c>
      <c r="B669" s="100">
        <v>46296</v>
      </c>
      <c r="C669" s="66">
        <f t="shared" si="15"/>
        <v>10</v>
      </c>
      <c r="D669" s="66">
        <f t="shared" si="16"/>
        <v>2026</v>
      </c>
      <c r="E669" s="67">
        <f t="shared" si="17"/>
        <v>46296</v>
      </c>
      <c r="F669" s="21" t="s">
        <v>49</v>
      </c>
      <c r="N669" s="5" t="s">
        <v>5</v>
      </c>
      <c r="O669" s="2"/>
      <c r="P669" s="2">
        <v>2142.6499999999996</v>
      </c>
    </row>
    <row r="670" spans="1:16" ht="14.25" hidden="1" customHeight="1">
      <c r="A670" s="5" t="s">
        <v>155</v>
      </c>
      <c r="B670" s="100">
        <v>46296</v>
      </c>
      <c r="C670" s="66">
        <f t="shared" si="15"/>
        <v>10</v>
      </c>
      <c r="D670" s="66">
        <f t="shared" si="16"/>
        <v>2026</v>
      </c>
      <c r="E670" s="67">
        <f t="shared" si="17"/>
        <v>46296</v>
      </c>
      <c r="F670" s="21" t="s">
        <v>55</v>
      </c>
      <c r="N670" s="5" t="s">
        <v>5</v>
      </c>
      <c r="O670" s="2"/>
      <c r="P670" s="2">
        <v>2858.51</v>
      </c>
    </row>
    <row r="671" spans="1:16" ht="14.25" hidden="1" customHeight="1">
      <c r="A671" s="5" t="s">
        <v>155</v>
      </c>
      <c r="B671" s="100">
        <v>46296</v>
      </c>
      <c r="C671" s="66">
        <f t="shared" si="15"/>
        <v>10</v>
      </c>
      <c r="D671" s="66">
        <f t="shared" si="16"/>
        <v>2026</v>
      </c>
      <c r="E671" s="67">
        <f t="shared" si="17"/>
        <v>46296</v>
      </c>
      <c r="F671" s="21" t="s">
        <v>54</v>
      </c>
      <c r="N671" s="5" t="s">
        <v>5</v>
      </c>
      <c r="O671" s="2"/>
      <c r="P671" s="2">
        <v>360</v>
      </c>
    </row>
    <row r="672" spans="1:16" ht="14.25" hidden="1" customHeight="1">
      <c r="A672" s="5" t="s">
        <v>155</v>
      </c>
      <c r="B672" s="100">
        <v>46296</v>
      </c>
      <c r="C672" s="66">
        <f t="shared" si="15"/>
        <v>10</v>
      </c>
      <c r="D672" s="66">
        <f t="shared" si="16"/>
        <v>2026</v>
      </c>
      <c r="E672" s="67">
        <f t="shared" si="17"/>
        <v>46296</v>
      </c>
      <c r="F672" s="21" t="s">
        <v>82</v>
      </c>
      <c r="N672" s="5" t="s">
        <v>5</v>
      </c>
      <c r="O672" s="2"/>
      <c r="P672" s="2">
        <v>5217.92</v>
      </c>
    </row>
    <row r="673" spans="1:16" ht="14.25" hidden="1" customHeight="1">
      <c r="A673" s="5" t="s">
        <v>155</v>
      </c>
      <c r="B673" s="100">
        <v>46296</v>
      </c>
      <c r="C673" s="66">
        <f t="shared" si="15"/>
        <v>10</v>
      </c>
      <c r="D673" s="66">
        <f t="shared" si="16"/>
        <v>2026</v>
      </c>
      <c r="E673" s="67">
        <f t="shared" si="17"/>
        <v>46296</v>
      </c>
      <c r="F673" s="21" t="s">
        <v>61</v>
      </c>
      <c r="N673" s="5" t="s">
        <v>5</v>
      </c>
      <c r="O673" s="2"/>
      <c r="P673" s="2">
        <v>714.66</v>
      </c>
    </row>
    <row r="674" spans="1:16" ht="14.25" hidden="1" customHeight="1">
      <c r="A674" s="5" t="s">
        <v>155</v>
      </c>
      <c r="B674" s="100">
        <v>46296</v>
      </c>
      <c r="C674" s="66">
        <f t="shared" si="15"/>
        <v>10</v>
      </c>
      <c r="D674" s="66">
        <f t="shared" si="16"/>
        <v>2026</v>
      </c>
      <c r="E674" s="67">
        <f t="shared" si="17"/>
        <v>46296</v>
      </c>
      <c r="F674" s="21" t="s">
        <v>87</v>
      </c>
      <c r="N674" s="5" t="s">
        <v>5</v>
      </c>
      <c r="O674" s="2"/>
      <c r="P674" s="2">
        <v>9000</v>
      </c>
    </row>
    <row r="675" spans="1:16" ht="14.25" hidden="1" customHeight="1">
      <c r="A675" s="5" t="s">
        <v>155</v>
      </c>
      <c r="B675" s="100">
        <v>46296</v>
      </c>
      <c r="C675" s="66">
        <f t="shared" si="15"/>
        <v>10</v>
      </c>
      <c r="D675" s="66">
        <f t="shared" si="16"/>
        <v>2026</v>
      </c>
      <c r="E675" s="67">
        <f t="shared" si="17"/>
        <v>46296</v>
      </c>
      <c r="F675" s="21" t="s">
        <v>90</v>
      </c>
      <c r="N675" s="5" t="s">
        <v>5</v>
      </c>
      <c r="O675" s="2"/>
      <c r="P675" s="2">
        <v>2000</v>
      </c>
    </row>
    <row r="676" spans="1:16" ht="14.25" hidden="1" customHeight="1">
      <c r="A676" s="5" t="s">
        <v>155</v>
      </c>
      <c r="B676" s="100">
        <v>46296</v>
      </c>
      <c r="C676" s="66">
        <f t="shared" si="15"/>
        <v>10</v>
      </c>
      <c r="D676" s="66">
        <f t="shared" si="16"/>
        <v>2026</v>
      </c>
      <c r="E676" s="67">
        <f t="shared" si="17"/>
        <v>46296</v>
      </c>
      <c r="F676" s="21" t="s">
        <v>91</v>
      </c>
      <c r="N676" s="5" t="s">
        <v>5</v>
      </c>
      <c r="O676" s="2"/>
      <c r="P676" s="2">
        <v>4207</v>
      </c>
    </row>
    <row r="677" spans="1:16" ht="14.25" hidden="1" customHeight="1">
      <c r="A677" s="5" t="s">
        <v>155</v>
      </c>
      <c r="B677" s="100">
        <v>46296</v>
      </c>
      <c r="C677" s="66">
        <f t="shared" si="15"/>
        <v>10</v>
      </c>
      <c r="D677" s="66">
        <f t="shared" si="16"/>
        <v>2026</v>
      </c>
      <c r="E677" s="67">
        <f t="shared" si="17"/>
        <v>46296</v>
      </c>
      <c r="F677" s="21" t="s">
        <v>92</v>
      </c>
      <c r="N677" s="5" t="s">
        <v>5</v>
      </c>
      <c r="O677" s="2"/>
      <c r="P677" s="2">
        <v>1267.33</v>
      </c>
    </row>
    <row r="678" spans="1:16" ht="14.25" hidden="1" customHeight="1">
      <c r="A678" s="5" t="s">
        <v>155</v>
      </c>
      <c r="B678" s="100">
        <v>46296</v>
      </c>
      <c r="C678" s="66">
        <f t="shared" si="15"/>
        <v>10</v>
      </c>
      <c r="D678" s="66">
        <f t="shared" si="16"/>
        <v>2026</v>
      </c>
      <c r="E678" s="67">
        <f t="shared" si="17"/>
        <v>46296</v>
      </c>
      <c r="F678" s="21" t="s">
        <v>93</v>
      </c>
      <c r="N678" s="5" t="s">
        <v>5</v>
      </c>
      <c r="O678" s="2"/>
      <c r="P678" s="2">
        <v>3600</v>
      </c>
    </row>
    <row r="679" spans="1:16" ht="14.25" hidden="1" customHeight="1">
      <c r="A679" s="5" t="s">
        <v>155</v>
      </c>
      <c r="B679" s="100">
        <v>46296</v>
      </c>
      <c r="C679" s="66">
        <f t="shared" si="15"/>
        <v>10</v>
      </c>
      <c r="D679" s="66">
        <f t="shared" si="16"/>
        <v>2026</v>
      </c>
      <c r="E679" s="67">
        <f t="shared" si="17"/>
        <v>46296</v>
      </c>
      <c r="F679" s="21" t="s">
        <v>94</v>
      </c>
      <c r="N679" s="5" t="s">
        <v>5</v>
      </c>
      <c r="O679" s="2"/>
      <c r="P679" s="2">
        <v>1620</v>
      </c>
    </row>
    <row r="680" spans="1:16" ht="14.25" hidden="1" customHeight="1">
      <c r="A680" s="5" t="s">
        <v>155</v>
      </c>
      <c r="B680" s="100">
        <v>46296</v>
      </c>
      <c r="C680" s="66">
        <f t="shared" si="15"/>
        <v>10</v>
      </c>
      <c r="D680" s="66">
        <f t="shared" si="16"/>
        <v>2026</v>
      </c>
      <c r="E680" s="67">
        <f t="shared" si="17"/>
        <v>46296</v>
      </c>
      <c r="F680" s="21" t="s">
        <v>95</v>
      </c>
      <c r="N680" s="5" t="s">
        <v>5</v>
      </c>
      <c r="O680" s="2"/>
      <c r="P680" s="2">
        <v>6202.73</v>
      </c>
    </row>
    <row r="681" spans="1:16" ht="14.25" hidden="1" customHeight="1">
      <c r="A681" s="5" t="s">
        <v>155</v>
      </c>
      <c r="B681" s="100">
        <v>46296</v>
      </c>
      <c r="C681" s="66">
        <f t="shared" si="15"/>
        <v>10</v>
      </c>
      <c r="D681" s="66">
        <f t="shared" si="16"/>
        <v>2026</v>
      </c>
      <c r="E681" s="67">
        <f t="shared" si="17"/>
        <v>46296</v>
      </c>
      <c r="F681" s="21" t="s">
        <v>79</v>
      </c>
      <c r="N681" s="5" t="s">
        <v>5</v>
      </c>
      <c r="O681" s="2"/>
      <c r="P681" s="2">
        <v>4563.21</v>
      </c>
    </row>
    <row r="682" spans="1:16" ht="14.25" hidden="1" customHeight="1">
      <c r="A682" s="5" t="s">
        <v>155</v>
      </c>
      <c r="B682" s="100">
        <v>46296</v>
      </c>
      <c r="C682" s="66">
        <f t="shared" si="15"/>
        <v>10</v>
      </c>
      <c r="D682" s="66">
        <f t="shared" si="16"/>
        <v>2026</v>
      </c>
      <c r="E682" s="67">
        <f t="shared" si="17"/>
        <v>46296</v>
      </c>
      <c r="F682" s="21" t="s">
        <v>161</v>
      </c>
      <c r="N682" s="5" t="s">
        <v>5</v>
      </c>
      <c r="O682" s="2"/>
      <c r="P682" s="2">
        <v>5977.25</v>
      </c>
    </row>
    <row r="683" spans="1:16" ht="14.25" hidden="1" customHeight="1">
      <c r="A683" s="5" t="s">
        <v>155</v>
      </c>
      <c r="B683" s="100">
        <v>46296</v>
      </c>
      <c r="C683" s="66">
        <f t="shared" si="15"/>
        <v>10</v>
      </c>
      <c r="D683" s="66">
        <f t="shared" si="16"/>
        <v>2026</v>
      </c>
      <c r="E683" s="67">
        <f t="shared" si="17"/>
        <v>46296</v>
      </c>
      <c r="F683" s="21" t="s">
        <v>41</v>
      </c>
      <c r="N683" s="5" t="s">
        <v>5</v>
      </c>
      <c r="O683" s="2"/>
      <c r="P683" s="2">
        <v>65.539999999999992</v>
      </c>
    </row>
    <row r="684" spans="1:16" ht="14.25" hidden="1" customHeight="1">
      <c r="A684" s="5" t="s">
        <v>155</v>
      </c>
      <c r="B684" s="100">
        <v>46327</v>
      </c>
      <c r="C684" s="66">
        <f t="shared" si="15"/>
        <v>11</v>
      </c>
      <c r="D684" s="66">
        <f t="shared" si="16"/>
        <v>2026</v>
      </c>
      <c r="E684" s="67">
        <f t="shared" si="17"/>
        <v>46327</v>
      </c>
      <c r="F684" s="21" t="s">
        <v>33</v>
      </c>
      <c r="N684" s="5" t="s">
        <v>5</v>
      </c>
      <c r="O684" s="2"/>
      <c r="P684" s="2">
        <v>0</v>
      </c>
    </row>
    <row r="685" spans="1:16" ht="14.25" hidden="1" customHeight="1">
      <c r="A685" s="5" t="s">
        <v>155</v>
      </c>
      <c r="B685" s="100">
        <v>46327</v>
      </c>
      <c r="C685" s="66">
        <f t="shared" si="15"/>
        <v>11</v>
      </c>
      <c r="D685" s="66">
        <f t="shared" si="16"/>
        <v>2026</v>
      </c>
      <c r="E685" s="67">
        <f t="shared" si="17"/>
        <v>46327</v>
      </c>
      <c r="F685" s="21" t="s">
        <v>37</v>
      </c>
      <c r="N685" s="5" t="s">
        <v>5</v>
      </c>
      <c r="O685" s="2"/>
      <c r="P685" s="2">
        <v>524.31999999999994</v>
      </c>
    </row>
    <row r="686" spans="1:16" ht="14.25" hidden="1" customHeight="1">
      <c r="A686" s="5" t="s">
        <v>155</v>
      </c>
      <c r="B686" s="100">
        <v>46327</v>
      </c>
      <c r="C686" s="66">
        <f t="shared" si="15"/>
        <v>11</v>
      </c>
      <c r="D686" s="66">
        <f t="shared" si="16"/>
        <v>2026</v>
      </c>
      <c r="E686" s="67">
        <f t="shared" si="17"/>
        <v>46327</v>
      </c>
      <c r="F686" s="21" t="s">
        <v>40</v>
      </c>
      <c r="N686" s="5" t="s">
        <v>5</v>
      </c>
      <c r="O686" s="2"/>
      <c r="P686" s="2">
        <v>524.31999999999994</v>
      </c>
    </row>
    <row r="687" spans="1:16" ht="14.25" hidden="1" customHeight="1">
      <c r="A687" s="5" t="s">
        <v>155</v>
      </c>
      <c r="B687" s="100">
        <v>46327</v>
      </c>
      <c r="C687" s="66">
        <f t="shared" si="15"/>
        <v>11</v>
      </c>
      <c r="D687" s="66">
        <f t="shared" si="16"/>
        <v>2026</v>
      </c>
      <c r="E687" s="67">
        <f t="shared" si="17"/>
        <v>46327</v>
      </c>
      <c r="F687" s="21" t="s">
        <v>43</v>
      </c>
      <c r="N687" s="5" t="s">
        <v>5</v>
      </c>
      <c r="O687" s="2"/>
      <c r="P687" s="2">
        <v>6554</v>
      </c>
    </row>
    <row r="688" spans="1:16" ht="14.25" hidden="1" customHeight="1">
      <c r="A688" s="5" t="s">
        <v>155</v>
      </c>
      <c r="B688" s="100">
        <v>46327</v>
      </c>
      <c r="C688" s="66">
        <f t="shared" si="15"/>
        <v>11</v>
      </c>
      <c r="D688" s="66">
        <f t="shared" si="16"/>
        <v>2026</v>
      </c>
      <c r="E688" s="67">
        <f t="shared" si="17"/>
        <v>46327</v>
      </c>
      <c r="F688" s="21" t="s">
        <v>44</v>
      </c>
      <c r="N688" s="5" t="s">
        <v>5</v>
      </c>
      <c r="O688" s="2"/>
      <c r="P688" s="2">
        <v>0</v>
      </c>
    </row>
    <row r="689" spans="1:16" ht="14.25" hidden="1" customHeight="1">
      <c r="A689" s="5" t="s">
        <v>155</v>
      </c>
      <c r="B689" s="100">
        <v>46327</v>
      </c>
      <c r="C689" s="66">
        <f t="shared" si="15"/>
        <v>11</v>
      </c>
      <c r="D689" s="66">
        <f t="shared" si="16"/>
        <v>2026</v>
      </c>
      <c r="E689" s="67">
        <f t="shared" si="17"/>
        <v>46327</v>
      </c>
      <c r="F689" s="21" t="s">
        <v>45</v>
      </c>
      <c r="N689" s="5" t="s">
        <v>5</v>
      </c>
      <c r="O689" s="2"/>
      <c r="P689" s="2">
        <v>0</v>
      </c>
    </row>
    <row r="690" spans="1:16" ht="14.25" hidden="1" customHeight="1">
      <c r="A690" s="5" t="s">
        <v>155</v>
      </c>
      <c r="B690" s="100">
        <v>46327</v>
      </c>
      <c r="C690" s="66">
        <f t="shared" si="15"/>
        <v>11</v>
      </c>
      <c r="D690" s="66">
        <f t="shared" si="16"/>
        <v>2026</v>
      </c>
      <c r="E690" s="67">
        <f t="shared" si="17"/>
        <v>46327</v>
      </c>
      <c r="F690" s="21" t="s">
        <v>47</v>
      </c>
      <c r="N690" s="5" t="s">
        <v>5</v>
      </c>
      <c r="O690" s="2"/>
      <c r="P690" s="2">
        <v>137.63400000000001</v>
      </c>
    </row>
    <row r="691" spans="1:16" ht="14.25" hidden="1" customHeight="1">
      <c r="A691" s="5" t="s">
        <v>155</v>
      </c>
      <c r="B691" s="100">
        <v>46327</v>
      </c>
      <c r="C691" s="66">
        <f t="shared" si="15"/>
        <v>11</v>
      </c>
      <c r="D691" s="66">
        <f t="shared" si="16"/>
        <v>2026</v>
      </c>
      <c r="E691" s="67">
        <f t="shared" si="17"/>
        <v>46327</v>
      </c>
      <c r="F691" s="21" t="s">
        <v>98</v>
      </c>
      <c r="N691" s="5" t="s">
        <v>5</v>
      </c>
      <c r="O691" s="2"/>
      <c r="P691" s="2">
        <v>0</v>
      </c>
    </row>
    <row r="692" spans="1:16" ht="14.25" hidden="1" customHeight="1">
      <c r="A692" s="5" t="s">
        <v>155</v>
      </c>
      <c r="B692" s="100">
        <v>46327</v>
      </c>
      <c r="C692" s="66">
        <f t="shared" si="15"/>
        <v>11</v>
      </c>
      <c r="D692" s="66">
        <f t="shared" si="16"/>
        <v>2026</v>
      </c>
      <c r="E692" s="67">
        <f t="shared" si="17"/>
        <v>46327</v>
      </c>
      <c r="F692" s="21" t="s">
        <v>80</v>
      </c>
      <c r="N692" s="5" t="s">
        <v>5</v>
      </c>
      <c r="O692" s="2"/>
      <c r="P692" s="2">
        <v>1900</v>
      </c>
    </row>
    <row r="693" spans="1:16" ht="14.25" hidden="1" customHeight="1">
      <c r="A693" s="5" t="s">
        <v>155</v>
      </c>
      <c r="B693" s="100">
        <v>46327</v>
      </c>
      <c r="C693" s="66">
        <f t="shared" si="15"/>
        <v>11</v>
      </c>
      <c r="D693" s="66">
        <f t="shared" si="16"/>
        <v>2026</v>
      </c>
      <c r="E693" s="67">
        <f t="shared" si="17"/>
        <v>46327</v>
      </c>
      <c r="F693" s="21" t="s">
        <v>77</v>
      </c>
      <c r="N693" s="5" t="s">
        <v>5</v>
      </c>
      <c r="O693" s="2"/>
      <c r="P693" s="2">
        <v>0</v>
      </c>
    </row>
    <row r="694" spans="1:16" ht="14.25" hidden="1" customHeight="1">
      <c r="A694" s="5" t="s">
        <v>155</v>
      </c>
      <c r="B694" s="100">
        <v>46327</v>
      </c>
      <c r="C694" s="66">
        <f t="shared" si="15"/>
        <v>11</v>
      </c>
      <c r="D694" s="66">
        <f t="shared" si="16"/>
        <v>2026</v>
      </c>
      <c r="E694" s="67">
        <f t="shared" si="17"/>
        <v>46327</v>
      </c>
      <c r="F694" s="21" t="s">
        <v>78</v>
      </c>
      <c r="N694" s="5" t="s">
        <v>5</v>
      </c>
      <c r="O694" s="2"/>
      <c r="P694" s="2">
        <v>0</v>
      </c>
    </row>
    <row r="695" spans="1:16" ht="14.25" hidden="1" customHeight="1">
      <c r="A695" s="5" t="s">
        <v>155</v>
      </c>
      <c r="B695" s="100">
        <v>46327</v>
      </c>
      <c r="C695" s="66">
        <f t="shared" si="15"/>
        <v>11</v>
      </c>
      <c r="D695" s="66">
        <f t="shared" si="16"/>
        <v>2026</v>
      </c>
      <c r="E695" s="67">
        <f t="shared" si="17"/>
        <v>46327</v>
      </c>
      <c r="F695" s="21" t="s">
        <v>49</v>
      </c>
      <c r="N695" s="5" t="s">
        <v>5</v>
      </c>
      <c r="O695" s="2"/>
      <c r="P695" s="2">
        <v>2142.6499999999996</v>
      </c>
    </row>
    <row r="696" spans="1:16" ht="14.25" hidden="1" customHeight="1">
      <c r="A696" s="5" t="s">
        <v>155</v>
      </c>
      <c r="B696" s="100">
        <v>46327</v>
      </c>
      <c r="C696" s="66">
        <f t="shared" si="15"/>
        <v>11</v>
      </c>
      <c r="D696" s="66">
        <f t="shared" si="16"/>
        <v>2026</v>
      </c>
      <c r="E696" s="67">
        <f t="shared" si="17"/>
        <v>46327</v>
      </c>
      <c r="F696" s="21" t="s">
        <v>55</v>
      </c>
      <c r="N696" s="5" t="s">
        <v>5</v>
      </c>
      <c r="O696" s="2"/>
      <c r="P696" s="2">
        <v>2858.51</v>
      </c>
    </row>
    <row r="697" spans="1:16" ht="14.25" hidden="1" customHeight="1">
      <c r="A697" s="5" t="s">
        <v>155</v>
      </c>
      <c r="B697" s="100">
        <v>46327</v>
      </c>
      <c r="C697" s="66">
        <f t="shared" si="15"/>
        <v>11</v>
      </c>
      <c r="D697" s="66">
        <f t="shared" si="16"/>
        <v>2026</v>
      </c>
      <c r="E697" s="67">
        <f t="shared" si="17"/>
        <v>46327</v>
      </c>
      <c r="F697" s="21" t="s">
        <v>54</v>
      </c>
      <c r="N697" s="5" t="s">
        <v>5</v>
      </c>
      <c r="O697" s="2"/>
      <c r="P697" s="2">
        <v>360</v>
      </c>
    </row>
    <row r="698" spans="1:16" ht="14.25" hidden="1" customHeight="1">
      <c r="A698" s="5" t="s">
        <v>155</v>
      </c>
      <c r="B698" s="100">
        <v>46327</v>
      </c>
      <c r="C698" s="66">
        <f t="shared" si="15"/>
        <v>11</v>
      </c>
      <c r="D698" s="66">
        <f t="shared" si="16"/>
        <v>2026</v>
      </c>
      <c r="E698" s="67">
        <f t="shared" si="17"/>
        <v>46327</v>
      </c>
      <c r="F698" s="21" t="s">
        <v>82</v>
      </c>
      <c r="N698" s="5" t="s">
        <v>5</v>
      </c>
      <c r="O698" s="2"/>
      <c r="P698" s="2">
        <v>5217.92</v>
      </c>
    </row>
    <row r="699" spans="1:16" ht="14.25" hidden="1" customHeight="1">
      <c r="A699" s="5" t="s">
        <v>155</v>
      </c>
      <c r="B699" s="100">
        <v>46327</v>
      </c>
      <c r="C699" s="66">
        <f t="shared" si="15"/>
        <v>11</v>
      </c>
      <c r="D699" s="66">
        <f t="shared" si="16"/>
        <v>2026</v>
      </c>
      <c r="E699" s="67">
        <f t="shared" si="17"/>
        <v>46327</v>
      </c>
      <c r="F699" s="21" t="s">
        <v>61</v>
      </c>
      <c r="N699" s="5" t="s">
        <v>5</v>
      </c>
      <c r="O699" s="2"/>
      <c r="P699" s="2">
        <v>714.66</v>
      </c>
    </row>
    <row r="700" spans="1:16" ht="14.25" hidden="1" customHeight="1">
      <c r="A700" s="5" t="s">
        <v>155</v>
      </c>
      <c r="B700" s="100">
        <v>46327</v>
      </c>
      <c r="C700" s="66">
        <f t="shared" si="15"/>
        <v>11</v>
      </c>
      <c r="D700" s="66">
        <f t="shared" si="16"/>
        <v>2026</v>
      </c>
      <c r="E700" s="67">
        <f t="shared" si="17"/>
        <v>46327</v>
      </c>
      <c r="F700" s="21" t="s">
        <v>87</v>
      </c>
      <c r="N700" s="5" t="s">
        <v>5</v>
      </c>
      <c r="O700" s="2"/>
      <c r="P700" s="2">
        <v>9000</v>
      </c>
    </row>
    <row r="701" spans="1:16" ht="14.25" hidden="1" customHeight="1">
      <c r="A701" s="5" t="s">
        <v>155</v>
      </c>
      <c r="B701" s="100">
        <v>46327</v>
      </c>
      <c r="C701" s="66">
        <f t="shared" si="15"/>
        <v>11</v>
      </c>
      <c r="D701" s="66">
        <f t="shared" si="16"/>
        <v>2026</v>
      </c>
      <c r="E701" s="67">
        <f t="shared" si="17"/>
        <v>46327</v>
      </c>
      <c r="F701" s="21" t="s">
        <v>90</v>
      </c>
      <c r="N701" s="5" t="s">
        <v>5</v>
      </c>
      <c r="O701" s="2"/>
      <c r="P701" s="2">
        <v>2000</v>
      </c>
    </row>
    <row r="702" spans="1:16" ht="14.25" hidden="1" customHeight="1">
      <c r="A702" s="5" t="s">
        <v>155</v>
      </c>
      <c r="B702" s="100">
        <v>46327</v>
      </c>
      <c r="C702" s="66">
        <f t="shared" si="15"/>
        <v>11</v>
      </c>
      <c r="D702" s="66">
        <f t="shared" si="16"/>
        <v>2026</v>
      </c>
      <c r="E702" s="67">
        <f t="shared" si="17"/>
        <v>46327</v>
      </c>
      <c r="F702" s="21" t="s">
        <v>91</v>
      </c>
      <c r="N702" s="5" t="s">
        <v>5</v>
      </c>
      <c r="O702" s="2"/>
      <c r="P702" s="2">
        <v>4207</v>
      </c>
    </row>
    <row r="703" spans="1:16" ht="14.25" hidden="1" customHeight="1">
      <c r="A703" s="5" t="s">
        <v>155</v>
      </c>
      <c r="B703" s="100">
        <v>46327</v>
      </c>
      <c r="C703" s="66">
        <f t="shared" si="15"/>
        <v>11</v>
      </c>
      <c r="D703" s="66">
        <f t="shared" si="16"/>
        <v>2026</v>
      </c>
      <c r="E703" s="67">
        <f t="shared" si="17"/>
        <v>46327</v>
      </c>
      <c r="F703" s="21" t="s">
        <v>92</v>
      </c>
      <c r="N703" s="5" t="s">
        <v>5</v>
      </c>
      <c r="O703" s="2"/>
      <c r="P703" s="2">
        <v>1267.33</v>
      </c>
    </row>
    <row r="704" spans="1:16" ht="14.25" hidden="1" customHeight="1">
      <c r="A704" s="5" t="s">
        <v>155</v>
      </c>
      <c r="B704" s="100">
        <v>46327</v>
      </c>
      <c r="C704" s="66">
        <f t="shared" si="15"/>
        <v>11</v>
      </c>
      <c r="D704" s="66">
        <f t="shared" si="16"/>
        <v>2026</v>
      </c>
      <c r="E704" s="67">
        <f t="shared" si="17"/>
        <v>46327</v>
      </c>
      <c r="F704" s="21" t="s">
        <v>93</v>
      </c>
      <c r="N704" s="5" t="s">
        <v>5</v>
      </c>
      <c r="O704" s="2"/>
      <c r="P704" s="2">
        <v>3600</v>
      </c>
    </row>
    <row r="705" spans="1:16" ht="14.25" hidden="1" customHeight="1">
      <c r="A705" s="5" t="s">
        <v>155</v>
      </c>
      <c r="B705" s="100">
        <v>46327</v>
      </c>
      <c r="C705" s="66">
        <f t="shared" si="15"/>
        <v>11</v>
      </c>
      <c r="D705" s="66">
        <f t="shared" si="16"/>
        <v>2026</v>
      </c>
      <c r="E705" s="67">
        <f t="shared" si="17"/>
        <v>46327</v>
      </c>
      <c r="F705" s="21" t="s">
        <v>94</v>
      </c>
      <c r="N705" s="5" t="s">
        <v>5</v>
      </c>
      <c r="O705" s="2"/>
      <c r="P705" s="2">
        <v>1620</v>
      </c>
    </row>
    <row r="706" spans="1:16" ht="14.25" hidden="1" customHeight="1">
      <c r="A706" s="5" t="s">
        <v>155</v>
      </c>
      <c r="B706" s="100">
        <v>46327</v>
      </c>
      <c r="C706" s="66">
        <f t="shared" si="15"/>
        <v>11</v>
      </c>
      <c r="D706" s="66">
        <f t="shared" si="16"/>
        <v>2026</v>
      </c>
      <c r="E706" s="67">
        <f t="shared" si="17"/>
        <v>46327</v>
      </c>
      <c r="F706" s="21" t="s">
        <v>95</v>
      </c>
      <c r="N706" s="5" t="s">
        <v>5</v>
      </c>
      <c r="O706" s="2"/>
      <c r="P706" s="2">
        <v>6202.73</v>
      </c>
    </row>
    <row r="707" spans="1:16" ht="14.25" hidden="1" customHeight="1">
      <c r="A707" s="5" t="s">
        <v>155</v>
      </c>
      <c r="B707" s="100">
        <v>46327</v>
      </c>
      <c r="C707" s="66">
        <f t="shared" si="15"/>
        <v>11</v>
      </c>
      <c r="D707" s="66">
        <f t="shared" si="16"/>
        <v>2026</v>
      </c>
      <c r="E707" s="67">
        <f t="shared" si="17"/>
        <v>46327</v>
      </c>
      <c r="F707" s="21" t="s">
        <v>79</v>
      </c>
      <c r="N707" s="5" t="s">
        <v>5</v>
      </c>
      <c r="O707" s="2"/>
      <c r="P707" s="2">
        <v>4563.21</v>
      </c>
    </row>
    <row r="708" spans="1:16" ht="14.25" hidden="1" customHeight="1">
      <c r="A708" s="5" t="s">
        <v>155</v>
      </c>
      <c r="B708" s="100">
        <v>46327</v>
      </c>
      <c r="C708" s="66">
        <f t="shared" si="15"/>
        <v>11</v>
      </c>
      <c r="D708" s="66">
        <f t="shared" si="16"/>
        <v>2026</v>
      </c>
      <c r="E708" s="67">
        <f t="shared" si="17"/>
        <v>46327</v>
      </c>
      <c r="F708" s="21" t="s">
        <v>161</v>
      </c>
      <c r="N708" s="5" t="s">
        <v>5</v>
      </c>
      <c r="O708" s="2"/>
      <c r="P708" s="2">
        <v>5977.25</v>
      </c>
    </row>
    <row r="709" spans="1:16" ht="14.25" hidden="1" customHeight="1">
      <c r="A709" s="5" t="s">
        <v>155</v>
      </c>
      <c r="B709" s="100">
        <v>46327</v>
      </c>
      <c r="C709" s="66">
        <f t="shared" si="15"/>
        <v>11</v>
      </c>
      <c r="D709" s="66">
        <f t="shared" si="16"/>
        <v>2026</v>
      </c>
      <c r="E709" s="67">
        <f t="shared" si="17"/>
        <v>46327</v>
      </c>
      <c r="F709" s="21" t="s">
        <v>41</v>
      </c>
      <c r="N709" s="5" t="s">
        <v>5</v>
      </c>
      <c r="O709" s="2"/>
      <c r="P709" s="2">
        <v>65.539999999999992</v>
      </c>
    </row>
    <row r="710" spans="1:16" ht="14.25" hidden="1" customHeight="1">
      <c r="A710" s="5" t="s">
        <v>155</v>
      </c>
      <c r="B710" s="100">
        <v>46357</v>
      </c>
      <c r="C710" s="66">
        <f t="shared" si="15"/>
        <v>12</v>
      </c>
      <c r="D710" s="66">
        <f t="shared" si="16"/>
        <v>2026</v>
      </c>
      <c r="E710" s="67">
        <f t="shared" si="17"/>
        <v>46357</v>
      </c>
      <c r="F710" s="21" t="s">
        <v>33</v>
      </c>
      <c r="N710" s="5" t="s">
        <v>5</v>
      </c>
      <c r="O710" s="2"/>
      <c r="P710" s="2">
        <v>0</v>
      </c>
    </row>
    <row r="711" spans="1:16" ht="14.25" hidden="1" customHeight="1">
      <c r="A711" s="5" t="s">
        <v>155</v>
      </c>
      <c r="B711" s="100">
        <v>46357</v>
      </c>
      <c r="C711" s="66">
        <f t="shared" si="15"/>
        <v>12</v>
      </c>
      <c r="D711" s="66">
        <f t="shared" si="16"/>
        <v>2026</v>
      </c>
      <c r="E711" s="67">
        <f t="shared" si="17"/>
        <v>46357</v>
      </c>
      <c r="F711" s="21" t="s">
        <v>37</v>
      </c>
      <c r="N711" s="5" t="s">
        <v>5</v>
      </c>
      <c r="O711" s="2"/>
      <c r="P711" s="2">
        <v>524.31999999999994</v>
      </c>
    </row>
    <row r="712" spans="1:16" ht="14.25" hidden="1" customHeight="1">
      <c r="A712" s="5" t="s">
        <v>155</v>
      </c>
      <c r="B712" s="100">
        <v>46357</v>
      </c>
      <c r="C712" s="66">
        <f t="shared" si="15"/>
        <v>12</v>
      </c>
      <c r="D712" s="66">
        <f t="shared" si="16"/>
        <v>2026</v>
      </c>
      <c r="E712" s="67">
        <f t="shared" si="17"/>
        <v>46357</v>
      </c>
      <c r="F712" s="21" t="s">
        <v>40</v>
      </c>
      <c r="N712" s="5" t="s">
        <v>5</v>
      </c>
      <c r="O712" s="2"/>
      <c r="P712" s="2">
        <v>524.31999999999994</v>
      </c>
    </row>
    <row r="713" spans="1:16" ht="14.25" hidden="1" customHeight="1">
      <c r="A713" s="5" t="s">
        <v>155</v>
      </c>
      <c r="B713" s="100">
        <v>46357</v>
      </c>
      <c r="C713" s="66">
        <f t="shared" si="15"/>
        <v>12</v>
      </c>
      <c r="D713" s="66">
        <f t="shared" si="16"/>
        <v>2026</v>
      </c>
      <c r="E713" s="67">
        <f t="shared" si="17"/>
        <v>46357</v>
      </c>
      <c r="F713" s="21" t="s">
        <v>43</v>
      </c>
      <c r="N713" s="5" t="s">
        <v>5</v>
      </c>
      <c r="O713" s="2"/>
      <c r="P713" s="2">
        <v>6554</v>
      </c>
    </row>
    <row r="714" spans="1:16" ht="14.25" hidden="1" customHeight="1">
      <c r="A714" s="5" t="s">
        <v>155</v>
      </c>
      <c r="B714" s="100">
        <v>46357</v>
      </c>
      <c r="C714" s="66">
        <f t="shared" si="15"/>
        <v>12</v>
      </c>
      <c r="D714" s="66">
        <f t="shared" si="16"/>
        <v>2026</v>
      </c>
      <c r="E714" s="67">
        <f t="shared" si="17"/>
        <v>46357</v>
      </c>
      <c r="F714" s="21" t="s">
        <v>44</v>
      </c>
      <c r="N714" s="5" t="s">
        <v>5</v>
      </c>
      <c r="O714" s="2"/>
      <c r="P714" s="2">
        <v>0</v>
      </c>
    </row>
    <row r="715" spans="1:16" ht="14.25" hidden="1" customHeight="1">
      <c r="A715" s="5" t="s">
        <v>155</v>
      </c>
      <c r="B715" s="100">
        <v>46357</v>
      </c>
      <c r="C715" s="66">
        <f t="shared" si="15"/>
        <v>12</v>
      </c>
      <c r="D715" s="66">
        <f t="shared" si="16"/>
        <v>2026</v>
      </c>
      <c r="E715" s="67">
        <f t="shared" si="17"/>
        <v>46357</v>
      </c>
      <c r="F715" s="21" t="s">
        <v>45</v>
      </c>
      <c r="N715" s="5" t="s">
        <v>5</v>
      </c>
      <c r="O715" s="2"/>
      <c r="P715" s="2">
        <v>0</v>
      </c>
    </row>
    <row r="716" spans="1:16" ht="14.25" hidden="1" customHeight="1">
      <c r="A716" s="5" t="s">
        <v>155</v>
      </c>
      <c r="B716" s="100">
        <v>46357</v>
      </c>
      <c r="C716" s="66">
        <f t="shared" si="15"/>
        <v>12</v>
      </c>
      <c r="D716" s="66">
        <f t="shared" si="16"/>
        <v>2026</v>
      </c>
      <c r="E716" s="67">
        <f t="shared" si="17"/>
        <v>46357</v>
      </c>
      <c r="F716" s="21" t="s">
        <v>47</v>
      </c>
      <c r="N716" s="5" t="s">
        <v>5</v>
      </c>
      <c r="O716" s="2"/>
      <c r="P716" s="2">
        <v>137.63400000000001</v>
      </c>
    </row>
    <row r="717" spans="1:16" ht="14.25" hidden="1" customHeight="1">
      <c r="A717" s="5" t="s">
        <v>155</v>
      </c>
      <c r="B717" s="100">
        <v>46357</v>
      </c>
      <c r="C717" s="66">
        <f t="shared" si="15"/>
        <v>12</v>
      </c>
      <c r="D717" s="66">
        <f t="shared" si="16"/>
        <v>2026</v>
      </c>
      <c r="E717" s="67">
        <f t="shared" si="17"/>
        <v>46357</v>
      </c>
      <c r="F717" s="21" t="s">
        <v>98</v>
      </c>
      <c r="N717" s="5" t="s">
        <v>5</v>
      </c>
      <c r="O717" s="2"/>
      <c r="P717" s="2">
        <v>0</v>
      </c>
    </row>
    <row r="718" spans="1:16" ht="14.25" hidden="1" customHeight="1">
      <c r="A718" s="5" t="s">
        <v>155</v>
      </c>
      <c r="B718" s="100">
        <v>46357</v>
      </c>
      <c r="C718" s="66">
        <f t="shared" si="15"/>
        <v>12</v>
      </c>
      <c r="D718" s="66">
        <f t="shared" si="16"/>
        <v>2026</v>
      </c>
      <c r="E718" s="67">
        <f t="shared" si="17"/>
        <v>46357</v>
      </c>
      <c r="F718" s="21" t="s">
        <v>80</v>
      </c>
      <c r="N718" s="5" t="s">
        <v>5</v>
      </c>
      <c r="O718" s="2"/>
      <c r="P718" s="2">
        <v>1900</v>
      </c>
    </row>
    <row r="719" spans="1:16" ht="14.25" hidden="1" customHeight="1">
      <c r="A719" s="5" t="s">
        <v>155</v>
      </c>
      <c r="B719" s="100">
        <v>46357</v>
      </c>
      <c r="C719" s="66">
        <f t="shared" si="15"/>
        <v>12</v>
      </c>
      <c r="D719" s="66">
        <f t="shared" si="16"/>
        <v>2026</v>
      </c>
      <c r="E719" s="67">
        <f t="shared" si="17"/>
        <v>46357</v>
      </c>
      <c r="F719" s="21" t="s">
        <v>77</v>
      </c>
      <c r="N719" s="5" t="s">
        <v>5</v>
      </c>
      <c r="O719" s="2"/>
      <c r="P719" s="2">
        <v>0</v>
      </c>
    </row>
    <row r="720" spans="1:16" ht="14.25" hidden="1" customHeight="1">
      <c r="A720" s="5" t="s">
        <v>155</v>
      </c>
      <c r="B720" s="100">
        <v>46357</v>
      </c>
      <c r="C720" s="66">
        <f t="shared" si="15"/>
        <v>12</v>
      </c>
      <c r="D720" s="66">
        <f t="shared" si="16"/>
        <v>2026</v>
      </c>
      <c r="E720" s="67">
        <f t="shared" si="17"/>
        <v>46357</v>
      </c>
      <c r="F720" s="21" t="s">
        <v>78</v>
      </c>
      <c r="N720" s="5" t="s">
        <v>5</v>
      </c>
      <c r="O720" s="2"/>
      <c r="P720" s="2">
        <v>0</v>
      </c>
    </row>
    <row r="721" spans="1:16" ht="14.25" hidden="1" customHeight="1">
      <c r="A721" s="5" t="s">
        <v>155</v>
      </c>
      <c r="B721" s="100">
        <v>46357</v>
      </c>
      <c r="C721" s="66">
        <f t="shared" si="15"/>
        <v>12</v>
      </c>
      <c r="D721" s="66">
        <f t="shared" si="16"/>
        <v>2026</v>
      </c>
      <c r="E721" s="67">
        <f t="shared" si="17"/>
        <v>46357</v>
      </c>
      <c r="F721" s="21" t="s">
        <v>49</v>
      </c>
      <c r="N721" s="5" t="s">
        <v>5</v>
      </c>
      <c r="O721" s="2"/>
      <c r="P721" s="2">
        <v>2142.6499999999996</v>
      </c>
    </row>
    <row r="722" spans="1:16" ht="14.25" hidden="1" customHeight="1">
      <c r="A722" s="5" t="s">
        <v>155</v>
      </c>
      <c r="B722" s="100">
        <v>46357</v>
      </c>
      <c r="C722" s="66">
        <f t="shared" si="15"/>
        <v>12</v>
      </c>
      <c r="D722" s="66">
        <f t="shared" si="16"/>
        <v>2026</v>
      </c>
      <c r="E722" s="67">
        <f t="shared" si="17"/>
        <v>46357</v>
      </c>
      <c r="F722" s="21" t="s">
        <v>55</v>
      </c>
      <c r="N722" s="5" t="s">
        <v>5</v>
      </c>
      <c r="O722" s="2"/>
      <c r="P722" s="2">
        <v>2858.51</v>
      </c>
    </row>
    <row r="723" spans="1:16" ht="14.25" hidden="1" customHeight="1">
      <c r="A723" s="5" t="s">
        <v>155</v>
      </c>
      <c r="B723" s="100">
        <v>46357</v>
      </c>
      <c r="C723" s="66">
        <f t="shared" si="15"/>
        <v>12</v>
      </c>
      <c r="D723" s="66">
        <f t="shared" si="16"/>
        <v>2026</v>
      </c>
      <c r="E723" s="67">
        <f t="shared" si="17"/>
        <v>46357</v>
      </c>
      <c r="F723" s="21" t="s">
        <v>54</v>
      </c>
      <c r="N723" s="5" t="s">
        <v>5</v>
      </c>
      <c r="O723" s="2"/>
      <c r="P723" s="2">
        <v>360</v>
      </c>
    </row>
    <row r="724" spans="1:16" ht="14.25" hidden="1" customHeight="1">
      <c r="A724" s="5" t="s">
        <v>155</v>
      </c>
      <c r="B724" s="100">
        <v>46357</v>
      </c>
      <c r="C724" s="66">
        <f t="shared" si="15"/>
        <v>12</v>
      </c>
      <c r="D724" s="66">
        <f t="shared" si="16"/>
        <v>2026</v>
      </c>
      <c r="E724" s="67">
        <f t="shared" si="17"/>
        <v>46357</v>
      </c>
      <c r="F724" s="21" t="s">
        <v>82</v>
      </c>
      <c r="N724" s="5" t="s">
        <v>5</v>
      </c>
      <c r="O724" s="2"/>
      <c r="P724" s="2">
        <v>5217.92</v>
      </c>
    </row>
    <row r="725" spans="1:16" ht="14.25" hidden="1" customHeight="1">
      <c r="A725" s="5" t="s">
        <v>155</v>
      </c>
      <c r="B725" s="100">
        <v>46357</v>
      </c>
      <c r="C725" s="66">
        <f t="shared" si="15"/>
        <v>12</v>
      </c>
      <c r="D725" s="66">
        <f t="shared" si="16"/>
        <v>2026</v>
      </c>
      <c r="E725" s="67">
        <f t="shared" si="17"/>
        <v>46357</v>
      </c>
      <c r="F725" s="21" t="s">
        <v>61</v>
      </c>
      <c r="N725" s="5" t="s">
        <v>5</v>
      </c>
      <c r="O725" s="2"/>
      <c r="P725" s="2">
        <v>714.66</v>
      </c>
    </row>
    <row r="726" spans="1:16" ht="14.25" hidden="1" customHeight="1">
      <c r="A726" s="5" t="s">
        <v>155</v>
      </c>
      <c r="B726" s="100">
        <v>46357</v>
      </c>
      <c r="C726" s="66">
        <f t="shared" si="15"/>
        <v>12</v>
      </c>
      <c r="D726" s="66">
        <f t="shared" si="16"/>
        <v>2026</v>
      </c>
      <c r="E726" s="67">
        <f t="shared" si="17"/>
        <v>46357</v>
      </c>
      <c r="F726" s="21" t="s">
        <v>87</v>
      </c>
      <c r="N726" s="5" t="s">
        <v>5</v>
      </c>
      <c r="O726" s="2"/>
      <c r="P726" s="2">
        <v>9000</v>
      </c>
    </row>
    <row r="727" spans="1:16" ht="14.25" hidden="1" customHeight="1">
      <c r="A727" s="5" t="s">
        <v>155</v>
      </c>
      <c r="B727" s="100">
        <v>46357</v>
      </c>
      <c r="C727" s="66">
        <f t="shared" si="15"/>
        <v>12</v>
      </c>
      <c r="D727" s="66">
        <f t="shared" si="16"/>
        <v>2026</v>
      </c>
      <c r="E727" s="67">
        <f t="shared" si="17"/>
        <v>46357</v>
      </c>
      <c r="F727" s="21" t="s">
        <v>90</v>
      </c>
      <c r="N727" s="5" t="s">
        <v>5</v>
      </c>
      <c r="O727" s="2"/>
      <c r="P727" s="2">
        <v>2000</v>
      </c>
    </row>
    <row r="728" spans="1:16" ht="14.25" hidden="1" customHeight="1">
      <c r="A728" s="5" t="s">
        <v>155</v>
      </c>
      <c r="B728" s="100">
        <v>46357</v>
      </c>
      <c r="C728" s="66">
        <f t="shared" si="15"/>
        <v>12</v>
      </c>
      <c r="D728" s="66">
        <f t="shared" si="16"/>
        <v>2026</v>
      </c>
      <c r="E728" s="67">
        <f t="shared" si="17"/>
        <v>46357</v>
      </c>
      <c r="F728" s="21" t="s">
        <v>91</v>
      </c>
      <c r="N728" s="5" t="s">
        <v>5</v>
      </c>
      <c r="O728" s="2"/>
      <c r="P728" s="2">
        <v>4207</v>
      </c>
    </row>
    <row r="729" spans="1:16" ht="14.25" hidden="1" customHeight="1">
      <c r="A729" s="5" t="s">
        <v>155</v>
      </c>
      <c r="B729" s="100">
        <v>46357</v>
      </c>
      <c r="C729" s="66">
        <f t="shared" si="15"/>
        <v>12</v>
      </c>
      <c r="D729" s="66">
        <f t="shared" si="16"/>
        <v>2026</v>
      </c>
      <c r="E729" s="67">
        <f t="shared" si="17"/>
        <v>46357</v>
      </c>
      <c r="F729" s="21" t="s">
        <v>92</v>
      </c>
      <c r="N729" s="5" t="s">
        <v>5</v>
      </c>
      <c r="O729" s="2"/>
      <c r="P729" s="2">
        <v>1267.33</v>
      </c>
    </row>
    <row r="730" spans="1:16" ht="14.25" hidden="1" customHeight="1">
      <c r="A730" s="5" t="s">
        <v>155</v>
      </c>
      <c r="B730" s="100">
        <v>46357</v>
      </c>
      <c r="C730" s="66">
        <f t="shared" si="15"/>
        <v>12</v>
      </c>
      <c r="D730" s="66">
        <f t="shared" si="16"/>
        <v>2026</v>
      </c>
      <c r="E730" s="67">
        <f t="shared" si="17"/>
        <v>46357</v>
      </c>
      <c r="F730" s="21" t="s">
        <v>93</v>
      </c>
      <c r="N730" s="5" t="s">
        <v>5</v>
      </c>
      <c r="O730" s="2"/>
      <c r="P730" s="2">
        <v>3600</v>
      </c>
    </row>
    <row r="731" spans="1:16" ht="14.25" hidden="1" customHeight="1">
      <c r="A731" s="5" t="s">
        <v>155</v>
      </c>
      <c r="B731" s="100">
        <v>46357</v>
      </c>
      <c r="C731" s="66">
        <f t="shared" si="15"/>
        <v>12</v>
      </c>
      <c r="D731" s="66">
        <f t="shared" si="16"/>
        <v>2026</v>
      </c>
      <c r="E731" s="67">
        <f t="shared" si="17"/>
        <v>46357</v>
      </c>
      <c r="F731" s="21" t="s">
        <v>94</v>
      </c>
      <c r="N731" s="5" t="s">
        <v>5</v>
      </c>
      <c r="O731" s="2"/>
      <c r="P731" s="2">
        <v>1620</v>
      </c>
    </row>
    <row r="732" spans="1:16" ht="14.25" hidden="1" customHeight="1">
      <c r="A732" s="5" t="s">
        <v>155</v>
      </c>
      <c r="B732" s="100">
        <v>46357</v>
      </c>
      <c r="C732" s="66">
        <f t="shared" si="15"/>
        <v>12</v>
      </c>
      <c r="D732" s="66">
        <f t="shared" si="16"/>
        <v>2026</v>
      </c>
      <c r="E732" s="67">
        <f t="shared" si="17"/>
        <v>46357</v>
      </c>
      <c r="F732" s="21" t="s">
        <v>95</v>
      </c>
      <c r="N732" s="5" t="s">
        <v>5</v>
      </c>
      <c r="O732" s="2"/>
      <c r="P732" s="2">
        <v>6202.73</v>
      </c>
    </row>
    <row r="733" spans="1:16" ht="14.25" hidden="1" customHeight="1">
      <c r="A733" s="5" t="s">
        <v>155</v>
      </c>
      <c r="B733" s="100">
        <v>46357</v>
      </c>
      <c r="C733" s="66">
        <f t="shared" si="15"/>
        <v>12</v>
      </c>
      <c r="D733" s="66">
        <f t="shared" si="16"/>
        <v>2026</v>
      </c>
      <c r="E733" s="67">
        <f t="shared" si="17"/>
        <v>46357</v>
      </c>
      <c r="F733" s="21" t="s">
        <v>79</v>
      </c>
      <c r="N733" s="5" t="s">
        <v>5</v>
      </c>
      <c r="O733" s="2"/>
      <c r="P733" s="2">
        <v>4563.21</v>
      </c>
    </row>
    <row r="734" spans="1:16" ht="14.25" hidden="1" customHeight="1">
      <c r="A734" s="5" t="s">
        <v>155</v>
      </c>
      <c r="B734" s="100">
        <v>46357</v>
      </c>
      <c r="C734" s="66">
        <f t="shared" si="15"/>
        <v>12</v>
      </c>
      <c r="D734" s="66">
        <f t="shared" si="16"/>
        <v>2026</v>
      </c>
      <c r="E734" s="67">
        <f t="shared" si="17"/>
        <v>46357</v>
      </c>
      <c r="F734" s="21" t="s">
        <v>161</v>
      </c>
      <c r="N734" s="5" t="s">
        <v>5</v>
      </c>
      <c r="O734" s="2"/>
      <c r="P734" s="2">
        <v>5977.25</v>
      </c>
    </row>
    <row r="735" spans="1:16" ht="14.25" hidden="1" customHeight="1">
      <c r="A735" s="5" t="s">
        <v>155</v>
      </c>
      <c r="B735" s="100">
        <v>46357</v>
      </c>
      <c r="C735" s="66">
        <f t="shared" si="15"/>
        <v>12</v>
      </c>
      <c r="D735" s="66">
        <f t="shared" si="16"/>
        <v>2026</v>
      </c>
      <c r="E735" s="67">
        <f t="shared" si="17"/>
        <v>46357</v>
      </c>
      <c r="F735" s="21" t="s">
        <v>41</v>
      </c>
      <c r="N735" s="5" t="s">
        <v>5</v>
      </c>
      <c r="O735" s="2"/>
      <c r="P735" s="2">
        <v>65.539999999999992</v>
      </c>
    </row>
    <row r="736" spans="1:16" ht="14.25" hidden="1" customHeight="1">
      <c r="A736" s="5" t="s">
        <v>155</v>
      </c>
      <c r="B736" s="100">
        <v>46023</v>
      </c>
      <c r="C736" s="66">
        <f t="shared" si="15"/>
        <v>1</v>
      </c>
      <c r="D736" s="66">
        <f t="shared" si="16"/>
        <v>2026</v>
      </c>
      <c r="E736" s="67">
        <f t="shared" si="17"/>
        <v>46023</v>
      </c>
      <c r="F736" s="21" t="s">
        <v>10</v>
      </c>
      <c r="N736" s="5" t="s">
        <v>5</v>
      </c>
      <c r="O736" s="2">
        <v>121740.23400000001</v>
      </c>
      <c r="P736" s="2">
        <v>0</v>
      </c>
    </row>
    <row r="737" spans="1:16" ht="14.25" hidden="1" customHeight="1">
      <c r="A737" s="5" t="s">
        <v>155</v>
      </c>
      <c r="B737" s="100">
        <v>46054</v>
      </c>
      <c r="C737" s="66">
        <f t="shared" si="15"/>
        <v>2</v>
      </c>
      <c r="D737" s="66">
        <f t="shared" si="16"/>
        <v>2026</v>
      </c>
      <c r="E737" s="67">
        <f t="shared" si="17"/>
        <v>46054</v>
      </c>
      <c r="F737" s="21" t="s">
        <v>10</v>
      </c>
      <c r="N737" s="5" t="s">
        <v>5</v>
      </c>
      <c r="O737" s="2">
        <v>59437.074000000001</v>
      </c>
      <c r="P737" s="2">
        <v>0</v>
      </c>
    </row>
    <row r="738" spans="1:16" ht="14.25" hidden="1" customHeight="1">
      <c r="A738" s="5" t="s">
        <v>155</v>
      </c>
      <c r="B738" s="100">
        <v>46082</v>
      </c>
      <c r="C738" s="66">
        <f t="shared" si="15"/>
        <v>3</v>
      </c>
      <c r="D738" s="66">
        <f t="shared" si="16"/>
        <v>2026</v>
      </c>
      <c r="E738" s="67">
        <f t="shared" si="17"/>
        <v>46082</v>
      </c>
      <c r="F738" s="21" t="s">
        <v>10</v>
      </c>
      <c r="N738" s="5" t="s">
        <v>5</v>
      </c>
      <c r="O738" s="2">
        <v>59437.074000000001</v>
      </c>
      <c r="P738" s="2">
        <v>0</v>
      </c>
    </row>
    <row r="739" spans="1:16" ht="14.25" hidden="1" customHeight="1">
      <c r="A739" s="5" t="s">
        <v>155</v>
      </c>
      <c r="B739" s="100">
        <v>46113</v>
      </c>
      <c r="C739" s="66">
        <f t="shared" si="15"/>
        <v>4</v>
      </c>
      <c r="D739" s="66">
        <f t="shared" si="16"/>
        <v>2026</v>
      </c>
      <c r="E739" s="67">
        <f t="shared" si="17"/>
        <v>46113</v>
      </c>
      <c r="F739" s="21" t="s">
        <v>10</v>
      </c>
      <c r="N739" s="5" t="s">
        <v>5</v>
      </c>
      <c r="O739" s="2">
        <v>59437.074000000001</v>
      </c>
      <c r="P739" s="2">
        <v>0</v>
      </c>
    </row>
    <row r="740" spans="1:16" ht="14.25" hidden="1" customHeight="1">
      <c r="A740" s="5" t="s">
        <v>155</v>
      </c>
      <c r="B740" s="100">
        <v>46143</v>
      </c>
      <c r="C740" s="66">
        <f t="shared" si="15"/>
        <v>5</v>
      </c>
      <c r="D740" s="66">
        <f t="shared" si="16"/>
        <v>2026</v>
      </c>
      <c r="E740" s="67">
        <f t="shared" si="17"/>
        <v>46143</v>
      </c>
      <c r="F740" s="21" t="s">
        <v>10</v>
      </c>
      <c r="N740" s="5" t="s">
        <v>5</v>
      </c>
      <c r="O740" s="2">
        <v>59437.074000000001</v>
      </c>
      <c r="P740" s="2">
        <v>0</v>
      </c>
    </row>
    <row r="741" spans="1:16" ht="14.25" hidden="1" customHeight="1">
      <c r="A741" s="5" t="s">
        <v>155</v>
      </c>
      <c r="B741" s="100">
        <v>46174</v>
      </c>
      <c r="C741" s="66">
        <f t="shared" si="15"/>
        <v>6</v>
      </c>
      <c r="D741" s="66">
        <f t="shared" si="16"/>
        <v>2026</v>
      </c>
      <c r="E741" s="67">
        <f t="shared" si="17"/>
        <v>46174</v>
      </c>
      <c r="F741" s="21" t="s">
        <v>10</v>
      </c>
      <c r="N741" s="5" t="s">
        <v>5</v>
      </c>
      <c r="O741" s="2">
        <v>59437.074000000001</v>
      </c>
      <c r="P741" s="2">
        <v>0</v>
      </c>
    </row>
    <row r="742" spans="1:16" ht="14.25" hidden="1" customHeight="1">
      <c r="A742" s="5" t="s">
        <v>155</v>
      </c>
      <c r="B742" s="100">
        <v>46204</v>
      </c>
      <c r="C742" s="66">
        <f t="shared" si="15"/>
        <v>7</v>
      </c>
      <c r="D742" s="66">
        <f t="shared" si="16"/>
        <v>2026</v>
      </c>
      <c r="E742" s="67">
        <f t="shared" si="17"/>
        <v>46204</v>
      </c>
      <c r="F742" s="21" t="s">
        <v>10</v>
      </c>
      <c r="N742" s="5" t="s">
        <v>5</v>
      </c>
      <c r="O742" s="2">
        <v>59437.074000000001</v>
      </c>
      <c r="P742" s="2">
        <v>0</v>
      </c>
    </row>
    <row r="743" spans="1:16" ht="14.25" hidden="1" customHeight="1">
      <c r="A743" s="5" t="s">
        <v>155</v>
      </c>
      <c r="B743" s="100">
        <v>46235</v>
      </c>
      <c r="C743" s="66">
        <f t="shared" si="15"/>
        <v>8</v>
      </c>
      <c r="D743" s="66">
        <f t="shared" si="16"/>
        <v>2026</v>
      </c>
      <c r="E743" s="67">
        <f t="shared" si="17"/>
        <v>46235</v>
      </c>
      <c r="F743" s="21" t="s">
        <v>10</v>
      </c>
      <c r="N743" s="5" t="s">
        <v>5</v>
      </c>
      <c r="O743" s="2">
        <v>59437.074000000001</v>
      </c>
      <c r="P743" s="2">
        <v>0</v>
      </c>
    </row>
    <row r="744" spans="1:16" ht="14.25" hidden="1" customHeight="1">
      <c r="A744" s="5" t="s">
        <v>155</v>
      </c>
      <c r="B744" s="100">
        <v>46266</v>
      </c>
      <c r="C744" s="66">
        <f t="shared" si="15"/>
        <v>9</v>
      </c>
      <c r="D744" s="66">
        <f t="shared" si="16"/>
        <v>2026</v>
      </c>
      <c r="E744" s="67">
        <f t="shared" si="17"/>
        <v>46266</v>
      </c>
      <c r="F744" s="21" t="s">
        <v>10</v>
      </c>
      <c r="N744" s="5" t="s">
        <v>5</v>
      </c>
      <c r="O744" s="2">
        <v>59437.074000000001</v>
      </c>
      <c r="P744" s="2">
        <v>0</v>
      </c>
    </row>
    <row r="745" spans="1:16" ht="14.25" hidden="1" customHeight="1">
      <c r="A745" s="5" t="s">
        <v>155</v>
      </c>
      <c r="B745" s="100">
        <v>46296</v>
      </c>
      <c r="C745" s="66">
        <f t="shared" si="15"/>
        <v>10</v>
      </c>
      <c r="D745" s="66">
        <f t="shared" si="16"/>
        <v>2026</v>
      </c>
      <c r="E745" s="67">
        <f t="shared" si="17"/>
        <v>46296</v>
      </c>
      <c r="F745" s="21" t="s">
        <v>10</v>
      </c>
      <c r="N745" s="5" t="s">
        <v>5</v>
      </c>
      <c r="O745" s="2">
        <v>59437.074000000001</v>
      </c>
      <c r="P745" s="2">
        <v>0</v>
      </c>
    </row>
    <row r="746" spans="1:16" ht="14.25" hidden="1" customHeight="1">
      <c r="A746" s="5" t="s">
        <v>155</v>
      </c>
      <c r="B746" s="100">
        <v>46327</v>
      </c>
      <c r="C746" s="66">
        <f t="shared" si="15"/>
        <v>11</v>
      </c>
      <c r="D746" s="66">
        <f t="shared" si="16"/>
        <v>2026</v>
      </c>
      <c r="E746" s="67">
        <f t="shared" si="17"/>
        <v>46327</v>
      </c>
      <c r="F746" s="21" t="s">
        <v>10</v>
      </c>
      <c r="N746" s="5" t="s">
        <v>5</v>
      </c>
      <c r="O746" s="2">
        <v>59437.074000000001</v>
      </c>
      <c r="P746" s="2">
        <v>0</v>
      </c>
    </row>
    <row r="747" spans="1:16" ht="14.25" hidden="1" customHeight="1">
      <c r="A747" s="5" t="s">
        <v>155</v>
      </c>
      <c r="B747" s="100">
        <v>46357</v>
      </c>
      <c r="C747" s="66">
        <f t="shared" si="15"/>
        <v>12</v>
      </c>
      <c r="D747" s="66">
        <f t="shared" si="16"/>
        <v>2026</v>
      </c>
      <c r="E747" s="67">
        <f t="shared" si="17"/>
        <v>46357</v>
      </c>
      <c r="F747" s="21" t="s">
        <v>10</v>
      </c>
      <c r="N747" s="5" t="s">
        <v>5</v>
      </c>
      <c r="O747" s="2">
        <v>59437.074000000001</v>
      </c>
      <c r="P747" s="2">
        <v>0</v>
      </c>
    </row>
    <row r="748" spans="1:16" ht="14.25" customHeight="1">
      <c r="A748" s="5" t="s">
        <v>1</v>
      </c>
      <c r="B748" s="100">
        <v>46023</v>
      </c>
      <c r="C748" s="66">
        <f t="shared" si="15"/>
        <v>1</v>
      </c>
      <c r="D748" s="66">
        <f t="shared" si="16"/>
        <v>2026</v>
      </c>
      <c r="E748" s="67">
        <f t="shared" si="17"/>
        <v>46023</v>
      </c>
      <c r="F748" s="21" t="s">
        <v>16</v>
      </c>
      <c r="N748" s="5" t="s">
        <v>5</v>
      </c>
      <c r="O748" s="2">
        <v>45000</v>
      </c>
      <c r="P748" s="2">
        <v>0</v>
      </c>
    </row>
    <row r="749" spans="1:16" ht="14.25" hidden="1" customHeight="1">
      <c r="A749" s="5" t="s">
        <v>1</v>
      </c>
      <c r="B749" s="100">
        <v>46023</v>
      </c>
      <c r="C749" s="66">
        <f t="shared" si="15"/>
        <v>1</v>
      </c>
      <c r="D749" s="66">
        <f t="shared" si="16"/>
        <v>2026</v>
      </c>
      <c r="E749" s="67">
        <f t="shared" si="17"/>
        <v>46023</v>
      </c>
      <c r="F749" s="21" t="s">
        <v>75</v>
      </c>
      <c r="N749" s="5" t="s">
        <v>5</v>
      </c>
      <c r="O749" s="2">
        <v>0</v>
      </c>
      <c r="P749" s="2">
        <v>0</v>
      </c>
    </row>
    <row r="750" spans="1:16" ht="14.25" hidden="1" customHeight="1">
      <c r="A750" s="5" t="s">
        <v>1</v>
      </c>
      <c r="B750" s="100">
        <v>46023</v>
      </c>
      <c r="C750" s="66">
        <f t="shared" si="15"/>
        <v>1</v>
      </c>
      <c r="D750" s="66">
        <f t="shared" si="16"/>
        <v>2026</v>
      </c>
      <c r="E750" s="67">
        <f t="shared" si="17"/>
        <v>46023</v>
      </c>
      <c r="F750" s="21" t="s">
        <v>76</v>
      </c>
      <c r="N750" s="5" t="s">
        <v>5</v>
      </c>
      <c r="O750" s="2">
        <v>0</v>
      </c>
      <c r="P750" s="2">
        <v>0</v>
      </c>
    </row>
    <row r="751" spans="1:16" ht="14.25" hidden="1" customHeight="1">
      <c r="A751" s="5" t="s">
        <v>1</v>
      </c>
      <c r="B751" s="100">
        <v>46023</v>
      </c>
      <c r="C751" s="66">
        <f t="shared" si="15"/>
        <v>1</v>
      </c>
      <c r="D751" s="66">
        <f t="shared" si="16"/>
        <v>2026</v>
      </c>
      <c r="E751" s="67">
        <f t="shared" si="17"/>
        <v>46023</v>
      </c>
      <c r="F751" s="21" t="s">
        <v>37</v>
      </c>
      <c r="N751" s="5" t="s">
        <v>5</v>
      </c>
      <c r="O751" s="2">
        <v>0</v>
      </c>
      <c r="P751" s="2">
        <v>4582.3500000000004</v>
      </c>
    </row>
    <row r="752" spans="1:16" ht="14.25" hidden="1" customHeight="1">
      <c r="A752" s="5" t="s">
        <v>1</v>
      </c>
      <c r="B752" s="100">
        <v>46023</v>
      </c>
      <c r="C752" s="66">
        <f t="shared" si="15"/>
        <v>1</v>
      </c>
      <c r="D752" s="66">
        <f t="shared" si="16"/>
        <v>2026</v>
      </c>
      <c r="E752" s="67">
        <f t="shared" si="17"/>
        <v>46023</v>
      </c>
      <c r="F752" s="21" t="s">
        <v>161</v>
      </c>
      <c r="N752" s="5" t="s">
        <v>5</v>
      </c>
      <c r="O752" s="2">
        <v>0</v>
      </c>
      <c r="P752" s="2">
        <v>5000</v>
      </c>
    </row>
    <row r="753" spans="1:16" ht="14.25" hidden="1" customHeight="1">
      <c r="A753" s="5" t="s">
        <v>1</v>
      </c>
      <c r="B753" s="100">
        <v>46023</v>
      </c>
      <c r="C753" s="66">
        <f t="shared" si="15"/>
        <v>1</v>
      </c>
      <c r="D753" s="66">
        <f t="shared" si="16"/>
        <v>2026</v>
      </c>
      <c r="E753" s="67">
        <f t="shared" si="17"/>
        <v>46023</v>
      </c>
      <c r="F753" s="21" t="s">
        <v>40</v>
      </c>
      <c r="N753" s="5" t="s">
        <v>5</v>
      </c>
      <c r="O753" s="2">
        <v>0</v>
      </c>
      <c r="P753" s="2">
        <v>4702.28</v>
      </c>
    </row>
    <row r="754" spans="1:16" ht="14.25" hidden="1" customHeight="1">
      <c r="A754" s="5" t="s">
        <v>1</v>
      </c>
      <c r="B754" s="100">
        <v>46023</v>
      </c>
      <c r="C754" s="66">
        <f t="shared" si="15"/>
        <v>1</v>
      </c>
      <c r="D754" s="66">
        <f t="shared" si="16"/>
        <v>2026</v>
      </c>
      <c r="E754" s="67">
        <f t="shared" si="17"/>
        <v>46023</v>
      </c>
      <c r="F754" s="21" t="s">
        <v>43</v>
      </c>
      <c r="N754" s="5" t="s">
        <v>5</v>
      </c>
      <c r="O754" s="2">
        <v>0</v>
      </c>
      <c r="P754" s="101">
        <v>20725.400000000001</v>
      </c>
    </row>
    <row r="755" spans="1:16" ht="14.25" hidden="1" customHeight="1">
      <c r="A755" s="5" t="s">
        <v>1</v>
      </c>
      <c r="B755" s="100">
        <v>46023</v>
      </c>
      <c r="C755" s="66">
        <f t="shared" si="15"/>
        <v>1</v>
      </c>
      <c r="D755" s="66">
        <f t="shared" si="16"/>
        <v>2026</v>
      </c>
      <c r="E755" s="67">
        <f t="shared" si="17"/>
        <v>46023</v>
      </c>
      <c r="F755" s="21" t="s">
        <v>44</v>
      </c>
      <c r="N755" s="5" t="s">
        <v>5</v>
      </c>
      <c r="O755" s="2">
        <v>0</v>
      </c>
      <c r="P755" s="2">
        <v>140.51</v>
      </c>
    </row>
    <row r="756" spans="1:16" ht="14.25" hidden="1" customHeight="1">
      <c r="A756" s="5" t="s">
        <v>1</v>
      </c>
      <c r="B756" s="100">
        <v>46023</v>
      </c>
      <c r="C756" s="66">
        <f t="shared" si="15"/>
        <v>1</v>
      </c>
      <c r="D756" s="66">
        <f t="shared" si="16"/>
        <v>2026</v>
      </c>
      <c r="E756" s="67">
        <f t="shared" si="17"/>
        <v>46023</v>
      </c>
      <c r="F756" s="21" t="s">
        <v>46</v>
      </c>
      <c r="N756" s="5" t="s">
        <v>5</v>
      </c>
      <c r="O756" s="2">
        <v>0</v>
      </c>
      <c r="P756" s="2">
        <v>401</v>
      </c>
    </row>
    <row r="757" spans="1:16" ht="14.25" hidden="1" customHeight="1">
      <c r="A757" s="5" t="s">
        <v>1</v>
      </c>
      <c r="B757" s="100">
        <v>46023</v>
      </c>
      <c r="C757" s="66">
        <f t="shared" si="15"/>
        <v>1</v>
      </c>
      <c r="D757" s="66">
        <f t="shared" si="16"/>
        <v>2026</v>
      </c>
      <c r="E757" s="67">
        <f t="shared" si="17"/>
        <v>46023</v>
      </c>
      <c r="F757" s="21" t="s">
        <v>47</v>
      </c>
      <c r="N757" s="5" t="s">
        <v>5</v>
      </c>
      <c r="O757" s="2">
        <v>0</v>
      </c>
      <c r="P757" s="2">
        <v>1650</v>
      </c>
    </row>
    <row r="758" spans="1:16" ht="14.25" hidden="1" customHeight="1">
      <c r="A758" s="5" t="s">
        <v>1</v>
      </c>
      <c r="B758" s="100">
        <v>46023</v>
      </c>
      <c r="C758" s="66">
        <f t="shared" si="15"/>
        <v>1</v>
      </c>
      <c r="D758" s="66">
        <f t="shared" si="16"/>
        <v>2026</v>
      </c>
      <c r="E758" s="67">
        <f t="shared" si="17"/>
        <v>46023</v>
      </c>
      <c r="F758" s="21" t="s">
        <v>50</v>
      </c>
      <c r="N758" s="5" t="s">
        <v>5</v>
      </c>
      <c r="O758" s="2">
        <v>0</v>
      </c>
      <c r="P758" s="2">
        <v>3500</v>
      </c>
    </row>
    <row r="759" spans="1:16" ht="14.25" hidden="1" customHeight="1">
      <c r="A759" s="5" t="s">
        <v>1</v>
      </c>
      <c r="B759" s="100">
        <v>46023</v>
      </c>
      <c r="C759" s="66">
        <f t="shared" ref="C759:C1013" si="18">MONTH(B759)</f>
        <v>1</v>
      </c>
      <c r="D759" s="66">
        <f t="shared" ref="D759:D1013" si="19">YEAR(B759)</f>
        <v>2026</v>
      </c>
      <c r="E759" s="67">
        <f t="shared" ref="E759:E1013" si="20">(C759&amp;"/"&amp;D759)*1</f>
        <v>46023</v>
      </c>
      <c r="F759" s="21" t="s">
        <v>54</v>
      </c>
      <c r="N759" s="5" t="s">
        <v>5</v>
      </c>
      <c r="O759" s="2">
        <v>0</v>
      </c>
      <c r="P759" s="2">
        <v>161</v>
      </c>
    </row>
    <row r="760" spans="1:16" ht="14.25" hidden="1" customHeight="1">
      <c r="A760" s="5" t="s">
        <v>1</v>
      </c>
      <c r="B760" s="100">
        <v>46023</v>
      </c>
      <c r="C760" s="66">
        <f t="shared" si="18"/>
        <v>1</v>
      </c>
      <c r="D760" s="66">
        <f t="shared" si="19"/>
        <v>2026</v>
      </c>
      <c r="E760" s="67">
        <f t="shared" si="20"/>
        <v>46023</v>
      </c>
      <c r="F760" s="21" t="s">
        <v>57</v>
      </c>
      <c r="N760" s="5" t="s">
        <v>5</v>
      </c>
      <c r="O760" s="2">
        <v>0</v>
      </c>
      <c r="P760" s="2">
        <v>0</v>
      </c>
    </row>
    <row r="761" spans="1:16" ht="14.25" hidden="1" customHeight="1">
      <c r="A761" s="5" t="s">
        <v>1</v>
      </c>
      <c r="B761" s="100">
        <v>46023</v>
      </c>
      <c r="C761" s="66">
        <f t="shared" si="18"/>
        <v>1</v>
      </c>
      <c r="D761" s="66">
        <f t="shared" si="19"/>
        <v>2026</v>
      </c>
      <c r="E761" s="67">
        <f t="shared" si="20"/>
        <v>46023</v>
      </c>
      <c r="F761" s="21" t="s">
        <v>60</v>
      </c>
      <c r="N761" s="5" t="s">
        <v>5</v>
      </c>
      <c r="O761" s="2">
        <v>0</v>
      </c>
      <c r="P761" s="2">
        <v>400</v>
      </c>
    </row>
    <row r="762" spans="1:16" ht="14.25" hidden="1" customHeight="1">
      <c r="A762" s="5" t="s">
        <v>1</v>
      </c>
      <c r="B762" s="100">
        <v>46023</v>
      </c>
      <c r="C762" s="66">
        <f t="shared" si="18"/>
        <v>1</v>
      </c>
      <c r="D762" s="66">
        <f t="shared" si="19"/>
        <v>2026</v>
      </c>
      <c r="E762" s="67">
        <f t="shared" si="20"/>
        <v>46023</v>
      </c>
      <c r="F762" s="21" t="s">
        <v>61</v>
      </c>
      <c r="N762" s="5" t="s">
        <v>5</v>
      </c>
      <c r="O762" s="2">
        <v>0</v>
      </c>
      <c r="P762" s="2">
        <v>180</v>
      </c>
    </row>
    <row r="763" spans="1:16" ht="14.25" hidden="1" customHeight="1">
      <c r="A763" s="5" t="s">
        <v>1</v>
      </c>
      <c r="B763" s="100">
        <v>46023</v>
      </c>
      <c r="C763" s="66">
        <f t="shared" si="18"/>
        <v>1</v>
      </c>
      <c r="D763" s="66">
        <f t="shared" si="19"/>
        <v>2026</v>
      </c>
      <c r="E763" s="67">
        <f t="shared" si="20"/>
        <v>46023</v>
      </c>
      <c r="F763" s="21" t="s">
        <v>66</v>
      </c>
      <c r="N763" s="5" t="s">
        <v>5</v>
      </c>
      <c r="O763" s="2">
        <v>0</v>
      </c>
      <c r="P763" s="2">
        <v>300</v>
      </c>
    </row>
    <row r="764" spans="1:16" ht="14.25" hidden="1" customHeight="1">
      <c r="A764" s="5" t="s">
        <v>1</v>
      </c>
      <c r="B764" s="100">
        <v>46023</v>
      </c>
      <c r="C764" s="66">
        <f t="shared" si="18"/>
        <v>1</v>
      </c>
      <c r="D764" s="66">
        <f t="shared" si="19"/>
        <v>2026</v>
      </c>
      <c r="E764" s="67">
        <f t="shared" si="20"/>
        <v>46023</v>
      </c>
      <c r="F764" s="21" t="s">
        <v>69</v>
      </c>
      <c r="N764" s="5" t="s">
        <v>5</v>
      </c>
      <c r="O764" s="2">
        <v>0</v>
      </c>
      <c r="P764" s="2">
        <v>26880</v>
      </c>
    </row>
    <row r="765" spans="1:16" ht="14.25" hidden="1" customHeight="1">
      <c r="A765" s="5" t="s">
        <v>1</v>
      </c>
      <c r="B765" s="100">
        <v>46023</v>
      </c>
      <c r="C765" s="66">
        <f t="shared" si="18"/>
        <v>1</v>
      </c>
      <c r="D765" s="66">
        <f t="shared" si="19"/>
        <v>2026</v>
      </c>
      <c r="E765" s="67">
        <f t="shared" si="20"/>
        <v>46023</v>
      </c>
      <c r="F765" s="21" t="s">
        <v>582</v>
      </c>
      <c r="N765" s="5" t="s">
        <v>5</v>
      </c>
      <c r="O765" s="2">
        <v>0</v>
      </c>
      <c r="P765" s="2">
        <v>380</v>
      </c>
    </row>
    <row r="766" spans="1:16" ht="14.25" hidden="1" customHeight="1">
      <c r="A766" s="5" t="s">
        <v>1</v>
      </c>
      <c r="B766" s="100">
        <v>46023</v>
      </c>
      <c r="C766" s="66">
        <f t="shared" si="18"/>
        <v>1</v>
      </c>
      <c r="D766" s="66">
        <f t="shared" si="19"/>
        <v>2026</v>
      </c>
      <c r="E766" s="67">
        <f t="shared" si="20"/>
        <v>46023</v>
      </c>
      <c r="F766" s="21" t="s">
        <v>85</v>
      </c>
      <c r="N766" s="5" t="s">
        <v>5</v>
      </c>
      <c r="O766" s="2">
        <v>0</v>
      </c>
      <c r="P766" s="2">
        <v>579.65</v>
      </c>
    </row>
    <row r="767" spans="1:16" ht="14.25" hidden="1" customHeight="1">
      <c r="A767" s="5" t="s">
        <v>1</v>
      </c>
      <c r="B767" s="100">
        <v>46023</v>
      </c>
      <c r="C767" s="66">
        <f t="shared" si="18"/>
        <v>1</v>
      </c>
      <c r="D767" s="66">
        <f t="shared" si="19"/>
        <v>2026</v>
      </c>
      <c r="E767" s="67">
        <f t="shared" si="20"/>
        <v>46023</v>
      </c>
      <c r="F767" s="21" t="s">
        <v>87</v>
      </c>
      <c r="N767" s="5" t="s">
        <v>5</v>
      </c>
      <c r="O767" s="2">
        <v>0</v>
      </c>
      <c r="P767" s="2">
        <v>8500</v>
      </c>
    </row>
    <row r="768" spans="1:16" ht="14.25" hidden="1" customHeight="1">
      <c r="A768" s="5" t="s">
        <v>1</v>
      </c>
      <c r="B768" s="100">
        <v>46023</v>
      </c>
      <c r="C768" s="66">
        <f t="shared" si="18"/>
        <v>1</v>
      </c>
      <c r="D768" s="66">
        <f t="shared" si="19"/>
        <v>2026</v>
      </c>
      <c r="E768" s="67">
        <f t="shared" si="20"/>
        <v>46023</v>
      </c>
      <c r="F768" s="21" t="s">
        <v>91</v>
      </c>
      <c r="N768" s="5" t="s">
        <v>5</v>
      </c>
      <c r="O768" s="2">
        <v>0</v>
      </c>
      <c r="P768" s="2">
        <v>13000</v>
      </c>
    </row>
    <row r="769" spans="1:16" ht="14.25" hidden="1" customHeight="1">
      <c r="A769" s="5" t="s">
        <v>1</v>
      </c>
      <c r="B769" s="100">
        <v>46023</v>
      </c>
      <c r="C769" s="66">
        <f t="shared" si="18"/>
        <v>1</v>
      </c>
      <c r="D769" s="66">
        <f t="shared" si="19"/>
        <v>2026</v>
      </c>
      <c r="E769" s="67">
        <f t="shared" si="20"/>
        <v>46023</v>
      </c>
      <c r="F769" s="21" t="s">
        <v>102</v>
      </c>
      <c r="N769" s="5" t="s">
        <v>5</v>
      </c>
      <c r="O769" s="2">
        <v>0</v>
      </c>
      <c r="P769" s="2">
        <v>300</v>
      </c>
    </row>
    <row r="770" spans="1:16" ht="14.25" hidden="1" customHeight="1">
      <c r="A770" s="5" t="s">
        <v>1</v>
      </c>
      <c r="B770" s="100">
        <v>46023</v>
      </c>
      <c r="C770" s="66">
        <f t="shared" si="18"/>
        <v>1</v>
      </c>
      <c r="D770" s="66">
        <f t="shared" si="19"/>
        <v>2026</v>
      </c>
      <c r="E770" s="67">
        <f t="shared" si="20"/>
        <v>46023</v>
      </c>
      <c r="F770" s="21" t="s">
        <v>17</v>
      </c>
      <c r="N770" s="5" t="s">
        <v>5</v>
      </c>
      <c r="O770" s="2">
        <v>15000</v>
      </c>
      <c r="P770" s="2">
        <v>0</v>
      </c>
    </row>
    <row r="771" spans="1:16" ht="14.25" customHeight="1">
      <c r="A771" s="5" t="s">
        <v>1</v>
      </c>
      <c r="B771" s="100">
        <v>46054</v>
      </c>
      <c r="C771" s="66">
        <f t="shared" si="18"/>
        <v>2</v>
      </c>
      <c r="D771" s="66">
        <f t="shared" si="19"/>
        <v>2026</v>
      </c>
      <c r="E771" s="67">
        <f t="shared" si="20"/>
        <v>46054</v>
      </c>
      <c r="F771" s="21" t="s">
        <v>16</v>
      </c>
      <c r="N771" s="5" t="s">
        <v>5</v>
      </c>
      <c r="O771" s="2">
        <v>45000</v>
      </c>
      <c r="P771" s="2">
        <v>0</v>
      </c>
    </row>
    <row r="772" spans="1:16" ht="14.25" hidden="1" customHeight="1">
      <c r="A772" s="5" t="s">
        <v>1</v>
      </c>
      <c r="B772" s="100">
        <v>46054</v>
      </c>
      <c r="C772" s="66">
        <f t="shared" si="18"/>
        <v>2</v>
      </c>
      <c r="D772" s="66">
        <f t="shared" si="19"/>
        <v>2026</v>
      </c>
      <c r="E772" s="67">
        <f t="shared" si="20"/>
        <v>46054</v>
      </c>
      <c r="F772" s="21" t="s">
        <v>75</v>
      </c>
      <c r="N772" s="5" t="s">
        <v>5</v>
      </c>
      <c r="O772" s="2">
        <v>0</v>
      </c>
      <c r="P772" s="2">
        <v>3315.33</v>
      </c>
    </row>
    <row r="773" spans="1:16" ht="14.25" hidden="1" customHeight="1">
      <c r="A773" s="5" t="s">
        <v>1</v>
      </c>
      <c r="B773" s="100">
        <v>46054</v>
      </c>
      <c r="C773" s="66">
        <f t="shared" si="18"/>
        <v>2</v>
      </c>
      <c r="D773" s="66">
        <f t="shared" si="19"/>
        <v>2026</v>
      </c>
      <c r="E773" s="67">
        <f t="shared" si="20"/>
        <v>46054</v>
      </c>
      <c r="F773" s="21" t="s">
        <v>76</v>
      </c>
      <c r="N773" s="5" t="s">
        <v>5</v>
      </c>
      <c r="O773" s="2">
        <v>0</v>
      </c>
      <c r="P773" s="2">
        <v>305.54000000000002</v>
      </c>
    </row>
    <row r="774" spans="1:16" ht="14.25" hidden="1" customHeight="1">
      <c r="A774" s="5" t="s">
        <v>1</v>
      </c>
      <c r="B774" s="100">
        <v>46054</v>
      </c>
      <c r="C774" s="66">
        <f t="shared" si="18"/>
        <v>2</v>
      </c>
      <c r="D774" s="66">
        <f t="shared" si="19"/>
        <v>2026</v>
      </c>
      <c r="E774" s="67">
        <f t="shared" si="20"/>
        <v>46054</v>
      </c>
      <c r="F774" s="21" t="s">
        <v>37</v>
      </c>
      <c r="N774" s="5" t="s">
        <v>5</v>
      </c>
      <c r="O774" s="2">
        <v>0</v>
      </c>
      <c r="P774" s="2">
        <v>4582.3500000000004</v>
      </c>
    </row>
    <row r="775" spans="1:16" ht="14.25" hidden="1" customHeight="1">
      <c r="A775" s="5" t="s">
        <v>1</v>
      </c>
      <c r="B775" s="100">
        <v>46054</v>
      </c>
      <c r="C775" s="66">
        <f t="shared" si="18"/>
        <v>2</v>
      </c>
      <c r="D775" s="66">
        <f t="shared" si="19"/>
        <v>2026</v>
      </c>
      <c r="E775" s="67">
        <f t="shared" si="20"/>
        <v>46054</v>
      </c>
      <c r="F775" s="21" t="s">
        <v>161</v>
      </c>
      <c r="N775" s="5" t="s">
        <v>5</v>
      </c>
      <c r="O775" s="2">
        <v>0</v>
      </c>
      <c r="P775" s="2">
        <v>5000</v>
      </c>
    </row>
    <row r="776" spans="1:16" ht="14.25" hidden="1" customHeight="1">
      <c r="A776" s="5" t="s">
        <v>1</v>
      </c>
      <c r="B776" s="100">
        <v>46054</v>
      </c>
      <c r="C776" s="66">
        <f t="shared" si="18"/>
        <v>2</v>
      </c>
      <c r="D776" s="66">
        <f t="shared" si="19"/>
        <v>2026</v>
      </c>
      <c r="E776" s="67">
        <f t="shared" si="20"/>
        <v>46054</v>
      </c>
      <c r="F776" s="21" t="s">
        <v>40</v>
      </c>
      <c r="N776" s="5" t="s">
        <v>5</v>
      </c>
      <c r="O776" s="2">
        <v>0</v>
      </c>
      <c r="P776" s="2">
        <v>4702.28</v>
      </c>
    </row>
    <row r="777" spans="1:16" ht="14.25" hidden="1" customHeight="1">
      <c r="A777" s="5" t="s">
        <v>1</v>
      </c>
      <c r="B777" s="100">
        <v>46054</v>
      </c>
      <c r="C777" s="66">
        <f t="shared" si="18"/>
        <v>2</v>
      </c>
      <c r="D777" s="66">
        <f t="shared" si="19"/>
        <v>2026</v>
      </c>
      <c r="E777" s="67">
        <f t="shared" si="20"/>
        <v>46054</v>
      </c>
      <c r="F777" s="21" t="s">
        <v>43</v>
      </c>
      <c r="N777" s="5" t="s">
        <v>5</v>
      </c>
      <c r="O777" s="2">
        <v>0</v>
      </c>
      <c r="P777" s="101">
        <v>20725.400000000001</v>
      </c>
    </row>
    <row r="778" spans="1:16" ht="14.25" hidden="1" customHeight="1">
      <c r="A778" s="5" t="s">
        <v>1</v>
      </c>
      <c r="B778" s="100">
        <v>46054</v>
      </c>
      <c r="C778" s="66">
        <f t="shared" si="18"/>
        <v>2</v>
      </c>
      <c r="D778" s="66">
        <f t="shared" si="19"/>
        <v>2026</v>
      </c>
      <c r="E778" s="67">
        <f t="shared" si="20"/>
        <v>46054</v>
      </c>
      <c r="F778" s="21" t="s">
        <v>44</v>
      </c>
      <c r="N778" s="5" t="s">
        <v>5</v>
      </c>
      <c r="O778" s="2">
        <v>0</v>
      </c>
      <c r="P778" s="2">
        <v>140.51</v>
      </c>
    </row>
    <row r="779" spans="1:16" ht="14.25" hidden="1" customHeight="1">
      <c r="A779" s="5" t="s">
        <v>1</v>
      </c>
      <c r="B779" s="100">
        <v>46054</v>
      </c>
      <c r="C779" s="66">
        <f t="shared" si="18"/>
        <v>2</v>
      </c>
      <c r="D779" s="66">
        <f t="shared" si="19"/>
        <v>2026</v>
      </c>
      <c r="E779" s="67">
        <f t="shared" si="20"/>
        <v>46054</v>
      </c>
      <c r="F779" s="21" t="s">
        <v>46</v>
      </c>
      <c r="N779" s="5" t="s">
        <v>5</v>
      </c>
      <c r="O779" s="2">
        <v>0</v>
      </c>
      <c r="P779" s="2">
        <v>401</v>
      </c>
    </row>
    <row r="780" spans="1:16" ht="14.25" hidden="1" customHeight="1">
      <c r="A780" s="5" t="s">
        <v>1</v>
      </c>
      <c r="B780" s="100">
        <v>46054</v>
      </c>
      <c r="C780" s="66">
        <f t="shared" si="18"/>
        <v>2</v>
      </c>
      <c r="D780" s="66">
        <f t="shared" si="19"/>
        <v>2026</v>
      </c>
      <c r="E780" s="67">
        <f t="shared" si="20"/>
        <v>46054</v>
      </c>
      <c r="F780" s="21" t="s">
        <v>47</v>
      </c>
      <c r="N780" s="5" t="s">
        <v>5</v>
      </c>
      <c r="O780" s="2">
        <v>0</v>
      </c>
      <c r="P780" s="2">
        <v>1650</v>
      </c>
    </row>
    <row r="781" spans="1:16" ht="14.25" hidden="1" customHeight="1">
      <c r="A781" s="5" t="s">
        <v>1</v>
      </c>
      <c r="B781" s="100">
        <v>46054</v>
      </c>
      <c r="C781" s="66">
        <f t="shared" si="18"/>
        <v>2</v>
      </c>
      <c r="D781" s="66">
        <f t="shared" si="19"/>
        <v>2026</v>
      </c>
      <c r="E781" s="67">
        <f t="shared" si="20"/>
        <v>46054</v>
      </c>
      <c r="F781" s="21" t="s">
        <v>50</v>
      </c>
      <c r="N781" s="5" t="s">
        <v>5</v>
      </c>
      <c r="O781" s="2">
        <v>0</v>
      </c>
      <c r="P781" s="2">
        <v>3500</v>
      </c>
    </row>
    <row r="782" spans="1:16" ht="14.25" hidden="1" customHeight="1">
      <c r="A782" s="5" t="s">
        <v>1</v>
      </c>
      <c r="B782" s="100">
        <v>46054</v>
      </c>
      <c r="C782" s="66">
        <f t="shared" si="18"/>
        <v>2</v>
      </c>
      <c r="D782" s="66">
        <f t="shared" si="19"/>
        <v>2026</v>
      </c>
      <c r="E782" s="67">
        <f t="shared" si="20"/>
        <v>46054</v>
      </c>
      <c r="F782" s="21" t="s">
        <v>54</v>
      </c>
      <c r="N782" s="5" t="s">
        <v>5</v>
      </c>
      <c r="O782" s="2">
        <v>0</v>
      </c>
      <c r="P782" s="2">
        <v>161</v>
      </c>
    </row>
    <row r="783" spans="1:16" ht="14.25" hidden="1" customHeight="1">
      <c r="A783" s="5" t="s">
        <v>1</v>
      </c>
      <c r="B783" s="100">
        <v>46054</v>
      </c>
      <c r="C783" s="66">
        <f t="shared" si="18"/>
        <v>2</v>
      </c>
      <c r="D783" s="66">
        <f t="shared" si="19"/>
        <v>2026</v>
      </c>
      <c r="E783" s="67">
        <f t="shared" si="20"/>
        <v>46054</v>
      </c>
      <c r="F783" s="21" t="s">
        <v>57</v>
      </c>
      <c r="N783" s="5" t="s">
        <v>5</v>
      </c>
      <c r="O783" s="2">
        <v>0</v>
      </c>
      <c r="P783" s="2">
        <v>12108.64</v>
      </c>
    </row>
    <row r="784" spans="1:16" ht="14.25" hidden="1" customHeight="1">
      <c r="A784" s="5" t="s">
        <v>1</v>
      </c>
      <c r="B784" s="100">
        <v>46054</v>
      </c>
      <c r="C784" s="66">
        <f t="shared" si="18"/>
        <v>2</v>
      </c>
      <c r="D784" s="66">
        <f t="shared" si="19"/>
        <v>2026</v>
      </c>
      <c r="E784" s="67">
        <f t="shared" si="20"/>
        <v>46054</v>
      </c>
      <c r="F784" s="21" t="s">
        <v>60</v>
      </c>
      <c r="N784" s="5" t="s">
        <v>5</v>
      </c>
      <c r="O784" s="2">
        <v>0</v>
      </c>
      <c r="P784" s="2">
        <v>400</v>
      </c>
    </row>
    <row r="785" spans="1:16" ht="14.25" hidden="1" customHeight="1">
      <c r="A785" s="5" t="s">
        <v>1</v>
      </c>
      <c r="B785" s="100">
        <v>46054</v>
      </c>
      <c r="C785" s="66">
        <f t="shared" si="18"/>
        <v>2</v>
      </c>
      <c r="D785" s="66">
        <f t="shared" si="19"/>
        <v>2026</v>
      </c>
      <c r="E785" s="67">
        <f t="shared" si="20"/>
        <v>46054</v>
      </c>
      <c r="F785" s="21" t="s">
        <v>61</v>
      </c>
      <c r="N785" s="5" t="s">
        <v>5</v>
      </c>
      <c r="O785" s="2">
        <v>0</v>
      </c>
      <c r="P785" s="2">
        <v>180</v>
      </c>
    </row>
    <row r="786" spans="1:16" ht="14.25" hidden="1" customHeight="1">
      <c r="A786" s="5" t="s">
        <v>1</v>
      </c>
      <c r="B786" s="100">
        <v>46054</v>
      </c>
      <c r="C786" s="66">
        <f t="shared" si="18"/>
        <v>2</v>
      </c>
      <c r="D786" s="66">
        <f t="shared" si="19"/>
        <v>2026</v>
      </c>
      <c r="E786" s="67">
        <f t="shared" si="20"/>
        <v>46054</v>
      </c>
      <c r="F786" s="21" t="s">
        <v>66</v>
      </c>
      <c r="N786" s="5" t="s">
        <v>5</v>
      </c>
      <c r="O786" s="2">
        <v>0</v>
      </c>
      <c r="P786" s="2">
        <v>300</v>
      </c>
    </row>
    <row r="787" spans="1:16" ht="14.25" hidden="1" customHeight="1">
      <c r="A787" s="5" t="s">
        <v>1</v>
      </c>
      <c r="B787" s="100">
        <v>46054</v>
      </c>
      <c r="C787" s="66">
        <f t="shared" si="18"/>
        <v>2</v>
      </c>
      <c r="D787" s="66">
        <f t="shared" si="19"/>
        <v>2026</v>
      </c>
      <c r="E787" s="67">
        <f t="shared" si="20"/>
        <v>46054</v>
      </c>
      <c r="F787" s="21" t="s">
        <v>69</v>
      </c>
      <c r="N787" s="5" t="s">
        <v>5</v>
      </c>
      <c r="O787" s="2">
        <v>0</v>
      </c>
      <c r="P787" s="2">
        <v>26880</v>
      </c>
    </row>
    <row r="788" spans="1:16" ht="14.25" hidden="1" customHeight="1">
      <c r="A788" s="5" t="s">
        <v>1</v>
      </c>
      <c r="B788" s="100">
        <v>46054</v>
      </c>
      <c r="C788" s="66">
        <f t="shared" si="18"/>
        <v>2</v>
      </c>
      <c r="D788" s="66">
        <f t="shared" si="19"/>
        <v>2026</v>
      </c>
      <c r="E788" s="67">
        <f t="shared" si="20"/>
        <v>46054</v>
      </c>
      <c r="F788" s="21" t="s">
        <v>582</v>
      </c>
      <c r="N788" s="5" t="s">
        <v>5</v>
      </c>
      <c r="O788" s="2">
        <v>0</v>
      </c>
      <c r="P788" s="2">
        <v>380</v>
      </c>
    </row>
    <row r="789" spans="1:16" ht="14.25" hidden="1" customHeight="1">
      <c r="A789" s="5" t="s">
        <v>1</v>
      </c>
      <c r="B789" s="100">
        <v>46054</v>
      </c>
      <c r="C789" s="66">
        <f t="shared" si="18"/>
        <v>2</v>
      </c>
      <c r="D789" s="66">
        <f t="shared" si="19"/>
        <v>2026</v>
      </c>
      <c r="E789" s="67">
        <f t="shared" si="20"/>
        <v>46054</v>
      </c>
      <c r="F789" s="21" t="s">
        <v>85</v>
      </c>
      <c r="N789" s="5" t="s">
        <v>5</v>
      </c>
      <c r="O789" s="2">
        <v>0</v>
      </c>
      <c r="P789" s="2">
        <v>579.65</v>
      </c>
    </row>
    <row r="790" spans="1:16" ht="14.25" hidden="1" customHeight="1">
      <c r="A790" s="5" t="s">
        <v>1</v>
      </c>
      <c r="B790" s="100">
        <v>46054</v>
      </c>
      <c r="C790" s="66">
        <f t="shared" si="18"/>
        <v>2</v>
      </c>
      <c r="D790" s="66">
        <f t="shared" si="19"/>
        <v>2026</v>
      </c>
      <c r="E790" s="67">
        <f t="shared" si="20"/>
        <v>46054</v>
      </c>
      <c r="F790" s="21" t="s">
        <v>87</v>
      </c>
      <c r="N790" s="5" t="s">
        <v>5</v>
      </c>
      <c r="O790" s="2">
        <v>0</v>
      </c>
      <c r="P790" s="2">
        <v>8500</v>
      </c>
    </row>
    <row r="791" spans="1:16" ht="14.25" hidden="1" customHeight="1">
      <c r="A791" s="5" t="s">
        <v>1</v>
      </c>
      <c r="B791" s="100">
        <v>46054</v>
      </c>
      <c r="C791" s="66">
        <f t="shared" si="18"/>
        <v>2</v>
      </c>
      <c r="D791" s="66">
        <f t="shared" si="19"/>
        <v>2026</v>
      </c>
      <c r="E791" s="67">
        <f t="shared" si="20"/>
        <v>46054</v>
      </c>
      <c r="F791" s="21" t="s">
        <v>91</v>
      </c>
      <c r="N791" s="5" t="s">
        <v>5</v>
      </c>
      <c r="O791" s="2">
        <v>0</v>
      </c>
      <c r="P791" s="2">
        <v>13000</v>
      </c>
    </row>
    <row r="792" spans="1:16" ht="14.25" hidden="1" customHeight="1">
      <c r="A792" s="5" t="s">
        <v>1</v>
      </c>
      <c r="B792" s="100">
        <v>46054</v>
      </c>
      <c r="C792" s="66">
        <f t="shared" si="18"/>
        <v>2</v>
      </c>
      <c r="D792" s="66">
        <f t="shared" si="19"/>
        <v>2026</v>
      </c>
      <c r="E792" s="67">
        <f t="shared" si="20"/>
        <v>46054</v>
      </c>
      <c r="F792" s="21" t="s">
        <v>102</v>
      </c>
      <c r="N792" s="5" t="s">
        <v>5</v>
      </c>
      <c r="O792" s="2">
        <v>0</v>
      </c>
      <c r="P792" s="2">
        <v>300</v>
      </c>
    </row>
    <row r="793" spans="1:16" ht="14.25" hidden="1" customHeight="1">
      <c r="A793" s="5" t="s">
        <v>1</v>
      </c>
      <c r="B793" s="100">
        <v>46054</v>
      </c>
      <c r="C793" s="66">
        <f t="shared" si="18"/>
        <v>2</v>
      </c>
      <c r="D793" s="66">
        <f t="shared" si="19"/>
        <v>2026</v>
      </c>
      <c r="E793" s="67">
        <f t="shared" si="20"/>
        <v>46054</v>
      </c>
      <c r="F793" s="21" t="s">
        <v>17</v>
      </c>
      <c r="N793" s="5" t="s">
        <v>5</v>
      </c>
      <c r="O793" s="2">
        <v>15000</v>
      </c>
      <c r="P793" s="2">
        <v>0</v>
      </c>
    </row>
    <row r="794" spans="1:16" ht="14.25" customHeight="1">
      <c r="A794" s="5" t="s">
        <v>1</v>
      </c>
      <c r="B794" s="100">
        <v>46082</v>
      </c>
      <c r="C794" s="66">
        <f t="shared" si="18"/>
        <v>3</v>
      </c>
      <c r="D794" s="66">
        <f t="shared" si="19"/>
        <v>2026</v>
      </c>
      <c r="E794" s="67">
        <f t="shared" si="20"/>
        <v>46082</v>
      </c>
      <c r="F794" s="21" t="s">
        <v>16</v>
      </c>
      <c r="N794" s="5" t="s">
        <v>5</v>
      </c>
      <c r="O794" s="2">
        <v>45000</v>
      </c>
      <c r="P794" s="2">
        <v>0</v>
      </c>
    </row>
    <row r="795" spans="1:16" ht="14.25" hidden="1" customHeight="1">
      <c r="A795" s="5" t="s">
        <v>1</v>
      </c>
      <c r="B795" s="100">
        <v>46082</v>
      </c>
      <c r="C795" s="66">
        <f t="shared" si="18"/>
        <v>3</v>
      </c>
      <c r="D795" s="66">
        <f t="shared" si="19"/>
        <v>2026</v>
      </c>
      <c r="E795" s="67">
        <f t="shared" si="20"/>
        <v>46082</v>
      </c>
      <c r="F795" s="21" t="s">
        <v>37</v>
      </c>
      <c r="N795" s="5" t="s">
        <v>5</v>
      </c>
      <c r="O795" s="2">
        <v>0</v>
      </c>
      <c r="P795" s="2">
        <v>4582.3500000000004</v>
      </c>
    </row>
    <row r="796" spans="1:16" ht="14.25" hidden="1" customHeight="1">
      <c r="A796" s="5" t="s">
        <v>1</v>
      </c>
      <c r="B796" s="100">
        <v>46082</v>
      </c>
      <c r="C796" s="66">
        <f t="shared" si="18"/>
        <v>3</v>
      </c>
      <c r="D796" s="66">
        <f t="shared" si="19"/>
        <v>2026</v>
      </c>
      <c r="E796" s="67">
        <f t="shared" si="20"/>
        <v>46082</v>
      </c>
      <c r="F796" s="21" t="s">
        <v>161</v>
      </c>
      <c r="N796" s="5" t="s">
        <v>5</v>
      </c>
      <c r="O796" s="2">
        <v>0</v>
      </c>
      <c r="P796" s="2">
        <v>5000</v>
      </c>
    </row>
    <row r="797" spans="1:16" ht="14.25" hidden="1" customHeight="1">
      <c r="A797" s="5" t="s">
        <v>1</v>
      </c>
      <c r="B797" s="100">
        <v>46082</v>
      </c>
      <c r="C797" s="66">
        <f t="shared" si="18"/>
        <v>3</v>
      </c>
      <c r="D797" s="66">
        <f t="shared" si="19"/>
        <v>2026</v>
      </c>
      <c r="E797" s="67">
        <f t="shared" si="20"/>
        <v>46082</v>
      </c>
      <c r="F797" s="21" t="s">
        <v>40</v>
      </c>
      <c r="N797" s="5" t="s">
        <v>5</v>
      </c>
      <c r="O797" s="2">
        <v>0</v>
      </c>
      <c r="P797" s="2">
        <v>4702.28</v>
      </c>
    </row>
    <row r="798" spans="1:16" ht="14.25" hidden="1" customHeight="1">
      <c r="A798" s="5" t="s">
        <v>1</v>
      </c>
      <c r="B798" s="100">
        <v>46082</v>
      </c>
      <c r="C798" s="66">
        <f t="shared" si="18"/>
        <v>3</v>
      </c>
      <c r="D798" s="66">
        <f t="shared" si="19"/>
        <v>2026</v>
      </c>
      <c r="E798" s="67">
        <f t="shared" si="20"/>
        <v>46082</v>
      </c>
      <c r="F798" s="21" t="s">
        <v>43</v>
      </c>
      <c r="N798" s="5" t="s">
        <v>5</v>
      </c>
      <c r="O798" s="2">
        <v>0</v>
      </c>
      <c r="P798" s="101">
        <v>20725.400000000001</v>
      </c>
    </row>
    <row r="799" spans="1:16" ht="14.25" hidden="1" customHeight="1">
      <c r="A799" s="5" t="s">
        <v>1</v>
      </c>
      <c r="B799" s="100">
        <v>46082</v>
      </c>
      <c r="C799" s="66">
        <f t="shared" si="18"/>
        <v>3</v>
      </c>
      <c r="D799" s="66">
        <f t="shared" si="19"/>
        <v>2026</v>
      </c>
      <c r="E799" s="67">
        <f t="shared" si="20"/>
        <v>46082</v>
      </c>
      <c r="F799" s="21" t="s">
        <v>44</v>
      </c>
      <c r="N799" s="5" t="s">
        <v>5</v>
      </c>
      <c r="O799" s="2">
        <v>0</v>
      </c>
      <c r="P799" s="2">
        <v>140.51</v>
      </c>
    </row>
    <row r="800" spans="1:16" ht="14.25" hidden="1" customHeight="1">
      <c r="A800" s="5" t="s">
        <v>1</v>
      </c>
      <c r="B800" s="100">
        <v>46082</v>
      </c>
      <c r="C800" s="66">
        <f t="shared" si="18"/>
        <v>3</v>
      </c>
      <c r="D800" s="66">
        <f t="shared" si="19"/>
        <v>2026</v>
      </c>
      <c r="E800" s="67">
        <f t="shared" si="20"/>
        <v>46082</v>
      </c>
      <c r="F800" s="21" t="s">
        <v>46</v>
      </c>
      <c r="N800" s="5" t="s">
        <v>5</v>
      </c>
      <c r="O800" s="2">
        <v>0</v>
      </c>
      <c r="P800" s="2">
        <v>401</v>
      </c>
    </row>
    <row r="801" spans="1:16" ht="14.25" hidden="1" customHeight="1">
      <c r="A801" s="5" t="s">
        <v>1</v>
      </c>
      <c r="B801" s="100">
        <v>46082</v>
      </c>
      <c r="C801" s="66">
        <f t="shared" si="18"/>
        <v>3</v>
      </c>
      <c r="D801" s="66">
        <f t="shared" si="19"/>
        <v>2026</v>
      </c>
      <c r="E801" s="67">
        <f t="shared" si="20"/>
        <v>46082</v>
      </c>
      <c r="F801" s="21" t="s">
        <v>47</v>
      </c>
      <c r="N801" s="5" t="s">
        <v>5</v>
      </c>
      <c r="O801" s="2">
        <v>0</v>
      </c>
      <c r="P801" s="2">
        <v>1650</v>
      </c>
    </row>
    <row r="802" spans="1:16" ht="14.25" hidden="1" customHeight="1">
      <c r="A802" s="5" t="s">
        <v>1</v>
      </c>
      <c r="B802" s="100">
        <v>46082</v>
      </c>
      <c r="C802" s="66">
        <f t="shared" si="18"/>
        <v>3</v>
      </c>
      <c r="D802" s="66">
        <f t="shared" si="19"/>
        <v>2026</v>
      </c>
      <c r="E802" s="67">
        <f t="shared" si="20"/>
        <v>46082</v>
      </c>
      <c r="F802" s="21" t="s">
        <v>50</v>
      </c>
      <c r="N802" s="5" t="s">
        <v>5</v>
      </c>
      <c r="O802" s="2">
        <v>0</v>
      </c>
      <c r="P802" s="2">
        <v>3500</v>
      </c>
    </row>
    <row r="803" spans="1:16" ht="14.25" hidden="1" customHeight="1">
      <c r="A803" s="5" t="s">
        <v>1</v>
      </c>
      <c r="B803" s="100">
        <v>46082</v>
      </c>
      <c r="C803" s="66">
        <f t="shared" si="18"/>
        <v>3</v>
      </c>
      <c r="D803" s="66">
        <f t="shared" si="19"/>
        <v>2026</v>
      </c>
      <c r="E803" s="67">
        <f t="shared" si="20"/>
        <v>46082</v>
      </c>
      <c r="F803" s="21" t="s">
        <v>54</v>
      </c>
      <c r="N803" s="5" t="s">
        <v>5</v>
      </c>
      <c r="O803" s="2">
        <v>0</v>
      </c>
      <c r="P803" s="2">
        <v>161</v>
      </c>
    </row>
    <row r="804" spans="1:16" ht="14.25" hidden="1" customHeight="1">
      <c r="A804" s="5" t="s">
        <v>1</v>
      </c>
      <c r="B804" s="100">
        <v>46082</v>
      </c>
      <c r="C804" s="66">
        <f t="shared" si="18"/>
        <v>3</v>
      </c>
      <c r="D804" s="66">
        <f t="shared" si="19"/>
        <v>2026</v>
      </c>
      <c r="E804" s="67">
        <f t="shared" si="20"/>
        <v>46082</v>
      </c>
      <c r="F804" s="21" t="s">
        <v>57</v>
      </c>
      <c r="N804" s="5" t="s">
        <v>5</v>
      </c>
      <c r="O804" s="2">
        <v>0</v>
      </c>
      <c r="P804" s="2">
        <v>12108.64</v>
      </c>
    </row>
    <row r="805" spans="1:16" ht="14.25" hidden="1" customHeight="1">
      <c r="A805" s="5" t="s">
        <v>1</v>
      </c>
      <c r="B805" s="100">
        <v>46082</v>
      </c>
      <c r="C805" s="66">
        <f t="shared" si="18"/>
        <v>3</v>
      </c>
      <c r="D805" s="66">
        <f t="shared" si="19"/>
        <v>2026</v>
      </c>
      <c r="E805" s="67">
        <f t="shared" si="20"/>
        <v>46082</v>
      </c>
      <c r="F805" s="21" t="s">
        <v>60</v>
      </c>
      <c r="N805" s="5" t="s">
        <v>5</v>
      </c>
      <c r="O805" s="2">
        <v>0</v>
      </c>
      <c r="P805" s="2">
        <v>400</v>
      </c>
    </row>
    <row r="806" spans="1:16" ht="14.25" hidden="1" customHeight="1">
      <c r="A806" s="5" t="s">
        <v>1</v>
      </c>
      <c r="B806" s="100">
        <v>46082</v>
      </c>
      <c r="C806" s="66">
        <f t="shared" si="18"/>
        <v>3</v>
      </c>
      <c r="D806" s="66">
        <f t="shared" si="19"/>
        <v>2026</v>
      </c>
      <c r="E806" s="67">
        <f t="shared" si="20"/>
        <v>46082</v>
      </c>
      <c r="F806" s="21" t="s">
        <v>61</v>
      </c>
      <c r="N806" s="5" t="s">
        <v>5</v>
      </c>
      <c r="O806" s="2">
        <v>0</v>
      </c>
      <c r="P806" s="2">
        <v>180</v>
      </c>
    </row>
    <row r="807" spans="1:16" ht="14.25" hidden="1" customHeight="1">
      <c r="A807" s="5" t="s">
        <v>1</v>
      </c>
      <c r="B807" s="100">
        <v>46082</v>
      </c>
      <c r="C807" s="66">
        <f t="shared" si="18"/>
        <v>3</v>
      </c>
      <c r="D807" s="66">
        <f t="shared" si="19"/>
        <v>2026</v>
      </c>
      <c r="E807" s="67">
        <f t="shared" si="20"/>
        <v>46082</v>
      </c>
      <c r="F807" s="21" t="s">
        <v>66</v>
      </c>
      <c r="N807" s="5" t="s">
        <v>5</v>
      </c>
      <c r="O807" s="2">
        <v>0</v>
      </c>
      <c r="P807" s="2">
        <v>300</v>
      </c>
    </row>
    <row r="808" spans="1:16" ht="14.25" hidden="1" customHeight="1">
      <c r="A808" s="5" t="s">
        <v>1</v>
      </c>
      <c r="B808" s="100">
        <v>46082</v>
      </c>
      <c r="C808" s="66">
        <f t="shared" si="18"/>
        <v>3</v>
      </c>
      <c r="D808" s="66">
        <f t="shared" si="19"/>
        <v>2026</v>
      </c>
      <c r="E808" s="67">
        <f t="shared" si="20"/>
        <v>46082</v>
      </c>
      <c r="F808" s="21" t="s">
        <v>69</v>
      </c>
      <c r="N808" s="5" t="s">
        <v>5</v>
      </c>
      <c r="O808" s="2">
        <v>0</v>
      </c>
      <c r="P808" s="2">
        <v>26880</v>
      </c>
    </row>
    <row r="809" spans="1:16" ht="14.25" hidden="1" customHeight="1">
      <c r="A809" s="5" t="s">
        <v>1</v>
      </c>
      <c r="B809" s="100">
        <v>46082</v>
      </c>
      <c r="C809" s="66">
        <f t="shared" si="18"/>
        <v>3</v>
      </c>
      <c r="D809" s="66">
        <f t="shared" si="19"/>
        <v>2026</v>
      </c>
      <c r="E809" s="67">
        <f t="shared" si="20"/>
        <v>46082</v>
      </c>
      <c r="F809" s="21" t="s">
        <v>582</v>
      </c>
      <c r="N809" s="5" t="s">
        <v>5</v>
      </c>
      <c r="O809" s="2">
        <v>0</v>
      </c>
      <c r="P809" s="2">
        <v>380</v>
      </c>
    </row>
    <row r="810" spans="1:16" ht="14.25" hidden="1" customHeight="1">
      <c r="A810" s="5" t="s">
        <v>1</v>
      </c>
      <c r="B810" s="100">
        <v>46082</v>
      </c>
      <c r="C810" s="66">
        <f t="shared" si="18"/>
        <v>3</v>
      </c>
      <c r="D810" s="66">
        <f t="shared" si="19"/>
        <v>2026</v>
      </c>
      <c r="E810" s="67">
        <f t="shared" si="20"/>
        <v>46082</v>
      </c>
      <c r="F810" s="21" t="s">
        <v>85</v>
      </c>
      <c r="N810" s="5" t="s">
        <v>5</v>
      </c>
      <c r="O810" s="2">
        <v>0</v>
      </c>
      <c r="P810" s="2">
        <v>579.65</v>
      </c>
    </row>
    <row r="811" spans="1:16" ht="14.25" hidden="1" customHeight="1">
      <c r="A811" s="5" t="s">
        <v>1</v>
      </c>
      <c r="B811" s="100">
        <v>46082</v>
      </c>
      <c r="C811" s="66">
        <f t="shared" si="18"/>
        <v>3</v>
      </c>
      <c r="D811" s="66">
        <f t="shared" si="19"/>
        <v>2026</v>
      </c>
      <c r="E811" s="67">
        <f t="shared" si="20"/>
        <v>46082</v>
      </c>
      <c r="F811" s="21" t="s">
        <v>87</v>
      </c>
      <c r="N811" s="5" t="s">
        <v>5</v>
      </c>
      <c r="O811" s="2">
        <v>0</v>
      </c>
      <c r="P811" s="2">
        <v>8500</v>
      </c>
    </row>
    <row r="812" spans="1:16" ht="14.25" hidden="1" customHeight="1">
      <c r="A812" s="5" t="s">
        <v>1</v>
      </c>
      <c r="B812" s="100">
        <v>46082</v>
      </c>
      <c r="C812" s="66">
        <f t="shared" si="18"/>
        <v>3</v>
      </c>
      <c r="D812" s="66">
        <f t="shared" si="19"/>
        <v>2026</v>
      </c>
      <c r="E812" s="67">
        <f t="shared" si="20"/>
        <v>46082</v>
      </c>
      <c r="F812" s="21" t="s">
        <v>91</v>
      </c>
      <c r="N812" s="5" t="s">
        <v>5</v>
      </c>
      <c r="O812" s="2">
        <v>0</v>
      </c>
      <c r="P812" s="2">
        <v>13000</v>
      </c>
    </row>
    <row r="813" spans="1:16" ht="14.25" hidden="1" customHeight="1">
      <c r="A813" s="5" t="s">
        <v>1</v>
      </c>
      <c r="B813" s="100">
        <v>46082</v>
      </c>
      <c r="C813" s="66">
        <f t="shared" si="18"/>
        <v>3</v>
      </c>
      <c r="D813" s="66">
        <f t="shared" si="19"/>
        <v>2026</v>
      </c>
      <c r="E813" s="67">
        <f t="shared" si="20"/>
        <v>46082</v>
      </c>
      <c r="F813" s="21" t="s">
        <v>102</v>
      </c>
      <c r="N813" s="5" t="s">
        <v>5</v>
      </c>
      <c r="O813" s="2">
        <v>0</v>
      </c>
      <c r="P813" s="2">
        <v>300</v>
      </c>
    </row>
    <row r="814" spans="1:16" ht="14.25" hidden="1" customHeight="1">
      <c r="A814" s="5" t="s">
        <v>1</v>
      </c>
      <c r="B814" s="100">
        <v>46082</v>
      </c>
      <c r="C814" s="66">
        <f t="shared" si="18"/>
        <v>3</v>
      </c>
      <c r="D814" s="66">
        <f t="shared" si="19"/>
        <v>2026</v>
      </c>
      <c r="E814" s="67">
        <f t="shared" si="20"/>
        <v>46082</v>
      </c>
      <c r="F814" s="21" t="s">
        <v>17</v>
      </c>
      <c r="N814" s="5" t="s">
        <v>5</v>
      </c>
      <c r="O814" s="2">
        <v>15000</v>
      </c>
      <c r="P814" s="2">
        <v>0</v>
      </c>
    </row>
    <row r="815" spans="1:16" ht="14.25" customHeight="1">
      <c r="A815" s="5" t="s">
        <v>1</v>
      </c>
      <c r="B815" s="100">
        <v>46113</v>
      </c>
      <c r="C815" s="66">
        <f t="shared" si="18"/>
        <v>4</v>
      </c>
      <c r="D815" s="66">
        <f t="shared" si="19"/>
        <v>2026</v>
      </c>
      <c r="E815" s="67">
        <f t="shared" si="20"/>
        <v>46113</v>
      </c>
      <c r="F815" s="21" t="s">
        <v>16</v>
      </c>
      <c r="N815" s="5" t="s">
        <v>5</v>
      </c>
      <c r="O815" s="2">
        <v>45000</v>
      </c>
      <c r="P815" s="2">
        <v>0</v>
      </c>
    </row>
    <row r="816" spans="1:16" ht="14.25" hidden="1" customHeight="1">
      <c r="A816" s="5" t="s">
        <v>1</v>
      </c>
      <c r="B816" s="100">
        <v>46113</v>
      </c>
      <c r="C816" s="66">
        <f t="shared" si="18"/>
        <v>4</v>
      </c>
      <c r="D816" s="66">
        <f t="shared" si="19"/>
        <v>2026</v>
      </c>
      <c r="E816" s="67">
        <f t="shared" si="20"/>
        <v>46113</v>
      </c>
      <c r="F816" s="21" t="s">
        <v>37</v>
      </c>
      <c r="N816" s="5" t="s">
        <v>5</v>
      </c>
      <c r="O816" s="2">
        <v>0</v>
      </c>
      <c r="P816" s="2">
        <v>4582.3500000000004</v>
      </c>
    </row>
    <row r="817" spans="1:16" ht="14.25" hidden="1" customHeight="1">
      <c r="A817" s="5" t="s">
        <v>1</v>
      </c>
      <c r="B817" s="100">
        <v>46113</v>
      </c>
      <c r="C817" s="66">
        <f t="shared" si="18"/>
        <v>4</v>
      </c>
      <c r="D817" s="66">
        <f t="shared" si="19"/>
        <v>2026</v>
      </c>
      <c r="E817" s="67">
        <f t="shared" si="20"/>
        <v>46113</v>
      </c>
      <c r="F817" s="21" t="s">
        <v>161</v>
      </c>
      <c r="N817" s="5" t="s">
        <v>5</v>
      </c>
      <c r="O817" s="2">
        <v>0</v>
      </c>
      <c r="P817" s="2">
        <v>5000</v>
      </c>
    </row>
    <row r="818" spans="1:16" ht="14.25" hidden="1" customHeight="1">
      <c r="A818" s="5" t="s">
        <v>1</v>
      </c>
      <c r="B818" s="100">
        <v>46113</v>
      </c>
      <c r="C818" s="66">
        <f t="shared" si="18"/>
        <v>4</v>
      </c>
      <c r="D818" s="66">
        <f t="shared" si="19"/>
        <v>2026</v>
      </c>
      <c r="E818" s="67">
        <f t="shared" si="20"/>
        <v>46113</v>
      </c>
      <c r="F818" s="21" t="s">
        <v>40</v>
      </c>
      <c r="N818" s="5" t="s">
        <v>5</v>
      </c>
      <c r="O818" s="2">
        <v>0</v>
      </c>
      <c r="P818" s="2">
        <v>4702.28</v>
      </c>
    </row>
    <row r="819" spans="1:16" ht="14.25" hidden="1" customHeight="1">
      <c r="A819" s="5" t="s">
        <v>1</v>
      </c>
      <c r="B819" s="100">
        <v>46113</v>
      </c>
      <c r="C819" s="66">
        <f t="shared" si="18"/>
        <v>4</v>
      </c>
      <c r="D819" s="66">
        <f t="shared" si="19"/>
        <v>2026</v>
      </c>
      <c r="E819" s="67">
        <f t="shared" si="20"/>
        <v>46113</v>
      </c>
      <c r="F819" s="21" t="s">
        <v>43</v>
      </c>
      <c r="N819" s="5" t="s">
        <v>5</v>
      </c>
      <c r="O819" s="2">
        <v>0</v>
      </c>
      <c r="P819" s="101">
        <v>20725.400000000001</v>
      </c>
    </row>
    <row r="820" spans="1:16" ht="14.25" hidden="1" customHeight="1">
      <c r="A820" s="5" t="s">
        <v>1</v>
      </c>
      <c r="B820" s="100">
        <v>46113</v>
      </c>
      <c r="C820" s="66">
        <f t="shared" si="18"/>
        <v>4</v>
      </c>
      <c r="D820" s="66">
        <f t="shared" si="19"/>
        <v>2026</v>
      </c>
      <c r="E820" s="67">
        <f t="shared" si="20"/>
        <v>46113</v>
      </c>
      <c r="F820" s="21" t="s">
        <v>44</v>
      </c>
      <c r="N820" s="5" t="s">
        <v>5</v>
      </c>
      <c r="O820" s="2">
        <v>0</v>
      </c>
      <c r="P820" s="2">
        <v>140.51</v>
      </c>
    </row>
    <row r="821" spans="1:16" ht="14.25" hidden="1" customHeight="1">
      <c r="A821" s="5" t="s">
        <v>1</v>
      </c>
      <c r="B821" s="100">
        <v>46113</v>
      </c>
      <c r="C821" s="66">
        <f t="shared" si="18"/>
        <v>4</v>
      </c>
      <c r="D821" s="66">
        <f t="shared" si="19"/>
        <v>2026</v>
      </c>
      <c r="E821" s="67">
        <f t="shared" si="20"/>
        <v>46113</v>
      </c>
      <c r="F821" s="21" t="s">
        <v>46</v>
      </c>
      <c r="N821" s="5" t="s">
        <v>5</v>
      </c>
      <c r="O821" s="2">
        <v>0</v>
      </c>
      <c r="P821" s="2">
        <v>401</v>
      </c>
    </row>
    <row r="822" spans="1:16" ht="14.25" hidden="1" customHeight="1">
      <c r="A822" s="5" t="s">
        <v>1</v>
      </c>
      <c r="B822" s="100">
        <v>46113</v>
      </c>
      <c r="C822" s="66">
        <f t="shared" si="18"/>
        <v>4</v>
      </c>
      <c r="D822" s="66">
        <f t="shared" si="19"/>
        <v>2026</v>
      </c>
      <c r="E822" s="67">
        <f t="shared" si="20"/>
        <v>46113</v>
      </c>
      <c r="F822" s="21" t="s">
        <v>47</v>
      </c>
      <c r="N822" s="5" t="s">
        <v>5</v>
      </c>
      <c r="O822" s="2">
        <v>0</v>
      </c>
      <c r="P822" s="2">
        <v>1650</v>
      </c>
    </row>
    <row r="823" spans="1:16" ht="14.25" hidden="1" customHeight="1">
      <c r="A823" s="5" t="s">
        <v>1</v>
      </c>
      <c r="B823" s="100">
        <v>46113</v>
      </c>
      <c r="C823" s="66">
        <f t="shared" si="18"/>
        <v>4</v>
      </c>
      <c r="D823" s="66">
        <f t="shared" si="19"/>
        <v>2026</v>
      </c>
      <c r="E823" s="67">
        <f t="shared" si="20"/>
        <v>46113</v>
      </c>
      <c r="F823" s="21" t="s">
        <v>50</v>
      </c>
      <c r="N823" s="5" t="s">
        <v>5</v>
      </c>
      <c r="O823" s="2">
        <v>0</v>
      </c>
      <c r="P823" s="2">
        <v>3500</v>
      </c>
    </row>
    <row r="824" spans="1:16" ht="14.25" hidden="1" customHeight="1">
      <c r="A824" s="5" t="s">
        <v>1</v>
      </c>
      <c r="B824" s="100">
        <v>46113</v>
      </c>
      <c r="C824" s="66">
        <f t="shared" si="18"/>
        <v>4</v>
      </c>
      <c r="D824" s="66">
        <f t="shared" si="19"/>
        <v>2026</v>
      </c>
      <c r="E824" s="67">
        <f t="shared" si="20"/>
        <v>46113</v>
      </c>
      <c r="F824" s="21" t="s">
        <v>54</v>
      </c>
      <c r="N824" s="5" t="s">
        <v>5</v>
      </c>
      <c r="O824" s="2">
        <v>0</v>
      </c>
      <c r="P824" s="2">
        <v>161</v>
      </c>
    </row>
    <row r="825" spans="1:16" ht="14.25" hidden="1" customHeight="1">
      <c r="A825" s="5" t="s">
        <v>1</v>
      </c>
      <c r="B825" s="100">
        <v>46113</v>
      </c>
      <c r="C825" s="66">
        <f t="shared" si="18"/>
        <v>4</v>
      </c>
      <c r="D825" s="66">
        <f t="shared" si="19"/>
        <v>2026</v>
      </c>
      <c r="E825" s="67">
        <f t="shared" si="20"/>
        <v>46113</v>
      </c>
      <c r="F825" s="21" t="s">
        <v>57</v>
      </c>
      <c r="N825" s="5" t="s">
        <v>5</v>
      </c>
      <c r="O825" s="2">
        <v>0</v>
      </c>
      <c r="P825" s="2">
        <v>12108.64</v>
      </c>
    </row>
    <row r="826" spans="1:16" ht="14.25" hidden="1" customHeight="1">
      <c r="A826" s="5" t="s">
        <v>1</v>
      </c>
      <c r="B826" s="100">
        <v>46113</v>
      </c>
      <c r="C826" s="66">
        <f t="shared" si="18"/>
        <v>4</v>
      </c>
      <c r="D826" s="66">
        <f t="shared" si="19"/>
        <v>2026</v>
      </c>
      <c r="E826" s="67">
        <f t="shared" si="20"/>
        <v>46113</v>
      </c>
      <c r="F826" s="21" t="s">
        <v>60</v>
      </c>
      <c r="N826" s="5" t="s">
        <v>5</v>
      </c>
      <c r="O826" s="2">
        <v>0</v>
      </c>
      <c r="P826" s="2">
        <v>400</v>
      </c>
    </row>
    <row r="827" spans="1:16" ht="14.25" hidden="1" customHeight="1">
      <c r="A827" s="5" t="s">
        <v>1</v>
      </c>
      <c r="B827" s="100">
        <v>46113</v>
      </c>
      <c r="C827" s="66">
        <f t="shared" si="18"/>
        <v>4</v>
      </c>
      <c r="D827" s="66">
        <f t="shared" si="19"/>
        <v>2026</v>
      </c>
      <c r="E827" s="67">
        <f t="shared" si="20"/>
        <v>46113</v>
      </c>
      <c r="F827" s="21" t="s">
        <v>61</v>
      </c>
      <c r="N827" s="5" t="s">
        <v>5</v>
      </c>
      <c r="O827" s="2">
        <v>0</v>
      </c>
      <c r="P827" s="2">
        <v>180</v>
      </c>
    </row>
    <row r="828" spans="1:16" ht="14.25" hidden="1" customHeight="1">
      <c r="A828" s="5" t="s">
        <v>1</v>
      </c>
      <c r="B828" s="100">
        <v>46113</v>
      </c>
      <c r="C828" s="66">
        <f t="shared" si="18"/>
        <v>4</v>
      </c>
      <c r="D828" s="66">
        <f t="shared" si="19"/>
        <v>2026</v>
      </c>
      <c r="E828" s="67">
        <f t="shared" si="20"/>
        <v>46113</v>
      </c>
      <c r="F828" s="21" t="s">
        <v>66</v>
      </c>
      <c r="N828" s="5" t="s">
        <v>5</v>
      </c>
      <c r="O828" s="2">
        <v>0</v>
      </c>
      <c r="P828" s="2">
        <v>300</v>
      </c>
    </row>
    <row r="829" spans="1:16" ht="14.25" hidden="1" customHeight="1">
      <c r="A829" s="5" t="s">
        <v>1</v>
      </c>
      <c r="B829" s="100">
        <v>46113</v>
      </c>
      <c r="C829" s="66">
        <f t="shared" si="18"/>
        <v>4</v>
      </c>
      <c r="D829" s="66">
        <f t="shared" si="19"/>
        <v>2026</v>
      </c>
      <c r="E829" s="67">
        <f t="shared" si="20"/>
        <v>46113</v>
      </c>
      <c r="F829" s="21" t="s">
        <v>69</v>
      </c>
      <c r="N829" s="5" t="s">
        <v>5</v>
      </c>
      <c r="O829" s="2">
        <v>0</v>
      </c>
      <c r="P829" s="2">
        <v>26880</v>
      </c>
    </row>
    <row r="830" spans="1:16" ht="14.25" hidden="1" customHeight="1">
      <c r="A830" s="5" t="s">
        <v>1</v>
      </c>
      <c r="B830" s="100">
        <v>46113</v>
      </c>
      <c r="C830" s="66">
        <f t="shared" si="18"/>
        <v>4</v>
      </c>
      <c r="D830" s="66">
        <f t="shared" si="19"/>
        <v>2026</v>
      </c>
      <c r="E830" s="67">
        <f t="shared" si="20"/>
        <v>46113</v>
      </c>
      <c r="F830" s="21" t="s">
        <v>582</v>
      </c>
      <c r="N830" s="5" t="s">
        <v>5</v>
      </c>
      <c r="O830" s="2">
        <v>0</v>
      </c>
      <c r="P830" s="2">
        <v>380</v>
      </c>
    </row>
    <row r="831" spans="1:16" ht="14.25" hidden="1" customHeight="1">
      <c r="A831" s="5" t="s">
        <v>1</v>
      </c>
      <c r="B831" s="100">
        <v>46113</v>
      </c>
      <c r="C831" s="66">
        <f t="shared" si="18"/>
        <v>4</v>
      </c>
      <c r="D831" s="66">
        <f t="shared" si="19"/>
        <v>2026</v>
      </c>
      <c r="E831" s="67">
        <f t="shared" si="20"/>
        <v>46113</v>
      </c>
      <c r="F831" s="21" t="s">
        <v>85</v>
      </c>
      <c r="N831" s="5" t="s">
        <v>5</v>
      </c>
      <c r="O831" s="2">
        <v>0</v>
      </c>
      <c r="P831" s="2">
        <v>579.65</v>
      </c>
    </row>
    <row r="832" spans="1:16" ht="14.25" hidden="1" customHeight="1">
      <c r="A832" s="5" t="s">
        <v>1</v>
      </c>
      <c r="B832" s="100">
        <v>46113</v>
      </c>
      <c r="C832" s="66">
        <f t="shared" si="18"/>
        <v>4</v>
      </c>
      <c r="D832" s="66">
        <f t="shared" si="19"/>
        <v>2026</v>
      </c>
      <c r="E832" s="67">
        <f t="shared" si="20"/>
        <v>46113</v>
      </c>
      <c r="F832" s="21" t="s">
        <v>87</v>
      </c>
      <c r="N832" s="5" t="s">
        <v>5</v>
      </c>
      <c r="O832" s="2">
        <v>0</v>
      </c>
      <c r="P832" s="2">
        <v>8500</v>
      </c>
    </row>
    <row r="833" spans="1:16" ht="14.25" hidden="1" customHeight="1">
      <c r="A833" s="5" t="s">
        <v>1</v>
      </c>
      <c r="B833" s="100">
        <v>46113</v>
      </c>
      <c r="C833" s="66">
        <f t="shared" si="18"/>
        <v>4</v>
      </c>
      <c r="D833" s="66">
        <f t="shared" si="19"/>
        <v>2026</v>
      </c>
      <c r="E833" s="67">
        <f t="shared" si="20"/>
        <v>46113</v>
      </c>
      <c r="F833" s="21" t="s">
        <v>91</v>
      </c>
      <c r="N833" s="5" t="s">
        <v>5</v>
      </c>
      <c r="O833" s="2">
        <v>0</v>
      </c>
      <c r="P833" s="2">
        <v>13000</v>
      </c>
    </row>
    <row r="834" spans="1:16" ht="14.25" hidden="1" customHeight="1">
      <c r="A834" s="5" t="s">
        <v>1</v>
      </c>
      <c r="B834" s="100">
        <v>46113</v>
      </c>
      <c r="C834" s="66">
        <f t="shared" si="18"/>
        <v>4</v>
      </c>
      <c r="D834" s="66">
        <f t="shared" si="19"/>
        <v>2026</v>
      </c>
      <c r="E834" s="67">
        <f t="shared" si="20"/>
        <v>46113</v>
      </c>
      <c r="F834" s="21" t="s">
        <v>102</v>
      </c>
      <c r="N834" s="5" t="s">
        <v>5</v>
      </c>
      <c r="O834" s="2">
        <v>0</v>
      </c>
      <c r="P834" s="2">
        <v>300</v>
      </c>
    </row>
    <row r="835" spans="1:16" ht="14.25" hidden="1" customHeight="1">
      <c r="A835" s="5" t="s">
        <v>1</v>
      </c>
      <c r="B835" s="100">
        <v>46113</v>
      </c>
      <c r="C835" s="66">
        <f t="shared" si="18"/>
        <v>4</v>
      </c>
      <c r="D835" s="66">
        <f t="shared" si="19"/>
        <v>2026</v>
      </c>
      <c r="E835" s="67">
        <f t="shared" si="20"/>
        <v>46113</v>
      </c>
      <c r="F835" s="21" t="s">
        <v>17</v>
      </c>
      <c r="N835" s="5" t="s">
        <v>5</v>
      </c>
      <c r="O835" s="2">
        <v>15000</v>
      </c>
      <c r="P835" s="2">
        <v>0</v>
      </c>
    </row>
    <row r="836" spans="1:16" ht="14.25" customHeight="1">
      <c r="A836" s="5" t="s">
        <v>1</v>
      </c>
      <c r="B836" s="100">
        <v>46143</v>
      </c>
      <c r="C836" s="66">
        <f t="shared" si="18"/>
        <v>5</v>
      </c>
      <c r="D836" s="66">
        <f t="shared" si="19"/>
        <v>2026</v>
      </c>
      <c r="E836" s="67">
        <f t="shared" si="20"/>
        <v>46143</v>
      </c>
      <c r="F836" s="21" t="s">
        <v>16</v>
      </c>
      <c r="N836" s="5" t="s">
        <v>5</v>
      </c>
      <c r="O836" s="2">
        <v>45000</v>
      </c>
      <c r="P836" s="2">
        <v>0</v>
      </c>
    </row>
    <row r="837" spans="1:16" ht="14.25" hidden="1" customHeight="1">
      <c r="A837" s="5" t="s">
        <v>1</v>
      </c>
      <c r="B837" s="100">
        <v>46143</v>
      </c>
      <c r="C837" s="66">
        <f t="shared" si="18"/>
        <v>5</v>
      </c>
      <c r="D837" s="66">
        <f t="shared" si="19"/>
        <v>2026</v>
      </c>
      <c r="E837" s="67">
        <f t="shared" si="20"/>
        <v>46143</v>
      </c>
      <c r="F837" s="21" t="s">
        <v>37</v>
      </c>
      <c r="N837" s="5" t="s">
        <v>5</v>
      </c>
      <c r="O837" s="2">
        <v>0</v>
      </c>
      <c r="P837" s="2">
        <v>1658.0320000000002</v>
      </c>
    </row>
    <row r="838" spans="1:16" ht="14.25" hidden="1" customHeight="1">
      <c r="A838" s="5" t="s">
        <v>1</v>
      </c>
      <c r="B838" s="100">
        <v>46143</v>
      </c>
      <c r="C838" s="66">
        <f t="shared" si="18"/>
        <v>5</v>
      </c>
      <c r="D838" s="66">
        <f t="shared" si="19"/>
        <v>2026</v>
      </c>
      <c r="E838" s="67">
        <f t="shared" si="20"/>
        <v>46143</v>
      </c>
      <c r="F838" s="21" t="s">
        <v>161</v>
      </c>
      <c r="N838" s="5" t="s">
        <v>5</v>
      </c>
      <c r="O838" s="2">
        <v>0</v>
      </c>
      <c r="P838" s="2">
        <v>5000</v>
      </c>
    </row>
    <row r="839" spans="1:16" ht="14.25" hidden="1" customHeight="1">
      <c r="A839" s="5" t="s">
        <v>1</v>
      </c>
      <c r="B839" s="100">
        <v>46143</v>
      </c>
      <c r="C839" s="66">
        <f t="shared" si="18"/>
        <v>5</v>
      </c>
      <c r="D839" s="66">
        <f t="shared" si="19"/>
        <v>2026</v>
      </c>
      <c r="E839" s="67">
        <f t="shared" si="20"/>
        <v>46143</v>
      </c>
      <c r="F839" s="21" t="s">
        <v>40</v>
      </c>
      <c r="N839" s="5" t="s">
        <v>5</v>
      </c>
      <c r="O839" s="2">
        <v>0</v>
      </c>
      <c r="P839" s="2">
        <v>2279.7940000000003</v>
      </c>
    </row>
    <row r="840" spans="1:16" ht="14.25" hidden="1" customHeight="1">
      <c r="A840" s="5" t="s">
        <v>1</v>
      </c>
      <c r="B840" s="100">
        <v>46143</v>
      </c>
      <c r="C840" s="66">
        <f t="shared" si="18"/>
        <v>5</v>
      </c>
      <c r="D840" s="66">
        <f t="shared" si="19"/>
        <v>2026</v>
      </c>
      <c r="E840" s="67">
        <f t="shared" si="20"/>
        <v>46143</v>
      </c>
      <c r="F840" s="21" t="s">
        <v>43</v>
      </c>
      <c r="N840" s="5" t="s">
        <v>5</v>
      </c>
      <c r="O840" s="2">
        <v>0</v>
      </c>
      <c r="P840" s="101">
        <v>20725.400000000001</v>
      </c>
    </row>
    <row r="841" spans="1:16" ht="14.25" hidden="1" customHeight="1">
      <c r="A841" s="5" t="s">
        <v>1</v>
      </c>
      <c r="B841" s="100">
        <v>46143</v>
      </c>
      <c r="C841" s="66">
        <f t="shared" si="18"/>
        <v>5</v>
      </c>
      <c r="D841" s="66">
        <f t="shared" si="19"/>
        <v>2026</v>
      </c>
      <c r="E841" s="67">
        <f t="shared" si="20"/>
        <v>46143</v>
      </c>
      <c r="F841" s="21" t="s">
        <v>44</v>
      </c>
      <c r="N841" s="5" t="s">
        <v>5</v>
      </c>
      <c r="O841" s="2">
        <v>0</v>
      </c>
      <c r="P841" s="2">
        <v>140.51</v>
      </c>
    </row>
    <row r="842" spans="1:16" ht="14.25" hidden="1" customHeight="1">
      <c r="A842" s="5" t="s">
        <v>1</v>
      </c>
      <c r="B842" s="100">
        <v>46143</v>
      </c>
      <c r="C842" s="66">
        <f t="shared" si="18"/>
        <v>5</v>
      </c>
      <c r="D842" s="66">
        <f t="shared" si="19"/>
        <v>2026</v>
      </c>
      <c r="E842" s="67">
        <f t="shared" si="20"/>
        <v>46143</v>
      </c>
      <c r="F842" s="21" t="s">
        <v>46</v>
      </c>
      <c r="N842" s="5" t="s">
        <v>5</v>
      </c>
      <c r="O842" s="2">
        <v>0</v>
      </c>
      <c r="P842" s="2">
        <v>401</v>
      </c>
    </row>
    <row r="843" spans="1:16" ht="14.25" hidden="1" customHeight="1">
      <c r="A843" s="5" t="s">
        <v>1</v>
      </c>
      <c r="B843" s="100">
        <v>46143</v>
      </c>
      <c r="C843" s="66">
        <f t="shared" si="18"/>
        <v>5</v>
      </c>
      <c r="D843" s="66">
        <f t="shared" si="19"/>
        <v>2026</v>
      </c>
      <c r="E843" s="67">
        <f t="shared" si="20"/>
        <v>46143</v>
      </c>
      <c r="F843" s="21" t="s">
        <v>47</v>
      </c>
      <c r="N843" s="5" t="s">
        <v>5</v>
      </c>
      <c r="O843" s="2">
        <v>0</v>
      </c>
      <c r="P843" s="2">
        <v>1650</v>
      </c>
    </row>
    <row r="844" spans="1:16" ht="14.25" hidden="1" customHeight="1">
      <c r="A844" s="5" t="s">
        <v>1</v>
      </c>
      <c r="B844" s="100">
        <v>46143</v>
      </c>
      <c r="C844" s="66">
        <f t="shared" si="18"/>
        <v>5</v>
      </c>
      <c r="D844" s="66">
        <f t="shared" si="19"/>
        <v>2026</v>
      </c>
      <c r="E844" s="67">
        <f t="shared" si="20"/>
        <v>46143</v>
      </c>
      <c r="F844" s="21" t="s">
        <v>50</v>
      </c>
      <c r="N844" s="5" t="s">
        <v>5</v>
      </c>
      <c r="O844" s="2">
        <v>0</v>
      </c>
      <c r="P844" s="2">
        <v>3500</v>
      </c>
    </row>
    <row r="845" spans="1:16" ht="14.25" hidden="1" customHeight="1">
      <c r="A845" s="5" t="s">
        <v>1</v>
      </c>
      <c r="B845" s="100">
        <v>46143</v>
      </c>
      <c r="C845" s="66">
        <f t="shared" si="18"/>
        <v>5</v>
      </c>
      <c r="D845" s="66">
        <f t="shared" si="19"/>
        <v>2026</v>
      </c>
      <c r="E845" s="67">
        <f t="shared" si="20"/>
        <v>46143</v>
      </c>
      <c r="F845" s="21" t="s">
        <v>54</v>
      </c>
      <c r="N845" s="5" t="s">
        <v>5</v>
      </c>
      <c r="O845" s="2">
        <v>0</v>
      </c>
      <c r="P845" s="2">
        <v>161</v>
      </c>
    </row>
    <row r="846" spans="1:16" ht="14.25" hidden="1" customHeight="1">
      <c r="A846" s="5" t="s">
        <v>1</v>
      </c>
      <c r="B846" s="100">
        <v>46143</v>
      </c>
      <c r="C846" s="66">
        <f t="shared" si="18"/>
        <v>5</v>
      </c>
      <c r="D846" s="66">
        <f t="shared" si="19"/>
        <v>2026</v>
      </c>
      <c r="E846" s="67">
        <f t="shared" si="20"/>
        <v>46143</v>
      </c>
      <c r="F846" s="21" t="s">
        <v>57</v>
      </c>
      <c r="N846" s="5" t="s">
        <v>5</v>
      </c>
      <c r="O846" s="2">
        <v>0</v>
      </c>
      <c r="P846" s="2">
        <v>12108.64</v>
      </c>
    </row>
    <row r="847" spans="1:16" ht="14.25" hidden="1" customHeight="1">
      <c r="A847" s="5" t="s">
        <v>1</v>
      </c>
      <c r="B847" s="100">
        <v>46143</v>
      </c>
      <c r="C847" s="66">
        <f t="shared" si="18"/>
        <v>5</v>
      </c>
      <c r="D847" s="66">
        <f t="shared" si="19"/>
        <v>2026</v>
      </c>
      <c r="E847" s="67">
        <f t="shared" si="20"/>
        <v>46143</v>
      </c>
      <c r="F847" s="21" t="s">
        <v>60</v>
      </c>
      <c r="N847" s="5" t="s">
        <v>5</v>
      </c>
      <c r="O847" s="2">
        <v>0</v>
      </c>
      <c r="P847" s="2">
        <v>400</v>
      </c>
    </row>
    <row r="848" spans="1:16" ht="14.25" hidden="1" customHeight="1">
      <c r="A848" s="5" t="s">
        <v>1</v>
      </c>
      <c r="B848" s="100">
        <v>46143</v>
      </c>
      <c r="C848" s="66">
        <f t="shared" si="18"/>
        <v>5</v>
      </c>
      <c r="D848" s="66">
        <f t="shared" si="19"/>
        <v>2026</v>
      </c>
      <c r="E848" s="67">
        <f t="shared" si="20"/>
        <v>46143</v>
      </c>
      <c r="F848" s="21" t="s">
        <v>61</v>
      </c>
      <c r="N848" s="5" t="s">
        <v>5</v>
      </c>
      <c r="O848" s="2">
        <v>0</v>
      </c>
      <c r="P848" s="2">
        <v>180</v>
      </c>
    </row>
    <row r="849" spans="1:16" ht="14.25" hidden="1" customHeight="1">
      <c r="A849" s="5" t="s">
        <v>1</v>
      </c>
      <c r="B849" s="100">
        <v>46143</v>
      </c>
      <c r="C849" s="66">
        <f t="shared" si="18"/>
        <v>5</v>
      </c>
      <c r="D849" s="66">
        <f t="shared" si="19"/>
        <v>2026</v>
      </c>
      <c r="E849" s="67">
        <f t="shared" si="20"/>
        <v>46143</v>
      </c>
      <c r="F849" s="21" t="s">
        <v>66</v>
      </c>
      <c r="N849" s="5" t="s">
        <v>5</v>
      </c>
      <c r="O849" s="2">
        <v>0</v>
      </c>
      <c r="P849" s="2">
        <v>300</v>
      </c>
    </row>
    <row r="850" spans="1:16" ht="14.25" hidden="1" customHeight="1">
      <c r="A850" s="5" t="s">
        <v>1</v>
      </c>
      <c r="B850" s="100">
        <v>46143</v>
      </c>
      <c r="C850" s="66">
        <f t="shared" si="18"/>
        <v>5</v>
      </c>
      <c r="D850" s="66">
        <f t="shared" si="19"/>
        <v>2026</v>
      </c>
      <c r="E850" s="67">
        <f t="shared" si="20"/>
        <v>46143</v>
      </c>
      <c r="F850" s="21" t="s">
        <v>69</v>
      </c>
      <c r="N850" s="5" t="s">
        <v>5</v>
      </c>
      <c r="O850" s="2">
        <v>0</v>
      </c>
      <c r="P850" s="2">
        <v>26880</v>
      </c>
    </row>
    <row r="851" spans="1:16" ht="14.25" hidden="1" customHeight="1">
      <c r="A851" s="5" t="s">
        <v>1</v>
      </c>
      <c r="B851" s="100">
        <v>46143</v>
      </c>
      <c r="C851" s="66">
        <f t="shared" si="18"/>
        <v>5</v>
      </c>
      <c r="D851" s="66">
        <f t="shared" si="19"/>
        <v>2026</v>
      </c>
      <c r="E851" s="67">
        <f t="shared" si="20"/>
        <v>46143</v>
      </c>
      <c r="F851" s="21" t="s">
        <v>582</v>
      </c>
      <c r="N851" s="5" t="s">
        <v>5</v>
      </c>
      <c r="O851" s="2">
        <v>0</v>
      </c>
      <c r="P851" s="2">
        <v>380</v>
      </c>
    </row>
    <row r="852" spans="1:16" ht="14.25" hidden="1" customHeight="1">
      <c r="A852" s="5" t="s">
        <v>1</v>
      </c>
      <c r="B852" s="100">
        <v>46143</v>
      </c>
      <c r="C852" s="66">
        <f t="shared" si="18"/>
        <v>5</v>
      </c>
      <c r="D852" s="66">
        <f t="shared" si="19"/>
        <v>2026</v>
      </c>
      <c r="E852" s="67">
        <f t="shared" si="20"/>
        <v>46143</v>
      </c>
      <c r="F852" s="21" t="s">
        <v>85</v>
      </c>
      <c r="N852" s="5" t="s">
        <v>5</v>
      </c>
      <c r="O852" s="2">
        <v>0</v>
      </c>
      <c r="P852" s="2">
        <v>579.65</v>
      </c>
    </row>
    <row r="853" spans="1:16" ht="14.25" hidden="1" customHeight="1">
      <c r="A853" s="5" t="s">
        <v>1</v>
      </c>
      <c r="B853" s="100">
        <v>46143</v>
      </c>
      <c r="C853" s="66">
        <f t="shared" si="18"/>
        <v>5</v>
      </c>
      <c r="D853" s="66">
        <f t="shared" si="19"/>
        <v>2026</v>
      </c>
      <c r="E853" s="67">
        <f t="shared" si="20"/>
        <v>46143</v>
      </c>
      <c r="F853" s="21" t="s">
        <v>87</v>
      </c>
      <c r="N853" s="5" t="s">
        <v>5</v>
      </c>
      <c r="O853" s="2">
        <v>0</v>
      </c>
      <c r="P853" s="2">
        <v>8500</v>
      </c>
    </row>
    <row r="854" spans="1:16" ht="14.25" hidden="1" customHeight="1">
      <c r="A854" s="5" t="s">
        <v>1</v>
      </c>
      <c r="B854" s="100">
        <v>46143</v>
      </c>
      <c r="C854" s="66">
        <f t="shared" si="18"/>
        <v>5</v>
      </c>
      <c r="D854" s="66">
        <f t="shared" si="19"/>
        <v>2026</v>
      </c>
      <c r="E854" s="67">
        <f t="shared" si="20"/>
        <v>46143</v>
      </c>
      <c r="F854" s="21" t="s">
        <v>91</v>
      </c>
      <c r="N854" s="5" t="s">
        <v>5</v>
      </c>
      <c r="O854" s="2">
        <v>0</v>
      </c>
      <c r="P854" s="2">
        <v>0</v>
      </c>
    </row>
    <row r="855" spans="1:16" ht="14.25" hidden="1" customHeight="1">
      <c r="A855" s="5" t="s">
        <v>1</v>
      </c>
      <c r="B855" s="100">
        <v>46143</v>
      </c>
      <c r="C855" s="66">
        <f t="shared" si="18"/>
        <v>5</v>
      </c>
      <c r="D855" s="66">
        <f t="shared" si="19"/>
        <v>2026</v>
      </c>
      <c r="E855" s="67">
        <f t="shared" si="20"/>
        <v>46143</v>
      </c>
      <c r="F855" s="21" t="s">
        <v>102</v>
      </c>
      <c r="N855" s="5" t="s">
        <v>5</v>
      </c>
      <c r="O855" s="2">
        <v>0</v>
      </c>
      <c r="P855" s="2">
        <v>300</v>
      </c>
    </row>
    <row r="856" spans="1:16" ht="14.25" hidden="1" customHeight="1">
      <c r="A856" s="5" t="s">
        <v>1</v>
      </c>
      <c r="B856" s="100">
        <v>46143</v>
      </c>
      <c r="C856" s="66">
        <f t="shared" si="18"/>
        <v>5</v>
      </c>
      <c r="D856" s="66">
        <f t="shared" si="19"/>
        <v>2026</v>
      </c>
      <c r="E856" s="67">
        <f t="shared" si="20"/>
        <v>46143</v>
      </c>
      <c r="F856" s="21" t="s">
        <v>17</v>
      </c>
      <c r="N856" s="5" t="s">
        <v>5</v>
      </c>
      <c r="O856" s="2">
        <v>15000</v>
      </c>
      <c r="P856" s="2">
        <v>0</v>
      </c>
    </row>
    <row r="857" spans="1:16" ht="14.25" customHeight="1">
      <c r="A857" s="5" t="s">
        <v>1</v>
      </c>
      <c r="B857" s="100">
        <v>46174</v>
      </c>
      <c r="C857" s="66">
        <f t="shared" si="18"/>
        <v>6</v>
      </c>
      <c r="D857" s="66">
        <f t="shared" si="19"/>
        <v>2026</v>
      </c>
      <c r="E857" s="67">
        <f t="shared" si="20"/>
        <v>46174</v>
      </c>
      <c r="F857" s="21" t="s">
        <v>16</v>
      </c>
      <c r="N857" s="5" t="s">
        <v>5</v>
      </c>
      <c r="O857" s="2">
        <v>45000</v>
      </c>
      <c r="P857" s="2">
        <v>0</v>
      </c>
    </row>
    <row r="858" spans="1:16" ht="14.25" hidden="1" customHeight="1">
      <c r="A858" s="5" t="s">
        <v>1</v>
      </c>
      <c r="B858" s="100">
        <v>46174</v>
      </c>
      <c r="C858" s="66">
        <f t="shared" si="18"/>
        <v>6</v>
      </c>
      <c r="D858" s="66">
        <f t="shared" si="19"/>
        <v>2026</v>
      </c>
      <c r="E858" s="67">
        <f t="shared" si="20"/>
        <v>46174</v>
      </c>
      <c r="F858" s="21" t="s">
        <v>37</v>
      </c>
      <c r="N858" s="5" t="s">
        <v>5</v>
      </c>
      <c r="O858" s="2">
        <v>0</v>
      </c>
      <c r="P858" s="2">
        <v>1658.0320000000002</v>
      </c>
    </row>
    <row r="859" spans="1:16" ht="14.25" hidden="1" customHeight="1">
      <c r="A859" s="5" t="s">
        <v>1</v>
      </c>
      <c r="B859" s="100">
        <v>46174</v>
      </c>
      <c r="C859" s="66">
        <f t="shared" si="18"/>
        <v>6</v>
      </c>
      <c r="D859" s="66">
        <f t="shared" si="19"/>
        <v>2026</v>
      </c>
      <c r="E859" s="67">
        <f t="shared" si="20"/>
        <v>46174</v>
      </c>
      <c r="F859" s="21" t="s">
        <v>161</v>
      </c>
      <c r="N859" s="5" t="s">
        <v>5</v>
      </c>
      <c r="O859" s="2">
        <v>0</v>
      </c>
      <c r="P859" s="2">
        <v>5000</v>
      </c>
    </row>
    <row r="860" spans="1:16" ht="14.25" hidden="1" customHeight="1">
      <c r="A860" s="5" t="s">
        <v>1</v>
      </c>
      <c r="B860" s="100">
        <v>46174</v>
      </c>
      <c r="C860" s="66">
        <f t="shared" si="18"/>
        <v>6</v>
      </c>
      <c r="D860" s="66">
        <f t="shared" si="19"/>
        <v>2026</v>
      </c>
      <c r="E860" s="67">
        <f t="shared" si="20"/>
        <v>46174</v>
      </c>
      <c r="F860" s="21" t="s">
        <v>40</v>
      </c>
      <c r="N860" s="5" t="s">
        <v>5</v>
      </c>
      <c r="O860" s="2">
        <v>0</v>
      </c>
      <c r="P860" s="2">
        <v>2279.7940000000003</v>
      </c>
    </row>
    <row r="861" spans="1:16" ht="14.25" hidden="1" customHeight="1">
      <c r="A861" s="5" t="s">
        <v>1</v>
      </c>
      <c r="B861" s="100">
        <v>46174</v>
      </c>
      <c r="C861" s="66">
        <f t="shared" si="18"/>
        <v>6</v>
      </c>
      <c r="D861" s="66">
        <f t="shared" si="19"/>
        <v>2026</v>
      </c>
      <c r="E861" s="67">
        <f t="shared" si="20"/>
        <v>46174</v>
      </c>
      <c r="F861" s="21" t="s">
        <v>43</v>
      </c>
      <c r="N861" s="5" t="s">
        <v>5</v>
      </c>
      <c r="O861" s="2">
        <v>0</v>
      </c>
      <c r="P861" s="101">
        <v>20725.400000000001</v>
      </c>
    </row>
    <row r="862" spans="1:16" ht="14.25" hidden="1" customHeight="1">
      <c r="A862" s="5" t="s">
        <v>1</v>
      </c>
      <c r="B862" s="100">
        <v>46174</v>
      </c>
      <c r="C862" s="66">
        <f t="shared" si="18"/>
        <v>6</v>
      </c>
      <c r="D862" s="66">
        <f t="shared" si="19"/>
        <v>2026</v>
      </c>
      <c r="E862" s="67">
        <f t="shared" si="20"/>
        <v>46174</v>
      </c>
      <c r="F862" s="21" t="s">
        <v>44</v>
      </c>
      <c r="N862" s="5" t="s">
        <v>5</v>
      </c>
      <c r="O862" s="2">
        <v>0</v>
      </c>
      <c r="P862" s="2">
        <v>140.51</v>
      </c>
    </row>
    <row r="863" spans="1:16" ht="14.25" hidden="1" customHeight="1">
      <c r="A863" s="5" t="s">
        <v>1</v>
      </c>
      <c r="B863" s="100">
        <v>46174</v>
      </c>
      <c r="C863" s="66">
        <f t="shared" si="18"/>
        <v>6</v>
      </c>
      <c r="D863" s="66">
        <f t="shared" si="19"/>
        <v>2026</v>
      </c>
      <c r="E863" s="67">
        <f t="shared" si="20"/>
        <v>46174</v>
      </c>
      <c r="F863" s="21" t="s">
        <v>46</v>
      </c>
      <c r="N863" s="5" t="s">
        <v>5</v>
      </c>
      <c r="O863" s="2">
        <v>0</v>
      </c>
      <c r="P863" s="2">
        <v>401</v>
      </c>
    </row>
    <row r="864" spans="1:16" ht="14.25" hidden="1" customHeight="1">
      <c r="A864" s="5" t="s">
        <v>1</v>
      </c>
      <c r="B864" s="100">
        <v>46174</v>
      </c>
      <c r="C864" s="66">
        <f t="shared" si="18"/>
        <v>6</v>
      </c>
      <c r="D864" s="66">
        <f t="shared" si="19"/>
        <v>2026</v>
      </c>
      <c r="E864" s="67">
        <f t="shared" si="20"/>
        <v>46174</v>
      </c>
      <c r="F864" s="21" t="s">
        <v>47</v>
      </c>
      <c r="N864" s="5" t="s">
        <v>5</v>
      </c>
      <c r="O864" s="2">
        <v>0</v>
      </c>
      <c r="P864" s="2">
        <v>1650</v>
      </c>
    </row>
    <row r="865" spans="1:16" ht="14.25" hidden="1" customHeight="1">
      <c r="A865" s="5" t="s">
        <v>1</v>
      </c>
      <c r="B865" s="100">
        <v>46174</v>
      </c>
      <c r="C865" s="66">
        <f t="shared" si="18"/>
        <v>6</v>
      </c>
      <c r="D865" s="66">
        <f t="shared" si="19"/>
        <v>2026</v>
      </c>
      <c r="E865" s="67">
        <f t="shared" si="20"/>
        <v>46174</v>
      </c>
      <c r="F865" s="21" t="s">
        <v>50</v>
      </c>
      <c r="N865" s="5" t="s">
        <v>5</v>
      </c>
      <c r="O865" s="2">
        <v>0</v>
      </c>
      <c r="P865" s="2">
        <v>3500</v>
      </c>
    </row>
    <row r="866" spans="1:16" ht="14.25" hidden="1" customHeight="1">
      <c r="A866" s="5" t="s">
        <v>1</v>
      </c>
      <c r="B866" s="100">
        <v>46174</v>
      </c>
      <c r="C866" s="66">
        <f t="shared" si="18"/>
        <v>6</v>
      </c>
      <c r="D866" s="66">
        <f t="shared" si="19"/>
        <v>2026</v>
      </c>
      <c r="E866" s="67">
        <f t="shared" si="20"/>
        <v>46174</v>
      </c>
      <c r="F866" s="21" t="s">
        <v>54</v>
      </c>
      <c r="N866" s="5" t="s">
        <v>5</v>
      </c>
      <c r="O866" s="2">
        <v>0</v>
      </c>
      <c r="P866" s="2">
        <v>161</v>
      </c>
    </row>
    <row r="867" spans="1:16" ht="14.25" hidden="1" customHeight="1">
      <c r="A867" s="5" t="s">
        <v>1</v>
      </c>
      <c r="B867" s="100">
        <v>46174</v>
      </c>
      <c r="C867" s="66">
        <f t="shared" si="18"/>
        <v>6</v>
      </c>
      <c r="D867" s="66">
        <f t="shared" si="19"/>
        <v>2026</v>
      </c>
      <c r="E867" s="67">
        <f t="shared" si="20"/>
        <v>46174</v>
      </c>
      <c r="F867" s="21" t="s">
        <v>57</v>
      </c>
      <c r="N867" s="5" t="s">
        <v>5</v>
      </c>
      <c r="O867" s="2">
        <v>0</v>
      </c>
      <c r="P867" s="2">
        <v>12108.64</v>
      </c>
    </row>
    <row r="868" spans="1:16" ht="14.25" hidden="1" customHeight="1">
      <c r="A868" s="5" t="s">
        <v>1</v>
      </c>
      <c r="B868" s="100">
        <v>46174</v>
      </c>
      <c r="C868" s="66">
        <f t="shared" si="18"/>
        <v>6</v>
      </c>
      <c r="D868" s="66">
        <f t="shared" si="19"/>
        <v>2026</v>
      </c>
      <c r="E868" s="67">
        <f t="shared" si="20"/>
        <v>46174</v>
      </c>
      <c r="F868" s="21" t="s">
        <v>60</v>
      </c>
      <c r="N868" s="5" t="s">
        <v>5</v>
      </c>
      <c r="O868" s="2">
        <v>0</v>
      </c>
      <c r="P868" s="2">
        <v>400</v>
      </c>
    </row>
    <row r="869" spans="1:16" ht="14.25" hidden="1" customHeight="1">
      <c r="A869" s="5" t="s">
        <v>1</v>
      </c>
      <c r="B869" s="100">
        <v>46174</v>
      </c>
      <c r="C869" s="66">
        <f t="shared" si="18"/>
        <v>6</v>
      </c>
      <c r="D869" s="66">
        <f t="shared" si="19"/>
        <v>2026</v>
      </c>
      <c r="E869" s="67">
        <f t="shared" si="20"/>
        <v>46174</v>
      </c>
      <c r="F869" s="21" t="s">
        <v>61</v>
      </c>
      <c r="N869" s="5" t="s">
        <v>5</v>
      </c>
      <c r="O869" s="2">
        <v>0</v>
      </c>
      <c r="P869" s="2">
        <v>180</v>
      </c>
    </row>
    <row r="870" spans="1:16" ht="14.25" hidden="1" customHeight="1">
      <c r="A870" s="5" t="s">
        <v>1</v>
      </c>
      <c r="B870" s="100">
        <v>46174</v>
      </c>
      <c r="C870" s="66">
        <f t="shared" si="18"/>
        <v>6</v>
      </c>
      <c r="D870" s="66">
        <f t="shared" si="19"/>
        <v>2026</v>
      </c>
      <c r="E870" s="67">
        <f t="shared" si="20"/>
        <v>46174</v>
      </c>
      <c r="F870" s="21" t="s">
        <v>66</v>
      </c>
      <c r="N870" s="5" t="s">
        <v>5</v>
      </c>
      <c r="O870" s="2">
        <v>0</v>
      </c>
      <c r="P870" s="2">
        <v>300</v>
      </c>
    </row>
    <row r="871" spans="1:16" ht="14.25" hidden="1" customHeight="1">
      <c r="A871" s="5" t="s">
        <v>1</v>
      </c>
      <c r="B871" s="100">
        <v>46174</v>
      </c>
      <c r="C871" s="66">
        <f t="shared" si="18"/>
        <v>6</v>
      </c>
      <c r="D871" s="66">
        <f t="shared" si="19"/>
        <v>2026</v>
      </c>
      <c r="E871" s="67">
        <f t="shared" si="20"/>
        <v>46174</v>
      </c>
      <c r="F871" s="21" t="s">
        <v>582</v>
      </c>
      <c r="N871" s="5" t="s">
        <v>5</v>
      </c>
      <c r="O871" s="2">
        <v>0</v>
      </c>
      <c r="P871" s="2">
        <v>380</v>
      </c>
    </row>
    <row r="872" spans="1:16" ht="14.25" hidden="1" customHeight="1">
      <c r="A872" s="5" t="s">
        <v>1</v>
      </c>
      <c r="B872" s="100">
        <v>46174</v>
      </c>
      <c r="C872" s="66">
        <f t="shared" si="18"/>
        <v>6</v>
      </c>
      <c r="D872" s="66">
        <f t="shared" si="19"/>
        <v>2026</v>
      </c>
      <c r="E872" s="67">
        <f t="shared" si="20"/>
        <v>46174</v>
      </c>
      <c r="F872" s="21" t="s">
        <v>85</v>
      </c>
      <c r="N872" s="5" t="s">
        <v>5</v>
      </c>
      <c r="O872" s="2">
        <v>0</v>
      </c>
      <c r="P872" s="2">
        <v>579.65</v>
      </c>
    </row>
    <row r="873" spans="1:16" ht="14.25" hidden="1" customHeight="1">
      <c r="A873" s="5" t="s">
        <v>1</v>
      </c>
      <c r="B873" s="100">
        <v>46174</v>
      </c>
      <c r="C873" s="66">
        <f t="shared" si="18"/>
        <v>6</v>
      </c>
      <c r="D873" s="66">
        <f t="shared" si="19"/>
        <v>2026</v>
      </c>
      <c r="E873" s="67">
        <f t="shared" si="20"/>
        <v>46174</v>
      </c>
      <c r="F873" s="21" t="s">
        <v>87</v>
      </c>
      <c r="N873" s="5" t="s">
        <v>5</v>
      </c>
      <c r="O873" s="2">
        <v>0</v>
      </c>
      <c r="P873" s="2">
        <v>8500</v>
      </c>
    </row>
    <row r="874" spans="1:16" ht="14.25" hidden="1" customHeight="1">
      <c r="A874" s="5" t="s">
        <v>1</v>
      </c>
      <c r="B874" s="100">
        <v>46174</v>
      </c>
      <c r="C874" s="66">
        <f t="shared" si="18"/>
        <v>6</v>
      </c>
      <c r="D874" s="66">
        <f t="shared" si="19"/>
        <v>2026</v>
      </c>
      <c r="E874" s="67">
        <f t="shared" si="20"/>
        <v>46174</v>
      </c>
      <c r="F874" s="21" t="s">
        <v>91</v>
      </c>
      <c r="N874" s="5" t="s">
        <v>5</v>
      </c>
      <c r="O874" s="2">
        <v>0</v>
      </c>
      <c r="P874" s="2">
        <v>0</v>
      </c>
    </row>
    <row r="875" spans="1:16" ht="14.25" hidden="1" customHeight="1">
      <c r="A875" s="5" t="s">
        <v>1</v>
      </c>
      <c r="B875" s="100">
        <v>46174</v>
      </c>
      <c r="C875" s="66">
        <f t="shared" si="18"/>
        <v>6</v>
      </c>
      <c r="D875" s="66">
        <f t="shared" si="19"/>
        <v>2026</v>
      </c>
      <c r="E875" s="67">
        <f t="shared" si="20"/>
        <v>46174</v>
      </c>
      <c r="F875" s="21" t="s">
        <v>102</v>
      </c>
      <c r="N875" s="5" t="s">
        <v>5</v>
      </c>
      <c r="O875" s="2">
        <v>0</v>
      </c>
      <c r="P875" s="2">
        <v>300</v>
      </c>
    </row>
    <row r="876" spans="1:16" ht="14.25" hidden="1" customHeight="1">
      <c r="A876" s="5" t="s">
        <v>1</v>
      </c>
      <c r="B876" s="100">
        <v>46174</v>
      </c>
      <c r="C876" s="66">
        <f t="shared" si="18"/>
        <v>6</v>
      </c>
      <c r="D876" s="66">
        <f t="shared" si="19"/>
        <v>2026</v>
      </c>
      <c r="E876" s="67">
        <f t="shared" si="20"/>
        <v>46174</v>
      </c>
      <c r="F876" s="21" t="s">
        <v>17</v>
      </c>
      <c r="N876" s="5" t="s">
        <v>5</v>
      </c>
      <c r="O876" s="2">
        <v>15000</v>
      </c>
      <c r="P876" s="2">
        <v>0</v>
      </c>
    </row>
    <row r="877" spans="1:16" ht="14.25" customHeight="1">
      <c r="A877" s="5" t="s">
        <v>1</v>
      </c>
      <c r="B877" s="100">
        <v>46204</v>
      </c>
      <c r="C877" s="66">
        <f t="shared" si="18"/>
        <v>7</v>
      </c>
      <c r="D877" s="66">
        <f t="shared" si="19"/>
        <v>2026</v>
      </c>
      <c r="E877" s="67">
        <f t="shared" si="20"/>
        <v>46204</v>
      </c>
      <c r="F877" s="21" t="s">
        <v>16</v>
      </c>
      <c r="N877" s="5" t="s">
        <v>5</v>
      </c>
      <c r="O877" s="2">
        <v>45000</v>
      </c>
      <c r="P877" s="2">
        <v>0</v>
      </c>
    </row>
    <row r="878" spans="1:16" ht="14.25" hidden="1" customHeight="1">
      <c r="A878" s="5" t="s">
        <v>1</v>
      </c>
      <c r="B878" s="100">
        <v>46204</v>
      </c>
      <c r="C878" s="66">
        <f t="shared" si="18"/>
        <v>7</v>
      </c>
      <c r="D878" s="66">
        <f t="shared" si="19"/>
        <v>2026</v>
      </c>
      <c r="E878" s="67">
        <f t="shared" si="20"/>
        <v>46204</v>
      </c>
      <c r="F878" s="21" t="s">
        <v>37</v>
      </c>
      <c r="N878" s="5" t="s">
        <v>5</v>
      </c>
      <c r="O878" s="2">
        <v>0</v>
      </c>
      <c r="P878" s="2">
        <v>1658.0320000000002</v>
      </c>
    </row>
    <row r="879" spans="1:16" ht="14.25" hidden="1" customHeight="1">
      <c r="A879" s="5" t="s">
        <v>1</v>
      </c>
      <c r="B879" s="100">
        <v>46204</v>
      </c>
      <c r="C879" s="66">
        <f t="shared" si="18"/>
        <v>7</v>
      </c>
      <c r="D879" s="66">
        <f t="shared" si="19"/>
        <v>2026</v>
      </c>
      <c r="E879" s="67">
        <f t="shared" si="20"/>
        <v>46204</v>
      </c>
      <c r="F879" s="21" t="s">
        <v>161</v>
      </c>
      <c r="N879" s="5" t="s">
        <v>5</v>
      </c>
      <c r="O879" s="2">
        <v>0</v>
      </c>
      <c r="P879" s="2">
        <v>5000</v>
      </c>
    </row>
    <row r="880" spans="1:16" ht="14.25" hidden="1" customHeight="1">
      <c r="A880" s="5" t="s">
        <v>1</v>
      </c>
      <c r="B880" s="100">
        <v>46204</v>
      </c>
      <c r="C880" s="66">
        <f t="shared" si="18"/>
        <v>7</v>
      </c>
      <c r="D880" s="66">
        <f t="shared" si="19"/>
        <v>2026</v>
      </c>
      <c r="E880" s="67">
        <f t="shared" si="20"/>
        <v>46204</v>
      </c>
      <c r="F880" s="21" t="s">
        <v>40</v>
      </c>
      <c r="N880" s="5" t="s">
        <v>5</v>
      </c>
      <c r="O880" s="2">
        <v>0</v>
      </c>
      <c r="P880" s="2">
        <v>2279.7940000000003</v>
      </c>
    </row>
    <row r="881" spans="1:16" ht="14.25" hidden="1" customHeight="1">
      <c r="A881" s="5" t="s">
        <v>1</v>
      </c>
      <c r="B881" s="100">
        <v>46204</v>
      </c>
      <c r="C881" s="66">
        <f t="shared" si="18"/>
        <v>7</v>
      </c>
      <c r="D881" s="66">
        <f t="shared" si="19"/>
        <v>2026</v>
      </c>
      <c r="E881" s="67">
        <f t="shared" si="20"/>
        <v>46204</v>
      </c>
      <c r="F881" s="21" t="s">
        <v>43</v>
      </c>
      <c r="N881" s="5" t="s">
        <v>5</v>
      </c>
      <c r="O881" s="2">
        <v>0</v>
      </c>
      <c r="P881" s="101">
        <v>20725.400000000001</v>
      </c>
    </row>
    <row r="882" spans="1:16" ht="14.25" hidden="1" customHeight="1">
      <c r="A882" s="5" t="s">
        <v>1</v>
      </c>
      <c r="B882" s="100">
        <v>46204</v>
      </c>
      <c r="C882" s="66">
        <f t="shared" si="18"/>
        <v>7</v>
      </c>
      <c r="D882" s="66">
        <f t="shared" si="19"/>
        <v>2026</v>
      </c>
      <c r="E882" s="67">
        <f t="shared" si="20"/>
        <v>46204</v>
      </c>
      <c r="F882" s="21" t="s">
        <v>44</v>
      </c>
      <c r="N882" s="5" t="s">
        <v>5</v>
      </c>
      <c r="O882" s="2">
        <v>0</v>
      </c>
      <c r="P882" s="2">
        <v>140.51</v>
      </c>
    </row>
    <row r="883" spans="1:16" ht="14.25" hidden="1" customHeight="1">
      <c r="A883" s="5" t="s">
        <v>1</v>
      </c>
      <c r="B883" s="100">
        <v>46204</v>
      </c>
      <c r="C883" s="66">
        <f t="shared" si="18"/>
        <v>7</v>
      </c>
      <c r="D883" s="66">
        <f t="shared" si="19"/>
        <v>2026</v>
      </c>
      <c r="E883" s="67">
        <f t="shared" si="20"/>
        <v>46204</v>
      </c>
      <c r="F883" s="21" t="s">
        <v>46</v>
      </c>
      <c r="N883" s="5" t="s">
        <v>5</v>
      </c>
      <c r="O883" s="2">
        <v>0</v>
      </c>
      <c r="P883" s="2">
        <v>401</v>
      </c>
    </row>
    <row r="884" spans="1:16" ht="14.25" hidden="1" customHeight="1">
      <c r="A884" s="5" t="s">
        <v>1</v>
      </c>
      <c r="B884" s="100">
        <v>46204</v>
      </c>
      <c r="C884" s="66">
        <f t="shared" si="18"/>
        <v>7</v>
      </c>
      <c r="D884" s="66">
        <f t="shared" si="19"/>
        <v>2026</v>
      </c>
      <c r="E884" s="67">
        <f t="shared" si="20"/>
        <v>46204</v>
      </c>
      <c r="F884" s="21" t="s">
        <v>47</v>
      </c>
      <c r="N884" s="5" t="s">
        <v>5</v>
      </c>
      <c r="O884" s="2">
        <v>0</v>
      </c>
      <c r="P884" s="2">
        <v>1650</v>
      </c>
    </row>
    <row r="885" spans="1:16" ht="14.25" hidden="1" customHeight="1">
      <c r="A885" s="5" t="s">
        <v>1</v>
      </c>
      <c r="B885" s="100">
        <v>46204</v>
      </c>
      <c r="C885" s="66">
        <f t="shared" si="18"/>
        <v>7</v>
      </c>
      <c r="D885" s="66">
        <f t="shared" si="19"/>
        <v>2026</v>
      </c>
      <c r="E885" s="67">
        <f t="shared" si="20"/>
        <v>46204</v>
      </c>
      <c r="F885" s="21" t="s">
        <v>50</v>
      </c>
      <c r="N885" s="5" t="s">
        <v>5</v>
      </c>
      <c r="O885" s="2">
        <v>0</v>
      </c>
      <c r="P885" s="2">
        <v>3500</v>
      </c>
    </row>
    <row r="886" spans="1:16" ht="14.25" hidden="1" customHeight="1">
      <c r="A886" s="5" t="s">
        <v>1</v>
      </c>
      <c r="B886" s="100">
        <v>46204</v>
      </c>
      <c r="C886" s="66">
        <f t="shared" si="18"/>
        <v>7</v>
      </c>
      <c r="D886" s="66">
        <f t="shared" si="19"/>
        <v>2026</v>
      </c>
      <c r="E886" s="67">
        <f t="shared" si="20"/>
        <v>46204</v>
      </c>
      <c r="F886" s="21" t="s">
        <v>54</v>
      </c>
      <c r="N886" s="5" t="s">
        <v>5</v>
      </c>
      <c r="O886" s="2">
        <v>0</v>
      </c>
      <c r="P886" s="2">
        <v>161</v>
      </c>
    </row>
    <row r="887" spans="1:16" ht="14.25" hidden="1" customHeight="1">
      <c r="A887" s="5" t="s">
        <v>1</v>
      </c>
      <c r="B887" s="100">
        <v>46204</v>
      </c>
      <c r="C887" s="66">
        <f t="shared" si="18"/>
        <v>7</v>
      </c>
      <c r="D887" s="66">
        <f t="shared" si="19"/>
        <v>2026</v>
      </c>
      <c r="E887" s="67">
        <f t="shared" si="20"/>
        <v>46204</v>
      </c>
      <c r="F887" s="21" t="s">
        <v>57</v>
      </c>
      <c r="N887" s="5" t="s">
        <v>5</v>
      </c>
      <c r="O887" s="2">
        <v>0</v>
      </c>
      <c r="P887" s="2">
        <v>12108.64</v>
      </c>
    </row>
    <row r="888" spans="1:16" ht="14.25" hidden="1" customHeight="1">
      <c r="A888" s="5" t="s">
        <v>1</v>
      </c>
      <c r="B888" s="100">
        <v>46204</v>
      </c>
      <c r="C888" s="66">
        <f t="shared" si="18"/>
        <v>7</v>
      </c>
      <c r="D888" s="66">
        <f t="shared" si="19"/>
        <v>2026</v>
      </c>
      <c r="E888" s="67">
        <f t="shared" si="20"/>
        <v>46204</v>
      </c>
      <c r="F888" s="21" t="s">
        <v>60</v>
      </c>
      <c r="N888" s="5" t="s">
        <v>5</v>
      </c>
      <c r="O888" s="2">
        <v>0</v>
      </c>
      <c r="P888" s="2">
        <v>400</v>
      </c>
    </row>
    <row r="889" spans="1:16" ht="14.25" hidden="1" customHeight="1">
      <c r="A889" s="5" t="s">
        <v>1</v>
      </c>
      <c r="B889" s="100">
        <v>46204</v>
      </c>
      <c r="C889" s="66">
        <f t="shared" si="18"/>
        <v>7</v>
      </c>
      <c r="D889" s="66">
        <f t="shared" si="19"/>
        <v>2026</v>
      </c>
      <c r="E889" s="67">
        <f t="shared" si="20"/>
        <v>46204</v>
      </c>
      <c r="F889" s="21" t="s">
        <v>61</v>
      </c>
      <c r="N889" s="5" t="s">
        <v>5</v>
      </c>
      <c r="O889" s="2">
        <v>0</v>
      </c>
      <c r="P889" s="2">
        <v>180</v>
      </c>
    </row>
    <row r="890" spans="1:16" ht="14.25" hidden="1" customHeight="1">
      <c r="A890" s="5" t="s">
        <v>1</v>
      </c>
      <c r="B890" s="100">
        <v>46204</v>
      </c>
      <c r="C890" s="66">
        <f t="shared" si="18"/>
        <v>7</v>
      </c>
      <c r="D890" s="66">
        <f t="shared" si="19"/>
        <v>2026</v>
      </c>
      <c r="E890" s="67">
        <f t="shared" si="20"/>
        <v>46204</v>
      </c>
      <c r="F890" s="21" t="s">
        <v>66</v>
      </c>
      <c r="N890" s="5" t="s">
        <v>5</v>
      </c>
      <c r="O890" s="2">
        <v>0</v>
      </c>
      <c r="P890" s="2">
        <v>300</v>
      </c>
    </row>
    <row r="891" spans="1:16" ht="14.25" hidden="1" customHeight="1">
      <c r="A891" s="5" t="s">
        <v>1</v>
      </c>
      <c r="B891" s="100">
        <v>46204</v>
      </c>
      <c r="C891" s="66">
        <f t="shared" si="18"/>
        <v>7</v>
      </c>
      <c r="D891" s="66">
        <f t="shared" si="19"/>
        <v>2026</v>
      </c>
      <c r="E891" s="67">
        <f t="shared" si="20"/>
        <v>46204</v>
      </c>
      <c r="F891" s="21" t="s">
        <v>582</v>
      </c>
      <c r="N891" s="5" t="s">
        <v>5</v>
      </c>
      <c r="O891" s="2">
        <v>0</v>
      </c>
      <c r="P891" s="2">
        <v>380</v>
      </c>
    </row>
    <row r="892" spans="1:16" ht="14.25" hidden="1" customHeight="1">
      <c r="A892" s="5" t="s">
        <v>1</v>
      </c>
      <c r="B892" s="100">
        <v>46204</v>
      </c>
      <c r="C892" s="66">
        <f t="shared" si="18"/>
        <v>7</v>
      </c>
      <c r="D892" s="66">
        <f t="shared" si="19"/>
        <v>2026</v>
      </c>
      <c r="E892" s="67">
        <f t="shared" si="20"/>
        <v>46204</v>
      </c>
      <c r="F892" s="21" t="s">
        <v>85</v>
      </c>
      <c r="N892" s="5" t="s">
        <v>5</v>
      </c>
      <c r="O892" s="2">
        <v>0</v>
      </c>
      <c r="P892" s="2">
        <v>579.65</v>
      </c>
    </row>
    <row r="893" spans="1:16" ht="14.25" hidden="1" customHeight="1">
      <c r="A893" s="5" t="s">
        <v>1</v>
      </c>
      <c r="B893" s="100">
        <v>46204</v>
      </c>
      <c r="C893" s="66">
        <f t="shared" si="18"/>
        <v>7</v>
      </c>
      <c r="D893" s="66">
        <f t="shared" si="19"/>
        <v>2026</v>
      </c>
      <c r="E893" s="67">
        <f t="shared" si="20"/>
        <v>46204</v>
      </c>
      <c r="F893" s="21" t="s">
        <v>87</v>
      </c>
      <c r="N893" s="5" t="s">
        <v>5</v>
      </c>
      <c r="O893" s="2">
        <v>0</v>
      </c>
      <c r="P893" s="2">
        <v>8500</v>
      </c>
    </row>
    <row r="894" spans="1:16" ht="14.25" hidden="1" customHeight="1">
      <c r="A894" s="5" t="s">
        <v>1</v>
      </c>
      <c r="B894" s="100">
        <v>46204</v>
      </c>
      <c r="C894" s="66">
        <f t="shared" si="18"/>
        <v>7</v>
      </c>
      <c r="D894" s="66">
        <f t="shared" si="19"/>
        <v>2026</v>
      </c>
      <c r="E894" s="67">
        <f t="shared" si="20"/>
        <v>46204</v>
      </c>
      <c r="F894" s="21" t="s">
        <v>91</v>
      </c>
      <c r="N894" s="5" t="s">
        <v>5</v>
      </c>
      <c r="O894" s="2">
        <v>0</v>
      </c>
      <c r="P894" s="2">
        <v>0</v>
      </c>
    </row>
    <row r="895" spans="1:16" ht="14.25" hidden="1" customHeight="1">
      <c r="A895" s="5" t="s">
        <v>1</v>
      </c>
      <c r="B895" s="100">
        <v>46204</v>
      </c>
      <c r="C895" s="66">
        <f t="shared" si="18"/>
        <v>7</v>
      </c>
      <c r="D895" s="66">
        <f t="shared" si="19"/>
        <v>2026</v>
      </c>
      <c r="E895" s="67">
        <f t="shared" si="20"/>
        <v>46204</v>
      </c>
      <c r="F895" s="21" t="s">
        <v>102</v>
      </c>
      <c r="N895" s="5" t="s">
        <v>5</v>
      </c>
      <c r="O895" s="2">
        <v>0</v>
      </c>
      <c r="P895" s="2">
        <v>300</v>
      </c>
    </row>
    <row r="896" spans="1:16" ht="14.25" hidden="1" customHeight="1">
      <c r="A896" s="5" t="s">
        <v>1</v>
      </c>
      <c r="B896" s="100">
        <v>46204</v>
      </c>
      <c r="C896" s="66">
        <f t="shared" si="18"/>
        <v>7</v>
      </c>
      <c r="D896" s="66">
        <f t="shared" si="19"/>
        <v>2026</v>
      </c>
      <c r="E896" s="67">
        <f t="shared" si="20"/>
        <v>46204</v>
      </c>
      <c r="F896" s="21" t="s">
        <v>17</v>
      </c>
      <c r="N896" s="5" t="s">
        <v>5</v>
      </c>
      <c r="O896" s="2">
        <v>15000</v>
      </c>
      <c r="P896" s="2">
        <v>0</v>
      </c>
    </row>
    <row r="897" spans="1:16" ht="14.25" customHeight="1">
      <c r="A897" s="5" t="s">
        <v>1</v>
      </c>
      <c r="B897" s="100">
        <v>46235</v>
      </c>
      <c r="C897" s="66">
        <f t="shared" si="18"/>
        <v>8</v>
      </c>
      <c r="D897" s="66">
        <f t="shared" si="19"/>
        <v>2026</v>
      </c>
      <c r="E897" s="67">
        <f t="shared" si="20"/>
        <v>46235</v>
      </c>
      <c r="F897" s="21" t="s">
        <v>16</v>
      </c>
      <c r="N897" s="5" t="s">
        <v>5</v>
      </c>
      <c r="O897" s="2">
        <v>45000</v>
      </c>
      <c r="P897" s="2">
        <v>0</v>
      </c>
    </row>
    <row r="898" spans="1:16" ht="14.25" hidden="1" customHeight="1">
      <c r="A898" s="5" t="s">
        <v>1</v>
      </c>
      <c r="B898" s="100">
        <v>46235</v>
      </c>
      <c r="C898" s="66">
        <f t="shared" si="18"/>
        <v>8</v>
      </c>
      <c r="D898" s="66">
        <f t="shared" si="19"/>
        <v>2026</v>
      </c>
      <c r="E898" s="67">
        <f t="shared" si="20"/>
        <v>46235</v>
      </c>
      <c r="F898" s="21" t="s">
        <v>37</v>
      </c>
      <c r="N898" s="5" t="s">
        <v>5</v>
      </c>
      <c r="O898" s="2">
        <v>0</v>
      </c>
      <c r="P898" s="2">
        <v>1658.0320000000002</v>
      </c>
    </row>
    <row r="899" spans="1:16" ht="14.25" hidden="1" customHeight="1">
      <c r="A899" s="5" t="s">
        <v>1</v>
      </c>
      <c r="B899" s="100">
        <v>46235</v>
      </c>
      <c r="C899" s="66">
        <f t="shared" si="18"/>
        <v>8</v>
      </c>
      <c r="D899" s="66">
        <f t="shared" si="19"/>
        <v>2026</v>
      </c>
      <c r="E899" s="67">
        <f t="shared" si="20"/>
        <v>46235</v>
      </c>
      <c r="F899" s="21" t="s">
        <v>161</v>
      </c>
      <c r="N899" s="5" t="s">
        <v>5</v>
      </c>
      <c r="O899" s="2">
        <v>0</v>
      </c>
      <c r="P899" s="2">
        <v>5000</v>
      </c>
    </row>
    <row r="900" spans="1:16" ht="14.25" hidden="1" customHeight="1">
      <c r="A900" s="5" t="s">
        <v>1</v>
      </c>
      <c r="B900" s="100">
        <v>46235</v>
      </c>
      <c r="C900" s="66">
        <f t="shared" si="18"/>
        <v>8</v>
      </c>
      <c r="D900" s="66">
        <f t="shared" si="19"/>
        <v>2026</v>
      </c>
      <c r="E900" s="67">
        <f t="shared" si="20"/>
        <v>46235</v>
      </c>
      <c r="F900" s="21" t="s">
        <v>40</v>
      </c>
      <c r="N900" s="5" t="s">
        <v>5</v>
      </c>
      <c r="O900" s="2">
        <v>0</v>
      </c>
      <c r="P900" s="2">
        <v>2279.7940000000003</v>
      </c>
    </row>
    <row r="901" spans="1:16" ht="14.25" hidden="1" customHeight="1">
      <c r="A901" s="5" t="s">
        <v>1</v>
      </c>
      <c r="B901" s="100">
        <v>46235</v>
      </c>
      <c r="C901" s="66">
        <f t="shared" si="18"/>
        <v>8</v>
      </c>
      <c r="D901" s="66">
        <f t="shared" si="19"/>
        <v>2026</v>
      </c>
      <c r="E901" s="67">
        <f t="shared" si="20"/>
        <v>46235</v>
      </c>
      <c r="F901" s="21" t="s">
        <v>43</v>
      </c>
      <c r="N901" s="5" t="s">
        <v>5</v>
      </c>
      <c r="O901" s="2">
        <v>0</v>
      </c>
      <c r="P901" s="101">
        <v>20725.400000000001</v>
      </c>
    </row>
    <row r="902" spans="1:16" ht="14.25" hidden="1" customHeight="1">
      <c r="A902" s="5" t="s">
        <v>1</v>
      </c>
      <c r="B902" s="100">
        <v>46235</v>
      </c>
      <c r="C902" s="66">
        <f t="shared" si="18"/>
        <v>8</v>
      </c>
      <c r="D902" s="66">
        <f t="shared" si="19"/>
        <v>2026</v>
      </c>
      <c r="E902" s="67">
        <f t="shared" si="20"/>
        <v>46235</v>
      </c>
      <c r="F902" s="21" t="s">
        <v>44</v>
      </c>
      <c r="N902" s="5" t="s">
        <v>5</v>
      </c>
      <c r="O902" s="2">
        <v>0</v>
      </c>
      <c r="P902" s="2">
        <v>140.51</v>
      </c>
    </row>
    <row r="903" spans="1:16" ht="14.25" hidden="1" customHeight="1">
      <c r="A903" s="5" t="s">
        <v>1</v>
      </c>
      <c r="B903" s="100">
        <v>46235</v>
      </c>
      <c r="C903" s="66">
        <f t="shared" si="18"/>
        <v>8</v>
      </c>
      <c r="D903" s="66">
        <f t="shared" si="19"/>
        <v>2026</v>
      </c>
      <c r="E903" s="67">
        <f t="shared" si="20"/>
        <v>46235</v>
      </c>
      <c r="F903" s="21" t="s">
        <v>46</v>
      </c>
      <c r="N903" s="5" t="s">
        <v>5</v>
      </c>
      <c r="O903" s="2">
        <v>0</v>
      </c>
      <c r="P903" s="2">
        <v>401</v>
      </c>
    </row>
    <row r="904" spans="1:16" ht="14.25" hidden="1" customHeight="1">
      <c r="A904" s="5" t="s">
        <v>1</v>
      </c>
      <c r="B904" s="100">
        <v>46235</v>
      </c>
      <c r="C904" s="66">
        <f t="shared" si="18"/>
        <v>8</v>
      </c>
      <c r="D904" s="66">
        <f t="shared" si="19"/>
        <v>2026</v>
      </c>
      <c r="E904" s="67">
        <f t="shared" si="20"/>
        <v>46235</v>
      </c>
      <c r="F904" s="21" t="s">
        <v>47</v>
      </c>
      <c r="N904" s="5" t="s">
        <v>5</v>
      </c>
      <c r="O904" s="2">
        <v>0</v>
      </c>
      <c r="P904" s="2">
        <v>1650</v>
      </c>
    </row>
    <row r="905" spans="1:16" ht="14.25" hidden="1" customHeight="1">
      <c r="A905" s="5" t="s">
        <v>1</v>
      </c>
      <c r="B905" s="100">
        <v>46235</v>
      </c>
      <c r="C905" s="66">
        <f t="shared" si="18"/>
        <v>8</v>
      </c>
      <c r="D905" s="66">
        <f t="shared" si="19"/>
        <v>2026</v>
      </c>
      <c r="E905" s="67">
        <f t="shared" si="20"/>
        <v>46235</v>
      </c>
      <c r="F905" s="21" t="s">
        <v>50</v>
      </c>
      <c r="N905" s="5" t="s">
        <v>5</v>
      </c>
      <c r="O905" s="2">
        <v>0</v>
      </c>
      <c r="P905" s="2">
        <v>3500</v>
      </c>
    </row>
    <row r="906" spans="1:16" ht="14.25" hidden="1" customHeight="1">
      <c r="A906" s="5" t="s">
        <v>1</v>
      </c>
      <c r="B906" s="100">
        <v>46235</v>
      </c>
      <c r="C906" s="66">
        <f t="shared" si="18"/>
        <v>8</v>
      </c>
      <c r="D906" s="66">
        <f t="shared" si="19"/>
        <v>2026</v>
      </c>
      <c r="E906" s="67">
        <f t="shared" si="20"/>
        <v>46235</v>
      </c>
      <c r="F906" s="21" t="s">
        <v>54</v>
      </c>
      <c r="N906" s="5" t="s">
        <v>5</v>
      </c>
      <c r="O906" s="2">
        <v>0</v>
      </c>
      <c r="P906" s="2">
        <v>161</v>
      </c>
    </row>
    <row r="907" spans="1:16" ht="14.25" hidden="1" customHeight="1">
      <c r="A907" s="5" t="s">
        <v>1</v>
      </c>
      <c r="B907" s="100">
        <v>46235</v>
      </c>
      <c r="C907" s="66">
        <f t="shared" si="18"/>
        <v>8</v>
      </c>
      <c r="D907" s="66">
        <f t="shared" si="19"/>
        <v>2026</v>
      </c>
      <c r="E907" s="67">
        <f t="shared" si="20"/>
        <v>46235</v>
      </c>
      <c r="F907" s="21" t="s">
        <v>57</v>
      </c>
      <c r="N907" s="5" t="s">
        <v>5</v>
      </c>
      <c r="O907" s="2">
        <v>0</v>
      </c>
      <c r="P907" s="2">
        <v>12108.64</v>
      </c>
    </row>
    <row r="908" spans="1:16" ht="14.25" hidden="1" customHeight="1">
      <c r="A908" s="5" t="s">
        <v>1</v>
      </c>
      <c r="B908" s="100">
        <v>46235</v>
      </c>
      <c r="C908" s="66">
        <f t="shared" si="18"/>
        <v>8</v>
      </c>
      <c r="D908" s="66">
        <f t="shared" si="19"/>
        <v>2026</v>
      </c>
      <c r="E908" s="67">
        <f t="shared" si="20"/>
        <v>46235</v>
      </c>
      <c r="F908" s="21" t="s">
        <v>60</v>
      </c>
      <c r="N908" s="5" t="s">
        <v>5</v>
      </c>
      <c r="O908" s="2">
        <v>0</v>
      </c>
      <c r="P908" s="2">
        <v>400</v>
      </c>
    </row>
    <row r="909" spans="1:16" ht="14.25" hidden="1" customHeight="1">
      <c r="A909" s="5" t="s">
        <v>1</v>
      </c>
      <c r="B909" s="100">
        <v>46235</v>
      </c>
      <c r="C909" s="66">
        <f t="shared" si="18"/>
        <v>8</v>
      </c>
      <c r="D909" s="66">
        <f t="shared" si="19"/>
        <v>2026</v>
      </c>
      <c r="E909" s="67">
        <f t="shared" si="20"/>
        <v>46235</v>
      </c>
      <c r="F909" s="21" t="s">
        <v>61</v>
      </c>
      <c r="N909" s="5" t="s">
        <v>5</v>
      </c>
      <c r="O909" s="2">
        <v>0</v>
      </c>
      <c r="P909" s="2">
        <v>180</v>
      </c>
    </row>
    <row r="910" spans="1:16" ht="14.25" hidden="1" customHeight="1">
      <c r="A910" s="5" t="s">
        <v>1</v>
      </c>
      <c r="B910" s="100">
        <v>46235</v>
      </c>
      <c r="C910" s="66">
        <f t="shared" si="18"/>
        <v>8</v>
      </c>
      <c r="D910" s="66">
        <f t="shared" si="19"/>
        <v>2026</v>
      </c>
      <c r="E910" s="67">
        <f t="shared" si="20"/>
        <v>46235</v>
      </c>
      <c r="F910" s="21" t="s">
        <v>66</v>
      </c>
      <c r="N910" s="5" t="s">
        <v>5</v>
      </c>
      <c r="O910" s="2">
        <v>0</v>
      </c>
      <c r="P910" s="2">
        <v>300</v>
      </c>
    </row>
    <row r="911" spans="1:16" ht="14.25" hidden="1" customHeight="1">
      <c r="A911" s="5" t="s">
        <v>1</v>
      </c>
      <c r="B911" s="100">
        <v>46235</v>
      </c>
      <c r="C911" s="66">
        <f t="shared" si="18"/>
        <v>8</v>
      </c>
      <c r="D911" s="66">
        <f t="shared" si="19"/>
        <v>2026</v>
      </c>
      <c r="E911" s="67">
        <f t="shared" si="20"/>
        <v>46235</v>
      </c>
      <c r="F911" s="21" t="s">
        <v>582</v>
      </c>
      <c r="N911" s="5" t="s">
        <v>5</v>
      </c>
      <c r="O911" s="2">
        <v>0</v>
      </c>
      <c r="P911" s="2">
        <v>380</v>
      </c>
    </row>
    <row r="912" spans="1:16" ht="14.25" hidden="1" customHeight="1">
      <c r="A912" s="5" t="s">
        <v>1</v>
      </c>
      <c r="B912" s="100">
        <v>46235</v>
      </c>
      <c r="C912" s="66">
        <f t="shared" si="18"/>
        <v>8</v>
      </c>
      <c r="D912" s="66">
        <f t="shared" si="19"/>
        <v>2026</v>
      </c>
      <c r="E912" s="67">
        <f t="shared" si="20"/>
        <v>46235</v>
      </c>
      <c r="F912" s="21" t="s">
        <v>85</v>
      </c>
      <c r="N912" s="5" t="s">
        <v>5</v>
      </c>
      <c r="O912" s="2">
        <v>0</v>
      </c>
      <c r="P912" s="2">
        <v>579.65</v>
      </c>
    </row>
    <row r="913" spans="1:16" ht="14.25" hidden="1" customHeight="1">
      <c r="A913" s="5" t="s">
        <v>1</v>
      </c>
      <c r="B913" s="100">
        <v>46235</v>
      </c>
      <c r="C913" s="66">
        <f t="shared" si="18"/>
        <v>8</v>
      </c>
      <c r="D913" s="66">
        <f t="shared" si="19"/>
        <v>2026</v>
      </c>
      <c r="E913" s="67">
        <f t="shared" si="20"/>
        <v>46235</v>
      </c>
      <c r="F913" s="21" t="s">
        <v>87</v>
      </c>
      <c r="N913" s="5" t="s">
        <v>5</v>
      </c>
      <c r="O913" s="2">
        <v>0</v>
      </c>
      <c r="P913" s="2">
        <v>8500</v>
      </c>
    </row>
    <row r="914" spans="1:16" ht="14.25" hidden="1" customHeight="1">
      <c r="A914" s="5" t="s">
        <v>1</v>
      </c>
      <c r="B914" s="100">
        <v>46235</v>
      </c>
      <c r="C914" s="66">
        <f t="shared" si="18"/>
        <v>8</v>
      </c>
      <c r="D914" s="66">
        <f t="shared" si="19"/>
        <v>2026</v>
      </c>
      <c r="E914" s="67">
        <f t="shared" si="20"/>
        <v>46235</v>
      </c>
      <c r="F914" s="21" t="s">
        <v>91</v>
      </c>
      <c r="N914" s="5" t="s">
        <v>5</v>
      </c>
      <c r="O914" s="2">
        <v>0</v>
      </c>
      <c r="P914" s="2">
        <v>0</v>
      </c>
    </row>
    <row r="915" spans="1:16" ht="14.25" hidden="1" customHeight="1">
      <c r="A915" s="5" t="s">
        <v>1</v>
      </c>
      <c r="B915" s="100">
        <v>46235</v>
      </c>
      <c r="C915" s="66">
        <f t="shared" si="18"/>
        <v>8</v>
      </c>
      <c r="D915" s="66">
        <f t="shared" si="19"/>
        <v>2026</v>
      </c>
      <c r="E915" s="67">
        <f t="shared" si="20"/>
        <v>46235</v>
      </c>
      <c r="F915" s="21" t="s">
        <v>102</v>
      </c>
      <c r="N915" s="5" t="s">
        <v>5</v>
      </c>
      <c r="O915" s="2">
        <v>0</v>
      </c>
      <c r="P915" s="2">
        <v>300</v>
      </c>
    </row>
    <row r="916" spans="1:16" ht="14.25" hidden="1" customHeight="1">
      <c r="A916" s="5" t="s">
        <v>1</v>
      </c>
      <c r="B916" s="100">
        <v>46235</v>
      </c>
      <c r="C916" s="66">
        <f t="shared" si="18"/>
        <v>8</v>
      </c>
      <c r="D916" s="66">
        <f t="shared" si="19"/>
        <v>2026</v>
      </c>
      <c r="E916" s="67">
        <f t="shared" si="20"/>
        <v>46235</v>
      </c>
      <c r="F916" s="21" t="s">
        <v>17</v>
      </c>
      <c r="N916" s="5" t="s">
        <v>5</v>
      </c>
      <c r="O916" s="2">
        <v>15000</v>
      </c>
      <c r="P916" s="2">
        <v>0</v>
      </c>
    </row>
    <row r="917" spans="1:16" ht="14.25" customHeight="1">
      <c r="A917" s="5" t="s">
        <v>1</v>
      </c>
      <c r="B917" s="100">
        <v>46266</v>
      </c>
      <c r="C917" s="66">
        <f t="shared" si="18"/>
        <v>9</v>
      </c>
      <c r="D917" s="66">
        <f t="shared" si="19"/>
        <v>2026</v>
      </c>
      <c r="E917" s="67">
        <f t="shared" si="20"/>
        <v>46266</v>
      </c>
      <c r="F917" s="21" t="s">
        <v>16</v>
      </c>
      <c r="N917" s="5" t="s">
        <v>5</v>
      </c>
      <c r="O917" s="2">
        <v>45000</v>
      </c>
      <c r="P917" s="2">
        <v>0</v>
      </c>
    </row>
    <row r="918" spans="1:16" ht="14.25" hidden="1" customHeight="1">
      <c r="A918" s="5" t="s">
        <v>1</v>
      </c>
      <c r="B918" s="100">
        <v>46266</v>
      </c>
      <c r="C918" s="66">
        <f t="shared" si="18"/>
        <v>9</v>
      </c>
      <c r="D918" s="66">
        <f t="shared" si="19"/>
        <v>2026</v>
      </c>
      <c r="E918" s="67">
        <f t="shared" si="20"/>
        <v>46266</v>
      </c>
      <c r="F918" s="21" t="s">
        <v>37</v>
      </c>
      <c r="N918" s="5" t="s">
        <v>5</v>
      </c>
      <c r="O918" s="2">
        <v>0</v>
      </c>
      <c r="P918" s="2">
        <v>1658.0320000000002</v>
      </c>
    </row>
    <row r="919" spans="1:16" ht="14.25" hidden="1" customHeight="1">
      <c r="A919" s="5" t="s">
        <v>1</v>
      </c>
      <c r="B919" s="100">
        <v>46266</v>
      </c>
      <c r="C919" s="66">
        <f t="shared" si="18"/>
        <v>9</v>
      </c>
      <c r="D919" s="66">
        <f t="shared" si="19"/>
        <v>2026</v>
      </c>
      <c r="E919" s="67">
        <f t="shared" si="20"/>
        <v>46266</v>
      </c>
      <c r="F919" s="21" t="s">
        <v>161</v>
      </c>
      <c r="N919" s="5" t="s">
        <v>5</v>
      </c>
      <c r="O919" s="2">
        <v>0</v>
      </c>
      <c r="P919" s="2">
        <v>5000</v>
      </c>
    </row>
    <row r="920" spans="1:16" ht="14.25" hidden="1" customHeight="1">
      <c r="A920" s="5" t="s">
        <v>1</v>
      </c>
      <c r="B920" s="100">
        <v>46266</v>
      </c>
      <c r="C920" s="66">
        <f t="shared" si="18"/>
        <v>9</v>
      </c>
      <c r="D920" s="66">
        <f t="shared" si="19"/>
        <v>2026</v>
      </c>
      <c r="E920" s="67">
        <f t="shared" si="20"/>
        <v>46266</v>
      </c>
      <c r="F920" s="21" t="s">
        <v>40</v>
      </c>
      <c r="N920" s="5" t="s">
        <v>5</v>
      </c>
      <c r="O920" s="2">
        <v>0</v>
      </c>
      <c r="P920" s="2">
        <v>2279.7940000000003</v>
      </c>
    </row>
    <row r="921" spans="1:16" ht="14.25" hidden="1" customHeight="1">
      <c r="A921" s="5" t="s">
        <v>1</v>
      </c>
      <c r="B921" s="100">
        <v>46266</v>
      </c>
      <c r="C921" s="66">
        <f t="shared" si="18"/>
        <v>9</v>
      </c>
      <c r="D921" s="66">
        <f t="shared" si="19"/>
        <v>2026</v>
      </c>
      <c r="E921" s="67">
        <f t="shared" si="20"/>
        <v>46266</v>
      </c>
      <c r="F921" s="21" t="s">
        <v>43</v>
      </c>
      <c r="N921" s="5" t="s">
        <v>5</v>
      </c>
      <c r="O921" s="2">
        <v>0</v>
      </c>
      <c r="P921" s="101">
        <v>20725.400000000001</v>
      </c>
    </row>
    <row r="922" spans="1:16" ht="14.25" hidden="1" customHeight="1">
      <c r="A922" s="5" t="s">
        <v>1</v>
      </c>
      <c r="B922" s="100">
        <v>46266</v>
      </c>
      <c r="C922" s="66">
        <f t="shared" si="18"/>
        <v>9</v>
      </c>
      <c r="D922" s="66">
        <f t="shared" si="19"/>
        <v>2026</v>
      </c>
      <c r="E922" s="67">
        <f t="shared" si="20"/>
        <v>46266</v>
      </c>
      <c r="F922" s="21" t="s">
        <v>44</v>
      </c>
      <c r="N922" s="5" t="s">
        <v>5</v>
      </c>
      <c r="O922" s="2">
        <v>0</v>
      </c>
      <c r="P922" s="2">
        <v>140.51</v>
      </c>
    </row>
    <row r="923" spans="1:16" ht="14.25" hidden="1" customHeight="1">
      <c r="A923" s="5" t="s">
        <v>1</v>
      </c>
      <c r="B923" s="100">
        <v>46266</v>
      </c>
      <c r="C923" s="66">
        <f t="shared" si="18"/>
        <v>9</v>
      </c>
      <c r="D923" s="66">
        <f t="shared" si="19"/>
        <v>2026</v>
      </c>
      <c r="E923" s="67">
        <f t="shared" si="20"/>
        <v>46266</v>
      </c>
      <c r="F923" s="21" t="s">
        <v>46</v>
      </c>
      <c r="N923" s="5" t="s">
        <v>5</v>
      </c>
      <c r="O923" s="2">
        <v>0</v>
      </c>
      <c r="P923" s="2">
        <v>401</v>
      </c>
    </row>
    <row r="924" spans="1:16" ht="14.25" hidden="1" customHeight="1">
      <c r="A924" s="5" t="s">
        <v>1</v>
      </c>
      <c r="B924" s="100">
        <v>46266</v>
      </c>
      <c r="C924" s="66">
        <f t="shared" si="18"/>
        <v>9</v>
      </c>
      <c r="D924" s="66">
        <f t="shared" si="19"/>
        <v>2026</v>
      </c>
      <c r="E924" s="67">
        <f t="shared" si="20"/>
        <v>46266</v>
      </c>
      <c r="F924" s="21" t="s">
        <v>47</v>
      </c>
      <c r="N924" s="5" t="s">
        <v>5</v>
      </c>
      <c r="O924" s="2">
        <v>0</v>
      </c>
      <c r="P924" s="2">
        <v>1650</v>
      </c>
    </row>
    <row r="925" spans="1:16" ht="14.25" hidden="1" customHeight="1">
      <c r="A925" s="5" t="s">
        <v>1</v>
      </c>
      <c r="B925" s="100">
        <v>46266</v>
      </c>
      <c r="C925" s="66">
        <f t="shared" si="18"/>
        <v>9</v>
      </c>
      <c r="D925" s="66">
        <f t="shared" si="19"/>
        <v>2026</v>
      </c>
      <c r="E925" s="67">
        <f t="shared" si="20"/>
        <v>46266</v>
      </c>
      <c r="F925" s="21" t="s">
        <v>50</v>
      </c>
      <c r="N925" s="5" t="s">
        <v>5</v>
      </c>
      <c r="O925" s="2">
        <v>0</v>
      </c>
      <c r="P925" s="2">
        <v>3500</v>
      </c>
    </row>
    <row r="926" spans="1:16" ht="14.25" hidden="1" customHeight="1">
      <c r="A926" s="5" t="s">
        <v>1</v>
      </c>
      <c r="B926" s="100">
        <v>46266</v>
      </c>
      <c r="C926" s="66">
        <f t="shared" si="18"/>
        <v>9</v>
      </c>
      <c r="D926" s="66">
        <f t="shared" si="19"/>
        <v>2026</v>
      </c>
      <c r="E926" s="67">
        <f t="shared" si="20"/>
        <v>46266</v>
      </c>
      <c r="F926" s="21" t="s">
        <v>54</v>
      </c>
      <c r="N926" s="5" t="s">
        <v>5</v>
      </c>
      <c r="O926" s="2">
        <v>0</v>
      </c>
      <c r="P926" s="2">
        <v>161</v>
      </c>
    </row>
    <row r="927" spans="1:16" ht="14.25" hidden="1" customHeight="1">
      <c r="A927" s="5" t="s">
        <v>1</v>
      </c>
      <c r="B927" s="100">
        <v>46266</v>
      </c>
      <c r="C927" s="66">
        <f t="shared" si="18"/>
        <v>9</v>
      </c>
      <c r="D927" s="66">
        <f t="shared" si="19"/>
        <v>2026</v>
      </c>
      <c r="E927" s="67">
        <f t="shared" si="20"/>
        <v>46266</v>
      </c>
      <c r="F927" s="21" t="s">
        <v>57</v>
      </c>
      <c r="N927" s="5" t="s">
        <v>5</v>
      </c>
      <c r="O927" s="2">
        <v>0</v>
      </c>
      <c r="P927" s="2">
        <v>12108.64</v>
      </c>
    </row>
    <row r="928" spans="1:16" ht="14.25" hidden="1" customHeight="1">
      <c r="A928" s="5" t="s">
        <v>1</v>
      </c>
      <c r="B928" s="100">
        <v>46266</v>
      </c>
      <c r="C928" s="66">
        <f t="shared" si="18"/>
        <v>9</v>
      </c>
      <c r="D928" s="66">
        <f t="shared" si="19"/>
        <v>2026</v>
      </c>
      <c r="E928" s="67">
        <f t="shared" si="20"/>
        <v>46266</v>
      </c>
      <c r="F928" s="21" t="s">
        <v>60</v>
      </c>
      <c r="N928" s="5" t="s">
        <v>5</v>
      </c>
      <c r="O928" s="2">
        <v>0</v>
      </c>
      <c r="P928" s="2">
        <v>400</v>
      </c>
    </row>
    <row r="929" spans="1:16" ht="14.25" hidden="1" customHeight="1">
      <c r="A929" s="5" t="s">
        <v>1</v>
      </c>
      <c r="B929" s="100">
        <v>46266</v>
      </c>
      <c r="C929" s="66">
        <f t="shared" si="18"/>
        <v>9</v>
      </c>
      <c r="D929" s="66">
        <f t="shared" si="19"/>
        <v>2026</v>
      </c>
      <c r="E929" s="67">
        <f t="shared" si="20"/>
        <v>46266</v>
      </c>
      <c r="F929" s="21" t="s">
        <v>61</v>
      </c>
      <c r="N929" s="5" t="s">
        <v>5</v>
      </c>
      <c r="O929" s="2">
        <v>0</v>
      </c>
      <c r="P929" s="2">
        <v>180</v>
      </c>
    </row>
    <row r="930" spans="1:16" ht="14.25" hidden="1" customHeight="1">
      <c r="A930" s="5" t="s">
        <v>1</v>
      </c>
      <c r="B930" s="100">
        <v>46266</v>
      </c>
      <c r="C930" s="66">
        <f t="shared" si="18"/>
        <v>9</v>
      </c>
      <c r="D930" s="66">
        <f t="shared" si="19"/>
        <v>2026</v>
      </c>
      <c r="E930" s="67">
        <f t="shared" si="20"/>
        <v>46266</v>
      </c>
      <c r="F930" s="21" t="s">
        <v>66</v>
      </c>
      <c r="N930" s="5" t="s">
        <v>5</v>
      </c>
      <c r="O930" s="2">
        <v>0</v>
      </c>
      <c r="P930" s="2">
        <v>300</v>
      </c>
    </row>
    <row r="931" spans="1:16" ht="14.25" hidden="1" customHeight="1">
      <c r="A931" s="5" t="s">
        <v>1</v>
      </c>
      <c r="B931" s="100">
        <v>46266</v>
      </c>
      <c r="C931" s="66">
        <f t="shared" si="18"/>
        <v>9</v>
      </c>
      <c r="D931" s="66">
        <f t="shared" si="19"/>
        <v>2026</v>
      </c>
      <c r="E931" s="67">
        <f t="shared" si="20"/>
        <v>46266</v>
      </c>
      <c r="F931" s="21" t="s">
        <v>582</v>
      </c>
      <c r="N931" s="5" t="s">
        <v>5</v>
      </c>
      <c r="O931" s="2">
        <v>0</v>
      </c>
      <c r="P931" s="2">
        <v>380</v>
      </c>
    </row>
    <row r="932" spans="1:16" ht="14.25" hidden="1" customHeight="1">
      <c r="A932" s="5" t="s">
        <v>1</v>
      </c>
      <c r="B932" s="100">
        <v>46266</v>
      </c>
      <c r="C932" s="66">
        <f t="shared" si="18"/>
        <v>9</v>
      </c>
      <c r="D932" s="66">
        <f t="shared" si="19"/>
        <v>2026</v>
      </c>
      <c r="E932" s="67">
        <f t="shared" si="20"/>
        <v>46266</v>
      </c>
      <c r="F932" s="21" t="s">
        <v>85</v>
      </c>
      <c r="N932" s="5" t="s">
        <v>5</v>
      </c>
      <c r="O932" s="2">
        <v>0</v>
      </c>
      <c r="P932" s="2">
        <v>579.65</v>
      </c>
    </row>
    <row r="933" spans="1:16" ht="14.25" hidden="1" customHeight="1">
      <c r="A933" s="5" t="s">
        <v>1</v>
      </c>
      <c r="B933" s="100">
        <v>46266</v>
      </c>
      <c r="C933" s="66">
        <f t="shared" si="18"/>
        <v>9</v>
      </c>
      <c r="D933" s="66">
        <f t="shared" si="19"/>
        <v>2026</v>
      </c>
      <c r="E933" s="67">
        <f t="shared" si="20"/>
        <v>46266</v>
      </c>
      <c r="F933" s="21" t="s">
        <v>87</v>
      </c>
      <c r="N933" s="5" t="s">
        <v>5</v>
      </c>
      <c r="O933" s="2">
        <v>0</v>
      </c>
      <c r="P933" s="2">
        <v>8500</v>
      </c>
    </row>
    <row r="934" spans="1:16" ht="14.25" hidden="1" customHeight="1">
      <c r="A934" s="5" t="s">
        <v>1</v>
      </c>
      <c r="B934" s="100">
        <v>46266</v>
      </c>
      <c r="C934" s="66">
        <f t="shared" si="18"/>
        <v>9</v>
      </c>
      <c r="D934" s="66">
        <f t="shared" si="19"/>
        <v>2026</v>
      </c>
      <c r="E934" s="67">
        <f t="shared" si="20"/>
        <v>46266</v>
      </c>
      <c r="F934" s="21" t="s">
        <v>91</v>
      </c>
      <c r="N934" s="5" t="s">
        <v>5</v>
      </c>
      <c r="O934" s="2">
        <v>0</v>
      </c>
      <c r="P934" s="2">
        <v>0</v>
      </c>
    </row>
    <row r="935" spans="1:16" ht="14.25" hidden="1" customHeight="1">
      <c r="A935" s="5" t="s">
        <v>1</v>
      </c>
      <c r="B935" s="100">
        <v>46266</v>
      </c>
      <c r="C935" s="66">
        <f t="shared" si="18"/>
        <v>9</v>
      </c>
      <c r="D935" s="66">
        <f t="shared" si="19"/>
        <v>2026</v>
      </c>
      <c r="E935" s="67">
        <f t="shared" si="20"/>
        <v>46266</v>
      </c>
      <c r="F935" s="21" t="s">
        <v>102</v>
      </c>
      <c r="N935" s="5" t="s">
        <v>5</v>
      </c>
      <c r="O935" s="2">
        <v>0</v>
      </c>
      <c r="P935" s="2">
        <v>300</v>
      </c>
    </row>
    <row r="936" spans="1:16" ht="14.25" hidden="1" customHeight="1">
      <c r="A936" s="5" t="s">
        <v>1</v>
      </c>
      <c r="B936" s="100">
        <v>46266</v>
      </c>
      <c r="C936" s="66">
        <f t="shared" si="18"/>
        <v>9</v>
      </c>
      <c r="D936" s="66">
        <f t="shared" si="19"/>
        <v>2026</v>
      </c>
      <c r="E936" s="67">
        <f t="shared" si="20"/>
        <v>46266</v>
      </c>
      <c r="F936" s="21" t="s">
        <v>17</v>
      </c>
      <c r="N936" s="5" t="s">
        <v>5</v>
      </c>
      <c r="O936" s="2">
        <v>15000</v>
      </c>
      <c r="P936" s="2">
        <v>0</v>
      </c>
    </row>
    <row r="937" spans="1:16" ht="14.25" customHeight="1">
      <c r="A937" s="5" t="s">
        <v>1</v>
      </c>
      <c r="B937" s="100">
        <v>46296</v>
      </c>
      <c r="C937" s="66">
        <f t="shared" si="18"/>
        <v>10</v>
      </c>
      <c r="D937" s="66">
        <f t="shared" si="19"/>
        <v>2026</v>
      </c>
      <c r="E937" s="67">
        <f t="shared" si="20"/>
        <v>46296</v>
      </c>
      <c r="F937" s="21" t="s">
        <v>16</v>
      </c>
      <c r="N937" s="5" t="s">
        <v>5</v>
      </c>
      <c r="O937" s="2">
        <v>45000</v>
      </c>
      <c r="P937" s="2">
        <v>0</v>
      </c>
    </row>
    <row r="938" spans="1:16" ht="14.25" hidden="1" customHeight="1">
      <c r="A938" s="5" t="s">
        <v>1</v>
      </c>
      <c r="B938" s="100">
        <v>46296</v>
      </c>
      <c r="C938" s="66">
        <f t="shared" si="18"/>
        <v>10</v>
      </c>
      <c r="D938" s="66">
        <f t="shared" si="19"/>
        <v>2026</v>
      </c>
      <c r="E938" s="67">
        <f t="shared" si="20"/>
        <v>46296</v>
      </c>
      <c r="F938" s="21" t="s">
        <v>37</v>
      </c>
      <c r="N938" s="5" t="s">
        <v>5</v>
      </c>
      <c r="O938" s="2">
        <v>0</v>
      </c>
      <c r="P938" s="2">
        <v>1658.0320000000002</v>
      </c>
    </row>
    <row r="939" spans="1:16" ht="14.25" hidden="1" customHeight="1">
      <c r="A939" s="5" t="s">
        <v>1</v>
      </c>
      <c r="B939" s="100">
        <v>46296</v>
      </c>
      <c r="C939" s="66">
        <f t="shared" si="18"/>
        <v>10</v>
      </c>
      <c r="D939" s="66">
        <f t="shared" si="19"/>
        <v>2026</v>
      </c>
      <c r="E939" s="67">
        <f t="shared" si="20"/>
        <v>46296</v>
      </c>
      <c r="F939" s="21" t="s">
        <v>161</v>
      </c>
      <c r="N939" s="5" t="s">
        <v>5</v>
      </c>
      <c r="O939" s="2">
        <v>0</v>
      </c>
      <c r="P939" s="2">
        <v>5000</v>
      </c>
    </row>
    <row r="940" spans="1:16" ht="14.25" hidden="1" customHeight="1">
      <c r="A940" s="5" t="s">
        <v>1</v>
      </c>
      <c r="B940" s="100">
        <v>46296</v>
      </c>
      <c r="C940" s="66">
        <f t="shared" si="18"/>
        <v>10</v>
      </c>
      <c r="D940" s="66">
        <f t="shared" si="19"/>
        <v>2026</v>
      </c>
      <c r="E940" s="67">
        <f t="shared" si="20"/>
        <v>46296</v>
      </c>
      <c r="F940" s="21" t="s">
        <v>40</v>
      </c>
      <c r="N940" s="5" t="s">
        <v>5</v>
      </c>
      <c r="O940" s="2">
        <v>0</v>
      </c>
      <c r="P940" s="2">
        <v>2279.7940000000003</v>
      </c>
    </row>
    <row r="941" spans="1:16" ht="14.25" hidden="1" customHeight="1">
      <c r="A941" s="5" t="s">
        <v>1</v>
      </c>
      <c r="B941" s="100">
        <v>46296</v>
      </c>
      <c r="C941" s="66">
        <f t="shared" si="18"/>
        <v>10</v>
      </c>
      <c r="D941" s="66">
        <f t="shared" si="19"/>
        <v>2026</v>
      </c>
      <c r="E941" s="67">
        <f t="shared" si="20"/>
        <v>46296</v>
      </c>
      <c r="F941" s="21" t="s">
        <v>43</v>
      </c>
      <c r="N941" s="5" t="s">
        <v>5</v>
      </c>
      <c r="O941" s="2">
        <v>0</v>
      </c>
      <c r="P941" s="101">
        <v>20725.400000000001</v>
      </c>
    </row>
    <row r="942" spans="1:16" ht="14.25" hidden="1" customHeight="1">
      <c r="A942" s="5" t="s">
        <v>1</v>
      </c>
      <c r="B942" s="100">
        <v>46296</v>
      </c>
      <c r="C942" s="66">
        <f t="shared" si="18"/>
        <v>10</v>
      </c>
      <c r="D942" s="66">
        <f t="shared" si="19"/>
        <v>2026</v>
      </c>
      <c r="E942" s="67">
        <f t="shared" si="20"/>
        <v>46296</v>
      </c>
      <c r="F942" s="21" t="s">
        <v>44</v>
      </c>
      <c r="N942" s="5" t="s">
        <v>5</v>
      </c>
      <c r="O942" s="2">
        <v>0</v>
      </c>
      <c r="P942" s="2">
        <v>140.51</v>
      </c>
    </row>
    <row r="943" spans="1:16" ht="14.25" hidden="1" customHeight="1">
      <c r="A943" s="5" t="s">
        <v>1</v>
      </c>
      <c r="B943" s="100">
        <v>46296</v>
      </c>
      <c r="C943" s="66">
        <f t="shared" si="18"/>
        <v>10</v>
      </c>
      <c r="D943" s="66">
        <f t="shared" si="19"/>
        <v>2026</v>
      </c>
      <c r="E943" s="67">
        <f t="shared" si="20"/>
        <v>46296</v>
      </c>
      <c r="F943" s="21" t="s">
        <v>46</v>
      </c>
      <c r="N943" s="5" t="s">
        <v>5</v>
      </c>
      <c r="O943" s="2">
        <v>0</v>
      </c>
      <c r="P943" s="2">
        <v>401</v>
      </c>
    </row>
    <row r="944" spans="1:16" ht="14.25" hidden="1" customHeight="1">
      <c r="A944" s="5" t="s">
        <v>1</v>
      </c>
      <c r="B944" s="100">
        <v>46296</v>
      </c>
      <c r="C944" s="66">
        <f t="shared" si="18"/>
        <v>10</v>
      </c>
      <c r="D944" s="66">
        <f t="shared" si="19"/>
        <v>2026</v>
      </c>
      <c r="E944" s="67">
        <f t="shared" si="20"/>
        <v>46296</v>
      </c>
      <c r="F944" s="21" t="s">
        <v>47</v>
      </c>
      <c r="N944" s="5" t="s">
        <v>5</v>
      </c>
      <c r="O944" s="2">
        <v>0</v>
      </c>
      <c r="P944" s="2">
        <v>1650</v>
      </c>
    </row>
    <row r="945" spans="1:16" ht="14.25" hidden="1" customHeight="1">
      <c r="A945" s="5" t="s">
        <v>1</v>
      </c>
      <c r="B945" s="100">
        <v>46296</v>
      </c>
      <c r="C945" s="66">
        <f t="shared" si="18"/>
        <v>10</v>
      </c>
      <c r="D945" s="66">
        <f t="shared" si="19"/>
        <v>2026</v>
      </c>
      <c r="E945" s="67">
        <f t="shared" si="20"/>
        <v>46296</v>
      </c>
      <c r="F945" s="21" t="s">
        <v>50</v>
      </c>
      <c r="N945" s="5" t="s">
        <v>5</v>
      </c>
      <c r="O945" s="2">
        <v>0</v>
      </c>
      <c r="P945" s="2">
        <v>3500</v>
      </c>
    </row>
    <row r="946" spans="1:16" ht="14.25" hidden="1" customHeight="1">
      <c r="A946" s="5" t="s">
        <v>1</v>
      </c>
      <c r="B946" s="100">
        <v>46296</v>
      </c>
      <c r="C946" s="66">
        <f t="shared" si="18"/>
        <v>10</v>
      </c>
      <c r="D946" s="66">
        <f t="shared" si="19"/>
        <v>2026</v>
      </c>
      <c r="E946" s="67">
        <f t="shared" si="20"/>
        <v>46296</v>
      </c>
      <c r="F946" s="21" t="s">
        <v>54</v>
      </c>
      <c r="N946" s="5" t="s">
        <v>5</v>
      </c>
      <c r="O946" s="2">
        <v>0</v>
      </c>
      <c r="P946" s="2">
        <v>161</v>
      </c>
    </row>
    <row r="947" spans="1:16" ht="14.25" hidden="1" customHeight="1">
      <c r="A947" s="5" t="s">
        <v>1</v>
      </c>
      <c r="B947" s="100">
        <v>46296</v>
      </c>
      <c r="C947" s="66">
        <f t="shared" si="18"/>
        <v>10</v>
      </c>
      <c r="D947" s="66">
        <f t="shared" si="19"/>
        <v>2026</v>
      </c>
      <c r="E947" s="67">
        <f t="shared" si="20"/>
        <v>46296</v>
      </c>
      <c r="F947" s="21" t="s">
        <v>57</v>
      </c>
      <c r="N947" s="5" t="s">
        <v>5</v>
      </c>
      <c r="O947" s="2">
        <v>0</v>
      </c>
      <c r="P947" s="2">
        <v>12108.64</v>
      </c>
    </row>
    <row r="948" spans="1:16" ht="14.25" hidden="1" customHeight="1">
      <c r="A948" s="5" t="s">
        <v>1</v>
      </c>
      <c r="B948" s="100">
        <v>46296</v>
      </c>
      <c r="C948" s="66">
        <f t="shared" si="18"/>
        <v>10</v>
      </c>
      <c r="D948" s="66">
        <f t="shared" si="19"/>
        <v>2026</v>
      </c>
      <c r="E948" s="67">
        <f t="shared" si="20"/>
        <v>46296</v>
      </c>
      <c r="F948" s="21" t="s">
        <v>60</v>
      </c>
      <c r="N948" s="5" t="s">
        <v>5</v>
      </c>
      <c r="O948" s="2">
        <v>0</v>
      </c>
      <c r="P948" s="2">
        <v>400</v>
      </c>
    </row>
    <row r="949" spans="1:16" ht="14.25" hidden="1" customHeight="1">
      <c r="A949" s="5" t="s">
        <v>1</v>
      </c>
      <c r="B949" s="100">
        <v>46296</v>
      </c>
      <c r="C949" s="66">
        <f t="shared" si="18"/>
        <v>10</v>
      </c>
      <c r="D949" s="66">
        <f t="shared" si="19"/>
        <v>2026</v>
      </c>
      <c r="E949" s="67">
        <f t="shared" si="20"/>
        <v>46296</v>
      </c>
      <c r="F949" s="21" t="s">
        <v>61</v>
      </c>
      <c r="N949" s="5" t="s">
        <v>5</v>
      </c>
      <c r="O949" s="2">
        <v>0</v>
      </c>
      <c r="P949" s="2">
        <v>180</v>
      </c>
    </row>
    <row r="950" spans="1:16" ht="14.25" hidden="1" customHeight="1">
      <c r="A950" s="5" t="s">
        <v>1</v>
      </c>
      <c r="B950" s="100">
        <v>46296</v>
      </c>
      <c r="C950" s="66">
        <f t="shared" si="18"/>
        <v>10</v>
      </c>
      <c r="D950" s="66">
        <f t="shared" si="19"/>
        <v>2026</v>
      </c>
      <c r="E950" s="67">
        <f t="shared" si="20"/>
        <v>46296</v>
      </c>
      <c r="F950" s="21" t="s">
        <v>66</v>
      </c>
      <c r="N950" s="5" t="s">
        <v>5</v>
      </c>
      <c r="O950" s="2">
        <v>0</v>
      </c>
      <c r="P950" s="2">
        <v>300</v>
      </c>
    </row>
    <row r="951" spans="1:16" ht="14.25" hidden="1" customHeight="1">
      <c r="A951" s="5" t="s">
        <v>1</v>
      </c>
      <c r="B951" s="100">
        <v>46296</v>
      </c>
      <c r="C951" s="66">
        <f t="shared" si="18"/>
        <v>10</v>
      </c>
      <c r="D951" s="66">
        <f t="shared" si="19"/>
        <v>2026</v>
      </c>
      <c r="E951" s="67">
        <f t="shared" si="20"/>
        <v>46296</v>
      </c>
      <c r="F951" s="21" t="s">
        <v>582</v>
      </c>
      <c r="N951" s="5" t="s">
        <v>5</v>
      </c>
      <c r="O951" s="2">
        <v>0</v>
      </c>
      <c r="P951" s="2">
        <v>380</v>
      </c>
    </row>
    <row r="952" spans="1:16" ht="14.25" hidden="1" customHeight="1">
      <c r="A952" s="5" t="s">
        <v>1</v>
      </c>
      <c r="B952" s="100">
        <v>46296</v>
      </c>
      <c r="C952" s="66">
        <f t="shared" si="18"/>
        <v>10</v>
      </c>
      <c r="D952" s="66">
        <f t="shared" si="19"/>
        <v>2026</v>
      </c>
      <c r="E952" s="67">
        <f t="shared" si="20"/>
        <v>46296</v>
      </c>
      <c r="F952" s="21" t="s">
        <v>85</v>
      </c>
      <c r="N952" s="5" t="s">
        <v>5</v>
      </c>
      <c r="O952" s="2">
        <v>0</v>
      </c>
      <c r="P952" s="2">
        <v>579.65</v>
      </c>
    </row>
    <row r="953" spans="1:16" ht="14.25" hidden="1" customHeight="1">
      <c r="A953" s="5" t="s">
        <v>1</v>
      </c>
      <c r="B953" s="100">
        <v>46296</v>
      </c>
      <c r="C953" s="66">
        <f t="shared" si="18"/>
        <v>10</v>
      </c>
      <c r="D953" s="66">
        <f t="shared" si="19"/>
        <v>2026</v>
      </c>
      <c r="E953" s="67">
        <f t="shared" si="20"/>
        <v>46296</v>
      </c>
      <c r="F953" s="21" t="s">
        <v>87</v>
      </c>
      <c r="N953" s="5" t="s">
        <v>5</v>
      </c>
      <c r="O953" s="2">
        <v>0</v>
      </c>
      <c r="P953" s="2">
        <v>8500</v>
      </c>
    </row>
    <row r="954" spans="1:16" ht="14.25" hidden="1" customHeight="1">
      <c r="A954" s="5" t="s">
        <v>1</v>
      </c>
      <c r="B954" s="100">
        <v>46296</v>
      </c>
      <c r="C954" s="66">
        <f t="shared" si="18"/>
        <v>10</v>
      </c>
      <c r="D954" s="66">
        <f t="shared" si="19"/>
        <v>2026</v>
      </c>
      <c r="E954" s="67">
        <f t="shared" si="20"/>
        <v>46296</v>
      </c>
      <c r="F954" s="21" t="s">
        <v>91</v>
      </c>
      <c r="N954" s="5" t="s">
        <v>5</v>
      </c>
      <c r="O954" s="2">
        <v>0</v>
      </c>
      <c r="P954" s="2">
        <v>0</v>
      </c>
    </row>
    <row r="955" spans="1:16" ht="14.25" hidden="1" customHeight="1">
      <c r="A955" s="5" t="s">
        <v>1</v>
      </c>
      <c r="B955" s="100">
        <v>46296</v>
      </c>
      <c r="C955" s="66">
        <f t="shared" si="18"/>
        <v>10</v>
      </c>
      <c r="D955" s="66">
        <f t="shared" si="19"/>
        <v>2026</v>
      </c>
      <c r="E955" s="67">
        <f t="shared" si="20"/>
        <v>46296</v>
      </c>
      <c r="F955" s="21" t="s">
        <v>102</v>
      </c>
      <c r="N955" s="5" t="s">
        <v>5</v>
      </c>
      <c r="O955" s="2">
        <v>0</v>
      </c>
      <c r="P955" s="2">
        <v>300</v>
      </c>
    </row>
    <row r="956" spans="1:16" ht="14.25" hidden="1" customHeight="1">
      <c r="A956" s="5" t="s">
        <v>1</v>
      </c>
      <c r="B956" s="100">
        <v>46296</v>
      </c>
      <c r="C956" s="66">
        <f t="shared" si="18"/>
        <v>10</v>
      </c>
      <c r="D956" s="66">
        <f t="shared" si="19"/>
        <v>2026</v>
      </c>
      <c r="E956" s="67">
        <f t="shared" si="20"/>
        <v>46296</v>
      </c>
      <c r="F956" s="21" t="s">
        <v>17</v>
      </c>
      <c r="N956" s="5" t="s">
        <v>5</v>
      </c>
      <c r="O956" s="2">
        <v>15000</v>
      </c>
      <c r="P956" s="2">
        <v>0</v>
      </c>
    </row>
    <row r="957" spans="1:16" ht="14.25" customHeight="1">
      <c r="A957" s="5" t="s">
        <v>1</v>
      </c>
      <c r="B957" s="100">
        <v>46327</v>
      </c>
      <c r="C957" s="66">
        <f t="shared" si="18"/>
        <v>11</v>
      </c>
      <c r="D957" s="66">
        <f t="shared" si="19"/>
        <v>2026</v>
      </c>
      <c r="E957" s="67">
        <f t="shared" si="20"/>
        <v>46327</v>
      </c>
      <c r="F957" s="21" t="s">
        <v>16</v>
      </c>
      <c r="N957" s="5" t="s">
        <v>5</v>
      </c>
      <c r="O957" s="2">
        <v>45000</v>
      </c>
      <c r="P957" s="2">
        <v>0</v>
      </c>
    </row>
    <row r="958" spans="1:16" ht="14.25" hidden="1" customHeight="1">
      <c r="A958" s="5" t="s">
        <v>1</v>
      </c>
      <c r="B958" s="100">
        <v>46327</v>
      </c>
      <c r="C958" s="66">
        <f t="shared" si="18"/>
        <v>11</v>
      </c>
      <c r="D958" s="66">
        <f t="shared" si="19"/>
        <v>2026</v>
      </c>
      <c r="E958" s="67">
        <f t="shared" si="20"/>
        <v>46327</v>
      </c>
      <c r="F958" s="21" t="s">
        <v>37</v>
      </c>
      <c r="N958" s="5" t="s">
        <v>5</v>
      </c>
      <c r="O958" s="2">
        <v>0</v>
      </c>
      <c r="P958" s="2">
        <v>1658.0320000000002</v>
      </c>
    </row>
    <row r="959" spans="1:16" ht="14.25" hidden="1" customHeight="1">
      <c r="A959" s="5" t="s">
        <v>1</v>
      </c>
      <c r="B959" s="100">
        <v>46327</v>
      </c>
      <c r="C959" s="66">
        <f t="shared" si="18"/>
        <v>11</v>
      </c>
      <c r="D959" s="66">
        <f t="shared" si="19"/>
        <v>2026</v>
      </c>
      <c r="E959" s="67">
        <f t="shared" si="20"/>
        <v>46327</v>
      </c>
      <c r="F959" s="21" t="s">
        <v>161</v>
      </c>
      <c r="N959" s="5" t="s">
        <v>5</v>
      </c>
      <c r="O959" s="2">
        <v>0</v>
      </c>
      <c r="P959" s="2">
        <v>5000</v>
      </c>
    </row>
    <row r="960" spans="1:16" ht="14.25" hidden="1" customHeight="1">
      <c r="A960" s="5" t="s">
        <v>1</v>
      </c>
      <c r="B960" s="100">
        <v>46327</v>
      </c>
      <c r="C960" s="66">
        <f t="shared" si="18"/>
        <v>11</v>
      </c>
      <c r="D960" s="66">
        <f t="shared" si="19"/>
        <v>2026</v>
      </c>
      <c r="E960" s="67">
        <f t="shared" si="20"/>
        <v>46327</v>
      </c>
      <c r="F960" s="21" t="s">
        <v>40</v>
      </c>
      <c r="N960" s="5" t="s">
        <v>5</v>
      </c>
      <c r="O960" s="2">
        <v>0</v>
      </c>
      <c r="P960" s="2">
        <v>2279.7940000000003</v>
      </c>
    </row>
    <row r="961" spans="1:16" ht="14.25" hidden="1" customHeight="1">
      <c r="A961" s="5" t="s">
        <v>1</v>
      </c>
      <c r="B961" s="100">
        <v>46327</v>
      </c>
      <c r="C961" s="66">
        <f t="shared" si="18"/>
        <v>11</v>
      </c>
      <c r="D961" s="66">
        <f t="shared" si="19"/>
        <v>2026</v>
      </c>
      <c r="E961" s="67">
        <f t="shared" si="20"/>
        <v>46327</v>
      </c>
      <c r="F961" s="21" t="s">
        <v>43</v>
      </c>
      <c r="N961" s="5" t="s">
        <v>5</v>
      </c>
      <c r="O961" s="2">
        <v>0</v>
      </c>
      <c r="P961" s="101">
        <v>20725.400000000001</v>
      </c>
    </row>
    <row r="962" spans="1:16" ht="14.25" hidden="1" customHeight="1">
      <c r="A962" s="5" t="s">
        <v>1</v>
      </c>
      <c r="B962" s="100">
        <v>46327</v>
      </c>
      <c r="C962" s="66">
        <f t="shared" si="18"/>
        <v>11</v>
      </c>
      <c r="D962" s="66">
        <f t="shared" si="19"/>
        <v>2026</v>
      </c>
      <c r="E962" s="67">
        <f t="shared" si="20"/>
        <v>46327</v>
      </c>
      <c r="F962" s="21" t="s">
        <v>44</v>
      </c>
      <c r="N962" s="5" t="s">
        <v>5</v>
      </c>
      <c r="O962" s="2">
        <v>0</v>
      </c>
      <c r="P962" s="2">
        <v>140.51</v>
      </c>
    </row>
    <row r="963" spans="1:16" ht="14.25" hidden="1" customHeight="1">
      <c r="A963" s="5" t="s">
        <v>1</v>
      </c>
      <c r="B963" s="100">
        <v>46327</v>
      </c>
      <c r="C963" s="66">
        <f t="shared" si="18"/>
        <v>11</v>
      </c>
      <c r="D963" s="66">
        <f t="shared" si="19"/>
        <v>2026</v>
      </c>
      <c r="E963" s="67">
        <f t="shared" si="20"/>
        <v>46327</v>
      </c>
      <c r="F963" s="21" t="s">
        <v>46</v>
      </c>
      <c r="N963" s="5" t="s">
        <v>5</v>
      </c>
      <c r="O963" s="2">
        <v>0</v>
      </c>
      <c r="P963" s="2">
        <v>401</v>
      </c>
    </row>
    <row r="964" spans="1:16" ht="14.25" hidden="1" customHeight="1">
      <c r="A964" s="5" t="s">
        <v>1</v>
      </c>
      <c r="B964" s="100">
        <v>46327</v>
      </c>
      <c r="C964" s="66">
        <f t="shared" si="18"/>
        <v>11</v>
      </c>
      <c r="D964" s="66">
        <f t="shared" si="19"/>
        <v>2026</v>
      </c>
      <c r="E964" s="67">
        <f t="shared" si="20"/>
        <v>46327</v>
      </c>
      <c r="F964" s="21" t="s">
        <v>47</v>
      </c>
      <c r="N964" s="5" t="s">
        <v>5</v>
      </c>
      <c r="O964" s="2">
        <v>0</v>
      </c>
      <c r="P964" s="2">
        <v>1650</v>
      </c>
    </row>
    <row r="965" spans="1:16" ht="14.25" hidden="1" customHeight="1">
      <c r="A965" s="5" t="s">
        <v>1</v>
      </c>
      <c r="B965" s="100">
        <v>46327</v>
      </c>
      <c r="C965" s="66">
        <f t="shared" si="18"/>
        <v>11</v>
      </c>
      <c r="D965" s="66">
        <f t="shared" si="19"/>
        <v>2026</v>
      </c>
      <c r="E965" s="67">
        <f t="shared" si="20"/>
        <v>46327</v>
      </c>
      <c r="F965" s="21" t="s">
        <v>50</v>
      </c>
      <c r="N965" s="5" t="s">
        <v>5</v>
      </c>
      <c r="O965" s="2">
        <v>0</v>
      </c>
      <c r="P965" s="2">
        <v>3500</v>
      </c>
    </row>
    <row r="966" spans="1:16" ht="14.25" hidden="1" customHeight="1">
      <c r="A966" s="5" t="s">
        <v>1</v>
      </c>
      <c r="B966" s="100">
        <v>46327</v>
      </c>
      <c r="C966" s="66">
        <f t="shared" si="18"/>
        <v>11</v>
      </c>
      <c r="D966" s="66">
        <f t="shared" si="19"/>
        <v>2026</v>
      </c>
      <c r="E966" s="67">
        <f t="shared" si="20"/>
        <v>46327</v>
      </c>
      <c r="F966" s="21" t="s">
        <v>54</v>
      </c>
      <c r="N966" s="5" t="s">
        <v>5</v>
      </c>
      <c r="O966" s="2">
        <v>0</v>
      </c>
      <c r="P966" s="2">
        <v>161</v>
      </c>
    </row>
    <row r="967" spans="1:16" ht="14.25" hidden="1" customHeight="1">
      <c r="A967" s="5" t="s">
        <v>1</v>
      </c>
      <c r="B967" s="100">
        <v>46327</v>
      </c>
      <c r="C967" s="66">
        <f t="shared" si="18"/>
        <v>11</v>
      </c>
      <c r="D967" s="66">
        <f t="shared" si="19"/>
        <v>2026</v>
      </c>
      <c r="E967" s="67">
        <f t="shared" si="20"/>
        <v>46327</v>
      </c>
      <c r="F967" s="21" t="s">
        <v>57</v>
      </c>
      <c r="N967" s="5" t="s">
        <v>5</v>
      </c>
      <c r="O967" s="2">
        <v>0</v>
      </c>
      <c r="P967" s="2">
        <v>12108.64</v>
      </c>
    </row>
    <row r="968" spans="1:16" ht="14.25" hidden="1" customHeight="1">
      <c r="A968" s="5" t="s">
        <v>1</v>
      </c>
      <c r="B968" s="100">
        <v>46327</v>
      </c>
      <c r="C968" s="66">
        <f t="shared" si="18"/>
        <v>11</v>
      </c>
      <c r="D968" s="66">
        <f t="shared" si="19"/>
        <v>2026</v>
      </c>
      <c r="E968" s="67">
        <f t="shared" si="20"/>
        <v>46327</v>
      </c>
      <c r="F968" s="21" t="s">
        <v>60</v>
      </c>
      <c r="N968" s="5" t="s">
        <v>5</v>
      </c>
      <c r="O968" s="2">
        <v>0</v>
      </c>
      <c r="P968" s="2">
        <v>400</v>
      </c>
    </row>
    <row r="969" spans="1:16" ht="14.25" hidden="1" customHeight="1">
      <c r="A969" s="5" t="s">
        <v>1</v>
      </c>
      <c r="B969" s="100">
        <v>46327</v>
      </c>
      <c r="C969" s="66">
        <f t="shared" si="18"/>
        <v>11</v>
      </c>
      <c r="D969" s="66">
        <f t="shared" si="19"/>
        <v>2026</v>
      </c>
      <c r="E969" s="67">
        <f t="shared" si="20"/>
        <v>46327</v>
      </c>
      <c r="F969" s="21" t="s">
        <v>61</v>
      </c>
      <c r="N969" s="5" t="s">
        <v>5</v>
      </c>
      <c r="O969" s="2">
        <v>0</v>
      </c>
      <c r="P969" s="2">
        <v>180</v>
      </c>
    </row>
    <row r="970" spans="1:16" ht="14.25" hidden="1" customHeight="1">
      <c r="A970" s="5" t="s">
        <v>1</v>
      </c>
      <c r="B970" s="100">
        <v>46327</v>
      </c>
      <c r="C970" s="66">
        <f t="shared" si="18"/>
        <v>11</v>
      </c>
      <c r="D970" s="66">
        <f t="shared" si="19"/>
        <v>2026</v>
      </c>
      <c r="E970" s="67">
        <f t="shared" si="20"/>
        <v>46327</v>
      </c>
      <c r="F970" s="21" t="s">
        <v>66</v>
      </c>
      <c r="N970" s="5" t="s">
        <v>5</v>
      </c>
      <c r="O970" s="2">
        <v>0</v>
      </c>
      <c r="P970" s="2">
        <v>300</v>
      </c>
    </row>
    <row r="971" spans="1:16" ht="14.25" hidden="1" customHeight="1">
      <c r="A971" s="5" t="s">
        <v>1</v>
      </c>
      <c r="B971" s="100">
        <v>46327</v>
      </c>
      <c r="C971" s="66">
        <f t="shared" si="18"/>
        <v>11</v>
      </c>
      <c r="D971" s="66">
        <f t="shared" si="19"/>
        <v>2026</v>
      </c>
      <c r="E971" s="67">
        <f t="shared" si="20"/>
        <v>46327</v>
      </c>
      <c r="F971" s="21" t="s">
        <v>582</v>
      </c>
      <c r="N971" s="5" t="s">
        <v>5</v>
      </c>
      <c r="O971" s="2">
        <v>0</v>
      </c>
      <c r="P971" s="2">
        <v>380</v>
      </c>
    </row>
    <row r="972" spans="1:16" ht="14.25" hidden="1" customHeight="1">
      <c r="A972" s="5" t="s">
        <v>1</v>
      </c>
      <c r="B972" s="100">
        <v>46327</v>
      </c>
      <c r="C972" s="66">
        <f t="shared" si="18"/>
        <v>11</v>
      </c>
      <c r="D972" s="66">
        <f t="shared" si="19"/>
        <v>2026</v>
      </c>
      <c r="E972" s="67">
        <f t="shared" si="20"/>
        <v>46327</v>
      </c>
      <c r="F972" s="21" t="s">
        <v>85</v>
      </c>
      <c r="N972" s="5" t="s">
        <v>5</v>
      </c>
      <c r="O972" s="2">
        <v>0</v>
      </c>
      <c r="P972" s="2">
        <v>579.65</v>
      </c>
    </row>
    <row r="973" spans="1:16" ht="14.25" hidden="1" customHeight="1">
      <c r="A973" s="5" t="s">
        <v>1</v>
      </c>
      <c r="B973" s="100">
        <v>46327</v>
      </c>
      <c r="C973" s="66">
        <f t="shared" si="18"/>
        <v>11</v>
      </c>
      <c r="D973" s="66">
        <f t="shared" si="19"/>
        <v>2026</v>
      </c>
      <c r="E973" s="67">
        <f t="shared" si="20"/>
        <v>46327</v>
      </c>
      <c r="F973" s="21" t="s">
        <v>87</v>
      </c>
      <c r="N973" s="5" t="s">
        <v>5</v>
      </c>
      <c r="O973" s="2">
        <v>0</v>
      </c>
      <c r="P973" s="2">
        <v>8500</v>
      </c>
    </row>
    <row r="974" spans="1:16" ht="14.25" hidden="1" customHeight="1">
      <c r="A974" s="5" t="s">
        <v>1</v>
      </c>
      <c r="B974" s="100">
        <v>46327</v>
      </c>
      <c r="C974" s="66">
        <f t="shared" si="18"/>
        <v>11</v>
      </c>
      <c r="D974" s="66">
        <f t="shared" si="19"/>
        <v>2026</v>
      </c>
      <c r="E974" s="67">
        <f t="shared" si="20"/>
        <v>46327</v>
      </c>
      <c r="F974" s="21" t="s">
        <v>91</v>
      </c>
      <c r="N974" s="5" t="s">
        <v>5</v>
      </c>
      <c r="O974" s="2">
        <v>0</v>
      </c>
      <c r="P974" s="2">
        <v>0</v>
      </c>
    </row>
    <row r="975" spans="1:16" ht="14.25" hidden="1" customHeight="1">
      <c r="A975" s="5" t="s">
        <v>1</v>
      </c>
      <c r="B975" s="100">
        <v>46327</v>
      </c>
      <c r="C975" s="66">
        <f t="shared" si="18"/>
        <v>11</v>
      </c>
      <c r="D975" s="66">
        <f t="shared" si="19"/>
        <v>2026</v>
      </c>
      <c r="E975" s="67">
        <f t="shared" si="20"/>
        <v>46327</v>
      </c>
      <c r="F975" s="21" t="s">
        <v>102</v>
      </c>
      <c r="N975" s="5" t="s">
        <v>5</v>
      </c>
      <c r="O975" s="2">
        <v>0</v>
      </c>
      <c r="P975" s="2">
        <v>300</v>
      </c>
    </row>
    <row r="976" spans="1:16" ht="14.25" hidden="1" customHeight="1">
      <c r="A976" s="5" t="s">
        <v>1</v>
      </c>
      <c r="B976" s="100">
        <v>46327</v>
      </c>
      <c r="C976" s="66">
        <f t="shared" si="18"/>
        <v>11</v>
      </c>
      <c r="D976" s="66">
        <f t="shared" si="19"/>
        <v>2026</v>
      </c>
      <c r="E976" s="67">
        <f t="shared" si="20"/>
        <v>46327</v>
      </c>
      <c r="F976" s="21" t="s">
        <v>17</v>
      </c>
      <c r="N976" s="5" t="s">
        <v>5</v>
      </c>
      <c r="O976" s="2">
        <v>15000</v>
      </c>
      <c r="P976" s="2">
        <v>0</v>
      </c>
    </row>
    <row r="977" spans="1:16" ht="14.25" customHeight="1">
      <c r="A977" s="5" t="s">
        <v>1</v>
      </c>
      <c r="B977" s="100">
        <v>46357</v>
      </c>
      <c r="C977" s="66">
        <f t="shared" si="18"/>
        <v>12</v>
      </c>
      <c r="D977" s="66">
        <f t="shared" si="19"/>
        <v>2026</v>
      </c>
      <c r="E977" s="67">
        <f t="shared" si="20"/>
        <v>46357</v>
      </c>
      <c r="F977" s="21" t="s">
        <v>16</v>
      </c>
      <c r="N977" s="5" t="s">
        <v>5</v>
      </c>
      <c r="O977" s="2">
        <v>45000</v>
      </c>
      <c r="P977" s="2">
        <v>0</v>
      </c>
    </row>
    <row r="978" spans="1:16" ht="14.25" hidden="1" customHeight="1">
      <c r="A978" s="5" t="s">
        <v>1</v>
      </c>
      <c r="B978" s="100">
        <v>46357</v>
      </c>
      <c r="C978" s="66">
        <f t="shared" si="18"/>
        <v>12</v>
      </c>
      <c r="D978" s="66">
        <f t="shared" si="19"/>
        <v>2026</v>
      </c>
      <c r="E978" s="67">
        <f t="shared" si="20"/>
        <v>46357</v>
      </c>
      <c r="F978" s="21" t="s">
        <v>37</v>
      </c>
      <c r="N978" s="5" t="s">
        <v>5</v>
      </c>
      <c r="O978" s="2">
        <v>0</v>
      </c>
      <c r="P978" s="2">
        <v>1658.0320000000002</v>
      </c>
    </row>
    <row r="979" spans="1:16" ht="14.25" hidden="1" customHeight="1">
      <c r="A979" s="5" t="s">
        <v>1</v>
      </c>
      <c r="B979" s="100">
        <v>46357</v>
      </c>
      <c r="C979" s="66">
        <f t="shared" si="18"/>
        <v>12</v>
      </c>
      <c r="D979" s="66">
        <f t="shared" si="19"/>
        <v>2026</v>
      </c>
      <c r="E979" s="67">
        <f t="shared" si="20"/>
        <v>46357</v>
      </c>
      <c r="F979" s="21" t="s">
        <v>161</v>
      </c>
      <c r="N979" s="5" t="s">
        <v>5</v>
      </c>
      <c r="O979" s="2">
        <v>0</v>
      </c>
      <c r="P979" s="2">
        <v>5000</v>
      </c>
    </row>
    <row r="980" spans="1:16" ht="14.25" hidden="1" customHeight="1">
      <c r="A980" s="5" t="s">
        <v>1</v>
      </c>
      <c r="B980" s="100">
        <v>46357</v>
      </c>
      <c r="C980" s="66">
        <f t="shared" si="18"/>
        <v>12</v>
      </c>
      <c r="D980" s="66">
        <f t="shared" si="19"/>
        <v>2026</v>
      </c>
      <c r="E980" s="67">
        <f t="shared" si="20"/>
        <v>46357</v>
      </c>
      <c r="F980" s="21" t="s">
        <v>40</v>
      </c>
      <c r="N980" s="5" t="s">
        <v>5</v>
      </c>
      <c r="O980" s="2">
        <v>0</v>
      </c>
      <c r="P980" s="2">
        <v>2279.7940000000003</v>
      </c>
    </row>
    <row r="981" spans="1:16" ht="14.25" hidden="1" customHeight="1">
      <c r="A981" s="5" t="s">
        <v>1</v>
      </c>
      <c r="B981" s="100">
        <v>46357</v>
      </c>
      <c r="C981" s="66">
        <f t="shared" si="18"/>
        <v>12</v>
      </c>
      <c r="D981" s="66">
        <f t="shared" si="19"/>
        <v>2026</v>
      </c>
      <c r="E981" s="67">
        <f t="shared" si="20"/>
        <v>46357</v>
      </c>
      <c r="F981" s="21" t="s">
        <v>43</v>
      </c>
      <c r="N981" s="5" t="s">
        <v>5</v>
      </c>
      <c r="O981" s="2">
        <v>0</v>
      </c>
      <c r="P981" s="101">
        <v>20725.400000000001</v>
      </c>
    </row>
    <row r="982" spans="1:16" ht="14.25" hidden="1" customHeight="1">
      <c r="A982" s="5" t="s">
        <v>1</v>
      </c>
      <c r="B982" s="100">
        <v>46357</v>
      </c>
      <c r="C982" s="66">
        <f t="shared" si="18"/>
        <v>12</v>
      </c>
      <c r="D982" s="66">
        <f t="shared" si="19"/>
        <v>2026</v>
      </c>
      <c r="E982" s="67">
        <f t="shared" si="20"/>
        <v>46357</v>
      </c>
      <c r="F982" s="21" t="s">
        <v>44</v>
      </c>
      <c r="N982" s="5" t="s">
        <v>5</v>
      </c>
      <c r="O982" s="2">
        <v>0</v>
      </c>
      <c r="P982" s="2">
        <v>140.51</v>
      </c>
    </row>
    <row r="983" spans="1:16" ht="14.25" hidden="1" customHeight="1">
      <c r="A983" s="5" t="s">
        <v>1</v>
      </c>
      <c r="B983" s="100">
        <v>46357</v>
      </c>
      <c r="C983" s="66">
        <f t="shared" si="18"/>
        <v>12</v>
      </c>
      <c r="D983" s="66">
        <f t="shared" si="19"/>
        <v>2026</v>
      </c>
      <c r="E983" s="67">
        <f t="shared" si="20"/>
        <v>46357</v>
      </c>
      <c r="F983" s="21" t="s">
        <v>46</v>
      </c>
      <c r="N983" s="5" t="s">
        <v>5</v>
      </c>
      <c r="O983" s="2">
        <v>0</v>
      </c>
      <c r="P983" s="2">
        <v>401</v>
      </c>
    </row>
    <row r="984" spans="1:16" ht="14.25" hidden="1" customHeight="1">
      <c r="A984" s="5" t="s">
        <v>1</v>
      </c>
      <c r="B984" s="100">
        <v>46357</v>
      </c>
      <c r="C984" s="66">
        <f t="shared" si="18"/>
        <v>12</v>
      </c>
      <c r="D984" s="66">
        <f t="shared" si="19"/>
        <v>2026</v>
      </c>
      <c r="E984" s="67">
        <f t="shared" si="20"/>
        <v>46357</v>
      </c>
      <c r="F984" s="21" t="s">
        <v>47</v>
      </c>
      <c r="N984" s="5" t="s">
        <v>5</v>
      </c>
      <c r="O984" s="2">
        <v>0</v>
      </c>
      <c r="P984" s="2">
        <v>1650</v>
      </c>
    </row>
    <row r="985" spans="1:16" ht="14.25" hidden="1" customHeight="1">
      <c r="A985" s="5" t="s">
        <v>1</v>
      </c>
      <c r="B985" s="100">
        <v>46357</v>
      </c>
      <c r="C985" s="66">
        <f t="shared" si="18"/>
        <v>12</v>
      </c>
      <c r="D985" s="66">
        <f t="shared" si="19"/>
        <v>2026</v>
      </c>
      <c r="E985" s="67">
        <f t="shared" si="20"/>
        <v>46357</v>
      </c>
      <c r="F985" s="21" t="s">
        <v>50</v>
      </c>
      <c r="N985" s="5" t="s">
        <v>5</v>
      </c>
      <c r="O985" s="2">
        <v>0</v>
      </c>
      <c r="P985" s="2">
        <v>3500</v>
      </c>
    </row>
    <row r="986" spans="1:16" ht="14.25" hidden="1" customHeight="1">
      <c r="A986" s="5" t="s">
        <v>1</v>
      </c>
      <c r="B986" s="100">
        <v>46357</v>
      </c>
      <c r="C986" s="66">
        <f t="shared" si="18"/>
        <v>12</v>
      </c>
      <c r="D986" s="66">
        <f t="shared" si="19"/>
        <v>2026</v>
      </c>
      <c r="E986" s="67">
        <f t="shared" si="20"/>
        <v>46357</v>
      </c>
      <c r="F986" s="21" t="s">
        <v>54</v>
      </c>
      <c r="N986" s="5" t="s">
        <v>5</v>
      </c>
      <c r="O986" s="2">
        <v>0</v>
      </c>
      <c r="P986" s="2">
        <v>161</v>
      </c>
    </row>
    <row r="987" spans="1:16" ht="14.25" hidden="1" customHeight="1">
      <c r="A987" s="5" t="s">
        <v>1</v>
      </c>
      <c r="B987" s="100">
        <v>46357</v>
      </c>
      <c r="C987" s="66">
        <f t="shared" si="18"/>
        <v>12</v>
      </c>
      <c r="D987" s="66">
        <f t="shared" si="19"/>
        <v>2026</v>
      </c>
      <c r="E987" s="67">
        <f t="shared" si="20"/>
        <v>46357</v>
      </c>
      <c r="F987" s="21" t="s">
        <v>57</v>
      </c>
      <c r="N987" s="5" t="s">
        <v>5</v>
      </c>
      <c r="O987" s="2">
        <v>0</v>
      </c>
      <c r="P987" s="2">
        <v>12108.64</v>
      </c>
    </row>
    <row r="988" spans="1:16" ht="14.25" hidden="1" customHeight="1">
      <c r="A988" s="5" t="s">
        <v>1</v>
      </c>
      <c r="B988" s="100">
        <v>46357</v>
      </c>
      <c r="C988" s="66">
        <f t="shared" si="18"/>
        <v>12</v>
      </c>
      <c r="D988" s="66">
        <f t="shared" si="19"/>
        <v>2026</v>
      </c>
      <c r="E988" s="67">
        <f t="shared" si="20"/>
        <v>46357</v>
      </c>
      <c r="F988" s="21" t="s">
        <v>60</v>
      </c>
      <c r="N988" s="5" t="s">
        <v>5</v>
      </c>
      <c r="O988" s="2">
        <v>0</v>
      </c>
      <c r="P988" s="2">
        <v>400</v>
      </c>
    </row>
    <row r="989" spans="1:16" ht="14.25" hidden="1" customHeight="1">
      <c r="A989" s="5" t="s">
        <v>1</v>
      </c>
      <c r="B989" s="100">
        <v>46357</v>
      </c>
      <c r="C989" s="66">
        <f t="shared" si="18"/>
        <v>12</v>
      </c>
      <c r="D989" s="66">
        <f t="shared" si="19"/>
        <v>2026</v>
      </c>
      <c r="E989" s="67">
        <f t="shared" si="20"/>
        <v>46357</v>
      </c>
      <c r="F989" s="21" t="s">
        <v>61</v>
      </c>
      <c r="N989" s="5" t="s">
        <v>5</v>
      </c>
      <c r="O989" s="2">
        <v>0</v>
      </c>
      <c r="P989" s="2">
        <v>180</v>
      </c>
    </row>
    <row r="990" spans="1:16" ht="14.25" hidden="1" customHeight="1">
      <c r="A990" s="5" t="s">
        <v>1</v>
      </c>
      <c r="B990" s="100">
        <v>46357</v>
      </c>
      <c r="C990" s="66">
        <f t="shared" si="18"/>
        <v>12</v>
      </c>
      <c r="D990" s="66">
        <f t="shared" si="19"/>
        <v>2026</v>
      </c>
      <c r="E990" s="67">
        <f t="shared" si="20"/>
        <v>46357</v>
      </c>
      <c r="F990" s="21" t="s">
        <v>66</v>
      </c>
      <c r="N990" s="5" t="s">
        <v>5</v>
      </c>
      <c r="O990" s="2">
        <v>0</v>
      </c>
      <c r="P990" s="2">
        <v>300</v>
      </c>
    </row>
    <row r="991" spans="1:16" ht="14.25" hidden="1" customHeight="1">
      <c r="A991" s="5" t="s">
        <v>1</v>
      </c>
      <c r="B991" s="100">
        <v>46357</v>
      </c>
      <c r="C991" s="66">
        <f t="shared" si="18"/>
        <v>12</v>
      </c>
      <c r="D991" s="66">
        <f t="shared" si="19"/>
        <v>2026</v>
      </c>
      <c r="E991" s="67">
        <f t="shared" si="20"/>
        <v>46357</v>
      </c>
      <c r="F991" s="21" t="s">
        <v>582</v>
      </c>
      <c r="N991" s="5" t="s">
        <v>5</v>
      </c>
      <c r="O991" s="2">
        <v>0</v>
      </c>
      <c r="P991" s="2">
        <v>380</v>
      </c>
    </row>
    <row r="992" spans="1:16" ht="14.25" hidden="1" customHeight="1">
      <c r="A992" s="5" t="s">
        <v>1</v>
      </c>
      <c r="B992" s="100">
        <v>46357</v>
      </c>
      <c r="C992" s="66">
        <f t="shared" si="18"/>
        <v>12</v>
      </c>
      <c r="D992" s="66">
        <f t="shared" si="19"/>
        <v>2026</v>
      </c>
      <c r="E992" s="67">
        <f t="shared" si="20"/>
        <v>46357</v>
      </c>
      <c r="F992" s="21" t="s">
        <v>85</v>
      </c>
      <c r="N992" s="5" t="s">
        <v>5</v>
      </c>
      <c r="O992" s="2">
        <v>0</v>
      </c>
      <c r="P992" s="2">
        <v>579.65</v>
      </c>
    </row>
    <row r="993" spans="1:16" ht="14.25" hidden="1" customHeight="1">
      <c r="A993" s="5" t="s">
        <v>1</v>
      </c>
      <c r="B993" s="100">
        <v>46357</v>
      </c>
      <c r="C993" s="66">
        <f t="shared" si="18"/>
        <v>12</v>
      </c>
      <c r="D993" s="66">
        <f t="shared" si="19"/>
        <v>2026</v>
      </c>
      <c r="E993" s="67">
        <f t="shared" si="20"/>
        <v>46357</v>
      </c>
      <c r="F993" s="21" t="s">
        <v>87</v>
      </c>
      <c r="N993" s="5" t="s">
        <v>5</v>
      </c>
      <c r="O993" s="2">
        <v>0</v>
      </c>
      <c r="P993" s="2">
        <v>8500</v>
      </c>
    </row>
    <row r="994" spans="1:16" ht="14.25" hidden="1" customHeight="1">
      <c r="A994" s="5" t="s">
        <v>1</v>
      </c>
      <c r="B994" s="100">
        <v>46357</v>
      </c>
      <c r="C994" s="66">
        <f t="shared" si="18"/>
        <v>12</v>
      </c>
      <c r="D994" s="66">
        <f t="shared" si="19"/>
        <v>2026</v>
      </c>
      <c r="E994" s="67">
        <f t="shared" si="20"/>
        <v>46357</v>
      </c>
      <c r="F994" s="21" t="s">
        <v>91</v>
      </c>
      <c r="N994" s="5" t="s">
        <v>5</v>
      </c>
      <c r="O994" s="2">
        <v>0</v>
      </c>
      <c r="P994" s="2">
        <v>10000</v>
      </c>
    </row>
    <row r="995" spans="1:16" ht="14.25" hidden="1" customHeight="1">
      <c r="A995" s="5" t="s">
        <v>1</v>
      </c>
      <c r="B995" s="100">
        <v>46357</v>
      </c>
      <c r="C995" s="66">
        <f t="shared" si="18"/>
        <v>12</v>
      </c>
      <c r="D995" s="66">
        <f t="shared" si="19"/>
        <v>2026</v>
      </c>
      <c r="E995" s="67">
        <f t="shared" si="20"/>
        <v>46357</v>
      </c>
      <c r="F995" s="21" t="s">
        <v>102</v>
      </c>
      <c r="N995" s="5" t="s">
        <v>5</v>
      </c>
      <c r="O995" s="2">
        <v>0</v>
      </c>
      <c r="P995" s="2">
        <v>300</v>
      </c>
    </row>
    <row r="996" spans="1:16" ht="14.25" hidden="1" customHeight="1">
      <c r="A996" s="5" t="s">
        <v>1</v>
      </c>
      <c r="B996" s="100">
        <v>46357</v>
      </c>
      <c r="C996" s="66">
        <f t="shared" si="18"/>
        <v>12</v>
      </c>
      <c r="D996" s="66">
        <f t="shared" si="19"/>
        <v>2026</v>
      </c>
      <c r="E996" s="67">
        <f t="shared" si="20"/>
        <v>46357</v>
      </c>
      <c r="F996" s="21" t="s">
        <v>17</v>
      </c>
      <c r="N996" s="5" t="s">
        <v>5</v>
      </c>
      <c r="O996" s="2">
        <v>15000</v>
      </c>
      <c r="P996" s="2">
        <v>0</v>
      </c>
    </row>
    <row r="997" spans="1:16" ht="14.25" hidden="1" customHeight="1">
      <c r="A997" s="5" t="s">
        <v>1</v>
      </c>
      <c r="B997" s="100">
        <v>46357</v>
      </c>
      <c r="C997" s="66">
        <f t="shared" si="18"/>
        <v>12</v>
      </c>
      <c r="D997" s="66">
        <f t="shared" si="19"/>
        <v>2026</v>
      </c>
      <c r="E997" s="67">
        <f t="shared" si="20"/>
        <v>46357</v>
      </c>
      <c r="F997" s="21" t="s">
        <v>30</v>
      </c>
      <c r="N997" s="5" t="s">
        <v>5</v>
      </c>
      <c r="O997" s="2">
        <v>0</v>
      </c>
      <c r="P997" s="2">
        <v>20725.400000000001</v>
      </c>
    </row>
    <row r="998" spans="1:16" ht="14.25" hidden="1" customHeight="1">
      <c r="A998" s="5" t="s">
        <v>1</v>
      </c>
      <c r="B998" s="100">
        <v>46023</v>
      </c>
      <c r="C998" s="66">
        <f t="shared" si="18"/>
        <v>1</v>
      </c>
      <c r="D998" s="66">
        <f t="shared" si="19"/>
        <v>2026</v>
      </c>
      <c r="E998" s="67">
        <f t="shared" si="20"/>
        <v>46023</v>
      </c>
      <c r="F998" s="21" t="s">
        <v>339</v>
      </c>
      <c r="N998" s="5" t="s">
        <v>5</v>
      </c>
      <c r="O998" s="2">
        <v>30000</v>
      </c>
      <c r="P998" s="2">
        <v>0</v>
      </c>
    </row>
    <row r="999" spans="1:16" ht="14.25" hidden="1" customHeight="1">
      <c r="A999" s="5" t="s">
        <v>1</v>
      </c>
      <c r="B999" s="100">
        <v>46054</v>
      </c>
      <c r="C999" s="66">
        <f t="shared" si="18"/>
        <v>2</v>
      </c>
      <c r="D999" s="66">
        <f t="shared" si="19"/>
        <v>2026</v>
      </c>
      <c r="E999" s="67">
        <f t="shared" si="20"/>
        <v>46054</v>
      </c>
      <c r="F999" s="21" t="s">
        <v>339</v>
      </c>
      <c r="N999" s="5" t="s">
        <v>5</v>
      </c>
      <c r="O999" s="2">
        <v>30000</v>
      </c>
      <c r="P999" s="2">
        <v>0</v>
      </c>
    </row>
    <row r="1000" spans="1:16" ht="14.25" hidden="1" customHeight="1">
      <c r="A1000" s="5" t="s">
        <v>1</v>
      </c>
      <c r="B1000" s="100">
        <v>46082</v>
      </c>
      <c r="C1000" s="66">
        <f t="shared" si="18"/>
        <v>3</v>
      </c>
      <c r="D1000" s="66">
        <f t="shared" si="19"/>
        <v>2026</v>
      </c>
      <c r="E1000" s="67">
        <f t="shared" si="20"/>
        <v>46082</v>
      </c>
      <c r="F1000" s="21" t="s">
        <v>339</v>
      </c>
      <c r="N1000" s="5" t="s">
        <v>5</v>
      </c>
      <c r="O1000" s="2">
        <v>30000</v>
      </c>
      <c r="P1000" s="2">
        <v>0</v>
      </c>
    </row>
    <row r="1001" spans="1:16" ht="14.25" hidden="1" customHeight="1">
      <c r="A1001" s="5" t="s">
        <v>1</v>
      </c>
      <c r="B1001" s="100">
        <v>46113</v>
      </c>
      <c r="C1001" s="66">
        <f t="shared" si="18"/>
        <v>4</v>
      </c>
      <c r="D1001" s="66">
        <f t="shared" si="19"/>
        <v>2026</v>
      </c>
      <c r="E1001" s="67">
        <f t="shared" si="20"/>
        <v>46113</v>
      </c>
      <c r="F1001" s="21" t="s">
        <v>339</v>
      </c>
      <c r="N1001" s="5" t="s">
        <v>5</v>
      </c>
      <c r="O1001" s="2">
        <v>30000</v>
      </c>
      <c r="P1001" s="2">
        <v>0</v>
      </c>
    </row>
    <row r="1002" spans="1:16" ht="14.25" hidden="1" customHeight="1">
      <c r="A1002" s="5" t="s">
        <v>1</v>
      </c>
      <c r="B1002" s="100">
        <v>46143</v>
      </c>
      <c r="C1002" s="66">
        <f t="shared" si="18"/>
        <v>5</v>
      </c>
      <c r="D1002" s="66">
        <f t="shared" si="19"/>
        <v>2026</v>
      </c>
      <c r="E1002" s="67">
        <f t="shared" si="20"/>
        <v>46143</v>
      </c>
      <c r="F1002" s="21" t="s">
        <v>339</v>
      </c>
      <c r="N1002" s="5" t="s">
        <v>5</v>
      </c>
      <c r="O1002" s="2">
        <v>30000</v>
      </c>
      <c r="P1002" s="2">
        <v>0</v>
      </c>
    </row>
    <row r="1003" spans="1:16" ht="14.25" hidden="1" customHeight="1">
      <c r="A1003" s="5" t="s">
        <v>1</v>
      </c>
      <c r="B1003" s="100">
        <v>46204</v>
      </c>
      <c r="C1003" s="66">
        <f t="shared" si="18"/>
        <v>7</v>
      </c>
      <c r="D1003" s="66">
        <f t="shared" si="19"/>
        <v>2026</v>
      </c>
      <c r="E1003" s="67">
        <f t="shared" si="20"/>
        <v>46204</v>
      </c>
      <c r="F1003" s="21" t="s">
        <v>339</v>
      </c>
      <c r="N1003" s="5" t="s">
        <v>5</v>
      </c>
      <c r="O1003" s="2">
        <v>30000</v>
      </c>
      <c r="P1003" s="2">
        <v>0</v>
      </c>
    </row>
    <row r="1004" spans="1:16" ht="14.25" hidden="1" customHeight="1">
      <c r="A1004" s="5" t="s">
        <v>1</v>
      </c>
      <c r="B1004" s="100">
        <v>46204</v>
      </c>
      <c r="C1004" s="66">
        <f t="shared" si="18"/>
        <v>7</v>
      </c>
      <c r="D1004" s="66">
        <f t="shared" si="19"/>
        <v>2026</v>
      </c>
      <c r="E1004" s="67">
        <f t="shared" si="20"/>
        <v>46204</v>
      </c>
      <c r="F1004" s="21" t="s">
        <v>339</v>
      </c>
      <c r="N1004" s="5" t="s">
        <v>5</v>
      </c>
      <c r="O1004" s="2">
        <v>30000</v>
      </c>
      <c r="P1004" s="2">
        <v>0</v>
      </c>
    </row>
    <row r="1005" spans="1:16" ht="14.25" hidden="1" customHeight="1">
      <c r="A1005" s="5" t="s">
        <v>1</v>
      </c>
      <c r="B1005" s="100">
        <v>46235</v>
      </c>
      <c r="C1005" s="66">
        <f t="shared" si="18"/>
        <v>8</v>
      </c>
      <c r="D1005" s="66">
        <f t="shared" si="19"/>
        <v>2026</v>
      </c>
      <c r="E1005" s="67">
        <f t="shared" si="20"/>
        <v>46235</v>
      </c>
      <c r="F1005" s="21" t="s">
        <v>339</v>
      </c>
      <c r="N1005" s="5" t="s">
        <v>5</v>
      </c>
      <c r="O1005" s="2">
        <v>30000</v>
      </c>
      <c r="P1005" s="2">
        <v>0</v>
      </c>
    </row>
    <row r="1006" spans="1:16" ht="14.25" hidden="1" customHeight="1">
      <c r="A1006" s="5" t="s">
        <v>1</v>
      </c>
      <c r="B1006" s="100">
        <v>46266</v>
      </c>
      <c r="C1006" s="66">
        <f t="shared" si="18"/>
        <v>9</v>
      </c>
      <c r="D1006" s="66">
        <f t="shared" si="19"/>
        <v>2026</v>
      </c>
      <c r="E1006" s="67">
        <f t="shared" si="20"/>
        <v>46266</v>
      </c>
      <c r="F1006" s="21" t="s">
        <v>339</v>
      </c>
      <c r="N1006" s="5" t="s">
        <v>5</v>
      </c>
      <c r="O1006" s="2">
        <v>30000</v>
      </c>
      <c r="P1006" s="2">
        <v>0</v>
      </c>
    </row>
    <row r="1007" spans="1:16" ht="14.25" hidden="1" customHeight="1">
      <c r="A1007" s="5" t="s">
        <v>1</v>
      </c>
      <c r="B1007" s="100">
        <v>46296</v>
      </c>
      <c r="C1007" s="66">
        <f t="shared" si="18"/>
        <v>10</v>
      </c>
      <c r="D1007" s="66">
        <f t="shared" si="19"/>
        <v>2026</v>
      </c>
      <c r="E1007" s="67">
        <f t="shared" si="20"/>
        <v>46296</v>
      </c>
      <c r="F1007" s="21" t="s">
        <v>339</v>
      </c>
      <c r="N1007" s="5" t="s">
        <v>5</v>
      </c>
      <c r="O1007" s="2">
        <v>30000</v>
      </c>
      <c r="P1007" s="2">
        <v>0</v>
      </c>
    </row>
    <row r="1008" spans="1:16" ht="14.25" hidden="1" customHeight="1">
      <c r="A1008" s="5" t="s">
        <v>1</v>
      </c>
      <c r="B1008" s="100">
        <v>46327</v>
      </c>
      <c r="C1008" s="66">
        <f t="shared" si="18"/>
        <v>11</v>
      </c>
      <c r="D1008" s="66">
        <f t="shared" si="19"/>
        <v>2026</v>
      </c>
      <c r="E1008" s="67">
        <f t="shared" si="20"/>
        <v>46327</v>
      </c>
      <c r="F1008" s="21" t="s">
        <v>339</v>
      </c>
      <c r="N1008" s="5" t="s">
        <v>5</v>
      </c>
      <c r="O1008" s="2">
        <v>30000</v>
      </c>
      <c r="P1008" s="2">
        <v>0</v>
      </c>
    </row>
    <row r="1009" spans="1:16" ht="14.25" hidden="1" customHeight="1">
      <c r="A1009" s="5" t="s">
        <v>1</v>
      </c>
      <c r="B1009" s="100">
        <v>46357</v>
      </c>
      <c r="C1009" s="66">
        <f t="shared" si="18"/>
        <v>12</v>
      </c>
      <c r="D1009" s="66">
        <f t="shared" si="19"/>
        <v>2026</v>
      </c>
      <c r="E1009" s="67">
        <f t="shared" si="20"/>
        <v>46357</v>
      </c>
      <c r="F1009" s="21" t="s">
        <v>339</v>
      </c>
      <c r="N1009" s="5" t="s">
        <v>5</v>
      </c>
      <c r="O1009" s="2">
        <v>30000</v>
      </c>
      <c r="P1009" s="2">
        <v>0</v>
      </c>
    </row>
    <row r="1010" spans="1:16" ht="14.25" hidden="1" customHeight="1">
      <c r="A1010" s="5" t="s">
        <v>1</v>
      </c>
      <c r="B1010" s="100">
        <v>46023</v>
      </c>
      <c r="C1010" s="66">
        <f t="shared" si="18"/>
        <v>1</v>
      </c>
      <c r="D1010" s="66">
        <f t="shared" si="19"/>
        <v>2026</v>
      </c>
      <c r="E1010" s="67">
        <f t="shared" si="20"/>
        <v>46023</v>
      </c>
      <c r="F1010" s="21" t="s">
        <v>97</v>
      </c>
      <c r="N1010" s="5" t="s">
        <v>5</v>
      </c>
      <c r="O1010" s="2">
        <v>0</v>
      </c>
      <c r="P1010" s="2">
        <v>3186</v>
      </c>
    </row>
    <row r="1011" spans="1:16" ht="14.25" hidden="1" customHeight="1">
      <c r="A1011" s="5" t="s">
        <v>1</v>
      </c>
      <c r="B1011" s="100">
        <v>46054</v>
      </c>
      <c r="C1011" s="66">
        <f t="shared" si="18"/>
        <v>2</v>
      </c>
      <c r="D1011" s="66">
        <f t="shared" si="19"/>
        <v>2026</v>
      </c>
      <c r="E1011" s="67">
        <f t="shared" si="20"/>
        <v>46054</v>
      </c>
      <c r="F1011" s="21" t="s">
        <v>97</v>
      </c>
      <c r="N1011" s="5" t="s">
        <v>5</v>
      </c>
      <c r="O1011" s="2">
        <v>0</v>
      </c>
      <c r="P1011" s="2">
        <v>3186</v>
      </c>
    </row>
    <row r="1012" spans="1:16" ht="14.25" hidden="1" customHeight="1">
      <c r="A1012" s="5" t="s">
        <v>1</v>
      </c>
      <c r="B1012" s="100">
        <v>46082</v>
      </c>
      <c r="C1012" s="66">
        <f t="shared" si="18"/>
        <v>3</v>
      </c>
      <c r="D1012" s="66">
        <f t="shared" si="19"/>
        <v>2026</v>
      </c>
      <c r="E1012" s="67">
        <f t="shared" si="20"/>
        <v>46082</v>
      </c>
      <c r="F1012" s="21" t="s">
        <v>97</v>
      </c>
      <c r="N1012" s="5" t="s">
        <v>5</v>
      </c>
      <c r="O1012" s="2">
        <v>0</v>
      </c>
      <c r="P1012" s="2">
        <v>3186</v>
      </c>
    </row>
    <row r="1013" spans="1:16" ht="14.25" hidden="1" customHeight="1">
      <c r="A1013" s="5" t="s">
        <v>1</v>
      </c>
      <c r="B1013" s="100">
        <v>46113</v>
      </c>
      <c r="C1013" s="66">
        <f t="shared" si="18"/>
        <v>4</v>
      </c>
      <c r="D1013" s="66">
        <f t="shared" si="19"/>
        <v>2026</v>
      </c>
      <c r="E1013" s="67">
        <f t="shared" si="20"/>
        <v>46113</v>
      </c>
      <c r="F1013" s="21" t="s">
        <v>97</v>
      </c>
      <c r="N1013" s="5" t="s">
        <v>5</v>
      </c>
      <c r="O1013" s="2">
        <v>0</v>
      </c>
      <c r="P1013" s="2">
        <v>3186</v>
      </c>
    </row>
    <row r="1014" spans="1:16" ht="14.25" hidden="1" customHeight="1">
      <c r="A1014" s="5" t="s">
        <v>1</v>
      </c>
      <c r="B1014" s="100">
        <v>46143</v>
      </c>
      <c r="C1014" s="66">
        <f t="shared" ref="C1014:C1268" si="21">MONTH(B1014)</f>
        <v>5</v>
      </c>
      <c r="D1014" s="66">
        <f t="shared" ref="D1014:D1268" si="22">YEAR(B1014)</f>
        <v>2026</v>
      </c>
      <c r="E1014" s="67">
        <f t="shared" ref="E1014:E1268" si="23">(C1014&amp;"/"&amp;D1014)*1</f>
        <v>46143</v>
      </c>
      <c r="F1014" s="21" t="s">
        <v>97</v>
      </c>
      <c r="N1014" s="5" t="s">
        <v>5</v>
      </c>
      <c r="O1014" s="2">
        <v>0</v>
      </c>
      <c r="P1014" s="2">
        <v>3186</v>
      </c>
    </row>
    <row r="1015" spans="1:16" ht="14.25" hidden="1" customHeight="1">
      <c r="A1015" s="5" t="s">
        <v>1</v>
      </c>
      <c r="B1015" s="100">
        <v>46204</v>
      </c>
      <c r="C1015" s="66">
        <f t="shared" si="21"/>
        <v>7</v>
      </c>
      <c r="D1015" s="66">
        <f t="shared" si="22"/>
        <v>2026</v>
      </c>
      <c r="E1015" s="67">
        <f t="shared" si="23"/>
        <v>46204</v>
      </c>
      <c r="F1015" s="21" t="s">
        <v>97</v>
      </c>
      <c r="N1015" s="5" t="s">
        <v>5</v>
      </c>
      <c r="O1015" s="2">
        <v>0</v>
      </c>
      <c r="P1015" s="2">
        <v>3186</v>
      </c>
    </row>
    <row r="1016" spans="1:16" ht="14.25" hidden="1" customHeight="1">
      <c r="A1016" s="5" t="s">
        <v>1</v>
      </c>
      <c r="B1016" s="100">
        <v>46204</v>
      </c>
      <c r="C1016" s="66">
        <f t="shared" si="21"/>
        <v>7</v>
      </c>
      <c r="D1016" s="66">
        <f t="shared" si="22"/>
        <v>2026</v>
      </c>
      <c r="E1016" s="67">
        <f t="shared" si="23"/>
        <v>46204</v>
      </c>
      <c r="F1016" s="21" t="s">
        <v>97</v>
      </c>
      <c r="N1016" s="5" t="s">
        <v>5</v>
      </c>
      <c r="O1016" s="2">
        <v>0</v>
      </c>
      <c r="P1016" s="2">
        <v>3186</v>
      </c>
    </row>
    <row r="1017" spans="1:16" ht="14.25" hidden="1" customHeight="1">
      <c r="A1017" s="5" t="s">
        <v>1</v>
      </c>
      <c r="B1017" s="100">
        <v>46235</v>
      </c>
      <c r="C1017" s="66">
        <f t="shared" si="21"/>
        <v>8</v>
      </c>
      <c r="D1017" s="66">
        <f t="shared" si="22"/>
        <v>2026</v>
      </c>
      <c r="E1017" s="67">
        <f t="shared" si="23"/>
        <v>46235</v>
      </c>
      <c r="F1017" s="21" t="s">
        <v>97</v>
      </c>
      <c r="N1017" s="5" t="s">
        <v>5</v>
      </c>
      <c r="O1017" s="2">
        <v>0</v>
      </c>
      <c r="P1017" s="2">
        <v>3186</v>
      </c>
    </row>
    <row r="1018" spans="1:16" ht="14.25" hidden="1" customHeight="1">
      <c r="A1018" s="5" t="s">
        <v>1</v>
      </c>
      <c r="B1018" s="100">
        <v>46266</v>
      </c>
      <c r="C1018" s="66">
        <f t="shared" si="21"/>
        <v>9</v>
      </c>
      <c r="D1018" s="66">
        <f t="shared" si="22"/>
        <v>2026</v>
      </c>
      <c r="E1018" s="67">
        <f t="shared" si="23"/>
        <v>46266</v>
      </c>
      <c r="F1018" s="21" t="s">
        <v>97</v>
      </c>
      <c r="N1018" s="5" t="s">
        <v>5</v>
      </c>
      <c r="O1018" s="2">
        <v>0</v>
      </c>
      <c r="P1018" s="2">
        <v>3186</v>
      </c>
    </row>
    <row r="1019" spans="1:16" ht="14.25" hidden="1" customHeight="1">
      <c r="A1019" s="5" t="s">
        <v>1</v>
      </c>
      <c r="B1019" s="100">
        <v>46296</v>
      </c>
      <c r="C1019" s="66">
        <f t="shared" si="21"/>
        <v>10</v>
      </c>
      <c r="D1019" s="66">
        <f t="shared" si="22"/>
        <v>2026</v>
      </c>
      <c r="E1019" s="67">
        <f t="shared" si="23"/>
        <v>46296</v>
      </c>
      <c r="F1019" s="21" t="s">
        <v>97</v>
      </c>
      <c r="N1019" s="5" t="s">
        <v>5</v>
      </c>
      <c r="O1019" s="2">
        <v>0</v>
      </c>
      <c r="P1019" s="2">
        <v>3186</v>
      </c>
    </row>
    <row r="1020" spans="1:16" ht="14.25" hidden="1" customHeight="1">
      <c r="A1020" s="5" t="s">
        <v>1</v>
      </c>
      <c r="B1020" s="100">
        <v>46327</v>
      </c>
      <c r="C1020" s="66">
        <f t="shared" si="21"/>
        <v>11</v>
      </c>
      <c r="D1020" s="66">
        <f t="shared" si="22"/>
        <v>2026</v>
      </c>
      <c r="E1020" s="67">
        <f t="shared" si="23"/>
        <v>46327</v>
      </c>
      <c r="F1020" s="21" t="s">
        <v>97</v>
      </c>
      <c r="N1020" s="5" t="s">
        <v>5</v>
      </c>
      <c r="O1020" s="2">
        <v>0</v>
      </c>
      <c r="P1020" s="2">
        <v>3186</v>
      </c>
    </row>
    <row r="1021" spans="1:16" ht="14.25" hidden="1" customHeight="1">
      <c r="A1021" s="5" t="s">
        <v>1</v>
      </c>
      <c r="B1021" s="100">
        <v>46357</v>
      </c>
      <c r="C1021" s="66">
        <f t="shared" si="21"/>
        <v>12</v>
      </c>
      <c r="D1021" s="66">
        <f t="shared" si="22"/>
        <v>2026</v>
      </c>
      <c r="E1021" s="67">
        <f t="shared" si="23"/>
        <v>46357</v>
      </c>
      <c r="F1021" s="21" t="s">
        <v>97</v>
      </c>
      <c r="N1021" s="5" t="s">
        <v>5</v>
      </c>
      <c r="O1021" s="2">
        <v>0</v>
      </c>
      <c r="P1021" s="2">
        <v>3186</v>
      </c>
    </row>
    <row r="1022" spans="1:16" ht="14.25" hidden="1" customHeight="1">
      <c r="A1022" s="5" t="s">
        <v>340</v>
      </c>
      <c r="B1022" s="100">
        <v>46054</v>
      </c>
      <c r="C1022" s="66">
        <f t="shared" si="21"/>
        <v>2</v>
      </c>
      <c r="D1022" s="66">
        <f t="shared" si="22"/>
        <v>2026</v>
      </c>
      <c r="E1022" s="67">
        <f t="shared" si="23"/>
        <v>46054</v>
      </c>
      <c r="F1022" s="21" t="s">
        <v>92</v>
      </c>
      <c r="N1022" s="5" t="s">
        <v>5</v>
      </c>
      <c r="O1022" s="2">
        <v>0</v>
      </c>
      <c r="P1022" s="2">
        <v>1200</v>
      </c>
    </row>
    <row r="1023" spans="1:16" ht="14.25" hidden="1" customHeight="1">
      <c r="A1023" s="5" t="s">
        <v>340</v>
      </c>
      <c r="B1023" s="100">
        <v>46054</v>
      </c>
      <c r="C1023" s="66">
        <f t="shared" si="21"/>
        <v>2</v>
      </c>
      <c r="D1023" s="66">
        <f t="shared" si="22"/>
        <v>2026</v>
      </c>
      <c r="E1023" s="67">
        <f t="shared" si="23"/>
        <v>46054</v>
      </c>
      <c r="F1023" s="21" t="s">
        <v>92</v>
      </c>
      <c r="N1023" s="5" t="s">
        <v>5</v>
      </c>
      <c r="O1023" s="2">
        <v>0</v>
      </c>
      <c r="P1023" s="2">
        <v>1200</v>
      </c>
    </row>
    <row r="1024" spans="1:16" ht="14.25" hidden="1" customHeight="1">
      <c r="A1024" s="5" t="s">
        <v>340</v>
      </c>
      <c r="B1024" s="100">
        <v>46054</v>
      </c>
      <c r="C1024" s="66">
        <f t="shared" si="21"/>
        <v>2</v>
      </c>
      <c r="D1024" s="66">
        <f t="shared" si="22"/>
        <v>2026</v>
      </c>
      <c r="E1024" s="67">
        <f t="shared" si="23"/>
        <v>46054</v>
      </c>
      <c r="F1024" s="21" t="s">
        <v>92</v>
      </c>
      <c r="N1024" s="5" t="s">
        <v>5</v>
      </c>
      <c r="O1024" s="2">
        <v>0</v>
      </c>
      <c r="P1024" s="2">
        <v>1400</v>
      </c>
    </row>
    <row r="1025" spans="1:16" ht="14.25" hidden="1" customHeight="1">
      <c r="A1025" s="5" t="s">
        <v>340</v>
      </c>
      <c r="B1025" s="100">
        <v>46054</v>
      </c>
      <c r="C1025" s="66">
        <f t="shared" si="21"/>
        <v>2</v>
      </c>
      <c r="D1025" s="66">
        <f t="shared" si="22"/>
        <v>2026</v>
      </c>
      <c r="E1025" s="67">
        <f t="shared" si="23"/>
        <v>46054</v>
      </c>
      <c r="F1025" s="21" t="s">
        <v>90</v>
      </c>
      <c r="N1025" s="5" t="s">
        <v>5</v>
      </c>
      <c r="O1025" s="2">
        <v>0</v>
      </c>
      <c r="P1025" s="2">
        <v>3000</v>
      </c>
    </row>
    <row r="1026" spans="1:16" ht="14.25" hidden="1" customHeight="1">
      <c r="A1026" s="5" t="s">
        <v>340</v>
      </c>
      <c r="B1026" s="100">
        <v>46054</v>
      </c>
      <c r="C1026" s="66">
        <f t="shared" si="21"/>
        <v>2</v>
      </c>
      <c r="D1026" s="66">
        <f t="shared" si="22"/>
        <v>2026</v>
      </c>
      <c r="E1026" s="67">
        <f t="shared" si="23"/>
        <v>46054</v>
      </c>
      <c r="F1026" s="21" t="s">
        <v>91</v>
      </c>
      <c r="N1026" s="5" t="s">
        <v>5</v>
      </c>
      <c r="O1026" s="2">
        <v>0</v>
      </c>
      <c r="P1026" s="2">
        <v>2000</v>
      </c>
    </row>
    <row r="1027" spans="1:16" ht="14.25" hidden="1" customHeight="1">
      <c r="A1027" s="5" t="s">
        <v>340</v>
      </c>
      <c r="B1027" s="100">
        <v>46054</v>
      </c>
      <c r="C1027" s="66">
        <f t="shared" si="21"/>
        <v>2</v>
      </c>
      <c r="D1027" s="66">
        <f t="shared" si="22"/>
        <v>2026</v>
      </c>
      <c r="E1027" s="67">
        <f t="shared" si="23"/>
        <v>46054</v>
      </c>
      <c r="F1027" s="21" t="s">
        <v>43</v>
      </c>
      <c r="N1027" s="5" t="s">
        <v>5</v>
      </c>
      <c r="O1027" s="2">
        <v>0</v>
      </c>
      <c r="P1027" s="2">
        <v>1000</v>
      </c>
    </row>
    <row r="1028" spans="1:16" ht="14.25" hidden="1" customHeight="1">
      <c r="A1028" s="5" t="s">
        <v>340</v>
      </c>
      <c r="B1028" s="100">
        <v>46054</v>
      </c>
      <c r="C1028" s="66">
        <f t="shared" si="21"/>
        <v>2</v>
      </c>
      <c r="D1028" s="66">
        <f t="shared" si="22"/>
        <v>2026</v>
      </c>
      <c r="E1028" s="67">
        <f t="shared" si="23"/>
        <v>46054</v>
      </c>
      <c r="F1028" s="21" t="s">
        <v>43</v>
      </c>
      <c r="N1028" s="5" t="s">
        <v>5</v>
      </c>
      <c r="O1028" s="2">
        <v>0</v>
      </c>
      <c r="P1028" s="2">
        <v>1500</v>
      </c>
    </row>
    <row r="1029" spans="1:16" ht="14.25" hidden="1" customHeight="1">
      <c r="A1029" s="5" t="s">
        <v>340</v>
      </c>
      <c r="B1029" s="100">
        <v>46082</v>
      </c>
      <c r="C1029" s="66">
        <f t="shared" si="21"/>
        <v>3</v>
      </c>
      <c r="D1029" s="66">
        <f t="shared" si="22"/>
        <v>2026</v>
      </c>
      <c r="E1029" s="67">
        <f t="shared" si="23"/>
        <v>46082</v>
      </c>
      <c r="F1029" s="21" t="s">
        <v>92</v>
      </c>
      <c r="N1029" s="5" t="s">
        <v>5</v>
      </c>
      <c r="O1029" s="2">
        <v>0</v>
      </c>
      <c r="P1029" s="2">
        <v>1200</v>
      </c>
    </row>
    <row r="1030" spans="1:16" ht="14.25" hidden="1" customHeight="1">
      <c r="A1030" s="5" t="s">
        <v>340</v>
      </c>
      <c r="B1030" s="100">
        <v>46082</v>
      </c>
      <c r="C1030" s="66">
        <f t="shared" si="21"/>
        <v>3</v>
      </c>
      <c r="D1030" s="66">
        <f t="shared" si="22"/>
        <v>2026</v>
      </c>
      <c r="E1030" s="67">
        <f t="shared" si="23"/>
        <v>46082</v>
      </c>
      <c r="F1030" s="21" t="s">
        <v>92</v>
      </c>
      <c r="N1030" s="5" t="s">
        <v>5</v>
      </c>
      <c r="O1030" s="2">
        <v>0</v>
      </c>
      <c r="P1030" s="2">
        <v>1200</v>
      </c>
    </row>
    <row r="1031" spans="1:16" ht="14.25" hidden="1" customHeight="1">
      <c r="A1031" s="5" t="s">
        <v>340</v>
      </c>
      <c r="B1031" s="100">
        <v>46082</v>
      </c>
      <c r="C1031" s="66">
        <f t="shared" si="21"/>
        <v>3</v>
      </c>
      <c r="D1031" s="66">
        <f t="shared" si="22"/>
        <v>2026</v>
      </c>
      <c r="E1031" s="67">
        <f t="shared" si="23"/>
        <v>46082</v>
      </c>
      <c r="F1031" s="21" t="s">
        <v>92</v>
      </c>
      <c r="N1031" s="5" t="s">
        <v>5</v>
      </c>
      <c r="O1031" s="2">
        <v>0</v>
      </c>
      <c r="P1031" s="2">
        <v>1400</v>
      </c>
    </row>
    <row r="1032" spans="1:16" ht="14.25" hidden="1" customHeight="1">
      <c r="A1032" s="5" t="s">
        <v>340</v>
      </c>
      <c r="B1032" s="100">
        <v>46082</v>
      </c>
      <c r="C1032" s="66">
        <f t="shared" si="21"/>
        <v>3</v>
      </c>
      <c r="D1032" s="66">
        <f t="shared" si="22"/>
        <v>2026</v>
      </c>
      <c r="E1032" s="67">
        <f t="shared" si="23"/>
        <v>46082</v>
      </c>
      <c r="F1032" s="21" t="s">
        <v>90</v>
      </c>
      <c r="N1032" s="5" t="s">
        <v>5</v>
      </c>
      <c r="O1032" s="2">
        <v>0</v>
      </c>
      <c r="P1032" s="2">
        <v>3000</v>
      </c>
    </row>
    <row r="1033" spans="1:16" ht="14.25" hidden="1" customHeight="1">
      <c r="A1033" s="5" t="s">
        <v>340</v>
      </c>
      <c r="B1033" s="100">
        <v>46082</v>
      </c>
      <c r="C1033" s="66">
        <f t="shared" si="21"/>
        <v>3</v>
      </c>
      <c r="D1033" s="66">
        <f t="shared" si="22"/>
        <v>2026</v>
      </c>
      <c r="E1033" s="67">
        <f t="shared" si="23"/>
        <v>46082</v>
      </c>
      <c r="F1033" s="21" t="s">
        <v>91</v>
      </c>
      <c r="N1033" s="5" t="s">
        <v>5</v>
      </c>
      <c r="O1033" s="2">
        <v>0</v>
      </c>
      <c r="P1033" s="2">
        <v>2000</v>
      </c>
    </row>
    <row r="1034" spans="1:16" ht="14.25" hidden="1" customHeight="1">
      <c r="A1034" s="5" t="s">
        <v>340</v>
      </c>
      <c r="B1034" s="100">
        <v>46082</v>
      </c>
      <c r="C1034" s="66">
        <f t="shared" si="21"/>
        <v>3</v>
      </c>
      <c r="D1034" s="66">
        <f t="shared" si="22"/>
        <v>2026</v>
      </c>
      <c r="E1034" s="67">
        <f t="shared" si="23"/>
        <v>46082</v>
      </c>
      <c r="F1034" s="21" t="s">
        <v>43</v>
      </c>
      <c r="N1034" s="5" t="s">
        <v>5</v>
      </c>
      <c r="O1034" s="2">
        <v>0</v>
      </c>
      <c r="P1034" s="2">
        <v>1000</v>
      </c>
    </row>
    <row r="1035" spans="1:16" ht="14.25" hidden="1" customHeight="1">
      <c r="A1035" s="5" t="s">
        <v>340</v>
      </c>
      <c r="B1035" s="100">
        <v>46082</v>
      </c>
      <c r="C1035" s="66">
        <f t="shared" si="21"/>
        <v>3</v>
      </c>
      <c r="D1035" s="66">
        <f t="shared" si="22"/>
        <v>2026</v>
      </c>
      <c r="E1035" s="67">
        <f t="shared" si="23"/>
        <v>46082</v>
      </c>
      <c r="F1035" s="21" t="s">
        <v>43</v>
      </c>
      <c r="N1035" s="5" t="s">
        <v>5</v>
      </c>
      <c r="O1035" s="2">
        <v>0</v>
      </c>
      <c r="P1035" s="2">
        <v>1500</v>
      </c>
    </row>
    <row r="1036" spans="1:16" ht="14.25" hidden="1" customHeight="1">
      <c r="A1036" s="5" t="s">
        <v>340</v>
      </c>
      <c r="B1036" s="100">
        <v>46113</v>
      </c>
      <c r="C1036" s="66">
        <f t="shared" si="21"/>
        <v>4</v>
      </c>
      <c r="D1036" s="66">
        <f t="shared" si="22"/>
        <v>2026</v>
      </c>
      <c r="E1036" s="67">
        <f t="shared" si="23"/>
        <v>46113</v>
      </c>
      <c r="F1036" s="21" t="s">
        <v>92</v>
      </c>
      <c r="N1036" s="5" t="s">
        <v>5</v>
      </c>
      <c r="O1036" s="2">
        <v>0</v>
      </c>
      <c r="P1036" s="2">
        <v>1200</v>
      </c>
    </row>
    <row r="1037" spans="1:16" ht="14.25" hidden="1" customHeight="1">
      <c r="A1037" s="5" t="s">
        <v>340</v>
      </c>
      <c r="B1037" s="100">
        <v>46113</v>
      </c>
      <c r="C1037" s="66">
        <f t="shared" si="21"/>
        <v>4</v>
      </c>
      <c r="D1037" s="66">
        <f t="shared" si="22"/>
        <v>2026</v>
      </c>
      <c r="E1037" s="67">
        <f t="shared" si="23"/>
        <v>46113</v>
      </c>
      <c r="F1037" s="21" t="s">
        <v>92</v>
      </c>
      <c r="N1037" s="5" t="s">
        <v>5</v>
      </c>
      <c r="O1037" s="2">
        <v>0</v>
      </c>
      <c r="P1037" s="2">
        <v>1200</v>
      </c>
    </row>
    <row r="1038" spans="1:16" ht="14.25" hidden="1" customHeight="1">
      <c r="A1038" s="5" t="s">
        <v>340</v>
      </c>
      <c r="B1038" s="100">
        <v>46113</v>
      </c>
      <c r="C1038" s="66">
        <f t="shared" si="21"/>
        <v>4</v>
      </c>
      <c r="D1038" s="66">
        <f t="shared" si="22"/>
        <v>2026</v>
      </c>
      <c r="E1038" s="67">
        <f t="shared" si="23"/>
        <v>46113</v>
      </c>
      <c r="F1038" s="21" t="s">
        <v>92</v>
      </c>
      <c r="N1038" s="5" t="s">
        <v>5</v>
      </c>
      <c r="O1038" s="2">
        <v>0</v>
      </c>
      <c r="P1038" s="2">
        <v>1400</v>
      </c>
    </row>
    <row r="1039" spans="1:16" ht="14.25" hidden="1" customHeight="1">
      <c r="A1039" s="5" t="s">
        <v>340</v>
      </c>
      <c r="B1039" s="100">
        <v>46113</v>
      </c>
      <c r="C1039" s="66">
        <f t="shared" si="21"/>
        <v>4</v>
      </c>
      <c r="D1039" s="66">
        <f t="shared" si="22"/>
        <v>2026</v>
      </c>
      <c r="E1039" s="67">
        <f t="shared" si="23"/>
        <v>46113</v>
      </c>
      <c r="F1039" s="21" t="s">
        <v>90</v>
      </c>
      <c r="N1039" s="5" t="s">
        <v>5</v>
      </c>
      <c r="O1039" s="2">
        <v>0</v>
      </c>
      <c r="P1039" s="2">
        <v>3000</v>
      </c>
    </row>
    <row r="1040" spans="1:16" ht="14.25" hidden="1" customHeight="1">
      <c r="A1040" s="5" t="s">
        <v>340</v>
      </c>
      <c r="B1040" s="100">
        <v>46113</v>
      </c>
      <c r="C1040" s="66">
        <f t="shared" si="21"/>
        <v>4</v>
      </c>
      <c r="D1040" s="66">
        <f t="shared" si="22"/>
        <v>2026</v>
      </c>
      <c r="E1040" s="67">
        <f t="shared" si="23"/>
        <v>46113</v>
      </c>
      <c r="F1040" s="21" t="s">
        <v>91</v>
      </c>
      <c r="N1040" s="5" t="s">
        <v>5</v>
      </c>
      <c r="O1040" s="2">
        <v>0</v>
      </c>
      <c r="P1040" s="2">
        <v>2000</v>
      </c>
    </row>
    <row r="1041" spans="1:16" ht="14.25" hidden="1" customHeight="1">
      <c r="A1041" s="5" t="s">
        <v>340</v>
      </c>
      <c r="B1041" s="100">
        <v>46113</v>
      </c>
      <c r="C1041" s="66">
        <f t="shared" si="21"/>
        <v>4</v>
      </c>
      <c r="D1041" s="66">
        <f t="shared" si="22"/>
        <v>2026</v>
      </c>
      <c r="E1041" s="67">
        <f t="shared" si="23"/>
        <v>46113</v>
      </c>
      <c r="F1041" s="21" t="s">
        <v>43</v>
      </c>
      <c r="N1041" s="5" t="s">
        <v>5</v>
      </c>
      <c r="O1041" s="2">
        <v>0</v>
      </c>
      <c r="P1041" s="2">
        <v>1000</v>
      </c>
    </row>
    <row r="1042" spans="1:16" ht="14.25" hidden="1" customHeight="1">
      <c r="A1042" s="5" t="s">
        <v>340</v>
      </c>
      <c r="B1042" s="100">
        <v>46113</v>
      </c>
      <c r="C1042" s="66">
        <f t="shared" si="21"/>
        <v>4</v>
      </c>
      <c r="D1042" s="66">
        <f t="shared" si="22"/>
        <v>2026</v>
      </c>
      <c r="E1042" s="67">
        <f t="shared" si="23"/>
        <v>46113</v>
      </c>
      <c r="F1042" s="21" t="s">
        <v>43</v>
      </c>
      <c r="N1042" s="5" t="s">
        <v>5</v>
      </c>
      <c r="O1042" s="2">
        <v>0</v>
      </c>
      <c r="P1042" s="2">
        <v>1500</v>
      </c>
    </row>
    <row r="1043" spans="1:16" ht="14.25" hidden="1" customHeight="1">
      <c r="A1043" s="5" t="s">
        <v>340</v>
      </c>
      <c r="B1043" s="100">
        <v>46143</v>
      </c>
      <c r="C1043" s="66">
        <f t="shared" si="21"/>
        <v>5</v>
      </c>
      <c r="D1043" s="66">
        <f t="shared" si="22"/>
        <v>2026</v>
      </c>
      <c r="E1043" s="67">
        <f t="shared" si="23"/>
        <v>46143</v>
      </c>
      <c r="F1043" s="21" t="s">
        <v>92</v>
      </c>
      <c r="N1043" s="5" t="s">
        <v>5</v>
      </c>
      <c r="O1043" s="2">
        <v>0</v>
      </c>
      <c r="P1043" s="2">
        <v>1200</v>
      </c>
    </row>
    <row r="1044" spans="1:16" ht="14.25" hidden="1" customHeight="1">
      <c r="A1044" s="5" t="s">
        <v>340</v>
      </c>
      <c r="B1044" s="100">
        <v>46143</v>
      </c>
      <c r="C1044" s="66">
        <f t="shared" si="21"/>
        <v>5</v>
      </c>
      <c r="D1044" s="66">
        <f t="shared" si="22"/>
        <v>2026</v>
      </c>
      <c r="E1044" s="67">
        <f t="shared" si="23"/>
        <v>46143</v>
      </c>
      <c r="F1044" s="21" t="s">
        <v>92</v>
      </c>
      <c r="N1044" s="5" t="s">
        <v>5</v>
      </c>
      <c r="O1044" s="2">
        <v>0</v>
      </c>
      <c r="P1044" s="2">
        <v>1200</v>
      </c>
    </row>
    <row r="1045" spans="1:16" ht="14.25" hidden="1" customHeight="1">
      <c r="A1045" s="5" t="s">
        <v>340</v>
      </c>
      <c r="B1045" s="100">
        <v>46143</v>
      </c>
      <c r="C1045" s="66">
        <f t="shared" si="21"/>
        <v>5</v>
      </c>
      <c r="D1045" s="66">
        <f t="shared" si="22"/>
        <v>2026</v>
      </c>
      <c r="E1045" s="67">
        <f t="shared" si="23"/>
        <v>46143</v>
      </c>
      <c r="F1045" s="21" t="s">
        <v>92</v>
      </c>
      <c r="N1045" s="5" t="s">
        <v>5</v>
      </c>
      <c r="O1045" s="2">
        <v>0</v>
      </c>
      <c r="P1045" s="2">
        <v>1400</v>
      </c>
    </row>
    <row r="1046" spans="1:16" ht="14.25" hidden="1" customHeight="1">
      <c r="A1046" s="5" t="s">
        <v>340</v>
      </c>
      <c r="B1046" s="100">
        <v>46143</v>
      </c>
      <c r="C1046" s="66">
        <f t="shared" si="21"/>
        <v>5</v>
      </c>
      <c r="D1046" s="66">
        <f t="shared" si="22"/>
        <v>2026</v>
      </c>
      <c r="E1046" s="67">
        <f t="shared" si="23"/>
        <v>46143</v>
      </c>
      <c r="F1046" s="21" t="s">
        <v>90</v>
      </c>
      <c r="N1046" s="5" t="s">
        <v>5</v>
      </c>
      <c r="O1046" s="2">
        <v>0</v>
      </c>
      <c r="P1046" s="2">
        <v>3000</v>
      </c>
    </row>
    <row r="1047" spans="1:16" ht="14.25" hidden="1" customHeight="1">
      <c r="A1047" s="5" t="s">
        <v>340</v>
      </c>
      <c r="B1047" s="100">
        <v>46143</v>
      </c>
      <c r="C1047" s="66">
        <f t="shared" si="21"/>
        <v>5</v>
      </c>
      <c r="D1047" s="66">
        <f t="shared" si="22"/>
        <v>2026</v>
      </c>
      <c r="E1047" s="67">
        <f t="shared" si="23"/>
        <v>46143</v>
      </c>
      <c r="F1047" s="21" t="s">
        <v>91</v>
      </c>
      <c r="N1047" s="5" t="s">
        <v>5</v>
      </c>
      <c r="O1047" s="2">
        <v>0</v>
      </c>
      <c r="P1047" s="2">
        <v>2000</v>
      </c>
    </row>
    <row r="1048" spans="1:16" ht="14.25" hidden="1" customHeight="1">
      <c r="A1048" s="5" t="s">
        <v>340</v>
      </c>
      <c r="B1048" s="100">
        <v>46143</v>
      </c>
      <c r="C1048" s="66">
        <f t="shared" si="21"/>
        <v>5</v>
      </c>
      <c r="D1048" s="66">
        <f t="shared" si="22"/>
        <v>2026</v>
      </c>
      <c r="E1048" s="67">
        <f t="shared" si="23"/>
        <v>46143</v>
      </c>
      <c r="F1048" s="21" t="s">
        <v>43</v>
      </c>
      <c r="N1048" s="5" t="s">
        <v>5</v>
      </c>
      <c r="O1048" s="2">
        <v>0</v>
      </c>
      <c r="P1048" s="2">
        <v>1000</v>
      </c>
    </row>
    <row r="1049" spans="1:16" ht="14.25" hidden="1" customHeight="1">
      <c r="A1049" s="5" t="s">
        <v>340</v>
      </c>
      <c r="B1049" s="100">
        <v>46143</v>
      </c>
      <c r="C1049" s="66">
        <f t="shared" si="21"/>
        <v>5</v>
      </c>
      <c r="D1049" s="66">
        <f t="shared" si="22"/>
        <v>2026</v>
      </c>
      <c r="E1049" s="67">
        <f t="shared" si="23"/>
        <v>46143</v>
      </c>
      <c r="F1049" s="21" t="s">
        <v>43</v>
      </c>
      <c r="N1049" s="5" t="s">
        <v>5</v>
      </c>
      <c r="O1049" s="2">
        <v>0</v>
      </c>
      <c r="P1049" s="2">
        <v>1500</v>
      </c>
    </row>
    <row r="1050" spans="1:16" ht="14.25" hidden="1" customHeight="1">
      <c r="A1050" s="5" t="s">
        <v>340</v>
      </c>
      <c r="B1050" s="100">
        <v>46174</v>
      </c>
      <c r="C1050" s="66">
        <f t="shared" si="21"/>
        <v>6</v>
      </c>
      <c r="D1050" s="66">
        <f t="shared" si="22"/>
        <v>2026</v>
      </c>
      <c r="E1050" s="67">
        <f t="shared" si="23"/>
        <v>46174</v>
      </c>
      <c r="F1050" s="21" t="s">
        <v>92</v>
      </c>
      <c r="N1050" s="5" t="s">
        <v>5</v>
      </c>
      <c r="O1050" s="2">
        <v>0</v>
      </c>
      <c r="P1050" s="2">
        <v>1200</v>
      </c>
    </row>
    <row r="1051" spans="1:16" ht="14.25" hidden="1" customHeight="1">
      <c r="A1051" s="5" t="s">
        <v>340</v>
      </c>
      <c r="B1051" s="100">
        <v>46174</v>
      </c>
      <c r="C1051" s="66">
        <f t="shared" si="21"/>
        <v>6</v>
      </c>
      <c r="D1051" s="66">
        <f t="shared" si="22"/>
        <v>2026</v>
      </c>
      <c r="E1051" s="67">
        <f t="shared" si="23"/>
        <v>46174</v>
      </c>
      <c r="F1051" s="21" t="s">
        <v>92</v>
      </c>
      <c r="N1051" s="5" t="s">
        <v>5</v>
      </c>
      <c r="O1051" s="2">
        <v>0</v>
      </c>
      <c r="P1051" s="2">
        <v>1200</v>
      </c>
    </row>
    <row r="1052" spans="1:16" ht="14.25" hidden="1" customHeight="1">
      <c r="A1052" s="5" t="s">
        <v>340</v>
      </c>
      <c r="B1052" s="100">
        <v>46174</v>
      </c>
      <c r="C1052" s="66">
        <f t="shared" si="21"/>
        <v>6</v>
      </c>
      <c r="D1052" s="66">
        <f t="shared" si="22"/>
        <v>2026</v>
      </c>
      <c r="E1052" s="67">
        <f t="shared" si="23"/>
        <v>46174</v>
      </c>
      <c r="F1052" s="21" t="s">
        <v>92</v>
      </c>
      <c r="N1052" s="5" t="s">
        <v>5</v>
      </c>
      <c r="O1052" s="2">
        <v>0</v>
      </c>
      <c r="P1052" s="2">
        <v>1400</v>
      </c>
    </row>
    <row r="1053" spans="1:16" ht="14.25" hidden="1" customHeight="1">
      <c r="A1053" s="5" t="s">
        <v>340</v>
      </c>
      <c r="B1053" s="100">
        <v>46174</v>
      </c>
      <c r="C1053" s="66">
        <f t="shared" si="21"/>
        <v>6</v>
      </c>
      <c r="D1053" s="66">
        <f t="shared" si="22"/>
        <v>2026</v>
      </c>
      <c r="E1053" s="67">
        <f t="shared" si="23"/>
        <v>46174</v>
      </c>
      <c r="F1053" s="21" t="s">
        <v>90</v>
      </c>
      <c r="N1053" s="5" t="s">
        <v>5</v>
      </c>
      <c r="O1053" s="2">
        <v>0</v>
      </c>
      <c r="P1053" s="2">
        <v>3000</v>
      </c>
    </row>
    <row r="1054" spans="1:16" ht="14.25" hidden="1" customHeight="1">
      <c r="A1054" s="5" t="s">
        <v>340</v>
      </c>
      <c r="B1054" s="100">
        <v>46174</v>
      </c>
      <c r="C1054" s="66">
        <f t="shared" si="21"/>
        <v>6</v>
      </c>
      <c r="D1054" s="66">
        <f t="shared" si="22"/>
        <v>2026</v>
      </c>
      <c r="E1054" s="67">
        <f t="shared" si="23"/>
        <v>46174</v>
      </c>
      <c r="F1054" s="21" t="s">
        <v>91</v>
      </c>
      <c r="N1054" s="5" t="s">
        <v>5</v>
      </c>
      <c r="O1054" s="2">
        <v>0</v>
      </c>
      <c r="P1054" s="2">
        <v>2000</v>
      </c>
    </row>
    <row r="1055" spans="1:16" ht="14.25" hidden="1" customHeight="1">
      <c r="A1055" s="5" t="s">
        <v>340</v>
      </c>
      <c r="B1055" s="100">
        <v>46174</v>
      </c>
      <c r="C1055" s="66">
        <f t="shared" si="21"/>
        <v>6</v>
      </c>
      <c r="D1055" s="66">
        <f t="shared" si="22"/>
        <v>2026</v>
      </c>
      <c r="E1055" s="67">
        <f t="shared" si="23"/>
        <v>46174</v>
      </c>
      <c r="F1055" s="21" t="s">
        <v>43</v>
      </c>
      <c r="N1055" s="5" t="s">
        <v>5</v>
      </c>
      <c r="O1055" s="2">
        <v>0</v>
      </c>
      <c r="P1055" s="2">
        <v>1000</v>
      </c>
    </row>
    <row r="1056" spans="1:16" ht="14.25" hidden="1" customHeight="1">
      <c r="A1056" s="5" t="s">
        <v>340</v>
      </c>
      <c r="B1056" s="100">
        <v>46174</v>
      </c>
      <c r="C1056" s="66">
        <f t="shared" si="21"/>
        <v>6</v>
      </c>
      <c r="D1056" s="66">
        <f t="shared" si="22"/>
        <v>2026</v>
      </c>
      <c r="E1056" s="67">
        <f t="shared" si="23"/>
        <v>46174</v>
      </c>
      <c r="F1056" s="21" t="s">
        <v>43</v>
      </c>
      <c r="N1056" s="5" t="s">
        <v>5</v>
      </c>
      <c r="O1056" s="2">
        <v>0</v>
      </c>
      <c r="P1056" s="2">
        <v>1500</v>
      </c>
    </row>
    <row r="1057" spans="1:16" ht="14.25" hidden="1" customHeight="1">
      <c r="A1057" s="5" t="s">
        <v>340</v>
      </c>
      <c r="B1057" s="100">
        <v>46204</v>
      </c>
      <c r="C1057" s="66">
        <f t="shared" si="21"/>
        <v>7</v>
      </c>
      <c r="D1057" s="66">
        <f t="shared" si="22"/>
        <v>2026</v>
      </c>
      <c r="E1057" s="67">
        <f t="shared" si="23"/>
        <v>46204</v>
      </c>
      <c r="F1057" s="21" t="s">
        <v>92</v>
      </c>
      <c r="N1057" s="5" t="s">
        <v>5</v>
      </c>
      <c r="O1057" s="2">
        <v>0</v>
      </c>
      <c r="P1057" s="2">
        <v>1200</v>
      </c>
    </row>
    <row r="1058" spans="1:16" ht="14.25" hidden="1" customHeight="1">
      <c r="A1058" s="5" t="s">
        <v>340</v>
      </c>
      <c r="B1058" s="100">
        <v>46204</v>
      </c>
      <c r="C1058" s="66">
        <f t="shared" si="21"/>
        <v>7</v>
      </c>
      <c r="D1058" s="66">
        <f t="shared" si="22"/>
        <v>2026</v>
      </c>
      <c r="E1058" s="67">
        <f t="shared" si="23"/>
        <v>46204</v>
      </c>
      <c r="F1058" s="21" t="s">
        <v>92</v>
      </c>
      <c r="N1058" s="5" t="s">
        <v>5</v>
      </c>
      <c r="O1058" s="2">
        <v>0</v>
      </c>
      <c r="P1058" s="2">
        <v>1200</v>
      </c>
    </row>
    <row r="1059" spans="1:16" ht="14.25" hidden="1" customHeight="1">
      <c r="A1059" s="5" t="s">
        <v>340</v>
      </c>
      <c r="B1059" s="100">
        <v>46204</v>
      </c>
      <c r="C1059" s="66">
        <f t="shared" si="21"/>
        <v>7</v>
      </c>
      <c r="D1059" s="66">
        <f t="shared" si="22"/>
        <v>2026</v>
      </c>
      <c r="E1059" s="67">
        <f t="shared" si="23"/>
        <v>46204</v>
      </c>
      <c r="F1059" s="21" t="s">
        <v>92</v>
      </c>
      <c r="N1059" s="5" t="s">
        <v>5</v>
      </c>
      <c r="O1059" s="2">
        <v>0</v>
      </c>
      <c r="P1059" s="2">
        <v>1400</v>
      </c>
    </row>
    <row r="1060" spans="1:16" ht="14.25" hidden="1" customHeight="1">
      <c r="A1060" s="5" t="s">
        <v>340</v>
      </c>
      <c r="B1060" s="100">
        <v>46204</v>
      </c>
      <c r="C1060" s="66">
        <f t="shared" si="21"/>
        <v>7</v>
      </c>
      <c r="D1060" s="66">
        <f t="shared" si="22"/>
        <v>2026</v>
      </c>
      <c r="E1060" s="67">
        <f t="shared" si="23"/>
        <v>46204</v>
      </c>
      <c r="F1060" s="21" t="s">
        <v>90</v>
      </c>
      <c r="N1060" s="5" t="s">
        <v>5</v>
      </c>
      <c r="O1060" s="2">
        <v>0</v>
      </c>
      <c r="P1060" s="2">
        <v>3000</v>
      </c>
    </row>
    <row r="1061" spans="1:16" ht="14.25" hidden="1" customHeight="1">
      <c r="A1061" s="5" t="s">
        <v>340</v>
      </c>
      <c r="B1061" s="100">
        <v>46204</v>
      </c>
      <c r="C1061" s="66">
        <f t="shared" si="21"/>
        <v>7</v>
      </c>
      <c r="D1061" s="66">
        <f t="shared" si="22"/>
        <v>2026</v>
      </c>
      <c r="E1061" s="67">
        <f t="shared" si="23"/>
        <v>46204</v>
      </c>
      <c r="F1061" s="21" t="s">
        <v>91</v>
      </c>
      <c r="N1061" s="5" t="s">
        <v>5</v>
      </c>
      <c r="O1061" s="2">
        <v>0</v>
      </c>
      <c r="P1061" s="2">
        <v>2000</v>
      </c>
    </row>
    <row r="1062" spans="1:16" ht="14.25" hidden="1" customHeight="1">
      <c r="A1062" s="5" t="s">
        <v>340</v>
      </c>
      <c r="B1062" s="100">
        <v>46204</v>
      </c>
      <c r="C1062" s="66">
        <f t="shared" si="21"/>
        <v>7</v>
      </c>
      <c r="D1062" s="66">
        <f t="shared" si="22"/>
        <v>2026</v>
      </c>
      <c r="E1062" s="67">
        <f t="shared" si="23"/>
        <v>46204</v>
      </c>
      <c r="F1062" s="21" t="s">
        <v>43</v>
      </c>
      <c r="N1062" s="5" t="s">
        <v>5</v>
      </c>
      <c r="O1062" s="2">
        <v>0</v>
      </c>
      <c r="P1062" s="2">
        <v>1000</v>
      </c>
    </row>
    <row r="1063" spans="1:16" ht="14.25" hidden="1" customHeight="1">
      <c r="A1063" s="5" t="s">
        <v>340</v>
      </c>
      <c r="B1063" s="100">
        <v>46204</v>
      </c>
      <c r="C1063" s="66">
        <f t="shared" si="21"/>
        <v>7</v>
      </c>
      <c r="D1063" s="66">
        <f t="shared" si="22"/>
        <v>2026</v>
      </c>
      <c r="E1063" s="67">
        <f t="shared" si="23"/>
        <v>46204</v>
      </c>
      <c r="F1063" s="21" t="s">
        <v>43</v>
      </c>
      <c r="N1063" s="5" t="s">
        <v>5</v>
      </c>
      <c r="O1063" s="2">
        <v>0</v>
      </c>
      <c r="P1063" s="2">
        <v>1500</v>
      </c>
    </row>
    <row r="1064" spans="1:16" ht="14.25" hidden="1" customHeight="1">
      <c r="A1064" s="5" t="s">
        <v>340</v>
      </c>
      <c r="B1064" s="100">
        <v>46235</v>
      </c>
      <c r="C1064" s="66">
        <f t="shared" si="21"/>
        <v>8</v>
      </c>
      <c r="D1064" s="66">
        <f t="shared" si="22"/>
        <v>2026</v>
      </c>
      <c r="E1064" s="67">
        <f t="shared" si="23"/>
        <v>46235</v>
      </c>
      <c r="F1064" s="21" t="s">
        <v>92</v>
      </c>
      <c r="N1064" s="5" t="s">
        <v>5</v>
      </c>
      <c r="O1064" s="2">
        <v>0</v>
      </c>
      <c r="P1064" s="2">
        <v>1200</v>
      </c>
    </row>
    <row r="1065" spans="1:16" ht="14.25" hidden="1" customHeight="1">
      <c r="A1065" s="5" t="s">
        <v>340</v>
      </c>
      <c r="B1065" s="100">
        <v>46235</v>
      </c>
      <c r="C1065" s="66">
        <f t="shared" si="21"/>
        <v>8</v>
      </c>
      <c r="D1065" s="66">
        <f t="shared" si="22"/>
        <v>2026</v>
      </c>
      <c r="E1065" s="67">
        <f t="shared" si="23"/>
        <v>46235</v>
      </c>
      <c r="F1065" s="21" t="s">
        <v>92</v>
      </c>
      <c r="N1065" s="5" t="s">
        <v>5</v>
      </c>
      <c r="O1065" s="2">
        <v>0</v>
      </c>
      <c r="P1065" s="2">
        <v>1200</v>
      </c>
    </row>
    <row r="1066" spans="1:16" ht="14.25" hidden="1" customHeight="1">
      <c r="A1066" s="5" t="s">
        <v>340</v>
      </c>
      <c r="B1066" s="100">
        <v>46235</v>
      </c>
      <c r="C1066" s="66">
        <f t="shared" si="21"/>
        <v>8</v>
      </c>
      <c r="D1066" s="66">
        <f t="shared" si="22"/>
        <v>2026</v>
      </c>
      <c r="E1066" s="67">
        <f t="shared" si="23"/>
        <v>46235</v>
      </c>
      <c r="F1066" s="21" t="s">
        <v>92</v>
      </c>
      <c r="N1066" s="5" t="s">
        <v>5</v>
      </c>
      <c r="O1066" s="2">
        <v>0</v>
      </c>
      <c r="P1066" s="2">
        <v>1400</v>
      </c>
    </row>
    <row r="1067" spans="1:16" ht="14.25" hidden="1" customHeight="1">
      <c r="A1067" s="5" t="s">
        <v>340</v>
      </c>
      <c r="B1067" s="100">
        <v>46235</v>
      </c>
      <c r="C1067" s="66">
        <f t="shared" si="21"/>
        <v>8</v>
      </c>
      <c r="D1067" s="66">
        <f t="shared" si="22"/>
        <v>2026</v>
      </c>
      <c r="E1067" s="67">
        <f t="shared" si="23"/>
        <v>46235</v>
      </c>
      <c r="F1067" s="21" t="s">
        <v>90</v>
      </c>
      <c r="N1067" s="5" t="s">
        <v>5</v>
      </c>
      <c r="O1067" s="2">
        <v>0</v>
      </c>
      <c r="P1067" s="2">
        <v>3000</v>
      </c>
    </row>
    <row r="1068" spans="1:16" ht="14.25" hidden="1" customHeight="1">
      <c r="A1068" s="5" t="s">
        <v>340</v>
      </c>
      <c r="B1068" s="100">
        <v>46235</v>
      </c>
      <c r="C1068" s="66">
        <f t="shared" si="21"/>
        <v>8</v>
      </c>
      <c r="D1068" s="66">
        <f t="shared" si="22"/>
        <v>2026</v>
      </c>
      <c r="E1068" s="67">
        <f t="shared" si="23"/>
        <v>46235</v>
      </c>
      <c r="F1068" s="21" t="s">
        <v>91</v>
      </c>
      <c r="N1068" s="5" t="s">
        <v>5</v>
      </c>
      <c r="O1068" s="2">
        <v>0</v>
      </c>
      <c r="P1068" s="2">
        <v>2000</v>
      </c>
    </row>
    <row r="1069" spans="1:16" ht="14.25" hidden="1" customHeight="1">
      <c r="A1069" s="5" t="s">
        <v>340</v>
      </c>
      <c r="B1069" s="100">
        <v>46235</v>
      </c>
      <c r="C1069" s="66">
        <f t="shared" si="21"/>
        <v>8</v>
      </c>
      <c r="D1069" s="66">
        <f t="shared" si="22"/>
        <v>2026</v>
      </c>
      <c r="E1069" s="67">
        <f t="shared" si="23"/>
        <v>46235</v>
      </c>
      <c r="F1069" s="21" t="s">
        <v>43</v>
      </c>
      <c r="N1069" s="5" t="s">
        <v>5</v>
      </c>
      <c r="O1069" s="2">
        <v>0</v>
      </c>
      <c r="P1069" s="2">
        <v>1000</v>
      </c>
    </row>
    <row r="1070" spans="1:16" ht="14.25" hidden="1" customHeight="1">
      <c r="A1070" s="5" t="s">
        <v>340</v>
      </c>
      <c r="B1070" s="100">
        <v>46235</v>
      </c>
      <c r="C1070" s="66">
        <f t="shared" si="21"/>
        <v>8</v>
      </c>
      <c r="D1070" s="66">
        <f t="shared" si="22"/>
        <v>2026</v>
      </c>
      <c r="E1070" s="67">
        <f t="shared" si="23"/>
        <v>46235</v>
      </c>
      <c r="F1070" s="21" t="s">
        <v>43</v>
      </c>
      <c r="N1070" s="5" t="s">
        <v>5</v>
      </c>
      <c r="O1070" s="2">
        <v>0</v>
      </c>
      <c r="P1070" s="2">
        <v>1500</v>
      </c>
    </row>
    <row r="1071" spans="1:16" ht="14.25" hidden="1" customHeight="1">
      <c r="A1071" s="5" t="s">
        <v>340</v>
      </c>
      <c r="B1071" s="100">
        <v>46266</v>
      </c>
      <c r="C1071" s="66">
        <f t="shared" si="21"/>
        <v>9</v>
      </c>
      <c r="D1071" s="66">
        <f t="shared" si="22"/>
        <v>2026</v>
      </c>
      <c r="E1071" s="67">
        <f t="shared" si="23"/>
        <v>46266</v>
      </c>
      <c r="F1071" s="21" t="s">
        <v>92</v>
      </c>
      <c r="N1071" s="5" t="s">
        <v>5</v>
      </c>
      <c r="O1071" s="2">
        <v>0</v>
      </c>
      <c r="P1071" s="2">
        <v>1200</v>
      </c>
    </row>
    <row r="1072" spans="1:16" ht="14.25" hidden="1" customHeight="1">
      <c r="A1072" s="5" t="s">
        <v>340</v>
      </c>
      <c r="B1072" s="100">
        <v>46266</v>
      </c>
      <c r="C1072" s="66">
        <f t="shared" si="21"/>
        <v>9</v>
      </c>
      <c r="D1072" s="66">
        <f t="shared" si="22"/>
        <v>2026</v>
      </c>
      <c r="E1072" s="67">
        <f t="shared" si="23"/>
        <v>46266</v>
      </c>
      <c r="F1072" s="21" t="s">
        <v>92</v>
      </c>
      <c r="N1072" s="5" t="s">
        <v>5</v>
      </c>
      <c r="O1072" s="2">
        <v>0</v>
      </c>
      <c r="P1072" s="2">
        <v>1200</v>
      </c>
    </row>
    <row r="1073" spans="1:16" ht="14.25" hidden="1" customHeight="1">
      <c r="A1073" s="5" t="s">
        <v>340</v>
      </c>
      <c r="B1073" s="100">
        <v>46266</v>
      </c>
      <c r="C1073" s="66">
        <f t="shared" si="21"/>
        <v>9</v>
      </c>
      <c r="D1073" s="66">
        <f t="shared" si="22"/>
        <v>2026</v>
      </c>
      <c r="E1073" s="67">
        <f t="shared" si="23"/>
        <v>46266</v>
      </c>
      <c r="F1073" s="21" t="s">
        <v>92</v>
      </c>
      <c r="N1073" s="5" t="s">
        <v>5</v>
      </c>
      <c r="O1073" s="2">
        <v>0</v>
      </c>
      <c r="P1073" s="2">
        <v>1400</v>
      </c>
    </row>
    <row r="1074" spans="1:16" ht="14.25" hidden="1" customHeight="1">
      <c r="A1074" s="5" t="s">
        <v>340</v>
      </c>
      <c r="B1074" s="100">
        <v>46266</v>
      </c>
      <c r="C1074" s="66">
        <f t="shared" si="21"/>
        <v>9</v>
      </c>
      <c r="D1074" s="66">
        <f t="shared" si="22"/>
        <v>2026</v>
      </c>
      <c r="E1074" s="67">
        <f t="shared" si="23"/>
        <v>46266</v>
      </c>
      <c r="F1074" s="21" t="s">
        <v>90</v>
      </c>
      <c r="N1074" s="5" t="s">
        <v>5</v>
      </c>
      <c r="O1074" s="2">
        <v>0</v>
      </c>
      <c r="P1074" s="2">
        <v>3000</v>
      </c>
    </row>
    <row r="1075" spans="1:16" ht="14.25" hidden="1" customHeight="1">
      <c r="A1075" s="5" t="s">
        <v>340</v>
      </c>
      <c r="B1075" s="100">
        <v>46266</v>
      </c>
      <c r="C1075" s="66">
        <f t="shared" si="21"/>
        <v>9</v>
      </c>
      <c r="D1075" s="66">
        <f t="shared" si="22"/>
        <v>2026</v>
      </c>
      <c r="E1075" s="67">
        <f t="shared" si="23"/>
        <v>46266</v>
      </c>
      <c r="F1075" s="21" t="s">
        <v>91</v>
      </c>
      <c r="N1075" s="5" t="s">
        <v>5</v>
      </c>
      <c r="O1075" s="2">
        <v>0</v>
      </c>
      <c r="P1075" s="2">
        <v>2000</v>
      </c>
    </row>
    <row r="1076" spans="1:16" ht="14.25" hidden="1" customHeight="1">
      <c r="A1076" s="5" t="s">
        <v>340</v>
      </c>
      <c r="B1076" s="100">
        <v>46266</v>
      </c>
      <c r="C1076" s="66">
        <f t="shared" si="21"/>
        <v>9</v>
      </c>
      <c r="D1076" s="66">
        <f t="shared" si="22"/>
        <v>2026</v>
      </c>
      <c r="E1076" s="67">
        <f t="shared" si="23"/>
        <v>46266</v>
      </c>
      <c r="F1076" s="21" t="s">
        <v>43</v>
      </c>
      <c r="N1076" s="5" t="s">
        <v>5</v>
      </c>
      <c r="O1076" s="2">
        <v>0</v>
      </c>
      <c r="P1076" s="2">
        <v>1000</v>
      </c>
    </row>
    <row r="1077" spans="1:16" ht="14.25" hidden="1" customHeight="1">
      <c r="A1077" s="5" t="s">
        <v>340</v>
      </c>
      <c r="B1077" s="100">
        <v>46266</v>
      </c>
      <c r="C1077" s="66">
        <f t="shared" si="21"/>
        <v>9</v>
      </c>
      <c r="D1077" s="66">
        <f t="shared" si="22"/>
        <v>2026</v>
      </c>
      <c r="E1077" s="67">
        <f t="shared" si="23"/>
        <v>46266</v>
      </c>
      <c r="F1077" s="21" t="s">
        <v>43</v>
      </c>
      <c r="N1077" s="5" t="s">
        <v>5</v>
      </c>
      <c r="O1077" s="2">
        <v>0</v>
      </c>
      <c r="P1077" s="2">
        <v>1500</v>
      </c>
    </row>
    <row r="1078" spans="1:16" ht="14.25" hidden="1" customHeight="1">
      <c r="A1078" s="5" t="s">
        <v>340</v>
      </c>
      <c r="B1078" s="100">
        <v>46296</v>
      </c>
      <c r="C1078" s="66">
        <f t="shared" si="21"/>
        <v>10</v>
      </c>
      <c r="D1078" s="66">
        <f t="shared" si="22"/>
        <v>2026</v>
      </c>
      <c r="E1078" s="67">
        <f t="shared" si="23"/>
        <v>46296</v>
      </c>
      <c r="F1078" s="21" t="s">
        <v>92</v>
      </c>
      <c r="N1078" s="5" t="s">
        <v>5</v>
      </c>
      <c r="O1078" s="2">
        <v>0</v>
      </c>
      <c r="P1078" s="2">
        <v>1200</v>
      </c>
    </row>
    <row r="1079" spans="1:16" ht="14.25" hidden="1" customHeight="1">
      <c r="A1079" s="5" t="s">
        <v>340</v>
      </c>
      <c r="B1079" s="100">
        <v>46296</v>
      </c>
      <c r="C1079" s="66">
        <f t="shared" si="21"/>
        <v>10</v>
      </c>
      <c r="D1079" s="66">
        <f t="shared" si="22"/>
        <v>2026</v>
      </c>
      <c r="E1079" s="67">
        <f t="shared" si="23"/>
        <v>46296</v>
      </c>
      <c r="F1079" s="21" t="s">
        <v>92</v>
      </c>
      <c r="N1079" s="5" t="s">
        <v>5</v>
      </c>
      <c r="O1079" s="2">
        <v>0</v>
      </c>
      <c r="P1079" s="2">
        <v>1200</v>
      </c>
    </row>
    <row r="1080" spans="1:16" ht="14.25" hidden="1" customHeight="1">
      <c r="A1080" s="5" t="s">
        <v>340</v>
      </c>
      <c r="B1080" s="100">
        <v>46296</v>
      </c>
      <c r="C1080" s="66">
        <f t="shared" si="21"/>
        <v>10</v>
      </c>
      <c r="D1080" s="66">
        <f t="shared" si="22"/>
        <v>2026</v>
      </c>
      <c r="E1080" s="67">
        <f t="shared" si="23"/>
        <v>46296</v>
      </c>
      <c r="F1080" s="21" t="s">
        <v>92</v>
      </c>
      <c r="N1080" s="5" t="s">
        <v>5</v>
      </c>
      <c r="O1080" s="2">
        <v>0</v>
      </c>
      <c r="P1080" s="2">
        <v>1400</v>
      </c>
    </row>
    <row r="1081" spans="1:16" ht="14.25" hidden="1" customHeight="1">
      <c r="A1081" s="5" t="s">
        <v>340</v>
      </c>
      <c r="B1081" s="100">
        <v>46296</v>
      </c>
      <c r="C1081" s="66">
        <f t="shared" si="21"/>
        <v>10</v>
      </c>
      <c r="D1081" s="66">
        <f t="shared" si="22"/>
        <v>2026</v>
      </c>
      <c r="E1081" s="67">
        <f t="shared" si="23"/>
        <v>46296</v>
      </c>
      <c r="F1081" s="21" t="s">
        <v>90</v>
      </c>
      <c r="N1081" s="5" t="s">
        <v>5</v>
      </c>
      <c r="O1081" s="2">
        <v>0</v>
      </c>
      <c r="P1081" s="2">
        <v>3000</v>
      </c>
    </row>
    <row r="1082" spans="1:16" ht="14.25" hidden="1" customHeight="1">
      <c r="A1082" s="5" t="s">
        <v>340</v>
      </c>
      <c r="B1082" s="100">
        <v>46296</v>
      </c>
      <c r="C1082" s="66">
        <f t="shared" si="21"/>
        <v>10</v>
      </c>
      <c r="D1082" s="66">
        <f t="shared" si="22"/>
        <v>2026</v>
      </c>
      <c r="E1082" s="67">
        <f t="shared" si="23"/>
        <v>46296</v>
      </c>
      <c r="F1082" s="21" t="s">
        <v>91</v>
      </c>
      <c r="N1082" s="5" t="s">
        <v>5</v>
      </c>
      <c r="O1082" s="2">
        <v>0</v>
      </c>
      <c r="P1082" s="2">
        <v>2000</v>
      </c>
    </row>
    <row r="1083" spans="1:16" ht="14.25" hidden="1" customHeight="1">
      <c r="A1083" s="5" t="s">
        <v>340</v>
      </c>
      <c r="B1083" s="100">
        <v>46296</v>
      </c>
      <c r="C1083" s="66">
        <f t="shared" si="21"/>
        <v>10</v>
      </c>
      <c r="D1083" s="66">
        <f t="shared" si="22"/>
        <v>2026</v>
      </c>
      <c r="E1083" s="67">
        <f t="shared" si="23"/>
        <v>46296</v>
      </c>
      <c r="F1083" s="21" t="s">
        <v>43</v>
      </c>
      <c r="N1083" s="5" t="s">
        <v>5</v>
      </c>
      <c r="O1083" s="2">
        <v>0</v>
      </c>
      <c r="P1083" s="2">
        <v>1000</v>
      </c>
    </row>
    <row r="1084" spans="1:16" ht="14.25" hidden="1" customHeight="1">
      <c r="A1084" s="5" t="s">
        <v>340</v>
      </c>
      <c r="B1084" s="100">
        <v>46296</v>
      </c>
      <c r="C1084" s="66">
        <f t="shared" si="21"/>
        <v>10</v>
      </c>
      <c r="D1084" s="66">
        <f t="shared" si="22"/>
        <v>2026</v>
      </c>
      <c r="E1084" s="67">
        <f t="shared" si="23"/>
        <v>46296</v>
      </c>
      <c r="F1084" s="21" t="s">
        <v>43</v>
      </c>
      <c r="N1084" s="5" t="s">
        <v>5</v>
      </c>
      <c r="O1084" s="2">
        <v>0</v>
      </c>
      <c r="P1084" s="2">
        <v>1500</v>
      </c>
    </row>
    <row r="1085" spans="1:16" ht="14.25" hidden="1" customHeight="1">
      <c r="A1085" s="5" t="s">
        <v>340</v>
      </c>
      <c r="B1085" s="100">
        <v>46327</v>
      </c>
      <c r="C1085" s="66">
        <f t="shared" si="21"/>
        <v>11</v>
      </c>
      <c r="D1085" s="66">
        <f t="shared" si="22"/>
        <v>2026</v>
      </c>
      <c r="E1085" s="67">
        <f t="shared" si="23"/>
        <v>46327</v>
      </c>
      <c r="F1085" s="21" t="s">
        <v>92</v>
      </c>
      <c r="N1085" s="5" t="s">
        <v>5</v>
      </c>
      <c r="O1085" s="2">
        <v>0</v>
      </c>
      <c r="P1085" s="2">
        <v>1200</v>
      </c>
    </row>
    <row r="1086" spans="1:16" ht="14.25" hidden="1" customHeight="1">
      <c r="A1086" s="5" t="s">
        <v>340</v>
      </c>
      <c r="B1086" s="100">
        <v>46327</v>
      </c>
      <c r="C1086" s="66">
        <f t="shared" si="21"/>
        <v>11</v>
      </c>
      <c r="D1086" s="66">
        <f t="shared" si="22"/>
        <v>2026</v>
      </c>
      <c r="E1086" s="67">
        <f t="shared" si="23"/>
        <v>46327</v>
      </c>
      <c r="F1086" s="21" t="s">
        <v>92</v>
      </c>
      <c r="N1086" s="5" t="s">
        <v>5</v>
      </c>
      <c r="O1086" s="2">
        <v>0</v>
      </c>
      <c r="P1086" s="2">
        <v>1200</v>
      </c>
    </row>
    <row r="1087" spans="1:16" ht="14.25" hidden="1" customHeight="1">
      <c r="A1087" s="5" t="s">
        <v>340</v>
      </c>
      <c r="B1087" s="100">
        <v>46327</v>
      </c>
      <c r="C1087" s="66">
        <f t="shared" si="21"/>
        <v>11</v>
      </c>
      <c r="D1087" s="66">
        <f t="shared" si="22"/>
        <v>2026</v>
      </c>
      <c r="E1087" s="67">
        <f t="shared" si="23"/>
        <v>46327</v>
      </c>
      <c r="F1087" s="21" t="s">
        <v>92</v>
      </c>
      <c r="N1087" s="5" t="s">
        <v>5</v>
      </c>
      <c r="O1087" s="2">
        <v>0</v>
      </c>
      <c r="P1087" s="2">
        <v>1400</v>
      </c>
    </row>
    <row r="1088" spans="1:16" ht="14.25" hidden="1" customHeight="1">
      <c r="A1088" s="5" t="s">
        <v>340</v>
      </c>
      <c r="B1088" s="100">
        <v>46327</v>
      </c>
      <c r="C1088" s="66">
        <f t="shared" si="21"/>
        <v>11</v>
      </c>
      <c r="D1088" s="66">
        <f t="shared" si="22"/>
        <v>2026</v>
      </c>
      <c r="E1088" s="67">
        <f t="shared" si="23"/>
        <v>46327</v>
      </c>
      <c r="F1088" s="21" t="s">
        <v>90</v>
      </c>
      <c r="N1088" s="5" t="s">
        <v>5</v>
      </c>
      <c r="O1088" s="2">
        <v>0</v>
      </c>
      <c r="P1088" s="2">
        <v>3000</v>
      </c>
    </row>
    <row r="1089" spans="1:16" ht="14.25" hidden="1" customHeight="1">
      <c r="A1089" s="5" t="s">
        <v>340</v>
      </c>
      <c r="B1089" s="100">
        <v>46327</v>
      </c>
      <c r="C1089" s="66">
        <f t="shared" si="21"/>
        <v>11</v>
      </c>
      <c r="D1089" s="66">
        <f t="shared" si="22"/>
        <v>2026</v>
      </c>
      <c r="E1089" s="67">
        <f t="shared" si="23"/>
        <v>46327</v>
      </c>
      <c r="F1089" s="21" t="s">
        <v>91</v>
      </c>
      <c r="N1089" s="5" t="s">
        <v>5</v>
      </c>
      <c r="O1089" s="2">
        <v>0</v>
      </c>
      <c r="P1089" s="2">
        <v>2000</v>
      </c>
    </row>
    <row r="1090" spans="1:16" ht="14.25" hidden="1" customHeight="1">
      <c r="A1090" s="5" t="s">
        <v>340</v>
      </c>
      <c r="B1090" s="100">
        <v>46327</v>
      </c>
      <c r="C1090" s="66">
        <f t="shared" si="21"/>
        <v>11</v>
      </c>
      <c r="D1090" s="66">
        <f t="shared" si="22"/>
        <v>2026</v>
      </c>
      <c r="E1090" s="67">
        <f t="shared" si="23"/>
        <v>46327</v>
      </c>
      <c r="F1090" s="21" t="s">
        <v>43</v>
      </c>
      <c r="N1090" s="5" t="s">
        <v>5</v>
      </c>
      <c r="O1090" s="2">
        <v>0</v>
      </c>
      <c r="P1090" s="2">
        <v>1000</v>
      </c>
    </row>
    <row r="1091" spans="1:16" ht="14.25" hidden="1" customHeight="1">
      <c r="A1091" s="5" t="s">
        <v>340</v>
      </c>
      <c r="B1091" s="100">
        <v>46327</v>
      </c>
      <c r="C1091" s="66">
        <f t="shared" si="21"/>
        <v>11</v>
      </c>
      <c r="D1091" s="66">
        <f t="shared" si="22"/>
        <v>2026</v>
      </c>
      <c r="E1091" s="67">
        <f t="shared" si="23"/>
        <v>46327</v>
      </c>
      <c r="F1091" s="21" t="s">
        <v>43</v>
      </c>
      <c r="N1091" s="5" t="s">
        <v>5</v>
      </c>
      <c r="O1091" s="2">
        <v>0</v>
      </c>
      <c r="P1091" s="2">
        <v>1500</v>
      </c>
    </row>
    <row r="1092" spans="1:16" ht="14.25" hidden="1" customHeight="1">
      <c r="A1092" s="5" t="s">
        <v>340</v>
      </c>
      <c r="B1092" s="100">
        <v>46357</v>
      </c>
      <c r="C1092" s="66">
        <f t="shared" si="21"/>
        <v>12</v>
      </c>
      <c r="D1092" s="66">
        <f t="shared" si="22"/>
        <v>2026</v>
      </c>
      <c r="E1092" s="67">
        <f t="shared" si="23"/>
        <v>46357</v>
      </c>
      <c r="F1092" s="21" t="s">
        <v>92</v>
      </c>
      <c r="N1092" s="5" t="s">
        <v>5</v>
      </c>
      <c r="O1092" s="2">
        <v>0</v>
      </c>
      <c r="P1092" s="2">
        <v>1200</v>
      </c>
    </row>
    <row r="1093" spans="1:16" ht="14.25" hidden="1" customHeight="1">
      <c r="A1093" s="5" t="s">
        <v>340</v>
      </c>
      <c r="B1093" s="100">
        <v>46357</v>
      </c>
      <c r="C1093" s="66">
        <f t="shared" si="21"/>
        <v>12</v>
      </c>
      <c r="D1093" s="66">
        <f t="shared" si="22"/>
        <v>2026</v>
      </c>
      <c r="E1093" s="67">
        <f t="shared" si="23"/>
        <v>46357</v>
      </c>
      <c r="F1093" s="21" t="s">
        <v>92</v>
      </c>
      <c r="N1093" s="5" t="s">
        <v>5</v>
      </c>
      <c r="O1093" s="2">
        <v>0</v>
      </c>
      <c r="P1093" s="2">
        <v>1200</v>
      </c>
    </row>
    <row r="1094" spans="1:16" ht="14.25" hidden="1" customHeight="1">
      <c r="A1094" s="5" t="s">
        <v>340</v>
      </c>
      <c r="B1094" s="100">
        <v>46357</v>
      </c>
      <c r="C1094" s="66">
        <f t="shared" si="21"/>
        <v>12</v>
      </c>
      <c r="D1094" s="66">
        <f t="shared" si="22"/>
        <v>2026</v>
      </c>
      <c r="E1094" s="67">
        <f t="shared" si="23"/>
        <v>46357</v>
      </c>
      <c r="F1094" s="21" t="s">
        <v>92</v>
      </c>
      <c r="N1094" s="5" t="s">
        <v>5</v>
      </c>
      <c r="O1094" s="2">
        <v>0</v>
      </c>
      <c r="P1094" s="2">
        <v>1400</v>
      </c>
    </row>
    <row r="1095" spans="1:16" ht="14.25" hidden="1" customHeight="1">
      <c r="A1095" s="5" t="s">
        <v>340</v>
      </c>
      <c r="B1095" s="100">
        <v>46357</v>
      </c>
      <c r="C1095" s="66">
        <f t="shared" si="21"/>
        <v>12</v>
      </c>
      <c r="D1095" s="66">
        <f t="shared" si="22"/>
        <v>2026</v>
      </c>
      <c r="E1095" s="67">
        <f t="shared" si="23"/>
        <v>46357</v>
      </c>
      <c r="F1095" s="21" t="s">
        <v>90</v>
      </c>
      <c r="N1095" s="5" t="s">
        <v>5</v>
      </c>
      <c r="O1095" s="2">
        <v>0</v>
      </c>
      <c r="P1095" s="2">
        <v>3000</v>
      </c>
    </row>
    <row r="1096" spans="1:16" ht="14.25" hidden="1" customHeight="1">
      <c r="A1096" s="5" t="s">
        <v>340</v>
      </c>
      <c r="B1096" s="100">
        <v>46357</v>
      </c>
      <c r="C1096" s="66">
        <f t="shared" si="21"/>
        <v>12</v>
      </c>
      <c r="D1096" s="66">
        <f t="shared" si="22"/>
        <v>2026</v>
      </c>
      <c r="E1096" s="67">
        <f t="shared" si="23"/>
        <v>46357</v>
      </c>
      <c r="F1096" s="21" t="s">
        <v>91</v>
      </c>
      <c r="N1096" s="5" t="s">
        <v>5</v>
      </c>
      <c r="O1096" s="2">
        <v>0</v>
      </c>
      <c r="P1096" s="2">
        <v>2000</v>
      </c>
    </row>
    <row r="1097" spans="1:16" ht="14.25" hidden="1" customHeight="1">
      <c r="A1097" s="5" t="s">
        <v>340</v>
      </c>
      <c r="B1097" s="100">
        <v>46357</v>
      </c>
      <c r="C1097" s="66">
        <f t="shared" si="21"/>
        <v>12</v>
      </c>
      <c r="D1097" s="66">
        <f t="shared" si="22"/>
        <v>2026</v>
      </c>
      <c r="E1097" s="67">
        <f t="shared" si="23"/>
        <v>46357</v>
      </c>
      <c r="F1097" s="21" t="s">
        <v>43</v>
      </c>
      <c r="N1097" s="5" t="s">
        <v>5</v>
      </c>
      <c r="O1097" s="2">
        <v>0</v>
      </c>
      <c r="P1097" s="2">
        <v>1000</v>
      </c>
    </row>
    <row r="1098" spans="1:16" ht="14.25" hidden="1" customHeight="1">
      <c r="A1098" s="5" t="s">
        <v>340</v>
      </c>
      <c r="B1098" s="100">
        <v>46357</v>
      </c>
      <c r="C1098" s="66">
        <f t="shared" si="21"/>
        <v>12</v>
      </c>
      <c r="D1098" s="66">
        <f t="shared" si="22"/>
        <v>2026</v>
      </c>
      <c r="E1098" s="67">
        <f t="shared" si="23"/>
        <v>46357</v>
      </c>
      <c r="F1098" s="21" t="s">
        <v>43</v>
      </c>
      <c r="N1098" s="5" t="s">
        <v>5</v>
      </c>
      <c r="O1098" s="2">
        <v>0</v>
      </c>
      <c r="P1098" s="2">
        <v>1500</v>
      </c>
    </row>
    <row r="1099" spans="1:16" ht="14.25" hidden="1" customHeight="1">
      <c r="A1099" s="5" t="s">
        <v>340</v>
      </c>
      <c r="B1099" s="100">
        <v>46143</v>
      </c>
      <c r="C1099" s="66">
        <f t="shared" si="21"/>
        <v>5</v>
      </c>
      <c r="D1099" s="66">
        <f t="shared" si="22"/>
        <v>2026</v>
      </c>
      <c r="E1099" s="67">
        <f t="shared" si="23"/>
        <v>46143</v>
      </c>
      <c r="F1099" s="21" t="s">
        <v>82</v>
      </c>
      <c r="N1099" s="5" t="s">
        <v>5</v>
      </c>
      <c r="O1099" s="2">
        <v>0</v>
      </c>
      <c r="P1099" s="2">
        <v>7892.4</v>
      </c>
    </row>
    <row r="1100" spans="1:16" ht="14.25" hidden="1" customHeight="1">
      <c r="A1100" s="5" t="s">
        <v>340</v>
      </c>
      <c r="B1100" s="100">
        <v>46174</v>
      </c>
      <c r="C1100" s="66">
        <f t="shared" si="21"/>
        <v>6</v>
      </c>
      <c r="D1100" s="66">
        <f t="shared" si="22"/>
        <v>2026</v>
      </c>
      <c r="E1100" s="67">
        <f t="shared" si="23"/>
        <v>46174</v>
      </c>
      <c r="F1100" s="21" t="s">
        <v>82</v>
      </c>
      <c r="N1100" s="5" t="s">
        <v>5</v>
      </c>
      <c r="O1100" s="2">
        <v>0</v>
      </c>
      <c r="P1100" s="2">
        <v>7892.4</v>
      </c>
    </row>
    <row r="1101" spans="1:16" ht="14.25" hidden="1" customHeight="1">
      <c r="A1101" s="5" t="s">
        <v>340</v>
      </c>
      <c r="B1101" s="100">
        <v>46204</v>
      </c>
      <c r="C1101" s="66">
        <f t="shared" si="21"/>
        <v>7</v>
      </c>
      <c r="D1101" s="66">
        <f t="shared" si="22"/>
        <v>2026</v>
      </c>
      <c r="E1101" s="67">
        <f t="shared" si="23"/>
        <v>46204</v>
      </c>
      <c r="F1101" s="21" t="s">
        <v>82</v>
      </c>
      <c r="N1101" s="5" t="s">
        <v>5</v>
      </c>
      <c r="O1101" s="2">
        <v>0</v>
      </c>
      <c r="P1101" s="2">
        <v>7892.4</v>
      </c>
    </row>
    <row r="1102" spans="1:16" ht="14.25" hidden="1" customHeight="1">
      <c r="A1102" s="5" t="s">
        <v>340</v>
      </c>
      <c r="B1102" s="100">
        <v>46235</v>
      </c>
      <c r="C1102" s="66">
        <f t="shared" si="21"/>
        <v>8</v>
      </c>
      <c r="D1102" s="66">
        <f t="shared" si="22"/>
        <v>2026</v>
      </c>
      <c r="E1102" s="67">
        <f t="shared" si="23"/>
        <v>46235</v>
      </c>
      <c r="F1102" s="21" t="s">
        <v>82</v>
      </c>
      <c r="N1102" s="5" t="s">
        <v>5</v>
      </c>
      <c r="O1102" s="2">
        <v>0</v>
      </c>
      <c r="P1102" s="2">
        <v>7892.4</v>
      </c>
    </row>
    <row r="1103" spans="1:16" ht="14.25" hidden="1" customHeight="1">
      <c r="A1103" s="5" t="s">
        <v>340</v>
      </c>
      <c r="B1103" s="100">
        <v>46266</v>
      </c>
      <c r="C1103" s="66">
        <f t="shared" si="21"/>
        <v>9</v>
      </c>
      <c r="D1103" s="66">
        <f t="shared" si="22"/>
        <v>2026</v>
      </c>
      <c r="E1103" s="67">
        <f t="shared" si="23"/>
        <v>46266</v>
      </c>
      <c r="F1103" s="21" t="s">
        <v>82</v>
      </c>
      <c r="N1103" s="5" t="s">
        <v>5</v>
      </c>
      <c r="O1103" s="2">
        <v>0</v>
      </c>
      <c r="P1103" s="2">
        <v>7892.4</v>
      </c>
    </row>
    <row r="1104" spans="1:16" ht="14.25" hidden="1" customHeight="1">
      <c r="A1104" s="5" t="s">
        <v>340</v>
      </c>
      <c r="B1104" s="100">
        <v>46296</v>
      </c>
      <c r="C1104" s="66">
        <f t="shared" si="21"/>
        <v>10</v>
      </c>
      <c r="D1104" s="66">
        <f t="shared" si="22"/>
        <v>2026</v>
      </c>
      <c r="E1104" s="67">
        <f t="shared" si="23"/>
        <v>46296</v>
      </c>
      <c r="F1104" s="21" t="s">
        <v>82</v>
      </c>
      <c r="N1104" s="5" t="s">
        <v>5</v>
      </c>
      <c r="O1104" s="2">
        <v>0</v>
      </c>
      <c r="P1104" s="2">
        <v>7892.4</v>
      </c>
    </row>
    <row r="1105" spans="1:16" ht="14.25" hidden="1" customHeight="1">
      <c r="A1105" s="5" t="s">
        <v>340</v>
      </c>
      <c r="B1105" s="100">
        <v>46327</v>
      </c>
      <c r="C1105" s="66">
        <f t="shared" si="21"/>
        <v>11</v>
      </c>
      <c r="D1105" s="66">
        <f t="shared" si="22"/>
        <v>2026</v>
      </c>
      <c r="E1105" s="67">
        <f t="shared" si="23"/>
        <v>46327</v>
      </c>
      <c r="F1105" s="21" t="s">
        <v>82</v>
      </c>
      <c r="N1105" s="5" t="s">
        <v>5</v>
      </c>
      <c r="O1105" s="2">
        <v>0</v>
      </c>
      <c r="P1105" s="2">
        <v>7892.4</v>
      </c>
    </row>
    <row r="1106" spans="1:16" ht="14.25" hidden="1" customHeight="1">
      <c r="A1106" s="5" t="s">
        <v>340</v>
      </c>
      <c r="B1106" s="100">
        <v>46357</v>
      </c>
      <c r="C1106" s="66">
        <f t="shared" si="21"/>
        <v>12</v>
      </c>
      <c r="D1106" s="66">
        <f t="shared" si="22"/>
        <v>2026</v>
      </c>
      <c r="E1106" s="67">
        <f t="shared" si="23"/>
        <v>46357</v>
      </c>
      <c r="F1106" s="21" t="s">
        <v>82</v>
      </c>
      <c r="N1106" s="5" t="s">
        <v>5</v>
      </c>
      <c r="O1106" s="2">
        <v>0</v>
      </c>
      <c r="P1106" s="2">
        <v>7892.4</v>
      </c>
    </row>
    <row r="1107" spans="1:16" ht="14.25" hidden="1" customHeight="1">
      <c r="A1107" s="5" t="s">
        <v>340</v>
      </c>
      <c r="B1107" s="100">
        <v>46054</v>
      </c>
      <c r="C1107" s="66">
        <f t="shared" si="21"/>
        <v>2</v>
      </c>
      <c r="D1107" s="66">
        <f t="shared" si="22"/>
        <v>2026</v>
      </c>
      <c r="E1107" s="67">
        <f t="shared" si="23"/>
        <v>46054</v>
      </c>
      <c r="F1107" s="21" t="s">
        <v>13</v>
      </c>
      <c r="N1107" s="5" t="s">
        <v>5</v>
      </c>
      <c r="O1107" s="2">
        <v>11300</v>
      </c>
      <c r="P1107" s="2">
        <v>0</v>
      </c>
    </row>
    <row r="1108" spans="1:16" ht="14.25" hidden="1" customHeight="1">
      <c r="A1108" s="5" t="s">
        <v>340</v>
      </c>
      <c r="B1108" s="100">
        <v>46082</v>
      </c>
      <c r="C1108" s="66">
        <f t="shared" si="21"/>
        <v>3</v>
      </c>
      <c r="D1108" s="66">
        <f t="shared" si="22"/>
        <v>2026</v>
      </c>
      <c r="E1108" s="67">
        <f t="shared" si="23"/>
        <v>46082</v>
      </c>
      <c r="F1108" s="21" t="s">
        <v>13</v>
      </c>
      <c r="N1108" s="5" t="s">
        <v>5</v>
      </c>
      <c r="O1108" s="2">
        <v>11300</v>
      </c>
      <c r="P1108" s="2">
        <v>0</v>
      </c>
    </row>
    <row r="1109" spans="1:16" ht="14.25" hidden="1" customHeight="1">
      <c r="A1109" s="5" t="s">
        <v>340</v>
      </c>
      <c r="B1109" s="100">
        <v>46113</v>
      </c>
      <c r="C1109" s="66">
        <f t="shared" si="21"/>
        <v>4</v>
      </c>
      <c r="D1109" s="66">
        <f t="shared" si="22"/>
        <v>2026</v>
      </c>
      <c r="E1109" s="67">
        <f t="shared" si="23"/>
        <v>46113</v>
      </c>
      <c r="F1109" s="21" t="s">
        <v>13</v>
      </c>
      <c r="N1109" s="5" t="s">
        <v>5</v>
      </c>
      <c r="O1109" s="2">
        <v>11300</v>
      </c>
      <c r="P1109" s="2">
        <v>0</v>
      </c>
    </row>
    <row r="1110" spans="1:16" ht="14.25" hidden="1" customHeight="1">
      <c r="A1110" s="5" t="s">
        <v>340</v>
      </c>
      <c r="B1110" s="100">
        <v>46143</v>
      </c>
      <c r="C1110" s="66">
        <f t="shared" si="21"/>
        <v>5</v>
      </c>
      <c r="D1110" s="66">
        <f t="shared" si="22"/>
        <v>2026</v>
      </c>
      <c r="E1110" s="67">
        <f t="shared" si="23"/>
        <v>46143</v>
      </c>
      <c r="F1110" s="21" t="s">
        <v>13</v>
      </c>
      <c r="N1110" s="5" t="s">
        <v>5</v>
      </c>
      <c r="O1110" s="2">
        <v>19192.400000000001</v>
      </c>
      <c r="P1110" s="2">
        <v>0</v>
      </c>
    </row>
    <row r="1111" spans="1:16" ht="14.25" hidden="1" customHeight="1">
      <c r="A1111" s="5" t="s">
        <v>340</v>
      </c>
      <c r="B1111" s="100">
        <v>46174</v>
      </c>
      <c r="C1111" s="66">
        <f t="shared" si="21"/>
        <v>6</v>
      </c>
      <c r="D1111" s="66">
        <f t="shared" si="22"/>
        <v>2026</v>
      </c>
      <c r="E1111" s="67">
        <f t="shared" si="23"/>
        <v>46174</v>
      </c>
      <c r="F1111" s="21" t="s">
        <v>13</v>
      </c>
      <c r="N1111" s="5" t="s">
        <v>5</v>
      </c>
      <c r="O1111" s="2">
        <v>19192.400000000001</v>
      </c>
      <c r="P1111" s="2">
        <v>0</v>
      </c>
    </row>
    <row r="1112" spans="1:16" ht="14.25" hidden="1" customHeight="1">
      <c r="A1112" s="5" t="s">
        <v>340</v>
      </c>
      <c r="B1112" s="100">
        <v>46204</v>
      </c>
      <c r="C1112" s="66">
        <f t="shared" si="21"/>
        <v>7</v>
      </c>
      <c r="D1112" s="66">
        <f t="shared" si="22"/>
        <v>2026</v>
      </c>
      <c r="E1112" s="67">
        <f t="shared" si="23"/>
        <v>46204</v>
      </c>
      <c r="F1112" s="21" t="s">
        <v>13</v>
      </c>
      <c r="N1112" s="5" t="s">
        <v>5</v>
      </c>
      <c r="O1112" s="2">
        <v>19192.400000000001</v>
      </c>
      <c r="P1112" s="2">
        <v>0</v>
      </c>
    </row>
    <row r="1113" spans="1:16" ht="14.25" hidden="1" customHeight="1">
      <c r="A1113" s="5" t="s">
        <v>340</v>
      </c>
      <c r="B1113" s="100">
        <v>46235</v>
      </c>
      <c r="C1113" s="66">
        <f t="shared" si="21"/>
        <v>8</v>
      </c>
      <c r="D1113" s="66">
        <f t="shared" si="22"/>
        <v>2026</v>
      </c>
      <c r="E1113" s="67">
        <f t="shared" si="23"/>
        <v>46235</v>
      </c>
      <c r="F1113" s="21" t="s">
        <v>13</v>
      </c>
      <c r="N1113" s="5" t="s">
        <v>5</v>
      </c>
      <c r="O1113" s="2">
        <v>19192.400000000001</v>
      </c>
      <c r="P1113" s="2">
        <v>0</v>
      </c>
    </row>
    <row r="1114" spans="1:16" ht="14.25" hidden="1" customHeight="1">
      <c r="A1114" s="5" t="s">
        <v>340</v>
      </c>
      <c r="B1114" s="100">
        <v>46266</v>
      </c>
      <c r="C1114" s="66">
        <f t="shared" si="21"/>
        <v>9</v>
      </c>
      <c r="D1114" s="66">
        <f t="shared" si="22"/>
        <v>2026</v>
      </c>
      <c r="E1114" s="67">
        <f t="shared" si="23"/>
        <v>46266</v>
      </c>
      <c r="F1114" s="21" t="s">
        <v>13</v>
      </c>
      <c r="N1114" s="5" t="s">
        <v>5</v>
      </c>
      <c r="O1114" s="2">
        <v>19192.400000000001</v>
      </c>
      <c r="P1114" s="2">
        <v>0</v>
      </c>
    </row>
    <row r="1115" spans="1:16" ht="14.25" hidden="1" customHeight="1">
      <c r="A1115" s="5" t="s">
        <v>340</v>
      </c>
      <c r="B1115" s="100">
        <v>46296</v>
      </c>
      <c r="C1115" s="66">
        <f t="shared" si="21"/>
        <v>10</v>
      </c>
      <c r="D1115" s="66">
        <f t="shared" si="22"/>
        <v>2026</v>
      </c>
      <c r="E1115" s="67">
        <f t="shared" si="23"/>
        <v>46296</v>
      </c>
      <c r="F1115" s="21" t="s">
        <v>13</v>
      </c>
      <c r="N1115" s="5" t="s">
        <v>5</v>
      </c>
      <c r="O1115" s="2">
        <v>19192.400000000001</v>
      </c>
      <c r="P1115" s="2">
        <v>0</v>
      </c>
    </row>
    <row r="1116" spans="1:16" ht="14.25" hidden="1" customHeight="1">
      <c r="A1116" s="5" t="s">
        <v>340</v>
      </c>
      <c r="B1116" s="100">
        <v>46327</v>
      </c>
      <c r="C1116" s="66">
        <f t="shared" si="21"/>
        <v>11</v>
      </c>
      <c r="D1116" s="66">
        <f t="shared" si="22"/>
        <v>2026</v>
      </c>
      <c r="E1116" s="67">
        <f t="shared" si="23"/>
        <v>46327</v>
      </c>
      <c r="F1116" s="21" t="s">
        <v>13</v>
      </c>
      <c r="N1116" s="5" t="s">
        <v>5</v>
      </c>
      <c r="O1116" s="2">
        <v>19192.400000000001</v>
      </c>
      <c r="P1116" s="2">
        <v>0</v>
      </c>
    </row>
    <row r="1117" spans="1:16" ht="14.25" hidden="1" customHeight="1">
      <c r="A1117" s="5" t="s">
        <v>340</v>
      </c>
      <c r="B1117" s="100">
        <v>46357</v>
      </c>
      <c r="C1117" s="66">
        <f t="shared" si="21"/>
        <v>12</v>
      </c>
      <c r="D1117" s="66">
        <f t="shared" si="22"/>
        <v>2026</v>
      </c>
      <c r="E1117" s="67">
        <f t="shared" si="23"/>
        <v>46357</v>
      </c>
      <c r="F1117" s="21" t="s">
        <v>13</v>
      </c>
      <c r="N1117" s="5" t="s">
        <v>5</v>
      </c>
      <c r="O1117" s="2">
        <v>19192.400000000001</v>
      </c>
      <c r="P1117" s="2">
        <v>0</v>
      </c>
    </row>
    <row r="1118" spans="1:16" ht="14.25" hidden="1" customHeight="1">
      <c r="A1118" s="5" t="s">
        <v>1</v>
      </c>
      <c r="B1118" s="100">
        <v>46054</v>
      </c>
      <c r="C1118" s="66">
        <f t="shared" si="21"/>
        <v>2</v>
      </c>
      <c r="D1118" s="66">
        <f t="shared" si="22"/>
        <v>2026</v>
      </c>
      <c r="E1118" s="67">
        <f t="shared" si="23"/>
        <v>46054</v>
      </c>
      <c r="F1118" s="21" t="s">
        <v>22</v>
      </c>
      <c r="N1118" s="5" t="s">
        <v>5</v>
      </c>
      <c r="O1118" s="2">
        <v>25522.42</v>
      </c>
      <c r="P1118" s="2">
        <v>0</v>
      </c>
    </row>
    <row r="1119" spans="1:16" ht="14.25" hidden="1" customHeight="1">
      <c r="A1119" s="5" t="s">
        <v>1</v>
      </c>
      <c r="B1119" s="100">
        <v>46023</v>
      </c>
      <c r="C1119" s="66">
        <f t="shared" si="21"/>
        <v>1</v>
      </c>
      <c r="D1119" s="66">
        <f t="shared" si="22"/>
        <v>2026</v>
      </c>
      <c r="E1119" s="67">
        <f t="shared" si="23"/>
        <v>46023</v>
      </c>
      <c r="F1119" s="21" t="s">
        <v>71</v>
      </c>
      <c r="N1119" s="5" t="s">
        <v>5</v>
      </c>
      <c r="O1119" s="2">
        <v>0</v>
      </c>
      <c r="P1119" s="2">
        <v>100</v>
      </c>
    </row>
    <row r="1120" spans="1:16" ht="14.25" hidden="1" customHeight="1">
      <c r="A1120" s="5" t="s">
        <v>1</v>
      </c>
      <c r="B1120" s="100">
        <v>46023</v>
      </c>
      <c r="C1120" s="66">
        <f t="shared" si="21"/>
        <v>1</v>
      </c>
      <c r="D1120" s="66">
        <f t="shared" si="22"/>
        <v>2026</v>
      </c>
      <c r="E1120" s="67">
        <f t="shared" si="23"/>
        <v>46023</v>
      </c>
      <c r="F1120" s="21" t="s">
        <v>72</v>
      </c>
      <c r="N1120" s="5" t="s">
        <v>5</v>
      </c>
      <c r="O1120" s="2">
        <v>0</v>
      </c>
      <c r="P1120" s="2">
        <v>260</v>
      </c>
    </row>
    <row r="1121" spans="1:16" ht="14.25" hidden="1" customHeight="1">
      <c r="A1121" s="5" t="s">
        <v>1</v>
      </c>
      <c r="B1121" s="100">
        <v>46023</v>
      </c>
      <c r="C1121" s="66">
        <f t="shared" si="21"/>
        <v>1</v>
      </c>
      <c r="D1121" s="66">
        <f t="shared" si="22"/>
        <v>2026</v>
      </c>
      <c r="E1121" s="67">
        <f t="shared" si="23"/>
        <v>46023</v>
      </c>
      <c r="F1121" s="21" t="s">
        <v>73</v>
      </c>
      <c r="N1121" s="5" t="s">
        <v>5</v>
      </c>
      <c r="O1121" s="2">
        <v>0</v>
      </c>
      <c r="P1121" s="2">
        <v>250</v>
      </c>
    </row>
    <row r="1122" spans="1:16" ht="14.25" hidden="1" customHeight="1">
      <c r="A1122" s="5" t="s">
        <v>1</v>
      </c>
      <c r="B1122" s="100">
        <v>46054</v>
      </c>
      <c r="C1122" s="66">
        <f t="shared" si="21"/>
        <v>2</v>
      </c>
      <c r="D1122" s="66">
        <f t="shared" si="22"/>
        <v>2026</v>
      </c>
      <c r="E1122" s="67">
        <f t="shared" si="23"/>
        <v>46054</v>
      </c>
      <c r="F1122" s="21" t="s">
        <v>71</v>
      </c>
      <c r="N1122" s="5" t="s">
        <v>5</v>
      </c>
      <c r="O1122" s="2">
        <v>0</v>
      </c>
      <c r="P1122" s="2">
        <v>100</v>
      </c>
    </row>
    <row r="1123" spans="1:16" ht="14.25" hidden="1" customHeight="1">
      <c r="A1123" s="5" t="s">
        <v>1</v>
      </c>
      <c r="B1123" s="100">
        <v>46054</v>
      </c>
      <c r="C1123" s="66">
        <f t="shared" si="21"/>
        <v>2</v>
      </c>
      <c r="D1123" s="66">
        <f t="shared" si="22"/>
        <v>2026</v>
      </c>
      <c r="E1123" s="67">
        <f t="shared" si="23"/>
        <v>46054</v>
      </c>
      <c r="F1123" s="21" t="s">
        <v>72</v>
      </c>
      <c r="N1123" s="5" t="s">
        <v>5</v>
      </c>
      <c r="O1123" s="2">
        <v>0</v>
      </c>
      <c r="P1123" s="2">
        <v>260</v>
      </c>
    </row>
    <row r="1124" spans="1:16" ht="14.25" hidden="1" customHeight="1">
      <c r="A1124" s="5" t="s">
        <v>1</v>
      </c>
      <c r="B1124" s="100">
        <v>46054</v>
      </c>
      <c r="C1124" s="66">
        <f t="shared" si="21"/>
        <v>2</v>
      </c>
      <c r="D1124" s="66">
        <f t="shared" si="22"/>
        <v>2026</v>
      </c>
      <c r="E1124" s="67">
        <f t="shared" si="23"/>
        <v>46054</v>
      </c>
      <c r="F1124" s="21" t="s">
        <v>73</v>
      </c>
      <c r="N1124" s="5" t="s">
        <v>5</v>
      </c>
      <c r="O1124" s="2">
        <v>0</v>
      </c>
      <c r="P1124" s="2">
        <v>250</v>
      </c>
    </row>
    <row r="1125" spans="1:16" ht="14.25" hidden="1" customHeight="1">
      <c r="A1125" s="5" t="s">
        <v>1</v>
      </c>
      <c r="B1125" s="100">
        <v>46082</v>
      </c>
      <c r="C1125" s="66">
        <f t="shared" si="21"/>
        <v>3</v>
      </c>
      <c r="D1125" s="66">
        <f t="shared" si="22"/>
        <v>2026</v>
      </c>
      <c r="E1125" s="67">
        <f t="shared" si="23"/>
        <v>46082</v>
      </c>
      <c r="F1125" s="21" t="s">
        <v>71</v>
      </c>
      <c r="N1125" s="5" t="s">
        <v>5</v>
      </c>
      <c r="O1125" s="2">
        <v>0</v>
      </c>
      <c r="P1125" s="2">
        <v>100</v>
      </c>
    </row>
    <row r="1126" spans="1:16" ht="14.25" hidden="1" customHeight="1">
      <c r="A1126" s="5" t="s">
        <v>1</v>
      </c>
      <c r="B1126" s="100">
        <v>46082</v>
      </c>
      <c r="C1126" s="66">
        <f t="shared" si="21"/>
        <v>3</v>
      </c>
      <c r="D1126" s="66">
        <f t="shared" si="22"/>
        <v>2026</v>
      </c>
      <c r="E1126" s="67">
        <f t="shared" si="23"/>
        <v>46082</v>
      </c>
      <c r="F1126" s="21" t="s">
        <v>72</v>
      </c>
      <c r="N1126" s="5" t="s">
        <v>5</v>
      </c>
      <c r="O1126" s="2">
        <v>0</v>
      </c>
      <c r="P1126" s="2">
        <v>260</v>
      </c>
    </row>
    <row r="1127" spans="1:16" ht="14.25" hidden="1" customHeight="1">
      <c r="A1127" s="5" t="s">
        <v>1</v>
      </c>
      <c r="B1127" s="100">
        <v>46082</v>
      </c>
      <c r="C1127" s="66">
        <f t="shared" si="21"/>
        <v>3</v>
      </c>
      <c r="D1127" s="66">
        <f t="shared" si="22"/>
        <v>2026</v>
      </c>
      <c r="E1127" s="67">
        <f t="shared" si="23"/>
        <v>46082</v>
      </c>
      <c r="F1127" s="21" t="s">
        <v>73</v>
      </c>
      <c r="N1127" s="5" t="s">
        <v>5</v>
      </c>
      <c r="O1127" s="2">
        <v>0</v>
      </c>
      <c r="P1127" s="2">
        <v>250</v>
      </c>
    </row>
    <row r="1128" spans="1:16" ht="14.25" hidden="1" customHeight="1">
      <c r="A1128" s="5" t="s">
        <v>1</v>
      </c>
      <c r="B1128" s="100">
        <v>46113</v>
      </c>
      <c r="C1128" s="66">
        <f t="shared" si="21"/>
        <v>4</v>
      </c>
      <c r="D1128" s="66">
        <f t="shared" si="22"/>
        <v>2026</v>
      </c>
      <c r="E1128" s="67">
        <f t="shared" si="23"/>
        <v>46113</v>
      </c>
      <c r="F1128" s="21" t="s">
        <v>71</v>
      </c>
      <c r="N1128" s="5" t="s">
        <v>5</v>
      </c>
      <c r="O1128" s="2">
        <v>0</v>
      </c>
      <c r="P1128" s="2">
        <v>100</v>
      </c>
    </row>
    <row r="1129" spans="1:16" ht="14.25" hidden="1" customHeight="1">
      <c r="A1129" s="5" t="s">
        <v>1</v>
      </c>
      <c r="B1129" s="100">
        <v>46113</v>
      </c>
      <c r="C1129" s="66">
        <f t="shared" si="21"/>
        <v>4</v>
      </c>
      <c r="D1129" s="66">
        <f t="shared" si="22"/>
        <v>2026</v>
      </c>
      <c r="E1129" s="67">
        <f t="shared" si="23"/>
        <v>46113</v>
      </c>
      <c r="F1129" s="21" t="s">
        <v>72</v>
      </c>
      <c r="N1129" s="5" t="s">
        <v>5</v>
      </c>
      <c r="O1129" s="2">
        <v>0</v>
      </c>
      <c r="P1129" s="2">
        <v>260</v>
      </c>
    </row>
    <row r="1130" spans="1:16" ht="14.25" hidden="1" customHeight="1">
      <c r="A1130" s="5" t="s">
        <v>1</v>
      </c>
      <c r="B1130" s="100">
        <v>46113</v>
      </c>
      <c r="C1130" s="66">
        <f t="shared" si="21"/>
        <v>4</v>
      </c>
      <c r="D1130" s="66">
        <f t="shared" si="22"/>
        <v>2026</v>
      </c>
      <c r="E1130" s="67">
        <f t="shared" si="23"/>
        <v>46113</v>
      </c>
      <c r="F1130" s="21" t="s">
        <v>73</v>
      </c>
      <c r="N1130" s="5" t="s">
        <v>5</v>
      </c>
      <c r="O1130" s="2">
        <v>0</v>
      </c>
      <c r="P1130" s="2">
        <v>250</v>
      </c>
    </row>
    <row r="1131" spans="1:16" ht="14.25" hidden="1" customHeight="1">
      <c r="A1131" s="5" t="s">
        <v>1</v>
      </c>
      <c r="B1131" s="100">
        <v>46143</v>
      </c>
      <c r="C1131" s="66">
        <f t="shared" si="21"/>
        <v>5</v>
      </c>
      <c r="D1131" s="66">
        <f t="shared" si="22"/>
        <v>2026</v>
      </c>
      <c r="E1131" s="67">
        <f t="shared" si="23"/>
        <v>46143</v>
      </c>
      <c r="F1131" s="21" t="s">
        <v>71</v>
      </c>
      <c r="N1131" s="5" t="s">
        <v>5</v>
      </c>
      <c r="O1131" s="2">
        <v>0</v>
      </c>
      <c r="P1131" s="2">
        <v>100</v>
      </c>
    </row>
    <row r="1132" spans="1:16" ht="14.25" hidden="1" customHeight="1">
      <c r="A1132" s="5" t="s">
        <v>1</v>
      </c>
      <c r="B1132" s="100">
        <v>46143</v>
      </c>
      <c r="C1132" s="66">
        <f t="shared" si="21"/>
        <v>5</v>
      </c>
      <c r="D1132" s="66">
        <f t="shared" si="22"/>
        <v>2026</v>
      </c>
      <c r="E1132" s="67">
        <f t="shared" si="23"/>
        <v>46143</v>
      </c>
      <c r="F1132" s="21" t="s">
        <v>72</v>
      </c>
      <c r="N1132" s="5" t="s">
        <v>5</v>
      </c>
      <c r="O1132" s="2">
        <v>0</v>
      </c>
      <c r="P1132" s="2">
        <v>260</v>
      </c>
    </row>
    <row r="1133" spans="1:16" ht="14.25" hidden="1" customHeight="1">
      <c r="A1133" s="5" t="s">
        <v>1</v>
      </c>
      <c r="B1133" s="100">
        <v>46143</v>
      </c>
      <c r="C1133" s="66">
        <f t="shared" si="21"/>
        <v>5</v>
      </c>
      <c r="D1133" s="66">
        <f t="shared" si="22"/>
        <v>2026</v>
      </c>
      <c r="E1133" s="67">
        <f t="shared" si="23"/>
        <v>46143</v>
      </c>
      <c r="F1133" s="21" t="s">
        <v>73</v>
      </c>
      <c r="N1133" s="5" t="s">
        <v>5</v>
      </c>
      <c r="O1133" s="2">
        <v>0</v>
      </c>
      <c r="P1133" s="2">
        <v>250</v>
      </c>
    </row>
    <row r="1134" spans="1:16" ht="14.25" hidden="1" customHeight="1">
      <c r="A1134" s="5" t="s">
        <v>1</v>
      </c>
      <c r="B1134" s="100">
        <v>46174</v>
      </c>
      <c r="C1134" s="66">
        <f t="shared" si="21"/>
        <v>6</v>
      </c>
      <c r="D1134" s="66">
        <f t="shared" si="22"/>
        <v>2026</v>
      </c>
      <c r="E1134" s="67">
        <f t="shared" si="23"/>
        <v>46174</v>
      </c>
      <c r="F1134" s="21" t="s">
        <v>71</v>
      </c>
      <c r="N1134" s="5" t="s">
        <v>5</v>
      </c>
      <c r="O1134" s="2">
        <v>0</v>
      </c>
      <c r="P1134" s="2">
        <v>100</v>
      </c>
    </row>
    <row r="1135" spans="1:16" ht="14.25" hidden="1" customHeight="1">
      <c r="A1135" s="5" t="s">
        <v>1</v>
      </c>
      <c r="B1135" s="100">
        <v>46174</v>
      </c>
      <c r="C1135" s="66">
        <f t="shared" si="21"/>
        <v>6</v>
      </c>
      <c r="D1135" s="66">
        <f t="shared" si="22"/>
        <v>2026</v>
      </c>
      <c r="E1135" s="67">
        <f t="shared" si="23"/>
        <v>46174</v>
      </c>
      <c r="F1135" s="21" t="s">
        <v>72</v>
      </c>
      <c r="N1135" s="5" t="s">
        <v>5</v>
      </c>
      <c r="O1135" s="2">
        <v>0</v>
      </c>
      <c r="P1135" s="2">
        <v>260</v>
      </c>
    </row>
    <row r="1136" spans="1:16" ht="14.25" hidden="1" customHeight="1">
      <c r="A1136" s="5" t="s">
        <v>1</v>
      </c>
      <c r="B1136" s="100">
        <v>46174</v>
      </c>
      <c r="C1136" s="66">
        <f t="shared" si="21"/>
        <v>6</v>
      </c>
      <c r="D1136" s="66">
        <f t="shared" si="22"/>
        <v>2026</v>
      </c>
      <c r="E1136" s="67">
        <f t="shared" si="23"/>
        <v>46174</v>
      </c>
      <c r="F1136" s="21" t="s">
        <v>73</v>
      </c>
      <c r="N1136" s="5" t="s">
        <v>5</v>
      </c>
      <c r="O1136" s="2">
        <v>0</v>
      </c>
      <c r="P1136" s="2">
        <v>250</v>
      </c>
    </row>
    <row r="1137" spans="1:16" ht="14.25" hidden="1" customHeight="1">
      <c r="A1137" s="5" t="s">
        <v>1</v>
      </c>
      <c r="B1137" s="100">
        <v>46204</v>
      </c>
      <c r="C1137" s="66">
        <f t="shared" si="21"/>
        <v>7</v>
      </c>
      <c r="D1137" s="66">
        <f t="shared" si="22"/>
        <v>2026</v>
      </c>
      <c r="E1137" s="67">
        <f t="shared" si="23"/>
        <v>46204</v>
      </c>
      <c r="F1137" s="21" t="s">
        <v>71</v>
      </c>
      <c r="N1137" s="5" t="s">
        <v>5</v>
      </c>
      <c r="O1137" s="2">
        <v>0</v>
      </c>
      <c r="P1137" s="2">
        <v>100</v>
      </c>
    </row>
    <row r="1138" spans="1:16" ht="14.25" hidden="1" customHeight="1">
      <c r="A1138" s="5" t="s">
        <v>1</v>
      </c>
      <c r="B1138" s="100">
        <v>46204</v>
      </c>
      <c r="C1138" s="66">
        <f t="shared" si="21"/>
        <v>7</v>
      </c>
      <c r="D1138" s="66">
        <f t="shared" si="22"/>
        <v>2026</v>
      </c>
      <c r="E1138" s="67">
        <f t="shared" si="23"/>
        <v>46204</v>
      </c>
      <c r="F1138" s="21" t="s">
        <v>72</v>
      </c>
      <c r="N1138" s="5" t="s">
        <v>5</v>
      </c>
      <c r="O1138" s="2">
        <v>0</v>
      </c>
      <c r="P1138" s="2">
        <v>260</v>
      </c>
    </row>
    <row r="1139" spans="1:16" ht="14.25" hidden="1" customHeight="1">
      <c r="A1139" s="5" t="s">
        <v>1</v>
      </c>
      <c r="B1139" s="100">
        <v>46204</v>
      </c>
      <c r="C1139" s="66">
        <f t="shared" si="21"/>
        <v>7</v>
      </c>
      <c r="D1139" s="66">
        <f t="shared" si="22"/>
        <v>2026</v>
      </c>
      <c r="E1139" s="67">
        <f t="shared" si="23"/>
        <v>46204</v>
      </c>
      <c r="F1139" s="21" t="s">
        <v>73</v>
      </c>
      <c r="N1139" s="5" t="s">
        <v>5</v>
      </c>
      <c r="O1139" s="2">
        <v>0</v>
      </c>
      <c r="P1139" s="2">
        <v>250</v>
      </c>
    </row>
    <row r="1140" spans="1:16" ht="14.25" hidden="1" customHeight="1">
      <c r="A1140" s="5" t="s">
        <v>1</v>
      </c>
      <c r="B1140" s="100">
        <v>46235</v>
      </c>
      <c r="C1140" s="66">
        <f t="shared" si="21"/>
        <v>8</v>
      </c>
      <c r="D1140" s="66">
        <f t="shared" si="22"/>
        <v>2026</v>
      </c>
      <c r="E1140" s="67">
        <f t="shared" si="23"/>
        <v>46235</v>
      </c>
      <c r="F1140" s="21" t="s">
        <v>71</v>
      </c>
      <c r="N1140" s="5" t="s">
        <v>5</v>
      </c>
      <c r="O1140" s="2">
        <v>0</v>
      </c>
      <c r="P1140" s="2">
        <v>100</v>
      </c>
    </row>
    <row r="1141" spans="1:16" ht="14.25" hidden="1" customHeight="1">
      <c r="A1141" s="5" t="s">
        <v>1</v>
      </c>
      <c r="B1141" s="100">
        <v>46235</v>
      </c>
      <c r="C1141" s="66">
        <f t="shared" si="21"/>
        <v>8</v>
      </c>
      <c r="D1141" s="66">
        <f t="shared" si="22"/>
        <v>2026</v>
      </c>
      <c r="E1141" s="67">
        <f t="shared" si="23"/>
        <v>46235</v>
      </c>
      <c r="F1141" s="21" t="s">
        <v>72</v>
      </c>
      <c r="N1141" s="5" t="s">
        <v>5</v>
      </c>
      <c r="O1141" s="2">
        <v>0</v>
      </c>
      <c r="P1141" s="2">
        <v>260</v>
      </c>
    </row>
    <row r="1142" spans="1:16" ht="14.25" hidden="1" customHeight="1">
      <c r="A1142" s="5" t="s">
        <v>1</v>
      </c>
      <c r="B1142" s="100">
        <v>46235</v>
      </c>
      <c r="C1142" s="66">
        <f t="shared" si="21"/>
        <v>8</v>
      </c>
      <c r="D1142" s="66">
        <f t="shared" si="22"/>
        <v>2026</v>
      </c>
      <c r="E1142" s="67">
        <f t="shared" si="23"/>
        <v>46235</v>
      </c>
      <c r="F1142" s="21" t="s">
        <v>73</v>
      </c>
      <c r="N1142" s="5" t="s">
        <v>5</v>
      </c>
      <c r="O1142" s="2">
        <v>0</v>
      </c>
      <c r="P1142" s="2">
        <v>250</v>
      </c>
    </row>
    <row r="1143" spans="1:16" ht="14.25" hidden="1" customHeight="1">
      <c r="A1143" s="5" t="s">
        <v>1</v>
      </c>
      <c r="B1143" s="100">
        <v>46266</v>
      </c>
      <c r="C1143" s="66">
        <f t="shared" si="21"/>
        <v>9</v>
      </c>
      <c r="D1143" s="66">
        <f t="shared" si="22"/>
        <v>2026</v>
      </c>
      <c r="E1143" s="67">
        <f t="shared" si="23"/>
        <v>46266</v>
      </c>
      <c r="F1143" s="21" t="s">
        <v>71</v>
      </c>
      <c r="N1143" s="5" t="s">
        <v>5</v>
      </c>
      <c r="O1143" s="2">
        <v>0</v>
      </c>
      <c r="P1143" s="2">
        <v>100</v>
      </c>
    </row>
    <row r="1144" spans="1:16" ht="14.25" hidden="1" customHeight="1">
      <c r="A1144" s="5" t="s">
        <v>1</v>
      </c>
      <c r="B1144" s="100">
        <v>46266</v>
      </c>
      <c r="C1144" s="66">
        <f t="shared" si="21"/>
        <v>9</v>
      </c>
      <c r="D1144" s="66">
        <f t="shared" si="22"/>
        <v>2026</v>
      </c>
      <c r="E1144" s="67">
        <f t="shared" si="23"/>
        <v>46266</v>
      </c>
      <c r="F1144" s="21" t="s">
        <v>72</v>
      </c>
      <c r="N1144" s="5" t="s">
        <v>5</v>
      </c>
      <c r="O1144" s="2">
        <v>0</v>
      </c>
      <c r="P1144" s="2">
        <v>260</v>
      </c>
    </row>
    <row r="1145" spans="1:16" ht="14.25" hidden="1" customHeight="1">
      <c r="A1145" s="5" t="s">
        <v>1</v>
      </c>
      <c r="B1145" s="100">
        <v>46266</v>
      </c>
      <c r="C1145" s="66">
        <f t="shared" si="21"/>
        <v>9</v>
      </c>
      <c r="D1145" s="66">
        <f t="shared" si="22"/>
        <v>2026</v>
      </c>
      <c r="E1145" s="67">
        <f t="shared" si="23"/>
        <v>46266</v>
      </c>
      <c r="F1145" s="21" t="s">
        <v>73</v>
      </c>
      <c r="N1145" s="5" t="s">
        <v>5</v>
      </c>
      <c r="O1145" s="2">
        <v>0</v>
      </c>
      <c r="P1145" s="2">
        <v>250</v>
      </c>
    </row>
    <row r="1146" spans="1:16" ht="14.25" hidden="1" customHeight="1">
      <c r="A1146" s="5" t="s">
        <v>1</v>
      </c>
      <c r="B1146" s="100">
        <v>46296</v>
      </c>
      <c r="C1146" s="66">
        <f t="shared" si="21"/>
        <v>10</v>
      </c>
      <c r="D1146" s="66">
        <f t="shared" si="22"/>
        <v>2026</v>
      </c>
      <c r="E1146" s="67">
        <f t="shared" si="23"/>
        <v>46296</v>
      </c>
      <c r="F1146" s="21" t="s">
        <v>71</v>
      </c>
      <c r="N1146" s="5" t="s">
        <v>5</v>
      </c>
      <c r="O1146" s="2">
        <v>0</v>
      </c>
      <c r="P1146" s="2">
        <v>100</v>
      </c>
    </row>
    <row r="1147" spans="1:16" ht="14.25" hidden="1" customHeight="1">
      <c r="A1147" s="5" t="s">
        <v>1</v>
      </c>
      <c r="B1147" s="100">
        <v>46296</v>
      </c>
      <c r="C1147" s="66">
        <f t="shared" si="21"/>
        <v>10</v>
      </c>
      <c r="D1147" s="66">
        <f t="shared" si="22"/>
        <v>2026</v>
      </c>
      <c r="E1147" s="67">
        <f t="shared" si="23"/>
        <v>46296</v>
      </c>
      <c r="F1147" s="21" t="s">
        <v>72</v>
      </c>
      <c r="N1147" s="5" t="s">
        <v>5</v>
      </c>
      <c r="O1147" s="2">
        <v>0</v>
      </c>
      <c r="P1147" s="2">
        <v>260</v>
      </c>
    </row>
    <row r="1148" spans="1:16" ht="14.25" hidden="1" customHeight="1">
      <c r="A1148" s="5" t="s">
        <v>1</v>
      </c>
      <c r="B1148" s="100">
        <v>46296</v>
      </c>
      <c r="C1148" s="66">
        <f t="shared" si="21"/>
        <v>10</v>
      </c>
      <c r="D1148" s="66">
        <f t="shared" si="22"/>
        <v>2026</v>
      </c>
      <c r="E1148" s="67">
        <f t="shared" si="23"/>
        <v>46296</v>
      </c>
      <c r="F1148" s="21" t="s">
        <v>73</v>
      </c>
      <c r="N1148" s="5" t="s">
        <v>5</v>
      </c>
      <c r="O1148" s="2">
        <v>0</v>
      </c>
      <c r="P1148" s="2">
        <v>250</v>
      </c>
    </row>
    <row r="1149" spans="1:16" ht="14.25" hidden="1" customHeight="1">
      <c r="A1149" s="5" t="s">
        <v>1</v>
      </c>
      <c r="B1149" s="100">
        <v>46327</v>
      </c>
      <c r="C1149" s="66">
        <f t="shared" si="21"/>
        <v>11</v>
      </c>
      <c r="D1149" s="66">
        <f t="shared" si="22"/>
        <v>2026</v>
      </c>
      <c r="E1149" s="67">
        <f t="shared" si="23"/>
        <v>46327</v>
      </c>
      <c r="F1149" s="21" t="s">
        <v>71</v>
      </c>
      <c r="N1149" s="5" t="s">
        <v>5</v>
      </c>
      <c r="O1149" s="2">
        <v>0</v>
      </c>
      <c r="P1149" s="2">
        <v>100</v>
      </c>
    </row>
    <row r="1150" spans="1:16" ht="14.25" hidden="1" customHeight="1">
      <c r="A1150" s="5" t="s">
        <v>1</v>
      </c>
      <c r="B1150" s="100">
        <v>46327</v>
      </c>
      <c r="C1150" s="66">
        <f t="shared" si="21"/>
        <v>11</v>
      </c>
      <c r="D1150" s="66">
        <f t="shared" si="22"/>
        <v>2026</v>
      </c>
      <c r="E1150" s="67">
        <f t="shared" si="23"/>
        <v>46327</v>
      </c>
      <c r="F1150" s="21" t="s">
        <v>72</v>
      </c>
      <c r="N1150" s="5" t="s">
        <v>5</v>
      </c>
      <c r="O1150" s="2">
        <v>0</v>
      </c>
      <c r="P1150" s="2">
        <v>260</v>
      </c>
    </row>
    <row r="1151" spans="1:16" ht="14.25" hidden="1" customHeight="1">
      <c r="A1151" s="5" t="s">
        <v>1</v>
      </c>
      <c r="B1151" s="100">
        <v>46327</v>
      </c>
      <c r="C1151" s="66">
        <f t="shared" si="21"/>
        <v>11</v>
      </c>
      <c r="D1151" s="66">
        <f t="shared" si="22"/>
        <v>2026</v>
      </c>
      <c r="E1151" s="67">
        <f t="shared" si="23"/>
        <v>46327</v>
      </c>
      <c r="F1151" s="21" t="s">
        <v>73</v>
      </c>
      <c r="N1151" s="5" t="s">
        <v>5</v>
      </c>
      <c r="O1151" s="2">
        <v>0</v>
      </c>
      <c r="P1151" s="2">
        <v>250</v>
      </c>
    </row>
    <row r="1152" spans="1:16" ht="14.25" hidden="1" customHeight="1">
      <c r="A1152" s="5" t="s">
        <v>1</v>
      </c>
      <c r="B1152" s="100">
        <v>46357</v>
      </c>
      <c r="C1152" s="66">
        <f t="shared" si="21"/>
        <v>12</v>
      </c>
      <c r="D1152" s="66">
        <f t="shared" si="22"/>
        <v>2026</v>
      </c>
      <c r="E1152" s="67">
        <f t="shared" si="23"/>
        <v>46357</v>
      </c>
      <c r="F1152" s="21" t="s">
        <v>71</v>
      </c>
      <c r="N1152" s="5" t="s">
        <v>5</v>
      </c>
      <c r="O1152" s="2">
        <v>0</v>
      </c>
      <c r="P1152" s="2">
        <v>100</v>
      </c>
    </row>
    <row r="1153" spans="1:16" ht="14.25" hidden="1" customHeight="1">
      <c r="A1153" s="5" t="s">
        <v>1</v>
      </c>
      <c r="B1153" s="100">
        <v>46357</v>
      </c>
      <c r="C1153" s="66">
        <f t="shared" si="21"/>
        <v>12</v>
      </c>
      <c r="D1153" s="66">
        <f t="shared" si="22"/>
        <v>2026</v>
      </c>
      <c r="E1153" s="67">
        <f t="shared" si="23"/>
        <v>46357</v>
      </c>
      <c r="F1153" s="21" t="s">
        <v>72</v>
      </c>
      <c r="N1153" s="5" t="s">
        <v>5</v>
      </c>
      <c r="O1153" s="2">
        <v>0</v>
      </c>
      <c r="P1153" s="2">
        <v>260</v>
      </c>
    </row>
    <row r="1154" spans="1:16" ht="14.25" hidden="1" customHeight="1">
      <c r="A1154" s="5" t="s">
        <v>1</v>
      </c>
      <c r="B1154" s="100">
        <v>46357</v>
      </c>
      <c r="C1154" s="66">
        <f t="shared" si="21"/>
        <v>12</v>
      </c>
      <c r="D1154" s="66">
        <f t="shared" si="22"/>
        <v>2026</v>
      </c>
      <c r="E1154" s="67">
        <f t="shared" si="23"/>
        <v>46357</v>
      </c>
      <c r="F1154" s="21" t="s">
        <v>73</v>
      </c>
      <c r="N1154" s="5" t="s">
        <v>5</v>
      </c>
      <c r="O1154" s="2">
        <v>0</v>
      </c>
      <c r="P1154" s="2">
        <v>250</v>
      </c>
    </row>
    <row r="1155" spans="1:16" ht="15" hidden="1" customHeight="1">
      <c r="A1155" s="5" t="s">
        <v>583</v>
      </c>
      <c r="B1155" s="100">
        <v>46113</v>
      </c>
      <c r="C1155" s="102">
        <f t="shared" si="21"/>
        <v>4</v>
      </c>
      <c r="D1155" s="102">
        <f t="shared" si="22"/>
        <v>2026</v>
      </c>
      <c r="E1155" s="103">
        <f t="shared" si="23"/>
        <v>46113</v>
      </c>
      <c r="F1155" s="21" t="s">
        <v>37</v>
      </c>
      <c r="N1155" s="5" t="s">
        <v>5</v>
      </c>
      <c r="O1155" s="2">
        <v>0</v>
      </c>
      <c r="P1155" s="2">
        <v>1112.1099999999999</v>
      </c>
    </row>
    <row r="1156" spans="1:16" ht="15" hidden="1" customHeight="1">
      <c r="A1156" s="5" t="s">
        <v>583</v>
      </c>
      <c r="B1156" s="100">
        <v>46113</v>
      </c>
      <c r="C1156" s="102">
        <f t="shared" si="21"/>
        <v>4</v>
      </c>
      <c r="D1156" s="102">
        <f t="shared" si="22"/>
        <v>2026</v>
      </c>
      <c r="E1156" s="103">
        <f t="shared" si="23"/>
        <v>46113</v>
      </c>
      <c r="F1156" s="21" t="s">
        <v>161</v>
      </c>
      <c r="N1156" s="5" t="s">
        <v>5</v>
      </c>
      <c r="O1156" s="2">
        <v>0</v>
      </c>
      <c r="P1156" s="2">
        <v>901.27</v>
      </c>
    </row>
    <row r="1157" spans="1:16" ht="15" hidden="1" customHeight="1">
      <c r="A1157" s="5" t="s">
        <v>583</v>
      </c>
      <c r="B1157" s="100">
        <v>46113</v>
      </c>
      <c r="C1157" s="102">
        <f t="shared" si="21"/>
        <v>4</v>
      </c>
      <c r="D1157" s="102">
        <f t="shared" si="22"/>
        <v>2026</v>
      </c>
      <c r="E1157" s="103">
        <f t="shared" si="23"/>
        <v>46113</v>
      </c>
      <c r="F1157" s="21" t="s">
        <v>40</v>
      </c>
      <c r="N1157" s="5" t="s">
        <v>5</v>
      </c>
      <c r="O1157" s="2">
        <v>0</v>
      </c>
      <c r="P1157" s="2">
        <v>1112.1099999999999</v>
      </c>
    </row>
    <row r="1158" spans="1:16" ht="15" hidden="1" customHeight="1">
      <c r="A1158" s="5" t="s">
        <v>583</v>
      </c>
      <c r="B1158" s="100">
        <v>46113</v>
      </c>
      <c r="C1158" s="102">
        <f t="shared" si="21"/>
        <v>4</v>
      </c>
      <c r="D1158" s="102">
        <f t="shared" si="22"/>
        <v>2026</v>
      </c>
      <c r="E1158" s="103">
        <f t="shared" si="23"/>
        <v>46113</v>
      </c>
      <c r="F1158" s="21" t="s">
        <v>43</v>
      </c>
      <c r="N1158" s="5" t="s">
        <v>5</v>
      </c>
      <c r="O1158" s="2">
        <v>0</v>
      </c>
      <c r="P1158" s="2">
        <v>10014</v>
      </c>
    </row>
    <row r="1159" spans="1:16" ht="15" hidden="1" customHeight="1">
      <c r="A1159" s="5" t="s">
        <v>583</v>
      </c>
      <c r="B1159" s="100">
        <v>46113</v>
      </c>
      <c r="C1159" s="102">
        <f t="shared" si="21"/>
        <v>4</v>
      </c>
      <c r="D1159" s="102">
        <f t="shared" si="22"/>
        <v>2026</v>
      </c>
      <c r="E1159" s="103">
        <f t="shared" si="23"/>
        <v>46113</v>
      </c>
      <c r="F1159" s="21" t="s">
        <v>67</v>
      </c>
      <c r="N1159" s="5" t="s">
        <v>5</v>
      </c>
      <c r="O1159" s="2">
        <v>0</v>
      </c>
      <c r="P1159" s="2">
        <v>286.72000000000003</v>
      </c>
    </row>
    <row r="1160" spans="1:16" ht="15" hidden="1" customHeight="1">
      <c r="A1160" s="5" t="s">
        <v>583</v>
      </c>
      <c r="B1160" s="100">
        <v>46113</v>
      </c>
      <c r="C1160" s="102">
        <f t="shared" si="21"/>
        <v>4</v>
      </c>
      <c r="D1160" s="102">
        <f t="shared" si="22"/>
        <v>2026</v>
      </c>
      <c r="E1160" s="103">
        <f t="shared" si="23"/>
        <v>46113</v>
      </c>
      <c r="F1160" s="21" t="s">
        <v>11</v>
      </c>
      <c r="N1160" s="5" t="s">
        <v>5</v>
      </c>
      <c r="O1160" s="2">
        <v>25951.149999999998</v>
      </c>
      <c r="P1160" s="2">
        <v>0</v>
      </c>
    </row>
    <row r="1161" spans="1:16" ht="14.25" hidden="1" customHeight="1">
      <c r="A1161" s="5" t="s">
        <v>583</v>
      </c>
      <c r="B1161" s="100">
        <v>46113</v>
      </c>
      <c r="C1161" s="102">
        <f t="shared" si="21"/>
        <v>4</v>
      </c>
      <c r="D1161" s="102">
        <f t="shared" si="22"/>
        <v>2026</v>
      </c>
      <c r="E1161" s="103">
        <f t="shared" si="23"/>
        <v>46113</v>
      </c>
      <c r="F1161" s="21" t="s">
        <v>30</v>
      </c>
      <c r="G1161" s="5"/>
      <c r="H1161" s="2"/>
      <c r="I1161" s="2"/>
      <c r="N1161" s="5" t="s">
        <v>5</v>
      </c>
      <c r="O1161" s="2">
        <v>0</v>
      </c>
      <c r="P1161" s="2">
        <v>901.27</v>
      </c>
    </row>
    <row r="1162" spans="1:16" ht="15" hidden="1" customHeight="1">
      <c r="A1162" s="5" t="s">
        <v>583</v>
      </c>
      <c r="B1162" s="100">
        <v>46113</v>
      </c>
      <c r="C1162" s="102">
        <f t="shared" si="21"/>
        <v>4</v>
      </c>
      <c r="D1162" s="102">
        <f t="shared" si="22"/>
        <v>2026</v>
      </c>
      <c r="E1162" s="103">
        <f t="shared" si="23"/>
        <v>46113</v>
      </c>
      <c r="F1162" s="44" t="s">
        <v>37</v>
      </c>
      <c r="N1162" s="5" t="s">
        <v>5</v>
      </c>
      <c r="O1162" s="2">
        <v>0</v>
      </c>
      <c r="P1162" s="2">
        <v>1112.1099999999999</v>
      </c>
    </row>
    <row r="1163" spans="1:16" ht="15" hidden="1" customHeight="1">
      <c r="A1163" s="5" t="s">
        <v>583</v>
      </c>
      <c r="B1163" s="100">
        <v>46113</v>
      </c>
      <c r="C1163" s="102">
        <f t="shared" si="21"/>
        <v>4</v>
      </c>
      <c r="D1163" s="102">
        <f t="shared" si="22"/>
        <v>2026</v>
      </c>
      <c r="E1163" s="103">
        <f t="shared" si="23"/>
        <v>46113</v>
      </c>
      <c r="F1163" s="44" t="s">
        <v>40</v>
      </c>
      <c r="N1163" s="5" t="s">
        <v>5</v>
      </c>
      <c r="O1163" s="2">
        <v>0</v>
      </c>
      <c r="P1163" s="2">
        <v>1112.1099999999999</v>
      </c>
    </row>
    <row r="1164" spans="1:16" ht="15" hidden="1" customHeight="1">
      <c r="A1164" s="5" t="s">
        <v>583</v>
      </c>
      <c r="B1164" s="100">
        <v>46113</v>
      </c>
      <c r="C1164" s="102">
        <f t="shared" si="21"/>
        <v>4</v>
      </c>
      <c r="D1164" s="102">
        <f t="shared" si="22"/>
        <v>2026</v>
      </c>
      <c r="E1164" s="103">
        <f t="shared" si="23"/>
        <v>46113</v>
      </c>
      <c r="F1164" s="44" t="s">
        <v>43</v>
      </c>
      <c r="N1164" s="5" t="s">
        <v>5</v>
      </c>
      <c r="O1164" s="2">
        <v>0</v>
      </c>
      <c r="P1164" s="104">
        <v>10014</v>
      </c>
    </row>
    <row r="1165" spans="1:16" ht="15" hidden="1" customHeight="1">
      <c r="A1165" s="5" t="s">
        <v>583</v>
      </c>
      <c r="B1165" s="100">
        <v>46113</v>
      </c>
      <c r="C1165" s="102">
        <f t="shared" si="21"/>
        <v>4</v>
      </c>
      <c r="D1165" s="102">
        <f t="shared" si="22"/>
        <v>2026</v>
      </c>
      <c r="E1165" s="103">
        <f t="shared" si="23"/>
        <v>46113</v>
      </c>
      <c r="F1165" s="44" t="s">
        <v>67</v>
      </c>
      <c r="H1165" s="2"/>
      <c r="I1165" s="105"/>
      <c r="N1165" s="5" t="s">
        <v>5</v>
      </c>
      <c r="O1165" s="2">
        <v>0</v>
      </c>
      <c r="P1165" s="2">
        <v>286.72000000000003</v>
      </c>
    </row>
    <row r="1166" spans="1:16" ht="15" hidden="1" customHeight="1">
      <c r="A1166" s="5" t="s">
        <v>583</v>
      </c>
      <c r="B1166" s="100">
        <v>46143</v>
      </c>
      <c r="C1166" s="102">
        <f t="shared" si="21"/>
        <v>5</v>
      </c>
      <c r="D1166" s="102">
        <f t="shared" si="22"/>
        <v>2026</v>
      </c>
      <c r="E1166" s="103">
        <f t="shared" si="23"/>
        <v>46143</v>
      </c>
      <c r="F1166" s="21" t="s">
        <v>11</v>
      </c>
      <c r="G1166" s="5"/>
      <c r="H1166" s="2"/>
      <c r="I1166" s="2"/>
      <c r="N1166" s="5" t="s">
        <v>5</v>
      </c>
      <c r="O1166" s="2">
        <v>15486.279999999999</v>
      </c>
      <c r="P1166" s="2">
        <v>0</v>
      </c>
    </row>
    <row r="1167" spans="1:16" ht="15" hidden="1" customHeight="1">
      <c r="A1167" s="5" t="s">
        <v>583</v>
      </c>
      <c r="B1167" s="100">
        <v>46143</v>
      </c>
      <c r="C1167" s="102">
        <f t="shared" si="21"/>
        <v>5</v>
      </c>
      <c r="D1167" s="102">
        <f t="shared" si="22"/>
        <v>2026</v>
      </c>
      <c r="E1167" s="103">
        <f t="shared" si="23"/>
        <v>46143</v>
      </c>
      <c r="F1167" s="21" t="s">
        <v>30</v>
      </c>
      <c r="H1167" s="2"/>
      <c r="I1167" s="2"/>
      <c r="N1167" s="5" t="s">
        <v>5</v>
      </c>
      <c r="O1167" s="2">
        <v>0</v>
      </c>
      <c r="P1167" s="2">
        <v>901.27</v>
      </c>
    </row>
    <row r="1168" spans="1:16" ht="15" hidden="1" customHeight="1">
      <c r="A1168" s="5" t="s">
        <v>583</v>
      </c>
      <c r="B1168" s="100">
        <v>46143</v>
      </c>
      <c r="C1168" s="102">
        <f t="shared" si="21"/>
        <v>5</v>
      </c>
      <c r="D1168" s="102">
        <f t="shared" si="22"/>
        <v>2026</v>
      </c>
      <c r="E1168" s="103">
        <f t="shared" si="23"/>
        <v>46143</v>
      </c>
      <c r="F1168" s="44" t="s">
        <v>37</v>
      </c>
      <c r="H1168" s="2"/>
      <c r="I1168" s="2"/>
      <c r="N1168" s="5" t="s">
        <v>5</v>
      </c>
      <c r="O1168" s="2">
        <v>0</v>
      </c>
      <c r="P1168" s="2">
        <v>1112.1099999999999</v>
      </c>
    </row>
    <row r="1169" spans="1:16" ht="15" hidden="1" customHeight="1">
      <c r="A1169" s="5" t="s">
        <v>583</v>
      </c>
      <c r="B1169" s="100">
        <v>46143</v>
      </c>
      <c r="C1169" s="102">
        <f t="shared" si="21"/>
        <v>5</v>
      </c>
      <c r="D1169" s="102">
        <f t="shared" si="22"/>
        <v>2026</v>
      </c>
      <c r="E1169" s="103">
        <f t="shared" si="23"/>
        <v>46143</v>
      </c>
      <c r="F1169" s="44" t="s">
        <v>40</v>
      </c>
      <c r="H1169" s="2"/>
      <c r="I1169" s="2"/>
      <c r="N1169" s="5" t="s">
        <v>5</v>
      </c>
      <c r="O1169" s="2">
        <v>0</v>
      </c>
      <c r="P1169" s="2">
        <v>1112.1099999999999</v>
      </c>
    </row>
    <row r="1170" spans="1:16" ht="15" hidden="1" customHeight="1">
      <c r="A1170" s="5" t="s">
        <v>583</v>
      </c>
      <c r="B1170" s="100">
        <v>46143</v>
      </c>
      <c r="C1170" s="102">
        <f t="shared" si="21"/>
        <v>5</v>
      </c>
      <c r="D1170" s="102">
        <f t="shared" si="22"/>
        <v>2026</v>
      </c>
      <c r="E1170" s="103">
        <f t="shared" si="23"/>
        <v>46143</v>
      </c>
      <c r="F1170" s="44" t="s">
        <v>43</v>
      </c>
      <c r="H1170" s="2"/>
      <c r="I1170" s="104"/>
      <c r="N1170" s="5" t="s">
        <v>5</v>
      </c>
      <c r="O1170" s="2">
        <v>0</v>
      </c>
      <c r="P1170" s="104">
        <v>10014</v>
      </c>
    </row>
    <row r="1171" spans="1:16" ht="15" hidden="1" customHeight="1">
      <c r="A1171" s="5" t="s">
        <v>583</v>
      </c>
      <c r="B1171" s="100">
        <v>46143</v>
      </c>
      <c r="C1171" s="102">
        <f t="shared" si="21"/>
        <v>5</v>
      </c>
      <c r="D1171" s="102">
        <f t="shared" si="22"/>
        <v>2026</v>
      </c>
      <c r="E1171" s="103">
        <f t="shared" si="23"/>
        <v>46143</v>
      </c>
      <c r="F1171" s="44" t="s">
        <v>82</v>
      </c>
      <c r="N1171" s="5" t="s">
        <v>5</v>
      </c>
      <c r="O1171" s="2">
        <v>0</v>
      </c>
      <c r="P1171" s="2">
        <v>2346.8000000000002</v>
      </c>
    </row>
    <row r="1172" spans="1:16" ht="15" hidden="1" customHeight="1">
      <c r="A1172" s="5" t="s">
        <v>583</v>
      </c>
      <c r="B1172" s="100">
        <v>46174</v>
      </c>
      <c r="C1172" s="102">
        <f t="shared" si="21"/>
        <v>6</v>
      </c>
      <c r="D1172" s="102">
        <f t="shared" si="22"/>
        <v>2026</v>
      </c>
      <c r="E1172" s="103">
        <f t="shared" si="23"/>
        <v>46174</v>
      </c>
      <c r="F1172" s="21" t="s">
        <v>11</v>
      </c>
      <c r="G1172" s="5"/>
      <c r="H1172" s="2"/>
      <c r="I1172" s="2"/>
      <c r="N1172" s="5" t="s">
        <v>5</v>
      </c>
      <c r="O1172" s="2">
        <v>25055.279999999999</v>
      </c>
      <c r="P1172" s="2">
        <v>0</v>
      </c>
    </row>
    <row r="1173" spans="1:16" ht="15" hidden="1" customHeight="1">
      <c r="A1173" s="5" t="s">
        <v>583</v>
      </c>
      <c r="B1173" s="100">
        <v>46174</v>
      </c>
      <c r="C1173" s="102">
        <f t="shared" si="21"/>
        <v>6</v>
      </c>
      <c r="D1173" s="102">
        <f t="shared" si="22"/>
        <v>2026</v>
      </c>
      <c r="E1173" s="103">
        <f t="shared" si="23"/>
        <v>46174</v>
      </c>
      <c r="F1173" s="21" t="s">
        <v>30</v>
      </c>
      <c r="G1173" s="5"/>
      <c r="H1173" s="2"/>
      <c r="I1173" s="2"/>
      <c r="N1173" s="5" t="s">
        <v>5</v>
      </c>
      <c r="O1173" s="2">
        <v>0</v>
      </c>
      <c r="P1173" s="2">
        <v>901.27</v>
      </c>
    </row>
    <row r="1174" spans="1:16" ht="15" hidden="1" customHeight="1">
      <c r="A1174" s="5" t="s">
        <v>583</v>
      </c>
      <c r="B1174" s="100">
        <v>46174</v>
      </c>
      <c r="C1174" s="102">
        <f t="shared" si="21"/>
        <v>6</v>
      </c>
      <c r="D1174" s="102">
        <f t="shared" si="22"/>
        <v>2026</v>
      </c>
      <c r="E1174" s="103">
        <f t="shared" si="23"/>
        <v>46174</v>
      </c>
      <c r="F1174" s="44" t="s">
        <v>37</v>
      </c>
      <c r="G1174" s="5"/>
      <c r="H1174" s="2"/>
      <c r="I1174" s="2"/>
      <c r="N1174" s="5" t="s">
        <v>5</v>
      </c>
      <c r="O1174" s="2">
        <v>0</v>
      </c>
      <c r="P1174" s="2">
        <v>1112.1099999999999</v>
      </c>
    </row>
    <row r="1175" spans="1:16" ht="15" hidden="1" customHeight="1">
      <c r="A1175" s="5" t="s">
        <v>583</v>
      </c>
      <c r="B1175" s="100">
        <v>46174</v>
      </c>
      <c r="C1175" s="102">
        <f t="shared" si="21"/>
        <v>6</v>
      </c>
      <c r="D1175" s="102">
        <f t="shared" si="22"/>
        <v>2026</v>
      </c>
      <c r="E1175" s="103">
        <f t="shared" si="23"/>
        <v>46174</v>
      </c>
      <c r="F1175" s="44" t="s">
        <v>40</v>
      </c>
      <c r="G1175" s="5"/>
      <c r="H1175" s="2"/>
      <c r="I1175" s="2"/>
      <c r="N1175" s="5" t="s">
        <v>5</v>
      </c>
      <c r="O1175" s="2">
        <v>0</v>
      </c>
      <c r="P1175" s="2">
        <v>1112.1099999999999</v>
      </c>
    </row>
    <row r="1176" spans="1:16" ht="15" hidden="1" customHeight="1">
      <c r="A1176" s="5" t="s">
        <v>583</v>
      </c>
      <c r="B1176" s="100">
        <v>46174</v>
      </c>
      <c r="C1176" s="102">
        <f t="shared" si="21"/>
        <v>6</v>
      </c>
      <c r="D1176" s="102">
        <f t="shared" si="22"/>
        <v>2026</v>
      </c>
      <c r="E1176" s="103">
        <f t="shared" si="23"/>
        <v>46174</v>
      </c>
      <c r="F1176" s="44" t="s">
        <v>43</v>
      </c>
      <c r="G1176" s="5"/>
      <c r="H1176" s="2"/>
      <c r="I1176" s="104"/>
      <c r="N1176" s="5" t="s">
        <v>5</v>
      </c>
      <c r="O1176" s="2">
        <v>0</v>
      </c>
      <c r="P1176" s="104">
        <v>10014</v>
      </c>
    </row>
    <row r="1177" spans="1:16" ht="15" hidden="1" customHeight="1">
      <c r="A1177" s="5" t="s">
        <v>583</v>
      </c>
      <c r="B1177" s="100">
        <v>46174</v>
      </c>
      <c r="C1177" s="102">
        <f t="shared" si="21"/>
        <v>6</v>
      </c>
      <c r="D1177" s="102">
        <f t="shared" si="22"/>
        <v>2026</v>
      </c>
      <c r="E1177" s="103">
        <f t="shared" si="23"/>
        <v>46174</v>
      </c>
      <c r="F1177" s="44" t="s">
        <v>82</v>
      </c>
      <c r="G1177" s="5"/>
      <c r="H1177" s="2"/>
      <c r="I1177" s="2"/>
      <c r="N1177" s="5" t="s">
        <v>5</v>
      </c>
      <c r="O1177" s="2">
        <v>0</v>
      </c>
      <c r="P1177" s="2">
        <v>2346.8000000000002</v>
      </c>
    </row>
    <row r="1178" spans="1:16" ht="15" hidden="1" customHeight="1">
      <c r="A1178" s="5" t="s">
        <v>583</v>
      </c>
      <c r="B1178" s="100">
        <v>46174</v>
      </c>
      <c r="C1178" s="102">
        <f t="shared" si="21"/>
        <v>6</v>
      </c>
      <c r="D1178" s="102">
        <f t="shared" si="22"/>
        <v>2026</v>
      </c>
      <c r="E1178" s="103">
        <f t="shared" si="23"/>
        <v>46174</v>
      </c>
      <c r="F1178" s="45" t="s">
        <v>80</v>
      </c>
      <c r="N1178" s="5" t="s">
        <v>5</v>
      </c>
      <c r="O1178" s="2">
        <v>0</v>
      </c>
      <c r="P1178" s="2">
        <v>416.86</v>
      </c>
    </row>
    <row r="1179" spans="1:16" ht="15" hidden="1" customHeight="1">
      <c r="A1179" s="5" t="s">
        <v>583</v>
      </c>
      <c r="B1179" s="100">
        <v>46174</v>
      </c>
      <c r="C1179" s="102">
        <f t="shared" si="21"/>
        <v>6</v>
      </c>
      <c r="D1179" s="102">
        <f t="shared" si="22"/>
        <v>2026</v>
      </c>
      <c r="E1179" s="103">
        <f t="shared" si="23"/>
        <v>46174</v>
      </c>
      <c r="F1179" s="45" t="s">
        <v>98</v>
      </c>
      <c r="N1179" s="5" t="s">
        <v>5</v>
      </c>
      <c r="O1179" s="2">
        <v>0</v>
      </c>
      <c r="P1179" s="2">
        <v>6400</v>
      </c>
    </row>
    <row r="1180" spans="1:16" ht="15" hidden="1" customHeight="1">
      <c r="A1180" s="5" t="s">
        <v>583</v>
      </c>
      <c r="B1180" s="100">
        <v>46174</v>
      </c>
      <c r="C1180" s="102">
        <f t="shared" si="21"/>
        <v>6</v>
      </c>
      <c r="D1180" s="102">
        <f t="shared" si="22"/>
        <v>2026</v>
      </c>
      <c r="E1180" s="103">
        <f t="shared" si="23"/>
        <v>46174</v>
      </c>
      <c r="F1180" s="45" t="s">
        <v>92</v>
      </c>
      <c r="N1180" s="5" t="s">
        <v>5</v>
      </c>
      <c r="O1180" s="2">
        <v>0</v>
      </c>
      <c r="P1180" s="2">
        <v>2000</v>
      </c>
    </row>
    <row r="1181" spans="1:16" ht="15" hidden="1" customHeight="1">
      <c r="A1181" s="5" t="s">
        <v>583</v>
      </c>
      <c r="B1181" s="100">
        <v>46174</v>
      </c>
      <c r="C1181" s="102">
        <f t="shared" si="21"/>
        <v>6</v>
      </c>
      <c r="D1181" s="102">
        <f t="shared" si="22"/>
        <v>2026</v>
      </c>
      <c r="E1181" s="103">
        <f t="shared" si="23"/>
        <v>46174</v>
      </c>
      <c r="F1181" s="45" t="s">
        <v>81</v>
      </c>
      <c r="N1181" s="5" t="s">
        <v>5</v>
      </c>
      <c r="O1181" s="2">
        <v>0</v>
      </c>
      <c r="P1181" s="2">
        <v>465.41</v>
      </c>
    </row>
    <row r="1182" spans="1:16" ht="15" hidden="1" customHeight="1">
      <c r="A1182" s="45" t="s">
        <v>584</v>
      </c>
      <c r="B1182" s="100">
        <v>46113</v>
      </c>
      <c r="C1182" s="102">
        <f t="shared" si="21"/>
        <v>4</v>
      </c>
      <c r="D1182" s="102">
        <f t="shared" si="22"/>
        <v>2026</v>
      </c>
      <c r="E1182" s="103">
        <f t="shared" si="23"/>
        <v>46113</v>
      </c>
      <c r="F1182" s="21" t="s">
        <v>14</v>
      </c>
      <c r="N1182" s="5" t="s">
        <v>5</v>
      </c>
      <c r="O1182" s="2">
        <v>150000</v>
      </c>
      <c r="P1182" s="2">
        <v>0</v>
      </c>
    </row>
    <row r="1183" spans="1:16" ht="15" hidden="1" customHeight="1">
      <c r="A1183" s="45" t="s">
        <v>584</v>
      </c>
      <c r="B1183" s="100">
        <v>46113</v>
      </c>
      <c r="C1183" s="102">
        <f t="shared" si="21"/>
        <v>4</v>
      </c>
      <c r="D1183" s="102">
        <f t="shared" si="22"/>
        <v>2026</v>
      </c>
      <c r="E1183" s="103">
        <f t="shared" si="23"/>
        <v>46113</v>
      </c>
      <c r="F1183" s="44" t="s">
        <v>64</v>
      </c>
      <c r="N1183" s="5" t="s">
        <v>5</v>
      </c>
      <c r="O1183" s="2">
        <v>0</v>
      </c>
      <c r="P1183" s="2">
        <v>150000</v>
      </c>
    </row>
    <row r="1184" spans="1:16" ht="15" hidden="1" customHeight="1">
      <c r="A1184" s="5" t="s">
        <v>1</v>
      </c>
      <c r="B1184" s="100">
        <v>46082</v>
      </c>
      <c r="C1184" s="66">
        <f t="shared" si="21"/>
        <v>3</v>
      </c>
      <c r="D1184" s="66">
        <f t="shared" si="22"/>
        <v>2026</v>
      </c>
      <c r="E1184" s="67">
        <f t="shared" si="23"/>
        <v>46082</v>
      </c>
      <c r="F1184" s="21" t="s">
        <v>22</v>
      </c>
      <c r="N1184" s="5" t="s">
        <v>5</v>
      </c>
      <c r="O1184" s="2">
        <v>12761.21</v>
      </c>
      <c r="P1184" s="2">
        <v>0</v>
      </c>
    </row>
    <row r="1185" spans="1:16" ht="15" hidden="1" customHeight="1">
      <c r="A1185" s="5" t="s">
        <v>1</v>
      </c>
      <c r="B1185" s="100">
        <v>46113</v>
      </c>
      <c r="C1185" s="66">
        <f t="shared" si="21"/>
        <v>4</v>
      </c>
      <c r="D1185" s="66">
        <f t="shared" si="22"/>
        <v>2026</v>
      </c>
      <c r="E1185" s="67">
        <f t="shared" si="23"/>
        <v>46113</v>
      </c>
      <c r="F1185" s="21" t="s">
        <v>22</v>
      </c>
      <c r="N1185" s="5" t="s">
        <v>5</v>
      </c>
      <c r="O1185" s="2">
        <v>12761.21</v>
      </c>
      <c r="P1185" s="2">
        <v>0</v>
      </c>
    </row>
    <row r="1186" spans="1:16" ht="15" hidden="1" customHeight="1">
      <c r="A1186" s="5" t="s">
        <v>1</v>
      </c>
      <c r="B1186" s="100">
        <v>46143</v>
      </c>
      <c r="C1186" s="66">
        <f t="shared" si="21"/>
        <v>5</v>
      </c>
      <c r="D1186" s="66">
        <f t="shared" si="22"/>
        <v>2026</v>
      </c>
      <c r="E1186" s="67">
        <f t="shared" si="23"/>
        <v>46143</v>
      </c>
      <c r="F1186" s="21" t="s">
        <v>22</v>
      </c>
      <c r="N1186" s="5" t="s">
        <v>5</v>
      </c>
      <c r="O1186" s="2">
        <v>25522.42</v>
      </c>
      <c r="P1186" s="2">
        <v>0</v>
      </c>
    </row>
    <row r="1187" spans="1:16" ht="15" hidden="1" customHeight="1">
      <c r="A1187" s="5" t="s">
        <v>1</v>
      </c>
      <c r="B1187" s="100">
        <v>46174</v>
      </c>
      <c r="C1187" s="66">
        <f t="shared" si="21"/>
        <v>6</v>
      </c>
      <c r="D1187" s="66">
        <f t="shared" si="22"/>
        <v>2026</v>
      </c>
      <c r="E1187" s="67">
        <f t="shared" si="23"/>
        <v>46174</v>
      </c>
      <c r="F1187" s="21" t="s">
        <v>22</v>
      </c>
      <c r="N1187" s="5" t="s">
        <v>5</v>
      </c>
      <c r="O1187" s="2">
        <v>12761.21</v>
      </c>
      <c r="P1187" s="2">
        <v>0</v>
      </c>
    </row>
    <row r="1188" spans="1:16" ht="15" hidden="1" customHeight="1">
      <c r="A1188" s="5" t="s">
        <v>1</v>
      </c>
      <c r="B1188" s="100">
        <v>46204</v>
      </c>
      <c r="C1188" s="66">
        <f t="shared" si="21"/>
        <v>7</v>
      </c>
      <c r="D1188" s="66">
        <f t="shared" si="22"/>
        <v>2026</v>
      </c>
      <c r="E1188" s="67">
        <f t="shared" si="23"/>
        <v>46204</v>
      </c>
      <c r="F1188" s="21" t="s">
        <v>22</v>
      </c>
      <c r="N1188" s="5" t="s">
        <v>5</v>
      </c>
      <c r="O1188" s="2">
        <v>12761.21</v>
      </c>
      <c r="P1188" s="2">
        <v>0</v>
      </c>
    </row>
    <row r="1189" spans="1:16" ht="15" hidden="1" customHeight="1">
      <c r="A1189" s="5" t="s">
        <v>1</v>
      </c>
      <c r="B1189" s="100">
        <v>46235</v>
      </c>
      <c r="C1189" s="66">
        <f t="shared" si="21"/>
        <v>8</v>
      </c>
      <c r="D1189" s="66">
        <f t="shared" si="22"/>
        <v>2026</v>
      </c>
      <c r="E1189" s="67">
        <f t="shared" si="23"/>
        <v>46235</v>
      </c>
      <c r="F1189" s="21" t="s">
        <v>22</v>
      </c>
      <c r="N1189" s="5" t="s">
        <v>5</v>
      </c>
      <c r="O1189" s="2">
        <v>25522.42</v>
      </c>
      <c r="P1189" s="2">
        <v>0</v>
      </c>
    </row>
    <row r="1190" spans="1:16" ht="15" hidden="1" customHeight="1">
      <c r="A1190" s="5" t="s">
        <v>1</v>
      </c>
      <c r="B1190" s="100">
        <v>46266</v>
      </c>
      <c r="C1190" s="66">
        <f t="shared" si="21"/>
        <v>9</v>
      </c>
      <c r="D1190" s="66">
        <f t="shared" si="22"/>
        <v>2026</v>
      </c>
      <c r="E1190" s="67">
        <f t="shared" si="23"/>
        <v>46266</v>
      </c>
      <c r="F1190" s="21" t="s">
        <v>22</v>
      </c>
      <c r="N1190" s="5" t="s">
        <v>5</v>
      </c>
      <c r="O1190" s="2">
        <v>12761.21</v>
      </c>
      <c r="P1190" s="2">
        <v>0</v>
      </c>
    </row>
    <row r="1191" spans="1:16" ht="15" hidden="1" customHeight="1">
      <c r="A1191" s="5" t="s">
        <v>1</v>
      </c>
      <c r="B1191" s="100">
        <v>46296</v>
      </c>
      <c r="C1191" s="66">
        <f t="shared" si="21"/>
        <v>10</v>
      </c>
      <c r="D1191" s="66">
        <f t="shared" si="22"/>
        <v>2026</v>
      </c>
      <c r="E1191" s="67">
        <f t="shared" si="23"/>
        <v>46296</v>
      </c>
      <c r="F1191" s="21" t="s">
        <v>22</v>
      </c>
      <c r="N1191" s="5" t="s">
        <v>5</v>
      </c>
      <c r="O1191" s="2">
        <v>12761.21</v>
      </c>
      <c r="P1191" s="2">
        <v>0</v>
      </c>
    </row>
    <row r="1192" spans="1:16" ht="15" hidden="1" customHeight="1">
      <c r="A1192" s="5" t="s">
        <v>1</v>
      </c>
      <c r="B1192" s="100">
        <v>46082</v>
      </c>
      <c r="C1192" s="102">
        <f t="shared" si="21"/>
        <v>3</v>
      </c>
      <c r="D1192" s="102">
        <f t="shared" si="22"/>
        <v>2026</v>
      </c>
      <c r="E1192" s="103">
        <f t="shared" si="23"/>
        <v>46082</v>
      </c>
      <c r="F1192" s="26" t="s">
        <v>24</v>
      </c>
      <c r="N1192" s="5" t="s">
        <v>5</v>
      </c>
      <c r="O1192" s="2">
        <v>4100</v>
      </c>
      <c r="P1192" s="2">
        <v>0</v>
      </c>
    </row>
    <row r="1193" spans="1:16" ht="15" hidden="1" customHeight="1">
      <c r="A1193" s="5" t="s">
        <v>122</v>
      </c>
      <c r="B1193" s="100">
        <v>46023</v>
      </c>
      <c r="C1193" s="102">
        <f t="shared" si="21"/>
        <v>1</v>
      </c>
      <c r="D1193" s="102">
        <f t="shared" si="22"/>
        <v>2026</v>
      </c>
      <c r="E1193" s="103">
        <f t="shared" si="23"/>
        <v>46023</v>
      </c>
      <c r="F1193" s="27" t="s">
        <v>25</v>
      </c>
      <c r="N1193" s="5" t="s">
        <v>5</v>
      </c>
      <c r="O1193" s="2">
        <v>1000</v>
      </c>
      <c r="P1193" s="2">
        <v>0</v>
      </c>
    </row>
    <row r="1194" spans="1:16" ht="15" hidden="1" customHeight="1">
      <c r="A1194" s="5" t="s">
        <v>122</v>
      </c>
      <c r="B1194" s="100">
        <v>46054</v>
      </c>
      <c r="C1194" s="102">
        <f t="shared" si="21"/>
        <v>2</v>
      </c>
      <c r="D1194" s="102">
        <f t="shared" si="22"/>
        <v>2026</v>
      </c>
      <c r="E1194" s="103">
        <f t="shared" si="23"/>
        <v>46054</v>
      </c>
      <c r="F1194" s="27" t="s">
        <v>25</v>
      </c>
      <c r="N1194" s="5" t="s">
        <v>5</v>
      </c>
      <c r="O1194" s="2">
        <v>1000</v>
      </c>
      <c r="P1194" s="2">
        <v>0</v>
      </c>
    </row>
    <row r="1195" spans="1:16" ht="15" hidden="1" customHeight="1">
      <c r="A1195" s="5" t="s">
        <v>122</v>
      </c>
      <c r="B1195" s="100">
        <v>46082</v>
      </c>
      <c r="C1195" s="102">
        <f t="shared" si="21"/>
        <v>3</v>
      </c>
      <c r="D1195" s="102">
        <f t="shared" si="22"/>
        <v>2026</v>
      </c>
      <c r="E1195" s="103">
        <f t="shared" si="23"/>
        <v>46082</v>
      </c>
      <c r="F1195" s="27" t="s">
        <v>25</v>
      </c>
      <c r="N1195" s="5" t="s">
        <v>5</v>
      </c>
      <c r="O1195" s="2">
        <v>1000</v>
      </c>
      <c r="P1195" s="2">
        <v>0</v>
      </c>
    </row>
    <row r="1196" spans="1:16" ht="15" hidden="1" customHeight="1">
      <c r="A1196" s="5" t="s">
        <v>122</v>
      </c>
      <c r="B1196" s="100">
        <v>46113</v>
      </c>
      <c r="C1196" s="102">
        <f t="shared" si="21"/>
        <v>4</v>
      </c>
      <c r="D1196" s="102">
        <f t="shared" si="22"/>
        <v>2026</v>
      </c>
      <c r="E1196" s="103">
        <f t="shared" si="23"/>
        <v>46113</v>
      </c>
      <c r="F1196" s="27" t="s">
        <v>25</v>
      </c>
      <c r="N1196" s="5" t="s">
        <v>5</v>
      </c>
      <c r="O1196" s="2">
        <v>1000</v>
      </c>
      <c r="P1196" s="2">
        <v>0</v>
      </c>
    </row>
    <row r="1197" spans="1:16" ht="15" hidden="1" customHeight="1">
      <c r="A1197" s="5" t="s">
        <v>122</v>
      </c>
      <c r="B1197" s="100">
        <v>46143</v>
      </c>
      <c r="C1197" s="102">
        <f t="shared" si="21"/>
        <v>5</v>
      </c>
      <c r="D1197" s="102">
        <f t="shared" si="22"/>
        <v>2026</v>
      </c>
      <c r="E1197" s="103">
        <f t="shared" si="23"/>
        <v>46143</v>
      </c>
      <c r="F1197" s="27" t="s">
        <v>25</v>
      </c>
      <c r="N1197" s="5" t="s">
        <v>5</v>
      </c>
      <c r="O1197" s="2">
        <v>1000</v>
      </c>
      <c r="P1197" s="2">
        <v>0</v>
      </c>
    </row>
    <row r="1198" spans="1:16" ht="15" hidden="1" customHeight="1">
      <c r="A1198" s="5" t="s">
        <v>122</v>
      </c>
      <c r="B1198" s="100">
        <v>46204</v>
      </c>
      <c r="C1198" s="102">
        <f t="shared" si="21"/>
        <v>7</v>
      </c>
      <c r="D1198" s="102">
        <f t="shared" si="22"/>
        <v>2026</v>
      </c>
      <c r="E1198" s="103">
        <f t="shared" si="23"/>
        <v>46204</v>
      </c>
      <c r="F1198" s="27" t="s">
        <v>25</v>
      </c>
      <c r="N1198" s="5" t="s">
        <v>5</v>
      </c>
      <c r="O1198" s="2">
        <v>1000</v>
      </c>
      <c r="P1198" s="2">
        <v>0</v>
      </c>
    </row>
    <row r="1199" spans="1:16" ht="15" hidden="1" customHeight="1">
      <c r="A1199" s="5" t="s">
        <v>122</v>
      </c>
      <c r="B1199" s="100">
        <v>46204</v>
      </c>
      <c r="C1199" s="102">
        <f t="shared" si="21"/>
        <v>7</v>
      </c>
      <c r="D1199" s="102">
        <f t="shared" si="22"/>
        <v>2026</v>
      </c>
      <c r="E1199" s="103">
        <f t="shared" si="23"/>
        <v>46204</v>
      </c>
      <c r="F1199" s="27" t="s">
        <v>25</v>
      </c>
      <c r="N1199" s="5" t="s">
        <v>5</v>
      </c>
      <c r="O1199" s="2">
        <v>1000</v>
      </c>
      <c r="P1199" s="2">
        <v>0</v>
      </c>
    </row>
    <row r="1200" spans="1:16" ht="15" hidden="1" customHeight="1">
      <c r="A1200" s="5" t="s">
        <v>122</v>
      </c>
      <c r="B1200" s="100">
        <v>46235</v>
      </c>
      <c r="C1200" s="102">
        <f t="shared" si="21"/>
        <v>8</v>
      </c>
      <c r="D1200" s="102">
        <f t="shared" si="22"/>
        <v>2026</v>
      </c>
      <c r="E1200" s="103">
        <f t="shared" si="23"/>
        <v>46235</v>
      </c>
      <c r="F1200" s="27" t="s">
        <v>25</v>
      </c>
      <c r="N1200" s="5" t="s">
        <v>5</v>
      </c>
      <c r="O1200" s="2">
        <v>1000</v>
      </c>
      <c r="P1200" s="2">
        <v>0</v>
      </c>
    </row>
    <row r="1201" spans="1:16" ht="15" hidden="1" customHeight="1">
      <c r="A1201" s="5" t="s">
        <v>122</v>
      </c>
      <c r="B1201" s="100">
        <v>46266</v>
      </c>
      <c r="C1201" s="102">
        <f t="shared" si="21"/>
        <v>9</v>
      </c>
      <c r="D1201" s="102">
        <f t="shared" si="22"/>
        <v>2026</v>
      </c>
      <c r="E1201" s="103">
        <f t="shared" si="23"/>
        <v>46266</v>
      </c>
      <c r="F1201" s="27" t="s">
        <v>25</v>
      </c>
      <c r="N1201" s="5" t="s">
        <v>5</v>
      </c>
      <c r="O1201" s="2">
        <v>1000</v>
      </c>
      <c r="P1201" s="2">
        <v>0</v>
      </c>
    </row>
    <row r="1202" spans="1:16" ht="15" hidden="1" customHeight="1">
      <c r="A1202" s="5" t="s">
        <v>122</v>
      </c>
      <c r="B1202" s="100">
        <v>46296</v>
      </c>
      <c r="C1202" s="102">
        <f t="shared" si="21"/>
        <v>10</v>
      </c>
      <c r="D1202" s="102">
        <f t="shared" si="22"/>
        <v>2026</v>
      </c>
      <c r="E1202" s="103">
        <f t="shared" si="23"/>
        <v>46296</v>
      </c>
      <c r="F1202" s="27" t="s">
        <v>25</v>
      </c>
      <c r="N1202" s="5" t="s">
        <v>5</v>
      </c>
      <c r="O1202" s="2">
        <v>1000</v>
      </c>
      <c r="P1202" s="2">
        <v>0</v>
      </c>
    </row>
    <row r="1203" spans="1:16" ht="15" hidden="1" customHeight="1">
      <c r="A1203" s="5" t="s">
        <v>122</v>
      </c>
      <c r="B1203" s="100">
        <v>46327</v>
      </c>
      <c r="C1203" s="102">
        <f t="shared" si="21"/>
        <v>11</v>
      </c>
      <c r="D1203" s="102">
        <f t="shared" si="22"/>
        <v>2026</v>
      </c>
      <c r="E1203" s="103">
        <f t="shared" si="23"/>
        <v>46327</v>
      </c>
      <c r="F1203" s="27" t="s">
        <v>25</v>
      </c>
      <c r="N1203" s="5" t="s">
        <v>5</v>
      </c>
      <c r="O1203" s="2">
        <v>1000</v>
      </c>
      <c r="P1203" s="2">
        <v>0</v>
      </c>
    </row>
    <row r="1204" spans="1:16" ht="15" hidden="1" customHeight="1">
      <c r="A1204" s="5" t="s">
        <v>122</v>
      </c>
      <c r="B1204" s="100">
        <v>46357</v>
      </c>
      <c r="C1204" s="102">
        <f t="shared" si="21"/>
        <v>12</v>
      </c>
      <c r="D1204" s="102">
        <f t="shared" si="22"/>
        <v>2026</v>
      </c>
      <c r="E1204" s="103">
        <f t="shared" si="23"/>
        <v>46357</v>
      </c>
      <c r="F1204" s="27" t="s">
        <v>25</v>
      </c>
      <c r="N1204" s="5" t="s">
        <v>5</v>
      </c>
      <c r="O1204" s="2">
        <v>1000</v>
      </c>
      <c r="P1204" s="2"/>
    </row>
    <row r="1205" spans="1:16" ht="15" hidden="1" customHeight="1">
      <c r="A1205" s="5" t="s">
        <v>132</v>
      </c>
      <c r="B1205" s="100">
        <v>46023</v>
      </c>
      <c r="C1205" s="102">
        <f t="shared" si="21"/>
        <v>1</v>
      </c>
      <c r="D1205" s="102">
        <f t="shared" si="22"/>
        <v>2026</v>
      </c>
      <c r="E1205" s="103">
        <f t="shared" si="23"/>
        <v>46023</v>
      </c>
      <c r="F1205" s="27" t="s">
        <v>25</v>
      </c>
      <c r="N1205" s="5" t="s">
        <v>5</v>
      </c>
      <c r="O1205" s="2">
        <v>1000</v>
      </c>
      <c r="P1205" s="2">
        <v>0</v>
      </c>
    </row>
    <row r="1206" spans="1:16" ht="15" hidden="1" customHeight="1">
      <c r="A1206" s="5" t="s">
        <v>132</v>
      </c>
      <c r="B1206" s="100">
        <v>46054</v>
      </c>
      <c r="C1206" s="102">
        <f t="shared" si="21"/>
        <v>2</v>
      </c>
      <c r="D1206" s="102">
        <f t="shared" si="22"/>
        <v>2026</v>
      </c>
      <c r="E1206" s="103">
        <f t="shared" si="23"/>
        <v>46054</v>
      </c>
      <c r="F1206" s="27" t="s">
        <v>25</v>
      </c>
      <c r="N1206" s="5" t="s">
        <v>5</v>
      </c>
      <c r="O1206" s="2">
        <v>1000</v>
      </c>
      <c r="P1206" s="2">
        <v>0</v>
      </c>
    </row>
    <row r="1207" spans="1:16" ht="15" hidden="1" customHeight="1">
      <c r="A1207" s="5" t="s">
        <v>132</v>
      </c>
      <c r="B1207" s="100">
        <v>46082</v>
      </c>
      <c r="C1207" s="102">
        <f t="shared" si="21"/>
        <v>3</v>
      </c>
      <c r="D1207" s="102">
        <f t="shared" si="22"/>
        <v>2026</v>
      </c>
      <c r="E1207" s="103">
        <f t="shared" si="23"/>
        <v>46082</v>
      </c>
      <c r="F1207" s="27" t="s">
        <v>25</v>
      </c>
      <c r="N1207" s="5" t="s">
        <v>5</v>
      </c>
      <c r="O1207" s="2">
        <v>1000</v>
      </c>
      <c r="P1207" s="2">
        <v>0</v>
      </c>
    </row>
    <row r="1208" spans="1:16" ht="15" hidden="1" customHeight="1">
      <c r="A1208" s="5" t="s">
        <v>132</v>
      </c>
      <c r="B1208" s="100">
        <v>46113</v>
      </c>
      <c r="C1208" s="102">
        <f t="shared" si="21"/>
        <v>4</v>
      </c>
      <c r="D1208" s="102">
        <f t="shared" si="22"/>
        <v>2026</v>
      </c>
      <c r="E1208" s="103">
        <f t="shared" si="23"/>
        <v>46113</v>
      </c>
      <c r="F1208" s="27" t="s">
        <v>25</v>
      </c>
      <c r="N1208" s="5" t="s">
        <v>5</v>
      </c>
      <c r="O1208" s="2">
        <v>1000</v>
      </c>
      <c r="P1208" s="2">
        <v>0</v>
      </c>
    </row>
    <row r="1209" spans="1:16" ht="15" hidden="1" customHeight="1">
      <c r="A1209" s="5" t="s">
        <v>132</v>
      </c>
      <c r="B1209" s="100">
        <v>46143</v>
      </c>
      <c r="C1209" s="102">
        <f t="shared" si="21"/>
        <v>5</v>
      </c>
      <c r="D1209" s="102">
        <f t="shared" si="22"/>
        <v>2026</v>
      </c>
      <c r="E1209" s="103">
        <f t="shared" si="23"/>
        <v>46143</v>
      </c>
      <c r="F1209" s="27" t="s">
        <v>25</v>
      </c>
      <c r="N1209" s="5" t="s">
        <v>5</v>
      </c>
      <c r="O1209" s="2">
        <v>1000</v>
      </c>
      <c r="P1209" s="2">
        <v>0</v>
      </c>
    </row>
    <row r="1210" spans="1:16" ht="15" hidden="1" customHeight="1">
      <c r="A1210" s="5" t="s">
        <v>132</v>
      </c>
      <c r="B1210" s="100">
        <v>46204</v>
      </c>
      <c r="C1210" s="102">
        <f t="shared" si="21"/>
        <v>7</v>
      </c>
      <c r="D1210" s="102">
        <f t="shared" si="22"/>
        <v>2026</v>
      </c>
      <c r="E1210" s="103">
        <f t="shared" si="23"/>
        <v>46204</v>
      </c>
      <c r="F1210" s="27" t="s">
        <v>25</v>
      </c>
      <c r="N1210" s="5" t="s">
        <v>5</v>
      </c>
      <c r="O1210" s="2">
        <v>1000</v>
      </c>
      <c r="P1210" s="2">
        <v>0</v>
      </c>
    </row>
    <row r="1211" spans="1:16" ht="15" hidden="1" customHeight="1">
      <c r="A1211" s="5" t="s">
        <v>132</v>
      </c>
      <c r="B1211" s="100">
        <v>46204</v>
      </c>
      <c r="C1211" s="102">
        <f t="shared" si="21"/>
        <v>7</v>
      </c>
      <c r="D1211" s="102">
        <f t="shared" si="22"/>
        <v>2026</v>
      </c>
      <c r="E1211" s="103">
        <f t="shared" si="23"/>
        <v>46204</v>
      </c>
      <c r="F1211" s="27" t="s">
        <v>25</v>
      </c>
      <c r="N1211" s="5" t="s">
        <v>5</v>
      </c>
      <c r="O1211" s="2">
        <v>1000</v>
      </c>
      <c r="P1211" s="2">
        <v>0</v>
      </c>
    </row>
    <row r="1212" spans="1:16" ht="15" hidden="1" customHeight="1">
      <c r="A1212" s="5" t="s">
        <v>132</v>
      </c>
      <c r="B1212" s="100">
        <v>46235</v>
      </c>
      <c r="C1212" s="102">
        <f t="shared" si="21"/>
        <v>8</v>
      </c>
      <c r="D1212" s="102">
        <f t="shared" si="22"/>
        <v>2026</v>
      </c>
      <c r="E1212" s="103">
        <f t="shared" si="23"/>
        <v>46235</v>
      </c>
      <c r="F1212" s="27" t="s">
        <v>25</v>
      </c>
      <c r="N1212" s="5" t="s">
        <v>5</v>
      </c>
      <c r="O1212" s="2">
        <v>1000</v>
      </c>
      <c r="P1212" s="2">
        <v>0</v>
      </c>
    </row>
    <row r="1213" spans="1:16" ht="15" hidden="1" customHeight="1">
      <c r="A1213" s="5" t="s">
        <v>132</v>
      </c>
      <c r="B1213" s="100">
        <v>46266</v>
      </c>
      <c r="C1213" s="102">
        <f t="shared" si="21"/>
        <v>9</v>
      </c>
      <c r="D1213" s="102">
        <f t="shared" si="22"/>
        <v>2026</v>
      </c>
      <c r="E1213" s="103">
        <f t="shared" si="23"/>
        <v>46266</v>
      </c>
      <c r="F1213" s="27" t="s">
        <v>25</v>
      </c>
      <c r="N1213" s="5" t="s">
        <v>5</v>
      </c>
      <c r="O1213" s="2">
        <v>1000</v>
      </c>
      <c r="P1213" s="2">
        <v>0</v>
      </c>
    </row>
    <row r="1214" spans="1:16" ht="15" hidden="1" customHeight="1">
      <c r="A1214" s="5" t="s">
        <v>132</v>
      </c>
      <c r="B1214" s="100">
        <v>46296</v>
      </c>
      <c r="C1214" s="102">
        <f t="shared" si="21"/>
        <v>10</v>
      </c>
      <c r="D1214" s="102">
        <f t="shared" si="22"/>
        <v>2026</v>
      </c>
      <c r="E1214" s="103">
        <f t="shared" si="23"/>
        <v>46296</v>
      </c>
      <c r="F1214" s="27" t="s">
        <v>25</v>
      </c>
      <c r="N1214" s="5" t="s">
        <v>5</v>
      </c>
      <c r="O1214" s="2">
        <v>1000</v>
      </c>
      <c r="P1214" s="2">
        <v>0</v>
      </c>
    </row>
    <row r="1215" spans="1:16" ht="15" hidden="1" customHeight="1">
      <c r="A1215" s="5" t="s">
        <v>132</v>
      </c>
      <c r="B1215" s="100">
        <v>46327</v>
      </c>
      <c r="C1215" s="102">
        <f t="shared" si="21"/>
        <v>11</v>
      </c>
      <c r="D1215" s="102">
        <f t="shared" si="22"/>
        <v>2026</v>
      </c>
      <c r="E1215" s="103">
        <f t="shared" si="23"/>
        <v>46327</v>
      </c>
      <c r="F1215" s="27" t="s">
        <v>25</v>
      </c>
      <c r="N1215" s="5" t="s">
        <v>5</v>
      </c>
      <c r="O1215" s="2">
        <v>1000</v>
      </c>
      <c r="P1215" s="2">
        <v>0</v>
      </c>
    </row>
    <row r="1216" spans="1:16" ht="15" hidden="1" customHeight="1">
      <c r="A1216" s="5" t="s">
        <v>132</v>
      </c>
      <c r="B1216" s="100">
        <v>46357</v>
      </c>
      <c r="C1216" s="102">
        <f t="shared" si="21"/>
        <v>12</v>
      </c>
      <c r="D1216" s="102">
        <f t="shared" si="22"/>
        <v>2026</v>
      </c>
      <c r="E1216" s="103">
        <f t="shared" si="23"/>
        <v>46357</v>
      </c>
      <c r="F1216" s="27" t="s">
        <v>25</v>
      </c>
      <c r="N1216" s="5" t="s">
        <v>5</v>
      </c>
      <c r="O1216" s="2">
        <v>1000</v>
      </c>
      <c r="P1216" s="2">
        <v>0</v>
      </c>
    </row>
    <row r="1217" spans="1:16" ht="15" hidden="1" customHeight="1">
      <c r="A1217" s="45" t="s">
        <v>585</v>
      </c>
      <c r="B1217" s="100">
        <v>46174</v>
      </c>
      <c r="C1217" s="102">
        <f t="shared" si="21"/>
        <v>6</v>
      </c>
      <c r="D1217" s="102">
        <f t="shared" si="22"/>
        <v>2026</v>
      </c>
      <c r="E1217" s="106">
        <f t="shared" si="23"/>
        <v>46174</v>
      </c>
      <c r="F1217" s="45" t="s">
        <v>82</v>
      </c>
      <c r="N1217" s="5" t="s">
        <v>5</v>
      </c>
      <c r="O1217" s="2">
        <v>0</v>
      </c>
      <c r="P1217" s="2">
        <v>543.13</v>
      </c>
    </row>
    <row r="1218" spans="1:16" ht="15" hidden="1" customHeight="1">
      <c r="A1218" s="45" t="s">
        <v>585</v>
      </c>
      <c r="B1218" s="100">
        <v>46174</v>
      </c>
      <c r="C1218" s="102">
        <f t="shared" si="21"/>
        <v>6</v>
      </c>
      <c r="D1218" s="102">
        <f t="shared" si="22"/>
        <v>2026</v>
      </c>
      <c r="E1218" s="106">
        <f t="shared" si="23"/>
        <v>46174</v>
      </c>
      <c r="F1218" s="44" t="s">
        <v>94</v>
      </c>
      <c r="N1218" s="5" t="s">
        <v>5</v>
      </c>
      <c r="O1218" s="2">
        <v>0</v>
      </c>
      <c r="P1218" s="2">
        <v>9500</v>
      </c>
    </row>
    <row r="1219" spans="1:16" ht="15" hidden="1" customHeight="1">
      <c r="A1219" s="45" t="s">
        <v>585</v>
      </c>
      <c r="B1219" s="100">
        <v>46174</v>
      </c>
      <c r="C1219" s="102">
        <f t="shared" si="21"/>
        <v>6</v>
      </c>
      <c r="D1219" s="102">
        <f t="shared" si="22"/>
        <v>2026</v>
      </c>
      <c r="E1219" s="106">
        <f t="shared" si="23"/>
        <v>46174</v>
      </c>
      <c r="F1219" s="44" t="s">
        <v>92</v>
      </c>
      <c r="N1219" s="5" t="s">
        <v>5</v>
      </c>
      <c r="O1219" s="2">
        <v>0</v>
      </c>
      <c r="P1219" s="2">
        <v>3500</v>
      </c>
    </row>
    <row r="1220" spans="1:16" ht="15" hidden="1" customHeight="1">
      <c r="A1220" s="45" t="s">
        <v>585</v>
      </c>
      <c r="B1220" s="100">
        <v>46204</v>
      </c>
      <c r="C1220" s="102">
        <f t="shared" si="21"/>
        <v>7</v>
      </c>
      <c r="D1220" s="102">
        <f t="shared" si="22"/>
        <v>2026</v>
      </c>
      <c r="E1220" s="106">
        <f t="shared" si="23"/>
        <v>46204</v>
      </c>
      <c r="F1220" s="45" t="s">
        <v>82</v>
      </c>
      <c r="N1220" s="5" t="s">
        <v>5</v>
      </c>
      <c r="O1220" s="2">
        <v>0</v>
      </c>
      <c r="P1220" s="2">
        <v>543.13</v>
      </c>
    </row>
    <row r="1221" spans="1:16" ht="15" hidden="1" customHeight="1">
      <c r="A1221" s="45" t="s">
        <v>585</v>
      </c>
      <c r="B1221" s="100">
        <v>46174</v>
      </c>
      <c r="C1221" s="102">
        <f t="shared" si="21"/>
        <v>6</v>
      </c>
      <c r="D1221" s="102">
        <f t="shared" si="22"/>
        <v>2026</v>
      </c>
      <c r="E1221" s="106">
        <f t="shared" si="23"/>
        <v>46174</v>
      </c>
      <c r="F1221" s="45" t="s">
        <v>96</v>
      </c>
      <c r="N1221" s="5" t="s">
        <v>5</v>
      </c>
      <c r="O1221" s="2">
        <v>0</v>
      </c>
      <c r="P1221" s="2">
        <v>4000</v>
      </c>
    </row>
    <row r="1222" spans="1:16" ht="15" hidden="1" customHeight="1">
      <c r="A1222" s="45" t="s">
        <v>585</v>
      </c>
      <c r="B1222" s="100">
        <v>46204</v>
      </c>
      <c r="C1222" s="102">
        <f t="shared" si="21"/>
        <v>7</v>
      </c>
      <c r="D1222" s="102">
        <f t="shared" si="22"/>
        <v>2026</v>
      </c>
      <c r="E1222" s="106">
        <f t="shared" si="23"/>
        <v>46204</v>
      </c>
      <c r="F1222" s="44" t="s">
        <v>94</v>
      </c>
      <c r="N1222" s="5" t="s">
        <v>5</v>
      </c>
      <c r="O1222" s="2">
        <v>0</v>
      </c>
      <c r="P1222" s="2">
        <v>9500</v>
      </c>
    </row>
    <row r="1223" spans="1:16" ht="15" hidden="1" customHeight="1">
      <c r="A1223" s="45" t="s">
        <v>585</v>
      </c>
      <c r="B1223" s="100">
        <v>46204</v>
      </c>
      <c r="C1223" s="102">
        <f t="shared" si="21"/>
        <v>7</v>
      </c>
      <c r="D1223" s="102">
        <f t="shared" si="22"/>
        <v>2026</v>
      </c>
      <c r="E1223" s="106">
        <f t="shared" si="23"/>
        <v>46204</v>
      </c>
      <c r="F1223" s="44" t="s">
        <v>92</v>
      </c>
      <c r="N1223" s="5" t="s">
        <v>5</v>
      </c>
      <c r="O1223" s="2">
        <v>0</v>
      </c>
      <c r="P1223" s="2">
        <v>3500</v>
      </c>
    </row>
    <row r="1224" spans="1:16" ht="15" hidden="1" customHeight="1">
      <c r="A1224" s="45" t="s">
        <v>585</v>
      </c>
      <c r="B1224" s="100">
        <v>46204</v>
      </c>
      <c r="C1224" s="102">
        <f t="shared" si="21"/>
        <v>7</v>
      </c>
      <c r="D1224" s="102">
        <f t="shared" si="22"/>
        <v>2026</v>
      </c>
      <c r="E1224" s="106">
        <f t="shared" si="23"/>
        <v>46204</v>
      </c>
      <c r="F1224" s="45" t="s">
        <v>96</v>
      </c>
      <c r="N1224" s="5" t="s">
        <v>5</v>
      </c>
      <c r="O1224" s="2">
        <v>0</v>
      </c>
      <c r="P1224" s="2">
        <v>4000</v>
      </c>
    </row>
    <row r="1225" spans="1:16" ht="15" hidden="1" customHeight="1">
      <c r="A1225" s="45" t="s">
        <v>585</v>
      </c>
      <c r="B1225" s="100">
        <v>46235</v>
      </c>
      <c r="C1225" s="102">
        <f t="shared" si="21"/>
        <v>8</v>
      </c>
      <c r="D1225" s="102">
        <f t="shared" si="22"/>
        <v>2026</v>
      </c>
      <c r="E1225" s="106">
        <f t="shared" si="23"/>
        <v>46235</v>
      </c>
      <c r="F1225" s="45" t="s">
        <v>82</v>
      </c>
      <c r="N1225" s="5" t="s">
        <v>5</v>
      </c>
      <c r="O1225" s="2">
        <v>0</v>
      </c>
      <c r="P1225" s="2">
        <v>543.13</v>
      </c>
    </row>
    <row r="1226" spans="1:16" ht="15" hidden="1" customHeight="1">
      <c r="A1226" s="45" t="s">
        <v>585</v>
      </c>
      <c r="B1226" s="100">
        <v>46235</v>
      </c>
      <c r="C1226" s="102">
        <f t="shared" si="21"/>
        <v>8</v>
      </c>
      <c r="D1226" s="102">
        <f t="shared" si="22"/>
        <v>2026</v>
      </c>
      <c r="E1226" s="106">
        <f t="shared" si="23"/>
        <v>46235</v>
      </c>
      <c r="F1226" s="44" t="s">
        <v>94</v>
      </c>
      <c r="N1226" s="5" t="s">
        <v>5</v>
      </c>
      <c r="O1226" s="2">
        <v>0</v>
      </c>
      <c r="P1226" s="2">
        <v>9500</v>
      </c>
    </row>
    <row r="1227" spans="1:16" ht="15" hidden="1" customHeight="1">
      <c r="A1227" s="45" t="s">
        <v>585</v>
      </c>
      <c r="B1227" s="100">
        <v>46235</v>
      </c>
      <c r="C1227" s="102">
        <f t="shared" si="21"/>
        <v>8</v>
      </c>
      <c r="D1227" s="102">
        <f t="shared" si="22"/>
        <v>2026</v>
      </c>
      <c r="E1227" s="106">
        <f t="shared" si="23"/>
        <v>46235</v>
      </c>
      <c r="F1227" s="44" t="s">
        <v>92</v>
      </c>
      <c r="N1227" s="5" t="s">
        <v>5</v>
      </c>
      <c r="O1227" s="2">
        <v>0</v>
      </c>
      <c r="P1227" s="2">
        <v>3500</v>
      </c>
    </row>
    <row r="1228" spans="1:16" ht="15" hidden="1" customHeight="1">
      <c r="A1228" s="45" t="s">
        <v>585</v>
      </c>
      <c r="B1228" s="100">
        <v>46235</v>
      </c>
      <c r="C1228" s="102">
        <f t="shared" si="21"/>
        <v>8</v>
      </c>
      <c r="D1228" s="102">
        <f t="shared" si="22"/>
        <v>2026</v>
      </c>
      <c r="E1228" s="106">
        <f t="shared" si="23"/>
        <v>46235</v>
      </c>
      <c r="F1228" s="45" t="s">
        <v>96</v>
      </c>
      <c r="N1228" s="5" t="s">
        <v>5</v>
      </c>
      <c r="O1228" s="2">
        <v>0</v>
      </c>
      <c r="P1228" s="2">
        <v>4000</v>
      </c>
    </row>
    <row r="1229" spans="1:16" ht="15" hidden="1" customHeight="1">
      <c r="A1229" s="45" t="s">
        <v>585</v>
      </c>
      <c r="B1229" s="100">
        <v>46266</v>
      </c>
      <c r="C1229" s="102">
        <f t="shared" si="21"/>
        <v>9</v>
      </c>
      <c r="D1229" s="102">
        <f t="shared" si="22"/>
        <v>2026</v>
      </c>
      <c r="E1229" s="106">
        <f t="shared" si="23"/>
        <v>46266</v>
      </c>
      <c r="F1229" s="45" t="s">
        <v>82</v>
      </c>
      <c r="N1229" s="5" t="s">
        <v>5</v>
      </c>
      <c r="O1229" s="2">
        <v>0</v>
      </c>
      <c r="P1229" s="2">
        <v>543.13</v>
      </c>
    </row>
    <row r="1230" spans="1:16" ht="15" hidden="1" customHeight="1">
      <c r="A1230" s="45" t="s">
        <v>585</v>
      </c>
      <c r="B1230" s="100">
        <v>46266</v>
      </c>
      <c r="C1230" s="102">
        <f t="shared" si="21"/>
        <v>9</v>
      </c>
      <c r="D1230" s="102">
        <f t="shared" si="22"/>
        <v>2026</v>
      </c>
      <c r="E1230" s="106">
        <f t="shared" si="23"/>
        <v>46266</v>
      </c>
      <c r="F1230" s="44" t="s">
        <v>94</v>
      </c>
      <c r="N1230" s="5" t="s">
        <v>5</v>
      </c>
      <c r="O1230" s="2">
        <v>0</v>
      </c>
      <c r="P1230" s="2">
        <v>9500</v>
      </c>
    </row>
    <row r="1231" spans="1:16" ht="15" hidden="1" customHeight="1">
      <c r="A1231" s="45" t="s">
        <v>585</v>
      </c>
      <c r="B1231" s="100">
        <v>46266</v>
      </c>
      <c r="C1231" s="102">
        <f t="shared" si="21"/>
        <v>9</v>
      </c>
      <c r="D1231" s="102">
        <f t="shared" si="22"/>
        <v>2026</v>
      </c>
      <c r="E1231" s="106">
        <f t="shared" si="23"/>
        <v>46266</v>
      </c>
      <c r="F1231" s="44" t="s">
        <v>92</v>
      </c>
      <c r="N1231" s="5" t="s">
        <v>5</v>
      </c>
      <c r="O1231" s="2">
        <v>0</v>
      </c>
      <c r="P1231" s="2">
        <v>3500</v>
      </c>
    </row>
    <row r="1232" spans="1:16" ht="15" hidden="1" customHeight="1">
      <c r="A1232" s="45" t="s">
        <v>585</v>
      </c>
      <c r="B1232" s="100">
        <v>46266</v>
      </c>
      <c r="C1232" s="102">
        <f t="shared" si="21"/>
        <v>9</v>
      </c>
      <c r="D1232" s="102">
        <f t="shared" si="22"/>
        <v>2026</v>
      </c>
      <c r="E1232" s="106">
        <f t="shared" si="23"/>
        <v>46266</v>
      </c>
      <c r="F1232" s="45" t="s">
        <v>96</v>
      </c>
      <c r="N1232" s="5" t="s">
        <v>5</v>
      </c>
      <c r="O1232" s="2">
        <v>0</v>
      </c>
      <c r="P1232" s="2">
        <v>4000</v>
      </c>
    </row>
    <row r="1233" spans="1:16" ht="15" hidden="1" customHeight="1">
      <c r="A1233" s="45" t="s">
        <v>585</v>
      </c>
      <c r="B1233" s="100">
        <v>46296</v>
      </c>
      <c r="C1233" s="102">
        <f t="shared" si="21"/>
        <v>10</v>
      </c>
      <c r="D1233" s="102">
        <f t="shared" si="22"/>
        <v>2026</v>
      </c>
      <c r="E1233" s="106">
        <f t="shared" si="23"/>
        <v>46296</v>
      </c>
      <c r="F1233" s="45" t="s">
        <v>82</v>
      </c>
      <c r="N1233" s="5" t="s">
        <v>5</v>
      </c>
      <c r="O1233" s="2">
        <v>0</v>
      </c>
      <c r="P1233" s="2">
        <v>543.13</v>
      </c>
    </row>
    <row r="1234" spans="1:16" ht="15" hidden="1" customHeight="1">
      <c r="A1234" s="45" t="s">
        <v>585</v>
      </c>
      <c r="B1234" s="100">
        <v>46296</v>
      </c>
      <c r="C1234" s="102">
        <f t="shared" si="21"/>
        <v>10</v>
      </c>
      <c r="D1234" s="102">
        <f t="shared" si="22"/>
        <v>2026</v>
      </c>
      <c r="E1234" s="106">
        <f t="shared" si="23"/>
        <v>46296</v>
      </c>
      <c r="F1234" s="44" t="s">
        <v>94</v>
      </c>
      <c r="N1234" s="5" t="s">
        <v>5</v>
      </c>
      <c r="O1234" s="2">
        <v>0</v>
      </c>
      <c r="P1234" s="2">
        <v>9500</v>
      </c>
    </row>
    <row r="1235" spans="1:16" ht="15" hidden="1" customHeight="1">
      <c r="A1235" s="45" t="s">
        <v>585</v>
      </c>
      <c r="B1235" s="100">
        <v>46296</v>
      </c>
      <c r="C1235" s="102">
        <f t="shared" si="21"/>
        <v>10</v>
      </c>
      <c r="D1235" s="102">
        <f t="shared" si="22"/>
        <v>2026</v>
      </c>
      <c r="E1235" s="106">
        <f t="shared" si="23"/>
        <v>46296</v>
      </c>
      <c r="F1235" s="44" t="s">
        <v>92</v>
      </c>
      <c r="N1235" s="5" t="s">
        <v>5</v>
      </c>
      <c r="O1235" s="2">
        <v>0</v>
      </c>
      <c r="P1235" s="2">
        <v>3500</v>
      </c>
    </row>
    <row r="1236" spans="1:16" ht="15" hidden="1" customHeight="1">
      <c r="A1236" s="45" t="s">
        <v>585</v>
      </c>
      <c r="B1236" s="100">
        <v>46296</v>
      </c>
      <c r="C1236" s="102">
        <f t="shared" si="21"/>
        <v>10</v>
      </c>
      <c r="D1236" s="102">
        <f t="shared" si="22"/>
        <v>2026</v>
      </c>
      <c r="E1236" s="106">
        <f t="shared" si="23"/>
        <v>46296</v>
      </c>
      <c r="F1236" s="45" t="s">
        <v>96</v>
      </c>
      <c r="N1236" s="5" t="s">
        <v>5</v>
      </c>
      <c r="O1236" s="2">
        <v>0</v>
      </c>
      <c r="P1236" s="2">
        <v>4000</v>
      </c>
    </row>
    <row r="1237" spans="1:16" ht="15" hidden="1" customHeight="1">
      <c r="A1237" s="45" t="s">
        <v>585</v>
      </c>
      <c r="B1237" s="100">
        <v>46327</v>
      </c>
      <c r="C1237" s="102">
        <f t="shared" si="21"/>
        <v>11</v>
      </c>
      <c r="D1237" s="102">
        <f t="shared" si="22"/>
        <v>2026</v>
      </c>
      <c r="E1237" s="106">
        <f t="shared" si="23"/>
        <v>46327</v>
      </c>
      <c r="F1237" s="45" t="s">
        <v>82</v>
      </c>
      <c r="N1237" s="5" t="s">
        <v>5</v>
      </c>
      <c r="O1237" s="2">
        <v>0</v>
      </c>
      <c r="P1237" s="2">
        <v>543.13</v>
      </c>
    </row>
    <row r="1238" spans="1:16" ht="15" hidden="1" customHeight="1">
      <c r="A1238" s="45" t="s">
        <v>585</v>
      </c>
      <c r="B1238" s="100">
        <v>46327</v>
      </c>
      <c r="C1238" s="102">
        <f t="shared" si="21"/>
        <v>11</v>
      </c>
      <c r="D1238" s="102">
        <f t="shared" si="22"/>
        <v>2026</v>
      </c>
      <c r="E1238" s="106">
        <f t="shared" si="23"/>
        <v>46327</v>
      </c>
      <c r="F1238" s="44" t="s">
        <v>94</v>
      </c>
      <c r="N1238" s="5" t="s">
        <v>5</v>
      </c>
      <c r="O1238" s="2">
        <v>0</v>
      </c>
      <c r="P1238" s="2">
        <v>9500</v>
      </c>
    </row>
    <row r="1239" spans="1:16" ht="15" hidden="1" customHeight="1">
      <c r="A1239" s="45" t="s">
        <v>585</v>
      </c>
      <c r="B1239" s="100">
        <v>46327</v>
      </c>
      <c r="C1239" s="102">
        <f t="shared" si="21"/>
        <v>11</v>
      </c>
      <c r="D1239" s="102">
        <f t="shared" si="22"/>
        <v>2026</v>
      </c>
      <c r="E1239" s="106">
        <f t="shared" si="23"/>
        <v>46327</v>
      </c>
      <c r="F1239" s="44" t="s">
        <v>92</v>
      </c>
      <c r="N1239" s="5" t="s">
        <v>5</v>
      </c>
      <c r="O1239" s="2">
        <v>0</v>
      </c>
      <c r="P1239" s="2">
        <v>3500</v>
      </c>
    </row>
    <row r="1240" spans="1:16" ht="15" hidden="1" customHeight="1">
      <c r="A1240" s="45" t="s">
        <v>585</v>
      </c>
      <c r="B1240" s="100">
        <v>46327</v>
      </c>
      <c r="C1240" s="102">
        <f t="shared" si="21"/>
        <v>11</v>
      </c>
      <c r="D1240" s="102">
        <f t="shared" si="22"/>
        <v>2026</v>
      </c>
      <c r="E1240" s="106">
        <f t="shared" si="23"/>
        <v>46327</v>
      </c>
      <c r="F1240" s="45" t="s">
        <v>96</v>
      </c>
      <c r="N1240" s="5" t="s">
        <v>5</v>
      </c>
      <c r="O1240" s="2">
        <v>0</v>
      </c>
      <c r="P1240" s="2">
        <v>4000</v>
      </c>
    </row>
    <row r="1241" spans="1:16" ht="15" hidden="1" customHeight="1">
      <c r="A1241" s="45" t="s">
        <v>585</v>
      </c>
      <c r="B1241" s="100">
        <v>46357</v>
      </c>
      <c r="C1241" s="102">
        <f t="shared" si="21"/>
        <v>12</v>
      </c>
      <c r="D1241" s="102">
        <f t="shared" si="22"/>
        <v>2026</v>
      </c>
      <c r="E1241" s="106">
        <f t="shared" si="23"/>
        <v>46357</v>
      </c>
      <c r="F1241" s="45" t="s">
        <v>82</v>
      </c>
      <c r="N1241" s="5" t="s">
        <v>5</v>
      </c>
      <c r="O1241" s="2">
        <v>0</v>
      </c>
      <c r="P1241" s="2">
        <v>543.13</v>
      </c>
    </row>
    <row r="1242" spans="1:16" ht="15" hidden="1" customHeight="1">
      <c r="A1242" s="45" t="s">
        <v>585</v>
      </c>
      <c r="B1242" s="100">
        <v>46357</v>
      </c>
      <c r="C1242" s="102">
        <f t="shared" si="21"/>
        <v>12</v>
      </c>
      <c r="D1242" s="102">
        <f t="shared" si="22"/>
        <v>2026</v>
      </c>
      <c r="E1242" s="106">
        <f t="shared" si="23"/>
        <v>46357</v>
      </c>
      <c r="F1242" s="44" t="s">
        <v>94</v>
      </c>
      <c r="N1242" s="5" t="s">
        <v>5</v>
      </c>
      <c r="O1242" s="2">
        <v>0</v>
      </c>
      <c r="P1242" s="2">
        <v>9500</v>
      </c>
    </row>
    <row r="1243" spans="1:16" ht="15" hidden="1" customHeight="1">
      <c r="A1243" s="45" t="s">
        <v>585</v>
      </c>
      <c r="B1243" s="100">
        <v>46357</v>
      </c>
      <c r="C1243" s="102">
        <f t="shared" si="21"/>
        <v>12</v>
      </c>
      <c r="D1243" s="102">
        <f t="shared" si="22"/>
        <v>2026</v>
      </c>
      <c r="E1243" s="106">
        <f t="shared" si="23"/>
        <v>46357</v>
      </c>
      <c r="F1243" s="44" t="s">
        <v>92</v>
      </c>
      <c r="N1243" s="5" t="s">
        <v>5</v>
      </c>
      <c r="O1243" s="2">
        <v>0</v>
      </c>
      <c r="P1243" s="2">
        <v>3500</v>
      </c>
    </row>
    <row r="1244" spans="1:16" ht="15" hidden="1" customHeight="1">
      <c r="A1244" s="45" t="s">
        <v>585</v>
      </c>
      <c r="B1244" s="100">
        <v>46357</v>
      </c>
      <c r="C1244" s="102">
        <f t="shared" si="21"/>
        <v>12</v>
      </c>
      <c r="D1244" s="102">
        <f t="shared" si="22"/>
        <v>2026</v>
      </c>
      <c r="E1244" s="106">
        <f t="shared" si="23"/>
        <v>46357</v>
      </c>
      <c r="F1244" s="45" t="s">
        <v>96</v>
      </c>
      <c r="N1244" s="5" t="s">
        <v>5</v>
      </c>
      <c r="O1244" s="2">
        <v>0</v>
      </c>
      <c r="P1244" s="2">
        <v>4000</v>
      </c>
    </row>
    <row r="1245" spans="1:16" ht="15" hidden="1" customHeight="1">
      <c r="A1245" s="45" t="s">
        <v>585</v>
      </c>
      <c r="B1245" s="100">
        <v>46174</v>
      </c>
      <c r="C1245" s="102">
        <f t="shared" si="21"/>
        <v>6</v>
      </c>
      <c r="D1245" s="102">
        <f t="shared" si="22"/>
        <v>2026</v>
      </c>
      <c r="E1245" s="106">
        <f t="shared" si="23"/>
        <v>46174</v>
      </c>
      <c r="F1245" s="45" t="s">
        <v>15</v>
      </c>
      <c r="N1245" s="5" t="s">
        <v>5</v>
      </c>
      <c r="O1245" s="2">
        <v>17543.13</v>
      </c>
      <c r="P1245" s="2">
        <v>0</v>
      </c>
    </row>
    <row r="1246" spans="1:16" ht="15" hidden="1" customHeight="1">
      <c r="A1246" s="45" t="s">
        <v>585</v>
      </c>
      <c r="B1246" s="100">
        <v>46204</v>
      </c>
      <c r="C1246" s="102">
        <f t="shared" si="21"/>
        <v>7</v>
      </c>
      <c r="D1246" s="102">
        <f t="shared" si="22"/>
        <v>2026</v>
      </c>
      <c r="E1246" s="106">
        <f t="shared" si="23"/>
        <v>46204</v>
      </c>
      <c r="F1246" s="45" t="s">
        <v>15</v>
      </c>
      <c r="N1246" s="5" t="s">
        <v>5</v>
      </c>
      <c r="O1246" s="2">
        <v>17543.13</v>
      </c>
      <c r="P1246" s="2">
        <v>0</v>
      </c>
    </row>
    <row r="1247" spans="1:16" ht="15" hidden="1" customHeight="1">
      <c r="A1247" s="45" t="s">
        <v>585</v>
      </c>
      <c r="B1247" s="100">
        <v>46235</v>
      </c>
      <c r="C1247" s="102">
        <f t="shared" si="21"/>
        <v>8</v>
      </c>
      <c r="D1247" s="102">
        <f t="shared" si="22"/>
        <v>2026</v>
      </c>
      <c r="E1247" s="106">
        <f t="shared" si="23"/>
        <v>46235</v>
      </c>
      <c r="F1247" s="45" t="s">
        <v>15</v>
      </c>
      <c r="N1247" s="5" t="s">
        <v>5</v>
      </c>
      <c r="O1247" s="2">
        <v>17543.13</v>
      </c>
      <c r="P1247" s="2">
        <v>0</v>
      </c>
    </row>
    <row r="1248" spans="1:16" ht="15" hidden="1" customHeight="1">
      <c r="A1248" s="45" t="s">
        <v>585</v>
      </c>
      <c r="B1248" s="100">
        <v>46266</v>
      </c>
      <c r="C1248" s="102">
        <f t="shared" si="21"/>
        <v>9</v>
      </c>
      <c r="D1248" s="102">
        <f t="shared" si="22"/>
        <v>2026</v>
      </c>
      <c r="E1248" s="106">
        <f t="shared" si="23"/>
        <v>46266</v>
      </c>
      <c r="F1248" s="45" t="s">
        <v>15</v>
      </c>
      <c r="N1248" s="5" t="s">
        <v>5</v>
      </c>
      <c r="O1248" s="2">
        <v>17543.13</v>
      </c>
      <c r="P1248" s="2">
        <v>0</v>
      </c>
    </row>
    <row r="1249" spans="1:16" ht="15" hidden="1" customHeight="1">
      <c r="A1249" s="45" t="s">
        <v>585</v>
      </c>
      <c r="B1249" s="100">
        <v>46296</v>
      </c>
      <c r="C1249" s="102">
        <f t="shared" si="21"/>
        <v>10</v>
      </c>
      <c r="D1249" s="102">
        <f t="shared" si="22"/>
        <v>2026</v>
      </c>
      <c r="E1249" s="106">
        <f t="shared" si="23"/>
        <v>46296</v>
      </c>
      <c r="F1249" s="45" t="s">
        <v>15</v>
      </c>
      <c r="N1249" s="5" t="s">
        <v>5</v>
      </c>
      <c r="O1249" s="2">
        <v>17543.13</v>
      </c>
      <c r="P1249" s="2">
        <v>0</v>
      </c>
    </row>
    <row r="1250" spans="1:16" ht="15" hidden="1" customHeight="1">
      <c r="A1250" s="45" t="s">
        <v>585</v>
      </c>
      <c r="B1250" s="100">
        <v>46327</v>
      </c>
      <c r="C1250" s="102">
        <f t="shared" si="21"/>
        <v>11</v>
      </c>
      <c r="D1250" s="102">
        <f t="shared" si="22"/>
        <v>2026</v>
      </c>
      <c r="E1250" s="106">
        <f t="shared" si="23"/>
        <v>46327</v>
      </c>
      <c r="F1250" s="45" t="s">
        <v>15</v>
      </c>
      <c r="N1250" s="5" t="s">
        <v>5</v>
      </c>
      <c r="O1250" s="2">
        <v>17543.13</v>
      </c>
      <c r="P1250" s="2">
        <v>0</v>
      </c>
    </row>
    <row r="1251" spans="1:16" ht="15" hidden="1" customHeight="1">
      <c r="A1251" s="45" t="s">
        <v>585</v>
      </c>
      <c r="B1251" s="100">
        <v>46357</v>
      </c>
      <c r="C1251" s="102">
        <f t="shared" si="21"/>
        <v>12</v>
      </c>
      <c r="D1251" s="102">
        <f t="shared" si="22"/>
        <v>2026</v>
      </c>
      <c r="E1251" s="106">
        <f t="shared" si="23"/>
        <v>46357</v>
      </c>
      <c r="F1251" s="45" t="s">
        <v>15</v>
      </c>
      <c r="N1251" s="5" t="s">
        <v>5</v>
      </c>
      <c r="O1251" s="2">
        <v>17543.13</v>
      </c>
      <c r="P1251" s="2">
        <v>0</v>
      </c>
    </row>
    <row r="1252" spans="1:16" ht="15" hidden="1" customHeight="1">
      <c r="A1252" s="45" t="s">
        <v>586</v>
      </c>
      <c r="B1252" s="100">
        <v>46143</v>
      </c>
      <c r="C1252" s="102">
        <f t="shared" si="21"/>
        <v>5</v>
      </c>
      <c r="D1252" s="102">
        <f t="shared" si="22"/>
        <v>2026</v>
      </c>
      <c r="E1252" s="106">
        <f t="shared" si="23"/>
        <v>46143</v>
      </c>
      <c r="F1252" s="45" t="s">
        <v>43</v>
      </c>
      <c r="N1252" s="5" t="s">
        <v>5</v>
      </c>
      <c r="O1252" s="2">
        <v>0</v>
      </c>
      <c r="P1252" s="2">
        <v>1246.5064000000002</v>
      </c>
    </row>
    <row r="1253" spans="1:16" ht="15" hidden="1" customHeight="1">
      <c r="A1253" s="45" t="s">
        <v>586</v>
      </c>
      <c r="B1253" s="100">
        <v>46143</v>
      </c>
      <c r="C1253" s="102">
        <f t="shared" si="21"/>
        <v>5</v>
      </c>
      <c r="D1253" s="102">
        <f t="shared" si="22"/>
        <v>2026</v>
      </c>
      <c r="E1253" s="106">
        <f t="shared" si="23"/>
        <v>46143</v>
      </c>
      <c r="F1253" s="44" t="s">
        <v>92</v>
      </c>
      <c r="N1253" s="5" t="s">
        <v>5</v>
      </c>
      <c r="O1253" s="2">
        <v>0</v>
      </c>
      <c r="P1253" s="2">
        <v>8700</v>
      </c>
    </row>
    <row r="1254" spans="1:16" ht="15" hidden="1" customHeight="1">
      <c r="A1254" s="45" t="s">
        <v>586</v>
      </c>
      <c r="B1254" s="100">
        <v>46143</v>
      </c>
      <c r="C1254" s="102">
        <f t="shared" si="21"/>
        <v>5</v>
      </c>
      <c r="D1254" s="102">
        <f t="shared" si="22"/>
        <v>2026</v>
      </c>
      <c r="E1254" s="106">
        <f t="shared" si="23"/>
        <v>46143</v>
      </c>
      <c r="F1254" s="44" t="s">
        <v>67</v>
      </c>
      <c r="N1254" s="5" t="s">
        <v>5</v>
      </c>
      <c r="O1254" s="2">
        <v>0</v>
      </c>
      <c r="P1254" s="2">
        <v>300</v>
      </c>
    </row>
    <row r="1255" spans="1:16" ht="15" hidden="1" customHeight="1">
      <c r="A1255" s="45" t="s">
        <v>586</v>
      </c>
      <c r="B1255" s="100">
        <v>46143</v>
      </c>
      <c r="C1255" s="102">
        <f t="shared" si="21"/>
        <v>5</v>
      </c>
      <c r="D1255" s="102">
        <f t="shared" si="22"/>
        <v>2026</v>
      </c>
      <c r="E1255" s="106">
        <f t="shared" si="23"/>
        <v>46143</v>
      </c>
      <c r="F1255" s="45" t="s">
        <v>64</v>
      </c>
      <c r="N1255" s="5" t="s">
        <v>5</v>
      </c>
      <c r="O1255" s="2">
        <v>0</v>
      </c>
      <c r="P1255" s="2">
        <v>90311.98000000001</v>
      </c>
    </row>
    <row r="1256" spans="1:16" ht="15" hidden="1" customHeight="1">
      <c r="A1256" s="45" t="s">
        <v>586</v>
      </c>
      <c r="B1256" s="100">
        <v>46174</v>
      </c>
      <c r="C1256" s="102">
        <f t="shared" si="21"/>
        <v>6</v>
      </c>
      <c r="D1256" s="102">
        <f t="shared" si="22"/>
        <v>2026</v>
      </c>
      <c r="E1256" s="106">
        <f t="shared" si="23"/>
        <v>46174</v>
      </c>
      <c r="F1256" s="45" t="s">
        <v>43</v>
      </c>
      <c r="N1256" s="5" t="s">
        <v>5</v>
      </c>
      <c r="O1256" s="2">
        <v>0</v>
      </c>
      <c r="P1256" s="2">
        <v>1246.5064000000002</v>
      </c>
    </row>
    <row r="1257" spans="1:16" ht="15" hidden="1" customHeight="1">
      <c r="A1257" s="45" t="s">
        <v>586</v>
      </c>
      <c r="B1257" s="100">
        <v>46174</v>
      </c>
      <c r="C1257" s="102">
        <f t="shared" si="21"/>
        <v>6</v>
      </c>
      <c r="D1257" s="102">
        <f t="shared" si="22"/>
        <v>2026</v>
      </c>
      <c r="E1257" s="106">
        <f t="shared" si="23"/>
        <v>46174</v>
      </c>
      <c r="F1257" s="44" t="s">
        <v>92</v>
      </c>
      <c r="N1257" s="5" t="s">
        <v>5</v>
      </c>
      <c r="O1257" s="2">
        <v>0</v>
      </c>
      <c r="P1257" s="2">
        <v>8700</v>
      </c>
    </row>
    <row r="1258" spans="1:16" ht="15" hidden="1" customHeight="1">
      <c r="A1258" s="45" t="s">
        <v>586</v>
      </c>
      <c r="B1258" s="100">
        <v>46174</v>
      </c>
      <c r="C1258" s="102">
        <f t="shared" si="21"/>
        <v>6</v>
      </c>
      <c r="D1258" s="102">
        <f t="shared" si="22"/>
        <v>2026</v>
      </c>
      <c r="E1258" s="106">
        <f t="shared" si="23"/>
        <v>46174</v>
      </c>
      <c r="F1258" s="44" t="s">
        <v>67</v>
      </c>
      <c r="N1258" s="5" t="s">
        <v>5</v>
      </c>
      <c r="O1258" s="2">
        <v>0</v>
      </c>
      <c r="P1258" s="2">
        <v>300</v>
      </c>
    </row>
    <row r="1259" spans="1:16" ht="15" hidden="1" customHeight="1">
      <c r="A1259" s="45" t="s">
        <v>586</v>
      </c>
      <c r="B1259" s="100">
        <v>46174</v>
      </c>
      <c r="C1259" s="102">
        <f t="shared" si="21"/>
        <v>6</v>
      </c>
      <c r="D1259" s="102">
        <f t="shared" si="22"/>
        <v>2026</v>
      </c>
      <c r="E1259" s="106">
        <f t="shared" si="23"/>
        <v>46174</v>
      </c>
      <c r="F1259" s="45" t="s">
        <v>82</v>
      </c>
      <c r="N1259" s="5" t="s">
        <v>5</v>
      </c>
      <c r="O1259" s="2">
        <v>0</v>
      </c>
      <c r="P1259" s="2">
        <v>5730.34</v>
      </c>
    </row>
    <row r="1260" spans="1:16" ht="15" hidden="1" customHeight="1">
      <c r="A1260" s="45" t="s">
        <v>586</v>
      </c>
      <c r="B1260" s="100">
        <v>46204</v>
      </c>
      <c r="C1260" s="102">
        <f t="shared" si="21"/>
        <v>7</v>
      </c>
      <c r="D1260" s="102">
        <f t="shared" si="22"/>
        <v>2026</v>
      </c>
      <c r="E1260" s="106">
        <f t="shared" si="23"/>
        <v>46204</v>
      </c>
      <c r="F1260" s="45" t="s">
        <v>43</v>
      </c>
      <c r="N1260" s="5" t="s">
        <v>5</v>
      </c>
      <c r="O1260" s="2">
        <v>0</v>
      </c>
      <c r="P1260" s="2">
        <v>1246.5064000000002</v>
      </c>
    </row>
    <row r="1261" spans="1:16" ht="15" hidden="1" customHeight="1">
      <c r="A1261" s="45" t="s">
        <v>586</v>
      </c>
      <c r="B1261" s="100">
        <v>46204</v>
      </c>
      <c r="C1261" s="102">
        <f t="shared" si="21"/>
        <v>7</v>
      </c>
      <c r="D1261" s="102">
        <f t="shared" si="22"/>
        <v>2026</v>
      </c>
      <c r="E1261" s="106">
        <f t="shared" si="23"/>
        <v>46204</v>
      </c>
      <c r="F1261" s="44" t="s">
        <v>92</v>
      </c>
      <c r="N1261" s="5" t="s">
        <v>5</v>
      </c>
      <c r="O1261" s="2">
        <v>0</v>
      </c>
      <c r="P1261" s="2">
        <v>15800</v>
      </c>
    </row>
    <row r="1262" spans="1:16" ht="15" hidden="1" customHeight="1">
      <c r="A1262" s="45" t="s">
        <v>586</v>
      </c>
      <c r="B1262" s="100">
        <v>46204</v>
      </c>
      <c r="C1262" s="102">
        <f t="shared" si="21"/>
        <v>7</v>
      </c>
      <c r="D1262" s="102">
        <f t="shared" si="22"/>
        <v>2026</v>
      </c>
      <c r="E1262" s="106">
        <f t="shared" si="23"/>
        <v>46204</v>
      </c>
      <c r="F1262" s="44" t="s">
        <v>67</v>
      </c>
      <c r="N1262" s="5" t="s">
        <v>5</v>
      </c>
      <c r="O1262" s="2">
        <v>0</v>
      </c>
      <c r="P1262" s="2">
        <v>300</v>
      </c>
    </row>
    <row r="1263" spans="1:16" ht="15" hidden="1" customHeight="1">
      <c r="A1263" s="45" t="s">
        <v>586</v>
      </c>
      <c r="B1263" s="100">
        <v>46204</v>
      </c>
      <c r="C1263" s="102">
        <f t="shared" si="21"/>
        <v>7</v>
      </c>
      <c r="D1263" s="102">
        <f t="shared" si="22"/>
        <v>2026</v>
      </c>
      <c r="E1263" s="106">
        <f t="shared" si="23"/>
        <v>46204</v>
      </c>
      <c r="F1263" s="45" t="s">
        <v>61</v>
      </c>
      <c r="N1263" s="5" t="s">
        <v>5</v>
      </c>
      <c r="O1263" s="2">
        <v>0</v>
      </c>
      <c r="P1263" s="2">
        <v>700</v>
      </c>
    </row>
    <row r="1264" spans="1:16" ht="15" hidden="1" customHeight="1">
      <c r="A1264" s="45" t="s">
        <v>586</v>
      </c>
      <c r="B1264" s="100">
        <v>46235</v>
      </c>
      <c r="C1264" s="102">
        <f t="shared" si="21"/>
        <v>8</v>
      </c>
      <c r="D1264" s="102">
        <f t="shared" si="22"/>
        <v>2026</v>
      </c>
      <c r="E1264" s="106">
        <f t="shared" si="23"/>
        <v>46235</v>
      </c>
      <c r="F1264" s="45" t="s">
        <v>43</v>
      </c>
      <c r="N1264" s="5" t="s">
        <v>5</v>
      </c>
      <c r="O1264" s="2">
        <v>0</v>
      </c>
      <c r="P1264" s="2">
        <v>1246.5064000000002</v>
      </c>
    </row>
    <row r="1265" spans="1:16" ht="15" hidden="1" customHeight="1">
      <c r="A1265" s="45" t="s">
        <v>586</v>
      </c>
      <c r="B1265" s="100">
        <v>46235</v>
      </c>
      <c r="C1265" s="102">
        <f t="shared" si="21"/>
        <v>8</v>
      </c>
      <c r="D1265" s="102">
        <f t="shared" si="22"/>
        <v>2026</v>
      </c>
      <c r="E1265" s="106">
        <f t="shared" si="23"/>
        <v>46235</v>
      </c>
      <c r="F1265" s="44" t="s">
        <v>92</v>
      </c>
      <c r="N1265" s="5" t="s">
        <v>5</v>
      </c>
      <c r="O1265" s="2">
        <v>0</v>
      </c>
      <c r="P1265" s="2">
        <v>15800</v>
      </c>
    </row>
    <row r="1266" spans="1:16" ht="15" hidden="1" customHeight="1">
      <c r="A1266" s="45" t="s">
        <v>586</v>
      </c>
      <c r="B1266" s="100">
        <v>46235</v>
      </c>
      <c r="C1266" s="102">
        <f t="shared" si="21"/>
        <v>8</v>
      </c>
      <c r="D1266" s="102">
        <f t="shared" si="22"/>
        <v>2026</v>
      </c>
      <c r="E1266" s="106">
        <f t="shared" si="23"/>
        <v>46235</v>
      </c>
      <c r="F1266" s="44" t="s">
        <v>67</v>
      </c>
      <c r="N1266" s="5" t="s">
        <v>5</v>
      </c>
      <c r="O1266" s="2">
        <v>0</v>
      </c>
      <c r="P1266" s="2">
        <v>300</v>
      </c>
    </row>
    <row r="1267" spans="1:16" ht="15" hidden="1" customHeight="1">
      <c r="A1267" s="45" t="s">
        <v>586</v>
      </c>
      <c r="B1267" s="100">
        <v>46235</v>
      </c>
      <c r="C1267" s="102">
        <f t="shared" si="21"/>
        <v>8</v>
      </c>
      <c r="D1267" s="102">
        <f t="shared" si="22"/>
        <v>2026</v>
      </c>
      <c r="E1267" s="106">
        <f t="shared" si="23"/>
        <v>46235</v>
      </c>
      <c r="F1267" s="45" t="s">
        <v>61</v>
      </c>
      <c r="N1267" s="5" t="s">
        <v>5</v>
      </c>
      <c r="O1267" s="2">
        <v>0</v>
      </c>
      <c r="P1267" s="2">
        <v>700</v>
      </c>
    </row>
    <row r="1268" spans="1:16" ht="15" hidden="1" customHeight="1">
      <c r="A1268" s="45" t="s">
        <v>586</v>
      </c>
      <c r="B1268" s="100">
        <v>46266</v>
      </c>
      <c r="C1268" s="102">
        <f t="shared" si="21"/>
        <v>9</v>
      </c>
      <c r="D1268" s="102">
        <f t="shared" si="22"/>
        <v>2026</v>
      </c>
      <c r="E1268" s="106">
        <f t="shared" si="23"/>
        <v>46266</v>
      </c>
      <c r="F1268" s="45" t="s">
        <v>43</v>
      </c>
      <c r="N1268" s="5" t="s">
        <v>5</v>
      </c>
      <c r="O1268" s="2">
        <v>0</v>
      </c>
      <c r="P1268" s="2">
        <v>1246.5064000000002</v>
      </c>
    </row>
    <row r="1269" spans="1:16" ht="15" hidden="1" customHeight="1">
      <c r="A1269" s="45" t="s">
        <v>586</v>
      </c>
      <c r="B1269" s="100">
        <v>46266</v>
      </c>
      <c r="C1269" s="102">
        <f t="shared" ref="C1269:C1317" si="24">MONTH(B1269)</f>
        <v>9</v>
      </c>
      <c r="D1269" s="102">
        <f t="shared" ref="D1269:D1317" si="25">YEAR(B1269)</f>
        <v>2026</v>
      </c>
      <c r="E1269" s="106">
        <f t="shared" ref="E1269:E1317" si="26">(C1269&amp;"/"&amp;D1269)*1</f>
        <v>46266</v>
      </c>
      <c r="F1269" s="44" t="s">
        <v>92</v>
      </c>
      <c r="N1269" s="5" t="s">
        <v>5</v>
      </c>
      <c r="O1269" s="2">
        <v>0</v>
      </c>
      <c r="P1269" s="2">
        <v>15800</v>
      </c>
    </row>
    <row r="1270" spans="1:16" ht="15" hidden="1" customHeight="1">
      <c r="A1270" s="45" t="s">
        <v>586</v>
      </c>
      <c r="B1270" s="100">
        <v>46266</v>
      </c>
      <c r="C1270" s="102">
        <f t="shared" si="24"/>
        <v>9</v>
      </c>
      <c r="D1270" s="102">
        <f t="shared" si="25"/>
        <v>2026</v>
      </c>
      <c r="E1270" s="106">
        <f t="shared" si="26"/>
        <v>46266</v>
      </c>
      <c r="F1270" s="44" t="s">
        <v>67</v>
      </c>
      <c r="N1270" s="5" t="s">
        <v>5</v>
      </c>
      <c r="O1270" s="2">
        <v>0</v>
      </c>
      <c r="P1270" s="2">
        <v>300</v>
      </c>
    </row>
    <row r="1271" spans="1:16" ht="15" hidden="1" customHeight="1">
      <c r="A1271" s="45" t="s">
        <v>586</v>
      </c>
      <c r="B1271" s="100">
        <v>46266</v>
      </c>
      <c r="C1271" s="102">
        <f t="shared" si="24"/>
        <v>9</v>
      </c>
      <c r="D1271" s="102">
        <f t="shared" si="25"/>
        <v>2026</v>
      </c>
      <c r="E1271" s="106">
        <f t="shared" si="26"/>
        <v>46266</v>
      </c>
      <c r="F1271" s="45" t="s">
        <v>61</v>
      </c>
      <c r="N1271" s="5" t="s">
        <v>5</v>
      </c>
      <c r="O1271" s="2">
        <v>0</v>
      </c>
      <c r="P1271" s="2">
        <v>700</v>
      </c>
    </row>
    <row r="1272" spans="1:16" ht="15" hidden="1" customHeight="1">
      <c r="A1272" s="45" t="s">
        <v>586</v>
      </c>
      <c r="B1272" s="100">
        <v>46296</v>
      </c>
      <c r="C1272" s="102">
        <f t="shared" si="24"/>
        <v>10</v>
      </c>
      <c r="D1272" s="102">
        <f t="shared" si="25"/>
        <v>2026</v>
      </c>
      <c r="E1272" s="106">
        <f t="shared" si="26"/>
        <v>46296</v>
      </c>
      <c r="F1272" s="45" t="s">
        <v>43</v>
      </c>
      <c r="N1272" s="5" t="s">
        <v>5</v>
      </c>
      <c r="O1272" s="2">
        <v>0</v>
      </c>
      <c r="P1272" s="2">
        <v>1246.5064000000002</v>
      </c>
    </row>
    <row r="1273" spans="1:16" ht="15" hidden="1" customHeight="1">
      <c r="A1273" s="45" t="s">
        <v>586</v>
      </c>
      <c r="B1273" s="100">
        <v>46296</v>
      </c>
      <c r="C1273" s="102">
        <f t="shared" si="24"/>
        <v>10</v>
      </c>
      <c r="D1273" s="102">
        <f t="shared" si="25"/>
        <v>2026</v>
      </c>
      <c r="E1273" s="106">
        <f t="shared" si="26"/>
        <v>46296</v>
      </c>
      <c r="F1273" s="44" t="s">
        <v>92</v>
      </c>
      <c r="N1273" s="5" t="s">
        <v>5</v>
      </c>
      <c r="O1273" s="2">
        <v>0</v>
      </c>
      <c r="P1273" s="2">
        <v>15800</v>
      </c>
    </row>
    <row r="1274" spans="1:16" ht="15" hidden="1" customHeight="1">
      <c r="A1274" s="45" t="s">
        <v>586</v>
      </c>
      <c r="B1274" s="100">
        <v>46296</v>
      </c>
      <c r="C1274" s="102">
        <f t="shared" si="24"/>
        <v>10</v>
      </c>
      <c r="D1274" s="102">
        <f t="shared" si="25"/>
        <v>2026</v>
      </c>
      <c r="E1274" s="106">
        <f t="shared" si="26"/>
        <v>46296</v>
      </c>
      <c r="F1274" s="44" t="s">
        <v>67</v>
      </c>
      <c r="N1274" s="5" t="s">
        <v>5</v>
      </c>
      <c r="O1274" s="2">
        <v>0</v>
      </c>
      <c r="P1274" s="2">
        <v>300</v>
      </c>
    </row>
    <row r="1275" spans="1:16" ht="15" hidden="1" customHeight="1">
      <c r="A1275" s="45" t="s">
        <v>586</v>
      </c>
      <c r="B1275" s="100">
        <v>46296</v>
      </c>
      <c r="C1275" s="102">
        <f t="shared" si="24"/>
        <v>10</v>
      </c>
      <c r="D1275" s="102">
        <f t="shared" si="25"/>
        <v>2026</v>
      </c>
      <c r="E1275" s="106">
        <f t="shared" si="26"/>
        <v>46296</v>
      </c>
      <c r="F1275" s="45" t="s">
        <v>61</v>
      </c>
      <c r="N1275" s="5" t="s">
        <v>5</v>
      </c>
      <c r="O1275" s="2">
        <v>0</v>
      </c>
      <c r="P1275" s="2">
        <v>700</v>
      </c>
    </row>
    <row r="1276" spans="1:16" ht="15" hidden="1" customHeight="1">
      <c r="A1276" s="45" t="s">
        <v>586</v>
      </c>
      <c r="B1276" s="100">
        <v>46327</v>
      </c>
      <c r="C1276" s="102">
        <f t="shared" si="24"/>
        <v>11</v>
      </c>
      <c r="D1276" s="102">
        <f t="shared" si="25"/>
        <v>2026</v>
      </c>
      <c r="E1276" s="106">
        <f t="shared" si="26"/>
        <v>46327</v>
      </c>
      <c r="F1276" s="45" t="s">
        <v>43</v>
      </c>
      <c r="N1276" s="5" t="s">
        <v>5</v>
      </c>
      <c r="O1276" s="2">
        <v>0</v>
      </c>
      <c r="P1276" s="2">
        <v>1246.5064000000002</v>
      </c>
    </row>
    <row r="1277" spans="1:16" ht="15" hidden="1" customHeight="1">
      <c r="A1277" s="45" t="s">
        <v>586</v>
      </c>
      <c r="B1277" s="100">
        <v>46327</v>
      </c>
      <c r="C1277" s="102">
        <f t="shared" si="24"/>
        <v>11</v>
      </c>
      <c r="D1277" s="102">
        <f t="shared" si="25"/>
        <v>2026</v>
      </c>
      <c r="E1277" s="106">
        <f t="shared" si="26"/>
        <v>46327</v>
      </c>
      <c r="F1277" s="44" t="s">
        <v>92</v>
      </c>
      <c r="N1277" s="5" t="s">
        <v>5</v>
      </c>
      <c r="O1277" s="2">
        <v>0</v>
      </c>
      <c r="P1277" s="2">
        <v>15800</v>
      </c>
    </row>
    <row r="1278" spans="1:16" ht="15" hidden="1" customHeight="1">
      <c r="A1278" s="45" t="s">
        <v>586</v>
      </c>
      <c r="B1278" s="100">
        <v>46327</v>
      </c>
      <c r="C1278" s="102">
        <f t="shared" si="24"/>
        <v>11</v>
      </c>
      <c r="D1278" s="102">
        <f t="shared" si="25"/>
        <v>2026</v>
      </c>
      <c r="E1278" s="106">
        <f t="shared" si="26"/>
        <v>46327</v>
      </c>
      <c r="F1278" s="44" t="s">
        <v>67</v>
      </c>
      <c r="N1278" s="5" t="s">
        <v>5</v>
      </c>
      <c r="O1278" s="2">
        <v>0</v>
      </c>
      <c r="P1278" s="2">
        <v>300</v>
      </c>
    </row>
    <row r="1279" spans="1:16" ht="15" hidden="1" customHeight="1">
      <c r="A1279" s="45" t="s">
        <v>586</v>
      </c>
      <c r="B1279" s="100">
        <v>46327</v>
      </c>
      <c r="C1279" s="102">
        <f t="shared" si="24"/>
        <v>11</v>
      </c>
      <c r="D1279" s="102">
        <f t="shared" si="25"/>
        <v>2026</v>
      </c>
      <c r="E1279" s="106">
        <f t="shared" si="26"/>
        <v>46327</v>
      </c>
      <c r="F1279" s="45" t="s">
        <v>61</v>
      </c>
      <c r="N1279" s="5" t="s">
        <v>5</v>
      </c>
      <c r="O1279" s="2">
        <v>0</v>
      </c>
      <c r="P1279" s="2">
        <v>700</v>
      </c>
    </row>
    <row r="1280" spans="1:16" ht="15" hidden="1" customHeight="1">
      <c r="A1280" s="45" t="s">
        <v>586</v>
      </c>
      <c r="B1280" s="100">
        <v>46357</v>
      </c>
      <c r="C1280" s="102">
        <f t="shared" si="24"/>
        <v>12</v>
      </c>
      <c r="D1280" s="102">
        <f t="shared" si="25"/>
        <v>2026</v>
      </c>
      <c r="E1280" s="106">
        <f t="shared" si="26"/>
        <v>46357</v>
      </c>
      <c r="F1280" s="45" t="s">
        <v>43</v>
      </c>
      <c r="N1280" s="5" t="s">
        <v>5</v>
      </c>
      <c r="O1280" s="2">
        <v>0</v>
      </c>
      <c r="P1280" s="2">
        <v>1246.5064000000002</v>
      </c>
    </row>
    <row r="1281" spans="1:16" ht="15" hidden="1" customHeight="1">
      <c r="A1281" s="45" t="s">
        <v>586</v>
      </c>
      <c r="B1281" s="100">
        <v>46357</v>
      </c>
      <c r="C1281" s="102">
        <f t="shared" si="24"/>
        <v>12</v>
      </c>
      <c r="D1281" s="102">
        <f t="shared" si="25"/>
        <v>2026</v>
      </c>
      <c r="E1281" s="106">
        <f t="shared" si="26"/>
        <v>46357</v>
      </c>
      <c r="F1281" s="44" t="s">
        <v>92</v>
      </c>
      <c r="N1281" s="5" t="s">
        <v>5</v>
      </c>
      <c r="O1281" s="2">
        <v>0</v>
      </c>
      <c r="P1281" s="2">
        <v>15800</v>
      </c>
    </row>
    <row r="1282" spans="1:16" ht="15" hidden="1" customHeight="1">
      <c r="A1282" s="45" t="s">
        <v>586</v>
      </c>
      <c r="B1282" s="100">
        <v>46357</v>
      </c>
      <c r="C1282" s="102">
        <f t="shared" si="24"/>
        <v>12</v>
      </c>
      <c r="D1282" s="102">
        <f t="shared" si="25"/>
        <v>2026</v>
      </c>
      <c r="E1282" s="106">
        <f t="shared" si="26"/>
        <v>46357</v>
      </c>
      <c r="F1282" s="44" t="s">
        <v>67</v>
      </c>
      <c r="N1282" s="5" t="s">
        <v>5</v>
      </c>
      <c r="O1282" s="2">
        <v>0</v>
      </c>
      <c r="P1282" s="2">
        <v>300</v>
      </c>
    </row>
    <row r="1283" spans="1:16" ht="15" hidden="1" customHeight="1">
      <c r="A1283" s="45" t="s">
        <v>586</v>
      </c>
      <c r="B1283" s="100">
        <v>46357</v>
      </c>
      <c r="C1283" s="102">
        <f t="shared" si="24"/>
        <v>12</v>
      </c>
      <c r="D1283" s="102">
        <f t="shared" si="25"/>
        <v>2026</v>
      </c>
      <c r="E1283" s="106">
        <f t="shared" si="26"/>
        <v>46357</v>
      </c>
      <c r="F1283" s="45" t="s">
        <v>61</v>
      </c>
      <c r="N1283" s="5" t="s">
        <v>5</v>
      </c>
      <c r="O1283" s="2">
        <v>0</v>
      </c>
      <c r="P1283" s="2">
        <v>700</v>
      </c>
    </row>
    <row r="1284" spans="1:16" ht="15" hidden="1" customHeight="1">
      <c r="A1284" s="45" t="s">
        <v>586</v>
      </c>
      <c r="B1284" s="100">
        <v>46143</v>
      </c>
      <c r="C1284" s="102">
        <f t="shared" si="24"/>
        <v>5</v>
      </c>
      <c r="D1284" s="102">
        <f t="shared" si="25"/>
        <v>2026</v>
      </c>
      <c r="E1284" s="106">
        <f t="shared" si="26"/>
        <v>46143</v>
      </c>
      <c r="F1284" s="21" t="s">
        <v>12</v>
      </c>
      <c r="N1284" s="5" t="s">
        <v>5</v>
      </c>
      <c r="O1284" s="2">
        <v>100558.48640000001</v>
      </c>
      <c r="P1284" s="2">
        <v>0</v>
      </c>
    </row>
    <row r="1285" spans="1:16" ht="15" hidden="1" customHeight="1">
      <c r="A1285" s="45" t="s">
        <v>586</v>
      </c>
      <c r="B1285" s="100">
        <v>46204</v>
      </c>
      <c r="C1285" s="102">
        <f t="shared" si="24"/>
        <v>7</v>
      </c>
      <c r="D1285" s="102">
        <f t="shared" si="25"/>
        <v>2026</v>
      </c>
      <c r="E1285" s="106">
        <f t="shared" si="26"/>
        <v>46204</v>
      </c>
      <c r="F1285" s="21" t="s">
        <v>12</v>
      </c>
      <c r="N1285" s="5" t="s">
        <v>5</v>
      </c>
      <c r="O1285" s="2">
        <v>15976.8464</v>
      </c>
      <c r="P1285" s="2">
        <v>0</v>
      </c>
    </row>
    <row r="1286" spans="1:16" ht="15" hidden="1" customHeight="1">
      <c r="A1286" s="45" t="s">
        <v>586</v>
      </c>
      <c r="B1286" s="100">
        <v>46204</v>
      </c>
      <c r="C1286" s="102">
        <f t="shared" si="24"/>
        <v>7</v>
      </c>
      <c r="D1286" s="102">
        <f t="shared" si="25"/>
        <v>2026</v>
      </c>
      <c r="E1286" s="106">
        <f t="shared" si="26"/>
        <v>46204</v>
      </c>
      <c r="F1286" s="21" t="s">
        <v>12</v>
      </c>
      <c r="N1286" s="5" t="s">
        <v>5</v>
      </c>
      <c r="O1286" s="2">
        <v>18346.506399999998</v>
      </c>
      <c r="P1286" s="2">
        <v>0</v>
      </c>
    </row>
    <row r="1287" spans="1:16" ht="15" hidden="1" customHeight="1">
      <c r="A1287" s="45" t="s">
        <v>586</v>
      </c>
      <c r="B1287" s="100">
        <v>46235</v>
      </c>
      <c r="C1287" s="102">
        <f t="shared" si="24"/>
        <v>8</v>
      </c>
      <c r="D1287" s="102">
        <f t="shared" si="25"/>
        <v>2026</v>
      </c>
      <c r="E1287" s="106">
        <f t="shared" si="26"/>
        <v>46235</v>
      </c>
      <c r="F1287" s="21" t="s">
        <v>12</v>
      </c>
      <c r="N1287" s="5" t="s">
        <v>5</v>
      </c>
      <c r="O1287" s="2">
        <v>18346.506399999998</v>
      </c>
      <c r="P1287" s="2">
        <v>0</v>
      </c>
    </row>
    <row r="1288" spans="1:16" ht="15" hidden="1" customHeight="1">
      <c r="A1288" s="45" t="s">
        <v>586</v>
      </c>
      <c r="B1288" s="100">
        <v>46266</v>
      </c>
      <c r="C1288" s="102">
        <f t="shared" si="24"/>
        <v>9</v>
      </c>
      <c r="D1288" s="102">
        <f t="shared" si="25"/>
        <v>2026</v>
      </c>
      <c r="E1288" s="106">
        <f t="shared" si="26"/>
        <v>46266</v>
      </c>
      <c r="F1288" s="21" t="s">
        <v>12</v>
      </c>
      <c r="N1288" s="5" t="s">
        <v>5</v>
      </c>
      <c r="O1288" s="2">
        <v>18346.506399999998</v>
      </c>
      <c r="P1288" s="2">
        <v>0</v>
      </c>
    </row>
    <row r="1289" spans="1:16" ht="15" hidden="1" customHeight="1">
      <c r="A1289" s="45" t="s">
        <v>586</v>
      </c>
      <c r="B1289" s="100">
        <v>46296</v>
      </c>
      <c r="C1289" s="102">
        <f t="shared" si="24"/>
        <v>10</v>
      </c>
      <c r="D1289" s="102">
        <f t="shared" si="25"/>
        <v>2026</v>
      </c>
      <c r="E1289" s="106">
        <f t="shared" si="26"/>
        <v>46296</v>
      </c>
      <c r="F1289" s="21" t="s">
        <v>12</v>
      </c>
      <c r="N1289" s="5" t="s">
        <v>5</v>
      </c>
      <c r="O1289" s="2">
        <v>18346.506399999998</v>
      </c>
      <c r="P1289" s="2">
        <v>0</v>
      </c>
    </row>
    <row r="1290" spans="1:16" ht="15" hidden="1" customHeight="1">
      <c r="A1290" s="45" t="s">
        <v>586</v>
      </c>
      <c r="B1290" s="100">
        <v>46327</v>
      </c>
      <c r="C1290" s="102">
        <f t="shared" si="24"/>
        <v>11</v>
      </c>
      <c r="D1290" s="102">
        <f t="shared" si="25"/>
        <v>2026</v>
      </c>
      <c r="E1290" s="106">
        <f t="shared" si="26"/>
        <v>46327</v>
      </c>
      <c r="F1290" s="21" t="s">
        <v>12</v>
      </c>
      <c r="N1290" s="5" t="s">
        <v>5</v>
      </c>
      <c r="O1290" s="2">
        <v>18346.506399999998</v>
      </c>
      <c r="P1290" s="2">
        <v>0</v>
      </c>
    </row>
    <row r="1291" spans="1:16" ht="15" hidden="1" customHeight="1">
      <c r="A1291" s="45" t="s">
        <v>586</v>
      </c>
      <c r="B1291" s="100">
        <v>46357</v>
      </c>
      <c r="C1291" s="102">
        <f t="shared" si="24"/>
        <v>12</v>
      </c>
      <c r="D1291" s="102">
        <f t="shared" si="25"/>
        <v>2026</v>
      </c>
      <c r="E1291" s="106">
        <f t="shared" si="26"/>
        <v>46357</v>
      </c>
      <c r="F1291" s="21" t="s">
        <v>12</v>
      </c>
      <c r="N1291" s="5" t="s">
        <v>5</v>
      </c>
      <c r="O1291" s="2">
        <v>18346.506399999998</v>
      </c>
      <c r="P1291" s="2">
        <v>0</v>
      </c>
    </row>
    <row r="1292" spans="1:16" ht="15" customHeight="1">
      <c r="A1292" s="5" t="s">
        <v>1</v>
      </c>
      <c r="B1292" s="100">
        <v>46143</v>
      </c>
      <c r="C1292" s="66">
        <f t="shared" si="24"/>
        <v>5</v>
      </c>
      <c r="D1292" s="66">
        <f t="shared" si="25"/>
        <v>2026</v>
      </c>
      <c r="E1292" s="67">
        <f t="shared" si="26"/>
        <v>46143</v>
      </c>
      <c r="F1292" s="21" t="s">
        <v>18</v>
      </c>
      <c r="N1292" s="5" t="s">
        <v>5</v>
      </c>
      <c r="O1292" s="2">
        <v>10000</v>
      </c>
      <c r="P1292" s="2">
        <v>0</v>
      </c>
    </row>
    <row r="1293" spans="1:16" ht="15" customHeight="1">
      <c r="A1293" s="5" t="s">
        <v>1</v>
      </c>
      <c r="B1293" s="100">
        <v>46174</v>
      </c>
      <c r="C1293" s="66">
        <f t="shared" si="24"/>
        <v>6</v>
      </c>
      <c r="D1293" s="66">
        <f t="shared" si="25"/>
        <v>2026</v>
      </c>
      <c r="E1293" s="67">
        <f t="shared" si="26"/>
        <v>46174</v>
      </c>
      <c r="F1293" s="21" t="s">
        <v>18</v>
      </c>
      <c r="N1293" s="5" t="s">
        <v>5</v>
      </c>
      <c r="O1293" s="2">
        <v>10000</v>
      </c>
      <c r="P1293" s="2">
        <v>0</v>
      </c>
    </row>
    <row r="1294" spans="1:16" ht="15" customHeight="1">
      <c r="A1294" s="5" t="s">
        <v>1</v>
      </c>
      <c r="B1294" s="100">
        <v>46204</v>
      </c>
      <c r="C1294" s="66">
        <f t="shared" si="24"/>
        <v>7</v>
      </c>
      <c r="D1294" s="66">
        <f t="shared" si="25"/>
        <v>2026</v>
      </c>
      <c r="E1294" s="67">
        <f t="shared" si="26"/>
        <v>46204</v>
      </c>
      <c r="F1294" s="21" t="s">
        <v>18</v>
      </c>
      <c r="N1294" s="5" t="s">
        <v>5</v>
      </c>
      <c r="O1294" s="2">
        <v>10000</v>
      </c>
      <c r="P1294" s="2">
        <v>0</v>
      </c>
    </row>
    <row r="1295" spans="1:16" ht="15" customHeight="1">
      <c r="A1295" s="5" t="s">
        <v>1</v>
      </c>
      <c r="B1295" s="100">
        <v>46235</v>
      </c>
      <c r="C1295" s="66">
        <f t="shared" si="24"/>
        <v>8</v>
      </c>
      <c r="D1295" s="66">
        <f t="shared" si="25"/>
        <v>2026</v>
      </c>
      <c r="E1295" s="67">
        <f t="shared" si="26"/>
        <v>46235</v>
      </c>
      <c r="F1295" s="21" t="s">
        <v>18</v>
      </c>
      <c r="N1295" s="5" t="s">
        <v>5</v>
      </c>
      <c r="O1295" s="2">
        <v>10000</v>
      </c>
      <c r="P1295" s="2">
        <v>0</v>
      </c>
    </row>
    <row r="1296" spans="1:16" ht="15" customHeight="1">
      <c r="A1296" s="5" t="s">
        <v>1</v>
      </c>
      <c r="B1296" s="100">
        <v>46266</v>
      </c>
      <c r="C1296" s="66">
        <f t="shared" si="24"/>
        <v>9</v>
      </c>
      <c r="D1296" s="66">
        <f t="shared" si="25"/>
        <v>2026</v>
      </c>
      <c r="E1296" s="67">
        <f t="shared" si="26"/>
        <v>46266</v>
      </c>
      <c r="F1296" s="21" t="s">
        <v>18</v>
      </c>
      <c r="N1296" s="5" t="s">
        <v>5</v>
      </c>
      <c r="O1296" s="2">
        <v>10000</v>
      </c>
      <c r="P1296" s="2">
        <v>0</v>
      </c>
    </row>
    <row r="1297" spans="1:16" ht="15" customHeight="1">
      <c r="A1297" s="5" t="s">
        <v>1</v>
      </c>
      <c r="B1297" s="100">
        <v>46296</v>
      </c>
      <c r="C1297" s="66">
        <f t="shared" si="24"/>
        <v>10</v>
      </c>
      <c r="D1297" s="66">
        <f t="shared" si="25"/>
        <v>2026</v>
      </c>
      <c r="E1297" s="67">
        <f t="shared" si="26"/>
        <v>46296</v>
      </c>
      <c r="F1297" s="21" t="s">
        <v>18</v>
      </c>
      <c r="N1297" s="5" t="s">
        <v>5</v>
      </c>
      <c r="O1297" s="2">
        <v>10000</v>
      </c>
      <c r="P1297" s="2">
        <v>0</v>
      </c>
    </row>
    <row r="1298" spans="1:16" ht="15" customHeight="1">
      <c r="A1298" s="5" t="s">
        <v>1</v>
      </c>
      <c r="B1298" s="100">
        <v>46327</v>
      </c>
      <c r="C1298" s="66">
        <f t="shared" si="24"/>
        <v>11</v>
      </c>
      <c r="D1298" s="66">
        <f t="shared" si="25"/>
        <v>2026</v>
      </c>
      <c r="E1298" s="67">
        <f t="shared" si="26"/>
        <v>46327</v>
      </c>
      <c r="F1298" s="21" t="s">
        <v>18</v>
      </c>
      <c r="N1298" s="5" t="s">
        <v>5</v>
      </c>
      <c r="O1298" s="2">
        <v>10000</v>
      </c>
      <c r="P1298" s="2">
        <v>0</v>
      </c>
    </row>
    <row r="1299" spans="1:16" ht="15" customHeight="1">
      <c r="A1299" s="5" t="s">
        <v>1</v>
      </c>
      <c r="B1299" s="100">
        <v>46357</v>
      </c>
      <c r="C1299" s="66">
        <f t="shared" si="24"/>
        <v>12</v>
      </c>
      <c r="D1299" s="66">
        <f t="shared" si="25"/>
        <v>2026</v>
      </c>
      <c r="E1299" s="67">
        <f t="shared" si="26"/>
        <v>46357</v>
      </c>
      <c r="F1299" s="21" t="s">
        <v>18</v>
      </c>
      <c r="N1299" s="5" t="s">
        <v>5</v>
      </c>
      <c r="O1299" s="2">
        <v>10000</v>
      </c>
      <c r="P1299" s="2">
        <v>0</v>
      </c>
    </row>
    <row r="1300" spans="1:16" ht="15" hidden="1" customHeight="1">
      <c r="A1300" s="5" t="s">
        <v>1</v>
      </c>
      <c r="B1300" s="100">
        <v>46357</v>
      </c>
      <c r="C1300" s="66">
        <f t="shared" si="24"/>
        <v>12</v>
      </c>
      <c r="D1300" s="66">
        <f t="shared" si="25"/>
        <v>2026</v>
      </c>
      <c r="E1300" s="67">
        <f t="shared" si="26"/>
        <v>46357</v>
      </c>
      <c r="F1300" s="44" t="s">
        <v>36</v>
      </c>
      <c r="N1300" s="5" t="s">
        <v>5</v>
      </c>
      <c r="O1300" s="2">
        <v>0</v>
      </c>
      <c r="P1300" s="63">
        <v>20725.400000000001</v>
      </c>
    </row>
    <row r="1301" spans="1:16" ht="15" hidden="1" customHeight="1">
      <c r="A1301" s="5" t="s">
        <v>1</v>
      </c>
      <c r="B1301" s="100">
        <v>46204</v>
      </c>
      <c r="C1301" s="66">
        <f t="shared" si="24"/>
        <v>7</v>
      </c>
      <c r="D1301" s="66">
        <f t="shared" si="25"/>
        <v>2026</v>
      </c>
      <c r="E1301" s="67">
        <f t="shared" si="26"/>
        <v>46204</v>
      </c>
      <c r="F1301" s="21" t="s">
        <v>19</v>
      </c>
      <c r="N1301" s="5" t="s">
        <v>5</v>
      </c>
      <c r="O1301" s="2">
        <v>20000</v>
      </c>
      <c r="P1301" s="2">
        <v>0</v>
      </c>
    </row>
    <row r="1302" spans="1:16" ht="15" hidden="1" customHeight="1">
      <c r="A1302" s="5" t="s">
        <v>1</v>
      </c>
      <c r="B1302" s="100">
        <v>46357</v>
      </c>
      <c r="C1302" s="66">
        <f t="shared" si="24"/>
        <v>12</v>
      </c>
      <c r="D1302" s="66">
        <f t="shared" si="25"/>
        <v>2026</v>
      </c>
      <c r="E1302" s="67">
        <f t="shared" si="26"/>
        <v>46357</v>
      </c>
      <c r="F1302" s="21" t="s">
        <v>20</v>
      </c>
      <c r="N1302" s="5" t="s">
        <v>5</v>
      </c>
      <c r="O1302" s="2">
        <v>20000</v>
      </c>
      <c r="P1302" s="2">
        <v>0</v>
      </c>
    </row>
    <row r="1303" spans="1:16" ht="15" hidden="1" customHeight="1">
      <c r="A1303" s="5" t="s">
        <v>1</v>
      </c>
      <c r="B1303" s="100">
        <v>46174</v>
      </c>
      <c r="C1303" s="66">
        <f t="shared" si="24"/>
        <v>6</v>
      </c>
      <c r="D1303" s="66">
        <f t="shared" si="25"/>
        <v>2026</v>
      </c>
      <c r="E1303" s="67">
        <f t="shared" si="26"/>
        <v>46174</v>
      </c>
      <c r="F1303" s="26" t="s">
        <v>21</v>
      </c>
      <c r="N1303" s="5" t="s">
        <v>5</v>
      </c>
      <c r="O1303" s="2">
        <v>13500</v>
      </c>
      <c r="P1303" s="2">
        <v>0</v>
      </c>
    </row>
    <row r="1304" spans="1:16" ht="15" hidden="1" customHeight="1">
      <c r="A1304" s="5" t="s">
        <v>1</v>
      </c>
      <c r="B1304" s="100">
        <v>46204</v>
      </c>
      <c r="C1304" s="66">
        <f t="shared" si="24"/>
        <v>7</v>
      </c>
      <c r="D1304" s="66">
        <f t="shared" si="25"/>
        <v>2026</v>
      </c>
      <c r="E1304" s="67">
        <f t="shared" si="26"/>
        <v>46204</v>
      </c>
      <c r="F1304" s="26" t="s">
        <v>21</v>
      </c>
      <c r="N1304" s="5" t="s">
        <v>5</v>
      </c>
      <c r="O1304" s="2">
        <v>13500</v>
      </c>
      <c r="P1304" s="2">
        <v>0</v>
      </c>
    </row>
    <row r="1305" spans="1:16" ht="15" hidden="1" customHeight="1">
      <c r="A1305" s="5" t="s">
        <v>1</v>
      </c>
      <c r="B1305" s="100">
        <v>46235</v>
      </c>
      <c r="C1305" s="66">
        <f t="shared" si="24"/>
        <v>8</v>
      </c>
      <c r="D1305" s="66">
        <f t="shared" si="25"/>
        <v>2026</v>
      </c>
      <c r="E1305" s="67">
        <f t="shared" si="26"/>
        <v>46235</v>
      </c>
      <c r="F1305" s="26" t="s">
        <v>21</v>
      </c>
      <c r="N1305" s="5" t="s">
        <v>5</v>
      </c>
      <c r="O1305" s="2">
        <v>13500</v>
      </c>
      <c r="P1305" s="2">
        <v>0</v>
      </c>
    </row>
    <row r="1306" spans="1:16" ht="15" hidden="1" customHeight="1">
      <c r="A1306" s="5" t="s">
        <v>1</v>
      </c>
      <c r="B1306" s="100">
        <v>46266</v>
      </c>
      <c r="C1306" s="66">
        <f t="shared" si="24"/>
        <v>9</v>
      </c>
      <c r="D1306" s="66">
        <f t="shared" si="25"/>
        <v>2026</v>
      </c>
      <c r="E1306" s="67">
        <f t="shared" si="26"/>
        <v>46266</v>
      </c>
      <c r="F1306" s="26" t="s">
        <v>21</v>
      </c>
      <c r="N1306" s="5" t="s">
        <v>5</v>
      </c>
      <c r="O1306" s="2">
        <v>13500</v>
      </c>
      <c r="P1306" s="2">
        <v>0</v>
      </c>
    </row>
    <row r="1307" spans="1:16" ht="15" hidden="1" customHeight="1">
      <c r="A1307" s="5" t="s">
        <v>1</v>
      </c>
      <c r="B1307" s="100">
        <v>46296</v>
      </c>
      <c r="C1307" s="66">
        <f t="shared" si="24"/>
        <v>10</v>
      </c>
      <c r="D1307" s="66">
        <f t="shared" si="25"/>
        <v>2026</v>
      </c>
      <c r="E1307" s="67">
        <f t="shared" si="26"/>
        <v>46296</v>
      </c>
      <c r="F1307" s="26" t="s">
        <v>21</v>
      </c>
      <c r="N1307" s="5" t="s">
        <v>5</v>
      </c>
      <c r="O1307" s="2">
        <v>13500</v>
      </c>
      <c r="P1307" s="2">
        <v>0</v>
      </c>
    </row>
    <row r="1308" spans="1:16" ht="15" hidden="1" customHeight="1">
      <c r="A1308" s="5" t="s">
        <v>1</v>
      </c>
      <c r="B1308" s="100">
        <v>46327</v>
      </c>
      <c r="C1308" s="66">
        <f t="shared" si="24"/>
        <v>11</v>
      </c>
      <c r="D1308" s="66">
        <f t="shared" si="25"/>
        <v>2026</v>
      </c>
      <c r="E1308" s="67">
        <f t="shared" si="26"/>
        <v>46327</v>
      </c>
      <c r="F1308" s="26" t="s">
        <v>21</v>
      </c>
      <c r="N1308" s="5" t="s">
        <v>5</v>
      </c>
      <c r="O1308" s="2">
        <v>13500</v>
      </c>
      <c r="P1308" s="2">
        <v>0</v>
      </c>
    </row>
    <row r="1309" spans="1:16" ht="15" hidden="1" customHeight="1">
      <c r="A1309" s="5" t="s">
        <v>1</v>
      </c>
      <c r="B1309" s="100">
        <v>46357</v>
      </c>
      <c r="C1309" s="66">
        <f t="shared" si="24"/>
        <v>12</v>
      </c>
      <c r="D1309" s="66">
        <f t="shared" si="25"/>
        <v>2026</v>
      </c>
      <c r="E1309" s="67">
        <f t="shared" si="26"/>
        <v>46357</v>
      </c>
      <c r="F1309" s="26" t="s">
        <v>21</v>
      </c>
      <c r="N1309" s="5" t="s">
        <v>5</v>
      </c>
      <c r="O1309" s="2">
        <v>13500</v>
      </c>
      <c r="P1309" s="2">
        <v>0</v>
      </c>
    </row>
    <row r="1310" spans="1:16" ht="15" hidden="1" customHeight="1">
      <c r="A1310" s="5" t="s">
        <v>1</v>
      </c>
      <c r="B1310" s="100">
        <v>46143</v>
      </c>
      <c r="C1310" s="66">
        <f t="shared" si="24"/>
        <v>5</v>
      </c>
      <c r="D1310" s="66">
        <f t="shared" si="25"/>
        <v>2026</v>
      </c>
      <c r="E1310" s="67">
        <f t="shared" si="26"/>
        <v>46143</v>
      </c>
      <c r="F1310" s="44" t="s">
        <v>83</v>
      </c>
      <c r="N1310" s="5" t="s">
        <v>5</v>
      </c>
      <c r="O1310" s="2">
        <v>0</v>
      </c>
      <c r="P1310" s="2">
        <v>200</v>
      </c>
    </row>
    <row r="1311" spans="1:16" ht="15" hidden="1" customHeight="1">
      <c r="A1311" s="5" t="s">
        <v>1</v>
      </c>
      <c r="B1311" s="100">
        <v>46174</v>
      </c>
      <c r="C1311" s="66">
        <f t="shared" si="24"/>
        <v>6</v>
      </c>
      <c r="D1311" s="66">
        <f t="shared" si="25"/>
        <v>2026</v>
      </c>
      <c r="E1311" s="67">
        <f t="shared" si="26"/>
        <v>46174</v>
      </c>
      <c r="F1311" s="44" t="s">
        <v>83</v>
      </c>
      <c r="N1311" s="5" t="s">
        <v>5</v>
      </c>
      <c r="O1311" s="2">
        <v>0</v>
      </c>
      <c r="P1311" s="2">
        <v>200</v>
      </c>
    </row>
    <row r="1312" spans="1:16" ht="15" hidden="1" customHeight="1">
      <c r="A1312" s="5" t="s">
        <v>1</v>
      </c>
      <c r="B1312" s="100">
        <v>46204</v>
      </c>
      <c r="C1312" s="66">
        <f t="shared" si="24"/>
        <v>7</v>
      </c>
      <c r="D1312" s="66">
        <f t="shared" si="25"/>
        <v>2026</v>
      </c>
      <c r="E1312" s="67">
        <f t="shared" si="26"/>
        <v>46204</v>
      </c>
      <c r="F1312" s="44" t="s">
        <v>83</v>
      </c>
      <c r="N1312" s="5" t="s">
        <v>5</v>
      </c>
      <c r="O1312" s="2">
        <v>0</v>
      </c>
      <c r="P1312" s="2">
        <v>200</v>
      </c>
    </row>
    <row r="1313" spans="1:16" ht="15" hidden="1" customHeight="1">
      <c r="A1313" s="5" t="s">
        <v>1</v>
      </c>
      <c r="B1313" s="100">
        <v>46235</v>
      </c>
      <c r="C1313" s="66">
        <f t="shared" si="24"/>
        <v>8</v>
      </c>
      <c r="D1313" s="66">
        <f t="shared" si="25"/>
        <v>2026</v>
      </c>
      <c r="E1313" s="67">
        <f t="shared" si="26"/>
        <v>46235</v>
      </c>
      <c r="F1313" s="44" t="s">
        <v>83</v>
      </c>
      <c r="N1313" s="5" t="s">
        <v>5</v>
      </c>
      <c r="O1313" s="2">
        <v>0</v>
      </c>
      <c r="P1313" s="2">
        <v>200</v>
      </c>
    </row>
    <row r="1314" spans="1:16" ht="15" hidden="1" customHeight="1">
      <c r="A1314" s="5" t="s">
        <v>1</v>
      </c>
      <c r="B1314" s="100">
        <v>46266</v>
      </c>
      <c r="C1314" s="66">
        <f t="shared" si="24"/>
        <v>9</v>
      </c>
      <c r="D1314" s="66">
        <f t="shared" si="25"/>
        <v>2026</v>
      </c>
      <c r="E1314" s="67">
        <f t="shared" si="26"/>
        <v>46266</v>
      </c>
      <c r="F1314" s="44" t="s">
        <v>83</v>
      </c>
      <c r="N1314" s="5" t="s">
        <v>5</v>
      </c>
      <c r="O1314" s="2">
        <v>0</v>
      </c>
      <c r="P1314" s="2">
        <v>200</v>
      </c>
    </row>
    <row r="1315" spans="1:16" ht="15" hidden="1" customHeight="1">
      <c r="A1315" s="5" t="s">
        <v>1</v>
      </c>
      <c r="B1315" s="100">
        <v>46296</v>
      </c>
      <c r="C1315" s="66">
        <f t="shared" si="24"/>
        <v>10</v>
      </c>
      <c r="D1315" s="66">
        <f t="shared" si="25"/>
        <v>2026</v>
      </c>
      <c r="E1315" s="67">
        <f t="shared" si="26"/>
        <v>46296</v>
      </c>
      <c r="F1315" s="44" t="s">
        <v>83</v>
      </c>
      <c r="N1315" s="5" t="s">
        <v>5</v>
      </c>
      <c r="O1315" s="2">
        <v>0</v>
      </c>
      <c r="P1315" s="2">
        <v>200</v>
      </c>
    </row>
    <row r="1316" spans="1:16" ht="15" hidden="1" customHeight="1">
      <c r="A1316" s="5" t="s">
        <v>1</v>
      </c>
      <c r="B1316" s="100">
        <v>46327</v>
      </c>
      <c r="C1316" s="66">
        <f t="shared" si="24"/>
        <v>11</v>
      </c>
      <c r="D1316" s="66">
        <f t="shared" si="25"/>
        <v>2026</v>
      </c>
      <c r="E1316" s="67">
        <f t="shared" si="26"/>
        <v>46327</v>
      </c>
      <c r="F1316" s="44" t="s">
        <v>83</v>
      </c>
      <c r="O1316" s="2"/>
      <c r="P1316" s="2"/>
    </row>
    <row r="1317" spans="1:16" ht="15" hidden="1" customHeight="1">
      <c r="A1317" s="5" t="s">
        <v>1</v>
      </c>
      <c r="B1317" s="100">
        <v>46357</v>
      </c>
      <c r="C1317" s="66">
        <f t="shared" si="24"/>
        <v>12</v>
      </c>
      <c r="D1317" s="66">
        <f t="shared" si="25"/>
        <v>2026</v>
      </c>
      <c r="E1317" s="67">
        <f t="shared" si="26"/>
        <v>46357</v>
      </c>
      <c r="F1317" s="44" t="s">
        <v>83</v>
      </c>
      <c r="O1317" s="2"/>
      <c r="P1317" s="2"/>
    </row>
  </sheetData>
  <autoFilter ref="A1:P1317" xr:uid="{00000000-0009-0000-0000-000002000000}">
    <filterColumn colId="5">
      <filters>
        <filter val="NOVAS DOAÇÕES"/>
        <filter val="DOAÇÃO RECORRENTE"/>
      </filters>
    </filterColumn>
  </autoFilter>
  <dataValidations count="2">
    <dataValidation type="list" allowBlank="1" showErrorMessage="1" sqref="A1155:A1181" xr:uid="{00000000-0002-0000-0200-000000000000}">
      <formula1>"ALDEIA DO FUTURO,CEDESP,CCINTER,EMPODERA CHEF,QUALIFICANDO O FUTURO,AMPLIFICANDO O FUTURO,PROJETO SE LIGA JOVEM,CONSOLIDADO"</formula1>
    </dataValidation>
    <dataValidation type="list" allowBlank="1" showErrorMessage="1" sqref="A736:A1021 A1118:A1154 A1184:A1216 A1292:A1317" xr:uid="{00000000-0002-0000-0200-000001000000}">
      <formula1>"ALDEIA DO FUTURO,CEDESP,CCINTER,PROJETO SE LIGA JOVEM,CONSOLIDADO"</formula1>
    </dataValidation>
  </dataValidations>
  <pageMargins left="0.511811024" right="0.511811024" top="0.78740157499999996" bottom="0.78740157499999996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10.6640625" customWidth="1"/>
    <col min="2" max="2" width="26.33203125" customWidth="1"/>
    <col min="3" max="3" width="15.44140625" customWidth="1"/>
    <col min="4" max="7" width="22" customWidth="1"/>
    <col min="8" max="8" width="25.6640625" customWidth="1"/>
    <col min="9" max="11" width="22" customWidth="1"/>
    <col min="12" max="26" width="8.6640625" customWidth="1"/>
  </cols>
  <sheetData>
    <row r="1" spans="1:26" ht="14.25" customHeight="1">
      <c r="A1" s="107" t="s">
        <v>587</v>
      </c>
      <c r="B1" s="108" t="s">
        <v>588</v>
      </c>
      <c r="C1" s="108" t="s">
        <v>589</v>
      </c>
      <c r="D1" s="108" t="s">
        <v>590</v>
      </c>
      <c r="E1" s="108" t="s">
        <v>591</v>
      </c>
      <c r="F1" s="108" t="s">
        <v>592</v>
      </c>
      <c r="G1" s="108" t="s">
        <v>593</v>
      </c>
      <c r="H1" s="108" t="s">
        <v>594</v>
      </c>
      <c r="I1" s="108" t="s">
        <v>595</v>
      </c>
      <c r="J1" s="108" t="s">
        <v>596</v>
      </c>
      <c r="K1" s="108" t="s">
        <v>597</v>
      </c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14.25" customHeight="1">
      <c r="A2" s="253">
        <v>46023</v>
      </c>
      <c r="B2" s="110" t="s">
        <v>598</v>
      </c>
      <c r="C2" s="77">
        <v>17429.310000000001</v>
      </c>
      <c r="D2" s="111">
        <v>95935.24</v>
      </c>
      <c r="E2" s="112">
        <v>71693.94</v>
      </c>
      <c r="F2" s="111">
        <v>0</v>
      </c>
      <c r="G2" s="111">
        <v>0</v>
      </c>
      <c r="H2" s="111">
        <v>0</v>
      </c>
      <c r="I2" s="111">
        <v>0</v>
      </c>
      <c r="J2" s="111">
        <v>0</v>
      </c>
      <c r="K2" s="113">
        <f>(D3-E3)+(I3+J3)</f>
        <v>41670.61</v>
      </c>
    </row>
    <row r="3" spans="1:26" ht="14.25" customHeight="1">
      <c r="A3" s="254"/>
      <c r="B3" s="110" t="s">
        <v>599</v>
      </c>
      <c r="C3" s="77"/>
      <c r="D3" s="111">
        <f>C2+D2</f>
        <v>113364.55</v>
      </c>
      <c r="E3" s="111">
        <v>71693.94</v>
      </c>
      <c r="F3" s="111">
        <v>0</v>
      </c>
      <c r="G3" s="111">
        <v>0</v>
      </c>
      <c r="H3" s="111">
        <v>71693.94</v>
      </c>
      <c r="I3" s="111">
        <v>0</v>
      </c>
      <c r="J3" s="111">
        <v>0</v>
      </c>
      <c r="K3" s="114"/>
    </row>
    <row r="4" spans="1:26" ht="14.25" customHeight="1">
      <c r="A4" s="255"/>
      <c r="B4" s="110" t="s">
        <v>600</v>
      </c>
      <c r="C4" s="77"/>
      <c r="D4" s="111"/>
      <c r="E4" s="111"/>
      <c r="F4" s="111"/>
      <c r="G4" s="111"/>
      <c r="H4" s="111"/>
      <c r="I4" s="111"/>
      <c r="J4" s="111"/>
      <c r="K4" s="115"/>
    </row>
    <row r="5" spans="1:26" ht="14.25" customHeight="1">
      <c r="A5" s="253">
        <v>46054</v>
      </c>
      <c r="B5" s="110" t="s">
        <v>598</v>
      </c>
      <c r="C5" s="116">
        <f>K2</f>
        <v>41670.61</v>
      </c>
      <c r="D5" s="111">
        <v>85552.45</v>
      </c>
      <c r="E5" s="112">
        <f>105896.88+19974.91</f>
        <v>125871.79000000001</v>
      </c>
      <c r="F5" s="111">
        <v>0</v>
      </c>
      <c r="G5" s="111">
        <v>0</v>
      </c>
      <c r="H5" s="112">
        <f>105896.88+19974.91</f>
        <v>125871.79000000001</v>
      </c>
      <c r="I5" s="111">
        <v>0</v>
      </c>
      <c r="J5" s="111">
        <v>0</v>
      </c>
      <c r="K5" s="113">
        <f>(D6-E6)+(I6+J6)</f>
        <v>1351.2699999999895</v>
      </c>
    </row>
    <row r="6" spans="1:26" ht="14.25" customHeight="1">
      <c r="A6" s="254"/>
      <c r="B6" s="110" t="s">
        <v>599</v>
      </c>
      <c r="C6" s="77"/>
      <c r="D6" s="111">
        <f>C5+D5</f>
        <v>127223.06</v>
      </c>
      <c r="E6" s="112">
        <v>125871.79000000001</v>
      </c>
      <c r="F6" s="111"/>
      <c r="G6" s="111"/>
      <c r="H6" s="111"/>
      <c r="I6" s="111"/>
      <c r="J6" s="111"/>
      <c r="K6" s="114"/>
    </row>
    <row r="7" spans="1:26" ht="14.25" customHeight="1">
      <c r="A7" s="255"/>
      <c r="B7" s="110" t="s">
        <v>600</v>
      </c>
      <c r="C7" s="77"/>
      <c r="D7" s="111"/>
      <c r="E7" s="111"/>
      <c r="F7" s="111"/>
      <c r="G7" s="111"/>
      <c r="H7" s="111"/>
      <c r="I7" s="111"/>
      <c r="J7" s="111"/>
      <c r="K7" s="115"/>
    </row>
    <row r="8" spans="1:26" ht="14.25" customHeight="1">
      <c r="A8" s="253">
        <v>46082</v>
      </c>
      <c r="B8" s="110" t="s">
        <v>598</v>
      </c>
      <c r="C8" s="116"/>
      <c r="D8" s="111"/>
      <c r="E8" s="112"/>
      <c r="F8" s="111"/>
      <c r="G8" s="111"/>
      <c r="H8" s="111"/>
      <c r="I8" s="111"/>
      <c r="J8" s="111"/>
      <c r="K8" s="113">
        <f>(D9-E9)+(I9+J9)</f>
        <v>0</v>
      </c>
    </row>
    <row r="9" spans="1:26" ht="14.25" customHeight="1">
      <c r="A9" s="254"/>
      <c r="B9" s="110" t="s">
        <v>599</v>
      </c>
      <c r="C9" s="77"/>
      <c r="D9" s="111"/>
      <c r="E9" s="111"/>
      <c r="F9" s="111"/>
      <c r="G9" s="111"/>
      <c r="H9" s="111"/>
      <c r="I9" s="111"/>
      <c r="J9" s="111"/>
      <c r="K9" s="114"/>
    </row>
    <row r="10" spans="1:26" ht="14.25" customHeight="1">
      <c r="A10" s="255"/>
      <c r="B10" s="110" t="s">
        <v>600</v>
      </c>
      <c r="C10" s="77"/>
      <c r="D10" s="111"/>
      <c r="E10" s="111"/>
      <c r="F10" s="111"/>
      <c r="G10" s="111"/>
      <c r="H10" s="111"/>
      <c r="I10" s="111"/>
      <c r="J10" s="111"/>
      <c r="K10" s="115"/>
    </row>
    <row r="11" spans="1:26" ht="14.25" customHeight="1">
      <c r="A11" s="253">
        <v>46113</v>
      </c>
      <c r="B11" s="110" t="s">
        <v>598</v>
      </c>
      <c r="C11" s="116"/>
      <c r="D11" s="111"/>
      <c r="E11" s="112"/>
      <c r="F11" s="111"/>
      <c r="G11" s="111"/>
      <c r="H11" s="111"/>
      <c r="I11" s="111"/>
      <c r="J11" s="111"/>
      <c r="K11" s="113">
        <f>(D12-E12)+(I12+J12)</f>
        <v>0</v>
      </c>
    </row>
    <row r="12" spans="1:26" ht="14.25" customHeight="1">
      <c r="A12" s="254"/>
      <c r="B12" s="110" t="s">
        <v>599</v>
      </c>
      <c r="C12" s="77"/>
      <c r="D12" s="111"/>
      <c r="E12" s="111"/>
      <c r="F12" s="111"/>
      <c r="G12" s="111"/>
      <c r="H12" s="111"/>
      <c r="I12" s="111"/>
      <c r="J12" s="111"/>
      <c r="K12" s="114"/>
    </row>
    <row r="13" spans="1:26" ht="14.25" customHeight="1">
      <c r="A13" s="255"/>
      <c r="B13" s="110" t="s">
        <v>600</v>
      </c>
      <c r="C13" s="77"/>
      <c r="D13" s="111"/>
      <c r="E13" s="111"/>
      <c r="F13" s="111"/>
      <c r="G13" s="111"/>
      <c r="H13" s="111"/>
      <c r="I13" s="111"/>
      <c r="J13" s="111"/>
      <c r="K13" s="115"/>
    </row>
    <row r="14" spans="1:26" ht="14.25" customHeight="1">
      <c r="A14" s="253">
        <v>46143</v>
      </c>
      <c r="B14" s="110" t="s">
        <v>598</v>
      </c>
      <c r="C14" s="116"/>
      <c r="D14" s="111"/>
      <c r="E14" s="112"/>
      <c r="F14" s="111"/>
      <c r="G14" s="111"/>
      <c r="H14" s="111"/>
      <c r="I14" s="111"/>
      <c r="J14" s="111"/>
      <c r="K14" s="113">
        <f>(D15-E15)+(I15+J15)</f>
        <v>0</v>
      </c>
    </row>
    <row r="15" spans="1:26" ht="14.25" customHeight="1">
      <c r="A15" s="254"/>
      <c r="B15" s="110" t="s">
        <v>599</v>
      </c>
      <c r="C15" s="77"/>
      <c r="D15" s="111"/>
      <c r="E15" s="111"/>
      <c r="F15" s="111"/>
      <c r="G15" s="111"/>
      <c r="H15" s="111"/>
      <c r="I15" s="111"/>
      <c r="J15" s="111"/>
      <c r="K15" s="114"/>
    </row>
    <row r="16" spans="1:26" ht="14.25" customHeight="1">
      <c r="A16" s="255"/>
      <c r="B16" s="110" t="s">
        <v>600</v>
      </c>
      <c r="C16" s="77"/>
      <c r="D16" s="111"/>
      <c r="E16" s="111"/>
      <c r="F16" s="111"/>
      <c r="G16" s="111"/>
      <c r="H16" s="111"/>
      <c r="I16" s="111"/>
      <c r="J16" s="111"/>
      <c r="K16" s="115"/>
    </row>
    <row r="17" spans="1:11" ht="14.25" customHeight="1">
      <c r="A17" s="253">
        <v>46174</v>
      </c>
      <c r="B17" s="110" t="s">
        <v>598</v>
      </c>
      <c r="C17" s="116"/>
      <c r="D17" s="111"/>
      <c r="E17" s="112"/>
      <c r="F17" s="111"/>
      <c r="G17" s="111"/>
      <c r="H17" s="111"/>
      <c r="I17" s="111"/>
      <c r="J17" s="111"/>
      <c r="K17" s="113">
        <f>(D18-E18)+(I18+J18)</f>
        <v>0</v>
      </c>
    </row>
    <row r="18" spans="1:11" ht="14.25" customHeight="1">
      <c r="A18" s="254"/>
      <c r="B18" s="110" t="s">
        <v>599</v>
      </c>
      <c r="C18" s="77"/>
      <c r="D18" s="111"/>
      <c r="E18" s="111"/>
      <c r="F18" s="111"/>
      <c r="G18" s="111"/>
      <c r="H18" s="111"/>
      <c r="I18" s="111"/>
      <c r="J18" s="111"/>
      <c r="K18" s="114"/>
    </row>
    <row r="19" spans="1:11" ht="14.25" customHeight="1">
      <c r="A19" s="255"/>
      <c r="B19" s="110" t="s">
        <v>600</v>
      </c>
      <c r="C19" s="77"/>
      <c r="D19" s="111"/>
      <c r="E19" s="111"/>
      <c r="F19" s="111"/>
      <c r="G19" s="111"/>
      <c r="H19" s="111"/>
      <c r="I19" s="111"/>
      <c r="J19" s="111"/>
      <c r="K19" s="115"/>
    </row>
    <row r="20" spans="1:11" ht="14.25" customHeight="1">
      <c r="A20" s="253">
        <v>46204</v>
      </c>
      <c r="B20" s="110" t="s">
        <v>598</v>
      </c>
      <c r="C20" s="116"/>
      <c r="D20" s="111"/>
      <c r="E20" s="112"/>
      <c r="F20" s="111"/>
      <c r="G20" s="111"/>
      <c r="H20" s="111"/>
      <c r="I20" s="111"/>
      <c r="J20" s="111"/>
      <c r="K20" s="113">
        <f>(D21-E21)+(I21+J21)</f>
        <v>0</v>
      </c>
    </row>
    <row r="21" spans="1:11" ht="14.25" customHeight="1">
      <c r="A21" s="254"/>
      <c r="B21" s="110" t="s">
        <v>599</v>
      </c>
      <c r="C21" s="77"/>
      <c r="D21" s="111"/>
      <c r="E21" s="111"/>
      <c r="F21" s="111"/>
      <c r="G21" s="111"/>
      <c r="H21" s="111"/>
      <c r="I21" s="111"/>
      <c r="J21" s="111"/>
      <c r="K21" s="114"/>
    </row>
    <row r="22" spans="1:11" ht="14.25" customHeight="1">
      <c r="A22" s="255"/>
      <c r="B22" s="110" t="s">
        <v>600</v>
      </c>
      <c r="C22" s="77"/>
      <c r="D22" s="111"/>
      <c r="E22" s="111"/>
      <c r="F22" s="111"/>
      <c r="G22" s="111"/>
      <c r="H22" s="111"/>
      <c r="I22" s="111"/>
      <c r="J22" s="111"/>
      <c r="K22" s="115"/>
    </row>
    <row r="23" spans="1:11" ht="14.25" customHeight="1">
      <c r="A23" s="253">
        <v>46235</v>
      </c>
      <c r="B23" s="110" t="s">
        <v>598</v>
      </c>
      <c r="C23" s="116"/>
      <c r="D23" s="111"/>
      <c r="E23" s="112"/>
      <c r="F23" s="111"/>
      <c r="G23" s="111"/>
      <c r="H23" s="111"/>
      <c r="I23" s="111"/>
      <c r="J23" s="111"/>
      <c r="K23" s="113">
        <f>(D24-E24)+(I24+J24)</f>
        <v>0</v>
      </c>
    </row>
    <row r="24" spans="1:11" ht="14.25" customHeight="1">
      <c r="A24" s="254"/>
      <c r="B24" s="110" t="s">
        <v>599</v>
      </c>
      <c r="C24" s="77"/>
      <c r="D24" s="111"/>
      <c r="E24" s="111"/>
      <c r="F24" s="111"/>
      <c r="G24" s="111"/>
      <c r="H24" s="111"/>
      <c r="I24" s="111"/>
      <c r="J24" s="111"/>
      <c r="K24" s="114"/>
    </row>
    <row r="25" spans="1:11" ht="14.25" customHeight="1">
      <c r="A25" s="255"/>
      <c r="B25" s="110" t="s">
        <v>600</v>
      </c>
      <c r="C25" s="77"/>
      <c r="D25" s="111"/>
      <c r="E25" s="111"/>
      <c r="F25" s="111"/>
      <c r="G25" s="111"/>
      <c r="H25" s="111"/>
      <c r="I25" s="111"/>
      <c r="J25" s="111"/>
      <c r="K25" s="115"/>
    </row>
    <row r="26" spans="1:11" ht="14.25" customHeight="1">
      <c r="A26" s="253">
        <v>46266</v>
      </c>
      <c r="B26" s="110" t="s">
        <v>598</v>
      </c>
      <c r="C26" s="116"/>
      <c r="D26" s="111"/>
      <c r="E26" s="112"/>
      <c r="F26" s="111"/>
      <c r="G26" s="111"/>
      <c r="H26" s="111"/>
      <c r="I26" s="111"/>
      <c r="J26" s="111"/>
      <c r="K26" s="113">
        <f>(D27-E27)+(I27+J27)</f>
        <v>0</v>
      </c>
    </row>
    <row r="27" spans="1:11" ht="14.25" customHeight="1">
      <c r="A27" s="254"/>
      <c r="B27" s="110" t="s">
        <v>599</v>
      </c>
      <c r="C27" s="77"/>
      <c r="D27" s="111"/>
      <c r="E27" s="111"/>
      <c r="F27" s="111"/>
      <c r="G27" s="111"/>
      <c r="H27" s="111"/>
      <c r="I27" s="111"/>
      <c r="J27" s="111"/>
      <c r="K27" s="114"/>
    </row>
    <row r="28" spans="1:11" ht="14.25" customHeight="1">
      <c r="A28" s="255"/>
      <c r="B28" s="110" t="s">
        <v>600</v>
      </c>
      <c r="C28" s="77"/>
      <c r="D28" s="111"/>
      <c r="E28" s="111"/>
      <c r="F28" s="111"/>
      <c r="G28" s="111"/>
      <c r="H28" s="111"/>
      <c r="I28" s="111"/>
      <c r="J28" s="111"/>
      <c r="K28" s="115"/>
    </row>
    <row r="29" spans="1:11" ht="14.25" customHeight="1">
      <c r="A29" s="253">
        <v>46296</v>
      </c>
      <c r="B29" s="110" t="s">
        <v>598</v>
      </c>
      <c r="C29" s="116"/>
      <c r="D29" s="111"/>
      <c r="E29" s="112"/>
      <c r="F29" s="111"/>
      <c r="G29" s="111"/>
      <c r="H29" s="111"/>
      <c r="I29" s="111"/>
      <c r="J29" s="111"/>
      <c r="K29" s="113">
        <f>(D30-E30)+(I30+J30)</f>
        <v>0</v>
      </c>
    </row>
    <row r="30" spans="1:11" ht="14.25" customHeight="1">
      <c r="A30" s="254"/>
      <c r="B30" s="110" t="s">
        <v>599</v>
      </c>
      <c r="C30" s="77"/>
      <c r="D30" s="111"/>
      <c r="E30" s="111"/>
      <c r="F30" s="111"/>
      <c r="G30" s="111"/>
      <c r="H30" s="111"/>
      <c r="I30" s="111"/>
      <c r="J30" s="111"/>
      <c r="K30" s="114"/>
    </row>
    <row r="31" spans="1:11" ht="14.25" customHeight="1">
      <c r="A31" s="255"/>
      <c r="B31" s="110" t="s">
        <v>600</v>
      </c>
      <c r="C31" s="77"/>
      <c r="D31" s="111"/>
      <c r="E31" s="111"/>
      <c r="F31" s="111"/>
      <c r="G31" s="111"/>
      <c r="H31" s="111"/>
      <c r="I31" s="111"/>
      <c r="J31" s="111"/>
      <c r="K31" s="115"/>
    </row>
    <row r="32" spans="1:11" ht="14.25" customHeight="1">
      <c r="A32" s="253">
        <v>46327</v>
      </c>
      <c r="B32" s="110" t="s">
        <v>598</v>
      </c>
      <c r="C32" s="116"/>
      <c r="D32" s="111"/>
      <c r="E32" s="112"/>
      <c r="F32" s="111"/>
      <c r="G32" s="111"/>
      <c r="H32" s="111"/>
      <c r="I32" s="111"/>
      <c r="J32" s="111"/>
      <c r="K32" s="113">
        <f>(D33-E33)+(I33+J33)</f>
        <v>0</v>
      </c>
    </row>
    <row r="33" spans="1:11" ht="14.25" customHeight="1">
      <c r="A33" s="254"/>
      <c r="B33" s="110" t="s">
        <v>599</v>
      </c>
      <c r="C33" s="77"/>
      <c r="D33" s="111"/>
      <c r="E33" s="111"/>
      <c r="F33" s="111"/>
      <c r="G33" s="111"/>
      <c r="H33" s="111"/>
      <c r="I33" s="111"/>
      <c r="J33" s="111"/>
      <c r="K33" s="114"/>
    </row>
    <row r="34" spans="1:11" ht="14.25" customHeight="1">
      <c r="A34" s="255"/>
      <c r="B34" s="110" t="s">
        <v>600</v>
      </c>
      <c r="C34" s="77"/>
      <c r="D34" s="111"/>
      <c r="E34" s="111"/>
      <c r="F34" s="111"/>
      <c r="G34" s="111"/>
      <c r="H34" s="111"/>
      <c r="I34" s="111"/>
      <c r="J34" s="111"/>
      <c r="K34" s="115"/>
    </row>
    <row r="35" spans="1:11" ht="14.25" customHeight="1">
      <c r="A35" s="253">
        <v>46357</v>
      </c>
      <c r="B35" s="110" t="s">
        <v>601</v>
      </c>
      <c r="C35" s="116"/>
      <c r="D35" s="111"/>
      <c r="E35" s="112"/>
      <c r="F35" s="111"/>
      <c r="G35" s="111"/>
      <c r="H35" s="111"/>
      <c r="I35" s="111"/>
      <c r="J35" s="111"/>
      <c r="K35" s="113">
        <f>(D36-E36)+(I36+J36)</f>
        <v>0</v>
      </c>
    </row>
    <row r="36" spans="1:11" ht="14.25" customHeight="1">
      <c r="A36" s="254"/>
      <c r="B36" s="110" t="s">
        <v>599</v>
      </c>
      <c r="C36" s="77"/>
      <c r="D36" s="111"/>
      <c r="E36" s="111"/>
      <c r="F36" s="111"/>
      <c r="G36" s="111"/>
      <c r="H36" s="111"/>
      <c r="I36" s="111"/>
      <c r="J36" s="111"/>
      <c r="K36" s="114"/>
    </row>
    <row r="37" spans="1:11" ht="14.25" customHeight="1">
      <c r="A37" s="255"/>
      <c r="B37" s="110" t="s">
        <v>600</v>
      </c>
      <c r="C37" s="77"/>
      <c r="D37" s="111"/>
      <c r="E37" s="111"/>
      <c r="F37" s="111"/>
      <c r="G37" s="111"/>
      <c r="H37" s="111"/>
      <c r="I37" s="111"/>
      <c r="J37" s="111"/>
      <c r="K37" s="115"/>
    </row>
    <row r="38" spans="1:11" ht="14.25" customHeight="1">
      <c r="A38" s="253" t="s">
        <v>600</v>
      </c>
      <c r="B38" s="110" t="s">
        <v>3</v>
      </c>
      <c r="C38" s="116"/>
      <c r="D38" s="111"/>
      <c r="E38" s="112"/>
      <c r="F38" s="111"/>
      <c r="G38" s="111"/>
      <c r="H38" s="111"/>
      <c r="I38" s="111"/>
      <c r="J38" s="111"/>
      <c r="K38" s="113"/>
    </row>
    <row r="39" spans="1:11" ht="14.25" customHeight="1">
      <c r="A39" s="254"/>
      <c r="B39" s="110" t="s">
        <v>602</v>
      </c>
      <c r="C39" s="77"/>
      <c r="D39" s="111"/>
      <c r="E39" s="111"/>
      <c r="F39" s="111"/>
      <c r="G39" s="111"/>
      <c r="H39" s="111"/>
      <c r="I39" s="111"/>
      <c r="J39" s="111"/>
      <c r="K39" s="114"/>
    </row>
    <row r="40" spans="1:11" ht="14.25" customHeight="1">
      <c r="A40" s="255"/>
      <c r="B40" s="110" t="s">
        <v>603</v>
      </c>
      <c r="C40" s="77"/>
      <c r="D40" s="111"/>
      <c r="E40" s="111"/>
      <c r="F40" s="111"/>
      <c r="G40" s="111"/>
      <c r="H40" s="111"/>
      <c r="I40" s="111"/>
      <c r="J40" s="111"/>
      <c r="K40" s="115"/>
    </row>
    <row r="41" spans="1:11" ht="14.25" customHeight="1">
      <c r="A41" s="117"/>
    </row>
    <row r="42" spans="1:11" ht="14.25" customHeight="1">
      <c r="A42" s="117"/>
    </row>
    <row r="43" spans="1:11" ht="14.25" customHeight="1">
      <c r="A43" s="117"/>
    </row>
    <row r="44" spans="1:11" ht="14.25" customHeight="1">
      <c r="A44" s="117"/>
      <c r="E44" s="118"/>
    </row>
    <row r="45" spans="1:11" ht="14.25" customHeight="1">
      <c r="A45" s="117"/>
    </row>
    <row r="46" spans="1:11" ht="14.25" customHeight="1">
      <c r="A46" s="117"/>
    </row>
    <row r="47" spans="1:11" ht="14.25" customHeight="1">
      <c r="A47" s="117"/>
    </row>
    <row r="48" spans="1:11" ht="14.25" customHeight="1">
      <c r="A48" s="117"/>
    </row>
    <row r="49" spans="1:1" ht="14.25" customHeight="1">
      <c r="A49" s="117"/>
    </row>
    <row r="50" spans="1:1" ht="14.25" customHeight="1">
      <c r="A50" s="117"/>
    </row>
    <row r="51" spans="1:1" ht="14.25" customHeight="1">
      <c r="A51" s="117"/>
    </row>
    <row r="52" spans="1:1" ht="14.25" customHeight="1">
      <c r="A52" s="117"/>
    </row>
    <row r="53" spans="1:1" ht="14.25" customHeight="1">
      <c r="A53" s="117"/>
    </row>
    <row r="54" spans="1:1" ht="14.25" customHeight="1">
      <c r="A54" s="117"/>
    </row>
    <row r="55" spans="1:1" ht="14.25" customHeight="1">
      <c r="A55" s="117"/>
    </row>
    <row r="56" spans="1:1" ht="14.25" customHeight="1">
      <c r="A56" s="117"/>
    </row>
    <row r="57" spans="1:1" ht="14.25" customHeight="1">
      <c r="A57" s="117"/>
    </row>
    <row r="58" spans="1:1" ht="14.25" customHeight="1">
      <c r="A58" s="117"/>
    </row>
    <row r="59" spans="1:1" ht="14.25" customHeight="1">
      <c r="A59" s="117"/>
    </row>
    <row r="60" spans="1:1" ht="14.25" customHeight="1">
      <c r="A60" s="117"/>
    </row>
    <row r="61" spans="1:1" ht="14.25" customHeight="1">
      <c r="A61" s="117"/>
    </row>
    <row r="62" spans="1:1" ht="14.25" customHeight="1">
      <c r="A62" s="117"/>
    </row>
    <row r="63" spans="1:1" ht="14.25" customHeight="1">
      <c r="A63" s="117"/>
    </row>
    <row r="64" spans="1:1" ht="14.25" customHeight="1">
      <c r="A64" s="117"/>
    </row>
    <row r="65" spans="1:1" ht="14.25" customHeight="1">
      <c r="A65" s="117"/>
    </row>
    <row r="66" spans="1:1" ht="14.25" customHeight="1">
      <c r="A66" s="117"/>
    </row>
    <row r="67" spans="1:1" ht="14.25" customHeight="1">
      <c r="A67" s="117"/>
    </row>
    <row r="68" spans="1:1" ht="14.25" customHeight="1">
      <c r="A68" s="117"/>
    </row>
    <row r="69" spans="1:1" ht="14.25" customHeight="1">
      <c r="A69" s="117"/>
    </row>
    <row r="70" spans="1:1" ht="14.25" customHeight="1">
      <c r="A70" s="117"/>
    </row>
    <row r="71" spans="1:1" ht="14.25" customHeight="1">
      <c r="A71" s="117"/>
    </row>
    <row r="72" spans="1:1" ht="14.25" customHeight="1">
      <c r="A72" s="117"/>
    </row>
    <row r="73" spans="1:1" ht="14.25" customHeight="1">
      <c r="A73" s="117"/>
    </row>
    <row r="74" spans="1:1" ht="14.25" customHeight="1">
      <c r="A74" s="117"/>
    </row>
    <row r="75" spans="1:1" ht="14.25" customHeight="1">
      <c r="A75" s="117"/>
    </row>
    <row r="76" spans="1:1" ht="14.25" customHeight="1">
      <c r="A76" s="117"/>
    </row>
    <row r="77" spans="1:1" ht="14.25" customHeight="1">
      <c r="A77" s="117"/>
    </row>
    <row r="78" spans="1:1" ht="14.25" customHeight="1">
      <c r="A78" s="117"/>
    </row>
    <row r="79" spans="1:1" ht="14.25" customHeight="1">
      <c r="A79" s="117"/>
    </row>
    <row r="80" spans="1:1" ht="14.25" customHeight="1">
      <c r="A80" s="117"/>
    </row>
    <row r="81" spans="1:1" ht="14.25" customHeight="1">
      <c r="A81" s="117"/>
    </row>
    <row r="82" spans="1:1" ht="14.25" customHeight="1">
      <c r="A82" s="117"/>
    </row>
    <row r="83" spans="1:1" ht="14.25" customHeight="1">
      <c r="A83" s="117"/>
    </row>
    <row r="84" spans="1:1" ht="14.25" customHeight="1">
      <c r="A84" s="117"/>
    </row>
    <row r="85" spans="1:1" ht="14.25" customHeight="1">
      <c r="A85" s="117"/>
    </row>
    <row r="86" spans="1:1" ht="14.25" customHeight="1">
      <c r="A86" s="117"/>
    </row>
    <row r="87" spans="1:1" ht="14.25" customHeight="1">
      <c r="A87" s="117"/>
    </row>
    <row r="88" spans="1:1" ht="14.25" customHeight="1">
      <c r="A88" s="117"/>
    </row>
    <row r="89" spans="1:1" ht="14.25" customHeight="1">
      <c r="A89" s="117"/>
    </row>
    <row r="90" spans="1:1" ht="14.25" customHeight="1">
      <c r="A90" s="117"/>
    </row>
    <row r="91" spans="1:1" ht="14.25" customHeight="1">
      <c r="A91" s="117"/>
    </row>
    <row r="92" spans="1:1" ht="14.25" customHeight="1">
      <c r="A92" s="117"/>
    </row>
    <row r="93" spans="1:1" ht="14.25" customHeight="1">
      <c r="A93" s="117"/>
    </row>
    <row r="94" spans="1:1" ht="14.25" customHeight="1">
      <c r="A94" s="117"/>
    </row>
    <row r="95" spans="1:1" ht="14.25" customHeight="1">
      <c r="A95" s="117"/>
    </row>
    <row r="96" spans="1:1" ht="14.25" customHeight="1">
      <c r="A96" s="117"/>
    </row>
    <row r="97" spans="1:1" ht="14.25" customHeight="1">
      <c r="A97" s="117"/>
    </row>
    <row r="98" spans="1:1" ht="14.25" customHeight="1">
      <c r="A98" s="117"/>
    </row>
    <row r="99" spans="1:1" ht="14.25" customHeight="1">
      <c r="A99" s="117"/>
    </row>
    <row r="100" spans="1:1" ht="14.25" customHeight="1">
      <c r="A100" s="117"/>
    </row>
    <row r="101" spans="1:1" ht="14.25" customHeight="1">
      <c r="A101" s="117"/>
    </row>
    <row r="102" spans="1:1" ht="14.25" customHeight="1">
      <c r="A102" s="117"/>
    </row>
    <row r="103" spans="1:1" ht="14.25" customHeight="1">
      <c r="A103" s="117"/>
    </row>
    <row r="104" spans="1:1" ht="14.25" customHeight="1">
      <c r="A104" s="117"/>
    </row>
    <row r="105" spans="1:1" ht="14.25" customHeight="1">
      <c r="A105" s="117"/>
    </row>
    <row r="106" spans="1:1" ht="14.25" customHeight="1">
      <c r="A106" s="117"/>
    </row>
    <row r="107" spans="1:1" ht="14.25" customHeight="1">
      <c r="A107" s="117"/>
    </row>
    <row r="108" spans="1:1" ht="14.25" customHeight="1">
      <c r="A108" s="117"/>
    </row>
    <row r="109" spans="1:1" ht="14.25" customHeight="1">
      <c r="A109" s="117"/>
    </row>
    <row r="110" spans="1:1" ht="14.25" customHeight="1">
      <c r="A110" s="117"/>
    </row>
    <row r="111" spans="1:1" ht="14.25" customHeight="1">
      <c r="A111" s="117"/>
    </row>
    <row r="112" spans="1:1" ht="14.25" customHeight="1">
      <c r="A112" s="117"/>
    </row>
    <row r="113" spans="1:1" ht="14.25" customHeight="1">
      <c r="A113" s="117"/>
    </row>
    <row r="114" spans="1:1" ht="14.25" customHeight="1">
      <c r="A114" s="117"/>
    </row>
    <row r="115" spans="1:1" ht="14.25" customHeight="1">
      <c r="A115" s="117"/>
    </row>
    <row r="116" spans="1:1" ht="14.25" customHeight="1">
      <c r="A116" s="117"/>
    </row>
    <row r="117" spans="1:1" ht="14.25" customHeight="1">
      <c r="A117" s="117"/>
    </row>
    <row r="118" spans="1:1" ht="14.25" customHeight="1">
      <c r="A118" s="117"/>
    </row>
    <row r="119" spans="1:1" ht="14.25" customHeight="1">
      <c r="A119" s="117"/>
    </row>
    <row r="120" spans="1:1" ht="14.25" customHeight="1">
      <c r="A120" s="117"/>
    </row>
    <row r="121" spans="1:1" ht="14.25" customHeight="1">
      <c r="A121" s="117"/>
    </row>
    <row r="122" spans="1:1" ht="14.25" customHeight="1">
      <c r="A122" s="117"/>
    </row>
    <row r="123" spans="1:1" ht="14.25" customHeight="1">
      <c r="A123" s="117"/>
    </row>
    <row r="124" spans="1:1" ht="14.25" customHeight="1">
      <c r="A124" s="117"/>
    </row>
    <row r="125" spans="1:1" ht="14.25" customHeight="1">
      <c r="A125" s="117"/>
    </row>
    <row r="126" spans="1:1" ht="14.25" customHeight="1">
      <c r="A126" s="117"/>
    </row>
    <row r="127" spans="1:1" ht="14.25" customHeight="1">
      <c r="A127" s="117"/>
    </row>
    <row r="128" spans="1:1" ht="14.25" customHeight="1">
      <c r="A128" s="117"/>
    </row>
    <row r="129" spans="1:1" ht="14.25" customHeight="1">
      <c r="A129" s="117"/>
    </row>
    <row r="130" spans="1:1" ht="14.25" customHeight="1">
      <c r="A130" s="117"/>
    </row>
    <row r="131" spans="1:1" ht="14.25" customHeight="1">
      <c r="A131" s="117"/>
    </row>
    <row r="132" spans="1:1" ht="14.25" customHeight="1">
      <c r="A132" s="117"/>
    </row>
    <row r="133" spans="1:1" ht="14.25" customHeight="1">
      <c r="A133" s="117"/>
    </row>
    <row r="134" spans="1:1" ht="14.25" customHeight="1">
      <c r="A134" s="117"/>
    </row>
    <row r="135" spans="1:1" ht="14.25" customHeight="1">
      <c r="A135" s="117"/>
    </row>
    <row r="136" spans="1:1" ht="14.25" customHeight="1">
      <c r="A136" s="117"/>
    </row>
    <row r="137" spans="1:1" ht="14.25" customHeight="1">
      <c r="A137" s="117"/>
    </row>
    <row r="138" spans="1:1" ht="14.25" customHeight="1">
      <c r="A138" s="117"/>
    </row>
    <row r="139" spans="1:1" ht="14.25" customHeight="1">
      <c r="A139" s="117"/>
    </row>
    <row r="140" spans="1:1" ht="14.25" customHeight="1">
      <c r="A140" s="117"/>
    </row>
    <row r="141" spans="1:1" ht="14.25" customHeight="1">
      <c r="A141" s="117"/>
    </row>
    <row r="142" spans="1:1" ht="14.25" customHeight="1">
      <c r="A142" s="117"/>
    </row>
    <row r="143" spans="1:1" ht="14.25" customHeight="1">
      <c r="A143" s="117"/>
    </row>
    <row r="144" spans="1:1" ht="14.25" customHeight="1">
      <c r="A144" s="117"/>
    </row>
    <row r="145" spans="1:1" ht="14.25" customHeight="1">
      <c r="A145" s="117"/>
    </row>
    <row r="146" spans="1:1" ht="14.25" customHeight="1">
      <c r="A146" s="117"/>
    </row>
    <row r="147" spans="1:1" ht="14.25" customHeight="1">
      <c r="A147" s="117"/>
    </row>
    <row r="148" spans="1:1" ht="14.25" customHeight="1">
      <c r="A148" s="117"/>
    </row>
    <row r="149" spans="1:1" ht="14.25" customHeight="1">
      <c r="A149" s="117"/>
    </row>
    <row r="150" spans="1:1" ht="14.25" customHeight="1">
      <c r="A150" s="117"/>
    </row>
    <row r="151" spans="1:1" ht="14.25" customHeight="1">
      <c r="A151" s="117"/>
    </row>
    <row r="152" spans="1:1" ht="14.25" customHeight="1">
      <c r="A152" s="117"/>
    </row>
    <row r="153" spans="1:1" ht="14.25" customHeight="1">
      <c r="A153" s="117"/>
    </row>
    <row r="154" spans="1:1" ht="14.25" customHeight="1">
      <c r="A154" s="117"/>
    </row>
    <row r="155" spans="1:1" ht="14.25" customHeight="1">
      <c r="A155" s="117"/>
    </row>
    <row r="156" spans="1:1" ht="14.25" customHeight="1">
      <c r="A156" s="117"/>
    </row>
    <row r="157" spans="1:1" ht="14.25" customHeight="1">
      <c r="A157" s="117"/>
    </row>
    <row r="158" spans="1:1" ht="14.25" customHeight="1">
      <c r="A158" s="117"/>
    </row>
    <row r="159" spans="1:1" ht="14.25" customHeight="1">
      <c r="A159" s="117"/>
    </row>
    <row r="160" spans="1:1" ht="14.25" customHeight="1">
      <c r="A160" s="117"/>
    </row>
    <row r="161" spans="1:1" ht="14.25" customHeight="1">
      <c r="A161" s="117"/>
    </row>
    <row r="162" spans="1:1" ht="14.25" customHeight="1">
      <c r="A162" s="117"/>
    </row>
    <row r="163" spans="1:1" ht="14.25" customHeight="1">
      <c r="A163" s="117"/>
    </row>
    <row r="164" spans="1:1" ht="14.25" customHeight="1">
      <c r="A164" s="117"/>
    </row>
    <row r="165" spans="1:1" ht="14.25" customHeight="1">
      <c r="A165" s="117"/>
    </row>
    <row r="166" spans="1:1" ht="14.25" customHeight="1">
      <c r="A166" s="117"/>
    </row>
    <row r="167" spans="1:1" ht="14.25" customHeight="1">
      <c r="A167" s="117"/>
    </row>
    <row r="168" spans="1:1" ht="14.25" customHeight="1">
      <c r="A168" s="117"/>
    </row>
    <row r="169" spans="1:1" ht="14.25" customHeight="1">
      <c r="A169" s="117"/>
    </row>
    <row r="170" spans="1:1" ht="14.25" customHeight="1">
      <c r="A170" s="117"/>
    </row>
    <row r="171" spans="1:1" ht="14.25" customHeight="1">
      <c r="A171" s="117"/>
    </row>
    <row r="172" spans="1:1" ht="14.25" customHeight="1">
      <c r="A172" s="117"/>
    </row>
    <row r="173" spans="1:1" ht="14.25" customHeight="1">
      <c r="A173" s="117"/>
    </row>
    <row r="174" spans="1:1" ht="14.25" customHeight="1">
      <c r="A174" s="117"/>
    </row>
    <row r="175" spans="1:1" ht="14.25" customHeight="1">
      <c r="A175" s="117"/>
    </row>
    <row r="176" spans="1:1" ht="14.25" customHeight="1">
      <c r="A176" s="117"/>
    </row>
    <row r="177" spans="1:1" ht="14.25" customHeight="1">
      <c r="A177" s="117"/>
    </row>
    <row r="178" spans="1:1" ht="14.25" customHeight="1">
      <c r="A178" s="117"/>
    </row>
    <row r="179" spans="1:1" ht="14.25" customHeight="1">
      <c r="A179" s="117"/>
    </row>
    <row r="180" spans="1:1" ht="14.25" customHeight="1">
      <c r="A180" s="117"/>
    </row>
    <row r="181" spans="1:1" ht="14.25" customHeight="1">
      <c r="A181" s="117"/>
    </row>
    <row r="182" spans="1:1" ht="14.25" customHeight="1">
      <c r="A182" s="117"/>
    </row>
    <row r="183" spans="1:1" ht="14.25" customHeight="1">
      <c r="A183" s="117"/>
    </row>
    <row r="184" spans="1:1" ht="14.25" customHeight="1">
      <c r="A184" s="117"/>
    </row>
    <row r="185" spans="1:1" ht="14.25" customHeight="1">
      <c r="A185" s="117"/>
    </row>
    <row r="186" spans="1:1" ht="14.25" customHeight="1">
      <c r="A186" s="117"/>
    </row>
    <row r="187" spans="1:1" ht="14.25" customHeight="1">
      <c r="A187" s="117"/>
    </row>
    <row r="188" spans="1:1" ht="14.25" customHeight="1">
      <c r="A188" s="117"/>
    </row>
    <row r="189" spans="1:1" ht="14.25" customHeight="1">
      <c r="A189" s="117"/>
    </row>
    <row r="190" spans="1:1" ht="14.25" customHeight="1">
      <c r="A190" s="117"/>
    </row>
    <row r="191" spans="1:1" ht="14.25" customHeight="1">
      <c r="A191" s="117"/>
    </row>
    <row r="192" spans="1:1" ht="14.25" customHeight="1">
      <c r="A192" s="117"/>
    </row>
    <row r="193" spans="1:1" ht="14.25" customHeight="1">
      <c r="A193" s="117"/>
    </row>
    <row r="194" spans="1:1" ht="14.25" customHeight="1">
      <c r="A194" s="117"/>
    </row>
    <row r="195" spans="1:1" ht="14.25" customHeight="1">
      <c r="A195" s="117"/>
    </row>
    <row r="196" spans="1:1" ht="14.25" customHeight="1">
      <c r="A196" s="117"/>
    </row>
    <row r="197" spans="1:1" ht="14.25" customHeight="1">
      <c r="A197" s="117"/>
    </row>
    <row r="198" spans="1:1" ht="14.25" customHeight="1">
      <c r="A198" s="117"/>
    </row>
    <row r="199" spans="1:1" ht="14.25" customHeight="1">
      <c r="A199" s="117"/>
    </row>
    <row r="200" spans="1:1" ht="14.25" customHeight="1">
      <c r="A200" s="117"/>
    </row>
    <row r="201" spans="1:1" ht="14.25" customHeight="1">
      <c r="A201" s="117"/>
    </row>
    <row r="202" spans="1:1" ht="14.25" customHeight="1">
      <c r="A202" s="117"/>
    </row>
    <row r="203" spans="1:1" ht="14.25" customHeight="1">
      <c r="A203" s="117"/>
    </row>
    <row r="204" spans="1:1" ht="14.25" customHeight="1">
      <c r="A204" s="117"/>
    </row>
    <row r="205" spans="1:1" ht="14.25" customHeight="1">
      <c r="A205" s="117"/>
    </row>
    <row r="206" spans="1:1" ht="14.25" customHeight="1">
      <c r="A206" s="117"/>
    </row>
    <row r="207" spans="1:1" ht="14.25" customHeight="1">
      <c r="A207" s="117"/>
    </row>
    <row r="208" spans="1:1" ht="14.25" customHeight="1">
      <c r="A208" s="117"/>
    </row>
    <row r="209" spans="1:1" ht="14.25" customHeight="1">
      <c r="A209" s="117"/>
    </row>
    <row r="210" spans="1:1" ht="14.25" customHeight="1">
      <c r="A210" s="117"/>
    </row>
    <row r="211" spans="1:1" ht="14.25" customHeight="1">
      <c r="A211" s="117"/>
    </row>
    <row r="212" spans="1:1" ht="14.25" customHeight="1">
      <c r="A212" s="117"/>
    </row>
    <row r="213" spans="1:1" ht="14.25" customHeight="1">
      <c r="A213" s="117"/>
    </row>
    <row r="214" spans="1:1" ht="14.25" customHeight="1">
      <c r="A214" s="117"/>
    </row>
    <row r="215" spans="1:1" ht="14.25" customHeight="1">
      <c r="A215" s="117"/>
    </row>
    <row r="216" spans="1:1" ht="14.25" customHeight="1">
      <c r="A216" s="117"/>
    </row>
    <row r="217" spans="1:1" ht="14.25" customHeight="1">
      <c r="A217" s="117"/>
    </row>
    <row r="218" spans="1:1" ht="14.25" customHeight="1">
      <c r="A218" s="117"/>
    </row>
    <row r="219" spans="1:1" ht="14.25" customHeight="1">
      <c r="A219" s="117"/>
    </row>
    <row r="220" spans="1:1" ht="14.25" customHeight="1">
      <c r="A220" s="117"/>
    </row>
    <row r="221" spans="1:1" ht="14.25" customHeight="1">
      <c r="A221" s="117"/>
    </row>
    <row r="222" spans="1:1" ht="14.25" customHeight="1">
      <c r="A222" s="117"/>
    </row>
    <row r="223" spans="1:1" ht="14.25" customHeight="1">
      <c r="A223" s="117"/>
    </row>
    <row r="224" spans="1:1" ht="14.25" customHeight="1">
      <c r="A224" s="117"/>
    </row>
    <row r="225" spans="1:1" ht="14.25" customHeight="1">
      <c r="A225" s="117"/>
    </row>
    <row r="226" spans="1:1" ht="14.25" customHeight="1">
      <c r="A226" s="117"/>
    </row>
    <row r="227" spans="1:1" ht="14.25" customHeight="1">
      <c r="A227" s="117"/>
    </row>
    <row r="228" spans="1:1" ht="14.25" customHeight="1">
      <c r="A228" s="117"/>
    </row>
    <row r="229" spans="1:1" ht="14.25" customHeight="1">
      <c r="A229" s="117"/>
    </row>
    <row r="230" spans="1:1" ht="14.25" customHeight="1">
      <c r="A230" s="117"/>
    </row>
    <row r="231" spans="1:1" ht="14.25" customHeight="1">
      <c r="A231" s="117"/>
    </row>
    <row r="232" spans="1:1" ht="14.25" customHeight="1">
      <c r="A232" s="117"/>
    </row>
    <row r="233" spans="1:1" ht="14.25" customHeight="1">
      <c r="A233" s="117"/>
    </row>
    <row r="234" spans="1:1" ht="14.25" customHeight="1">
      <c r="A234" s="117"/>
    </row>
    <row r="235" spans="1:1" ht="14.25" customHeight="1">
      <c r="A235" s="117"/>
    </row>
    <row r="236" spans="1:1" ht="14.25" customHeight="1">
      <c r="A236" s="117"/>
    </row>
    <row r="237" spans="1:1" ht="14.25" customHeight="1">
      <c r="A237" s="117"/>
    </row>
    <row r="238" spans="1:1" ht="14.25" customHeight="1">
      <c r="A238" s="117"/>
    </row>
    <row r="239" spans="1:1" ht="14.25" customHeight="1">
      <c r="A239" s="117"/>
    </row>
    <row r="240" spans="1:1" ht="14.25" customHeight="1">
      <c r="A240" s="117"/>
    </row>
    <row r="241" spans="1:1" ht="14.25" customHeight="1">
      <c r="A241" s="117"/>
    </row>
    <row r="242" spans="1:1" ht="14.25" customHeight="1">
      <c r="A242" s="117"/>
    </row>
    <row r="243" spans="1:1" ht="14.25" customHeight="1">
      <c r="A243" s="117"/>
    </row>
    <row r="244" spans="1:1" ht="14.25" customHeight="1">
      <c r="A244" s="117"/>
    </row>
    <row r="245" spans="1:1" ht="14.25" customHeight="1">
      <c r="A245" s="117"/>
    </row>
    <row r="246" spans="1:1" ht="14.25" customHeight="1">
      <c r="A246" s="117"/>
    </row>
    <row r="247" spans="1:1" ht="14.25" customHeight="1">
      <c r="A247" s="117"/>
    </row>
    <row r="248" spans="1:1" ht="14.25" customHeight="1">
      <c r="A248" s="117"/>
    </row>
    <row r="249" spans="1:1" ht="14.25" customHeight="1">
      <c r="A249" s="117"/>
    </row>
    <row r="250" spans="1:1" ht="14.25" customHeight="1">
      <c r="A250" s="117"/>
    </row>
    <row r="251" spans="1:1" ht="14.25" customHeight="1">
      <c r="A251" s="117"/>
    </row>
    <row r="252" spans="1:1" ht="14.25" customHeight="1">
      <c r="A252" s="117"/>
    </row>
    <row r="253" spans="1:1" ht="14.25" customHeight="1">
      <c r="A253" s="117"/>
    </row>
    <row r="254" spans="1:1" ht="14.25" customHeight="1">
      <c r="A254" s="117"/>
    </row>
    <row r="255" spans="1:1" ht="14.25" customHeight="1">
      <c r="A255" s="117"/>
    </row>
    <row r="256" spans="1:1" ht="14.25" customHeight="1">
      <c r="A256" s="117"/>
    </row>
    <row r="257" spans="1:1" ht="14.25" customHeight="1">
      <c r="A257" s="117"/>
    </row>
    <row r="258" spans="1:1" ht="14.25" customHeight="1">
      <c r="A258" s="117"/>
    </row>
    <row r="259" spans="1:1" ht="14.25" customHeight="1">
      <c r="A259" s="117"/>
    </row>
    <row r="260" spans="1:1" ht="14.25" customHeight="1">
      <c r="A260" s="117"/>
    </row>
    <row r="261" spans="1:1" ht="14.25" customHeight="1">
      <c r="A261" s="117"/>
    </row>
    <row r="262" spans="1:1" ht="14.25" customHeight="1">
      <c r="A262" s="117"/>
    </row>
    <row r="263" spans="1:1" ht="14.25" customHeight="1">
      <c r="A263" s="117"/>
    </row>
    <row r="264" spans="1:1" ht="14.25" customHeight="1">
      <c r="A264" s="117"/>
    </row>
    <row r="265" spans="1:1" ht="14.25" customHeight="1">
      <c r="A265" s="117"/>
    </row>
    <row r="266" spans="1:1" ht="14.25" customHeight="1">
      <c r="A266" s="117"/>
    </row>
    <row r="267" spans="1:1" ht="14.25" customHeight="1">
      <c r="A267" s="117"/>
    </row>
    <row r="268" spans="1:1" ht="14.25" customHeight="1">
      <c r="A268" s="117"/>
    </row>
    <row r="269" spans="1:1" ht="14.25" customHeight="1">
      <c r="A269" s="117"/>
    </row>
    <row r="270" spans="1:1" ht="14.25" customHeight="1">
      <c r="A270" s="117"/>
    </row>
    <row r="271" spans="1:1" ht="14.25" customHeight="1">
      <c r="A271" s="117"/>
    </row>
    <row r="272" spans="1:1" ht="14.25" customHeight="1">
      <c r="A272" s="117"/>
    </row>
    <row r="273" spans="1:1" ht="14.25" customHeight="1">
      <c r="A273" s="117"/>
    </row>
    <row r="274" spans="1:1" ht="14.25" customHeight="1">
      <c r="A274" s="117"/>
    </row>
    <row r="275" spans="1:1" ht="14.25" customHeight="1">
      <c r="A275" s="117"/>
    </row>
    <row r="276" spans="1:1" ht="14.25" customHeight="1">
      <c r="A276" s="117"/>
    </row>
    <row r="277" spans="1:1" ht="14.25" customHeight="1">
      <c r="A277" s="117"/>
    </row>
    <row r="278" spans="1:1" ht="14.25" customHeight="1">
      <c r="A278" s="117"/>
    </row>
    <row r="279" spans="1:1" ht="14.25" customHeight="1">
      <c r="A279" s="117"/>
    </row>
    <row r="280" spans="1:1" ht="14.25" customHeight="1">
      <c r="A280" s="117"/>
    </row>
    <row r="281" spans="1:1" ht="14.25" customHeight="1">
      <c r="A281" s="117"/>
    </row>
    <row r="282" spans="1:1" ht="14.25" customHeight="1">
      <c r="A282" s="117"/>
    </row>
    <row r="283" spans="1:1" ht="14.25" customHeight="1">
      <c r="A283" s="117"/>
    </row>
    <row r="284" spans="1:1" ht="14.25" customHeight="1">
      <c r="A284" s="117"/>
    </row>
    <row r="285" spans="1:1" ht="14.25" customHeight="1">
      <c r="A285" s="117"/>
    </row>
    <row r="286" spans="1:1" ht="14.25" customHeight="1">
      <c r="A286" s="117"/>
    </row>
    <row r="287" spans="1:1" ht="14.25" customHeight="1">
      <c r="A287" s="117"/>
    </row>
    <row r="288" spans="1:1" ht="14.25" customHeight="1">
      <c r="A288" s="117"/>
    </row>
    <row r="289" spans="1:1" ht="14.25" customHeight="1">
      <c r="A289" s="117"/>
    </row>
    <row r="290" spans="1:1" ht="14.25" customHeight="1">
      <c r="A290" s="117"/>
    </row>
    <row r="291" spans="1:1" ht="14.25" customHeight="1">
      <c r="A291" s="117"/>
    </row>
    <row r="292" spans="1:1" ht="14.25" customHeight="1">
      <c r="A292" s="117"/>
    </row>
    <row r="293" spans="1:1" ht="14.25" customHeight="1">
      <c r="A293" s="117"/>
    </row>
    <row r="294" spans="1:1" ht="14.25" customHeight="1">
      <c r="A294" s="117"/>
    </row>
    <row r="295" spans="1:1" ht="14.25" customHeight="1">
      <c r="A295" s="117"/>
    </row>
    <row r="296" spans="1:1" ht="14.25" customHeight="1">
      <c r="A296" s="117"/>
    </row>
    <row r="297" spans="1:1" ht="14.25" customHeight="1">
      <c r="A297" s="117"/>
    </row>
    <row r="298" spans="1:1" ht="14.25" customHeight="1">
      <c r="A298" s="117"/>
    </row>
    <row r="299" spans="1:1" ht="14.25" customHeight="1">
      <c r="A299" s="117"/>
    </row>
    <row r="300" spans="1:1" ht="14.25" customHeight="1">
      <c r="A300" s="117"/>
    </row>
    <row r="301" spans="1:1" ht="14.25" customHeight="1">
      <c r="A301" s="117"/>
    </row>
    <row r="302" spans="1:1" ht="14.25" customHeight="1">
      <c r="A302" s="117"/>
    </row>
    <row r="303" spans="1:1" ht="14.25" customHeight="1">
      <c r="A303" s="117"/>
    </row>
    <row r="304" spans="1:1" ht="14.25" customHeight="1">
      <c r="A304" s="117"/>
    </row>
    <row r="305" spans="1:1" ht="14.25" customHeight="1">
      <c r="A305" s="117"/>
    </row>
    <row r="306" spans="1:1" ht="14.25" customHeight="1">
      <c r="A306" s="117"/>
    </row>
    <row r="307" spans="1:1" ht="14.25" customHeight="1">
      <c r="A307" s="117"/>
    </row>
    <row r="308" spans="1:1" ht="14.25" customHeight="1">
      <c r="A308" s="117"/>
    </row>
    <row r="309" spans="1:1" ht="14.25" customHeight="1">
      <c r="A309" s="117"/>
    </row>
    <row r="310" spans="1:1" ht="14.25" customHeight="1">
      <c r="A310" s="117"/>
    </row>
    <row r="311" spans="1:1" ht="14.25" customHeight="1">
      <c r="A311" s="117"/>
    </row>
    <row r="312" spans="1:1" ht="14.25" customHeight="1">
      <c r="A312" s="117"/>
    </row>
    <row r="313" spans="1:1" ht="14.25" customHeight="1">
      <c r="A313" s="117"/>
    </row>
    <row r="314" spans="1:1" ht="14.25" customHeight="1">
      <c r="A314" s="117"/>
    </row>
    <row r="315" spans="1:1" ht="14.25" customHeight="1">
      <c r="A315" s="117"/>
    </row>
    <row r="316" spans="1:1" ht="14.25" customHeight="1">
      <c r="A316" s="117"/>
    </row>
    <row r="317" spans="1:1" ht="14.25" customHeight="1">
      <c r="A317" s="117"/>
    </row>
    <row r="318" spans="1:1" ht="14.25" customHeight="1">
      <c r="A318" s="117"/>
    </row>
    <row r="319" spans="1:1" ht="14.25" customHeight="1">
      <c r="A319" s="117"/>
    </row>
    <row r="320" spans="1:1" ht="14.25" customHeight="1">
      <c r="A320" s="117"/>
    </row>
    <row r="321" spans="1:1" ht="14.25" customHeight="1">
      <c r="A321" s="117"/>
    </row>
    <row r="322" spans="1:1" ht="14.25" customHeight="1">
      <c r="A322" s="117"/>
    </row>
    <row r="323" spans="1:1" ht="14.25" customHeight="1">
      <c r="A323" s="117"/>
    </row>
    <row r="324" spans="1:1" ht="14.25" customHeight="1">
      <c r="A324" s="117"/>
    </row>
    <row r="325" spans="1:1" ht="14.25" customHeight="1">
      <c r="A325" s="117"/>
    </row>
    <row r="326" spans="1:1" ht="14.25" customHeight="1">
      <c r="A326" s="117"/>
    </row>
    <row r="327" spans="1:1" ht="14.25" customHeight="1">
      <c r="A327" s="117"/>
    </row>
    <row r="328" spans="1:1" ht="14.25" customHeight="1">
      <c r="A328" s="117"/>
    </row>
    <row r="329" spans="1:1" ht="14.25" customHeight="1">
      <c r="A329" s="117"/>
    </row>
    <row r="330" spans="1:1" ht="14.25" customHeight="1">
      <c r="A330" s="117"/>
    </row>
    <row r="331" spans="1:1" ht="14.25" customHeight="1">
      <c r="A331" s="117"/>
    </row>
    <row r="332" spans="1:1" ht="14.25" customHeight="1">
      <c r="A332" s="117"/>
    </row>
    <row r="333" spans="1:1" ht="14.25" customHeight="1">
      <c r="A333" s="117"/>
    </row>
    <row r="334" spans="1:1" ht="14.25" customHeight="1">
      <c r="A334" s="117"/>
    </row>
    <row r="335" spans="1:1" ht="14.25" customHeight="1">
      <c r="A335" s="117"/>
    </row>
    <row r="336" spans="1:1" ht="14.25" customHeight="1">
      <c r="A336" s="117"/>
    </row>
    <row r="337" spans="1:1" ht="14.25" customHeight="1">
      <c r="A337" s="117"/>
    </row>
    <row r="338" spans="1:1" ht="14.25" customHeight="1">
      <c r="A338" s="117"/>
    </row>
    <row r="339" spans="1:1" ht="14.25" customHeight="1">
      <c r="A339" s="117"/>
    </row>
    <row r="340" spans="1:1" ht="14.25" customHeight="1">
      <c r="A340" s="117"/>
    </row>
    <row r="341" spans="1:1" ht="14.25" customHeight="1">
      <c r="A341" s="117"/>
    </row>
    <row r="342" spans="1:1" ht="14.25" customHeight="1">
      <c r="A342" s="117"/>
    </row>
    <row r="343" spans="1:1" ht="14.25" customHeight="1">
      <c r="A343" s="117"/>
    </row>
    <row r="344" spans="1:1" ht="14.25" customHeight="1">
      <c r="A344" s="117"/>
    </row>
    <row r="345" spans="1:1" ht="14.25" customHeight="1">
      <c r="A345" s="117"/>
    </row>
    <row r="346" spans="1:1" ht="14.25" customHeight="1">
      <c r="A346" s="117"/>
    </row>
    <row r="347" spans="1:1" ht="14.25" customHeight="1">
      <c r="A347" s="117"/>
    </row>
    <row r="348" spans="1:1" ht="14.25" customHeight="1">
      <c r="A348" s="117"/>
    </row>
    <row r="349" spans="1:1" ht="14.25" customHeight="1">
      <c r="A349" s="117"/>
    </row>
    <row r="350" spans="1:1" ht="14.25" customHeight="1">
      <c r="A350" s="117"/>
    </row>
    <row r="351" spans="1:1" ht="14.25" customHeight="1">
      <c r="A351" s="117"/>
    </row>
    <row r="352" spans="1:1" ht="14.25" customHeight="1">
      <c r="A352" s="117"/>
    </row>
    <row r="353" spans="1:1" ht="14.25" customHeight="1">
      <c r="A353" s="117"/>
    </row>
    <row r="354" spans="1:1" ht="14.25" customHeight="1">
      <c r="A354" s="117"/>
    </row>
    <row r="355" spans="1:1" ht="14.25" customHeight="1">
      <c r="A355" s="117"/>
    </row>
    <row r="356" spans="1:1" ht="14.25" customHeight="1">
      <c r="A356" s="117"/>
    </row>
    <row r="357" spans="1:1" ht="14.25" customHeight="1">
      <c r="A357" s="117"/>
    </row>
    <row r="358" spans="1:1" ht="14.25" customHeight="1">
      <c r="A358" s="117"/>
    </row>
    <row r="359" spans="1:1" ht="14.25" customHeight="1">
      <c r="A359" s="117"/>
    </row>
    <row r="360" spans="1:1" ht="14.25" customHeight="1">
      <c r="A360" s="117"/>
    </row>
    <row r="361" spans="1:1" ht="14.25" customHeight="1">
      <c r="A361" s="117"/>
    </row>
    <row r="362" spans="1:1" ht="14.25" customHeight="1">
      <c r="A362" s="117"/>
    </row>
    <row r="363" spans="1:1" ht="14.25" customHeight="1">
      <c r="A363" s="117"/>
    </row>
    <row r="364" spans="1:1" ht="14.25" customHeight="1">
      <c r="A364" s="117"/>
    </row>
    <row r="365" spans="1:1" ht="14.25" customHeight="1">
      <c r="A365" s="117"/>
    </row>
    <row r="366" spans="1:1" ht="14.25" customHeight="1">
      <c r="A366" s="117"/>
    </row>
    <row r="367" spans="1:1" ht="14.25" customHeight="1">
      <c r="A367" s="117"/>
    </row>
    <row r="368" spans="1:1" ht="14.25" customHeight="1">
      <c r="A368" s="117"/>
    </row>
    <row r="369" spans="1:1" ht="14.25" customHeight="1">
      <c r="A369" s="117"/>
    </row>
    <row r="370" spans="1:1" ht="14.25" customHeight="1">
      <c r="A370" s="117"/>
    </row>
    <row r="371" spans="1:1" ht="14.25" customHeight="1">
      <c r="A371" s="117"/>
    </row>
    <row r="372" spans="1:1" ht="14.25" customHeight="1">
      <c r="A372" s="117"/>
    </row>
    <row r="373" spans="1:1" ht="14.25" customHeight="1">
      <c r="A373" s="117"/>
    </row>
    <row r="374" spans="1:1" ht="14.25" customHeight="1">
      <c r="A374" s="117"/>
    </row>
    <row r="375" spans="1:1" ht="14.25" customHeight="1">
      <c r="A375" s="117"/>
    </row>
    <row r="376" spans="1:1" ht="14.25" customHeight="1">
      <c r="A376" s="117"/>
    </row>
    <row r="377" spans="1:1" ht="14.25" customHeight="1">
      <c r="A377" s="117"/>
    </row>
    <row r="378" spans="1:1" ht="14.25" customHeight="1">
      <c r="A378" s="117"/>
    </row>
    <row r="379" spans="1:1" ht="14.25" customHeight="1">
      <c r="A379" s="117"/>
    </row>
    <row r="380" spans="1:1" ht="14.25" customHeight="1">
      <c r="A380" s="117"/>
    </row>
    <row r="381" spans="1:1" ht="14.25" customHeight="1">
      <c r="A381" s="117"/>
    </row>
    <row r="382" spans="1:1" ht="14.25" customHeight="1">
      <c r="A382" s="117"/>
    </row>
    <row r="383" spans="1:1" ht="14.25" customHeight="1">
      <c r="A383" s="117"/>
    </row>
    <row r="384" spans="1:1" ht="14.25" customHeight="1">
      <c r="A384" s="117"/>
    </row>
    <row r="385" spans="1:1" ht="14.25" customHeight="1">
      <c r="A385" s="117"/>
    </row>
    <row r="386" spans="1:1" ht="14.25" customHeight="1">
      <c r="A386" s="117"/>
    </row>
    <row r="387" spans="1:1" ht="14.25" customHeight="1">
      <c r="A387" s="117"/>
    </row>
    <row r="388" spans="1:1" ht="14.25" customHeight="1">
      <c r="A388" s="117"/>
    </row>
    <row r="389" spans="1:1" ht="14.25" customHeight="1">
      <c r="A389" s="117"/>
    </row>
    <row r="390" spans="1:1" ht="14.25" customHeight="1">
      <c r="A390" s="117"/>
    </row>
    <row r="391" spans="1:1" ht="14.25" customHeight="1">
      <c r="A391" s="117"/>
    </row>
    <row r="392" spans="1:1" ht="14.25" customHeight="1">
      <c r="A392" s="117"/>
    </row>
    <row r="393" spans="1:1" ht="14.25" customHeight="1">
      <c r="A393" s="117"/>
    </row>
    <row r="394" spans="1:1" ht="14.25" customHeight="1">
      <c r="A394" s="117"/>
    </row>
    <row r="395" spans="1:1" ht="14.25" customHeight="1">
      <c r="A395" s="117"/>
    </row>
    <row r="396" spans="1:1" ht="14.25" customHeight="1">
      <c r="A396" s="117"/>
    </row>
    <row r="397" spans="1:1" ht="14.25" customHeight="1">
      <c r="A397" s="117"/>
    </row>
    <row r="398" spans="1:1" ht="14.25" customHeight="1">
      <c r="A398" s="117"/>
    </row>
    <row r="399" spans="1:1" ht="14.25" customHeight="1">
      <c r="A399" s="117"/>
    </row>
    <row r="400" spans="1:1" ht="14.25" customHeight="1">
      <c r="A400" s="117"/>
    </row>
    <row r="401" spans="1:1" ht="14.25" customHeight="1">
      <c r="A401" s="117"/>
    </row>
    <row r="402" spans="1:1" ht="14.25" customHeight="1">
      <c r="A402" s="117"/>
    </row>
    <row r="403" spans="1:1" ht="14.25" customHeight="1">
      <c r="A403" s="117"/>
    </row>
    <row r="404" spans="1:1" ht="14.25" customHeight="1">
      <c r="A404" s="117"/>
    </row>
    <row r="405" spans="1:1" ht="14.25" customHeight="1">
      <c r="A405" s="117"/>
    </row>
    <row r="406" spans="1:1" ht="14.25" customHeight="1">
      <c r="A406" s="117"/>
    </row>
    <row r="407" spans="1:1" ht="14.25" customHeight="1">
      <c r="A407" s="117"/>
    </row>
    <row r="408" spans="1:1" ht="14.25" customHeight="1">
      <c r="A408" s="117"/>
    </row>
    <row r="409" spans="1:1" ht="14.25" customHeight="1">
      <c r="A409" s="117"/>
    </row>
    <row r="410" spans="1:1" ht="14.25" customHeight="1">
      <c r="A410" s="117"/>
    </row>
    <row r="411" spans="1:1" ht="14.25" customHeight="1">
      <c r="A411" s="117"/>
    </row>
    <row r="412" spans="1:1" ht="14.25" customHeight="1">
      <c r="A412" s="117"/>
    </row>
    <row r="413" spans="1:1" ht="14.25" customHeight="1">
      <c r="A413" s="117"/>
    </row>
    <row r="414" spans="1:1" ht="14.25" customHeight="1">
      <c r="A414" s="117"/>
    </row>
    <row r="415" spans="1:1" ht="14.25" customHeight="1">
      <c r="A415" s="117"/>
    </row>
    <row r="416" spans="1:1" ht="14.25" customHeight="1">
      <c r="A416" s="117"/>
    </row>
    <row r="417" spans="1:1" ht="14.25" customHeight="1">
      <c r="A417" s="117"/>
    </row>
    <row r="418" spans="1:1" ht="14.25" customHeight="1">
      <c r="A418" s="117"/>
    </row>
    <row r="419" spans="1:1" ht="14.25" customHeight="1">
      <c r="A419" s="117"/>
    </row>
    <row r="420" spans="1:1" ht="14.25" customHeight="1">
      <c r="A420" s="117"/>
    </row>
    <row r="421" spans="1:1" ht="14.25" customHeight="1">
      <c r="A421" s="117"/>
    </row>
    <row r="422" spans="1:1" ht="14.25" customHeight="1">
      <c r="A422" s="117"/>
    </row>
    <row r="423" spans="1:1" ht="14.25" customHeight="1">
      <c r="A423" s="117"/>
    </row>
    <row r="424" spans="1:1" ht="14.25" customHeight="1">
      <c r="A424" s="117"/>
    </row>
    <row r="425" spans="1:1" ht="14.25" customHeight="1">
      <c r="A425" s="117"/>
    </row>
    <row r="426" spans="1:1" ht="14.25" customHeight="1">
      <c r="A426" s="117"/>
    </row>
    <row r="427" spans="1:1" ht="14.25" customHeight="1">
      <c r="A427" s="117"/>
    </row>
    <row r="428" spans="1:1" ht="14.25" customHeight="1">
      <c r="A428" s="117"/>
    </row>
    <row r="429" spans="1:1" ht="14.25" customHeight="1">
      <c r="A429" s="117"/>
    </row>
    <row r="430" spans="1:1" ht="14.25" customHeight="1">
      <c r="A430" s="117"/>
    </row>
    <row r="431" spans="1:1" ht="14.25" customHeight="1">
      <c r="A431" s="117"/>
    </row>
    <row r="432" spans="1:1" ht="14.25" customHeight="1">
      <c r="A432" s="117"/>
    </row>
    <row r="433" spans="1:1" ht="14.25" customHeight="1">
      <c r="A433" s="117"/>
    </row>
    <row r="434" spans="1:1" ht="14.25" customHeight="1">
      <c r="A434" s="117"/>
    </row>
    <row r="435" spans="1:1" ht="14.25" customHeight="1">
      <c r="A435" s="117"/>
    </row>
    <row r="436" spans="1:1" ht="14.25" customHeight="1">
      <c r="A436" s="117"/>
    </row>
    <row r="437" spans="1:1" ht="14.25" customHeight="1">
      <c r="A437" s="117"/>
    </row>
    <row r="438" spans="1:1" ht="14.25" customHeight="1">
      <c r="A438" s="117"/>
    </row>
    <row r="439" spans="1:1" ht="14.25" customHeight="1">
      <c r="A439" s="117"/>
    </row>
    <row r="440" spans="1:1" ht="14.25" customHeight="1">
      <c r="A440" s="117"/>
    </row>
    <row r="441" spans="1:1" ht="14.25" customHeight="1">
      <c r="A441" s="117"/>
    </row>
    <row r="442" spans="1:1" ht="14.25" customHeight="1">
      <c r="A442" s="117"/>
    </row>
    <row r="443" spans="1:1" ht="14.25" customHeight="1">
      <c r="A443" s="117"/>
    </row>
    <row r="444" spans="1:1" ht="14.25" customHeight="1">
      <c r="A444" s="117"/>
    </row>
    <row r="445" spans="1:1" ht="14.25" customHeight="1">
      <c r="A445" s="117"/>
    </row>
    <row r="446" spans="1:1" ht="14.25" customHeight="1">
      <c r="A446" s="117"/>
    </row>
    <row r="447" spans="1:1" ht="14.25" customHeight="1">
      <c r="A447" s="117"/>
    </row>
    <row r="448" spans="1:1" ht="14.25" customHeight="1">
      <c r="A448" s="117"/>
    </row>
    <row r="449" spans="1:1" ht="14.25" customHeight="1">
      <c r="A449" s="117"/>
    </row>
    <row r="450" spans="1:1" ht="14.25" customHeight="1">
      <c r="A450" s="117"/>
    </row>
    <row r="451" spans="1:1" ht="14.25" customHeight="1">
      <c r="A451" s="117"/>
    </row>
    <row r="452" spans="1:1" ht="14.25" customHeight="1">
      <c r="A452" s="117"/>
    </row>
    <row r="453" spans="1:1" ht="14.25" customHeight="1">
      <c r="A453" s="117"/>
    </row>
    <row r="454" spans="1:1" ht="14.25" customHeight="1">
      <c r="A454" s="117"/>
    </row>
    <row r="455" spans="1:1" ht="14.25" customHeight="1">
      <c r="A455" s="117"/>
    </row>
    <row r="456" spans="1:1" ht="14.25" customHeight="1">
      <c r="A456" s="117"/>
    </row>
    <row r="457" spans="1:1" ht="14.25" customHeight="1">
      <c r="A457" s="117"/>
    </row>
    <row r="458" spans="1:1" ht="14.25" customHeight="1">
      <c r="A458" s="117"/>
    </row>
    <row r="459" spans="1:1" ht="14.25" customHeight="1">
      <c r="A459" s="117"/>
    </row>
    <row r="460" spans="1:1" ht="14.25" customHeight="1">
      <c r="A460" s="117"/>
    </row>
    <row r="461" spans="1:1" ht="14.25" customHeight="1">
      <c r="A461" s="117"/>
    </row>
    <row r="462" spans="1:1" ht="14.25" customHeight="1">
      <c r="A462" s="117"/>
    </row>
    <row r="463" spans="1:1" ht="14.25" customHeight="1">
      <c r="A463" s="117"/>
    </row>
    <row r="464" spans="1:1" ht="14.25" customHeight="1">
      <c r="A464" s="117"/>
    </row>
    <row r="465" spans="1:1" ht="14.25" customHeight="1">
      <c r="A465" s="117"/>
    </row>
    <row r="466" spans="1:1" ht="14.25" customHeight="1">
      <c r="A466" s="117"/>
    </row>
    <row r="467" spans="1:1" ht="14.25" customHeight="1">
      <c r="A467" s="117"/>
    </row>
    <row r="468" spans="1:1" ht="14.25" customHeight="1">
      <c r="A468" s="117"/>
    </row>
    <row r="469" spans="1:1" ht="14.25" customHeight="1">
      <c r="A469" s="117"/>
    </row>
    <row r="470" spans="1:1" ht="14.25" customHeight="1">
      <c r="A470" s="117"/>
    </row>
    <row r="471" spans="1:1" ht="14.25" customHeight="1">
      <c r="A471" s="117"/>
    </row>
    <row r="472" spans="1:1" ht="14.25" customHeight="1">
      <c r="A472" s="117"/>
    </row>
    <row r="473" spans="1:1" ht="14.25" customHeight="1">
      <c r="A473" s="117"/>
    </row>
    <row r="474" spans="1:1" ht="14.25" customHeight="1">
      <c r="A474" s="117"/>
    </row>
    <row r="475" spans="1:1" ht="14.25" customHeight="1">
      <c r="A475" s="117"/>
    </row>
    <row r="476" spans="1:1" ht="14.25" customHeight="1">
      <c r="A476" s="117"/>
    </row>
    <row r="477" spans="1:1" ht="14.25" customHeight="1">
      <c r="A477" s="117"/>
    </row>
    <row r="478" spans="1:1" ht="14.25" customHeight="1">
      <c r="A478" s="117"/>
    </row>
    <row r="479" spans="1:1" ht="14.25" customHeight="1">
      <c r="A479" s="117"/>
    </row>
    <row r="480" spans="1:1" ht="14.25" customHeight="1">
      <c r="A480" s="117"/>
    </row>
    <row r="481" spans="1:1" ht="14.25" customHeight="1">
      <c r="A481" s="117"/>
    </row>
    <row r="482" spans="1:1" ht="14.25" customHeight="1">
      <c r="A482" s="117"/>
    </row>
    <row r="483" spans="1:1" ht="14.25" customHeight="1">
      <c r="A483" s="117"/>
    </row>
    <row r="484" spans="1:1" ht="14.25" customHeight="1">
      <c r="A484" s="117"/>
    </row>
    <row r="485" spans="1:1" ht="14.25" customHeight="1">
      <c r="A485" s="117"/>
    </row>
    <row r="486" spans="1:1" ht="14.25" customHeight="1">
      <c r="A486" s="117"/>
    </row>
    <row r="487" spans="1:1" ht="14.25" customHeight="1">
      <c r="A487" s="117"/>
    </row>
    <row r="488" spans="1:1" ht="14.25" customHeight="1">
      <c r="A488" s="117"/>
    </row>
    <row r="489" spans="1:1" ht="14.25" customHeight="1">
      <c r="A489" s="117"/>
    </row>
    <row r="490" spans="1:1" ht="14.25" customHeight="1">
      <c r="A490" s="117"/>
    </row>
    <row r="491" spans="1:1" ht="14.25" customHeight="1">
      <c r="A491" s="117"/>
    </row>
    <row r="492" spans="1:1" ht="14.25" customHeight="1">
      <c r="A492" s="117"/>
    </row>
    <row r="493" spans="1:1" ht="14.25" customHeight="1">
      <c r="A493" s="117"/>
    </row>
    <row r="494" spans="1:1" ht="14.25" customHeight="1">
      <c r="A494" s="117"/>
    </row>
    <row r="495" spans="1:1" ht="14.25" customHeight="1">
      <c r="A495" s="117"/>
    </row>
    <row r="496" spans="1:1" ht="14.25" customHeight="1">
      <c r="A496" s="117"/>
    </row>
    <row r="497" spans="1:1" ht="14.25" customHeight="1">
      <c r="A497" s="117"/>
    </row>
    <row r="498" spans="1:1" ht="14.25" customHeight="1">
      <c r="A498" s="117"/>
    </row>
    <row r="499" spans="1:1" ht="14.25" customHeight="1">
      <c r="A499" s="117"/>
    </row>
    <row r="500" spans="1:1" ht="14.25" customHeight="1">
      <c r="A500" s="117"/>
    </row>
    <row r="501" spans="1:1" ht="14.25" customHeight="1">
      <c r="A501" s="117"/>
    </row>
    <row r="502" spans="1:1" ht="14.25" customHeight="1">
      <c r="A502" s="117"/>
    </row>
    <row r="503" spans="1:1" ht="14.25" customHeight="1">
      <c r="A503" s="117"/>
    </row>
    <row r="504" spans="1:1" ht="14.25" customHeight="1">
      <c r="A504" s="117"/>
    </row>
    <row r="505" spans="1:1" ht="14.25" customHeight="1">
      <c r="A505" s="117"/>
    </row>
    <row r="506" spans="1:1" ht="14.25" customHeight="1">
      <c r="A506" s="117"/>
    </row>
    <row r="507" spans="1:1" ht="14.25" customHeight="1">
      <c r="A507" s="117"/>
    </row>
    <row r="508" spans="1:1" ht="14.25" customHeight="1">
      <c r="A508" s="117"/>
    </row>
    <row r="509" spans="1:1" ht="14.25" customHeight="1">
      <c r="A509" s="117"/>
    </row>
    <row r="510" spans="1:1" ht="14.25" customHeight="1">
      <c r="A510" s="117"/>
    </row>
    <row r="511" spans="1:1" ht="14.25" customHeight="1">
      <c r="A511" s="117"/>
    </row>
    <row r="512" spans="1:1" ht="14.25" customHeight="1">
      <c r="A512" s="117"/>
    </row>
    <row r="513" spans="1:1" ht="14.25" customHeight="1">
      <c r="A513" s="117"/>
    </row>
    <row r="514" spans="1:1" ht="14.25" customHeight="1">
      <c r="A514" s="117"/>
    </row>
    <row r="515" spans="1:1" ht="14.25" customHeight="1">
      <c r="A515" s="117"/>
    </row>
    <row r="516" spans="1:1" ht="14.25" customHeight="1">
      <c r="A516" s="117"/>
    </row>
    <row r="517" spans="1:1" ht="14.25" customHeight="1">
      <c r="A517" s="117"/>
    </row>
    <row r="518" spans="1:1" ht="14.25" customHeight="1">
      <c r="A518" s="117"/>
    </row>
    <row r="519" spans="1:1" ht="14.25" customHeight="1">
      <c r="A519" s="117"/>
    </row>
    <row r="520" spans="1:1" ht="14.25" customHeight="1">
      <c r="A520" s="117"/>
    </row>
    <row r="521" spans="1:1" ht="14.25" customHeight="1">
      <c r="A521" s="117"/>
    </row>
    <row r="522" spans="1:1" ht="14.25" customHeight="1">
      <c r="A522" s="117"/>
    </row>
    <row r="523" spans="1:1" ht="14.25" customHeight="1">
      <c r="A523" s="117"/>
    </row>
    <row r="524" spans="1:1" ht="14.25" customHeight="1">
      <c r="A524" s="117"/>
    </row>
    <row r="525" spans="1:1" ht="14.25" customHeight="1">
      <c r="A525" s="117"/>
    </row>
    <row r="526" spans="1:1" ht="14.25" customHeight="1">
      <c r="A526" s="117"/>
    </row>
    <row r="527" spans="1:1" ht="14.25" customHeight="1">
      <c r="A527" s="117"/>
    </row>
    <row r="528" spans="1:1" ht="14.25" customHeight="1">
      <c r="A528" s="117"/>
    </row>
    <row r="529" spans="1:1" ht="14.25" customHeight="1">
      <c r="A529" s="117"/>
    </row>
    <row r="530" spans="1:1" ht="14.25" customHeight="1">
      <c r="A530" s="117"/>
    </row>
    <row r="531" spans="1:1" ht="14.25" customHeight="1">
      <c r="A531" s="117"/>
    </row>
    <row r="532" spans="1:1" ht="14.25" customHeight="1">
      <c r="A532" s="117"/>
    </row>
    <row r="533" spans="1:1" ht="14.25" customHeight="1">
      <c r="A533" s="117"/>
    </row>
    <row r="534" spans="1:1" ht="14.25" customHeight="1">
      <c r="A534" s="117"/>
    </row>
    <row r="535" spans="1:1" ht="14.25" customHeight="1">
      <c r="A535" s="117"/>
    </row>
    <row r="536" spans="1:1" ht="14.25" customHeight="1">
      <c r="A536" s="117"/>
    </row>
    <row r="537" spans="1:1" ht="14.25" customHeight="1">
      <c r="A537" s="117"/>
    </row>
    <row r="538" spans="1:1" ht="14.25" customHeight="1">
      <c r="A538" s="117"/>
    </row>
    <row r="539" spans="1:1" ht="14.25" customHeight="1">
      <c r="A539" s="117"/>
    </row>
    <row r="540" spans="1:1" ht="14.25" customHeight="1">
      <c r="A540" s="117"/>
    </row>
    <row r="541" spans="1:1" ht="14.25" customHeight="1">
      <c r="A541" s="117"/>
    </row>
    <row r="542" spans="1:1" ht="14.25" customHeight="1">
      <c r="A542" s="117"/>
    </row>
    <row r="543" spans="1:1" ht="14.25" customHeight="1">
      <c r="A543" s="117"/>
    </row>
    <row r="544" spans="1:1" ht="14.25" customHeight="1">
      <c r="A544" s="117"/>
    </row>
    <row r="545" spans="1:1" ht="14.25" customHeight="1">
      <c r="A545" s="117"/>
    </row>
    <row r="546" spans="1:1" ht="14.25" customHeight="1">
      <c r="A546" s="117"/>
    </row>
    <row r="547" spans="1:1" ht="14.25" customHeight="1">
      <c r="A547" s="117"/>
    </row>
    <row r="548" spans="1:1" ht="14.25" customHeight="1">
      <c r="A548" s="117"/>
    </row>
    <row r="549" spans="1:1" ht="14.25" customHeight="1">
      <c r="A549" s="117"/>
    </row>
    <row r="550" spans="1:1" ht="14.25" customHeight="1">
      <c r="A550" s="117"/>
    </row>
    <row r="551" spans="1:1" ht="14.25" customHeight="1">
      <c r="A551" s="117"/>
    </row>
    <row r="552" spans="1:1" ht="14.25" customHeight="1">
      <c r="A552" s="117"/>
    </row>
    <row r="553" spans="1:1" ht="14.25" customHeight="1">
      <c r="A553" s="117"/>
    </row>
    <row r="554" spans="1:1" ht="14.25" customHeight="1">
      <c r="A554" s="117"/>
    </row>
    <row r="555" spans="1:1" ht="14.25" customHeight="1">
      <c r="A555" s="117"/>
    </row>
    <row r="556" spans="1:1" ht="14.25" customHeight="1">
      <c r="A556" s="117"/>
    </row>
    <row r="557" spans="1:1" ht="14.25" customHeight="1">
      <c r="A557" s="117"/>
    </row>
    <row r="558" spans="1:1" ht="14.25" customHeight="1">
      <c r="A558" s="117"/>
    </row>
    <row r="559" spans="1:1" ht="14.25" customHeight="1">
      <c r="A559" s="117"/>
    </row>
    <row r="560" spans="1:1" ht="14.25" customHeight="1">
      <c r="A560" s="117"/>
    </row>
    <row r="561" spans="1:1" ht="14.25" customHeight="1">
      <c r="A561" s="117"/>
    </row>
    <row r="562" spans="1:1" ht="14.25" customHeight="1">
      <c r="A562" s="117"/>
    </row>
    <row r="563" spans="1:1" ht="14.25" customHeight="1">
      <c r="A563" s="117"/>
    </row>
    <row r="564" spans="1:1" ht="14.25" customHeight="1">
      <c r="A564" s="117"/>
    </row>
    <row r="565" spans="1:1" ht="14.25" customHeight="1">
      <c r="A565" s="117"/>
    </row>
    <row r="566" spans="1:1" ht="14.25" customHeight="1">
      <c r="A566" s="117"/>
    </row>
    <row r="567" spans="1:1" ht="14.25" customHeight="1">
      <c r="A567" s="117"/>
    </row>
    <row r="568" spans="1:1" ht="14.25" customHeight="1">
      <c r="A568" s="117"/>
    </row>
    <row r="569" spans="1:1" ht="14.25" customHeight="1">
      <c r="A569" s="117"/>
    </row>
    <row r="570" spans="1:1" ht="14.25" customHeight="1">
      <c r="A570" s="117"/>
    </row>
    <row r="571" spans="1:1" ht="14.25" customHeight="1">
      <c r="A571" s="117"/>
    </row>
    <row r="572" spans="1:1" ht="14.25" customHeight="1">
      <c r="A572" s="117"/>
    </row>
    <row r="573" spans="1:1" ht="14.25" customHeight="1">
      <c r="A573" s="117"/>
    </row>
    <row r="574" spans="1:1" ht="14.25" customHeight="1">
      <c r="A574" s="117"/>
    </row>
    <row r="575" spans="1:1" ht="14.25" customHeight="1">
      <c r="A575" s="117"/>
    </row>
    <row r="576" spans="1:1" ht="14.25" customHeight="1">
      <c r="A576" s="117"/>
    </row>
    <row r="577" spans="1:1" ht="14.25" customHeight="1">
      <c r="A577" s="117"/>
    </row>
    <row r="578" spans="1:1" ht="14.25" customHeight="1">
      <c r="A578" s="117"/>
    </row>
    <row r="579" spans="1:1" ht="14.25" customHeight="1">
      <c r="A579" s="117"/>
    </row>
    <row r="580" spans="1:1" ht="14.25" customHeight="1">
      <c r="A580" s="117"/>
    </row>
    <row r="581" spans="1:1" ht="14.25" customHeight="1">
      <c r="A581" s="117"/>
    </row>
    <row r="582" spans="1:1" ht="14.25" customHeight="1">
      <c r="A582" s="117"/>
    </row>
    <row r="583" spans="1:1" ht="14.25" customHeight="1">
      <c r="A583" s="117"/>
    </row>
    <row r="584" spans="1:1" ht="14.25" customHeight="1">
      <c r="A584" s="117"/>
    </row>
    <row r="585" spans="1:1" ht="14.25" customHeight="1">
      <c r="A585" s="117"/>
    </row>
    <row r="586" spans="1:1" ht="14.25" customHeight="1">
      <c r="A586" s="117"/>
    </row>
    <row r="587" spans="1:1" ht="14.25" customHeight="1">
      <c r="A587" s="117"/>
    </row>
    <row r="588" spans="1:1" ht="14.25" customHeight="1">
      <c r="A588" s="117"/>
    </row>
    <row r="589" spans="1:1" ht="14.25" customHeight="1">
      <c r="A589" s="117"/>
    </row>
    <row r="590" spans="1:1" ht="14.25" customHeight="1">
      <c r="A590" s="117"/>
    </row>
    <row r="591" spans="1:1" ht="14.25" customHeight="1">
      <c r="A591" s="117"/>
    </row>
    <row r="592" spans="1:1" ht="14.25" customHeight="1">
      <c r="A592" s="117"/>
    </row>
    <row r="593" spans="1:1" ht="14.25" customHeight="1">
      <c r="A593" s="117"/>
    </row>
    <row r="594" spans="1:1" ht="14.25" customHeight="1">
      <c r="A594" s="117"/>
    </row>
    <row r="595" spans="1:1" ht="14.25" customHeight="1">
      <c r="A595" s="117"/>
    </row>
    <row r="596" spans="1:1" ht="14.25" customHeight="1">
      <c r="A596" s="117"/>
    </row>
    <row r="597" spans="1:1" ht="14.25" customHeight="1">
      <c r="A597" s="117"/>
    </row>
    <row r="598" spans="1:1" ht="14.25" customHeight="1">
      <c r="A598" s="117"/>
    </row>
    <row r="599" spans="1:1" ht="14.25" customHeight="1">
      <c r="A599" s="117"/>
    </row>
    <row r="600" spans="1:1" ht="14.25" customHeight="1">
      <c r="A600" s="117"/>
    </row>
    <row r="601" spans="1:1" ht="14.25" customHeight="1">
      <c r="A601" s="117"/>
    </row>
    <row r="602" spans="1:1" ht="14.25" customHeight="1">
      <c r="A602" s="117"/>
    </row>
    <row r="603" spans="1:1" ht="14.25" customHeight="1">
      <c r="A603" s="117"/>
    </row>
    <row r="604" spans="1:1" ht="14.25" customHeight="1">
      <c r="A604" s="117"/>
    </row>
    <row r="605" spans="1:1" ht="14.25" customHeight="1">
      <c r="A605" s="117"/>
    </row>
    <row r="606" spans="1:1" ht="14.25" customHeight="1">
      <c r="A606" s="117"/>
    </row>
    <row r="607" spans="1:1" ht="14.25" customHeight="1">
      <c r="A607" s="117"/>
    </row>
    <row r="608" spans="1:1" ht="14.25" customHeight="1">
      <c r="A608" s="117"/>
    </row>
    <row r="609" spans="1:1" ht="14.25" customHeight="1">
      <c r="A609" s="117"/>
    </row>
    <row r="610" spans="1:1" ht="14.25" customHeight="1">
      <c r="A610" s="117"/>
    </row>
    <row r="611" spans="1:1" ht="14.25" customHeight="1">
      <c r="A611" s="117"/>
    </row>
    <row r="612" spans="1:1" ht="14.25" customHeight="1">
      <c r="A612" s="117"/>
    </row>
    <row r="613" spans="1:1" ht="14.25" customHeight="1">
      <c r="A613" s="117"/>
    </row>
    <row r="614" spans="1:1" ht="14.25" customHeight="1">
      <c r="A614" s="117"/>
    </row>
    <row r="615" spans="1:1" ht="14.25" customHeight="1">
      <c r="A615" s="117"/>
    </row>
    <row r="616" spans="1:1" ht="14.25" customHeight="1">
      <c r="A616" s="117"/>
    </row>
    <row r="617" spans="1:1" ht="14.25" customHeight="1">
      <c r="A617" s="117"/>
    </row>
    <row r="618" spans="1:1" ht="14.25" customHeight="1">
      <c r="A618" s="117"/>
    </row>
    <row r="619" spans="1:1" ht="14.25" customHeight="1">
      <c r="A619" s="117"/>
    </row>
    <row r="620" spans="1:1" ht="14.25" customHeight="1">
      <c r="A620" s="117"/>
    </row>
    <row r="621" spans="1:1" ht="14.25" customHeight="1">
      <c r="A621" s="117"/>
    </row>
    <row r="622" spans="1:1" ht="14.25" customHeight="1">
      <c r="A622" s="117"/>
    </row>
    <row r="623" spans="1:1" ht="14.25" customHeight="1">
      <c r="A623" s="117"/>
    </row>
    <row r="624" spans="1:1" ht="14.25" customHeight="1">
      <c r="A624" s="117"/>
    </row>
    <row r="625" spans="1:1" ht="14.25" customHeight="1">
      <c r="A625" s="117"/>
    </row>
    <row r="626" spans="1:1" ht="14.25" customHeight="1">
      <c r="A626" s="117"/>
    </row>
    <row r="627" spans="1:1" ht="14.25" customHeight="1">
      <c r="A627" s="117"/>
    </row>
    <row r="628" spans="1:1" ht="14.25" customHeight="1">
      <c r="A628" s="117"/>
    </row>
    <row r="629" spans="1:1" ht="14.25" customHeight="1">
      <c r="A629" s="117"/>
    </row>
    <row r="630" spans="1:1" ht="14.25" customHeight="1">
      <c r="A630" s="117"/>
    </row>
    <row r="631" spans="1:1" ht="14.25" customHeight="1">
      <c r="A631" s="117"/>
    </row>
    <row r="632" spans="1:1" ht="14.25" customHeight="1">
      <c r="A632" s="117"/>
    </row>
    <row r="633" spans="1:1" ht="14.25" customHeight="1">
      <c r="A633" s="117"/>
    </row>
    <row r="634" spans="1:1" ht="14.25" customHeight="1">
      <c r="A634" s="117"/>
    </row>
    <row r="635" spans="1:1" ht="14.25" customHeight="1">
      <c r="A635" s="117"/>
    </row>
    <row r="636" spans="1:1" ht="14.25" customHeight="1">
      <c r="A636" s="117"/>
    </row>
    <row r="637" spans="1:1" ht="14.25" customHeight="1">
      <c r="A637" s="117"/>
    </row>
    <row r="638" spans="1:1" ht="14.25" customHeight="1">
      <c r="A638" s="117"/>
    </row>
    <row r="639" spans="1:1" ht="14.25" customHeight="1">
      <c r="A639" s="117"/>
    </row>
    <row r="640" spans="1:1" ht="14.25" customHeight="1">
      <c r="A640" s="117"/>
    </row>
    <row r="641" spans="1:1" ht="14.25" customHeight="1">
      <c r="A641" s="117"/>
    </row>
    <row r="642" spans="1:1" ht="14.25" customHeight="1">
      <c r="A642" s="117"/>
    </row>
    <row r="643" spans="1:1" ht="14.25" customHeight="1">
      <c r="A643" s="117"/>
    </row>
    <row r="644" spans="1:1" ht="14.25" customHeight="1">
      <c r="A644" s="117"/>
    </row>
    <row r="645" spans="1:1" ht="14.25" customHeight="1">
      <c r="A645" s="117"/>
    </row>
    <row r="646" spans="1:1" ht="14.25" customHeight="1">
      <c r="A646" s="117"/>
    </row>
    <row r="647" spans="1:1" ht="14.25" customHeight="1">
      <c r="A647" s="117"/>
    </row>
    <row r="648" spans="1:1" ht="14.25" customHeight="1">
      <c r="A648" s="117"/>
    </row>
    <row r="649" spans="1:1" ht="14.25" customHeight="1">
      <c r="A649" s="117"/>
    </row>
    <row r="650" spans="1:1" ht="14.25" customHeight="1">
      <c r="A650" s="117"/>
    </row>
    <row r="651" spans="1:1" ht="14.25" customHeight="1">
      <c r="A651" s="117"/>
    </row>
    <row r="652" spans="1:1" ht="14.25" customHeight="1">
      <c r="A652" s="117"/>
    </row>
    <row r="653" spans="1:1" ht="14.25" customHeight="1">
      <c r="A653" s="117"/>
    </row>
    <row r="654" spans="1:1" ht="14.25" customHeight="1">
      <c r="A654" s="117"/>
    </row>
    <row r="655" spans="1:1" ht="14.25" customHeight="1">
      <c r="A655" s="117"/>
    </row>
    <row r="656" spans="1:1" ht="14.25" customHeight="1">
      <c r="A656" s="117"/>
    </row>
    <row r="657" spans="1:1" ht="14.25" customHeight="1">
      <c r="A657" s="117"/>
    </row>
    <row r="658" spans="1:1" ht="14.25" customHeight="1">
      <c r="A658" s="117"/>
    </row>
    <row r="659" spans="1:1" ht="14.25" customHeight="1">
      <c r="A659" s="117"/>
    </row>
    <row r="660" spans="1:1" ht="14.25" customHeight="1">
      <c r="A660" s="117"/>
    </row>
    <row r="661" spans="1:1" ht="14.25" customHeight="1">
      <c r="A661" s="117"/>
    </row>
    <row r="662" spans="1:1" ht="14.25" customHeight="1">
      <c r="A662" s="117"/>
    </row>
    <row r="663" spans="1:1" ht="14.25" customHeight="1">
      <c r="A663" s="117"/>
    </row>
    <row r="664" spans="1:1" ht="14.25" customHeight="1">
      <c r="A664" s="117"/>
    </row>
    <row r="665" spans="1:1" ht="14.25" customHeight="1">
      <c r="A665" s="117"/>
    </row>
    <row r="666" spans="1:1" ht="14.25" customHeight="1">
      <c r="A666" s="117"/>
    </row>
    <row r="667" spans="1:1" ht="14.25" customHeight="1">
      <c r="A667" s="117"/>
    </row>
    <row r="668" spans="1:1" ht="14.25" customHeight="1">
      <c r="A668" s="117"/>
    </row>
    <row r="669" spans="1:1" ht="14.25" customHeight="1">
      <c r="A669" s="117"/>
    </row>
    <row r="670" spans="1:1" ht="14.25" customHeight="1">
      <c r="A670" s="117"/>
    </row>
    <row r="671" spans="1:1" ht="14.25" customHeight="1">
      <c r="A671" s="117"/>
    </row>
    <row r="672" spans="1:1" ht="14.25" customHeight="1">
      <c r="A672" s="117"/>
    </row>
    <row r="673" spans="1:1" ht="14.25" customHeight="1">
      <c r="A673" s="117"/>
    </row>
    <row r="674" spans="1:1" ht="14.25" customHeight="1">
      <c r="A674" s="117"/>
    </row>
    <row r="675" spans="1:1" ht="14.25" customHeight="1">
      <c r="A675" s="117"/>
    </row>
    <row r="676" spans="1:1" ht="14.25" customHeight="1">
      <c r="A676" s="117"/>
    </row>
    <row r="677" spans="1:1" ht="14.25" customHeight="1">
      <c r="A677" s="117"/>
    </row>
    <row r="678" spans="1:1" ht="14.25" customHeight="1">
      <c r="A678" s="117"/>
    </row>
    <row r="679" spans="1:1" ht="14.25" customHeight="1">
      <c r="A679" s="117"/>
    </row>
    <row r="680" spans="1:1" ht="14.25" customHeight="1">
      <c r="A680" s="117"/>
    </row>
    <row r="681" spans="1:1" ht="14.25" customHeight="1">
      <c r="A681" s="117"/>
    </row>
    <row r="682" spans="1:1" ht="14.25" customHeight="1">
      <c r="A682" s="117"/>
    </row>
    <row r="683" spans="1:1" ht="14.25" customHeight="1">
      <c r="A683" s="117"/>
    </row>
    <row r="684" spans="1:1" ht="14.25" customHeight="1">
      <c r="A684" s="117"/>
    </row>
    <row r="685" spans="1:1" ht="14.25" customHeight="1">
      <c r="A685" s="117"/>
    </row>
    <row r="686" spans="1:1" ht="14.25" customHeight="1">
      <c r="A686" s="117"/>
    </row>
    <row r="687" spans="1:1" ht="14.25" customHeight="1">
      <c r="A687" s="117"/>
    </row>
    <row r="688" spans="1:1" ht="14.25" customHeight="1">
      <c r="A688" s="117"/>
    </row>
    <row r="689" spans="1:1" ht="14.25" customHeight="1">
      <c r="A689" s="117"/>
    </row>
    <row r="690" spans="1:1" ht="14.25" customHeight="1">
      <c r="A690" s="117"/>
    </row>
    <row r="691" spans="1:1" ht="14.25" customHeight="1">
      <c r="A691" s="117"/>
    </row>
    <row r="692" spans="1:1" ht="14.25" customHeight="1">
      <c r="A692" s="117"/>
    </row>
    <row r="693" spans="1:1" ht="14.25" customHeight="1">
      <c r="A693" s="117"/>
    </row>
    <row r="694" spans="1:1" ht="14.25" customHeight="1">
      <c r="A694" s="117"/>
    </row>
    <row r="695" spans="1:1" ht="14.25" customHeight="1">
      <c r="A695" s="117"/>
    </row>
    <row r="696" spans="1:1" ht="14.25" customHeight="1">
      <c r="A696" s="117"/>
    </row>
    <row r="697" spans="1:1" ht="14.25" customHeight="1">
      <c r="A697" s="117"/>
    </row>
    <row r="698" spans="1:1" ht="14.25" customHeight="1">
      <c r="A698" s="117"/>
    </row>
    <row r="699" spans="1:1" ht="14.25" customHeight="1">
      <c r="A699" s="117"/>
    </row>
    <row r="700" spans="1:1" ht="14.25" customHeight="1">
      <c r="A700" s="117"/>
    </row>
    <row r="701" spans="1:1" ht="14.25" customHeight="1">
      <c r="A701" s="117"/>
    </row>
    <row r="702" spans="1:1" ht="14.25" customHeight="1">
      <c r="A702" s="117"/>
    </row>
    <row r="703" spans="1:1" ht="14.25" customHeight="1">
      <c r="A703" s="117"/>
    </row>
    <row r="704" spans="1:1" ht="14.25" customHeight="1">
      <c r="A704" s="117"/>
    </row>
    <row r="705" spans="1:1" ht="14.25" customHeight="1">
      <c r="A705" s="117"/>
    </row>
    <row r="706" spans="1:1" ht="14.25" customHeight="1">
      <c r="A706" s="117"/>
    </row>
    <row r="707" spans="1:1" ht="14.25" customHeight="1">
      <c r="A707" s="117"/>
    </row>
    <row r="708" spans="1:1" ht="14.25" customHeight="1">
      <c r="A708" s="117"/>
    </row>
    <row r="709" spans="1:1" ht="14.25" customHeight="1">
      <c r="A709" s="117"/>
    </row>
    <row r="710" spans="1:1" ht="14.25" customHeight="1">
      <c r="A710" s="117"/>
    </row>
    <row r="711" spans="1:1" ht="14.25" customHeight="1">
      <c r="A711" s="117"/>
    </row>
    <row r="712" spans="1:1" ht="14.25" customHeight="1">
      <c r="A712" s="117"/>
    </row>
    <row r="713" spans="1:1" ht="14.25" customHeight="1">
      <c r="A713" s="117"/>
    </row>
    <row r="714" spans="1:1" ht="14.25" customHeight="1">
      <c r="A714" s="117"/>
    </row>
    <row r="715" spans="1:1" ht="14.25" customHeight="1">
      <c r="A715" s="117"/>
    </row>
    <row r="716" spans="1:1" ht="14.25" customHeight="1">
      <c r="A716" s="117"/>
    </row>
    <row r="717" spans="1:1" ht="14.25" customHeight="1">
      <c r="A717" s="117"/>
    </row>
    <row r="718" spans="1:1" ht="14.25" customHeight="1">
      <c r="A718" s="117"/>
    </row>
    <row r="719" spans="1:1" ht="14.25" customHeight="1">
      <c r="A719" s="117"/>
    </row>
    <row r="720" spans="1:1" ht="14.25" customHeight="1">
      <c r="A720" s="117"/>
    </row>
    <row r="721" spans="1:1" ht="14.25" customHeight="1">
      <c r="A721" s="117"/>
    </row>
    <row r="722" spans="1:1" ht="14.25" customHeight="1">
      <c r="A722" s="117"/>
    </row>
    <row r="723" spans="1:1" ht="14.25" customHeight="1">
      <c r="A723" s="117"/>
    </row>
    <row r="724" spans="1:1" ht="14.25" customHeight="1">
      <c r="A724" s="117"/>
    </row>
    <row r="725" spans="1:1" ht="14.25" customHeight="1">
      <c r="A725" s="117"/>
    </row>
    <row r="726" spans="1:1" ht="14.25" customHeight="1">
      <c r="A726" s="117"/>
    </row>
    <row r="727" spans="1:1" ht="14.25" customHeight="1">
      <c r="A727" s="117"/>
    </row>
    <row r="728" spans="1:1" ht="14.25" customHeight="1">
      <c r="A728" s="117"/>
    </row>
    <row r="729" spans="1:1" ht="14.25" customHeight="1">
      <c r="A729" s="117"/>
    </row>
    <row r="730" spans="1:1" ht="14.25" customHeight="1">
      <c r="A730" s="117"/>
    </row>
    <row r="731" spans="1:1" ht="14.25" customHeight="1">
      <c r="A731" s="117"/>
    </row>
    <row r="732" spans="1:1" ht="14.25" customHeight="1">
      <c r="A732" s="117"/>
    </row>
    <row r="733" spans="1:1" ht="14.25" customHeight="1">
      <c r="A733" s="117"/>
    </row>
    <row r="734" spans="1:1" ht="14.25" customHeight="1">
      <c r="A734" s="117"/>
    </row>
    <row r="735" spans="1:1" ht="14.25" customHeight="1">
      <c r="A735" s="117"/>
    </row>
    <row r="736" spans="1:1" ht="14.25" customHeight="1">
      <c r="A736" s="117"/>
    </row>
    <row r="737" spans="1:1" ht="14.25" customHeight="1">
      <c r="A737" s="117"/>
    </row>
    <row r="738" spans="1:1" ht="14.25" customHeight="1">
      <c r="A738" s="117"/>
    </row>
    <row r="739" spans="1:1" ht="14.25" customHeight="1">
      <c r="A739" s="117"/>
    </row>
    <row r="740" spans="1:1" ht="14.25" customHeight="1">
      <c r="A740" s="117"/>
    </row>
    <row r="741" spans="1:1" ht="14.25" customHeight="1">
      <c r="A741" s="117"/>
    </row>
    <row r="742" spans="1:1" ht="14.25" customHeight="1">
      <c r="A742" s="117"/>
    </row>
    <row r="743" spans="1:1" ht="14.25" customHeight="1">
      <c r="A743" s="117"/>
    </row>
    <row r="744" spans="1:1" ht="14.25" customHeight="1">
      <c r="A744" s="117"/>
    </row>
    <row r="745" spans="1:1" ht="14.25" customHeight="1">
      <c r="A745" s="117"/>
    </row>
    <row r="746" spans="1:1" ht="14.25" customHeight="1">
      <c r="A746" s="117"/>
    </row>
    <row r="747" spans="1:1" ht="14.25" customHeight="1">
      <c r="A747" s="117"/>
    </row>
    <row r="748" spans="1:1" ht="14.25" customHeight="1">
      <c r="A748" s="117"/>
    </row>
    <row r="749" spans="1:1" ht="14.25" customHeight="1">
      <c r="A749" s="117"/>
    </row>
    <row r="750" spans="1:1" ht="14.25" customHeight="1">
      <c r="A750" s="117"/>
    </row>
    <row r="751" spans="1:1" ht="14.25" customHeight="1">
      <c r="A751" s="117"/>
    </row>
    <row r="752" spans="1:1" ht="14.25" customHeight="1">
      <c r="A752" s="117"/>
    </row>
    <row r="753" spans="1:1" ht="14.25" customHeight="1">
      <c r="A753" s="117"/>
    </row>
    <row r="754" spans="1:1" ht="14.25" customHeight="1">
      <c r="A754" s="117"/>
    </row>
    <row r="755" spans="1:1" ht="14.25" customHeight="1">
      <c r="A755" s="117"/>
    </row>
    <row r="756" spans="1:1" ht="14.25" customHeight="1">
      <c r="A756" s="117"/>
    </row>
    <row r="757" spans="1:1" ht="14.25" customHeight="1">
      <c r="A757" s="117"/>
    </row>
    <row r="758" spans="1:1" ht="14.25" customHeight="1">
      <c r="A758" s="117"/>
    </row>
    <row r="759" spans="1:1" ht="14.25" customHeight="1">
      <c r="A759" s="117"/>
    </row>
    <row r="760" spans="1:1" ht="14.25" customHeight="1">
      <c r="A760" s="117"/>
    </row>
    <row r="761" spans="1:1" ht="14.25" customHeight="1">
      <c r="A761" s="117"/>
    </row>
    <row r="762" spans="1:1" ht="14.25" customHeight="1">
      <c r="A762" s="117"/>
    </row>
    <row r="763" spans="1:1" ht="14.25" customHeight="1">
      <c r="A763" s="117"/>
    </row>
    <row r="764" spans="1:1" ht="14.25" customHeight="1">
      <c r="A764" s="117"/>
    </row>
    <row r="765" spans="1:1" ht="14.25" customHeight="1">
      <c r="A765" s="117"/>
    </row>
    <row r="766" spans="1:1" ht="14.25" customHeight="1">
      <c r="A766" s="117"/>
    </row>
    <row r="767" spans="1:1" ht="14.25" customHeight="1">
      <c r="A767" s="117"/>
    </row>
    <row r="768" spans="1:1" ht="14.25" customHeight="1">
      <c r="A768" s="117"/>
    </row>
    <row r="769" spans="1:1" ht="14.25" customHeight="1">
      <c r="A769" s="117"/>
    </row>
    <row r="770" spans="1:1" ht="14.25" customHeight="1">
      <c r="A770" s="117"/>
    </row>
    <row r="771" spans="1:1" ht="14.25" customHeight="1">
      <c r="A771" s="117"/>
    </row>
    <row r="772" spans="1:1" ht="14.25" customHeight="1">
      <c r="A772" s="117"/>
    </row>
    <row r="773" spans="1:1" ht="14.25" customHeight="1">
      <c r="A773" s="117"/>
    </row>
    <row r="774" spans="1:1" ht="14.25" customHeight="1">
      <c r="A774" s="117"/>
    </row>
    <row r="775" spans="1:1" ht="14.25" customHeight="1">
      <c r="A775" s="117"/>
    </row>
    <row r="776" spans="1:1" ht="14.25" customHeight="1">
      <c r="A776" s="117"/>
    </row>
    <row r="777" spans="1:1" ht="14.25" customHeight="1">
      <c r="A777" s="117"/>
    </row>
    <row r="778" spans="1:1" ht="14.25" customHeight="1">
      <c r="A778" s="117"/>
    </row>
    <row r="779" spans="1:1" ht="14.25" customHeight="1">
      <c r="A779" s="117"/>
    </row>
    <row r="780" spans="1:1" ht="14.25" customHeight="1">
      <c r="A780" s="117"/>
    </row>
    <row r="781" spans="1:1" ht="14.25" customHeight="1">
      <c r="A781" s="117"/>
    </row>
    <row r="782" spans="1:1" ht="14.25" customHeight="1">
      <c r="A782" s="117"/>
    </row>
    <row r="783" spans="1:1" ht="14.25" customHeight="1">
      <c r="A783" s="117"/>
    </row>
    <row r="784" spans="1:1" ht="14.25" customHeight="1">
      <c r="A784" s="117"/>
    </row>
    <row r="785" spans="1:1" ht="14.25" customHeight="1">
      <c r="A785" s="117"/>
    </row>
    <row r="786" spans="1:1" ht="14.25" customHeight="1">
      <c r="A786" s="117"/>
    </row>
    <row r="787" spans="1:1" ht="14.25" customHeight="1">
      <c r="A787" s="117"/>
    </row>
    <row r="788" spans="1:1" ht="14.25" customHeight="1">
      <c r="A788" s="117"/>
    </row>
    <row r="789" spans="1:1" ht="14.25" customHeight="1">
      <c r="A789" s="117"/>
    </row>
    <row r="790" spans="1:1" ht="14.25" customHeight="1">
      <c r="A790" s="117"/>
    </row>
    <row r="791" spans="1:1" ht="14.25" customHeight="1">
      <c r="A791" s="117"/>
    </row>
    <row r="792" spans="1:1" ht="14.25" customHeight="1">
      <c r="A792" s="117"/>
    </row>
    <row r="793" spans="1:1" ht="14.25" customHeight="1">
      <c r="A793" s="117"/>
    </row>
    <row r="794" spans="1:1" ht="14.25" customHeight="1">
      <c r="A794" s="117"/>
    </row>
    <row r="795" spans="1:1" ht="14.25" customHeight="1">
      <c r="A795" s="117"/>
    </row>
    <row r="796" spans="1:1" ht="14.25" customHeight="1">
      <c r="A796" s="117"/>
    </row>
    <row r="797" spans="1:1" ht="14.25" customHeight="1">
      <c r="A797" s="117"/>
    </row>
    <row r="798" spans="1:1" ht="14.25" customHeight="1">
      <c r="A798" s="117"/>
    </row>
    <row r="799" spans="1:1" ht="14.25" customHeight="1">
      <c r="A799" s="117"/>
    </row>
    <row r="800" spans="1:1" ht="14.25" customHeight="1">
      <c r="A800" s="117"/>
    </row>
    <row r="801" spans="1:1" ht="14.25" customHeight="1">
      <c r="A801" s="117"/>
    </row>
    <row r="802" spans="1:1" ht="14.25" customHeight="1">
      <c r="A802" s="117"/>
    </row>
    <row r="803" spans="1:1" ht="14.25" customHeight="1">
      <c r="A803" s="117"/>
    </row>
    <row r="804" spans="1:1" ht="14.25" customHeight="1">
      <c r="A804" s="117"/>
    </row>
    <row r="805" spans="1:1" ht="14.25" customHeight="1">
      <c r="A805" s="117"/>
    </row>
    <row r="806" spans="1:1" ht="14.25" customHeight="1">
      <c r="A806" s="117"/>
    </row>
    <row r="807" spans="1:1" ht="14.25" customHeight="1">
      <c r="A807" s="117"/>
    </row>
    <row r="808" spans="1:1" ht="14.25" customHeight="1">
      <c r="A808" s="117"/>
    </row>
    <row r="809" spans="1:1" ht="14.25" customHeight="1">
      <c r="A809" s="117"/>
    </row>
    <row r="810" spans="1:1" ht="14.25" customHeight="1">
      <c r="A810" s="117"/>
    </row>
    <row r="811" spans="1:1" ht="14.25" customHeight="1">
      <c r="A811" s="117"/>
    </row>
    <row r="812" spans="1:1" ht="14.25" customHeight="1">
      <c r="A812" s="117"/>
    </row>
    <row r="813" spans="1:1" ht="14.25" customHeight="1">
      <c r="A813" s="117"/>
    </row>
    <row r="814" spans="1:1" ht="14.25" customHeight="1">
      <c r="A814" s="117"/>
    </row>
    <row r="815" spans="1:1" ht="14.25" customHeight="1">
      <c r="A815" s="117"/>
    </row>
    <row r="816" spans="1:1" ht="14.25" customHeight="1">
      <c r="A816" s="117"/>
    </row>
    <row r="817" spans="1:1" ht="14.25" customHeight="1">
      <c r="A817" s="117"/>
    </row>
    <row r="818" spans="1:1" ht="14.25" customHeight="1">
      <c r="A818" s="117"/>
    </row>
    <row r="819" spans="1:1" ht="14.25" customHeight="1">
      <c r="A819" s="117"/>
    </row>
    <row r="820" spans="1:1" ht="14.25" customHeight="1">
      <c r="A820" s="117"/>
    </row>
    <row r="821" spans="1:1" ht="14.25" customHeight="1">
      <c r="A821" s="117"/>
    </row>
    <row r="822" spans="1:1" ht="14.25" customHeight="1">
      <c r="A822" s="117"/>
    </row>
    <row r="823" spans="1:1" ht="14.25" customHeight="1">
      <c r="A823" s="117"/>
    </row>
    <row r="824" spans="1:1" ht="14.25" customHeight="1">
      <c r="A824" s="117"/>
    </row>
    <row r="825" spans="1:1" ht="14.25" customHeight="1">
      <c r="A825" s="117"/>
    </row>
    <row r="826" spans="1:1" ht="14.25" customHeight="1">
      <c r="A826" s="117"/>
    </row>
    <row r="827" spans="1:1" ht="14.25" customHeight="1">
      <c r="A827" s="117"/>
    </row>
    <row r="828" spans="1:1" ht="14.25" customHeight="1">
      <c r="A828" s="117"/>
    </row>
    <row r="829" spans="1:1" ht="14.25" customHeight="1">
      <c r="A829" s="117"/>
    </row>
    <row r="830" spans="1:1" ht="14.25" customHeight="1">
      <c r="A830" s="117"/>
    </row>
    <row r="831" spans="1:1" ht="14.25" customHeight="1">
      <c r="A831" s="117"/>
    </row>
    <row r="832" spans="1:1" ht="14.25" customHeight="1">
      <c r="A832" s="117"/>
    </row>
    <row r="833" spans="1:1" ht="14.25" customHeight="1">
      <c r="A833" s="117"/>
    </row>
    <row r="834" spans="1:1" ht="14.25" customHeight="1">
      <c r="A834" s="117"/>
    </row>
    <row r="835" spans="1:1" ht="14.25" customHeight="1">
      <c r="A835" s="117"/>
    </row>
    <row r="836" spans="1:1" ht="14.25" customHeight="1">
      <c r="A836" s="117"/>
    </row>
    <row r="837" spans="1:1" ht="14.25" customHeight="1">
      <c r="A837" s="117"/>
    </row>
    <row r="838" spans="1:1" ht="14.25" customHeight="1">
      <c r="A838" s="117"/>
    </row>
    <row r="839" spans="1:1" ht="14.25" customHeight="1">
      <c r="A839" s="117"/>
    </row>
    <row r="840" spans="1:1" ht="14.25" customHeight="1">
      <c r="A840" s="117"/>
    </row>
    <row r="841" spans="1:1" ht="14.25" customHeight="1">
      <c r="A841" s="117"/>
    </row>
    <row r="842" spans="1:1" ht="14.25" customHeight="1">
      <c r="A842" s="117"/>
    </row>
    <row r="843" spans="1:1" ht="14.25" customHeight="1">
      <c r="A843" s="117"/>
    </row>
    <row r="844" spans="1:1" ht="14.25" customHeight="1">
      <c r="A844" s="117"/>
    </row>
    <row r="845" spans="1:1" ht="14.25" customHeight="1">
      <c r="A845" s="117"/>
    </row>
    <row r="846" spans="1:1" ht="14.25" customHeight="1">
      <c r="A846" s="117"/>
    </row>
    <row r="847" spans="1:1" ht="14.25" customHeight="1">
      <c r="A847" s="117"/>
    </row>
    <row r="848" spans="1:1" ht="14.25" customHeight="1">
      <c r="A848" s="117"/>
    </row>
    <row r="849" spans="1:1" ht="14.25" customHeight="1">
      <c r="A849" s="117"/>
    </row>
    <row r="850" spans="1:1" ht="14.25" customHeight="1">
      <c r="A850" s="117"/>
    </row>
    <row r="851" spans="1:1" ht="14.25" customHeight="1">
      <c r="A851" s="117"/>
    </row>
    <row r="852" spans="1:1" ht="14.25" customHeight="1">
      <c r="A852" s="117"/>
    </row>
    <row r="853" spans="1:1" ht="14.25" customHeight="1">
      <c r="A853" s="117"/>
    </row>
    <row r="854" spans="1:1" ht="14.25" customHeight="1">
      <c r="A854" s="117"/>
    </row>
    <row r="855" spans="1:1" ht="14.25" customHeight="1">
      <c r="A855" s="117"/>
    </row>
    <row r="856" spans="1:1" ht="14.25" customHeight="1">
      <c r="A856" s="117"/>
    </row>
    <row r="857" spans="1:1" ht="14.25" customHeight="1">
      <c r="A857" s="117"/>
    </row>
    <row r="858" spans="1:1" ht="14.25" customHeight="1">
      <c r="A858" s="117"/>
    </row>
    <row r="859" spans="1:1" ht="14.25" customHeight="1">
      <c r="A859" s="117"/>
    </row>
    <row r="860" spans="1:1" ht="14.25" customHeight="1">
      <c r="A860" s="117"/>
    </row>
    <row r="861" spans="1:1" ht="14.25" customHeight="1">
      <c r="A861" s="117"/>
    </row>
    <row r="862" spans="1:1" ht="14.25" customHeight="1">
      <c r="A862" s="117"/>
    </row>
    <row r="863" spans="1:1" ht="14.25" customHeight="1">
      <c r="A863" s="117"/>
    </row>
    <row r="864" spans="1:1" ht="14.25" customHeight="1">
      <c r="A864" s="117"/>
    </row>
    <row r="865" spans="1:1" ht="14.25" customHeight="1">
      <c r="A865" s="117"/>
    </row>
    <row r="866" spans="1:1" ht="14.25" customHeight="1">
      <c r="A866" s="117"/>
    </row>
    <row r="867" spans="1:1" ht="14.25" customHeight="1">
      <c r="A867" s="117"/>
    </row>
    <row r="868" spans="1:1" ht="14.25" customHeight="1">
      <c r="A868" s="117"/>
    </row>
    <row r="869" spans="1:1" ht="14.25" customHeight="1">
      <c r="A869" s="117"/>
    </row>
    <row r="870" spans="1:1" ht="14.25" customHeight="1">
      <c r="A870" s="117"/>
    </row>
    <row r="871" spans="1:1" ht="14.25" customHeight="1">
      <c r="A871" s="117"/>
    </row>
    <row r="872" spans="1:1" ht="14.25" customHeight="1">
      <c r="A872" s="117"/>
    </row>
    <row r="873" spans="1:1" ht="14.25" customHeight="1">
      <c r="A873" s="117"/>
    </row>
    <row r="874" spans="1:1" ht="14.25" customHeight="1">
      <c r="A874" s="117"/>
    </row>
    <row r="875" spans="1:1" ht="14.25" customHeight="1">
      <c r="A875" s="117"/>
    </row>
    <row r="876" spans="1:1" ht="14.25" customHeight="1">
      <c r="A876" s="117"/>
    </row>
    <row r="877" spans="1:1" ht="14.25" customHeight="1">
      <c r="A877" s="117"/>
    </row>
    <row r="878" spans="1:1" ht="14.25" customHeight="1">
      <c r="A878" s="117"/>
    </row>
    <row r="879" spans="1:1" ht="14.25" customHeight="1">
      <c r="A879" s="117"/>
    </row>
    <row r="880" spans="1:1" ht="14.25" customHeight="1">
      <c r="A880" s="117"/>
    </row>
    <row r="881" spans="1:1" ht="14.25" customHeight="1">
      <c r="A881" s="117"/>
    </row>
    <row r="882" spans="1:1" ht="14.25" customHeight="1">
      <c r="A882" s="117"/>
    </row>
    <row r="883" spans="1:1" ht="14.25" customHeight="1">
      <c r="A883" s="117"/>
    </row>
    <row r="884" spans="1:1" ht="14.25" customHeight="1">
      <c r="A884" s="117"/>
    </row>
    <row r="885" spans="1:1" ht="14.25" customHeight="1">
      <c r="A885" s="117"/>
    </row>
    <row r="886" spans="1:1" ht="14.25" customHeight="1">
      <c r="A886" s="117"/>
    </row>
    <row r="887" spans="1:1" ht="14.25" customHeight="1">
      <c r="A887" s="117"/>
    </row>
    <row r="888" spans="1:1" ht="14.25" customHeight="1">
      <c r="A888" s="117"/>
    </row>
    <row r="889" spans="1:1" ht="14.25" customHeight="1">
      <c r="A889" s="117"/>
    </row>
    <row r="890" spans="1:1" ht="14.25" customHeight="1">
      <c r="A890" s="117"/>
    </row>
    <row r="891" spans="1:1" ht="14.25" customHeight="1">
      <c r="A891" s="117"/>
    </row>
    <row r="892" spans="1:1" ht="14.25" customHeight="1">
      <c r="A892" s="117"/>
    </row>
    <row r="893" spans="1:1" ht="14.25" customHeight="1">
      <c r="A893" s="117"/>
    </row>
    <row r="894" spans="1:1" ht="14.25" customHeight="1">
      <c r="A894" s="117"/>
    </row>
    <row r="895" spans="1:1" ht="14.25" customHeight="1">
      <c r="A895" s="117"/>
    </row>
    <row r="896" spans="1:1" ht="14.25" customHeight="1">
      <c r="A896" s="117"/>
    </row>
    <row r="897" spans="1:1" ht="14.25" customHeight="1">
      <c r="A897" s="117"/>
    </row>
    <row r="898" spans="1:1" ht="14.25" customHeight="1">
      <c r="A898" s="117"/>
    </row>
    <row r="899" spans="1:1" ht="14.25" customHeight="1">
      <c r="A899" s="117"/>
    </row>
    <row r="900" spans="1:1" ht="14.25" customHeight="1">
      <c r="A900" s="117"/>
    </row>
    <row r="901" spans="1:1" ht="14.25" customHeight="1">
      <c r="A901" s="117"/>
    </row>
    <row r="902" spans="1:1" ht="14.25" customHeight="1">
      <c r="A902" s="117"/>
    </row>
    <row r="903" spans="1:1" ht="14.25" customHeight="1">
      <c r="A903" s="117"/>
    </row>
    <row r="904" spans="1:1" ht="14.25" customHeight="1">
      <c r="A904" s="117"/>
    </row>
    <row r="905" spans="1:1" ht="14.25" customHeight="1">
      <c r="A905" s="117"/>
    </row>
    <row r="906" spans="1:1" ht="14.25" customHeight="1">
      <c r="A906" s="117"/>
    </row>
    <row r="907" spans="1:1" ht="14.25" customHeight="1">
      <c r="A907" s="117"/>
    </row>
    <row r="908" spans="1:1" ht="14.25" customHeight="1">
      <c r="A908" s="117"/>
    </row>
    <row r="909" spans="1:1" ht="14.25" customHeight="1">
      <c r="A909" s="117"/>
    </row>
    <row r="910" spans="1:1" ht="14.25" customHeight="1">
      <c r="A910" s="117"/>
    </row>
    <row r="911" spans="1:1" ht="14.25" customHeight="1">
      <c r="A911" s="117"/>
    </row>
    <row r="912" spans="1:1" ht="14.25" customHeight="1">
      <c r="A912" s="117"/>
    </row>
    <row r="913" spans="1:1" ht="14.25" customHeight="1">
      <c r="A913" s="117"/>
    </row>
    <row r="914" spans="1:1" ht="14.25" customHeight="1">
      <c r="A914" s="117"/>
    </row>
    <row r="915" spans="1:1" ht="14.25" customHeight="1">
      <c r="A915" s="117"/>
    </row>
    <row r="916" spans="1:1" ht="14.25" customHeight="1">
      <c r="A916" s="117"/>
    </row>
    <row r="917" spans="1:1" ht="14.25" customHeight="1">
      <c r="A917" s="117"/>
    </row>
    <row r="918" spans="1:1" ht="14.25" customHeight="1">
      <c r="A918" s="117"/>
    </row>
    <row r="919" spans="1:1" ht="14.25" customHeight="1">
      <c r="A919" s="117"/>
    </row>
    <row r="920" spans="1:1" ht="14.25" customHeight="1">
      <c r="A920" s="117"/>
    </row>
    <row r="921" spans="1:1" ht="14.25" customHeight="1">
      <c r="A921" s="117"/>
    </row>
    <row r="922" spans="1:1" ht="14.25" customHeight="1">
      <c r="A922" s="117"/>
    </row>
    <row r="923" spans="1:1" ht="14.25" customHeight="1">
      <c r="A923" s="117"/>
    </row>
    <row r="924" spans="1:1" ht="14.25" customHeight="1">
      <c r="A924" s="117"/>
    </row>
    <row r="925" spans="1:1" ht="14.25" customHeight="1">
      <c r="A925" s="117"/>
    </row>
    <row r="926" spans="1:1" ht="14.25" customHeight="1">
      <c r="A926" s="117"/>
    </row>
    <row r="927" spans="1:1" ht="14.25" customHeight="1">
      <c r="A927" s="117"/>
    </row>
    <row r="928" spans="1:1" ht="14.25" customHeight="1">
      <c r="A928" s="117"/>
    </row>
    <row r="929" spans="1:1" ht="14.25" customHeight="1">
      <c r="A929" s="117"/>
    </row>
    <row r="930" spans="1:1" ht="14.25" customHeight="1">
      <c r="A930" s="117"/>
    </row>
    <row r="931" spans="1:1" ht="14.25" customHeight="1">
      <c r="A931" s="117"/>
    </row>
    <row r="932" spans="1:1" ht="14.25" customHeight="1">
      <c r="A932" s="117"/>
    </row>
    <row r="933" spans="1:1" ht="14.25" customHeight="1">
      <c r="A933" s="117"/>
    </row>
    <row r="934" spans="1:1" ht="14.25" customHeight="1">
      <c r="A934" s="117"/>
    </row>
    <row r="935" spans="1:1" ht="14.25" customHeight="1">
      <c r="A935" s="117"/>
    </row>
    <row r="936" spans="1:1" ht="14.25" customHeight="1">
      <c r="A936" s="117"/>
    </row>
    <row r="937" spans="1:1" ht="14.25" customHeight="1">
      <c r="A937" s="117"/>
    </row>
    <row r="938" spans="1:1" ht="14.25" customHeight="1">
      <c r="A938" s="117"/>
    </row>
    <row r="939" spans="1:1" ht="14.25" customHeight="1">
      <c r="A939" s="117"/>
    </row>
    <row r="940" spans="1:1" ht="14.25" customHeight="1">
      <c r="A940" s="117"/>
    </row>
    <row r="941" spans="1:1" ht="14.25" customHeight="1">
      <c r="A941" s="117"/>
    </row>
    <row r="942" spans="1:1" ht="14.25" customHeight="1">
      <c r="A942" s="117"/>
    </row>
    <row r="943" spans="1:1" ht="14.25" customHeight="1">
      <c r="A943" s="117"/>
    </row>
    <row r="944" spans="1:1" ht="14.25" customHeight="1">
      <c r="A944" s="117"/>
    </row>
    <row r="945" spans="1:1" ht="14.25" customHeight="1">
      <c r="A945" s="117"/>
    </row>
    <row r="946" spans="1:1" ht="14.25" customHeight="1">
      <c r="A946" s="117"/>
    </row>
    <row r="947" spans="1:1" ht="14.25" customHeight="1">
      <c r="A947" s="117"/>
    </row>
    <row r="948" spans="1:1" ht="14.25" customHeight="1">
      <c r="A948" s="117"/>
    </row>
    <row r="949" spans="1:1" ht="14.25" customHeight="1">
      <c r="A949" s="117"/>
    </row>
    <row r="950" spans="1:1" ht="14.25" customHeight="1">
      <c r="A950" s="117"/>
    </row>
    <row r="951" spans="1:1" ht="14.25" customHeight="1">
      <c r="A951" s="117"/>
    </row>
    <row r="952" spans="1:1" ht="14.25" customHeight="1">
      <c r="A952" s="117"/>
    </row>
    <row r="953" spans="1:1" ht="14.25" customHeight="1">
      <c r="A953" s="117"/>
    </row>
    <row r="954" spans="1:1" ht="14.25" customHeight="1">
      <c r="A954" s="117"/>
    </row>
    <row r="955" spans="1:1" ht="14.25" customHeight="1">
      <c r="A955" s="117"/>
    </row>
    <row r="956" spans="1:1" ht="14.25" customHeight="1">
      <c r="A956" s="117"/>
    </row>
    <row r="957" spans="1:1" ht="14.25" customHeight="1">
      <c r="A957" s="117"/>
    </row>
    <row r="958" spans="1:1" ht="14.25" customHeight="1">
      <c r="A958" s="117"/>
    </row>
    <row r="959" spans="1:1" ht="14.25" customHeight="1">
      <c r="A959" s="117"/>
    </row>
    <row r="960" spans="1:1" ht="14.25" customHeight="1">
      <c r="A960" s="117"/>
    </row>
    <row r="961" spans="1:1" ht="14.25" customHeight="1">
      <c r="A961" s="117"/>
    </row>
    <row r="962" spans="1:1" ht="14.25" customHeight="1">
      <c r="A962" s="117"/>
    </row>
    <row r="963" spans="1:1" ht="14.25" customHeight="1">
      <c r="A963" s="117"/>
    </row>
    <row r="964" spans="1:1" ht="14.25" customHeight="1">
      <c r="A964" s="117"/>
    </row>
    <row r="965" spans="1:1" ht="14.25" customHeight="1">
      <c r="A965" s="117"/>
    </row>
    <row r="966" spans="1:1" ht="14.25" customHeight="1">
      <c r="A966" s="117"/>
    </row>
    <row r="967" spans="1:1" ht="14.25" customHeight="1">
      <c r="A967" s="117"/>
    </row>
    <row r="968" spans="1:1" ht="14.25" customHeight="1">
      <c r="A968" s="117"/>
    </row>
    <row r="969" spans="1:1" ht="14.25" customHeight="1">
      <c r="A969" s="117"/>
    </row>
    <row r="970" spans="1:1" ht="14.25" customHeight="1">
      <c r="A970" s="117"/>
    </row>
    <row r="971" spans="1:1" ht="14.25" customHeight="1">
      <c r="A971" s="117"/>
    </row>
    <row r="972" spans="1:1" ht="14.25" customHeight="1">
      <c r="A972" s="117"/>
    </row>
    <row r="973" spans="1:1" ht="14.25" customHeight="1">
      <c r="A973" s="117"/>
    </row>
    <row r="974" spans="1:1" ht="14.25" customHeight="1">
      <c r="A974" s="117"/>
    </row>
    <row r="975" spans="1:1" ht="14.25" customHeight="1">
      <c r="A975" s="117"/>
    </row>
    <row r="976" spans="1:1" ht="14.25" customHeight="1">
      <c r="A976" s="117"/>
    </row>
    <row r="977" spans="1:1" ht="14.25" customHeight="1">
      <c r="A977" s="117"/>
    </row>
    <row r="978" spans="1:1" ht="14.25" customHeight="1">
      <c r="A978" s="117"/>
    </row>
    <row r="979" spans="1:1" ht="14.25" customHeight="1">
      <c r="A979" s="117"/>
    </row>
    <row r="980" spans="1:1" ht="14.25" customHeight="1">
      <c r="A980" s="117"/>
    </row>
    <row r="981" spans="1:1" ht="14.25" customHeight="1">
      <c r="A981" s="117"/>
    </row>
    <row r="982" spans="1:1" ht="14.25" customHeight="1">
      <c r="A982" s="117"/>
    </row>
    <row r="983" spans="1:1" ht="14.25" customHeight="1">
      <c r="A983" s="117"/>
    </row>
    <row r="984" spans="1:1" ht="14.25" customHeight="1">
      <c r="A984" s="117"/>
    </row>
    <row r="985" spans="1:1" ht="14.25" customHeight="1">
      <c r="A985" s="117"/>
    </row>
    <row r="986" spans="1:1" ht="14.25" customHeight="1">
      <c r="A986" s="117"/>
    </row>
    <row r="987" spans="1:1" ht="14.25" customHeight="1">
      <c r="A987" s="117"/>
    </row>
    <row r="988" spans="1:1" ht="14.25" customHeight="1">
      <c r="A988" s="117"/>
    </row>
    <row r="989" spans="1:1" ht="14.25" customHeight="1">
      <c r="A989" s="117"/>
    </row>
    <row r="990" spans="1:1" ht="14.25" customHeight="1">
      <c r="A990" s="117"/>
    </row>
    <row r="991" spans="1:1" ht="14.25" customHeight="1">
      <c r="A991" s="117"/>
    </row>
    <row r="992" spans="1:1" ht="14.25" customHeight="1">
      <c r="A992" s="117"/>
    </row>
    <row r="993" spans="1:1" ht="14.25" customHeight="1">
      <c r="A993" s="117"/>
    </row>
    <row r="994" spans="1:1" ht="14.25" customHeight="1">
      <c r="A994" s="117"/>
    </row>
    <row r="995" spans="1:1" ht="14.25" customHeight="1">
      <c r="A995" s="117"/>
    </row>
    <row r="996" spans="1:1" ht="14.25" customHeight="1">
      <c r="A996" s="117"/>
    </row>
    <row r="997" spans="1:1" ht="14.25" customHeight="1">
      <c r="A997" s="117"/>
    </row>
    <row r="998" spans="1:1" ht="14.25" customHeight="1">
      <c r="A998" s="117"/>
    </row>
    <row r="999" spans="1:1" ht="14.25" customHeight="1">
      <c r="A999" s="117"/>
    </row>
    <row r="1000" spans="1:1" ht="14.25" customHeight="1">
      <c r="A1000" s="117"/>
    </row>
  </sheetData>
  <autoFilter ref="A1:K1" xr:uid="{00000000-0009-0000-0000-000003000000}"/>
  <mergeCells count="13">
    <mergeCell ref="A38:A40"/>
    <mergeCell ref="A2:A4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</mergeCells>
  <pageMargins left="0.511811024" right="0.511811024" top="0.78740157499999996" bottom="0.78740157499999996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>
      <selection sqref="A1:A2"/>
    </sheetView>
  </sheetViews>
  <sheetFormatPr defaultColWidth="12.6640625" defaultRowHeight="15" customHeight="1"/>
  <cols>
    <col min="1" max="1" width="56.6640625" customWidth="1"/>
    <col min="2" max="2" width="17.109375" customWidth="1"/>
    <col min="3" max="4" width="18.33203125" customWidth="1"/>
    <col min="5" max="5" width="14.44140625" customWidth="1"/>
    <col min="6" max="6" width="17.88671875" customWidth="1"/>
    <col min="7" max="7" width="27" customWidth="1"/>
    <col min="8" max="8" width="12.88671875" customWidth="1"/>
    <col min="9" max="26" width="8.6640625" customWidth="1"/>
  </cols>
  <sheetData>
    <row r="1" spans="1:26" ht="14.25" customHeight="1">
      <c r="A1" s="256" t="s">
        <v>604</v>
      </c>
      <c r="B1" s="257">
        <v>2026</v>
      </c>
      <c r="C1" s="258"/>
      <c r="D1" s="258"/>
      <c r="E1" s="258"/>
      <c r="F1" s="258"/>
      <c r="G1" s="259"/>
    </row>
    <row r="2" spans="1:26" ht="14.25" customHeight="1">
      <c r="A2" s="255"/>
      <c r="B2" s="260"/>
      <c r="C2" s="261"/>
      <c r="D2" s="261"/>
      <c r="E2" s="261"/>
      <c r="F2" s="261"/>
      <c r="G2" s="262"/>
    </row>
    <row r="3" spans="1:26" ht="30" customHeight="1">
      <c r="A3" s="119" t="s">
        <v>605</v>
      </c>
      <c r="B3" s="120" t="s">
        <v>5</v>
      </c>
      <c r="C3" s="121" t="s">
        <v>606</v>
      </c>
      <c r="D3" s="122" t="s">
        <v>607</v>
      </c>
      <c r="E3" s="123" t="s">
        <v>608</v>
      </c>
      <c r="F3" s="122" t="s">
        <v>609</v>
      </c>
      <c r="G3" s="124" t="s">
        <v>610</v>
      </c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14.25" customHeight="1">
      <c r="A4" s="126" t="s">
        <v>8</v>
      </c>
      <c r="B4" s="127">
        <v>2387546.4</v>
      </c>
      <c r="C4" s="128">
        <v>19</v>
      </c>
      <c r="D4" s="129">
        <v>1</v>
      </c>
      <c r="E4" s="130">
        <v>0</v>
      </c>
      <c r="F4" s="129">
        <v>0</v>
      </c>
      <c r="G4" s="131" t="s">
        <v>611</v>
      </c>
    </row>
    <row r="5" spans="1:26" ht="14.25" customHeight="1">
      <c r="A5" s="126" t="s">
        <v>9</v>
      </c>
      <c r="B5" s="23">
        <v>742687.2</v>
      </c>
      <c r="C5" s="132">
        <v>8</v>
      </c>
      <c r="D5" s="129">
        <v>1</v>
      </c>
      <c r="E5" s="130">
        <v>0</v>
      </c>
      <c r="F5" s="133"/>
      <c r="G5" s="131" t="s">
        <v>611</v>
      </c>
    </row>
    <row r="6" spans="1:26" ht="14.25" customHeight="1">
      <c r="A6" s="134" t="s">
        <v>612</v>
      </c>
      <c r="B6" s="135" t="s">
        <v>5</v>
      </c>
      <c r="C6" s="136"/>
      <c r="D6" s="137"/>
      <c r="E6" s="135"/>
      <c r="F6" s="20"/>
      <c r="G6" s="138" t="s">
        <v>610</v>
      </c>
    </row>
    <row r="7" spans="1:26" ht="14.25" customHeight="1">
      <c r="A7" s="126" t="s">
        <v>10</v>
      </c>
      <c r="B7" s="23">
        <v>775548.04800000018</v>
      </c>
      <c r="C7" s="132">
        <v>10</v>
      </c>
      <c r="D7" s="133">
        <v>0.49</v>
      </c>
      <c r="E7" s="139">
        <v>392445.82</v>
      </c>
      <c r="F7" s="133">
        <f>E7/B7</f>
        <v>0.50602386404304367</v>
      </c>
      <c r="G7" s="131" t="s">
        <v>611</v>
      </c>
    </row>
    <row r="8" spans="1:26" ht="14.25" customHeight="1">
      <c r="A8" s="134" t="s">
        <v>613</v>
      </c>
      <c r="B8" s="135" t="s">
        <v>5</v>
      </c>
      <c r="C8" s="136"/>
      <c r="D8" s="137"/>
      <c r="E8" s="135"/>
      <c r="F8" s="20"/>
      <c r="G8" s="138" t="s">
        <v>610</v>
      </c>
    </row>
    <row r="9" spans="1:26" ht="14.25" customHeight="1">
      <c r="A9" s="126" t="s">
        <v>11</v>
      </c>
      <c r="B9" s="23">
        <v>301308.28000000003</v>
      </c>
      <c r="C9" s="128">
        <v>10</v>
      </c>
      <c r="D9" s="129">
        <v>0.57999999999999996</v>
      </c>
      <c r="E9" s="130">
        <v>125962.67</v>
      </c>
      <c r="F9" s="129">
        <f>E9/B9</f>
        <v>0.41805246772508203</v>
      </c>
      <c r="G9" s="131" t="s">
        <v>611</v>
      </c>
    </row>
    <row r="10" spans="1:26" ht="14.25" customHeight="1">
      <c r="A10" s="134" t="s">
        <v>614</v>
      </c>
      <c r="B10" s="135" t="s">
        <v>5</v>
      </c>
      <c r="C10" s="136"/>
      <c r="D10" s="137"/>
      <c r="E10" s="135"/>
      <c r="F10" s="20"/>
      <c r="G10" s="138" t="s">
        <v>610</v>
      </c>
    </row>
    <row r="11" spans="1:26" ht="14.25" customHeight="1">
      <c r="A11" s="126" t="s">
        <v>13</v>
      </c>
      <c r="B11" s="23">
        <v>200000</v>
      </c>
      <c r="C11" s="128">
        <v>7</v>
      </c>
      <c r="D11" s="129">
        <v>0.55000000000000004</v>
      </c>
      <c r="E11" s="130">
        <v>90000</v>
      </c>
      <c r="F11" s="129">
        <v>0.45</v>
      </c>
      <c r="G11" s="131" t="s">
        <v>611</v>
      </c>
    </row>
    <row r="12" spans="1:26" ht="14.25" customHeight="1">
      <c r="A12" s="126" t="s">
        <v>14</v>
      </c>
      <c r="B12" s="23">
        <v>150000</v>
      </c>
      <c r="C12" s="128">
        <v>0</v>
      </c>
      <c r="D12" s="129">
        <v>1</v>
      </c>
      <c r="E12" s="130">
        <v>0</v>
      </c>
      <c r="F12" s="129">
        <v>0</v>
      </c>
      <c r="G12" s="131" t="s">
        <v>611</v>
      </c>
    </row>
    <row r="13" spans="1:26" ht="14.25" customHeight="1">
      <c r="A13" s="126" t="s">
        <v>15</v>
      </c>
      <c r="B13" s="23">
        <v>100000</v>
      </c>
      <c r="C13" s="132">
        <v>2</v>
      </c>
      <c r="D13" s="129">
        <v>1</v>
      </c>
      <c r="E13" s="130">
        <v>0</v>
      </c>
      <c r="F13" s="129">
        <v>0</v>
      </c>
      <c r="G13" s="140" t="s">
        <v>615</v>
      </c>
    </row>
    <row r="14" spans="1:26" ht="14.25" customHeight="1">
      <c r="A14" s="134" t="s">
        <v>616</v>
      </c>
      <c r="B14" s="135" t="s">
        <v>5</v>
      </c>
      <c r="C14" s="136"/>
      <c r="D14" s="137"/>
      <c r="E14" s="135"/>
      <c r="F14" s="20"/>
      <c r="G14" s="138" t="s">
        <v>610</v>
      </c>
    </row>
    <row r="15" spans="1:26" ht="14.25" customHeight="1">
      <c r="A15" s="126" t="s">
        <v>22</v>
      </c>
      <c r="B15" s="23">
        <v>51044.84</v>
      </c>
      <c r="C15" s="128">
        <v>1</v>
      </c>
      <c r="D15" s="129">
        <v>1</v>
      </c>
      <c r="E15" s="130">
        <v>0</v>
      </c>
      <c r="F15" s="129">
        <v>0</v>
      </c>
      <c r="G15" s="131" t="s">
        <v>611</v>
      </c>
      <c r="H15" s="2"/>
    </row>
    <row r="16" spans="1:26" ht="14.25" customHeight="1">
      <c r="A16" s="126" t="s">
        <v>24</v>
      </c>
      <c r="B16" s="23">
        <v>4100</v>
      </c>
      <c r="C16" s="128">
        <v>0</v>
      </c>
      <c r="D16" s="129">
        <v>1</v>
      </c>
      <c r="E16" s="130">
        <v>0</v>
      </c>
      <c r="F16" s="129">
        <v>0</v>
      </c>
      <c r="G16" s="131" t="s">
        <v>611</v>
      </c>
    </row>
    <row r="17" spans="1:7" ht="14.25" customHeight="1">
      <c r="A17" s="126" t="s">
        <v>617</v>
      </c>
      <c r="B17" s="23">
        <v>15000</v>
      </c>
      <c r="C17" s="128">
        <v>0</v>
      </c>
      <c r="D17" s="129">
        <v>1</v>
      </c>
      <c r="E17" s="130">
        <v>0</v>
      </c>
      <c r="F17" s="129">
        <v>0</v>
      </c>
      <c r="G17" s="131" t="s">
        <v>611</v>
      </c>
    </row>
    <row r="18" spans="1:7" ht="14.25" customHeight="1">
      <c r="A18" s="263" t="s">
        <v>26</v>
      </c>
      <c r="B18" s="265">
        <f>SUM(B4:B17)</f>
        <v>4727234.7680000002</v>
      </c>
      <c r="C18" s="141"/>
      <c r="D18" s="142"/>
      <c r="E18" s="256">
        <f>SUM(E4:E17)</f>
        <v>608408.49</v>
      </c>
      <c r="F18" s="267">
        <f>E18/B18</f>
        <v>0.1287028294254583</v>
      </c>
      <c r="G18" s="143"/>
    </row>
    <row r="19" spans="1:7" ht="14.25" customHeight="1">
      <c r="A19" s="264"/>
      <c r="B19" s="266"/>
      <c r="C19" s="144"/>
      <c r="D19" s="145"/>
      <c r="E19" s="255"/>
      <c r="F19" s="264"/>
      <c r="G19" s="146"/>
    </row>
    <row r="20" spans="1:7" ht="14.25" customHeight="1">
      <c r="B20" s="2"/>
      <c r="C20" s="109"/>
      <c r="D20" s="4"/>
      <c r="E20" s="147"/>
      <c r="F20" s="4"/>
      <c r="G20" s="109"/>
    </row>
    <row r="21" spans="1:7" ht="14.25" customHeight="1">
      <c r="B21" s="2"/>
      <c r="C21" s="109"/>
      <c r="D21" s="4"/>
      <c r="E21" s="147"/>
      <c r="F21" s="4"/>
      <c r="G21" s="109"/>
    </row>
    <row r="22" spans="1:7" ht="14.25" customHeight="1">
      <c r="B22" s="2"/>
      <c r="C22" s="109"/>
      <c r="D22" s="4"/>
      <c r="E22" s="147"/>
      <c r="F22" s="4"/>
      <c r="G22" s="109"/>
    </row>
    <row r="23" spans="1:7" ht="14.25" customHeight="1">
      <c r="B23" s="2"/>
      <c r="C23" s="109"/>
      <c r="D23" s="4"/>
      <c r="E23" s="147"/>
      <c r="F23" s="4"/>
      <c r="G23" s="109"/>
    </row>
    <row r="24" spans="1:7" ht="14.25" customHeight="1">
      <c r="B24" s="2"/>
      <c r="C24" s="109"/>
      <c r="D24" s="4"/>
      <c r="E24" s="147"/>
      <c r="F24" s="4"/>
      <c r="G24" s="109"/>
    </row>
    <row r="25" spans="1:7" ht="14.25" customHeight="1">
      <c r="B25" s="2"/>
      <c r="C25" s="109"/>
      <c r="D25" s="4"/>
      <c r="E25" s="147"/>
      <c r="F25" s="4"/>
      <c r="G25" s="109"/>
    </row>
    <row r="26" spans="1:7" ht="14.25" customHeight="1">
      <c r="B26" s="2"/>
      <c r="C26" s="109"/>
      <c r="D26" s="4"/>
      <c r="E26" s="147"/>
      <c r="F26" s="4"/>
      <c r="G26" s="109"/>
    </row>
    <row r="27" spans="1:7" ht="14.25" customHeight="1">
      <c r="B27" s="2"/>
      <c r="C27" s="109"/>
      <c r="D27" s="4"/>
      <c r="E27" s="147"/>
      <c r="F27" s="4"/>
      <c r="G27" s="109"/>
    </row>
    <row r="28" spans="1:7" ht="14.25" customHeight="1">
      <c r="B28" s="2"/>
      <c r="C28" s="109"/>
      <c r="D28" s="4"/>
      <c r="E28" s="147"/>
      <c r="F28" s="4"/>
      <c r="G28" s="109"/>
    </row>
    <row r="29" spans="1:7" ht="14.25" customHeight="1">
      <c r="B29" s="2"/>
      <c r="C29" s="109"/>
      <c r="D29" s="4"/>
      <c r="E29" s="147"/>
      <c r="F29" s="4"/>
      <c r="G29" s="109"/>
    </row>
    <row r="30" spans="1:7" ht="14.25" customHeight="1">
      <c r="B30" s="2"/>
      <c r="C30" s="109"/>
      <c r="D30" s="4"/>
      <c r="E30" s="147"/>
      <c r="F30" s="4"/>
      <c r="G30" s="109"/>
    </row>
    <row r="31" spans="1:7" ht="14.25" customHeight="1">
      <c r="B31" s="2"/>
      <c r="C31" s="109"/>
      <c r="D31" s="4"/>
      <c r="E31" s="147"/>
      <c r="F31" s="4"/>
      <c r="G31" s="109"/>
    </row>
    <row r="32" spans="1:7" ht="14.25" customHeight="1">
      <c r="B32" s="2"/>
      <c r="C32" s="109"/>
      <c r="D32" s="4"/>
      <c r="E32" s="147"/>
      <c r="F32" s="4"/>
      <c r="G32" s="109"/>
    </row>
    <row r="33" spans="2:7" ht="14.25" customHeight="1">
      <c r="B33" s="2"/>
      <c r="C33" s="109"/>
      <c r="D33" s="4"/>
      <c r="E33" s="147"/>
      <c r="F33" s="4"/>
      <c r="G33" s="109"/>
    </row>
    <row r="34" spans="2:7" ht="14.25" customHeight="1">
      <c r="B34" s="2"/>
      <c r="C34" s="109"/>
      <c r="D34" s="4"/>
      <c r="E34" s="147"/>
      <c r="F34" s="4"/>
      <c r="G34" s="109"/>
    </row>
    <row r="35" spans="2:7" ht="14.25" customHeight="1">
      <c r="B35" s="2"/>
      <c r="C35" s="109"/>
      <c r="D35" s="4"/>
      <c r="E35" s="147"/>
      <c r="F35" s="4"/>
      <c r="G35" s="109"/>
    </row>
    <row r="36" spans="2:7" ht="14.25" customHeight="1">
      <c r="B36" s="2"/>
      <c r="C36" s="109"/>
      <c r="D36" s="4"/>
      <c r="E36" s="147"/>
      <c r="F36" s="4"/>
      <c r="G36" s="109"/>
    </row>
    <row r="37" spans="2:7" ht="14.25" customHeight="1">
      <c r="B37" s="2"/>
      <c r="C37" s="109"/>
      <c r="D37" s="4"/>
      <c r="E37" s="147"/>
      <c r="F37" s="4"/>
      <c r="G37" s="109"/>
    </row>
    <row r="38" spans="2:7" ht="14.25" customHeight="1">
      <c r="B38" s="2"/>
      <c r="C38" s="109"/>
      <c r="D38" s="4"/>
      <c r="E38" s="147"/>
      <c r="F38" s="4"/>
      <c r="G38" s="109"/>
    </row>
    <row r="39" spans="2:7" ht="14.25" customHeight="1">
      <c r="B39" s="2"/>
      <c r="C39" s="109"/>
      <c r="D39" s="4"/>
      <c r="E39" s="147"/>
      <c r="F39" s="4"/>
      <c r="G39" s="109"/>
    </row>
    <row r="40" spans="2:7" ht="14.25" customHeight="1">
      <c r="B40" s="2"/>
      <c r="C40" s="109"/>
      <c r="D40" s="4"/>
      <c r="E40" s="147"/>
      <c r="F40" s="4"/>
      <c r="G40" s="109"/>
    </row>
    <row r="41" spans="2:7" ht="14.25" customHeight="1">
      <c r="B41" s="2"/>
      <c r="C41" s="109"/>
      <c r="D41" s="4"/>
      <c r="E41" s="147"/>
      <c r="F41" s="4"/>
      <c r="G41" s="109"/>
    </row>
    <row r="42" spans="2:7" ht="14.25" customHeight="1">
      <c r="B42" s="2"/>
      <c r="C42" s="109"/>
      <c r="D42" s="4"/>
      <c r="E42" s="147"/>
      <c r="F42" s="4"/>
      <c r="G42" s="109"/>
    </row>
    <row r="43" spans="2:7" ht="14.25" customHeight="1">
      <c r="B43" s="2"/>
      <c r="C43" s="109"/>
      <c r="D43" s="4"/>
      <c r="E43" s="147"/>
      <c r="F43" s="4"/>
      <c r="G43" s="109"/>
    </row>
    <row r="44" spans="2:7" ht="14.25" customHeight="1">
      <c r="B44" s="2"/>
      <c r="C44" s="109"/>
      <c r="D44" s="4"/>
      <c r="E44" s="147"/>
      <c r="F44" s="4"/>
      <c r="G44" s="109"/>
    </row>
    <row r="45" spans="2:7" ht="14.25" customHeight="1">
      <c r="B45" s="2"/>
      <c r="C45" s="109"/>
      <c r="D45" s="4"/>
      <c r="E45" s="147"/>
      <c r="F45" s="4"/>
      <c r="G45" s="109"/>
    </row>
    <row r="46" spans="2:7" ht="14.25" customHeight="1">
      <c r="B46" s="2"/>
      <c r="C46" s="109"/>
      <c r="D46" s="4"/>
      <c r="E46" s="147"/>
      <c r="F46" s="4"/>
      <c r="G46" s="109"/>
    </row>
    <row r="47" spans="2:7" ht="14.25" customHeight="1">
      <c r="B47" s="2"/>
      <c r="C47" s="109"/>
      <c r="D47" s="4"/>
      <c r="E47" s="147"/>
      <c r="F47" s="4"/>
      <c r="G47" s="109"/>
    </row>
    <row r="48" spans="2:7" ht="14.25" customHeight="1">
      <c r="B48" s="2"/>
      <c r="C48" s="109"/>
      <c r="D48" s="4"/>
      <c r="E48" s="147"/>
      <c r="F48" s="4"/>
      <c r="G48" s="109"/>
    </row>
    <row r="49" spans="2:7" ht="14.25" customHeight="1">
      <c r="B49" s="2"/>
      <c r="C49" s="109"/>
      <c r="D49" s="4"/>
      <c r="E49" s="147"/>
      <c r="F49" s="4"/>
      <c r="G49" s="109"/>
    </row>
    <row r="50" spans="2:7" ht="14.25" customHeight="1">
      <c r="B50" s="2"/>
      <c r="C50" s="109"/>
      <c r="D50" s="4"/>
      <c r="E50" s="147"/>
      <c r="F50" s="4"/>
      <c r="G50" s="109"/>
    </row>
    <row r="51" spans="2:7" ht="14.25" customHeight="1">
      <c r="B51" s="2"/>
      <c r="C51" s="109"/>
      <c r="D51" s="4"/>
      <c r="E51" s="147"/>
      <c r="F51" s="4"/>
      <c r="G51" s="109"/>
    </row>
    <row r="52" spans="2:7" ht="14.25" customHeight="1">
      <c r="B52" s="2"/>
      <c r="C52" s="109"/>
      <c r="D52" s="4"/>
      <c r="E52" s="147"/>
      <c r="F52" s="4"/>
      <c r="G52" s="109"/>
    </row>
    <row r="53" spans="2:7" ht="14.25" customHeight="1">
      <c r="B53" s="2"/>
      <c r="C53" s="109"/>
      <c r="D53" s="4"/>
      <c r="E53" s="147"/>
      <c r="F53" s="4"/>
      <c r="G53" s="109"/>
    </row>
    <row r="54" spans="2:7" ht="14.25" customHeight="1">
      <c r="B54" s="2"/>
      <c r="C54" s="109"/>
      <c r="D54" s="4"/>
      <c r="E54" s="147"/>
      <c r="F54" s="4"/>
      <c r="G54" s="109"/>
    </row>
    <row r="55" spans="2:7" ht="14.25" customHeight="1">
      <c r="B55" s="2"/>
      <c r="C55" s="109"/>
      <c r="D55" s="4"/>
      <c r="E55" s="147"/>
      <c r="F55" s="4"/>
      <c r="G55" s="109"/>
    </row>
    <row r="56" spans="2:7" ht="14.25" customHeight="1">
      <c r="B56" s="2"/>
      <c r="C56" s="109"/>
      <c r="D56" s="4"/>
      <c r="E56" s="147"/>
      <c r="F56" s="4"/>
      <c r="G56" s="109"/>
    </row>
    <row r="57" spans="2:7" ht="14.25" customHeight="1">
      <c r="B57" s="2"/>
      <c r="C57" s="109"/>
      <c r="D57" s="4"/>
      <c r="E57" s="147"/>
      <c r="F57" s="4"/>
      <c r="G57" s="109"/>
    </row>
    <row r="58" spans="2:7" ht="14.25" customHeight="1">
      <c r="B58" s="2"/>
      <c r="C58" s="109"/>
      <c r="D58" s="4"/>
      <c r="E58" s="147"/>
      <c r="F58" s="4"/>
      <c r="G58" s="109"/>
    </row>
    <row r="59" spans="2:7" ht="14.25" customHeight="1">
      <c r="B59" s="2"/>
      <c r="C59" s="109"/>
      <c r="D59" s="4"/>
      <c r="E59" s="147"/>
      <c r="F59" s="4"/>
      <c r="G59" s="109"/>
    </row>
    <row r="60" spans="2:7" ht="14.25" customHeight="1">
      <c r="B60" s="2"/>
      <c r="C60" s="109"/>
      <c r="D60" s="4"/>
      <c r="E60" s="147"/>
      <c r="F60" s="4"/>
      <c r="G60" s="109"/>
    </row>
    <row r="61" spans="2:7" ht="14.25" customHeight="1">
      <c r="B61" s="2"/>
      <c r="C61" s="109"/>
      <c r="D61" s="4"/>
      <c r="E61" s="147"/>
      <c r="F61" s="4"/>
      <c r="G61" s="109"/>
    </row>
    <row r="62" spans="2:7" ht="14.25" customHeight="1">
      <c r="B62" s="2"/>
      <c r="C62" s="109"/>
      <c r="D62" s="4"/>
      <c r="E62" s="147"/>
      <c r="F62" s="4"/>
      <c r="G62" s="109"/>
    </row>
    <row r="63" spans="2:7" ht="14.25" customHeight="1">
      <c r="B63" s="2"/>
      <c r="C63" s="109"/>
      <c r="D63" s="4"/>
      <c r="E63" s="147"/>
      <c r="F63" s="4"/>
      <c r="G63" s="109"/>
    </row>
    <row r="64" spans="2:7" ht="14.25" customHeight="1">
      <c r="B64" s="2"/>
      <c r="C64" s="109"/>
      <c r="D64" s="4"/>
      <c r="E64" s="147"/>
      <c r="F64" s="4"/>
      <c r="G64" s="109"/>
    </row>
    <row r="65" spans="2:7" ht="14.25" customHeight="1">
      <c r="B65" s="2"/>
      <c r="C65" s="109"/>
      <c r="D65" s="4"/>
      <c r="E65" s="147"/>
      <c r="F65" s="4"/>
      <c r="G65" s="109"/>
    </row>
    <row r="66" spans="2:7" ht="14.25" customHeight="1">
      <c r="B66" s="2"/>
      <c r="C66" s="109"/>
      <c r="D66" s="4"/>
      <c r="E66" s="147"/>
      <c r="F66" s="4"/>
      <c r="G66" s="109"/>
    </row>
    <row r="67" spans="2:7" ht="14.25" customHeight="1">
      <c r="B67" s="2"/>
      <c r="C67" s="109"/>
      <c r="D67" s="4"/>
      <c r="E67" s="147"/>
      <c r="F67" s="4"/>
      <c r="G67" s="109"/>
    </row>
    <row r="68" spans="2:7" ht="14.25" customHeight="1">
      <c r="B68" s="2"/>
      <c r="C68" s="109"/>
      <c r="D68" s="4"/>
      <c r="E68" s="147"/>
      <c r="F68" s="4"/>
      <c r="G68" s="109"/>
    </row>
    <row r="69" spans="2:7" ht="14.25" customHeight="1">
      <c r="B69" s="2"/>
      <c r="C69" s="109"/>
      <c r="D69" s="4"/>
      <c r="E69" s="147"/>
      <c r="F69" s="4"/>
      <c r="G69" s="109"/>
    </row>
    <row r="70" spans="2:7" ht="14.25" customHeight="1">
      <c r="B70" s="2"/>
      <c r="C70" s="109"/>
      <c r="D70" s="4"/>
      <c r="E70" s="147"/>
      <c r="F70" s="4"/>
      <c r="G70" s="109"/>
    </row>
    <row r="71" spans="2:7" ht="14.25" customHeight="1">
      <c r="B71" s="2"/>
      <c r="C71" s="109"/>
      <c r="D71" s="4"/>
      <c r="E71" s="147"/>
      <c r="F71" s="4"/>
      <c r="G71" s="109"/>
    </row>
    <row r="72" spans="2:7" ht="14.25" customHeight="1">
      <c r="B72" s="2"/>
      <c r="C72" s="109"/>
      <c r="D72" s="4"/>
      <c r="E72" s="147"/>
      <c r="F72" s="4"/>
      <c r="G72" s="109"/>
    </row>
    <row r="73" spans="2:7" ht="14.25" customHeight="1">
      <c r="B73" s="2"/>
      <c r="C73" s="109"/>
      <c r="D73" s="4"/>
      <c r="E73" s="147"/>
      <c r="F73" s="4"/>
      <c r="G73" s="109"/>
    </row>
    <row r="74" spans="2:7" ht="14.25" customHeight="1">
      <c r="B74" s="2"/>
      <c r="C74" s="109"/>
      <c r="D74" s="4"/>
      <c r="E74" s="147"/>
      <c r="F74" s="4"/>
      <c r="G74" s="109"/>
    </row>
    <row r="75" spans="2:7" ht="14.25" customHeight="1">
      <c r="B75" s="2"/>
      <c r="C75" s="109"/>
      <c r="D75" s="4"/>
      <c r="E75" s="147"/>
      <c r="F75" s="4"/>
      <c r="G75" s="109"/>
    </row>
    <row r="76" spans="2:7" ht="14.25" customHeight="1">
      <c r="B76" s="2"/>
      <c r="C76" s="109"/>
      <c r="D76" s="4"/>
      <c r="E76" s="147"/>
      <c r="F76" s="4"/>
      <c r="G76" s="109"/>
    </row>
    <row r="77" spans="2:7" ht="14.25" customHeight="1">
      <c r="B77" s="2"/>
      <c r="C77" s="109"/>
      <c r="D77" s="4"/>
      <c r="E77" s="147"/>
      <c r="F77" s="4"/>
      <c r="G77" s="109"/>
    </row>
    <row r="78" spans="2:7" ht="14.25" customHeight="1">
      <c r="B78" s="2"/>
      <c r="C78" s="109"/>
      <c r="D78" s="4"/>
      <c r="E78" s="147"/>
      <c r="F78" s="4"/>
      <c r="G78" s="109"/>
    </row>
    <row r="79" spans="2:7" ht="14.25" customHeight="1">
      <c r="B79" s="2"/>
      <c r="C79" s="109"/>
      <c r="D79" s="4"/>
      <c r="E79" s="147"/>
      <c r="F79" s="4"/>
      <c r="G79" s="109"/>
    </row>
    <row r="80" spans="2:7" ht="14.25" customHeight="1">
      <c r="B80" s="2"/>
      <c r="C80" s="109"/>
      <c r="D80" s="4"/>
      <c r="E80" s="147"/>
      <c r="F80" s="4"/>
      <c r="G80" s="109"/>
    </row>
    <row r="81" spans="2:7" ht="14.25" customHeight="1">
      <c r="B81" s="2"/>
      <c r="C81" s="109"/>
      <c r="D81" s="4"/>
      <c r="E81" s="147"/>
      <c r="F81" s="4"/>
      <c r="G81" s="109"/>
    </row>
    <row r="82" spans="2:7" ht="14.25" customHeight="1">
      <c r="B82" s="2"/>
      <c r="C82" s="109"/>
      <c r="D82" s="4"/>
      <c r="E82" s="147"/>
      <c r="F82" s="4"/>
      <c r="G82" s="109"/>
    </row>
    <row r="83" spans="2:7" ht="14.25" customHeight="1">
      <c r="B83" s="2"/>
      <c r="C83" s="109"/>
      <c r="D83" s="4"/>
      <c r="E83" s="147"/>
      <c r="F83" s="4"/>
      <c r="G83" s="109"/>
    </row>
    <row r="84" spans="2:7" ht="14.25" customHeight="1">
      <c r="B84" s="2"/>
      <c r="C84" s="109"/>
      <c r="D84" s="4"/>
      <c r="E84" s="147"/>
      <c r="F84" s="4"/>
      <c r="G84" s="109"/>
    </row>
    <row r="85" spans="2:7" ht="14.25" customHeight="1">
      <c r="B85" s="2"/>
      <c r="C85" s="109"/>
      <c r="D85" s="4"/>
      <c r="E85" s="147"/>
      <c r="F85" s="4"/>
      <c r="G85" s="109"/>
    </row>
    <row r="86" spans="2:7" ht="14.25" customHeight="1">
      <c r="B86" s="2"/>
      <c r="C86" s="109"/>
      <c r="D86" s="4"/>
      <c r="E86" s="147"/>
      <c r="F86" s="4"/>
      <c r="G86" s="109"/>
    </row>
    <row r="87" spans="2:7" ht="14.25" customHeight="1">
      <c r="B87" s="2"/>
      <c r="C87" s="109"/>
      <c r="D87" s="4"/>
      <c r="E87" s="147"/>
      <c r="F87" s="4"/>
      <c r="G87" s="109"/>
    </row>
    <row r="88" spans="2:7" ht="14.25" customHeight="1">
      <c r="B88" s="2"/>
      <c r="C88" s="109"/>
      <c r="D88" s="4"/>
      <c r="E88" s="147"/>
      <c r="F88" s="4"/>
      <c r="G88" s="109"/>
    </row>
    <row r="89" spans="2:7" ht="14.25" customHeight="1">
      <c r="B89" s="2"/>
      <c r="C89" s="109"/>
      <c r="D89" s="4"/>
      <c r="E89" s="147"/>
      <c r="F89" s="4"/>
      <c r="G89" s="109"/>
    </row>
    <row r="90" spans="2:7" ht="14.25" customHeight="1">
      <c r="B90" s="2"/>
      <c r="C90" s="109"/>
      <c r="D90" s="4"/>
      <c r="E90" s="147"/>
      <c r="F90" s="4"/>
      <c r="G90" s="109"/>
    </row>
    <row r="91" spans="2:7" ht="14.25" customHeight="1">
      <c r="B91" s="2"/>
      <c r="C91" s="109"/>
      <c r="D91" s="4"/>
      <c r="E91" s="147"/>
      <c r="F91" s="4"/>
      <c r="G91" s="109"/>
    </row>
    <row r="92" spans="2:7" ht="14.25" customHeight="1">
      <c r="B92" s="2"/>
      <c r="C92" s="109"/>
      <c r="D92" s="4"/>
      <c r="E92" s="147"/>
      <c r="F92" s="4"/>
      <c r="G92" s="109"/>
    </row>
    <row r="93" spans="2:7" ht="14.25" customHeight="1">
      <c r="B93" s="2"/>
      <c r="C93" s="109"/>
      <c r="D93" s="4"/>
      <c r="E93" s="147"/>
      <c r="F93" s="4"/>
      <c r="G93" s="109"/>
    </row>
    <row r="94" spans="2:7" ht="14.25" customHeight="1">
      <c r="B94" s="2"/>
      <c r="C94" s="109"/>
      <c r="D94" s="4"/>
      <c r="E94" s="147"/>
      <c r="F94" s="4"/>
      <c r="G94" s="109"/>
    </row>
    <row r="95" spans="2:7" ht="14.25" customHeight="1">
      <c r="B95" s="2"/>
      <c r="C95" s="109"/>
      <c r="D95" s="4"/>
      <c r="E95" s="147"/>
      <c r="F95" s="4"/>
      <c r="G95" s="109"/>
    </row>
    <row r="96" spans="2:7" ht="14.25" customHeight="1">
      <c r="B96" s="2"/>
      <c r="C96" s="109"/>
      <c r="D96" s="4"/>
      <c r="E96" s="147"/>
      <c r="F96" s="4"/>
      <c r="G96" s="109"/>
    </row>
    <row r="97" spans="2:7" ht="14.25" customHeight="1">
      <c r="B97" s="2"/>
      <c r="C97" s="109"/>
      <c r="D97" s="4"/>
      <c r="E97" s="147"/>
      <c r="F97" s="4"/>
      <c r="G97" s="109"/>
    </row>
    <row r="98" spans="2:7" ht="14.25" customHeight="1">
      <c r="B98" s="2"/>
      <c r="C98" s="109"/>
      <c r="D98" s="4"/>
      <c r="E98" s="147"/>
      <c r="F98" s="4"/>
      <c r="G98" s="109"/>
    </row>
    <row r="99" spans="2:7" ht="14.25" customHeight="1">
      <c r="B99" s="2"/>
      <c r="C99" s="109"/>
      <c r="D99" s="4"/>
      <c r="E99" s="147"/>
      <c r="F99" s="4"/>
      <c r="G99" s="109"/>
    </row>
    <row r="100" spans="2:7" ht="14.25" customHeight="1">
      <c r="B100" s="2"/>
      <c r="C100" s="109"/>
      <c r="D100" s="4"/>
      <c r="E100" s="147"/>
      <c r="F100" s="4"/>
      <c r="G100" s="109"/>
    </row>
    <row r="101" spans="2:7" ht="14.25" customHeight="1">
      <c r="B101" s="2"/>
      <c r="C101" s="109"/>
      <c r="D101" s="4"/>
      <c r="E101" s="147"/>
      <c r="F101" s="4"/>
      <c r="G101" s="109"/>
    </row>
    <row r="102" spans="2:7" ht="14.25" customHeight="1">
      <c r="B102" s="2"/>
      <c r="C102" s="109"/>
      <c r="D102" s="4"/>
      <c r="E102" s="147"/>
      <c r="F102" s="4"/>
      <c r="G102" s="109"/>
    </row>
    <row r="103" spans="2:7" ht="14.25" customHeight="1">
      <c r="B103" s="2"/>
      <c r="C103" s="109"/>
      <c r="D103" s="4"/>
      <c r="E103" s="147"/>
      <c r="F103" s="4"/>
      <c r="G103" s="109"/>
    </row>
    <row r="104" spans="2:7" ht="14.25" customHeight="1">
      <c r="B104" s="2"/>
      <c r="C104" s="109"/>
      <c r="D104" s="4"/>
      <c r="E104" s="147"/>
      <c r="F104" s="4"/>
      <c r="G104" s="109"/>
    </row>
    <row r="105" spans="2:7" ht="14.25" customHeight="1">
      <c r="B105" s="2"/>
      <c r="C105" s="109"/>
      <c r="D105" s="4"/>
      <c r="E105" s="147"/>
      <c r="F105" s="4"/>
      <c r="G105" s="109"/>
    </row>
    <row r="106" spans="2:7" ht="14.25" customHeight="1">
      <c r="B106" s="2"/>
      <c r="C106" s="109"/>
      <c r="D106" s="4"/>
      <c r="E106" s="147"/>
      <c r="F106" s="4"/>
      <c r="G106" s="109"/>
    </row>
    <row r="107" spans="2:7" ht="14.25" customHeight="1">
      <c r="B107" s="2"/>
      <c r="C107" s="109"/>
      <c r="D107" s="4"/>
      <c r="E107" s="147"/>
      <c r="F107" s="4"/>
      <c r="G107" s="109"/>
    </row>
    <row r="108" spans="2:7" ht="14.25" customHeight="1">
      <c r="B108" s="2"/>
      <c r="C108" s="109"/>
      <c r="D108" s="4"/>
      <c r="E108" s="147"/>
      <c r="F108" s="4"/>
      <c r="G108" s="109"/>
    </row>
    <row r="109" spans="2:7" ht="14.25" customHeight="1">
      <c r="B109" s="2"/>
      <c r="C109" s="109"/>
      <c r="D109" s="4"/>
      <c r="E109" s="147"/>
      <c r="F109" s="4"/>
      <c r="G109" s="109"/>
    </row>
    <row r="110" spans="2:7" ht="14.25" customHeight="1">
      <c r="B110" s="2"/>
      <c r="C110" s="109"/>
      <c r="D110" s="4"/>
      <c r="E110" s="147"/>
      <c r="F110" s="4"/>
      <c r="G110" s="109"/>
    </row>
    <row r="111" spans="2:7" ht="14.25" customHeight="1">
      <c r="B111" s="2"/>
      <c r="C111" s="109"/>
      <c r="D111" s="4"/>
      <c r="E111" s="147"/>
      <c r="F111" s="4"/>
      <c r="G111" s="109"/>
    </row>
    <row r="112" spans="2:7" ht="14.25" customHeight="1">
      <c r="B112" s="2"/>
      <c r="C112" s="109"/>
      <c r="D112" s="4"/>
      <c r="E112" s="147"/>
      <c r="F112" s="4"/>
      <c r="G112" s="109"/>
    </row>
    <row r="113" spans="2:7" ht="14.25" customHeight="1">
      <c r="B113" s="2"/>
      <c r="C113" s="109"/>
      <c r="D113" s="4"/>
      <c r="E113" s="147"/>
      <c r="F113" s="4"/>
      <c r="G113" s="109"/>
    </row>
    <row r="114" spans="2:7" ht="14.25" customHeight="1">
      <c r="B114" s="2"/>
      <c r="C114" s="109"/>
      <c r="D114" s="4"/>
      <c r="E114" s="147"/>
      <c r="F114" s="4"/>
      <c r="G114" s="109"/>
    </row>
    <row r="115" spans="2:7" ht="14.25" customHeight="1">
      <c r="B115" s="2"/>
      <c r="C115" s="109"/>
      <c r="D115" s="4"/>
      <c r="E115" s="147"/>
      <c r="F115" s="4"/>
      <c r="G115" s="109"/>
    </row>
    <row r="116" spans="2:7" ht="14.25" customHeight="1">
      <c r="B116" s="2"/>
      <c r="C116" s="109"/>
      <c r="D116" s="4"/>
      <c r="E116" s="147"/>
      <c r="F116" s="4"/>
      <c r="G116" s="109"/>
    </row>
    <row r="117" spans="2:7" ht="14.25" customHeight="1">
      <c r="B117" s="2"/>
      <c r="C117" s="109"/>
      <c r="D117" s="4"/>
      <c r="E117" s="147"/>
      <c r="F117" s="4"/>
      <c r="G117" s="109"/>
    </row>
    <row r="118" spans="2:7" ht="14.25" customHeight="1">
      <c r="B118" s="2"/>
      <c r="C118" s="109"/>
      <c r="D118" s="4"/>
      <c r="E118" s="147"/>
      <c r="F118" s="4"/>
      <c r="G118" s="109"/>
    </row>
    <row r="119" spans="2:7" ht="14.25" customHeight="1">
      <c r="B119" s="2"/>
      <c r="C119" s="109"/>
      <c r="D119" s="4"/>
      <c r="E119" s="147"/>
      <c r="F119" s="4"/>
      <c r="G119" s="109"/>
    </row>
    <row r="120" spans="2:7" ht="14.25" customHeight="1">
      <c r="B120" s="2"/>
      <c r="C120" s="109"/>
      <c r="D120" s="4"/>
      <c r="E120" s="147"/>
      <c r="F120" s="4"/>
      <c r="G120" s="109"/>
    </row>
    <row r="121" spans="2:7" ht="14.25" customHeight="1">
      <c r="B121" s="2"/>
      <c r="C121" s="109"/>
      <c r="D121" s="4"/>
      <c r="E121" s="147"/>
      <c r="F121" s="4"/>
      <c r="G121" s="109"/>
    </row>
    <row r="122" spans="2:7" ht="14.25" customHeight="1">
      <c r="B122" s="2"/>
      <c r="C122" s="109"/>
      <c r="D122" s="4"/>
      <c r="E122" s="147"/>
      <c r="F122" s="4"/>
      <c r="G122" s="109"/>
    </row>
    <row r="123" spans="2:7" ht="14.25" customHeight="1">
      <c r="B123" s="2"/>
      <c r="C123" s="109"/>
      <c r="D123" s="4"/>
      <c r="E123" s="147"/>
      <c r="F123" s="4"/>
      <c r="G123" s="109"/>
    </row>
    <row r="124" spans="2:7" ht="14.25" customHeight="1">
      <c r="B124" s="2"/>
      <c r="C124" s="109"/>
      <c r="D124" s="4"/>
      <c r="E124" s="147"/>
      <c r="F124" s="4"/>
      <c r="G124" s="109"/>
    </row>
    <row r="125" spans="2:7" ht="14.25" customHeight="1">
      <c r="B125" s="2"/>
      <c r="C125" s="109"/>
      <c r="D125" s="4"/>
      <c r="E125" s="147"/>
      <c r="F125" s="4"/>
      <c r="G125" s="109"/>
    </row>
    <row r="126" spans="2:7" ht="14.25" customHeight="1">
      <c r="B126" s="2"/>
      <c r="C126" s="109"/>
      <c r="D126" s="4"/>
      <c r="E126" s="147"/>
      <c r="F126" s="4"/>
      <c r="G126" s="109"/>
    </row>
    <row r="127" spans="2:7" ht="14.25" customHeight="1">
      <c r="B127" s="2"/>
      <c r="C127" s="109"/>
      <c r="D127" s="4"/>
      <c r="E127" s="147"/>
      <c r="F127" s="4"/>
      <c r="G127" s="109"/>
    </row>
    <row r="128" spans="2:7" ht="14.25" customHeight="1">
      <c r="B128" s="2"/>
      <c r="C128" s="109"/>
      <c r="D128" s="4"/>
      <c r="E128" s="147"/>
      <c r="F128" s="4"/>
      <c r="G128" s="109"/>
    </row>
    <row r="129" spans="2:7" ht="14.25" customHeight="1">
      <c r="B129" s="2"/>
      <c r="C129" s="109"/>
      <c r="D129" s="4"/>
      <c r="E129" s="147"/>
      <c r="F129" s="4"/>
      <c r="G129" s="109"/>
    </row>
    <row r="130" spans="2:7" ht="14.25" customHeight="1">
      <c r="B130" s="2"/>
      <c r="C130" s="109"/>
      <c r="D130" s="4"/>
      <c r="E130" s="147"/>
      <c r="F130" s="4"/>
      <c r="G130" s="109"/>
    </row>
    <row r="131" spans="2:7" ht="14.25" customHeight="1">
      <c r="B131" s="2"/>
      <c r="C131" s="109"/>
      <c r="D131" s="4"/>
      <c r="E131" s="147"/>
      <c r="F131" s="4"/>
      <c r="G131" s="109"/>
    </row>
    <row r="132" spans="2:7" ht="14.25" customHeight="1">
      <c r="B132" s="2"/>
      <c r="C132" s="109"/>
      <c r="D132" s="4"/>
      <c r="E132" s="147"/>
      <c r="F132" s="4"/>
      <c r="G132" s="109"/>
    </row>
    <row r="133" spans="2:7" ht="14.25" customHeight="1">
      <c r="B133" s="2"/>
      <c r="C133" s="109"/>
      <c r="D133" s="4"/>
      <c r="E133" s="147"/>
      <c r="F133" s="4"/>
      <c r="G133" s="109"/>
    </row>
    <row r="134" spans="2:7" ht="14.25" customHeight="1">
      <c r="B134" s="2"/>
      <c r="C134" s="109"/>
      <c r="D134" s="4"/>
      <c r="E134" s="147"/>
      <c r="F134" s="4"/>
      <c r="G134" s="109"/>
    </row>
    <row r="135" spans="2:7" ht="14.25" customHeight="1">
      <c r="B135" s="2"/>
      <c r="C135" s="109"/>
      <c r="D135" s="4"/>
      <c r="E135" s="147"/>
      <c r="F135" s="4"/>
      <c r="G135" s="109"/>
    </row>
    <row r="136" spans="2:7" ht="14.25" customHeight="1">
      <c r="B136" s="2"/>
      <c r="C136" s="109"/>
      <c r="D136" s="4"/>
      <c r="E136" s="147"/>
      <c r="F136" s="4"/>
      <c r="G136" s="109"/>
    </row>
    <row r="137" spans="2:7" ht="14.25" customHeight="1">
      <c r="B137" s="2"/>
      <c r="C137" s="109"/>
      <c r="D137" s="4"/>
      <c r="E137" s="147"/>
      <c r="F137" s="4"/>
      <c r="G137" s="109"/>
    </row>
    <row r="138" spans="2:7" ht="14.25" customHeight="1">
      <c r="B138" s="2"/>
      <c r="C138" s="109"/>
      <c r="D138" s="4"/>
      <c r="E138" s="147"/>
      <c r="F138" s="4"/>
      <c r="G138" s="109"/>
    </row>
    <row r="139" spans="2:7" ht="14.25" customHeight="1">
      <c r="B139" s="2"/>
      <c r="C139" s="109"/>
      <c r="D139" s="4"/>
      <c r="E139" s="147"/>
      <c r="F139" s="4"/>
      <c r="G139" s="109"/>
    </row>
    <row r="140" spans="2:7" ht="14.25" customHeight="1">
      <c r="B140" s="2"/>
      <c r="C140" s="109"/>
      <c r="D140" s="4"/>
      <c r="E140" s="147"/>
      <c r="F140" s="4"/>
      <c r="G140" s="109"/>
    </row>
    <row r="141" spans="2:7" ht="14.25" customHeight="1">
      <c r="B141" s="2"/>
      <c r="C141" s="109"/>
      <c r="D141" s="4"/>
      <c r="E141" s="147"/>
      <c r="F141" s="4"/>
      <c r="G141" s="109"/>
    </row>
    <row r="142" spans="2:7" ht="14.25" customHeight="1">
      <c r="B142" s="2"/>
      <c r="C142" s="109"/>
      <c r="D142" s="4"/>
      <c r="E142" s="147"/>
      <c r="F142" s="4"/>
      <c r="G142" s="109"/>
    </row>
    <row r="143" spans="2:7" ht="14.25" customHeight="1">
      <c r="B143" s="2"/>
      <c r="C143" s="109"/>
      <c r="D143" s="4"/>
      <c r="E143" s="147"/>
      <c r="F143" s="4"/>
      <c r="G143" s="109"/>
    </row>
    <row r="144" spans="2:7" ht="14.25" customHeight="1">
      <c r="B144" s="2"/>
      <c r="C144" s="109"/>
      <c r="D144" s="4"/>
      <c r="E144" s="147"/>
      <c r="F144" s="4"/>
      <c r="G144" s="109"/>
    </row>
    <row r="145" spans="2:7" ht="14.25" customHeight="1">
      <c r="B145" s="2"/>
      <c r="C145" s="109"/>
      <c r="D145" s="4"/>
      <c r="E145" s="147"/>
      <c r="F145" s="4"/>
      <c r="G145" s="109"/>
    </row>
    <row r="146" spans="2:7" ht="14.25" customHeight="1">
      <c r="B146" s="2"/>
      <c r="C146" s="109"/>
      <c r="D146" s="4"/>
      <c r="E146" s="147"/>
      <c r="F146" s="4"/>
      <c r="G146" s="109"/>
    </row>
    <row r="147" spans="2:7" ht="14.25" customHeight="1">
      <c r="B147" s="2"/>
      <c r="C147" s="109"/>
      <c r="D147" s="4"/>
      <c r="E147" s="147"/>
      <c r="F147" s="4"/>
      <c r="G147" s="109"/>
    </row>
    <row r="148" spans="2:7" ht="14.25" customHeight="1">
      <c r="B148" s="2"/>
      <c r="C148" s="109"/>
      <c r="D148" s="4"/>
      <c r="E148" s="147"/>
      <c r="F148" s="4"/>
      <c r="G148" s="109"/>
    </row>
    <row r="149" spans="2:7" ht="14.25" customHeight="1">
      <c r="B149" s="2"/>
      <c r="C149" s="109"/>
      <c r="D149" s="4"/>
      <c r="E149" s="147"/>
      <c r="F149" s="4"/>
      <c r="G149" s="109"/>
    </row>
    <row r="150" spans="2:7" ht="14.25" customHeight="1">
      <c r="B150" s="2"/>
      <c r="C150" s="109"/>
      <c r="D150" s="4"/>
      <c r="E150" s="147"/>
      <c r="F150" s="4"/>
      <c r="G150" s="109"/>
    </row>
    <row r="151" spans="2:7" ht="14.25" customHeight="1">
      <c r="B151" s="2"/>
      <c r="C151" s="109"/>
      <c r="D151" s="4"/>
      <c r="E151" s="147"/>
      <c r="F151" s="4"/>
      <c r="G151" s="109"/>
    </row>
    <row r="152" spans="2:7" ht="14.25" customHeight="1">
      <c r="B152" s="2"/>
      <c r="C152" s="109"/>
      <c r="D152" s="4"/>
      <c r="E152" s="147"/>
      <c r="F152" s="4"/>
      <c r="G152" s="109"/>
    </row>
    <row r="153" spans="2:7" ht="14.25" customHeight="1">
      <c r="B153" s="2"/>
      <c r="C153" s="109"/>
      <c r="D153" s="4"/>
      <c r="E153" s="147"/>
      <c r="F153" s="4"/>
      <c r="G153" s="109"/>
    </row>
    <row r="154" spans="2:7" ht="14.25" customHeight="1">
      <c r="B154" s="2"/>
      <c r="C154" s="109"/>
      <c r="D154" s="4"/>
      <c r="E154" s="147"/>
      <c r="F154" s="4"/>
      <c r="G154" s="109"/>
    </row>
    <row r="155" spans="2:7" ht="14.25" customHeight="1">
      <c r="B155" s="2"/>
      <c r="C155" s="109"/>
      <c r="D155" s="4"/>
      <c r="E155" s="147"/>
      <c r="F155" s="4"/>
      <c r="G155" s="109"/>
    </row>
    <row r="156" spans="2:7" ht="14.25" customHeight="1">
      <c r="B156" s="2"/>
      <c r="C156" s="109"/>
      <c r="D156" s="4"/>
      <c r="E156" s="147"/>
      <c r="F156" s="4"/>
      <c r="G156" s="109"/>
    </row>
    <row r="157" spans="2:7" ht="14.25" customHeight="1">
      <c r="B157" s="2"/>
      <c r="C157" s="109"/>
      <c r="D157" s="4"/>
      <c r="E157" s="147"/>
      <c r="F157" s="4"/>
      <c r="G157" s="109"/>
    </row>
    <row r="158" spans="2:7" ht="14.25" customHeight="1">
      <c r="B158" s="2"/>
      <c r="C158" s="109"/>
      <c r="D158" s="4"/>
      <c r="E158" s="147"/>
      <c r="F158" s="4"/>
      <c r="G158" s="109"/>
    </row>
    <row r="159" spans="2:7" ht="14.25" customHeight="1">
      <c r="B159" s="2"/>
      <c r="C159" s="109"/>
      <c r="D159" s="4"/>
      <c r="E159" s="147"/>
      <c r="F159" s="4"/>
      <c r="G159" s="109"/>
    </row>
    <row r="160" spans="2:7" ht="14.25" customHeight="1">
      <c r="B160" s="2"/>
      <c r="C160" s="109"/>
      <c r="D160" s="4"/>
      <c r="E160" s="147"/>
      <c r="F160" s="4"/>
      <c r="G160" s="109"/>
    </row>
    <row r="161" spans="2:7" ht="14.25" customHeight="1">
      <c r="B161" s="2"/>
      <c r="C161" s="109"/>
      <c r="D161" s="4"/>
      <c r="E161" s="147"/>
      <c r="F161" s="4"/>
      <c r="G161" s="109"/>
    </row>
    <row r="162" spans="2:7" ht="14.25" customHeight="1">
      <c r="B162" s="2"/>
      <c r="C162" s="109"/>
      <c r="D162" s="4"/>
      <c r="E162" s="147"/>
      <c r="F162" s="4"/>
      <c r="G162" s="109"/>
    </row>
    <row r="163" spans="2:7" ht="14.25" customHeight="1">
      <c r="B163" s="2"/>
      <c r="C163" s="109"/>
      <c r="D163" s="4"/>
      <c r="E163" s="147"/>
      <c r="F163" s="4"/>
      <c r="G163" s="109"/>
    </row>
    <row r="164" spans="2:7" ht="14.25" customHeight="1">
      <c r="B164" s="2"/>
      <c r="C164" s="109"/>
      <c r="D164" s="4"/>
      <c r="E164" s="147"/>
      <c r="F164" s="4"/>
      <c r="G164" s="109"/>
    </row>
    <row r="165" spans="2:7" ht="14.25" customHeight="1">
      <c r="B165" s="2"/>
      <c r="C165" s="109"/>
      <c r="D165" s="4"/>
      <c r="E165" s="147"/>
      <c r="F165" s="4"/>
      <c r="G165" s="109"/>
    </row>
    <row r="166" spans="2:7" ht="14.25" customHeight="1">
      <c r="B166" s="2"/>
      <c r="C166" s="109"/>
      <c r="D166" s="4"/>
      <c r="E166" s="147"/>
      <c r="F166" s="4"/>
      <c r="G166" s="109"/>
    </row>
    <row r="167" spans="2:7" ht="14.25" customHeight="1">
      <c r="B167" s="2"/>
      <c r="C167" s="109"/>
      <c r="D167" s="4"/>
      <c r="E167" s="147"/>
      <c r="F167" s="4"/>
      <c r="G167" s="109"/>
    </row>
    <row r="168" spans="2:7" ht="14.25" customHeight="1">
      <c r="B168" s="2"/>
      <c r="C168" s="109"/>
      <c r="D168" s="4"/>
      <c r="E168" s="147"/>
      <c r="F168" s="4"/>
      <c r="G168" s="109"/>
    </row>
    <row r="169" spans="2:7" ht="14.25" customHeight="1">
      <c r="B169" s="2"/>
      <c r="C169" s="109"/>
      <c r="D169" s="4"/>
      <c r="E169" s="147"/>
      <c r="F169" s="4"/>
      <c r="G169" s="109"/>
    </row>
    <row r="170" spans="2:7" ht="14.25" customHeight="1">
      <c r="B170" s="2"/>
      <c r="C170" s="109"/>
      <c r="D170" s="4"/>
      <c r="E170" s="147"/>
      <c r="F170" s="4"/>
      <c r="G170" s="109"/>
    </row>
    <row r="171" spans="2:7" ht="14.25" customHeight="1">
      <c r="B171" s="2"/>
      <c r="C171" s="109"/>
      <c r="D171" s="4"/>
      <c r="E171" s="147"/>
      <c r="F171" s="4"/>
      <c r="G171" s="109"/>
    </row>
    <row r="172" spans="2:7" ht="14.25" customHeight="1">
      <c r="B172" s="2"/>
      <c r="C172" s="109"/>
      <c r="D172" s="4"/>
      <c r="E172" s="147"/>
      <c r="F172" s="4"/>
      <c r="G172" s="109"/>
    </row>
    <row r="173" spans="2:7" ht="14.25" customHeight="1">
      <c r="B173" s="2"/>
      <c r="C173" s="109"/>
      <c r="D173" s="4"/>
      <c r="E173" s="147"/>
      <c r="F173" s="4"/>
      <c r="G173" s="109"/>
    </row>
    <row r="174" spans="2:7" ht="14.25" customHeight="1">
      <c r="B174" s="2"/>
      <c r="C174" s="109"/>
      <c r="D174" s="4"/>
      <c r="E174" s="147"/>
      <c r="F174" s="4"/>
      <c r="G174" s="109"/>
    </row>
    <row r="175" spans="2:7" ht="14.25" customHeight="1">
      <c r="B175" s="2"/>
      <c r="C175" s="109"/>
      <c r="D175" s="4"/>
      <c r="E175" s="147"/>
      <c r="F175" s="4"/>
      <c r="G175" s="109"/>
    </row>
    <row r="176" spans="2:7" ht="14.25" customHeight="1">
      <c r="B176" s="2"/>
      <c r="C176" s="109"/>
      <c r="D176" s="4"/>
      <c r="E176" s="147"/>
      <c r="F176" s="4"/>
      <c r="G176" s="109"/>
    </row>
    <row r="177" spans="2:7" ht="14.25" customHeight="1">
      <c r="B177" s="2"/>
      <c r="C177" s="109"/>
      <c r="D177" s="4"/>
      <c r="E177" s="147"/>
      <c r="F177" s="4"/>
      <c r="G177" s="109"/>
    </row>
    <row r="178" spans="2:7" ht="14.25" customHeight="1">
      <c r="B178" s="2"/>
      <c r="C178" s="109"/>
      <c r="D178" s="4"/>
      <c r="E178" s="147"/>
      <c r="F178" s="4"/>
      <c r="G178" s="109"/>
    </row>
    <row r="179" spans="2:7" ht="14.25" customHeight="1">
      <c r="B179" s="2"/>
      <c r="C179" s="109"/>
      <c r="D179" s="4"/>
      <c r="E179" s="147"/>
      <c r="F179" s="4"/>
      <c r="G179" s="109"/>
    </row>
    <row r="180" spans="2:7" ht="14.25" customHeight="1">
      <c r="B180" s="2"/>
      <c r="C180" s="109"/>
      <c r="D180" s="4"/>
      <c r="E180" s="147"/>
      <c r="F180" s="4"/>
      <c r="G180" s="109"/>
    </row>
    <row r="181" spans="2:7" ht="14.25" customHeight="1">
      <c r="B181" s="2"/>
      <c r="C181" s="109"/>
      <c r="D181" s="4"/>
      <c r="E181" s="147"/>
      <c r="F181" s="4"/>
      <c r="G181" s="109"/>
    </row>
    <row r="182" spans="2:7" ht="14.25" customHeight="1">
      <c r="B182" s="2"/>
      <c r="C182" s="109"/>
      <c r="D182" s="4"/>
      <c r="E182" s="147"/>
      <c r="F182" s="4"/>
      <c r="G182" s="109"/>
    </row>
    <row r="183" spans="2:7" ht="14.25" customHeight="1">
      <c r="B183" s="2"/>
      <c r="C183" s="109"/>
      <c r="D183" s="4"/>
      <c r="E183" s="147"/>
      <c r="F183" s="4"/>
      <c r="G183" s="109"/>
    </row>
    <row r="184" spans="2:7" ht="14.25" customHeight="1">
      <c r="B184" s="2"/>
      <c r="C184" s="109"/>
      <c r="D184" s="4"/>
      <c r="E184" s="147"/>
      <c r="F184" s="4"/>
      <c r="G184" s="109"/>
    </row>
    <row r="185" spans="2:7" ht="14.25" customHeight="1">
      <c r="B185" s="2"/>
      <c r="C185" s="109"/>
      <c r="D185" s="4"/>
      <c r="E185" s="147"/>
      <c r="F185" s="4"/>
      <c r="G185" s="109"/>
    </row>
    <row r="186" spans="2:7" ht="14.25" customHeight="1">
      <c r="B186" s="2"/>
      <c r="C186" s="109"/>
      <c r="D186" s="4"/>
      <c r="E186" s="147"/>
      <c r="F186" s="4"/>
      <c r="G186" s="109"/>
    </row>
    <row r="187" spans="2:7" ht="14.25" customHeight="1">
      <c r="B187" s="2"/>
      <c r="C187" s="109"/>
      <c r="D187" s="4"/>
      <c r="E187" s="147"/>
      <c r="F187" s="4"/>
      <c r="G187" s="109"/>
    </row>
    <row r="188" spans="2:7" ht="14.25" customHeight="1">
      <c r="B188" s="2"/>
      <c r="C188" s="109"/>
      <c r="D188" s="4"/>
      <c r="E188" s="147"/>
      <c r="F188" s="4"/>
      <c r="G188" s="109"/>
    </row>
    <row r="189" spans="2:7" ht="14.25" customHeight="1">
      <c r="B189" s="2"/>
      <c r="C189" s="109"/>
      <c r="D189" s="4"/>
      <c r="E189" s="147"/>
      <c r="F189" s="4"/>
      <c r="G189" s="109"/>
    </row>
    <row r="190" spans="2:7" ht="14.25" customHeight="1">
      <c r="B190" s="2"/>
      <c r="C190" s="109"/>
      <c r="D190" s="4"/>
      <c r="E190" s="147"/>
      <c r="F190" s="4"/>
      <c r="G190" s="109"/>
    </row>
    <row r="191" spans="2:7" ht="14.25" customHeight="1">
      <c r="B191" s="2"/>
      <c r="C191" s="109"/>
      <c r="D191" s="4"/>
      <c r="E191" s="147"/>
      <c r="F191" s="4"/>
      <c r="G191" s="109"/>
    </row>
    <row r="192" spans="2:7" ht="14.25" customHeight="1">
      <c r="B192" s="2"/>
      <c r="C192" s="109"/>
      <c r="D192" s="4"/>
      <c r="E192" s="147"/>
      <c r="F192" s="4"/>
      <c r="G192" s="109"/>
    </row>
    <row r="193" spans="2:7" ht="14.25" customHeight="1">
      <c r="B193" s="2"/>
      <c r="C193" s="109"/>
      <c r="D193" s="4"/>
      <c r="E193" s="147"/>
      <c r="F193" s="4"/>
      <c r="G193" s="109"/>
    </row>
    <row r="194" spans="2:7" ht="14.25" customHeight="1">
      <c r="B194" s="2"/>
      <c r="C194" s="109"/>
      <c r="D194" s="4"/>
      <c r="E194" s="147"/>
      <c r="F194" s="4"/>
      <c r="G194" s="109"/>
    </row>
    <row r="195" spans="2:7" ht="14.25" customHeight="1">
      <c r="B195" s="2"/>
      <c r="C195" s="109"/>
      <c r="D195" s="4"/>
      <c r="E195" s="147"/>
      <c r="F195" s="4"/>
      <c r="G195" s="109"/>
    </row>
    <row r="196" spans="2:7" ht="14.25" customHeight="1">
      <c r="B196" s="2"/>
      <c r="C196" s="109"/>
      <c r="D196" s="4"/>
      <c r="E196" s="147"/>
      <c r="F196" s="4"/>
      <c r="G196" s="109"/>
    </row>
    <row r="197" spans="2:7" ht="14.25" customHeight="1">
      <c r="B197" s="2"/>
      <c r="C197" s="109"/>
      <c r="D197" s="4"/>
      <c r="E197" s="147"/>
      <c r="F197" s="4"/>
      <c r="G197" s="109"/>
    </row>
    <row r="198" spans="2:7" ht="14.25" customHeight="1">
      <c r="B198" s="2"/>
      <c r="C198" s="109"/>
      <c r="D198" s="4"/>
      <c r="E198" s="147"/>
      <c r="F198" s="4"/>
      <c r="G198" s="109"/>
    </row>
    <row r="199" spans="2:7" ht="14.25" customHeight="1">
      <c r="B199" s="2"/>
      <c r="C199" s="109"/>
      <c r="D199" s="4"/>
      <c r="E199" s="147"/>
      <c r="F199" s="4"/>
      <c r="G199" s="109"/>
    </row>
    <row r="200" spans="2:7" ht="14.25" customHeight="1">
      <c r="B200" s="2"/>
      <c r="C200" s="109"/>
      <c r="D200" s="4"/>
      <c r="E200" s="147"/>
      <c r="F200" s="4"/>
      <c r="G200" s="109"/>
    </row>
    <row r="201" spans="2:7" ht="14.25" customHeight="1">
      <c r="B201" s="2"/>
      <c r="C201" s="109"/>
      <c r="D201" s="4"/>
      <c r="E201" s="147"/>
      <c r="F201" s="4"/>
      <c r="G201" s="109"/>
    </row>
    <row r="202" spans="2:7" ht="14.25" customHeight="1">
      <c r="B202" s="2"/>
      <c r="C202" s="109"/>
      <c r="D202" s="4"/>
      <c r="E202" s="147"/>
      <c r="F202" s="4"/>
      <c r="G202" s="109"/>
    </row>
    <row r="203" spans="2:7" ht="14.25" customHeight="1">
      <c r="B203" s="2"/>
      <c r="C203" s="109"/>
      <c r="D203" s="4"/>
      <c r="E203" s="147"/>
      <c r="F203" s="4"/>
      <c r="G203" s="109"/>
    </row>
    <row r="204" spans="2:7" ht="14.25" customHeight="1">
      <c r="B204" s="2"/>
      <c r="C204" s="109"/>
      <c r="D204" s="4"/>
      <c r="E204" s="147"/>
      <c r="F204" s="4"/>
      <c r="G204" s="109"/>
    </row>
    <row r="205" spans="2:7" ht="14.25" customHeight="1">
      <c r="B205" s="2"/>
      <c r="C205" s="109"/>
      <c r="D205" s="4"/>
      <c r="E205" s="147"/>
      <c r="F205" s="4"/>
      <c r="G205" s="109"/>
    </row>
    <row r="206" spans="2:7" ht="14.25" customHeight="1">
      <c r="B206" s="2"/>
      <c r="C206" s="109"/>
      <c r="D206" s="4"/>
      <c r="E206" s="147"/>
      <c r="F206" s="4"/>
      <c r="G206" s="109"/>
    </row>
    <row r="207" spans="2:7" ht="14.25" customHeight="1">
      <c r="B207" s="2"/>
      <c r="C207" s="109"/>
      <c r="D207" s="4"/>
      <c r="E207" s="147"/>
      <c r="F207" s="4"/>
      <c r="G207" s="109"/>
    </row>
    <row r="208" spans="2:7" ht="14.25" customHeight="1">
      <c r="B208" s="2"/>
      <c r="C208" s="109"/>
      <c r="D208" s="4"/>
      <c r="E208" s="147"/>
      <c r="F208" s="4"/>
      <c r="G208" s="109"/>
    </row>
    <row r="209" spans="2:7" ht="14.25" customHeight="1">
      <c r="B209" s="2"/>
      <c r="C209" s="109"/>
      <c r="D209" s="4"/>
      <c r="E209" s="147"/>
      <c r="F209" s="4"/>
      <c r="G209" s="109"/>
    </row>
    <row r="210" spans="2:7" ht="14.25" customHeight="1">
      <c r="B210" s="2"/>
      <c r="C210" s="109"/>
      <c r="D210" s="4"/>
      <c r="E210" s="147"/>
      <c r="F210" s="4"/>
      <c r="G210" s="109"/>
    </row>
    <row r="211" spans="2:7" ht="14.25" customHeight="1">
      <c r="B211" s="2"/>
      <c r="C211" s="109"/>
      <c r="D211" s="4"/>
      <c r="E211" s="147"/>
      <c r="F211" s="4"/>
      <c r="G211" s="109"/>
    </row>
    <row r="212" spans="2:7" ht="14.25" customHeight="1">
      <c r="B212" s="2"/>
      <c r="C212" s="109"/>
      <c r="D212" s="4"/>
      <c r="E212" s="147"/>
      <c r="F212" s="4"/>
      <c r="G212" s="109"/>
    </row>
    <row r="213" spans="2:7" ht="14.25" customHeight="1">
      <c r="B213" s="2"/>
      <c r="C213" s="109"/>
      <c r="D213" s="4"/>
      <c r="E213" s="147"/>
      <c r="F213" s="4"/>
      <c r="G213" s="109"/>
    </row>
    <row r="214" spans="2:7" ht="14.25" customHeight="1">
      <c r="B214" s="2"/>
      <c r="C214" s="109"/>
      <c r="D214" s="4"/>
      <c r="E214" s="147"/>
      <c r="F214" s="4"/>
      <c r="G214" s="109"/>
    </row>
    <row r="215" spans="2:7" ht="14.25" customHeight="1">
      <c r="B215" s="2"/>
      <c r="C215" s="109"/>
      <c r="D215" s="4"/>
      <c r="E215" s="147"/>
      <c r="F215" s="4"/>
      <c r="G215" s="109"/>
    </row>
    <row r="216" spans="2:7" ht="14.25" customHeight="1">
      <c r="B216" s="2"/>
      <c r="C216" s="109"/>
      <c r="D216" s="4"/>
      <c r="E216" s="147"/>
      <c r="F216" s="4"/>
      <c r="G216" s="109"/>
    </row>
    <row r="217" spans="2:7" ht="14.25" customHeight="1">
      <c r="B217" s="2"/>
      <c r="C217" s="109"/>
      <c r="D217" s="4"/>
      <c r="E217" s="147"/>
      <c r="F217" s="4"/>
      <c r="G217" s="109"/>
    </row>
    <row r="218" spans="2:7" ht="14.25" customHeight="1">
      <c r="B218" s="2"/>
      <c r="C218" s="109"/>
      <c r="D218" s="4"/>
      <c r="E218" s="147"/>
      <c r="F218" s="4"/>
      <c r="G218" s="109"/>
    </row>
    <row r="219" spans="2:7" ht="14.25" customHeight="1">
      <c r="B219" s="2"/>
      <c r="C219" s="109"/>
      <c r="D219" s="4"/>
      <c r="E219" s="147"/>
      <c r="F219" s="4"/>
      <c r="G219" s="109"/>
    </row>
    <row r="220" spans="2:7" ht="14.25" customHeight="1">
      <c r="B220" s="2"/>
      <c r="C220" s="109"/>
      <c r="D220" s="4"/>
      <c r="E220" s="147"/>
      <c r="F220" s="4"/>
      <c r="G220" s="109"/>
    </row>
    <row r="221" spans="2:7" ht="14.25" customHeight="1">
      <c r="B221" s="2"/>
      <c r="C221" s="109"/>
      <c r="D221" s="4"/>
      <c r="E221" s="147"/>
      <c r="F221" s="4"/>
      <c r="G221" s="109"/>
    </row>
    <row r="222" spans="2:7" ht="14.25" customHeight="1">
      <c r="B222" s="2"/>
      <c r="C222" s="109"/>
      <c r="D222" s="4"/>
      <c r="E222" s="147"/>
      <c r="F222" s="4"/>
      <c r="G222" s="109"/>
    </row>
    <row r="223" spans="2:7" ht="14.25" customHeight="1">
      <c r="B223" s="2"/>
      <c r="C223" s="109"/>
      <c r="D223" s="4"/>
      <c r="E223" s="147"/>
      <c r="F223" s="4"/>
      <c r="G223" s="109"/>
    </row>
    <row r="224" spans="2:7" ht="14.25" customHeight="1">
      <c r="B224" s="2"/>
      <c r="C224" s="109"/>
      <c r="D224" s="4"/>
      <c r="E224" s="147"/>
      <c r="F224" s="4"/>
      <c r="G224" s="109"/>
    </row>
    <row r="225" spans="2:7" ht="14.25" customHeight="1">
      <c r="B225" s="2"/>
      <c r="C225" s="109"/>
      <c r="D225" s="4"/>
      <c r="E225" s="147"/>
      <c r="F225" s="4"/>
      <c r="G225" s="109"/>
    </row>
    <row r="226" spans="2:7" ht="14.25" customHeight="1">
      <c r="B226" s="2"/>
      <c r="C226" s="109"/>
      <c r="D226" s="4"/>
      <c r="E226" s="147"/>
      <c r="F226" s="4"/>
      <c r="G226" s="109"/>
    </row>
    <row r="227" spans="2:7" ht="14.25" customHeight="1">
      <c r="B227" s="2"/>
      <c r="C227" s="109"/>
      <c r="D227" s="4"/>
      <c r="E227" s="147"/>
      <c r="F227" s="4"/>
      <c r="G227" s="109"/>
    </row>
    <row r="228" spans="2:7" ht="14.25" customHeight="1">
      <c r="B228" s="2"/>
      <c r="C228" s="109"/>
      <c r="D228" s="4"/>
      <c r="E228" s="147"/>
      <c r="F228" s="4"/>
      <c r="G228" s="109"/>
    </row>
    <row r="229" spans="2:7" ht="14.25" customHeight="1">
      <c r="B229" s="2"/>
      <c r="C229" s="109"/>
      <c r="D229" s="4"/>
      <c r="E229" s="147"/>
      <c r="F229" s="4"/>
      <c r="G229" s="109"/>
    </row>
    <row r="230" spans="2:7" ht="14.25" customHeight="1">
      <c r="B230" s="2"/>
      <c r="C230" s="109"/>
      <c r="D230" s="4"/>
      <c r="E230" s="147"/>
      <c r="F230" s="4"/>
      <c r="G230" s="109"/>
    </row>
    <row r="231" spans="2:7" ht="14.25" customHeight="1">
      <c r="B231" s="2"/>
      <c r="C231" s="109"/>
      <c r="D231" s="4"/>
      <c r="E231" s="147"/>
      <c r="F231" s="4"/>
      <c r="G231" s="109"/>
    </row>
    <row r="232" spans="2:7" ht="14.25" customHeight="1">
      <c r="B232" s="2"/>
      <c r="C232" s="109"/>
      <c r="D232" s="4"/>
      <c r="E232" s="147"/>
      <c r="F232" s="4"/>
      <c r="G232" s="109"/>
    </row>
    <row r="233" spans="2:7" ht="14.25" customHeight="1">
      <c r="B233" s="2"/>
      <c r="C233" s="109"/>
      <c r="D233" s="4"/>
      <c r="E233" s="147"/>
      <c r="F233" s="4"/>
      <c r="G233" s="109"/>
    </row>
    <row r="234" spans="2:7" ht="14.25" customHeight="1">
      <c r="B234" s="2"/>
      <c r="C234" s="109"/>
      <c r="D234" s="4"/>
      <c r="E234" s="147"/>
      <c r="F234" s="4"/>
      <c r="G234" s="109"/>
    </row>
    <row r="235" spans="2:7" ht="14.25" customHeight="1">
      <c r="B235" s="2"/>
      <c r="C235" s="109"/>
      <c r="D235" s="4"/>
      <c r="E235" s="147"/>
      <c r="F235" s="4"/>
      <c r="G235" s="109"/>
    </row>
    <row r="236" spans="2:7" ht="14.25" customHeight="1">
      <c r="B236" s="2"/>
      <c r="C236" s="109"/>
      <c r="D236" s="4"/>
      <c r="E236" s="147"/>
      <c r="F236" s="4"/>
      <c r="G236" s="109"/>
    </row>
    <row r="237" spans="2:7" ht="14.25" customHeight="1">
      <c r="B237" s="2"/>
      <c r="C237" s="109"/>
      <c r="D237" s="4"/>
      <c r="E237" s="147"/>
      <c r="F237" s="4"/>
      <c r="G237" s="109"/>
    </row>
    <row r="238" spans="2:7" ht="14.25" customHeight="1">
      <c r="B238" s="2"/>
      <c r="C238" s="109"/>
      <c r="D238" s="4"/>
      <c r="E238" s="147"/>
      <c r="F238" s="4"/>
      <c r="G238" s="109"/>
    </row>
    <row r="239" spans="2:7" ht="14.25" customHeight="1">
      <c r="B239" s="2"/>
      <c r="C239" s="109"/>
      <c r="D239" s="4"/>
      <c r="E239" s="147"/>
      <c r="F239" s="4"/>
      <c r="G239" s="109"/>
    </row>
    <row r="240" spans="2:7" ht="14.25" customHeight="1">
      <c r="B240" s="2"/>
      <c r="C240" s="109"/>
      <c r="D240" s="4"/>
      <c r="E240" s="147"/>
      <c r="F240" s="4"/>
      <c r="G240" s="109"/>
    </row>
    <row r="241" spans="2:7" ht="14.25" customHeight="1">
      <c r="B241" s="2"/>
      <c r="C241" s="109"/>
      <c r="D241" s="4"/>
      <c r="E241" s="147"/>
      <c r="F241" s="4"/>
      <c r="G241" s="109"/>
    </row>
    <row r="242" spans="2:7" ht="14.25" customHeight="1">
      <c r="B242" s="2"/>
      <c r="C242" s="109"/>
      <c r="D242" s="4"/>
      <c r="E242" s="147"/>
      <c r="F242" s="4"/>
      <c r="G242" s="109"/>
    </row>
    <row r="243" spans="2:7" ht="14.25" customHeight="1">
      <c r="B243" s="2"/>
      <c r="C243" s="109"/>
      <c r="D243" s="4"/>
      <c r="E243" s="147"/>
      <c r="F243" s="4"/>
      <c r="G243" s="109"/>
    </row>
    <row r="244" spans="2:7" ht="14.25" customHeight="1">
      <c r="B244" s="2"/>
      <c r="C244" s="109"/>
      <c r="D244" s="4"/>
      <c r="E244" s="147"/>
      <c r="F244" s="4"/>
      <c r="G244" s="109"/>
    </row>
    <row r="245" spans="2:7" ht="14.25" customHeight="1">
      <c r="B245" s="2"/>
      <c r="C245" s="109"/>
      <c r="D245" s="4"/>
      <c r="E245" s="147"/>
      <c r="F245" s="4"/>
      <c r="G245" s="109"/>
    </row>
    <row r="246" spans="2:7" ht="14.25" customHeight="1">
      <c r="B246" s="2"/>
      <c r="C246" s="109"/>
      <c r="D246" s="4"/>
      <c r="E246" s="147"/>
      <c r="F246" s="4"/>
      <c r="G246" s="109"/>
    </row>
    <row r="247" spans="2:7" ht="14.25" customHeight="1">
      <c r="B247" s="2"/>
      <c r="C247" s="109"/>
      <c r="D247" s="4"/>
      <c r="E247" s="147"/>
      <c r="F247" s="4"/>
      <c r="G247" s="109"/>
    </row>
    <row r="248" spans="2:7" ht="14.25" customHeight="1">
      <c r="B248" s="2"/>
      <c r="C248" s="109"/>
      <c r="D248" s="4"/>
      <c r="E248" s="147"/>
      <c r="F248" s="4"/>
      <c r="G248" s="109"/>
    </row>
    <row r="249" spans="2:7" ht="14.25" customHeight="1">
      <c r="B249" s="2"/>
      <c r="C249" s="109"/>
      <c r="D249" s="4"/>
      <c r="E249" s="147"/>
      <c r="F249" s="4"/>
      <c r="G249" s="109"/>
    </row>
    <row r="250" spans="2:7" ht="14.25" customHeight="1">
      <c r="B250" s="2"/>
      <c r="C250" s="109"/>
      <c r="D250" s="4"/>
      <c r="E250" s="147"/>
      <c r="F250" s="4"/>
      <c r="G250" s="109"/>
    </row>
    <row r="251" spans="2:7" ht="14.25" customHeight="1">
      <c r="B251" s="2"/>
      <c r="C251" s="109"/>
      <c r="D251" s="4"/>
      <c r="E251" s="147"/>
      <c r="F251" s="4"/>
      <c r="G251" s="109"/>
    </row>
    <row r="252" spans="2:7" ht="14.25" customHeight="1">
      <c r="B252" s="2"/>
      <c r="C252" s="109"/>
      <c r="D252" s="4"/>
      <c r="E252" s="147"/>
      <c r="F252" s="4"/>
      <c r="G252" s="109"/>
    </row>
    <row r="253" spans="2:7" ht="14.25" customHeight="1">
      <c r="B253" s="2"/>
      <c r="C253" s="109"/>
      <c r="D253" s="4"/>
      <c r="E253" s="147"/>
      <c r="F253" s="4"/>
      <c r="G253" s="109"/>
    </row>
    <row r="254" spans="2:7" ht="14.25" customHeight="1">
      <c r="B254" s="2"/>
      <c r="C254" s="109"/>
      <c r="D254" s="4"/>
      <c r="E254" s="147"/>
      <c r="F254" s="4"/>
      <c r="G254" s="109"/>
    </row>
    <row r="255" spans="2:7" ht="14.25" customHeight="1">
      <c r="B255" s="2"/>
      <c r="C255" s="109"/>
      <c r="D255" s="4"/>
      <c r="E255" s="147"/>
      <c r="F255" s="4"/>
      <c r="G255" s="109"/>
    </row>
    <row r="256" spans="2:7" ht="14.25" customHeight="1">
      <c r="B256" s="2"/>
      <c r="C256" s="109"/>
      <c r="D256" s="4"/>
      <c r="E256" s="147"/>
      <c r="F256" s="4"/>
      <c r="G256" s="109"/>
    </row>
    <row r="257" spans="2:7" ht="14.25" customHeight="1">
      <c r="B257" s="2"/>
      <c r="C257" s="109"/>
      <c r="D257" s="4"/>
      <c r="E257" s="147"/>
      <c r="F257" s="4"/>
      <c r="G257" s="109"/>
    </row>
    <row r="258" spans="2:7" ht="14.25" customHeight="1">
      <c r="B258" s="2"/>
      <c r="C258" s="109"/>
      <c r="D258" s="4"/>
      <c r="E258" s="147"/>
      <c r="F258" s="4"/>
      <c r="G258" s="109"/>
    </row>
    <row r="259" spans="2:7" ht="14.25" customHeight="1">
      <c r="B259" s="2"/>
      <c r="C259" s="109"/>
      <c r="D259" s="4"/>
      <c r="E259" s="147"/>
      <c r="F259" s="4"/>
      <c r="G259" s="109"/>
    </row>
    <row r="260" spans="2:7" ht="14.25" customHeight="1">
      <c r="B260" s="2"/>
      <c r="C260" s="109"/>
      <c r="D260" s="4"/>
      <c r="E260" s="147"/>
      <c r="F260" s="4"/>
      <c r="G260" s="109"/>
    </row>
    <row r="261" spans="2:7" ht="14.25" customHeight="1">
      <c r="B261" s="2"/>
      <c r="C261" s="109"/>
      <c r="D261" s="4"/>
      <c r="E261" s="147"/>
      <c r="F261" s="4"/>
      <c r="G261" s="109"/>
    </row>
    <row r="262" spans="2:7" ht="14.25" customHeight="1">
      <c r="B262" s="2"/>
      <c r="C262" s="109"/>
      <c r="D262" s="4"/>
      <c r="E262" s="147"/>
      <c r="F262" s="4"/>
      <c r="G262" s="109"/>
    </row>
    <row r="263" spans="2:7" ht="14.25" customHeight="1">
      <c r="B263" s="2"/>
      <c r="C263" s="109"/>
      <c r="D263" s="4"/>
      <c r="E263" s="147"/>
      <c r="F263" s="4"/>
      <c r="G263" s="109"/>
    </row>
    <row r="264" spans="2:7" ht="14.25" customHeight="1">
      <c r="B264" s="2"/>
      <c r="C264" s="109"/>
      <c r="D264" s="4"/>
      <c r="E264" s="147"/>
      <c r="F264" s="4"/>
      <c r="G264" s="109"/>
    </row>
    <row r="265" spans="2:7" ht="14.25" customHeight="1">
      <c r="B265" s="2"/>
      <c r="C265" s="109"/>
      <c r="D265" s="4"/>
      <c r="E265" s="147"/>
      <c r="F265" s="4"/>
      <c r="G265" s="109"/>
    </row>
    <row r="266" spans="2:7" ht="14.25" customHeight="1">
      <c r="B266" s="2"/>
      <c r="C266" s="109"/>
      <c r="D266" s="4"/>
      <c r="E266" s="147"/>
      <c r="F266" s="4"/>
      <c r="G266" s="109"/>
    </row>
    <row r="267" spans="2:7" ht="14.25" customHeight="1">
      <c r="B267" s="2"/>
      <c r="C267" s="109"/>
      <c r="D267" s="4"/>
      <c r="E267" s="147"/>
      <c r="F267" s="4"/>
      <c r="G267" s="109"/>
    </row>
    <row r="268" spans="2:7" ht="14.25" customHeight="1">
      <c r="B268" s="2"/>
      <c r="C268" s="109"/>
      <c r="D268" s="4"/>
      <c r="E268" s="147"/>
      <c r="F268" s="4"/>
      <c r="G268" s="109"/>
    </row>
    <row r="269" spans="2:7" ht="14.25" customHeight="1">
      <c r="B269" s="2"/>
      <c r="C269" s="109"/>
      <c r="D269" s="4"/>
      <c r="E269" s="147"/>
      <c r="F269" s="4"/>
      <c r="G269" s="109"/>
    </row>
    <row r="270" spans="2:7" ht="14.25" customHeight="1">
      <c r="B270" s="2"/>
      <c r="C270" s="109"/>
      <c r="D270" s="4"/>
      <c r="E270" s="147"/>
      <c r="F270" s="4"/>
      <c r="G270" s="109"/>
    </row>
    <row r="271" spans="2:7" ht="14.25" customHeight="1">
      <c r="B271" s="2"/>
      <c r="C271" s="109"/>
      <c r="D271" s="4"/>
      <c r="E271" s="147"/>
      <c r="F271" s="4"/>
      <c r="G271" s="109"/>
    </row>
    <row r="272" spans="2:7" ht="14.25" customHeight="1">
      <c r="B272" s="2"/>
      <c r="C272" s="109"/>
      <c r="D272" s="4"/>
      <c r="E272" s="147"/>
      <c r="F272" s="4"/>
      <c r="G272" s="109"/>
    </row>
    <row r="273" spans="2:7" ht="14.25" customHeight="1">
      <c r="B273" s="2"/>
      <c r="C273" s="109"/>
      <c r="D273" s="4"/>
      <c r="E273" s="147"/>
      <c r="F273" s="4"/>
      <c r="G273" s="109"/>
    </row>
    <row r="274" spans="2:7" ht="14.25" customHeight="1">
      <c r="B274" s="2"/>
      <c r="C274" s="109"/>
      <c r="D274" s="4"/>
      <c r="E274" s="147"/>
      <c r="F274" s="4"/>
      <c r="G274" s="109"/>
    </row>
    <row r="275" spans="2:7" ht="14.25" customHeight="1">
      <c r="B275" s="2"/>
      <c r="C275" s="109"/>
      <c r="D275" s="4"/>
      <c r="E275" s="147"/>
      <c r="F275" s="4"/>
      <c r="G275" s="109"/>
    </row>
    <row r="276" spans="2:7" ht="14.25" customHeight="1">
      <c r="B276" s="2"/>
      <c r="C276" s="109"/>
      <c r="D276" s="4"/>
      <c r="E276" s="147"/>
      <c r="F276" s="4"/>
      <c r="G276" s="109"/>
    </row>
    <row r="277" spans="2:7" ht="14.25" customHeight="1">
      <c r="B277" s="2"/>
      <c r="C277" s="109"/>
      <c r="D277" s="4"/>
      <c r="E277" s="147"/>
      <c r="F277" s="4"/>
      <c r="G277" s="109"/>
    </row>
    <row r="278" spans="2:7" ht="14.25" customHeight="1">
      <c r="B278" s="2"/>
      <c r="C278" s="109"/>
      <c r="D278" s="4"/>
      <c r="E278" s="147"/>
      <c r="F278" s="4"/>
      <c r="G278" s="109"/>
    </row>
    <row r="279" spans="2:7" ht="14.25" customHeight="1">
      <c r="B279" s="2"/>
      <c r="C279" s="109"/>
      <c r="D279" s="4"/>
      <c r="E279" s="147"/>
      <c r="F279" s="4"/>
      <c r="G279" s="109"/>
    </row>
    <row r="280" spans="2:7" ht="14.25" customHeight="1">
      <c r="B280" s="2"/>
      <c r="C280" s="109"/>
      <c r="D280" s="4"/>
      <c r="E280" s="147"/>
      <c r="F280" s="4"/>
      <c r="G280" s="109"/>
    </row>
    <row r="281" spans="2:7" ht="14.25" customHeight="1">
      <c r="B281" s="2"/>
      <c r="C281" s="109"/>
      <c r="D281" s="4"/>
      <c r="E281" s="147"/>
      <c r="F281" s="4"/>
      <c r="G281" s="109"/>
    </row>
    <row r="282" spans="2:7" ht="14.25" customHeight="1">
      <c r="B282" s="2"/>
      <c r="C282" s="109"/>
      <c r="D282" s="4"/>
      <c r="E282" s="147"/>
      <c r="F282" s="4"/>
      <c r="G282" s="109"/>
    </row>
    <row r="283" spans="2:7" ht="14.25" customHeight="1">
      <c r="B283" s="2"/>
      <c r="C283" s="109"/>
      <c r="D283" s="4"/>
      <c r="E283" s="147"/>
      <c r="F283" s="4"/>
      <c r="G283" s="109"/>
    </row>
    <row r="284" spans="2:7" ht="14.25" customHeight="1">
      <c r="B284" s="2"/>
      <c r="C284" s="109"/>
      <c r="D284" s="4"/>
      <c r="E284" s="147"/>
      <c r="F284" s="4"/>
      <c r="G284" s="109"/>
    </row>
    <row r="285" spans="2:7" ht="14.25" customHeight="1">
      <c r="B285" s="2"/>
      <c r="C285" s="109"/>
      <c r="D285" s="4"/>
      <c r="E285" s="147"/>
      <c r="F285" s="4"/>
      <c r="G285" s="109"/>
    </row>
    <row r="286" spans="2:7" ht="14.25" customHeight="1">
      <c r="B286" s="2"/>
      <c r="C286" s="109"/>
      <c r="D286" s="4"/>
      <c r="E286" s="147"/>
      <c r="F286" s="4"/>
      <c r="G286" s="109"/>
    </row>
    <row r="287" spans="2:7" ht="14.25" customHeight="1">
      <c r="B287" s="2"/>
      <c r="C287" s="109"/>
      <c r="D287" s="4"/>
      <c r="E287" s="147"/>
      <c r="F287" s="4"/>
      <c r="G287" s="109"/>
    </row>
    <row r="288" spans="2:7" ht="14.25" customHeight="1">
      <c r="B288" s="2"/>
      <c r="C288" s="109"/>
      <c r="D288" s="4"/>
      <c r="E288" s="147"/>
      <c r="F288" s="4"/>
      <c r="G288" s="109"/>
    </row>
    <row r="289" spans="2:7" ht="14.25" customHeight="1">
      <c r="B289" s="2"/>
      <c r="C289" s="109"/>
      <c r="D289" s="4"/>
      <c r="E289" s="147"/>
      <c r="F289" s="4"/>
      <c r="G289" s="109"/>
    </row>
    <row r="290" spans="2:7" ht="14.25" customHeight="1">
      <c r="B290" s="2"/>
      <c r="C290" s="109"/>
      <c r="D290" s="4"/>
      <c r="E290" s="147"/>
      <c r="F290" s="4"/>
      <c r="G290" s="109"/>
    </row>
    <row r="291" spans="2:7" ht="14.25" customHeight="1">
      <c r="B291" s="2"/>
      <c r="C291" s="109"/>
      <c r="D291" s="4"/>
      <c r="E291" s="147"/>
      <c r="F291" s="4"/>
      <c r="G291" s="109"/>
    </row>
    <row r="292" spans="2:7" ht="14.25" customHeight="1">
      <c r="B292" s="2"/>
      <c r="C292" s="109"/>
      <c r="D292" s="4"/>
      <c r="E292" s="147"/>
      <c r="F292" s="4"/>
      <c r="G292" s="109"/>
    </row>
    <row r="293" spans="2:7" ht="14.25" customHeight="1">
      <c r="B293" s="2"/>
      <c r="C293" s="109"/>
      <c r="D293" s="4"/>
      <c r="E293" s="147"/>
      <c r="F293" s="4"/>
      <c r="G293" s="109"/>
    </row>
    <row r="294" spans="2:7" ht="14.25" customHeight="1">
      <c r="B294" s="2"/>
      <c r="C294" s="109"/>
      <c r="D294" s="4"/>
      <c r="E294" s="147"/>
      <c r="F294" s="4"/>
      <c r="G294" s="109"/>
    </row>
    <row r="295" spans="2:7" ht="14.25" customHeight="1">
      <c r="B295" s="2"/>
      <c r="C295" s="109"/>
      <c r="D295" s="4"/>
      <c r="E295" s="147"/>
      <c r="F295" s="4"/>
      <c r="G295" s="109"/>
    </row>
    <row r="296" spans="2:7" ht="14.25" customHeight="1">
      <c r="B296" s="2"/>
      <c r="C296" s="109"/>
      <c r="D296" s="4"/>
      <c r="E296" s="147"/>
      <c r="F296" s="4"/>
      <c r="G296" s="109"/>
    </row>
    <row r="297" spans="2:7" ht="14.25" customHeight="1">
      <c r="B297" s="2"/>
      <c r="C297" s="109"/>
      <c r="D297" s="4"/>
      <c r="E297" s="147"/>
      <c r="F297" s="4"/>
      <c r="G297" s="109"/>
    </row>
    <row r="298" spans="2:7" ht="14.25" customHeight="1">
      <c r="B298" s="2"/>
      <c r="C298" s="109"/>
      <c r="D298" s="4"/>
      <c r="E298" s="147"/>
      <c r="F298" s="4"/>
      <c r="G298" s="109"/>
    </row>
    <row r="299" spans="2:7" ht="14.25" customHeight="1">
      <c r="B299" s="2"/>
      <c r="C299" s="109"/>
      <c r="D299" s="4"/>
      <c r="E299" s="147"/>
      <c r="F299" s="4"/>
      <c r="G299" s="109"/>
    </row>
    <row r="300" spans="2:7" ht="14.25" customHeight="1">
      <c r="B300" s="2"/>
      <c r="C300" s="109"/>
      <c r="D300" s="4"/>
      <c r="E300" s="147"/>
      <c r="F300" s="4"/>
      <c r="G300" s="109"/>
    </row>
    <row r="301" spans="2:7" ht="14.25" customHeight="1">
      <c r="B301" s="2"/>
      <c r="C301" s="109"/>
      <c r="D301" s="4"/>
      <c r="E301" s="147"/>
      <c r="F301" s="4"/>
      <c r="G301" s="109"/>
    </row>
    <row r="302" spans="2:7" ht="14.25" customHeight="1">
      <c r="B302" s="2"/>
      <c r="C302" s="109"/>
      <c r="D302" s="4"/>
      <c r="E302" s="147"/>
      <c r="F302" s="4"/>
      <c r="G302" s="109"/>
    </row>
    <row r="303" spans="2:7" ht="14.25" customHeight="1">
      <c r="B303" s="2"/>
      <c r="C303" s="109"/>
      <c r="D303" s="4"/>
      <c r="E303" s="147"/>
      <c r="F303" s="4"/>
      <c r="G303" s="109"/>
    </row>
    <row r="304" spans="2:7" ht="14.25" customHeight="1">
      <c r="B304" s="2"/>
      <c r="C304" s="109"/>
      <c r="D304" s="4"/>
      <c r="E304" s="147"/>
      <c r="F304" s="4"/>
      <c r="G304" s="109"/>
    </row>
    <row r="305" spans="2:7" ht="14.25" customHeight="1">
      <c r="B305" s="2"/>
      <c r="C305" s="109"/>
      <c r="D305" s="4"/>
      <c r="E305" s="147"/>
      <c r="F305" s="4"/>
      <c r="G305" s="109"/>
    </row>
    <row r="306" spans="2:7" ht="14.25" customHeight="1">
      <c r="B306" s="2"/>
      <c r="C306" s="109"/>
      <c r="D306" s="4"/>
      <c r="E306" s="147"/>
      <c r="F306" s="4"/>
      <c r="G306" s="109"/>
    </row>
    <row r="307" spans="2:7" ht="14.25" customHeight="1">
      <c r="B307" s="2"/>
      <c r="C307" s="109"/>
      <c r="D307" s="4"/>
      <c r="E307" s="147"/>
      <c r="F307" s="4"/>
      <c r="G307" s="109"/>
    </row>
    <row r="308" spans="2:7" ht="14.25" customHeight="1">
      <c r="B308" s="2"/>
      <c r="C308" s="109"/>
      <c r="D308" s="4"/>
      <c r="E308" s="147"/>
      <c r="F308" s="4"/>
      <c r="G308" s="109"/>
    </row>
    <row r="309" spans="2:7" ht="14.25" customHeight="1">
      <c r="B309" s="2"/>
      <c r="C309" s="109"/>
      <c r="D309" s="4"/>
      <c r="E309" s="147"/>
      <c r="F309" s="4"/>
      <c r="G309" s="109"/>
    </row>
    <row r="310" spans="2:7" ht="14.25" customHeight="1">
      <c r="B310" s="2"/>
      <c r="C310" s="109"/>
      <c r="D310" s="4"/>
      <c r="E310" s="147"/>
      <c r="F310" s="4"/>
      <c r="G310" s="109"/>
    </row>
    <row r="311" spans="2:7" ht="14.25" customHeight="1">
      <c r="B311" s="2"/>
      <c r="C311" s="109"/>
      <c r="D311" s="4"/>
      <c r="E311" s="147"/>
      <c r="F311" s="4"/>
      <c r="G311" s="109"/>
    </row>
    <row r="312" spans="2:7" ht="14.25" customHeight="1">
      <c r="B312" s="2"/>
      <c r="C312" s="109"/>
      <c r="D312" s="4"/>
      <c r="E312" s="147"/>
      <c r="F312" s="4"/>
      <c r="G312" s="109"/>
    </row>
    <row r="313" spans="2:7" ht="14.25" customHeight="1">
      <c r="B313" s="2"/>
      <c r="C313" s="109"/>
      <c r="D313" s="4"/>
      <c r="E313" s="147"/>
      <c r="F313" s="4"/>
      <c r="G313" s="109"/>
    </row>
    <row r="314" spans="2:7" ht="14.25" customHeight="1">
      <c r="B314" s="2"/>
      <c r="C314" s="109"/>
      <c r="D314" s="4"/>
      <c r="E314" s="147"/>
      <c r="F314" s="4"/>
      <c r="G314" s="109"/>
    </row>
    <row r="315" spans="2:7" ht="14.25" customHeight="1">
      <c r="B315" s="2"/>
      <c r="C315" s="109"/>
      <c r="D315" s="4"/>
      <c r="E315" s="147"/>
      <c r="F315" s="4"/>
      <c r="G315" s="109"/>
    </row>
    <row r="316" spans="2:7" ht="14.25" customHeight="1">
      <c r="B316" s="2"/>
      <c r="C316" s="109"/>
      <c r="D316" s="4"/>
      <c r="E316" s="147"/>
      <c r="F316" s="4"/>
      <c r="G316" s="109"/>
    </row>
    <row r="317" spans="2:7" ht="14.25" customHeight="1">
      <c r="B317" s="2"/>
      <c r="C317" s="109"/>
      <c r="D317" s="4"/>
      <c r="E317" s="147"/>
      <c r="F317" s="4"/>
      <c r="G317" s="109"/>
    </row>
    <row r="318" spans="2:7" ht="14.25" customHeight="1">
      <c r="B318" s="2"/>
      <c r="C318" s="109"/>
      <c r="D318" s="4"/>
      <c r="E318" s="147"/>
      <c r="F318" s="4"/>
      <c r="G318" s="109"/>
    </row>
    <row r="319" spans="2:7" ht="14.25" customHeight="1">
      <c r="B319" s="2"/>
      <c r="C319" s="109"/>
      <c r="D319" s="4"/>
      <c r="E319" s="147"/>
      <c r="F319" s="4"/>
      <c r="G319" s="109"/>
    </row>
    <row r="320" spans="2:7" ht="14.25" customHeight="1">
      <c r="B320" s="2"/>
      <c r="C320" s="109"/>
      <c r="D320" s="4"/>
      <c r="E320" s="147"/>
      <c r="F320" s="4"/>
      <c r="G320" s="109"/>
    </row>
    <row r="321" spans="2:7" ht="14.25" customHeight="1">
      <c r="B321" s="2"/>
      <c r="C321" s="109"/>
      <c r="D321" s="4"/>
      <c r="E321" s="147"/>
      <c r="F321" s="4"/>
      <c r="G321" s="109"/>
    </row>
    <row r="322" spans="2:7" ht="14.25" customHeight="1">
      <c r="B322" s="2"/>
      <c r="C322" s="109"/>
      <c r="D322" s="4"/>
      <c r="E322" s="147"/>
      <c r="F322" s="4"/>
      <c r="G322" s="109"/>
    </row>
    <row r="323" spans="2:7" ht="14.25" customHeight="1">
      <c r="B323" s="2"/>
      <c r="C323" s="109"/>
      <c r="D323" s="4"/>
      <c r="E323" s="147"/>
      <c r="F323" s="4"/>
      <c r="G323" s="109"/>
    </row>
    <row r="324" spans="2:7" ht="14.25" customHeight="1">
      <c r="B324" s="2"/>
      <c r="C324" s="109"/>
      <c r="D324" s="4"/>
      <c r="E324" s="147"/>
      <c r="F324" s="4"/>
      <c r="G324" s="109"/>
    </row>
    <row r="325" spans="2:7" ht="14.25" customHeight="1">
      <c r="B325" s="2"/>
      <c r="C325" s="109"/>
      <c r="D325" s="4"/>
      <c r="E325" s="147"/>
      <c r="F325" s="4"/>
      <c r="G325" s="109"/>
    </row>
    <row r="326" spans="2:7" ht="14.25" customHeight="1">
      <c r="B326" s="2"/>
      <c r="C326" s="109"/>
      <c r="D326" s="4"/>
      <c r="E326" s="147"/>
      <c r="F326" s="4"/>
      <c r="G326" s="109"/>
    </row>
    <row r="327" spans="2:7" ht="14.25" customHeight="1">
      <c r="B327" s="2"/>
      <c r="C327" s="109"/>
      <c r="D327" s="4"/>
      <c r="E327" s="147"/>
      <c r="F327" s="4"/>
      <c r="G327" s="109"/>
    </row>
    <row r="328" spans="2:7" ht="14.25" customHeight="1">
      <c r="B328" s="2"/>
      <c r="C328" s="109"/>
      <c r="D328" s="4"/>
      <c r="E328" s="147"/>
      <c r="F328" s="4"/>
      <c r="G328" s="109"/>
    </row>
    <row r="329" spans="2:7" ht="14.25" customHeight="1">
      <c r="B329" s="2"/>
      <c r="C329" s="109"/>
      <c r="D329" s="4"/>
      <c r="E329" s="147"/>
      <c r="F329" s="4"/>
      <c r="G329" s="109"/>
    </row>
    <row r="330" spans="2:7" ht="14.25" customHeight="1">
      <c r="B330" s="2"/>
      <c r="C330" s="109"/>
      <c r="D330" s="4"/>
      <c r="E330" s="147"/>
      <c r="F330" s="4"/>
      <c r="G330" s="109"/>
    </row>
    <row r="331" spans="2:7" ht="14.25" customHeight="1">
      <c r="B331" s="2"/>
      <c r="C331" s="109"/>
      <c r="D331" s="4"/>
      <c r="E331" s="147"/>
      <c r="F331" s="4"/>
      <c r="G331" s="109"/>
    </row>
    <row r="332" spans="2:7" ht="14.25" customHeight="1">
      <c r="B332" s="2"/>
      <c r="C332" s="109"/>
      <c r="D332" s="4"/>
      <c r="E332" s="147"/>
      <c r="F332" s="4"/>
      <c r="G332" s="109"/>
    </row>
    <row r="333" spans="2:7" ht="14.25" customHeight="1">
      <c r="B333" s="2"/>
      <c r="C333" s="109"/>
      <c r="D333" s="4"/>
      <c r="E333" s="147"/>
      <c r="F333" s="4"/>
      <c r="G333" s="109"/>
    </row>
    <row r="334" spans="2:7" ht="14.25" customHeight="1">
      <c r="B334" s="2"/>
      <c r="C334" s="109"/>
      <c r="D334" s="4"/>
      <c r="E334" s="147"/>
      <c r="F334" s="4"/>
      <c r="G334" s="109"/>
    </row>
    <row r="335" spans="2:7" ht="14.25" customHeight="1">
      <c r="B335" s="2"/>
      <c r="C335" s="109"/>
      <c r="D335" s="4"/>
      <c r="E335" s="147"/>
      <c r="F335" s="4"/>
      <c r="G335" s="109"/>
    </row>
    <row r="336" spans="2:7" ht="14.25" customHeight="1">
      <c r="B336" s="2"/>
      <c r="C336" s="109"/>
      <c r="D336" s="4"/>
      <c r="E336" s="147"/>
      <c r="F336" s="4"/>
      <c r="G336" s="109"/>
    </row>
    <row r="337" spans="2:7" ht="14.25" customHeight="1">
      <c r="B337" s="2"/>
      <c r="C337" s="109"/>
      <c r="D337" s="4"/>
      <c r="E337" s="147"/>
      <c r="F337" s="4"/>
      <c r="G337" s="109"/>
    </row>
    <row r="338" spans="2:7" ht="14.25" customHeight="1">
      <c r="B338" s="2"/>
      <c r="C338" s="109"/>
      <c r="D338" s="4"/>
      <c r="E338" s="147"/>
      <c r="F338" s="4"/>
      <c r="G338" s="109"/>
    </row>
    <row r="339" spans="2:7" ht="14.25" customHeight="1">
      <c r="B339" s="2"/>
      <c r="C339" s="109"/>
      <c r="D339" s="4"/>
      <c r="E339" s="147"/>
      <c r="F339" s="4"/>
      <c r="G339" s="109"/>
    </row>
    <row r="340" spans="2:7" ht="14.25" customHeight="1">
      <c r="B340" s="2"/>
      <c r="C340" s="109"/>
      <c r="D340" s="4"/>
      <c r="E340" s="147"/>
      <c r="F340" s="4"/>
      <c r="G340" s="109"/>
    </row>
    <row r="341" spans="2:7" ht="14.25" customHeight="1">
      <c r="B341" s="2"/>
      <c r="C341" s="109"/>
      <c r="D341" s="4"/>
      <c r="E341" s="147"/>
      <c r="F341" s="4"/>
      <c r="G341" s="109"/>
    </row>
    <row r="342" spans="2:7" ht="14.25" customHeight="1">
      <c r="B342" s="2"/>
      <c r="C342" s="109"/>
      <c r="D342" s="4"/>
      <c r="E342" s="147"/>
      <c r="F342" s="4"/>
      <c r="G342" s="109"/>
    </row>
    <row r="343" spans="2:7" ht="14.25" customHeight="1">
      <c r="B343" s="2"/>
      <c r="C343" s="109"/>
      <c r="D343" s="4"/>
      <c r="E343" s="147"/>
      <c r="F343" s="4"/>
      <c r="G343" s="109"/>
    </row>
    <row r="344" spans="2:7" ht="14.25" customHeight="1">
      <c r="B344" s="2"/>
      <c r="C344" s="109"/>
      <c r="D344" s="4"/>
      <c r="E344" s="147"/>
      <c r="F344" s="4"/>
      <c r="G344" s="109"/>
    </row>
    <row r="345" spans="2:7" ht="14.25" customHeight="1">
      <c r="B345" s="2"/>
      <c r="C345" s="109"/>
      <c r="D345" s="4"/>
      <c r="E345" s="147"/>
      <c r="F345" s="4"/>
      <c r="G345" s="109"/>
    </row>
    <row r="346" spans="2:7" ht="14.25" customHeight="1">
      <c r="B346" s="2"/>
      <c r="C346" s="109"/>
      <c r="D346" s="4"/>
      <c r="E346" s="147"/>
      <c r="F346" s="4"/>
      <c r="G346" s="109"/>
    </row>
    <row r="347" spans="2:7" ht="14.25" customHeight="1">
      <c r="B347" s="2"/>
      <c r="C347" s="109"/>
      <c r="D347" s="4"/>
      <c r="E347" s="147"/>
      <c r="F347" s="4"/>
      <c r="G347" s="109"/>
    </row>
    <row r="348" spans="2:7" ht="14.25" customHeight="1">
      <c r="B348" s="2"/>
      <c r="C348" s="109"/>
      <c r="D348" s="4"/>
      <c r="E348" s="147"/>
      <c r="F348" s="4"/>
      <c r="G348" s="109"/>
    </row>
    <row r="349" spans="2:7" ht="14.25" customHeight="1">
      <c r="B349" s="2"/>
      <c r="C349" s="109"/>
      <c r="D349" s="4"/>
      <c r="E349" s="147"/>
      <c r="F349" s="4"/>
      <c r="G349" s="109"/>
    </row>
    <row r="350" spans="2:7" ht="14.25" customHeight="1">
      <c r="B350" s="2"/>
      <c r="C350" s="109"/>
      <c r="D350" s="4"/>
      <c r="E350" s="147"/>
      <c r="F350" s="4"/>
      <c r="G350" s="109"/>
    </row>
    <row r="351" spans="2:7" ht="14.25" customHeight="1">
      <c r="B351" s="2"/>
      <c r="C351" s="109"/>
      <c r="D351" s="4"/>
      <c r="E351" s="147"/>
      <c r="F351" s="4"/>
      <c r="G351" s="109"/>
    </row>
    <row r="352" spans="2:7" ht="14.25" customHeight="1">
      <c r="B352" s="2"/>
      <c r="C352" s="109"/>
      <c r="D352" s="4"/>
      <c r="E352" s="147"/>
      <c r="F352" s="4"/>
      <c r="G352" s="109"/>
    </row>
    <row r="353" spans="2:7" ht="14.25" customHeight="1">
      <c r="B353" s="2"/>
      <c r="C353" s="109"/>
      <c r="D353" s="4"/>
      <c r="E353" s="147"/>
      <c r="F353" s="4"/>
      <c r="G353" s="109"/>
    </row>
    <row r="354" spans="2:7" ht="14.25" customHeight="1">
      <c r="B354" s="2"/>
      <c r="C354" s="109"/>
      <c r="D354" s="4"/>
      <c r="E354" s="147"/>
      <c r="F354" s="4"/>
      <c r="G354" s="109"/>
    </row>
    <row r="355" spans="2:7" ht="14.25" customHeight="1">
      <c r="B355" s="2"/>
      <c r="C355" s="109"/>
      <c r="D355" s="4"/>
      <c r="E355" s="147"/>
      <c r="F355" s="4"/>
      <c r="G355" s="109"/>
    </row>
    <row r="356" spans="2:7" ht="14.25" customHeight="1">
      <c r="B356" s="2"/>
      <c r="C356" s="109"/>
      <c r="D356" s="4"/>
      <c r="E356" s="147"/>
      <c r="F356" s="4"/>
      <c r="G356" s="109"/>
    </row>
    <row r="357" spans="2:7" ht="14.25" customHeight="1">
      <c r="B357" s="2"/>
      <c r="C357" s="109"/>
      <c r="D357" s="4"/>
      <c r="E357" s="147"/>
      <c r="F357" s="4"/>
      <c r="G357" s="109"/>
    </row>
    <row r="358" spans="2:7" ht="14.25" customHeight="1">
      <c r="B358" s="2"/>
      <c r="C358" s="109"/>
      <c r="D358" s="4"/>
      <c r="E358" s="147"/>
      <c r="F358" s="4"/>
      <c r="G358" s="109"/>
    </row>
    <row r="359" spans="2:7" ht="14.25" customHeight="1">
      <c r="B359" s="2"/>
      <c r="C359" s="109"/>
      <c r="D359" s="4"/>
      <c r="E359" s="147"/>
      <c r="F359" s="4"/>
      <c r="G359" s="109"/>
    </row>
    <row r="360" spans="2:7" ht="14.25" customHeight="1">
      <c r="B360" s="2"/>
      <c r="C360" s="109"/>
      <c r="D360" s="4"/>
      <c r="E360" s="147"/>
      <c r="F360" s="4"/>
      <c r="G360" s="109"/>
    </row>
    <row r="361" spans="2:7" ht="14.25" customHeight="1">
      <c r="B361" s="2"/>
      <c r="C361" s="109"/>
      <c r="D361" s="4"/>
      <c r="E361" s="147"/>
      <c r="F361" s="4"/>
      <c r="G361" s="109"/>
    </row>
    <row r="362" spans="2:7" ht="14.25" customHeight="1">
      <c r="B362" s="2"/>
      <c r="C362" s="109"/>
      <c r="D362" s="4"/>
      <c r="E362" s="147"/>
      <c r="F362" s="4"/>
      <c r="G362" s="109"/>
    </row>
    <row r="363" spans="2:7" ht="14.25" customHeight="1">
      <c r="B363" s="2"/>
      <c r="C363" s="109"/>
      <c r="D363" s="4"/>
      <c r="E363" s="147"/>
      <c r="F363" s="4"/>
      <c r="G363" s="109"/>
    </row>
    <row r="364" spans="2:7" ht="14.25" customHeight="1">
      <c r="B364" s="2"/>
      <c r="C364" s="109"/>
      <c r="D364" s="4"/>
      <c r="E364" s="147"/>
      <c r="F364" s="4"/>
      <c r="G364" s="109"/>
    </row>
    <row r="365" spans="2:7" ht="14.25" customHeight="1">
      <c r="B365" s="2"/>
      <c r="C365" s="109"/>
      <c r="D365" s="4"/>
      <c r="E365" s="147"/>
      <c r="F365" s="4"/>
      <c r="G365" s="109"/>
    </row>
    <row r="366" spans="2:7" ht="14.25" customHeight="1">
      <c r="B366" s="2"/>
      <c r="C366" s="109"/>
      <c r="D366" s="4"/>
      <c r="E366" s="147"/>
      <c r="F366" s="4"/>
      <c r="G366" s="109"/>
    </row>
    <row r="367" spans="2:7" ht="14.25" customHeight="1">
      <c r="B367" s="2"/>
      <c r="C367" s="109"/>
      <c r="D367" s="4"/>
      <c r="E367" s="147"/>
      <c r="F367" s="4"/>
      <c r="G367" s="109"/>
    </row>
    <row r="368" spans="2:7" ht="14.25" customHeight="1">
      <c r="B368" s="2"/>
      <c r="C368" s="109"/>
      <c r="D368" s="4"/>
      <c r="E368" s="147"/>
      <c r="F368" s="4"/>
      <c r="G368" s="109"/>
    </row>
    <row r="369" spans="2:7" ht="14.25" customHeight="1">
      <c r="B369" s="2"/>
      <c r="C369" s="109"/>
      <c r="D369" s="4"/>
      <c r="E369" s="147"/>
      <c r="F369" s="4"/>
      <c r="G369" s="109"/>
    </row>
    <row r="370" spans="2:7" ht="14.25" customHeight="1">
      <c r="B370" s="2"/>
      <c r="C370" s="109"/>
      <c r="D370" s="4"/>
      <c r="E370" s="147"/>
      <c r="F370" s="4"/>
      <c r="G370" s="109"/>
    </row>
    <row r="371" spans="2:7" ht="14.25" customHeight="1">
      <c r="B371" s="2"/>
      <c r="C371" s="109"/>
      <c r="D371" s="4"/>
      <c r="E371" s="147"/>
      <c r="F371" s="4"/>
      <c r="G371" s="109"/>
    </row>
    <row r="372" spans="2:7" ht="14.25" customHeight="1">
      <c r="B372" s="2"/>
      <c r="C372" s="109"/>
      <c r="D372" s="4"/>
      <c r="E372" s="147"/>
      <c r="F372" s="4"/>
      <c r="G372" s="109"/>
    </row>
    <row r="373" spans="2:7" ht="14.25" customHeight="1">
      <c r="B373" s="2"/>
      <c r="C373" s="109"/>
      <c r="D373" s="4"/>
      <c r="E373" s="147"/>
      <c r="F373" s="4"/>
      <c r="G373" s="109"/>
    </row>
    <row r="374" spans="2:7" ht="14.25" customHeight="1">
      <c r="B374" s="2"/>
      <c r="C374" s="109"/>
      <c r="D374" s="4"/>
      <c r="E374" s="147"/>
      <c r="F374" s="4"/>
      <c r="G374" s="109"/>
    </row>
    <row r="375" spans="2:7" ht="14.25" customHeight="1">
      <c r="B375" s="2"/>
      <c r="C375" s="109"/>
      <c r="D375" s="4"/>
      <c r="E375" s="147"/>
      <c r="F375" s="4"/>
      <c r="G375" s="109"/>
    </row>
    <row r="376" spans="2:7" ht="14.25" customHeight="1">
      <c r="B376" s="2"/>
      <c r="C376" s="109"/>
      <c r="D376" s="4"/>
      <c r="E376" s="147"/>
      <c r="F376" s="4"/>
      <c r="G376" s="109"/>
    </row>
    <row r="377" spans="2:7" ht="14.25" customHeight="1">
      <c r="B377" s="2"/>
      <c r="C377" s="109"/>
      <c r="D377" s="4"/>
      <c r="E377" s="147"/>
      <c r="F377" s="4"/>
      <c r="G377" s="109"/>
    </row>
    <row r="378" spans="2:7" ht="14.25" customHeight="1">
      <c r="B378" s="2"/>
      <c r="C378" s="109"/>
      <c r="D378" s="4"/>
      <c r="E378" s="147"/>
      <c r="F378" s="4"/>
      <c r="G378" s="109"/>
    </row>
    <row r="379" spans="2:7" ht="14.25" customHeight="1">
      <c r="B379" s="2"/>
      <c r="C379" s="109"/>
      <c r="D379" s="4"/>
      <c r="E379" s="147"/>
      <c r="F379" s="4"/>
      <c r="G379" s="109"/>
    </row>
    <row r="380" spans="2:7" ht="14.25" customHeight="1">
      <c r="B380" s="2"/>
      <c r="C380" s="109"/>
      <c r="D380" s="4"/>
      <c r="E380" s="147"/>
      <c r="F380" s="4"/>
      <c r="G380" s="109"/>
    </row>
    <row r="381" spans="2:7" ht="14.25" customHeight="1">
      <c r="B381" s="2"/>
      <c r="C381" s="109"/>
      <c r="D381" s="4"/>
      <c r="E381" s="147"/>
      <c r="F381" s="4"/>
      <c r="G381" s="109"/>
    </row>
    <row r="382" spans="2:7" ht="14.25" customHeight="1">
      <c r="B382" s="2"/>
      <c r="C382" s="109"/>
      <c r="D382" s="4"/>
      <c r="E382" s="147"/>
      <c r="F382" s="4"/>
      <c r="G382" s="109"/>
    </row>
    <row r="383" spans="2:7" ht="14.25" customHeight="1">
      <c r="B383" s="2"/>
      <c r="C383" s="109"/>
      <c r="D383" s="4"/>
      <c r="E383" s="147"/>
      <c r="F383" s="4"/>
      <c r="G383" s="109"/>
    </row>
    <row r="384" spans="2:7" ht="14.25" customHeight="1">
      <c r="B384" s="2"/>
      <c r="C384" s="109"/>
      <c r="D384" s="4"/>
      <c r="E384" s="147"/>
      <c r="F384" s="4"/>
      <c r="G384" s="109"/>
    </row>
    <row r="385" spans="2:7" ht="14.25" customHeight="1">
      <c r="B385" s="2"/>
      <c r="C385" s="109"/>
      <c r="D385" s="4"/>
      <c r="E385" s="147"/>
      <c r="F385" s="4"/>
      <c r="G385" s="109"/>
    </row>
    <row r="386" spans="2:7" ht="14.25" customHeight="1">
      <c r="B386" s="2"/>
      <c r="C386" s="109"/>
      <c r="D386" s="4"/>
      <c r="E386" s="147"/>
      <c r="F386" s="4"/>
      <c r="G386" s="109"/>
    </row>
    <row r="387" spans="2:7" ht="14.25" customHeight="1">
      <c r="B387" s="2"/>
      <c r="C387" s="109"/>
      <c r="D387" s="4"/>
      <c r="E387" s="147"/>
      <c r="F387" s="4"/>
      <c r="G387" s="109"/>
    </row>
    <row r="388" spans="2:7" ht="14.25" customHeight="1">
      <c r="B388" s="2"/>
      <c r="C388" s="109"/>
      <c r="D388" s="4"/>
      <c r="E388" s="147"/>
      <c r="F388" s="4"/>
      <c r="G388" s="109"/>
    </row>
    <row r="389" spans="2:7" ht="14.25" customHeight="1">
      <c r="B389" s="2"/>
      <c r="C389" s="109"/>
      <c r="D389" s="4"/>
      <c r="E389" s="147"/>
      <c r="F389" s="4"/>
      <c r="G389" s="109"/>
    </row>
    <row r="390" spans="2:7" ht="14.25" customHeight="1">
      <c r="B390" s="2"/>
      <c r="C390" s="109"/>
      <c r="D390" s="4"/>
      <c r="E390" s="147"/>
      <c r="F390" s="4"/>
      <c r="G390" s="109"/>
    </row>
    <row r="391" spans="2:7" ht="14.25" customHeight="1">
      <c r="B391" s="2"/>
      <c r="C391" s="109"/>
      <c r="D391" s="4"/>
      <c r="E391" s="147"/>
      <c r="F391" s="4"/>
      <c r="G391" s="109"/>
    </row>
    <row r="392" spans="2:7" ht="14.25" customHeight="1">
      <c r="B392" s="2"/>
      <c r="C392" s="109"/>
      <c r="D392" s="4"/>
      <c r="E392" s="147"/>
      <c r="F392" s="4"/>
      <c r="G392" s="109"/>
    </row>
    <row r="393" spans="2:7" ht="14.25" customHeight="1">
      <c r="B393" s="2"/>
      <c r="C393" s="109"/>
      <c r="D393" s="4"/>
      <c r="E393" s="147"/>
      <c r="F393" s="4"/>
      <c r="G393" s="109"/>
    </row>
    <row r="394" spans="2:7" ht="14.25" customHeight="1">
      <c r="B394" s="2"/>
      <c r="C394" s="109"/>
      <c r="D394" s="4"/>
      <c r="E394" s="147"/>
      <c r="F394" s="4"/>
      <c r="G394" s="109"/>
    </row>
    <row r="395" spans="2:7" ht="14.25" customHeight="1">
      <c r="B395" s="2"/>
      <c r="C395" s="109"/>
      <c r="D395" s="4"/>
      <c r="E395" s="147"/>
      <c r="F395" s="4"/>
      <c r="G395" s="109"/>
    </row>
    <row r="396" spans="2:7" ht="14.25" customHeight="1">
      <c r="B396" s="2"/>
      <c r="C396" s="109"/>
      <c r="D396" s="4"/>
      <c r="E396" s="147"/>
      <c r="F396" s="4"/>
      <c r="G396" s="109"/>
    </row>
    <row r="397" spans="2:7" ht="14.25" customHeight="1">
      <c r="B397" s="2"/>
      <c r="C397" s="109"/>
      <c r="D397" s="4"/>
      <c r="E397" s="147"/>
      <c r="F397" s="4"/>
      <c r="G397" s="109"/>
    </row>
    <row r="398" spans="2:7" ht="14.25" customHeight="1">
      <c r="B398" s="2"/>
      <c r="C398" s="109"/>
      <c r="D398" s="4"/>
      <c r="E398" s="147"/>
      <c r="F398" s="4"/>
      <c r="G398" s="109"/>
    </row>
    <row r="399" spans="2:7" ht="14.25" customHeight="1">
      <c r="B399" s="2"/>
      <c r="C399" s="109"/>
      <c r="D399" s="4"/>
      <c r="E399" s="147"/>
      <c r="F399" s="4"/>
      <c r="G399" s="109"/>
    </row>
    <row r="400" spans="2:7" ht="14.25" customHeight="1">
      <c r="B400" s="2"/>
      <c r="C400" s="109"/>
      <c r="D400" s="4"/>
      <c r="E400" s="147"/>
      <c r="F400" s="4"/>
      <c r="G400" s="109"/>
    </row>
    <row r="401" spans="2:7" ht="14.25" customHeight="1">
      <c r="B401" s="2"/>
      <c r="C401" s="109"/>
      <c r="D401" s="4"/>
      <c r="E401" s="147"/>
      <c r="F401" s="4"/>
      <c r="G401" s="109"/>
    </row>
    <row r="402" spans="2:7" ht="14.25" customHeight="1">
      <c r="B402" s="2"/>
      <c r="C402" s="109"/>
      <c r="D402" s="4"/>
      <c r="E402" s="147"/>
      <c r="F402" s="4"/>
      <c r="G402" s="109"/>
    </row>
    <row r="403" spans="2:7" ht="14.25" customHeight="1">
      <c r="B403" s="2"/>
      <c r="C403" s="109"/>
      <c r="D403" s="4"/>
      <c r="E403" s="147"/>
      <c r="F403" s="4"/>
      <c r="G403" s="109"/>
    </row>
    <row r="404" spans="2:7" ht="14.25" customHeight="1">
      <c r="B404" s="2"/>
      <c r="C404" s="109"/>
      <c r="D404" s="4"/>
      <c r="E404" s="147"/>
      <c r="F404" s="4"/>
      <c r="G404" s="109"/>
    </row>
    <row r="405" spans="2:7" ht="14.25" customHeight="1">
      <c r="B405" s="2"/>
      <c r="C405" s="109"/>
      <c r="D405" s="4"/>
      <c r="E405" s="147"/>
      <c r="F405" s="4"/>
      <c r="G405" s="109"/>
    </row>
    <row r="406" spans="2:7" ht="14.25" customHeight="1">
      <c r="B406" s="2"/>
      <c r="C406" s="109"/>
      <c r="D406" s="4"/>
      <c r="E406" s="147"/>
      <c r="F406" s="4"/>
      <c r="G406" s="109"/>
    </row>
    <row r="407" spans="2:7" ht="14.25" customHeight="1">
      <c r="B407" s="2"/>
      <c r="C407" s="109"/>
      <c r="D407" s="4"/>
      <c r="E407" s="147"/>
      <c r="F407" s="4"/>
      <c r="G407" s="109"/>
    </row>
    <row r="408" spans="2:7" ht="14.25" customHeight="1">
      <c r="B408" s="2"/>
      <c r="C408" s="109"/>
      <c r="D408" s="4"/>
      <c r="E408" s="147"/>
      <c r="F408" s="4"/>
      <c r="G408" s="109"/>
    </row>
    <row r="409" spans="2:7" ht="14.25" customHeight="1">
      <c r="B409" s="2"/>
      <c r="C409" s="109"/>
      <c r="D409" s="4"/>
      <c r="E409" s="147"/>
      <c r="F409" s="4"/>
      <c r="G409" s="109"/>
    </row>
    <row r="410" spans="2:7" ht="14.25" customHeight="1">
      <c r="B410" s="2"/>
      <c r="C410" s="109"/>
      <c r="D410" s="4"/>
      <c r="E410" s="147"/>
      <c r="F410" s="4"/>
      <c r="G410" s="109"/>
    </row>
    <row r="411" spans="2:7" ht="14.25" customHeight="1">
      <c r="B411" s="2"/>
      <c r="C411" s="109"/>
      <c r="D411" s="4"/>
      <c r="E411" s="147"/>
      <c r="F411" s="4"/>
      <c r="G411" s="109"/>
    </row>
    <row r="412" spans="2:7" ht="14.25" customHeight="1">
      <c r="B412" s="2"/>
      <c r="C412" s="109"/>
      <c r="D412" s="4"/>
      <c r="E412" s="147"/>
      <c r="F412" s="4"/>
      <c r="G412" s="109"/>
    </row>
    <row r="413" spans="2:7" ht="14.25" customHeight="1">
      <c r="B413" s="2"/>
      <c r="C413" s="109"/>
      <c r="D413" s="4"/>
      <c r="E413" s="147"/>
      <c r="F413" s="4"/>
      <c r="G413" s="109"/>
    </row>
    <row r="414" spans="2:7" ht="14.25" customHeight="1">
      <c r="B414" s="2"/>
      <c r="C414" s="109"/>
      <c r="D414" s="4"/>
      <c r="E414" s="147"/>
      <c r="F414" s="4"/>
      <c r="G414" s="109"/>
    </row>
    <row r="415" spans="2:7" ht="14.25" customHeight="1">
      <c r="B415" s="2"/>
      <c r="C415" s="109"/>
      <c r="D415" s="4"/>
      <c r="E415" s="147"/>
      <c r="F415" s="4"/>
      <c r="G415" s="109"/>
    </row>
    <row r="416" spans="2:7" ht="14.25" customHeight="1">
      <c r="B416" s="2"/>
      <c r="C416" s="109"/>
      <c r="D416" s="4"/>
      <c r="E416" s="147"/>
      <c r="F416" s="4"/>
      <c r="G416" s="109"/>
    </row>
    <row r="417" spans="2:7" ht="14.25" customHeight="1">
      <c r="B417" s="2"/>
      <c r="C417" s="109"/>
      <c r="D417" s="4"/>
      <c r="E417" s="147"/>
      <c r="F417" s="4"/>
      <c r="G417" s="109"/>
    </row>
    <row r="418" spans="2:7" ht="14.25" customHeight="1">
      <c r="B418" s="2"/>
      <c r="C418" s="109"/>
      <c r="D418" s="4"/>
      <c r="E418" s="147"/>
      <c r="F418" s="4"/>
      <c r="G418" s="109"/>
    </row>
    <row r="419" spans="2:7" ht="14.25" customHeight="1">
      <c r="B419" s="2"/>
      <c r="C419" s="109"/>
      <c r="D419" s="4"/>
      <c r="E419" s="147"/>
      <c r="F419" s="4"/>
      <c r="G419" s="109"/>
    </row>
    <row r="420" spans="2:7" ht="14.25" customHeight="1">
      <c r="B420" s="2"/>
      <c r="C420" s="109"/>
      <c r="D420" s="4"/>
      <c r="E420" s="147"/>
      <c r="F420" s="4"/>
      <c r="G420" s="109"/>
    </row>
    <row r="421" spans="2:7" ht="14.25" customHeight="1">
      <c r="B421" s="2"/>
      <c r="C421" s="109"/>
      <c r="D421" s="4"/>
      <c r="E421" s="147"/>
      <c r="F421" s="4"/>
      <c r="G421" s="109"/>
    </row>
    <row r="422" spans="2:7" ht="14.25" customHeight="1">
      <c r="B422" s="2"/>
      <c r="C422" s="109"/>
      <c r="D422" s="4"/>
      <c r="E422" s="147"/>
      <c r="F422" s="4"/>
      <c r="G422" s="109"/>
    </row>
    <row r="423" spans="2:7" ht="14.25" customHeight="1">
      <c r="B423" s="2"/>
      <c r="C423" s="109"/>
      <c r="D423" s="4"/>
      <c r="E423" s="147"/>
      <c r="F423" s="4"/>
      <c r="G423" s="109"/>
    </row>
    <row r="424" spans="2:7" ht="14.25" customHeight="1">
      <c r="B424" s="2"/>
      <c r="C424" s="109"/>
      <c r="D424" s="4"/>
      <c r="E424" s="147"/>
      <c r="F424" s="4"/>
      <c r="G424" s="109"/>
    </row>
    <row r="425" spans="2:7" ht="14.25" customHeight="1">
      <c r="B425" s="2"/>
      <c r="C425" s="109"/>
      <c r="D425" s="4"/>
      <c r="E425" s="147"/>
      <c r="F425" s="4"/>
      <c r="G425" s="109"/>
    </row>
    <row r="426" spans="2:7" ht="14.25" customHeight="1">
      <c r="B426" s="2"/>
      <c r="C426" s="109"/>
      <c r="D426" s="4"/>
      <c r="E426" s="147"/>
      <c r="F426" s="4"/>
      <c r="G426" s="109"/>
    </row>
    <row r="427" spans="2:7" ht="14.25" customHeight="1">
      <c r="B427" s="2"/>
      <c r="C427" s="109"/>
      <c r="D427" s="4"/>
      <c r="E427" s="147"/>
      <c r="F427" s="4"/>
      <c r="G427" s="109"/>
    </row>
    <row r="428" spans="2:7" ht="14.25" customHeight="1">
      <c r="B428" s="2"/>
      <c r="C428" s="109"/>
      <c r="D428" s="4"/>
      <c r="E428" s="147"/>
      <c r="F428" s="4"/>
      <c r="G428" s="109"/>
    </row>
    <row r="429" spans="2:7" ht="14.25" customHeight="1">
      <c r="B429" s="2"/>
      <c r="C429" s="109"/>
      <c r="D429" s="4"/>
      <c r="E429" s="147"/>
      <c r="F429" s="4"/>
      <c r="G429" s="109"/>
    </row>
    <row r="430" spans="2:7" ht="14.25" customHeight="1">
      <c r="B430" s="2"/>
      <c r="C430" s="109"/>
      <c r="D430" s="4"/>
      <c r="E430" s="147"/>
      <c r="F430" s="4"/>
      <c r="G430" s="109"/>
    </row>
    <row r="431" spans="2:7" ht="14.25" customHeight="1">
      <c r="B431" s="2"/>
      <c r="C431" s="109"/>
      <c r="D431" s="4"/>
      <c r="E431" s="147"/>
      <c r="F431" s="4"/>
      <c r="G431" s="109"/>
    </row>
    <row r="432" spans="2:7" ht="14.25" customHeight="1">
      <c r="B432" s="2"/>
      <c r="C432" s="109"/>
      <c r="D432" s="4"/>
      <c r="E432" s="147"/>
      <c r="F432" s="4"/>
      <c r="G432" s="109"/>
    </row>
    <row r="433" spans="2:7" ht="14.25" customHeight="1">
      <c r="B433" s="2"/>
      <c r="C433" s="109"/>
      <c r="D433" s="4"/>
      <c r="E433" s="147"/>
      <c r="F433" s="4"/>
      <c r="G433" s="109"/>
    </row>
    <row r="434" spans="2:7" ht="14.25" customHeight="1">
      <c r="B434" s="2"/>
      <c r="C434" s="109"/>
      <c r="D434" s="4"/>
      <c r="E434" s="147"/>
      <c r="F434" s="4"/>
      <c r="G434" s="109"/>
    </row>
    <row r="435" spans="2:7" ht="14.25" customHeight="1">
      <c r="B435" s="2"/>
      <c r="C435" s="109"/>
      <c r="D435" s="4"/>
      <c r="E435" s="147"/>
      <c r="F435" s="4"/>
      <c r="G435" s="109"/>
    </row>
    <row r="436" spans="2:7" ht="14.25" customHeight="1">
      <c r="B436" s="2"/>
      <c r="C436" s="109"/>
      <c r="D436" s="4"/>
      <c r="E436" s="147"/>
      <c r="F436" s="4"/>
      <c r="G436" s="109"/>
    </row>
    <row r="437" spans="2:7" ht="14.25" customHeight="1">
      <c r="B437" s="2"/>
      <c r="C437" s="109"/>
      <c r="D437" s="4"/>
      <c r="E437" s="147"/>
      <c r="F437" s="4"/>
      <c r="G437" s="109"/>
    </row>
    <row r="438" spans="2:7" ht="14.25" customHeight="1">
      <c r="B438" s="2"/>
      <c r="C438" s="109"/>
      <c r="D438" s="4"/>
      <c r="E438" s="147"/>
      <c r="F438" s="4"/>
      <c r="G438" s="109"/>
    </row>
    <row r="439" spans="2:7" ht="14.25" customHeight="1">
      <c r="B439" s="2"/>
      <c r="C439" s="109"/>
      <c r="D439" s="4"/>
      <c r="E439" s="147"/>
      <c r="F439" s="4"/>
      <c r="G439" s="109"/>
    </row>
    <row r="440" spans="2:7" ht="14.25" customHeight="1">
      <c r="B440" s="2"/>
      <c r="C440" s="109"/>
      <c r="D440" s="4"/>
      <c r="E440" s="147"/>
      <c r="F440" s="4"/>
      <c r="G440" s="109"/>
    </row>
    <row r="441" spans="2:7" ht="14.25" customHeight="1">
      <c r="B441" s="2"/>
      <c r="C441" s="109"/>
      <c r="D441" s="4"/>
      <c r="E441" s="147"/>
      <c r="F441" s="4"/>
      <c r="G441" s="109"/>
    </row>
    <row r="442" spans="2:7" ht="14.25" customHeight="1">
      <c r="B442" s="2"/>
      <c r="C442" s="109"/>
      <c r="D442" s="4"/>
      <c r="E442" s="147"/>
      <c r="F442" s="4"/>
      <c r="G442" s="109"/>
    </row>
    <row r="443" spans="2:7" ht="14.25" customHeight="1">
      <c r="B443" s="2"/>
      <c r="C443" s="109"/>
      <c r="D443" s="4"/>
      <c r="E443" s="147"/>
      <c r="F443" s="4"/>
      <c r="G443" s="109"/>
    </row>
    <row r="444" spans="2:7" ht="14.25" customHeight="1">
      <c r="B444" s="2"/>
      <c r="C444" s="109"/>
      <c r="D444" s="4"/>
      <c r="E444" s="147"/>
      <c r="F444" s="4"/>
      <c r="G444" s="109"/>
    </row>
    <row r="445" spans="2:7" ht="14.25" customHeight="1">
      <c r="B445" s="2"/>
      <c r="C445" s="109"/>
      <c r="D445" s="4"/>
      <c r="E445" s="147"/>
      <c r="F445" s="4"/>
      <c r="G445" s="109"/>
    </row>
    <row r="446" spans="2:7" ht="14.25" customHeight="1">
      <c r="B446" s="2"/>
      <c r="C446" s="109"/>
      <c r="D446" s="4"/>
      <c r="E446" s="147"/>
      <c r="F446" s="4"/>
      <c r="G446" s="109"/>
    </row>
    <row r="447" spans="2:7" ht="14.25" customHeight="1">
      <c r="B447" s="2"/>
      <c r="C447" s="109"/>
      <c r="D447" s="4"/>
      <c r="E447" s="147"/>
      <c r="F447" s="4"/>
      <c r="G447" s="109"/>
    </row>
    <row r="448" spans="2:7" ht="14.25" customHeight="1">
      <c r="B448" s="2"/>
      <c r="C448" s="109"/>
      <c r="D448" s="4"/>
      <c r="E448" s="147"/>
      <c r="F448" s="4"/>
      <c r="G448" s="109"/>
    </row>
    <row r="449" spans="2:7" ht="14.25" customHeight="1">
      <c r="B449" s="2"/>
      <c r="C449" s="109"/>
      <c r="D449" s="4"/>
      <c r="E449" s="147"/>
      <c r="F449" s="4"/>
      <c r="G449" s="109"/>
    </row>
    <row r="450" spans="2:7" ht="14.25" customHeight="1">
      <c r="B450" s="2"/>
      <c r="C450" s="109"/>
      <c r="D450" s="4"/>
      <c r="E450" s="147"/>
      <c r="F450" s="4"/>
      <c r="G450" s="109"/>
    </row>
    <row r="451" spans="2:7" ht="14.25" customHeight="1">
      <c r="B451" s="2"/>
      <c r="C451" s="109"/>
      <c r="D451" s="4"/>
      <c r="E451" s="147"/>
      <c r="F451" s="4"/>
      <c r="G451" s="109"/>
    </row>
    <row r="452" spans="2:7" ht="14.25" customHeight="1">
      <c r="B452" s="2"/>
      <c r="C452" s="109"/>
      <c r="D452" s="4"/>
      <c r="E452" s="147"/>
      <c r="F452" s="4"/>
      <c r="G452" s="109"/>
    </row>
    <row r="453" spans="2:7" ht="14.25" customHeight="1">
      <c r="B453" s="2"/>
      <c r="C453" s="109"/>
      <c r="D453" s="4"/>
      <c r="E453" s="147"/>
      <c r="F453" s="4"/>
      <c r="G453" s="109"/>
    </row>
    <row r="454" spans="2:7" ht="14.25" customHeight="1">
      <c r="B454" s="2"/>
      <c r="C454" s="109"/>
      <c r="D454" s="4"/>
      <c r="E454" s="147"/>
      <c r="F454" s="4"/>
      <c r="G454" s="109"/>
    </row>
    <row r="455" spans="2:7" ht="14.25" customHeight="1">
      <c r="B455" s="2"/>
      <c r="C455" s="109"/>
      <c r="D455" s="4"/>
      <c r="E455" s="147"/>
      <c r="F455" s="4"/>
      <c r="G455" s="109"/>
    </row>
    <row r="456" spans="2:7" ht="14.25" customHeight="1">
      <c r="B456" s="2"/>
      <c r="C456" s="109"/>
      <c r="D456" s="4"/>
      <c r="E456" s="147"/>
      <c r="F456" s="4"/>
      <c r="G456" s="109"/>
    </row>
    <row r="457" spans="2:7" ht="14.25" customHeight="1">
      <c r="B457" s="2"/>
      <c r="C457" s="109"/>
      <c r="D457" s="4"/>
      <c r="E457" s="147"/>
      <c r="F457" s="4"/>
      <c r="G457" s="109"/>
    </row>
    <row r="458" spans="2:7" ht="14.25" customHeight="1">
      <c r="B458" s="2"/>
      <c r="C458" s="109"/>
      <c r="D458" s="4"/>
      <c r="E458" s="147"/>
      <c r="F458" s="4"/>
      <c r="G458" s="109"/>
    </row>
    <row r="459" spans="2:7" ht="14.25" customHeight="1">
      <c r="B459" s="2"/>
      <c r="C459" s="109"/>
      <c r="D459" s="4"/>
      <c r="E459" s="147"/>
      <c r="F459" s="4"/>
      <c r="G459" s="109"/>
    </row>
    <row r="460" spans="2:7" ht="14.25" customHeight="1">
      <c r="B460" s="2"/>
      <c r="C460" s="109"/>
      <c r="D460" s="4"/>
      <c r="E460" s="147"/>
      <c r="F460" s="4"/>
      <c r="G460" s="109"/>
    </row>
    <row r="461" spans="2:7" ht="14.25" customHeight="1">
      <c r="B461" s="2"/>
      <c r="C461" s="109"/>
      <c r="D461" s="4"/>
      <c r="E461" s="147"/>
      <c r="F461" s="4"/>
      <c r="G461" s="109"/>
    </row>
    <row r="462" spans="2:7" ht="14.25" customHeight="1">
      <c r="B462" s="2"/>
      <c r="C462" s="109"/>
      <c r="D462" s="4"/>
      <c r="E462" s="147"/>
      <c r="F462" s="4"/>
      <c r="G462" s="109"/>
    </row>
    <row r="463" spans="2:7" ht="14.25" customHeight="1">
      <c r="B463" s="2"/>
      <c r="C463" s="109"/>
      <c r="D463" s="4"/>
      <c r="E463" s="147"/>
      <c r="F463" s="4"/>
      <c r="G463" s="109"/>
    </row>
    <row r="464" spans="2:7" ht="14.25" customHeight="1">
      <c r="B464" s="2"/>
      <c r="C464" s="109"/>
      <c r="D464" s="4"/>
      <c r="E464" s="147"/>
      <c r="F464" s="4"/>
      <c r="G464" s="109"/>
    </row>
    <row r="465" spans="2:7" ht="14.25" customHeight="1">
      <c r="B465" s="2"/>
      <c r="C465" s="109"/>
      <c r="D465" s="4"/>
      <c r="E465" s="147"/>
      <c r="F465" s="4"/>
      <c r="G465" s="109"/>
    </row>
    <row r="466" spans="2:7" ht="14.25" customHeight="1">
      <c r="B466" s="2"/>
      <c r="C466" s="109"/>
      <c r="D466" s="4"/>
      <c r="E466" s="147"/>
      <c r="F466" s="4"/>
      <c r="G466" s="109"/>
    </row>
    <row r="467" spans="2:7" ht="14.25" customHeight="1">
      <c r="B467" s="2"/>
      <c r="C467" s="109"/>
      <c r="D467" s="4"/>
      <c r="E467" s="147"/>
      <c r="F467" s="4"/>
      <c r="G467" s="109"/>
    </row>
    <row r="468" spans="2:7" ht="14.25" customHeight="1">
      <c r="B468" s="2"/>
      <c r="C468" s="109"/>
      <c r="D468" s="4"/>
      <c r="E468" s="147"/>
      <c r="F468" s="4"/>
      <c r="G468" s="109"/>
    </row>
    <row r="469" spans="2:7" ht="14.25" customHeight="1">
      <c r="B469" s="2"/>
      <c r="C469" s="109"/>
      <c r="D469" s="4"/>
      <c r="E469" s="147"/>
      <c r="F469" s="4"/>
      <c r="G469" s="109"/>
    </row>
    <row r="470" spans="2:7" ht="14.25" customHeight="1">
      <c r="B470" s="2"/>
      <c r="C470" s="109"/>
      <c r="D470" s="4"/>
      <c r="E470" s="147"/>
      <c r="F470" s="4"/>
      <c r="G470" s="109"/>
    </row>
    <row r="471" spans="2:7" ht="14.25" customHeight="1">
      <c r="B471" s="2"/>
      <c r="C471" s="109"/>
      <c r="D471" s="4"/>
      <c r="E471" s="147"/>
      <c r="F471" s="4"/>
      <c r="G471" s="109"/>
    </row>
    <row r="472" spans="2:7" ht="14.25" customHeight="1">
      <c r="B472" s="2"/>
      <c r="C472" s="109"/>
      <c r="D472" s="4"/>
      <c r="E472" s="147"/>
      <c r="F472" s="4"/>
      <c r="G472" s="109"/>
    </row>
    <row r="473" spans="2:7" ht="14.25" customHeight="1">
      <c r="B473" s="2"/>
      <c r="C473" s="109"/>
      <c r="D473" s="4"/>
      <c r="E473" s="147"/>
      <c r="F473" s="4"/>
      <c r="G473" s="109"/>
    </row>
    <row r="474" spans="2:7" ht="14.25" customHeight="1">
      <c r="B474" s="2"/>
      <c r="C474" s="109"/>
      <c r="D474" s="4"/>
      <c r="E474" s="147"/>
      <c r="F474" s="4"/>
      <c r="G474" s="109"/>
    </row>
    <row r="475" spans="2:7" ht="14.25" customHeight="1">
      <c r="B475" s="2"/>
      <c r="C475" s="109"/>
      <c r="D475" s="4"/>
      <c r="E475" s="147"/>
      <c r="F475" s="4"/>
      <c r="G475" s="109"/>
    </row>
    <row r="476" spans="2:7" ht="14.25" customHeight="1">
      <c r="B476" s="2"/>
      <c r="C476" s="109"/>
      <c r="D476" s="4"/>
      <c r="E476" s="147"/>
      <c r="F476" s="4"/>
      <c r="G476" s="109"/>
    </row>
    <row r="477" spans="2:7" ht="14.25" customHeight="1">
      <c r="B477" s="2"/>
      <c r="C477" s="109"/>
      <c r="D477" s="4"/>
      <c r="E477" s="147"/>
      <c r="F477" s="4"/>
      <c r="G477" s="109"/>
    </row>
    <row r="478" spans="2:7" ht="14.25" customHeight="1">
      <c r="B478" s="2"/>
      <c r="C478" s="109"/>
      <c r="D478" s="4"/>
      <c r="E478" s="147"/>
      <c r="F478" s="4"/>
      <c r="G478" s="109"/>
    </row>
    <row r="479" spans="2:7" ht="14.25" customHeight="1">
      <c r="B479" s="2"/>
      <c r="C479" s="109"/>
      <c r="D479" s="4"/>
      <c r="E479" s="147"/>
      <c r="F479" s="4"/>
      <c r="G479" s="109"/>
    </row>
    <row r="480" spans="2:7" ht="14.25" customHeight="1">
      <c r="B480" s="2"/>
      <c r="C480" s="109"/>
      <c r="D480" s="4"/>
      <c r="E480" s="147"/>
      <c r="F480" s="4"/>
      <c r="G480" s="109"/>
    </row>
    <row r="481" spans="2:7" ht="14.25" customHeight="1">
      <c r="B481" s="2"/>
      <c r="C481" s="109"/>
      <c r="D481" s="4"/>
      <c r="E481" s="147"/>
      <c r="F481" s="4"/>
      <c r="G481" s="109"/>
    </row>
    <row r="482" spans="2:7" ht="14.25" customHeight="1">
      <c r="B482" s="2"/>
      <c r="C482" s="109"/>
      <c r="D482" s="4"/>
      <c r="E482" s="147"/>
      <c r="F482" s="4"/>
      <c r="G482" s="109"/>
    </row>
    <row r="483" spans="2:7" ht="14.25" customHeight="1">
      <c r="B483" s="2"/>
      <c r="C483" s="109"/>
      <c r="D483" s="4"/>
      <c r="E483" s="147"/>
      <c r="F483" s="4"/>
      <c r="G483" s="109"/>
    </row>
    <row r="484" spans="2:7" ht="14.25" customHeight="1">
      <c r="B484" s="2"/>
      <c r="C484" s="109"/>
      <c r="D484" s="4"/>
      <c r="E484" s="147"/>
      <c r="F484" s="4"/>
      <c r="G484" s="109"/>
    </row>
    <row r="485" spans="2:7" ht="14.25" customHeight="1">
      <c r="B485" s="2"/>
      <c r="C485" s="109"/>
      <c r="D485" s="4"/>
      <c r="E485" s="147"/>
      <c r="F485" s="4"/>
      <c r="G485" s="109"/>
    </row>
    <row r="486" spans="2:7" ht="14.25" customHeight="1">
      <c r="B486" s="2"/>
      <c r="C486" s="109"/>
      <c r="D486" s="4"/>
      <c r="E486" s="147"/>
      <c r="F486" s="4"/>
      <c r="G486" s="109"/>
    </row>
    <row r="487" spans="2:7" ht="14.25" customHeight="1">
      <c r="B487" s="2"/>
      <c r="C487" s="109"/>
      <c r="D487" s="4"/>
      <c r="E487" s="147"/>
      <c r="F487" s="4"/>
      <c r="G487" s="109"/>
    </row>
    <row r="488" spans="2:7" ht="14.25" customHeight="1">
      <c r="B488" s="2"/>
      <c r="C488" s="109"/>
      <c r="D488" s="4"/>
      <c r="E488" s="147"/>
      <c r="F488" s="4"/>
      <c r="G488" s="109"/>
    </row>
    <row r="489" spans="2:7" ht="14.25" customHeight="1">
      <c r="B489" s="2"/>
      <c r="C489" s="109"/>
      <c r="D489" s="4"/>
      <c r="E489" s="147"/>
      <c r="F489" s="4"/>
      <c r="G489" s="109"/>
    </row>
    <row r="490" spans="2:7" ht="14.25" customHeight="1">
      <c r="B490" s="2"/>
      <c r="C490" s="109"/>
      <c r="D490" s="4"/>
      <c r="E490" s="147"/>
      <c r="F490" s="4"/>
      <c r="G490" s="109"/>
    </row>
    <row r="491" spans="2:7" ht="14.25" customHeight="1">
      <c r="B491" s="2"/>
      <c r="C491" s="109"/>
      <c r="D491" s="4"/>
      <c r="E491" s="147"/>
      <c r="F491" s="4"/>
      <c r="G491" s="109"/>
    </row>
    <row r="492" spans="2:7" ht="14.25" customHeight="1">
      <c r="B492" s="2"/>
      <c r="C492" s="109"/>
      <c r="D492" s="4"/>
      <c r="E492" s="147"/>
      <c r="F492" s="4"/>
      <c r="G492" s="109"/>
    </row>
    <row r="493" spans="2:7" ht="14.25" customHeight="1">
      <c r="B493" s="2"/>
      <c r="C493" s="109"/>
      <c r="D493" s="4"/>
      <c r="E493" s="147"/>
      <c r="F493" s="4"/>
      <c r="G493" s="109"/>
    </row>
    <row r="494" spans="2:7" ht="14.25" customHeight="1">
      <c r="B494" s="2"/>
      <c r="C494" s="109"/>
      <c r="D494" s="4"/>
      <c r="E494" s="147"/>
      <c r="F494" s="4"/>
      <c r="G494" s="109"/>
    </row>
    <row r="495" spans="2:7" ht="14.25" customHeight="1">
      <c r="B495" s="2"/>
      <c r="C495" s="109"/>
      <c r="D495" s="4"/>
      <c r="E495" s="147"/>
      <c r="F495" s="4"/>
      <c r="G495" s="109"/>
    </row>
    <row r="496" spans="2:7" ht="14.25" customHeight="1">
      <c r="B496" s="2"/>
      <c r="C496" s="109"/>
      <c r="D496" s="4"/>
      <c r="E496" s="147"/>
      <c r="F496" s="4"/>
      <c r="G496" s="109"/>
    </row>
    <row r="497" spans="2:7" ht="14.25" customHeight="1">
      <c r="B497" s="2"/>
      <c r="C497" s="109"/>
      <c r="D497" s="4"/>
      <c r="E497" s="147"/>
      <c r="F497" s="4"/>
      <c r="G497" s="109"/>
    </row>
    <row r="498" spans="2:7" ht="14.25" customHeight="1">
      <c r="B498" s="2"/>
      <c r="C498" s="109"/>
      <c r="D498" s="4"/>
      <c r="E498" s="147"/>
      <c r="F498" s="4"/>
      <c r="G498" s="109"/>
    </row>
    <row r="499" spans="2:7" ht="14.25" customHeight="1">
      <c r="B499" s="2"/>
      <c r="C499" s="109"/>
      <c r="D499" s="4"/>
      <c r="E499" s="147"/>
      <c r="F499" s="4"/>
      <c r="G499" s="109"/>
    </row>
    <row r="500" spans="2:7" ht="14.25" customHeight="1">
      <c r="B500" s="2"/>
      <c r="C500" s="109"/>
      <c r="D500" s="4"/>
      <c r="E500" s="147"/>
      <c r="F500" s="4"/>
      <c r="G500" s="109"/>
    </row>
    <row r="501" spans="2:7" ht="14.25" customHeight="1">
      <c r="B501" s="2"/>
      <c r="C501" s="109"/>
      <c r="D501" s="4"/>
      <c r="E501" s="147"/>
      <c r="F501" s="4"/>
      <c r="G501" s="109"/>
    </row>
    <row r="502" spans="2:7" ht="14.25" customHeight="1">
      <c r="B502" s="2"/>
      <c r="C502" s="109"/>
      <c r="D502" s="4"/>
      <c r="E502" s="147"/>
      <c r="F502" s="4"/>
      <c r="G502" s="109"/>
    </row>
    <row r="503" spans="2:7" ht="14.25" customHeight="1">
      <c r="B503" s="2"/>
      <c r="C503" s="109"/>
      <c r="D503" s="4"/>
      <c r="E503" s="147"/>
      <c r="F503" s="4"/>
      <c r="G503" s="109"/>
    </row>
    <row r="504" spans="2:7" ht="14.25" customHeight="1">
      <c r="B504" s="2"/>
      <c r="C504" s="109"/>
      <c r="D504" s="4"/>
      <c r="E504" s="147"/>
      <c r="F504" s="4"/>
      <c r="G504" s="109"/>
    </row>
    <row r="505" spans="2:7" ht="14.25" customHeight="1">
      <c r="B505" s="2"/>
      <c r="C505" s="109"/>
      <c r="D505" s="4"/>
      <c r="E505" s="147"/>
      <c r="F505" s="4"/>
      <c r="G505" s="109"/>
    </row>
    <row r="506" spans="2:7" ht="14.25" customHeight="1">
      <c r="B506" s="2"/>
      <c r="C506" s="109"/>
      <c r="D506" s="4"/>
      <c r="E506" s="147"/>
      <c r="F506" s="4"/>
      <c r="G506" s="109"/>
    </row>
    <row r="507" spans="2:7" ht="14.25" customHeight="1">
      <c r="B507" s="2"/>
      <c r="C507" s="109"/>
      <c r="D507" s="4"/>
      <c r="E507" s="147"/>
      <c r="F507" s="4"/>
      <c r="G507" s="109"/>
    </row>
    <row r="508" spans="2:7" ht="14.25" customHeight="1">
      <c r="B508" s="2"/>
      <c r="C508" s="109"/>
      <c r="D508" s="4"/>
      <c r="E508" s="147"/>
      <c r="F508" s="4"/>
      <c r="G508" s="109"/>
    </row>
    <row r="509" spans="2:7" ht="14.25" customHeight="1">
      <c r="B509" s="2"/>
      <c r="C509" s="109"/>
      <c r="D509" s="4"/>
      <c r="E509" s="147"/>
      <c r="F509" s="4"/>
      <c r="G509" s="109"/>
    </row>
    <row r="510" spans="2:7" ht="14.25" customHeight="1">
      <c r="B510" s="2"/>
      <c r="C510" s="109"/>
      <c r="D510" s="4"/>
      <c r="E510" s="147"/>
      <c r="F510" s="4"/>
      <c r="G510" s="109"/>
    </row>
    <row r="511" spans="2:7" ht="14.25" customHeight="1">
      <c r="B511" s="2"/>
      <c r="C511" s="109"/>
      <c r="D511" s="4"/>
      <c r="E511" s="147"/>
      <c r="F511" s="4"/>
      <c r="G511" s="109"/>
    </row>
    <row r="512" spans="2:7" ht="14.25" customHeight="1">
      <c r="B512" s="2"/>
      <c r="C512" s="109"/>
      <c r="D512" s="4"/>
      <c r="E512" s="147"/>
      <c r="F512" s="4"/>
      <c r="G512" s="109"/>
    </row>
    <row r="513" spans="2:7" ht="14.25" customHeight="1">
      <c r="B513" s="2"/>
      <c r="C513" s="109"/>
      <c r="D513" s="4"/>
      <c r="E513" s="147"/>
      <c r="F513" s="4"/>
      <c r="G513" s="109"/>
    </row>
    <row r="514" spans="2:7" ht="14.25" customHeight="1">
      <c r="B514" s="2"/>
      <c r="C514" s="109"/>
      <c r="D514" s="4"/>
      <c r="E514" s="147"/>
      <c r="F514" s="4"/>
      <c r="G514" s="109"/>
    </row>
    <row r="515" spans="2:7" ht="14.25" customHeight="1">
      <c r="B515" s="2"/>
      <c r="C515" s="109"/>
      <c r="D515" s="4"/>
      <c r="E515" s="147"/>
      <c r="F515" s="4"/>
      <c r="G515" s="109"/>
    </row>
    <row r="516" spans="2:7" ht="14.25" customHeight="1">
      <c r="B516" s="2"/>
      <c r="C516" s="109"/>
      <c r="D516" s="4"/>
      <c r="E516" s="147"/>
      <c r="F516" s="4"/>
      <c r="G516" s="109"/>
    </row>
    <row r="517" spans="2:7" ht="14.25" customHeight="1">
      <c r="B517" s="2"/>
      <c r="C517" s="109"/>
      <c r="D517" s="4"/>
      <c r="E517" s="147"/>
      <c r="F517" s="4"/>
      <c r="G517" s="109"/>
    </row>
    <row r="518" spans="2:7" ht="14.25" customHeight="1">
      <c r="B518" s="2"/>
      <c r="C518" s="109"/>
      <c r="D518" s="4"/>
      <c r="E518" s="147"/>
      <c r="F518" s="4"/>
      <c r="G518" s="109"/>
    </row>
    <row r="519" spans="2:7" ht="14.25" customHeight="1">
      <c r="B519" s="2"/>
      <c r="C519" s="109"/>
      <c r="D519" s="4"/>
      <c r="E519" s="147"/>
      <c r="F519" s="4"/>
      <c r="G519" s="109"/>
    </row>
    <row r="520" spans="2:7" ht="14.25" customHeight="1">
      <c r="B520" s="2"/>
      <c r="C520" s="109"/>
      <c r="D520" s="4"/>
      <c r="E520" s="147"/>
      <c r="F520" s="4"/>
      <c r="G520" s="109"/>
    </row>
    <row r="521" spans="2:7" ht="14.25" customHeight="1">
      <c r="B521" s="2"/>
      <c r="C521" s="109"/>
      <c r="D521" s="4"/>
      <c r="E521" s="147"/>
      <c r="F521" s="4"/>
      <c r="G521" s="109"/>
    </row>
    <row r="522" spans="2:7" ht="14.25" customHeight="1">
      <c r="B522" s="2"/>
      <c r="C522" s="109"/>
      <c r="D522" s="4"/>
      <c r="E522" s="147"/>
      <c r="F522" s="4"/>
      <c r="G522" s="109"/>
    </row>
    <row r="523" spans="2:7" ht="14.25" customHeight="1">
      <c r="B523" s="2"/>
      <c r="C523" s="109"/>
      <c r="D523" s="4"/>
      <c r="E523" s="147"/>
      <c r="F523" s="4"/>
      <c r="G523" s="109"/>
    </row>
    <row r="524" spans="2:7" ht="14.25" customHeight="1">
      <c r="B524" s="2"/>
      <c r="C524" s="109"/>
      <c r="D524" s="4"/>
      <c r="E524" s="147"/>
      <c r="F524" s="4"/>
      <c r="G524" s="109"/>
    </row>
    <row r="525" spans="2:7" ht="14.25" customHeight="1">
      <c r="B525" s="2"/>
      <c r="C525" s="109"/>
      <c r="D525" s="4"/>
      <c r="E525" s="147"/>
      <c r="F525" s="4"/>
      <c r="G525" s="109"/>
    </row>
    <row r="526" spans="2:7" ht="14.25" customHeight="1">
      <c r="B526" s="2"/>
      <c r="C526" s="109"/>
      <c r="D526" s="4"/>
      <c r="E526" s="147"/>
      <c r="F526" s="4"/>
      <c r="G526" s="109"/>
    </row>
    <row r="527" spans="2:7" ht="14.25" customHeight="1">
      <c r="B527" s="2"/>
      <c r="C527" s="109"/>
      <c r="D527" s="4"/>
      <c r="E527" s="147"/>
      <c r="F527" s="4"/>
      <c r="G527" s="109"/>
    </row>
    <row r="528" spans="2:7" ht="14.25" customHeight="1">
      <c r="B528" s="2"/>
      <c r="C528" s="109"/>
      <c r="D528" s="4"/>
      <c r="E528" s="147"/>
      <c r="F528" s="4"/>
      <c r="G528" s="109"/>
    </row>
    <row r="529" spans="2:7" ht="14.25" customHeight="1">
      <c r="B529" s="2"/>
      <c r="C529" s="109"/>
      <c r="D529" s="4"/>
      <c r="E529" s="147"/>
      <c r="F529" s="4"/>
      <c r="G529" s="109"/>
    </row>
    <row r="530" spans="2:7" ht="14.25" customHeight="1">
      <c r="B530" s="2"/>
      <c r="C530" s="109"/>
      <c r="D530" s="4"/>
      <c r="E530" s="147"/>
      <c r="F530" s="4"/>
      <c r="G530" s="109"/>
    </row>
    <row r="531" spans="2:7" ht="14.25" customHeight="1">
      <c r="B531" s="2"/>
      <c r="C531" s="109"/>
      <c r="D531" s="4"/>
      <c r="E531" s="147"/>
      <c r="F531" s="4"/>
      <c r="G531" s="109"/>
    </row>
    <row r="532" spans="2:7" ht="14.25" customHeight="1">
      <c r="B532" s="2"/>
      <c r="C532" s="109"/>
      <c r="D532" s="4"/>
      <c r="E532" s="147"/>
      <c r="F532" s="4"/>
      <c r="G532" s="109"/>
    </row>
    <row r="533" spans="2:7" ht="14.25" customHeight="1">
      <c r="B533" s="2"/>
      <c r="C533" s="109"/>
      <c r="D533" s="4"/>
      <c r="E533" s="147"/>
      <c r="F533" s="4"/>
      <c r="G533" s="109"/>
    </row>
    <row r="534" spans="2:7" ht="14.25" customHeight="1">
      <c r="B534" s="2"/>
      <c r="C534" s="109"/>
      <c r="D534" s="4"/>
      <c r="E534" s="147"/>
      <c r="F534" s="4"/>
      <c r="G534" s="109"/>
    </row>
    <row r="535" spans="2:7" ht="14.25" customHeight="1">
      <c r="B535" s="2"/>
      <c r="C535" s="109"/>
      <c r="D535" s="4"/>
      <c r="E535" s="147"/>
      <c r="F535" s="4"/>
      <c r="G535" s="109"/>
    </row>
    <row r="536" spans="2:7" ht="14.25" customHeight="1">
      <c r="B536" s="2"/>
      <c r="C536" s="109"/>
      <c r="D536" s="4"/>
      <c r="E536" s="147"/>
      <c r="F536" s="4"/>
      <c r="G536" s="109"/>
    </row>
    <row r="537" spans="2:7" ht="14.25" customHeight="1">
      <c r="B537" s="2"/>
      <c r="C537" s="109"/>
      <c r="D537" s="4"/>
      <c r="E537" s="147"/>
      <c r="F537" s="4"/>
      <c r="G537" s="109"/>
    </row>
    <row r="538" spans="2:7" ht="14.25" customHeight="1">
      <c r="B538" s="2"/>
      <c r="C538" s="109"/>
      <c r="D538" s="4"/>
      <c r="E538" s="147"/>
      <c r="F538" s="4"/>
      <c r="G538" s="109"/>
    </row>
    <row r="539" spans="2:7" ht="14.25" customHeight="1">
      <c r="B539" s="2"/>
      <c r="C539" s="109"/>
      <c r="D539" s="4"/>
      <c r="E539" s="147"/>
      <c r="F539" s="4"/>
      <c r="G539" s="109"/>
    </row>
    <row r="540" spans="2:7" ht="14.25" customHeight="1">
      <c r="B540" s="2"/>
      <c r="C540" s="109"/>
      <c r="D540" s="4"/>
      <c r="E540" s="147"/>
      <c r="F540" s="4"/>
      <c r="G540" s="109"/>
    </row>
    <row r="541" spans="2:7" ht="14.25" customHeight="1">
      <c r="B541" s="2"/>
      <c r="C541" s="109"/>
      <c r="D541" s="4"/>
      <c r="E541" s="147"/>
      <c r="F541" s="4"/>
      <c r="G541" s="109"/>
    </row>
    <row r="542" spans="2:7" ht="14.25" customHeight="1">
      <c r="B542" s="2"/>
      <c r="C542" s="109"/>
      <c r="D542" s="4"/>
      <c r="E542" s="147"/>
      <c r="F542" s="4"/>
      <c r="G542" s="109"/>
    </row>
    <row r="543" spans="2:7" ht="14.25" customHeight="1">
      <c r="B543" s="2"/>
      <c r="C543" s="109"/>
      <c r="D543" s="4"/>
      <c r="E543" s="147"/>
      <c r="F543" s="4"/>
      <c r="G543" s="109"/>
    </row>
    <row r="544" spans="2:7" ht="14.25" customHeight="1">
      <c r="B544" s="2"/>
      <c r="C544" s="109"/>
      <c r="D544" s="4"/>
      <c r="E544" s="147"/>
      <c r="F544" s="4"/>
      <c r="G544" s="109"/>
    </row>
    <row r="545" spans="2:7" ht="14.25" customHeight="1">
      <c r="B545" s="2"/>
      <c r="C545" s="109"/>
      <c r="D545" s="4"/>
      <c r="E545" s="147"/>
      <c r="F545" s="4"/>
      <c r="G545" s="109"/>
    </row>
    <row r="546" spans="2:7" ht="14.25" customHeight="1">
      <c r="B546" s="2"/>
      <c r="C546" s="109"/>
      <c r="D546" s="4"/>
      <c r="E546" s="147"/>
      <c r="F546" s="4"/>
      <c r="G546" s="109"/>
    </row>
    <row r="547" spans="2:7" ht="14.25" customHeight="1">
      <c r="B547" s="2"/>
      <c r="C547" s="109"/>
      <c r="D547" s="4"/>
      <c r="E547" s="147"/>
      <c r="F547" s="4"/>
      <c r="G547" s="109"/>
    </row>
    <row r="548" spans="2:7" ht="14.25" customHeight="1">
      <c r="B548" s="2"/>
      <c r="C548" s="109"/>
      <c r="D548" s="4"/>
      <c r="E548" s="147"/>
      <c r="F548" s="4"/>
      <c r="G548" s="109"/>
    </row>
    <row r="549" spans="2:7" ht="14.25" customHeight="1">
      <c r="B549" s="2"/>
      <c r="C549" s="109"/>
      <c r="D549" s="4"/>
      <c r="E549" s="147"/>
      <c r="F549" s="4"/>
      <c r="G549" s="109"/>
    </row>
    <row r="550" spans="2:7" ht="14.25" customHeight="1">
      <c r="B550" s="2"/>
      <c r="C550" s="109"/>
      <c r="D550" s="4"/>
      <c r="E550" s="147"/>
      <c r="F550" s="4"/>
      <c r="G550" s="109"/>
    </row>
    <row r="551" spans="2:7" ht="14.25" customHeight="1">
      <c r="B551" s="2"/>
      <c r="C551" s="109"/>
      <c r="D551" s="4"/>
      <c r="E551" s="147"/>
      <c r="F551" s="4"/>
      <c r="G551" s="109"/>
    </row>
    <row r="552" spans="2:7" ht="14.25" customHeight="1">
      <c r="B552" s="2"/>
      <c r="C552" s="109"/>
      <c r="D552" s="4"/>
      <c r="E552" s="147"/>
      <c r="F552" s="4"/>
      <c r="G552" s="109"/>
    </row>
    <row r="553" spans="2:7" ht="14.25" customHeight="1">
      <c r="B553" s="2"/>
      <c r="C553" s="109"/>
      <c r="D553" s="4"/>
      <c r="E553" s="147"/>
      <c r="F553" s="4"/>
      <c r="G553" s="109"/>
    </row>
    <row r="554" spans="2:7" ht="14.25" customHeight="1">
      <c r="B554" s="2"/>
      <c r="C554" s="109"/>
      <c r="D554" s="4"/>
      <c r="E554" s="147"/>
      <c r="F554" s="4"/>
      <c r="G554" s="109"/>
    </row>
    <row r="555" spans="2:7" ht="14.25" customHeight="1">
      <c r="B555" s="2"/>
      <c r="C555" s="109"/>
      <c r="D555" s="4"/>
      <c r="E555" s="147"/>
      <c r="F555" s="4"/>
      <c r="G555" s="109"/>
    </row>
    <row r="556" spans="2:7" ht="14.25" customHeight="1">
      <c r="B556" s="2"/>
      <c r="C556" s="109"/>
      <c r="D556" s="4"/>
      <c r="E556" s="147"/>
      <c r="F556" s="4"/>
      <c r="G556" s="109"/>
    </row>
    <row r="557" spans="2:7" ht="14.25" customHeight="1">
      <c r="B557" s="2"/>
      <c r="C557" s="109"/>
      <c r="D557" s="4"/>
      <c r="E557" s="147"/>
      <c r="F557" s="4"/>
      <c r="G557" s="109"/>
    </row>
    <row r="558" spans="2:7" ht="14.25" customHeight="1">
      <c r="B558" s="2"/>
      <c r="C558" s="109"/>
      <c r="D558" s="4"/>
      <c r="E558" s="147"/>
      <c r="F558" s="4"/>
      <c r="G558" s="109"/>
    </row>
    <row r="559" spans="2:7" ht="14.25" customHeight="1">
      <c r="B559" s="2"/>
      <c r="C559" s="109"/>
      <c r="D559" s="4"/>
      <c r="E559" s="147"/>
      <c r="F559" s="4"/>
      <c r="G559" s="109"/>
    </row>
    <row r="560" spans="2:7" ht="14.25" customHeight="1">
      <c r="B560" s="2"/>
      <c r="C560" s="109"/>
      <c r="D560" s="4"/>
      <c r="E560" s="147"/>
      <c r="F560" s="4"/>
      <c r="G560" s="109"/>
    </row>
    <row r="561" spans="2:7" ht="14.25" customHeight="1">
      <c r="B561" s="2"/>
      <c r="C561" s="109"/>
      <c r="D561" s="4"/>
      <c r="E561" s="147"/>
      <c r="F561" s="4"/>
      <c r="G561" s="109"/>
    </row>
    <row r="562" spans="2:7" ht="14.25" customHeight="1">
      <c r="B562" s="2"/>
      <c r="C562" s="109"/>
      <c r="D562" s="4"/>
      <c r="E562" s="147"/>
      <c r="F562" s="4"/>
      <c r="G562" s="109"/>
    </row>
    <row r="563" spans="2:7" ht="14.25" customHeight="1">
      <c r="B563" s="2"/>
      <c r="C563" s="109"/>
      <c r="D563" s="4"/>
      <c r="E563" s="147"/>
      <c r="F563" s="4"/>
      <c r="G563" s="109"/>
    </row>
    <row r="564" spans="2:7" ht="14.25" customHeight="1">
      <c r="B564" s="2"/>
      <c r="C564" s="109"/>
      <c r="D564" s="4"/>
      <c r="E564" s="147"/>
      <c r="F564" s="4"/>
      <c r="G564" s="109"/>
    </row>
    <row r="565" spans="2:7" ht="14.25" customHeight="1">
      <c r="B565" s="2"/>
      <c r="C565" s="109"/>
      <c r="D565" s="4"/>
      <c r="E565" s="147"/>
      <c r="F565" s="4"/>
      <c r="G565" s="109"/>
    </row>
    <row r="566" spans="2:7" ht="14.25" customHeight="1">
      <c r="B566" s="2"/>
      <c r="C566" s="109"/>
      <c r="D566" s="4"/>
      <c r="E566" s="147"/>
      <c r="F566" s="4"/>
      <c r="G566" s="109"/>
    </row>
    <row r="567" spans="2:7" ht="14.25" customHeight="1">
      <c r="B567" s="2"/>
      <c r="C567" s="109"/>
      <c r="D567" s="4"/>
      <c r="E567" s="147"/>
      <c r="F567" s="4"/>
      <c r="G567" s="109"/>
    </row>
    <row r="568" spans="2:7" ht="14.25" customHeight="1">
      <c r="B568" s="2"/>
      <c r="C568" s="109"/>
      <c r="D568" s="4"/>
      <c r="E568" s="147"/>
      <c r="F568" s="4"/>
      <c r="G568" s="109"/>
    </row>
    <row r="569" spans="2:7" ht="14.25" customHeight="1">
      <c r="B569" s="2"/>
      <c r="C569" s="109"/>
      <c r="D569" s="4"/>
      <c r="E569" s="147"/>
      <c r="F569" s="4"/>
      <c r="G569" s="109"/>
    </row>
    <row r="570" spans="2:7" ht="14.25" customHeight="1">
      <c r="B570" s="2"/>
      <c r="C570" s="109"/>
      <c r="D570" s="4"/>
      <c r="E570" s="147"/>
      <c r="F570" s="4"/>
      <c r="G570" s="109"/>
    </row>
    <row r="571" spans="2:7" ht="14.25" customHeight="1">
      <c r="B571" s="2"/>
      <c r="C571" s="109"/>
      <c r="D571" s="4"/>
      <c r="E571" s="147"/>
      <c r="F571" s="4"/>
      <c r="G571" s="109"/>
    </row>
    <row r="572" spans="2:7" ht="14.25" customHeight="1">
      <c r="B572" s="2"/>
      <c r="C572" s="109"/>
      <c r="D572" s="4"/>
      <c r="E572" s="147"/>
      <c r="F572" s="4"/>
      <c r="G572" s="109"/>
    </row>
    <row r="573" spans="2:7" ht="14.25" customHeight="1">
      <c r="B573" s="2"/>
      <c r="C573" s="109"/>
      <c r="D573" s="4"/>
      <c r="E573" s="147"/>
      <c r="F573" s="4"/>
      <c r="G573" s="109"/>
    </row>
    <row r="574" spans="2:7" ht="14.25" customHeight="1">
      <c r="B574" s="2"/>
      <c r="C574" s="109"/>
      <c r="D574" s="4"/>
      <c r="E574" s="147"/>
      <c r="F574" s="4"/>
      <c r="G574" s="109"/>
    </row>
    <row r="575" spans="2:7" ht="14.25" customHeight="1">
      <c r="B575" s="2"/>
      <c r="C575" s="109"/>
      <c r="D575" s="4"/>
      <c r="E575" s="147"/>
      <c r="F575" s="4"/>
      <c r="G575" s="109"/>
    </row>
    <row r="576" spans="2:7" ht="14.25" customHeight="1">
      <c r="B576" s="2"/>
      <c r="C576" s="109"/>
      <c r="D576" s="4"/>
      <c r="E576" s="147"/>
      <c r="F576" s="4"/>
      <c r="G576" s="109"/>
    </row>
    <row r="577" spans="2:7" ht="14.25" customHeight="1">
      <c r="B577" s="2"/>
      <c r="C577" s="109"/>
      <c r="D577" s="4"/>
      <c r="E577" s="147"/>
      <c r="F577" s="4"/>
      <c r="G577" s="109"/>
    </row>
    <row r="578" spans="2:7" ht="14.25" customHeight="1">
      <c r="B578" s="2"/>
      <c r="C578" s="109"/>
      <c r="D578" s="4"/>
      <c r="E578" s="147"/>
      <c r="F578" s="4"/>
      <c r="G578" s="109"/>
    </row>
    <row r="579" spans="2:7" ht="14.25" customHeight="1">
      <c r="B579" s="2"/>
      <c r="C579" s="109"/>
      <c r="D579" s="4"/>
      <c r="E579" s="147"/>
      <c r="F579" s="4"/>
      <c r="G579" s="109"/>
    </row>
    <row r="580" spans="2:7" ht="14.25" customHeight="1">
      <c r="B580" s="2"/>
      <c r="C580" s="109"/>
      <c r="D580" s="4"/>
      <c r="E580" s="147"/>
      <c r="F580" s="4"/>
      <c r="G580" s="109"/>
    </row>
    <row r="581" spans="2:7" ht="14.25" customHeight="1">
      <c r="B581" s="2"/>
      <c r="C581" s="109"/>
      <c r="D581" s="4"/>
      <c r="E581" s="147"/>
      <c r="F581" s="4"/>
      <c r="G581" s="109"/>
    </row>
    <row r="582" spans="2:7" ht="14.25" customHeight="1">
      <c r="B582" s="2"/>
      <c r="C582" s="109"/>
      <c r="D582" s="4"/>
      <c r="E582" s="147"/>
      <c r="F582" s="4"/>
      <c r="G582" s="109"/>
    </row>
    <row r="583" spans="2:7" ht="14.25" customHeight="1">
      <c r="B583" s="2"/>
      <c r="C583" s="109"/>
      <c r="D583" s="4"/>
      <c r="E583" s="147"/>
      <c r="F583" s="4"/>
      <c r="G583" s="109"/>
    </row>
    <row r="584" spans="2:7" ht="14.25" customHeight="1">
      <c r="B584" s="2"/>
      <c r="C584" s="109"/>
      <c r="D584" s="4"/>
      <c r="E584" s="147"/>
      <c r="F584" s="4"/>
      <c r="G584" s="109"/>
    </row>
    <row r="585" spans="2:7" ht="14.25" customHeight="1">
      <c r="B585" s="2"/>
      <c r="C585" s="109"/>
      <c r="D585" s="4"/>
      <c r="E585" s="147"/>
      <c r="F585" s="4"/>
      <c r="G585" s="109"/>
    </row>
    <row r="586" spans="2:7" ht="14.25" customHeight="1">
      <c r="B586" s="2"/>
      <c r="C586" s="109"/>
      <c r="D586" s="4"/>
      <c r="E586" s="147"/>
      <c r="F586" s="4"/>
      <c r="G586" s="109"/>
    </row>
    <row r="587" spans="2:7" ht="14.25" customHeight="1">
      <c r="B587" s="2"/>
      <c r="C587" s="109"/>
      <c r="D587" s="4"/>
      <c r="E587" s="147"/>
      <c r="F587" s="4"/>
      <c r="G587" s="109"/>
    </row>
    <row r="588" spans="2:7" ht="14.25" customHeight="1">
      <c r="B588" s="2"/>
      <c r="C588" s="109"/>
      <c r="D588" s="4"/>
      <c r="E588" s="147"/>
      <c r="F588" s="4"/>
      <c r="G588" s="109"/>
    </row>
    <row r="589" spans="2:7" ht="14.25" customHeight="1">
      <c r="B589" s="2"/>
      <c r="C589" s="109"/>
      <c r="D589" s="4"/>
      <c r="E589" s="147"/>
      <c r="F589" s="4"/>
      <c r="G589" s="109"/>
    </row>
    <row r="590" spans="2:7" ht="14.25" customHeight="1">
      <c r="B590" s="2"/>
      <c r="C590" s="109"/>
      <c r="D590" s="4"/>
      <c r="E590" s="147"/>
      <c r="F590" s="4"/>
      <c r="G590" s="109"/>
    </row>
    <row r="591" spans="2:7" ht="14.25" customHeight="1">
      <c r="B591" s="2"/>
      <c r="C591" s="109"/>
      <c r="D591" s="4"/>
      <c r="E591" s="147"/>
      <c r="F591" s="4"/>
      <c r="G591" s="109"/>
    </row>
    <row r="592" spans="2:7" ht="14.25" customHeight="1">
      <c r="B592" s="2"/>
      <c r="C592" s="109"/>
      <c r="D592" s="4"/>
      <c r="E592" s="147"/>
      <c r="F592" s="4"/>
      <c r="G592" s="109"/>
    </row>
    <row r="593" spans="2:7" ht="14.25" customHeight="1">
      <c r="B593" s="2"/>
      <c r="C593" s="109"/>
      <c r="D593" s="4"/>
      <c r="E593" s="147"/>
      <c r="F593" s="4"/>
      <c r="G593" s="109"/>
    </row>
    <row r="594" spans="2:7" ht="14.25" customHeight="1">
      <c r="B594" s="2"/>
      <c r="C594" s="109"/>
      <c r="D594" s="4"/>
      <c r="E594" s="147"/>
      <c r="F594" s="4"/>
      <c r="G594" s="109"/>
    </row>
    <row r="595" spans="2:7" ht="14.25" customHeight="1">
      <c r="B595" s="2"/>
      <c r="C595" s="109"/>
      <c r="D595" s="4"/>
      <c r="E595" s="147"/>
      <c r="F595" s="4"/>
      <c r="G595" s="109"/>
    </row>
    <row r="596" spans="2:7" ht="14.25" customHeight="1">
      <c r="B596" s="2"/>
      <c r="C596" s="109"/>
      <c r="D596" s="4"/>
      <c r="E596" s="147"/>
      <c r="F596" s="4"/>
      <c r="G596" s="109"/>
    </row>
    <row r="597" spans="2:7" ht="14.25" customHeight="1">
      <c r="B597" s="2"/>
      <c r="C597" s="109"/>
      <c r="D597" s="4"/>
      <c r="E597" s="147"/>
      <c r="F597" s="4"/>
      <c r="G597" s="109"/>
    </row>
    <row r="598" spans="2:7" ht="14.25" customHeight="1">
      <c r="B598" s="2"/>
      <c r="C598" s="109"/>
      <c r="D598" s="4"/>
      <c r="E598" s="147"/>
      <c r="F598" s="4"/>
      <c r="G598" s="109"/>
    </row>
    <row r="599" spans="2:7" ht="14.25" customHeight="1">
      <c r="B599" s="2"/>
      <c r="C599" s="109"/>
      <c r="D599" s="4"/>
      <c r="E599" s="147"/>
      <c r="F599" s="4"/>
      <c r="G599" s="109"/>
    </row>
    <row r="600" spans="2:7" ht="14.25" customHeight="1">
      <c r="B600" s="2"/>
      <c r="C600" s="109"/>
      <c r="D600" s="4"/>
      <c r="E600" s="147"/>
      <c r="F600" s="4"/>
      <c r="G600" s="109"/>
    </row>
    <row r="601" spans="2:7" ht="14.25" customHeight="1">
      <c r="B601" s="2"/>
      <c r="C601" s="109"/>
      <c r="D601" s="4"/>
      <c r="E601" s="147"/>
      <c r="F601" s="4"/>
      <c r="G601" s="109"/>
    </row>
    <row r="602" spans="2:7" ht="14.25" customHeight="1">
      <c r="B602" s="2"/>
      <c r="C602" s="109"/>
      <c r="D602" s="4"/>
      <c r="E602" s="147"/>
      <c r="F602" s="4"/>
      <c r="G602" s="109"/>
    </row>
    <row r="603" spans="2:7" ht="14.25" customHeight="1">
      <c r="B603" s="2"/>
      <c r="C603" s="109"/>
      <c r="D603" s="4"/>
      <c r="E603" s="147"/>
      <c r="F603" s="4"/>
      <c r="G603" s="109"/>
    </row>
    <row r="604" spans="2:7" ht="14.25" customHeight="1">
      <c r="B604" s="2"/>
      <c r="C604" s="109"/>
      <c r="D604" s="4"/>
      <c r="E604" s="147"/>
      <c r="F604" s="4"/>
      <c r="G604" s="109"/>
    </row>
    <row r="605" spans="2:7" ht="14.25" customHeight="1">
      <c r="B605" s="2"/>
      <c r="C605" s="109"/>
      <c r="D605" s="4"/>
      <c r="E605" s="147"/>
      <c r="F605" s="4"/>
      <c r="G605" s="109"/>
    </row>
    <row r="606" spans="2:7" ht="14.25" customHeight="1">
      <c r="B606" s="2"/>
      <c r="C606" s="109"/>
      <c r="D606" s="4"/>
      <c r="E606" s="147"/>
      <c r="F606" s="4"/>
      <c r="G606" s="109"/>
    </row>
    <row r="607" spans="2:7" ht="14.25" customHeight="1">
      <c r="B607" s="2"/>
      <c r="C607" s="109"/>
      <c r="D607" s="4"/>
      <c r="E607" s="147"/>
      <c r="F607" s="4"/>
      <c r="G607" s="109"/>
    </row>
    <row r="608" spans="2:7" ht="14.25" customHeight="1">
      <c r="B608" s="2"/>
      <c r="C608" s="109"/>
      <c r="D608" s="4"/>
      <c r="E608" s="147"/>
      <c r="F608" s="4"/>
      <c r="G608" s="109"/>
    </row>
    <row r="609" spans="2:7" ht="14.25" customHeight="1">
      <c r="B609" s="2"/>
      <c r="C609" s="109"/>
      <c r="D609" s="4"/>
      <c r="E609" s="147"/>
      <c r="F609" s="4"/>
      <c r="G609" s="109"/>
    </row>
    <row r="610" spans="2:7" ht="14.25" customHeight="1">
      <c r="B610" s="2"/>
      <c r="C610" s="109"/>
      <c r="D610" s="4"/>
      <c r="E610" s="147"/>
      <c r="F610" s="4"/>
      <c r="G610" s="109"/>
    </row>
    <row r="611" spans="2:7" ht="14.25" customHeight="1">
      <c r="B611" s="2"/>
      <c r="C611" s="109"/>
      <c r="D611" s="4"/>
      <c r="E611" s="147"/>
      <c r="F611" s="4"/>
      <c r="G611" s="109"/>
    </row>
    <row r="612" spans="2:7" ht="14.25" customHeight="1">
      <c r="B612" s="2"/>
      <c r="C612" s="109"/>
      <c r="D612" s="4"/>
      <c r="E612" s="147"/>
      <c r="F612" s="4"/>
      <c r="G612" s="109"/>
    </row>
    <row r="613" spans="2:7" ht="14.25" customHeight="1">
      <c r="B613" s="2"/>
      <c r="C613" s="109"/>
      <c r="D613" s="4"/>
      <c r="E613" s="147"/>
      <c r="F613" s="4"/>
      <c r="G613" s="109"/>
    </row>
    <row r="614" spans="2:7" ht="14.25" customHeight="1">
      <c r="B614" s="2"/>
      <c r="C614" s="109"/>
      <c r="D614" s="4"/>
      <c r="E614" s="147"/>
      <c r="F614" s="4"/>
      <c r="G614" s="109"/>
    </row>
    <row r="615" spans="2:7" ht="14.25" customHeight="1">
      <c r="B615" s="2"/>
      <c r="C615" s="109"/>
      <c r="D615" s="4"/>
      <c r="E615" s="147"/>
      <c r="F615" s="4"/>
      <c r="G615" s="109"/>
    </row>
    <row r="616" spans="2:7" ht="14.25" customHeight="1">
      <c r="B616" s="2"/>
      <c r="C616" s="109"/>
      <c r="D616" s="4"/>
      <c r="E616" s="147"/>
      <c r="F616" s="4"/>
      <c r="G616" s="109"/>
    </row>
    <row r="617" spans="2:7" ht="14.25" customHeight="1">
      <c r="B617" s="2"/>
      <c r="C617" s="109"/>
      <c r="D617" s="4"/>
      <c r="E617" s="147"/>
      <c r="F617" s="4"/>
      <c r="G617" s="109"/>
    </row>
    <row r="618" spans="2:7" ht="14.25" customHeight="1">
      <c r="B618" s="2"/>
      <c r="C618" s="109"/>
      <c r="D618" s="4"/>
      <c r="E618" s="147"/>
      <c r="F618" s="4"/>
      <c r="G618" s="109"/>
    </row>
    <row r="619" spans="2:7" ht="14.25" customHeight="1">
      <c r="B619" s="2"/>
      <c r="C619" s="109"/>
      <c r="D619" s="4"/>
      <c r="E619" s="147"/>
      <c r="F619" s="4"/>
      <c r="G619" s="109"/>
    </row>
    <row r="620" spans="2:7" ht="14.25" customHeight="1">
      <c r="B620" s="2"/>
      <c r="C620" s="109"/>
      <c r="D620" s="4"/>
      <c r="E620" s="147"/>
      <c r="F620" s="4"/>
      <c r="G620" s="109"/>
    </row>
    <row r="621" spans="2:7" ht="14.25" customHeight="1">
      <c r="B621" s="2"/>
      <c r="C621" s="109"/>
      <c r="D621" s="4"/>
      <c r="E621" s="147"/>
      <c r="F621" s="4"/>
      <c r="G621" s="109"/>
    </row>
    <row r="622" spans="2:7" ht="14.25" customHeight="1">
      <c r="B622" s="2"/>
      <c r="C622" s="109"/>
      <c r="D622" s="4"/>
      <c r="E622" s="147"/>
      <c r="F622" s="4"/>
      <c r="G622" s="109"/>
    </row>
    <row r="623" spans="2:7" ht="14.25" customHeight="1">
      <c r="B623" s="2"/>
      <c r="C623" s="109"/>
      <c r="D623" s="4"/>
      <c r="E623" s="147"/>
      <c r="F623" s="4"/>
      <c r="G623" s="109"/>
    </row>
    <row r="624" spans="2:7" ht="14.25" customHeight="1">
      <c r="B624" s="2"/>
      <c r="C624" s="109"/>
      <c r="D624" s="4"/>
      <c r="E624" s="147"/>
      <c r="F624" s="4"/>
      <c r="G624" s="109"/>
    </row>
    <row r="625" spans="2:7" ht="14.25" customHeight="1">
      <c r="B625" s="2"/>
      <c r="C625" s="109"/>
      <c r="D625" s="4"/>
      <c r="E625" s="147"/>
      <c r="F625" s="4"/>
      <c r="G625" s="109"/>
    </row>
    <row r="626" spans="2:7" ht="14.25" customHeight="1">
      <c r="B626" s="2"/>
      <c r="C626" s="109"/>
      <c r="D626" s="4"/>
      <c r="E626" s="147"/>
      <c r="F626" s="4"/>
      <c r="G626" s="109"/>
    </row>
    <row r="627" spans="2:7" ht="14.25" customHeight="1">
      <c r="B627" s="2"/>
      <c r="C627" s="109"/>
      <c r="D627" s="4"/>
      <c r="E627" s="147"/>
      <c r="F627" s="4"/>
      <c r="G627" s="109"/>
    </row>
    <row r="628" spans="2:7" ht="14.25" customHeight="1">
      <c r="B628" s="2"/>
      <c r="C628" s="109"/>
      <c r="D628" s="4"/>
      <c r="E628" s="147"/>
      <c r="F628" s="4"/>
      <c r="G628" s="109"/>
    </row>
    <row r="629" spans="2:7" ht="14.25" customHeight="1">
      <c r="B629" s="2"/>
      <c r="C629" s="109"/>
      <c r="D629" s="4"/>
      <c r="E629" s="147"/>
      <c r="F629" s="4"/>
      <c r="G629" s="109"/>
    </row>
    <row r="630" spans="2:7" ht="14.25" customHeight="1">
      <c r="B630" s="2"/>
      <c r="C630" s="109"/>
      <c r="D630" s="4"/>
      <c r="E630" s="147"/>
      <c r="F630" s="4"/>
      <c r="G630" s="109"/>
    </row>
    <row r="631" spans="2:7" ht="14.25" customHeight="1">
      <c r="B631" s="2"/>
      <c r="C631" s="109"/>
      <c r="D631" s="4"/>
      <c r="E631" s="147"/>
      <c r="F631" s="4"/>
      <c r="G631" s="109"/>
    </row>
    <row r="632" spans="2:7" ht="14.25" customHeight="1">
      <c r="B632" s="2"/>
      <c r="C632" s="109"/>
      <c r="D632" s="4"/>
      <c r="E632" s="147"/>
      <c r="F632" s="4"/>
      <c r="G632" s="109"/>
    </row>
    <row r="633" spans="2:7" ht="14.25" customHeight="1">
      <c r="B633" s="2"/>
      <c r="C633" s="109"/>
      <c r="D633" s="4"/>
      <c r="E633" s="147"/>
      <c r="F633" s="4"/>
      <c r="G633" s="109"/>
    </row>
    <row r="634" spans="2:7" ht="14.25" customHeight="1">
      <c r="B634" s="2"/>
      <c r="C634" s="109"/>
      <c r="D634" s="4"/>
      <c r="E634" s="147"/>
      <c r="F634" s="4"/>
      <c r="G634" s="109"/>
    </row>
    <row r="635" spans="2:7" ht="14.25" customHeight="1">
      <c r="B635" s="2"/>
      <c r="C635" s="109"/>
      <c r="D635" s="4"/>
      <c r="E635" s="147"/>
      <c r="F635" s="4"/>
      <c r="G635" s="109"/>
    </row>
    <row r="636" spans="2:7" ht="14.25" customHeight="1">
      <c r="B636" s="2"/>
      <c r="C636" s="109"/>
      <c r="D636" s="4"/>
      <c r="E636" s="147"/>
      <c r="F636" s="4"/>
      <c r="G636" s="109"/>
    </row>
    <row r="637" spans="2:7" ht="14.25" customHeight="1">
      <c r="B637" s="2"/>
      <c r="C637" s="109"/>
      <c r="D637" s="4"/>
      <c r="E637" s="147"/>
      <c r="F637" s="4"/>
      <c r="G637" s="109"/>
    </row>
    <row r="638" spans="2:7" ht="14.25" customHeight="1">
      <c r="B638" s="2"/>
      <c r="C638" s="109"/>
      <c r="D638" s="4"/>
      <c r="E638" s="147"/>
      <c r="F638" s="4"/>
      <c r="G638" s="109"/>
    </row>
    <row r="639" spans="2:7" ht="14.25" customHeight="1">
      <c r="B639" s="2"/>
      <c r="C639" s="109"/>
      <c r="D639" s="4"/>
      <c r="E639" s="147"/>
      <c r="F639" s="4"/>
      <c r="G639" s="109"/>
    </row>
    <row r="640" spans="2:7" ht="14.25" customHeight="1">
      <c r="B640" s="2"/>
      <c r="C640" s="109"/>
      <c r="D640" s="4"/>
      <c r="E640" s="147"/>
      <c r="F640" s="4"/>
      <c r="G640" s="109"/>
    </row>
    <row r="641" spans="2:7" ht="14.25" customHeight="1">
      <c r="B641" s="2"/>
      <c r="C641" s="109"/>
      <c r="D641" s="4"/>
      <c r="E641" s="147"/>
      <c r="F641" s="4"/>
      <c r="G641" s="109"/>
    </row>
    <row r="642" spans="2:7" ht="14.25" customHeight="1">
      <c r="B642" s="2"/>
      <c r="C642" s="109"/>
      <c r="D642" s="4"/>
      <c r="E642" s="147"/>
      <c r="F642" s="4"/>
      <c r="G642" s="109"/>
    </row>
    <row r="643" spans="2:7" ht="14.25" customHeight="1">
      <c r="B643" s="2"/>
      <c r="C643" s="109"/>
      <c r="D643" s="4"/>
      <c r="E643" s="147"/>
      <c r="F643" s="4"/>
      <c r="G643" s="109"/>
    </row>
    <row r="644" spans="2:7" ht="14.25" customHeight="1">
      <c r="B644" s="2"/>
      <c r="C644" s="109"/>
      <c r="D644" s="4"/>
      <c r="E644" s="147"/>
      <c r="F644" s="4"/>
      <c r="G644" s="109"/>
    </row>
    <row r="645" spans="2:7" ht="14.25" customHeight="1">
      <c r="B645" s="2"/>
      <c r="C645" s="109"/>
      <c r="D645" s="4"/>
      <c r="E645" s="147"/>
      <c r="F645" s="4"/>
      <c r="G645" s="109"/>
    </row>
    <row r="646" spans="2:7" ht="14.25" customHeight="1">
      <c r="B646" s="2"/>
      <c r="C646" s="109"/>
      <c r="D646" s="4"/>
      <c r="E646" s="147"/>
      <c r="F646" s="4"/>
      <c r="G646" s="109"/>
    </row>
    <row r="647" spans="2:7" ht="14.25" customHeight="1">
      <c r="B647" s="2"/>
      <c r="C647" s="109"/>
      <c r="D647" s="4"/>
      <c r="E647" s="147"/>
      <c r="F647" s="4"/>
      <c r="G647" s="109"/>
    </row>
    <row r="648" spans="2:7" ht="14.25" customHeight="1">
      <c r="B648" s="2"/>
      <c r="C648" s="109"/>
      <c r="D648" s="4"/>
      <c r="E648" s="147"/>
      <c r="F648" s="4"/>
      <c r="G648" s="109"/>
    </row>
    <row r="649" spans="2:7" ht="14.25" customHeight="1">
      <c r="B649" s="2"/>
      <c r="C649" s="109"/>
      <c r="D649" s="4"/>
      <c r="E649" s="147"/>
      <c r="F649" s="4"/>
      <c r="G649" s="109"/>
    </row>
    <row r="650" spans="2:7" ht="14.25" customHeight="1">
      <c r="B650" s="2"/>
      <c r="C650" s="109"/>
      <c r="D650" s="4"/>
      <c r="E650" s="147"/>
      <c r="F650" s="4"/>
      <c r="G650" s="109"/>
    </row>
    <row r="651" spans="2:7" ht="14.25" customHeight="1">
      <c r="B651" s="2"/>
      <c r="C651" s="109"/>
      <c r="D651" s="4"/>
      <c r="E651" s="147"/>
      <c r="F651" s="4"/>
      <c r="G651" s="109"/>
    </row>
    <row r="652" spans="2:7" ht="14.25" customHeight="1">
      <c r="B652" s="2"/>
      <c r="C652" s="109"/>
      <c r="D652" s="4"/>
      <c r="E652" s="147"/>
      <c r="F652" s="4"/>
      <c r="G652" s="109"/>
    </row>
    <row r="653" spans="2:7" ht="14.25" customHeight="1">
      <c r="B653" s="2"/>
      <c r="C653" s="109"/>
      <c r="D653" s="4"/>
      <c r="E653" s="147"/>
      <c r="F653" s="4"/>
      <c r="G653" s="109"/>
    </row>
    <row r="654" spans="2:7" ht="14.25" customHeight="1">
      <c r="B654" s="2"/>
      <c r="C654" s="109"/>
      <c r="D654" s="4"/>
      <c r="E654" s="147"/>
      <c r="F654" s="4"/>
      <c r="G654" s="109"/>
    </row>
    <row r="655" spans="2:7" ht="14.25" customHeight="1">
      <c r="B655" s="2"/>
      <c r="C655" s="109"/>
      <c r="D655" s="4"/>
      <c r="E655" s="147"/>
      <c r="F655" s="4"/>
      <c r="G655" s="109"/>
    </row>
    <row r="656" spans="2:7" ht="14.25" customHeight="1">
      <c r="B656" s="2"/>
      <c r="C656" s="109"/>
      <c r="D656" s="4"/>
      <c r="E656" s="147"/>
      <c r="F656" s="4"/>
      <c r="G656" s="109"/>
    </row>
    <row r="657" spans="2:7" ht="14.25" customHeight="1">
      <c r="B657" s="2"/>
      <c r="C657" s="109"/>
      <c r="D657" s="4"/>
      <c r="E657" s="147"/>
      <c r="F657" s="4"/>
      <c r="G657" s="109"/>
    </row>
    <row r="658" spans="2:7" ht="14.25" customHeight="1">
      <c r="B658" s="2"/>
      <c r="C658" s="109"/>
      <c r="D658" s="4"/>
      <c r="E658" s="147"/>
      <c r="F658" s="4"/>
      <c r="G658" s="109"/>
    </row>
    <row r="659" spans="2:7" ht="14.25" customHeight="1">
      <c r="B659" s="2"/>
      <c r="C659" s="109"/>
      <c r="D659" s="4"/>
      <c r="E659" s="147"/>
      <c r="F659" s="4"/>
      <c r="G659" s="109"/>
    </row>
    <row r="660" spans="2:7" ht="14.25" customHeight="1">
      <c r="B660" s="2"/>
      <c r="C660" s="109"/>
      <c r="D660" s="4"/>
      <c r="E660" s="147"/>
      <c r="F660" s="4"/>
      <c r="G660" s="109"/>
    </row>
    <row r="661" spans="2:7" ht="14.25" customHeight="1">
      <c r="B661" s="2"/>
      <c r="C661" s="109"/>
      <c r="D661" s="4"/>
      <c r="E661" s="147"/>
      <c r="F661" s="4"/>
      <c r="G661" s="109"/>
    </row>
    <row r="662" spans="2:7" ht="14.25" customHeight="1">
      <c r="B662" s="2"/>
      <c r="C662" s="109"/>
      <c r="D662" s="4"/>
      <c r="E662" s="147"/>
      <c r="F662" s="4"/>
      <c r="G662" s="109"/>
    </row>
    <row r="663" spans="2:7" ht="14.25" customHeight="1">
      <c r="B663" s="2"/>
      <c r="C663" s="109"/>
      <c r="D663" s="4"/>
      <c r="E663" s="147"/>
      <c r="F663" s="4"/>
      <c r="G663" s="109"/>
    </row>
    <row r="664" spans="2:7" ht="14.25" customHeight="1">
      <c r="B664" s="2"/>
      <c r="C664" s="109"/>
      <c r="D664" s="4"/>
      <c r="E664" s="147"/>
      <c r="F664" s="4"/>
      <c r="G664" s="109"/>
    </row>
    <row r="665" spans="2:7" ht="14.25" customHeight="1">
      <c r="B665" s="2"/>
      <c r="C665" s="109"/>
      <c r="D665" s="4"/>
      <c r="E665" s="147"/>
      <c r="F665" s="4"/>
      <c r="G665" s="109"/>
    </row>
    <row r="666" spans="2:7" ht="14.25" customHeight="1">
      <c r="B666" s="2"/>
      <c r="C666" s="109"/>
      <c r="D666" s="4"/>
      <c r="E666" s="147"/>
      <c r="F666" s="4"/>
      <c r="G666" s="109"/>
    </row>
    <row r="667" spans="2:7" ht="14.25" customHeight="1">
      <c r="B667" s="2"/>
      <c r="C667" s="109"/>
      <c r="D667" s="4"/>
      <c r="E667" s="147"/>
      <c r="F667" s="4"/>
      <c r="G667" s="109"/>
    </row>
    <row r="668" spans="2:7" ht="14.25" customHeight="1">
      <c r="B668" s="2"/>
      <c r="C668" s="109"/>
      <c r="D668" s="4"/>
      <c r="E668" s="147"/>
      <c r="F668" s="4"/>
      <c r="G668" s="109"/>
    </row>
    <row r="669" spans="2:7" ht="14.25" customHeight="1">
      <c r="B669" s="2"/>
      <c r="C669" s="109"/>
      <c r="D669" s="4"/>
      <c r="E669" s="147"/>
      <c r="F669" s="4"/>
      <c r="G669" s="109"/>
    </row>
    <row r="670" spans="2:7" ht="14.25" customHeight="1">
      <c r="B670" s="2"/>
      <c r="C670" s="109"/>
      <c r="D670" s="4"/>
      <c r="E670" s="147"/>
      <c r="F670" s="4"/>
      <c r="G670" s="109"/>
    </row>
    <row r="671" spans="2:7" ht="14.25" customHeight="1">
      <c r="B671" s="2"/>
      <c r="C671" s="109"/>
      <c r="D671" s="4"/>
      <c r="E671" s="147"/>
      <c r="F671" s="4"/>
      <c r="G671" s="109"/>
    </row>
    <row r="672" spans="2:7" ht="14.25" customHeight="1">
      <c r="B672" s="2"/>
      <c r="C672" s="109"/>
      <c r="D672" s="4"/>
      <c r="E672" s="147"/>
      <c r="F672" s="4"/>
      <c r="G672" s="109"/>
    </row>
    <row r="673" spans="2:7" ht="14.25" customHeight="1">
      <c r="B673" s="2"/>
      <c r="C673" s="109"/>
      <c r="D673" s="4"/>
      <c r="E673" s="147"/>
      <c r="F673" s="4"/>
      <c r="G673" s="109"/>
    </row>
    <row r="674" spans="2:7" ht="14.25" customHeight="1">
      <c r="B674" s="2"/>
      <c r="C674" s="109"/>
      <c r="D674" s="4"/>
      <c r="E674" s="147"/>
      <c r="F674" s="4"/>
      <c r="G674" s="109"/>
    </row>
    <row r="675" spans="2:7" ht="14.25" customHeight="1">
      <c r="B675" s="2"/>
      <c r="C675" s="109"/>
      <c r="D675" s="4"/>
      <c r="E675" s="147"/>
      <c r="F675" s="4"/>
      <c r="G675" s="109"/>
    </row>
    <row r="676" spans="2:7" ht="14.25" customHeight="1">
      <c r="B676" s="2"/>
      <c r="C676" s="109"/>
      <c r="D676" s="4"/>
      <c r="E676" s="147"/>
      <c r="F676" s="4"/>
      <c r="G676" s="109"/>
    </row>
    <row r="677" spans="2:7" ht="14.25" customHeight="1">
      <c r="B677" s="2"/>
      <c r="C677" s="109"/>
      <c r="D677" s="4"/>
      <c r="E677" s="147"/>
      <c r="F677" s="4"/>
      <c r="G677" s="109"/>
    </row>
    <row r="678" spans="2:7" ht="14.25" customHeight="1">
      <c r="B678" s="2"/>
      <c r="C678" s="109"/>
      <c r="D678" s="4"/>
      <c r="E678" s="147"/>
      <c r="F678" s="4"/>
      <c r="G678" s="109"/>
    </row>
    <row r="679" spans="2:7" ht="14.25" customHeight="1">
      <c r="B679" s="2"/>
      <c r="C679" s="109"/>
      <c r="D679" s="4"/>
      <c r="E679" s="147"/>
      <c r="F679" s="4"/>
      <c r="G679" s="109"/>
    </row>
    <row r="680" spans="2:7" ht="14.25" customHeight="1">
      <c r="B680" s="2"/>
      <c r="C680" s="109"/>
      <c r="D680" s="4"/>
      <c r="E680" s="147"/>
      <c r="F680" s="4"/>
      <c r="G680" s="109"/>
    </row>
    <row r="681" spans="2:7" ht="14.25" customHeight="1">
      <c r="B681" s="2"/>
      <c r="C681" s="109"/>
      <c r="D681" s="4"/>
      <c r="E681" s="147"/>
      <c r="F681" s="4"/>
      <c r="G681" s="109"/>
    </row>
    <row r="682" spans="2:7" ht="14.25" customHeight="1">
      <c r="B682" s="2"/>
      <c r="C682" s="109"/>
      <c r="D682" s="4"/>
      <c r="E682" s="147"/>
      <c r="F682" s="4"/>
      <c r="G682" s="109"/>
    </row>
    <row r="683" spans="2:7" ht="14.25" customHeight="1">
      <c r="B683" s="2"/>
      <c r="C683" s="109"/>
      <c r="D683" s="4"/>
      <c r="E683" s="147"/>
      <c r="F683" s="4"/>
      <c r="G683" s="109"/>
    </row>
    <row r="684" spans="2:7" ht="14.25" customHeight="1">
      <c r="B684" s="2"/>
      <c r="C684" s="109"/>
      <c r="D684" s="4"/>
      <c r="E684" s="147"/>
      <c r="F684" s="4"/>
      <c r="G684" s="109"/>
    </row>
    <row r="685" spans="2:7" ht="14.25" customHeight="1">
      <c r="B685" s="2"/>
      <c r="C685" s="109"/>
      <c r="D685" s="4"/>
      <c r="E685" s="147"/>
      <c r="F685" s="4"/>
      <c r="G685" s="109"/>
    </row>
    <row r="686" spans="2:7" ht="14.25" customHeight="1">
      <c r="B686" s="2"/>
      <c r="C686" s="109"/>
      <c r="D686" s="4"/>
      <c r="E686" s="147"/>
      <c r="F686" s="4"/>
      <c r="G686" s="109"/>
    </row>
    <row r="687" spans="2:7" ht="14.25" customHeight="1">
      <c r="B687" s="2"/>
      <c r="C687" s="109"/>
      <c r="D687" s="4"/>
      <c r="E687" s="147"/>
      <c r="F687" s="4"/>
      <c r="G687" s="109"/>
    </row>
    <row r="688" spans="2:7" ht="14.25" customHeight="1">
      <c r="B688" s="2"/>
      <c r="C688" s="109"/>
      <c r="D688" s="4"/>
      <c r="E688" s="147"/>
      <c r="F688" s="4"/>
      <c r="G688" s="109"/>
    </row>
    <row r="689" spans="2:7" ht="14.25" customHeight="1">
      <c r="B689" s="2"/>
      <c r="C689" s="109"/>
      <c r="D689" s="4"/>
      <c r="E689" s="147"/>
      <c r="F689" s="4"/>
      <c r="G689" s="109"/>
    </row>
    <row r="690" spans="2:7" ht="14.25" customHeight="1">
      <c r="B690" s="2"/>
      <c r="C690" s="109"/>
      <c r="D690" s="4"/>
      <c r="E690" s="147"/>
      <c r="F690" s="4"/>
      <c r="G690" s="109"/>
    </row>
    <row r="691" spans="2:7" ht="14.25" customHeight="1">
      <c r="B691" s="2"/>
      <c r="C691" s="109"/>
      <c r="D691" s="4"/>
      <c r="E691" s="147"/>
      <c r="F691" s="4"/>
      <c r="G691" s="109"/>
    </row>
    <row r="692" spans="2:7" ht="14.25" customHeight="1">
      <c r="B692" s="2"/>
      <c r="C692" s="109"/>
      <c r="D692" s="4"/>
      <c r="E692" s="147"/>
      <c r="F692" s="4"/>
      <c r="G692" s="109"/>
    </row>
    <row r="693" spans="2:7" ht="14.25" customHeight="1">
      <c r="B693" s="2"/>
      <c r="C693" s="109"/>
      <c r="D693" s="4"/>
      <c r="E693" s="147"/>
      <c r="F693" s="4"/>
      <c r="G693" s="109"/>
    </row>
    <row r="694" spans="2:7" ht="14.25" customHeight="1">
      <c r="B694" s="2"/>
      <c r="C694" s="109"/>
      <c r="D694" s="4"/>
      <c r="E694" s="147"/>
      <c r="F694" s="4"/>
      <c r="G694" s="109"/>
    </row>
    <row r="695" spans="2:7" ht="14.25" customHeight="1">
      <c r="B695" s="2"/>
      <c r="C695" s="109"/>
      <c r="D695" s="4"/>
      <c r="E695" s="147"/>
      <c r="F695" s="4"/>
      <c r="G695" s="109"/>
    </row>
    <row r="696" spans="2:7" ht="14.25" customHeight="1">
      <c r="B696" s="2"/>
      <c r="C696" s="109"/>
      <c r="D696" s="4"/>
      <c r="E696" s="147"/>
      <c r="F696" s="4"/>
      <c r="G696" s="109"/>
    </row>
    <row r="697" spans="2:7" ht="14.25" customHeight="1">
      <c r="B697" s="2"/>
      <c r="C697" s="109"/>
      <c r="D697" s="4"/>
      <c r="E697" s="147"/>
      <c r="F697" s="4"/>
      <c r="G697" s="109"/>
    </row>
    <row r="698" spans="2:7" ht="14.25" customHeight="1">
      <c r="B698" s="2"/>
      <c r="C698" s="109"/>
      <c r="D698" s="4"/>
      <c r="E698" s="147"/>
      <c r="F698" s="4"/>
      <c r="G698" s="109"/>
    </row>
    <row r="699" spans="2:7" ht="14.25" customHeight="1">
      <c r="B699" s="2"/>
      <c r="C699" s="109"/>
      <c r="D699" s="4"/>
      <c r="E699" s="147"/>
      <c r="F699" s="4"/>
      <c r="G699" s="109"/>
    </row>
    <row r="700" spans="2:7" ht="14.25" customHeight="1">
      <c r="B700" s="2"/>
      <c r="C700" s="109"/>
      <c r="D700" s="4"/>
      <c r="E700" s="147"/>
      <c r="F700" s="4"/>
      <c r="G700" s="109"/>
    </row>
    <row r="701" spans="2:7" ht="14.25" customHeight="1">
      <c r="B701" s="2"/>
      <c r="C701" s="109"/>
      <c r="D701" s="4"/>
      <c r="E701" s="147"/>
      <c r="F701" s="4"/>
      <c r="G701" s="109"/>
    </row>
    <row r="702" spans="2:7" ht="14.25" customHeight="1">
      <c r="B702" s="2"/>
      <c r="C702" s="109"/>
      <c r="D702" s="4"/>
      <c r="E702" s="147"/>
      <c r="F702" s="4"/>
      <c r="G702" s="109"/>
    </row>
    <row r="703" spans="2:7" ht="14.25" customHeight="1">
      <c r="B703" s="2"/>
      <c r="C703" s="109"/>
      <c r="D703" s="4"/>
      <c r="E703" s="147"/>
      <c r="F703" s="4"/>
      <c r="G703" s="109"/>
    </row>
    <row r="704" spans="2:7" ht="14.25" customHeight="1">
      <c r="B704" s="2"/>
      <c r="C704" s="109"/>
      <c r="D704" s="4"/>
      <c r="E704" s="147"/>
      <c r="F704" s="4"/>
      <c r="G704" s="109"/>
    </row>
    <row r="705" spans="2:7" ht="14.25" customHeight="1">
      <c r="B705" s="2"/>
      <c r="C705" s="109"/>
      <c r="D705" s="4"/>
      <c r="E705" s="147"/>
      <c r="F705" s="4"/>
      <c r="G705" s="109"/>
    </row>
    <row r="706" spans="2:7" ht="14.25" customHeight="1">
      <c r="B706" s="2"/>
      <c r="C706" s="109"/>
      <c r="D706" s="4"/>
      <c r="E706" s="147"/>
      <c r="F706" s="4"/>
      <c r="G706" s="109"/>
    </row>
    <row r="707" spans="2:7" ht="14.25" customHeight="1">
      <c r="B707" s="2"/>
      <c r="C707" s="109"/>
      <c r="D707" s="4"/>
      <c r="E707" s="147"/>
      <c r="F707" s="4"/>
      <c r="G707" s="109"/>
    </row>
    <row r="708" spans="2:7" ht="14.25" customHeight="1">
      <c r="B708" s="2"/>
      <c r="C708" s="109"/>
      <c r="D708" s="4"/>
      <c r="E708" s="147"/>
      <c r="F708" s="4"/>
      <c r="G708" s="109"/>
    </row>
    <row r="709" spans="2:7" ht="14.25" customHeight="1">
      <c r="B709" s="2"/>
      <c r="C709" s="109"/>
      <c r="D709" s="4"/>
      <c r="E709" s="147"/>
      <c r="F709" s="4"/>
      <c r="G709" s="109"/>
    </row>
    <row r="710" spans="2:7" ht="14.25" customHeight="1">
      <c r="B710" s="2"/>
      <c r="C710" s="109"/>
      <c r="D710" s="4"/>
      <c r="E710" s="147"/>
      <c r="F710" s="4"/>
      <c r="G710" s="109"/>
    </row>
    <row r="711" spans="2:7" ht="14.25" customHeight="1">
      <c r="B711" s="2"/>
      <c r="C711" s="109"/>
      <c r="D711" s="4"/>
      <c r="E711" s="147"/>
      <c r="F711" s="4"/>
      <c r="G711" s="109"/>
    </row>
    <row r="712" spans="2:7" ht="14.25" customHeight="1">
      <c r="B712" s="2"/>
      <c r="C712" s="109"/>
      <c r="D712" s="4"/>
      <c r="E712" s="147"/>
      <c r="F712" s="4"/>
      <c r="G712" s="109"/>
    </row>
    <row r="713" spans="2:7" ht="14.25" customHeight="1">
      <c r="B713" s="2"/>
      <c r="C713" s="109"/>
      <c r="D713" s="4"/>
      <c r="E713" s="147"/>
      <c r="F713" s="4"/>
      <c r="G713" s="109"/>
    </row>
    <row r="714" spans="2:7" ht="14.25" customHeight="1">
      <c r="B714" s="2"/>
      <c r="C714" s="109"/>
      <c r="D714" s="4"/>
      <c r="E714" s="147"/>
      <c r="F714" s="4"/>
      <c r="G714" s="109"/>
    </row>
    <row r="715" spans="2:7" ht="14.25" customHeight="1">
      <c r="B715" s="2"/>
      <c r="C715" s="109"/>
      <c r="D715" s="4"/>
      <c r="E715" s="147"/>
      <c r="F715" s="4"/>
      <c r="G715" s="109"/>
    </row>
    <row r="716" spans="2:7" ht="14.25" customHeight="1">
      <c r="B716" s="2"/>
      <c r="C716" s="109"/>
      <c r="D716" s="4"/>
      <c r="E716" s="147"/>
      <c r="F716" s="4"/>
      <c r="G716" s="109"/>
    </row>
    <row r="717" spans="2:7" ht="14.25" customHeight="1">
      <c r="B717" s="2"/>
      <c r="C717" s="109"/>
      <c r="D717" s="4"/>
      <c r="E717" s="147"/>
      <c r="F717" s="4"/>
      <c r="G717" s="109"/>
    </row>
    <row r="718" spans="2:7" ht="14.25" customHeight="1">
      <c r="B718" s="2"/>
      <c r="C718" s="109"/>
      <c r="D718" s="4"/>
      <c r="E718" s="147"/>
      <c r="F718" s="4"/>
      <c r="G718" s="109"/>
    </row>
    <row r="719" spans="2:7" ht="14.25" customHeight="1">
      <c r="B719" s="2"/>
      <c r="C719" s="109"/>
      <c r="D719" s="4"/>
      <c r="E719" s="147"/>
      <c r="F719" s="4"/>
      <c r="G719" s="109"/>
    </row>
    <row r="720" spans="2:7" ht="14.25" customHeight="1">
      <c r="B720" s="2"/>
      <c r="C720" s="109"/>
      <c r="D720" s="4"/>
      <c r="E720" s="147"/>
      <c r="F720" s="4"/>
      <c r="G720" s="109"/>
    </row>
    <row r="721" spans="2:7" ht="14.25" customHeight="1">
      <c r="B721" s="2"/>
      <c r="C721" s="109"/>
      <c r="D721" s="4"/>
      <c r="E721" s="147"/>
      <c r="F721" s="4"/>
      <c r="G721" s="109"/>
    </row>
    <row r="722" spans="2:7" ht="14.25" customHeight="1">
      <c r="B722" s="2"/>
      <c r="C722" s="109"/>
      <c r="D722" s="4"/>
      <c r="E722" s="147"/>
      <c r="F722" s="4"/>
      <c r="G722" s="109"/>
    </row>
    <row r="723" spans="2:7" ht="14.25" customHeight="1">
      <c r="B723" s="2"/>
      <c r="C723" s="109"/>
      <c r="D723" s="4"/>
      <c r="E723" s="147"/>
      <c r="F723" s="4"/>
      <c r="G723" s="109"/>
    </row>
    <row r="724" spans="2:7" ht="14.25" customHeight="1">
      <c r="B724" s="2"/>
      <c r="C724" s="109"/>
      <c r="D724" s="4"/>
      <c r="E724" s="147"/>
      <c r="F724" s="4"/>
      <c r="G724" s="109"/>
    </row>
    <row r="725" spans="2:7" ht="14.25" customHeight="1">
      <c r="B725" s="2"/>
      <c r="C725" s="109"/>
      <c r="D725" s="4"/>
      <c r="E725" s="147"/>
      <c r="F725" s="4"/>
      <c r="G725" s="109"/>
    </row>
    <row r="726" spans="2:7" ht="14.25" customHeight="1">
      <c r="B726" s="2"/>
      <c r="C726" s="109"/>
      <c r="D726" s="4"/>
      <c r="E726" s="147"/>
      <c r="F726" s="4"/>
      <c r="G726" s="109"/>
    </row>
    <row r="727" spans="2:7" ht="14.25" customHeight="1">
      <c r="B727" s="2"/>
      <c r="C727" s="109"/>
      <c r="D727" s="4"/>
      <c r="E727" s="147"/>
      <c r="F727" s="4"/>
      <c r="G727" s="109"/>
    </row>
    <row r="728" spans="2:7" ht="14.25" customHeight="1">
      <c r="B728" s="2"/>
      <c r="C728" s="109"/>
      <c r="D728" s="4"/>
      <c r="E728" s="147"/>
      <c r="F728" s="4"/>
      <c r="G728" s="109"/>
    </row>
    <row r="729" spans="2:7" ht="14.25" customHeight="1">
      <c r="B729" s="2"/>
      <c r="C729" s="109"/>
      <c r="D729" s="4"/>
      <c r="E729" s="147"/>
      <c r="F729" s="4"/>
      <c r="G729" s="109"/>
    </row>
    <row r="730" spans="2:7" ht="14.25" customHeight="1">
      <c r="B730" s="2"/>
      <c r="C730" s="109"/>
      <c r="D730" s="4"/>
      <c r="E730" s="147"/>
      <c r="F730" s="4"/>
      <c r="G730" s="109"/>
    </row>
    <row r="731" spans="2:7" ht="14.25" customHeight="1">
      <c r="B731" s="2"/>
      <c r="C731" s="109"/>
      <c r="D731" s="4"/>
      <c r="E731" s="147"/>
      <c r="F731" s="4"/>
      <c r="G731" s="109"/>
    </row>
    <row r="732" spans="2:7" ht="14.25" customHeight="1">
      <c r="B732" s="2"/>
      <c r="C732" s="109"/>
      <c r="D732" s="4"/>
      <c r="E732" s="147"/>
      <c r="F732" s="4"/>
      <c r="G732" s="109"/>
    </row>
    <row r="733" spans="2:7" ht="14.25" customHeight="1">
      <c r="B733" s="2"/>
      <c r="C733" s="109"/>
      <c r="D733" s="4"/>
      <c r="E733" s="147"/>
      <c r="F733" s="4"/>
      <c r="G733" s="109"/>
    </row>
    <row r="734" spans="2:7" ht="14.25" customHeight="1">
      <c r="B734" s="2"/>
      <c r="C734" s="109"/>
      <c r="D734" s="4"/>
      <c r="E734" s="147"/>
      <c r="F734" s="4"/>
      <c r="G734" s="109"/>
    </row>
    <row r="735" spans="2:7" ht="14.25" customHeight="1">
      <c r="B735" s="2"/>
      <c r="C735" s="109"/>
      <c r="D735" s="4"/>
      <c r="E735" s="147"/>
      <c r="F735" s="4"/>
      <c r="G735" s="109"/>
    </row>
    <row r="736" spans="2:7" ht="14.25" customHeight="1">
      <c r="B736" s="2"/>
      <c r="C736" s="109"/>
      <c r="D736" s="4"/>
      <c r="E736" s="147"/>
      <c r="F736" s="4"/>
      <c r="G736" s="109"/>
    </row>
    <row r="737" spans="2:7" ht="14.25" customHeight="1">
      <c r="B737" s="2"/>
      <c r="C737" s="109"/>
      <c r="D737" s="4"/>
      <c r="E737" s="147"/>
      <c r="F737" s="4"/>
      <c r="G737" s="109"/>
    </row>
    <row r="738" spans="2:7" ht="14.25" customHeight="1">
      <c r="B738" s="2"/>
      <c r="C738" s="109"/>
      <c r="D738" s="4"/>
      <c r="E738" s="147"/>
      <c r="F738" s="4"/>
      <c r="G738" s="109"/>
    </row>
    <row r="739" spans="2:7" ht="14.25" customHeight="1">
      <c r="B739" s="2"/>
      <c r="C739" s="109"/>
      <c r="D739" s="4"/>
      <c r="E739" s="147"/>
      <c r="F739" s="4"/>
      <c r="G739" s="109"/>
    </row>
    <row r="740" spans="2:7" ht="14.25" customHeight="1">
      <c r="B740" s="2"/>
      <c r="C740" s="109"/>
      <c r="D740" s="4"/>
      <c r="E740" s="147"/>
      <c r="F740" s="4"/>
      <c r="G740" s="109"/>
    </row>
    <row r="741" spans="2:7" ht="14.25" customHeight="1">
      <c r="B741" s="2"/>
      <c r="C741" s="109"/>
      <c r="D741" s="4"/>
      <c r="E741" s="147"/>
      <c r="F741" s="4"/>
      <c r="G741" s="109"/>
    </row>
    <row r="742" spans="2:7" ht="14.25" customHeight="1">
      <c r="B742" s="2"/>
      <c r="C742" s="109"/>
      <c r="D742" s="4"/>
      <c r="E742" s="147"/>
      <c r="F742" s="4"/>
      <c r="G742" s="109"/>
    </row>
    <row r="743" spans="2:7" ht="14.25" customHeight="1">
      <c r="B743" s="2"/>
      <c r="C743" s="109"/>
      <c r="D743" s="4"/>
      <c r="E743" s="147"/>
      <c r="F743" s="4"/>
      <c r="G743" s="109"/>
    </row>
    <row r="744" spans="2:7" ht="14.25" customHeight="1">
      <c r="B744" s="2"/>
      <c r="C744" s="109"/>
      <c r="D744" s="4"/>
      <c r="E744" s="147"/>
      <c r="F744" s="4"/>
      <c r="G744" s="109"/>
    </row>
    <row r="745" spans="2:7" ht="14.25" customHeight="1">
      <c r="B745" s="2"/>
      <c r="C745" s="109"/>
      <c r="D745" s="4"/>
      <c r="E745" s="147"/>
      <c r="F745" s="4"/>
      <c r="G745" s="109"/>
    </row>
    <row r="746" spans="2:7" ht="14.25" customHeight="1">
      <c r="B746" s="2"/>
      <c r="C746" s="109"/>
      <c r="D746" s="4"/>
      <c r="E746" s="147"/>
      <c r="F746" s="4"/>
      <c r="G746" s="109"/>
    </row>
    <row r="747" spans="2:7" ht="14.25" customHeight="1">
      <c r="B747" s="2"/>
      <c r="C747" s="109"/>
      <c r="D747" s="4"/>
      <c r="E747" s="147"/>
      <c r="F747" s="4"/>
      <c r="G747" s="109"/>
    </row>
    <row r="748" spans="2:7" ht="14.25" customHeight="1">
      <c r="B748" s="2"/>
      <c r="C748" s="109"/>
      <c r="D748" s="4"/>
      <c r="E748" s="147"/>
      <c r="F748" s="4"/>
      <c r="G748" s="109"/>
    </row>
    <row r="749" spans="2:7" ht="14.25" customHeight="1">
      <c r="B749" s="2"/>
      <c r="C749" s="109"/>
      <c r="D749" s="4"/>
      <c r="E749" s="147"/>
      <c r="F749" s="4"/>
      <c r="G749" s="109"/>
    </row>
    <row r="750" spans="2:7" ht="14.25" customHeight="1">
      <c r="B750" s="2"/>
      <c r="C750" s="109"/>
      <c r="D750" s="4"/>
      <c r="E750" s="147"/>
      <c r="F750" s="4"/>
      <c r="G750" s="109"/>
    </row>
    <row r="751" spans="2:7" ht="14.25" customHeight="1">
      <c r="B751" s="2"/>
      <c r="C751" s="109"/>
      <c r="D751" s="4"/>
      <c r="E751" s="147"/>
      <c r="F751" s="4"/>
      <c r="G751" s="109"/>
    </row>
    <row r="752" spans="2:7" ht="14.25" customHeight="1">
      <c r="B752" s="2"/>
      <c r="C752" s="109"/>
      <c r="D752" s="4"/>
      <c r="E752" s="147"/>
      <c r="F752" s="4"/>
      <c r="G752" s="109"/>
    </row>
    <row r="753" spans="2:7" ht="14.25" customHeight="1">
      <c r="B753" s="2"/>
      <c r="C753" s="109"/>
      <c r="D753" s="4"/>
      <c r="E753" s="147"/>
      <c r="F753" s="4"/>
      <c r="G753" s="109"/>
    </row>
    <row r="754" spans="2:7" ht="14.25" customHeight="1">
      <c r="B754" s="2"/>
      <c r="C754" s="109"/>
      <c r="D754" s="4"/>
      <c r="E754" s="147"/>
      <c r="F754" s="4"/>
      <c r="G754" s="109"/>
    </row>
    <row r="755" spans="2:7" ht="14.25" customHeight="1">
      <c r="B755" s="2"/>
      <c r="C755" s="109"/>
      <c r="D755" s="4"/>
      <c r="E755" s="147"/>
      <c r="F755" s="4"/>
      <c r="G755" s="109"/>
    </row>
    <row r="756" spans="2:7" ht="14.25" customHeight="1">
      <c r="B756" s="2"/>
      <c r="C756" s="109"/>
      <c r="D756" s="4"/>
      <c r="E756" s="147"/>
      <c r="F756" s="4"/>
      <c r="G756" s="109"/>
    </row>
    <row r="757" spans="2:7" ht="14.25" customHeight="1">
      <c r="B757" s="2"/>
      <c r="C757" s="109"/>
      <c r="D757" s="4"/>
      <c r="E757" s="147"/>
      <c r="F757" s="4"/>
      <c r="G757" s="109"/>
    </row>
    <row r="758" spans="2:7" ht="14.25" customHeight="1">
      <c r="B758" s="2"/>
      <c r="C758" s="109"/>
      <c r="D758" s="4"/>
      <c r="E758" s="147"/>
      <c r="F758" s="4"/>
      <c r="G758" s="109"/>
    </row>
    <row r="759" spans="2:7" ht="14.25" customHeight="1">
      <c r="B759" s="2"/>
      <c r="C759" s="109"/>
      <c r="D759" s="4"/>
      <c r="E759" s="147"/>
      <c r="F759" s="4"/>
      <c r="G759" s="109"/>
    </row>
    <row r="760" spans="2:7" ht="14.25" customHeight="1">
      <c r="B760" s="2"/>
      <c r="C760" s="109"/>
      <c r="D760" s="4"/>
      <c r="E760" s="147"/>
      <c r="F760" s="4"/>
      <c r="G760" s="109"/>
    </row>
    <row r="761" spans="2:7" ht="14.25" customHeight="1">
      <c r="B761" s="2"/>
      <c r="C761" s="109"/>
      <c r="D761" s="4"/>
      <c r="E761" s="147"/>
      <c r="F761" s="4"/>
      <c r="G761" s="109"/>
    </row>
    <row r="762" spans="2:7" ht="14.25" customHeight="1">
      <c r="B762" s="2"/>
      <c r="C762" s="109"/>
      <c r="D762" s="4"/>
      <c r="E762" s="147"/>
      <c r="F762" s="4"/>
      <c r="G762" s="109"/>
    </row>
    <row r="763" spans="2:7" ht="14.25" customHeight="1">
      <c r="B763" s="2"/>
      <c r="C763" s="109"/>
      <c r="D763" s="4"/>
      <c r="E763" s="147"/>
      <c r="F763" s="4"/>
      <c r="G763" s="109"/>
    </row>
    <row r="764" spans="2:7" ht="14.25" customHeight="1">
      <c r="B764" s="2"/>
      <c r="C764" s="109"/>
      <c r="D764" s="4"/>
      <c r="E764" s="147"/>
      <c r="F764" s="4"/>
      <c r="G764" s="109"/>
    </row>
    <row r="765" spans="2:7" ht="14.25" customHeight="1">
      <c r="B765" s="2"/>
      <c r="C765" s="109"/>
      <c r="D765" s="4"/>
      <c r="E765" s="147"/>
      <c r="F765" s="4"/>
      <c r="G765" s="109"/>
    </row>
    <row r="766" spans="2:7" ht="14.25" customHeight="1">
      <c r="B766" s="2"/>
      <c r="C766" s="109"/>
      <c r="D766" s="4"/>
      <c r="E766" s="147"/>
      <c r="F766" s="4"/>
      <c r="G766" s="109"/>
    </row>
    <row r="767" spans="2:7" ht="14.25" customHeight="1">
      <c r="B767" s="2"/>
      <c r="C767" s="109"/>
      <c r="D767" s="4"/>
      <c r="E767" s="147"/>
      <c r="F767" s="4"/>
      <c r="G767" s="109"/>
    </row>
    <row r="768" spans="2:7" ht="14.25" customHeight="1">
      <c r="B768" s="2"/>
      <c r="C768" s="109"/>
      <c r="D768" s="4"/>
      <c r="E768" s="147"/>
      <c r="F768" s="4"/>
      <c r="G768" s="109"/>
    </row>
    <row r="769" spans="2:7" ht="14.25" customHeight="1">
      <c r="B769" s="2"/>
      <c r="C769" s="109"/>
      <c r="D769" s="4"/>
      <c r="E769" s="147"/>
      <c r="F769" s="4"/>
      <c r="G769" s="109"/>
    </row>
    <row r="770" spans="2:7" ht="14.25" customHeight="1">
      <c r="B770" s="2"/>
      <c r="C770" s="109"/>
      <c r="D770" s="4"/>
      <c r="E770" s="147"/>
      <c r="F770" s="4"/>
      <c r="G770" s="109"/>
    </row>
    <row r="771" spans="2:7" ht="14.25" customHeight="1">
      <c r="B771" s="2"/>
      <c r="C771" s="109"/>
      <c r="D771" s="4"/>
      <c r="E771" s="147"/>
      <c r="F771" s="4"/>
      <c r="G771" s="109"/>
    </row>
    <row r="772" spans="2:7" ht="14.25" customHeight="1">
      <c r="B772" s="2"/>
      <c r="C772" s="109"/>
      <c r="D772" s="4"/>
      <c r="E772" s="147"/>
      <c r="F772" s="4"/>
      <c r="G772" s="109"/>
    </row>
    <row r="773" spans="2:7" ht="14.25" customHeight="1">
      <c r="B773" s="2"/>
      <c r="C773" s="109"/>
      <c r="D773" s="4"/>
      <c r="E773" s="147"/>
      <c r="F773" s="4"/>
      <c r="G773" s="109"/>
    </row>
    <row r="774" spans="2:7" ht="14.25" customHeight="1">
      <c r="B774" s="2"/>
      <c r="C774" s="109"/>
      <c r="D774" s="4"/>
      <c r="E774" s="147"/>
      <c r="F774" s="4"/>
      <c r="G774" s="109"/>
    </row>
    <row r="775" spans="2:7" ht="14.25" customHeight="1">
      <c r="B775" s="2"/>
      <c r="C775" s="109"/>
      <c r="D775" s="4"/>
      <c r="E775" s="147"/>
      <c r="F775" s="4"/>
      <c r="G775" s="109"/>
    </row>
    <row r="776" spans="2:7" ht="14.25" customHeight="1">
      <c r="B776" s="2"/>
      <c r="C776" s="109"/>
      <c r="D776" s="4"/>
      <c r="E776" s="147"/>
      <c r="F776" s="4"/>
      <c r="G776" s="109"/>
    </row>
    <row r="777" spans="2:7" ht="14.25" customHeight="1">
      <c r="B777" s="2"/>
      <c r="C777" s="109"/>
      <c r="D777" s="4"/>
      <c r="E777" s="147"/>
      <c r="F777" s="4"/>
      <c r="G777" s="109"/>
    </row>
    <row r="778" spans="2:7" ht="14.25" customHeight="1">
      <c r="B778" s="2"/>
      <c r="C778" s="109"/>
      <c r="D778" s="4"/>
      <c r="E778" s="147"/>
      <c r="F778" s="4"/>
      <c r="G778" s="109"/>
    </row>
    <row r="779" spans="2:7" ht="14.25" customHeight="1">
      <c r="B779" s="2"/>
      <c r="C779" s="109"/>
      <c r="D779" s="4"/>
      <c r="E779" s="147"/>
      <c r="F779" s="4"/>
      <c r="G779" s="109"/>
    </row>
    <row r="780" spans="2:7" ht="14.25" customHeight="1">
      <c r="B780" s="2"/>
      <c r="C780" s="109"/>
      <c r="D780" s="4"/>
      <c r="E780" s="147"/>
      <c r="F780" s="4"/>
      <c r="G780" s="109"/>
    </row>
    <row r="781" spans="2:7" ht="14.25" customHeight="1">
      <c r="B781" s="2"/>
      <c r="C781" s="109"/>
      <c r="D781" s="4"/>
      <c r="E781" s="147"/>
      <c r="F781" s="4"/>
      <c r="G781" s="109"/>
    </row>
    <row r="782" spans="2:7" ht="14.25" customHeight="1">
      <c r="B782" s="2"/>
      <c r="C782" s="109"/>
      <c r="D782" s="4"/>
      <c r="E782" s="147"/>
      <c r="F782" s="4"/>
      <c r="G782" s="109"/>
    </row>
    <row r="783" spans="2:7" ht="14.25" customHeight="1">
      <c r="B783" s="2"/>
      <c r="C783" s="109"/>
      <c r="D783" s="4"/>
      <c r="E783" s="147"/>
      <c r="F783" s="4"/>
      <c r="G783" s="109"/>
    </row>
    <row r="784" spans="2:7" ht="14.25" customHeight="1">
      <c r="B784" s="2"/>
      <c r="C784" s="109"/>
      <c r="D784" s="4"/>
      <c r="E784" s="147"/>
      <c r="F784" s="4"/>
      <c r="G784" s="109"/>
    </row>
    <row r="785" spans="2:7" ht="14.25" customHeight="1">
      <c r="B785" s="2"/>
      <c r="C785" s="109"/>
      <c r="D785" s="4"/>
      <c r="E785" s="147"/>
      <c r="F785" s="4"/>
      <c r="G785" s="109"/>
    </row>
    <row r="786" spans="2:7" ht="14.25" customHeight="1">
      <c r="B786" s="2"/>
      <c r="C786" s="109"/>
      <c r="D786" s="4"/>
      <c r="E786" s="147"/>
      <c r="F786" s="4"/>
      <c r="G786" s="109"/>
    </row>
    <row r="787" spans="2:7" ht="14.25" customHeight="1">
      <c r="B787" s="2"/>
      <c r="C787" s="109"/>
      <c r="D787" s="4"/>
      <c r="E787" s="147"/>
      <c r="F787" s="4"/>
      <c r="G787" s="109"/>
    </row>
    <row r="788" spans="2:7" ht="14.25" customHeight="1">
      <c r="B788" s="2"/>
      <c r="C788" s="109"/>
      <c r="D788" s="4"/>
      <c r="E788" s="147"/>
      <c r="F788" s="4"/>
      <c r="G788" s="109"/>
    </row>
    <row r="789" spans="2:7" ht="14.25" customHeight="1">
      <c r="B789" s="2"/>
      <c r="C789" s="109"/>
      <c r="D789" s="4"/>
      <c r="E789" s="147"/>
      <c r="F789" s="4"/>
      <c r="G789" s="109"/>
    </row>
    <row r="790" spans="2:7" ht="14.25" customHeight="1">
      <c r="B790" s="2"/>
      <c r="C790" s="109"/>
      <c r="D790" s="4"/>
      <c r="E790" s="147"/>
      <c r="F790" s="4"/>
      <c r="G790" s="109"/>
    </row>
    <row r="791" spans="2:7" ht="14.25" customHeight="1">
      <c r="B791" s="2"/>
      <c r="C791" s="109"/>
      <c r="D791" s="4"/>
      <c r="E791" s="147"/>
      <c r="F791" s="4"/>
      <c r="G791" s="109"/>
    </row>
    <row r="792" spans="2:7" ht="14.25" customHeight="1">
      <c r="B792" s="2"/>
      <c r="C792" s="109"/>
      <c r="D792" s="4"/>
      <c r="E792" s="147"/>
      <c r="F792" s="4"/>
      <c r="G792" s="109"/>
    </row>
    <row r="793" spans="2:7" ht="14.25" customHeight="1">
      <c r="B793" s="2"/>
      <c r="C793" s="109"/>
      <c r="D793" s="4"/>
      <c r="E793" s="147"/>
      <c r="F793" s="4"/>
      <c r="G793" s="109"/>
    </row>
    <row r="794" spans="2:7" ht="14.25" customHeight="1">
      <c r="B794" s="2"/>
      <c r="C794" s="109"/>
      <c r="D794" s="4"/>
      <c r="E794" s="147"/>
      <c r="F794" s="4"/>
      <c r="G794" s="109"/>
    </row>
    <row r="795" spans="2:7" ht="14.25" customHeight="1">
      <c r="B795" s="2"/>
      <c r="C795" s="109"/>
      <c r="D795" s="4"/>
      <c r="E795" s="147"/>
      <c r="F795" s="4"/>
      <c r="G795" s="109"/>
    </row>
    <row r="796" spans="2:7" ht="14.25" customHeight="1">
      <c r="B796" s="2"/>
      <c r="C796" s="109"/>
      <c r="D796" s="4"/>
      <c r="E796" s="147"/>
      <c r="F796" s="4"/>
      <c r="G796" s="109"/>
    </row>
    <row r="797" spans="2:7" ht="14.25" customHeight="1">
      <c r="B797" s="2"/>
      <c r="C797" s="109"/>
      <c r="D797" s="4"/>
      <c r="E797" s="147"/>
      <c r="F797" s="4"/>
      <c r="G797" s="109"/>
    </row>
    <row r="798" spans="2:7" ht="14.25" customHeight="1">
      <c r="B798" s="2"/>
      <c r="C798" s="109"/>
      <c r="D798" s="4"/>
      <c r="E798" s="147"/>
      <c r="F798" s="4"/>
      <c r="G798" s="109"/>
    </row>
    <row r="799" spans="2:7" ht="14.25" customHeight="1">
      <c r="B799" s="2"/>
      <c r="C799" s="109"/>
      <c r="D799" s="4"/>
      <c r="E799" s="147"/>
      <c r="F799" s="4"/>
      <c r="G799" s="109"/>
    </row>
    <row r="800" spans="2:7" ht="14.25" customHeight="1">
      <c r="B800" s="2"/>
      <c r="C800" s="109"/>
      <c r="D800" s="4"/>
      <c r="E800" s="147"/>
      <c r="F800" s="4"/>
      <c r="G800" s="109"/>
    </row>
    <row r="801" spans="2:7" ht="14.25" customHeight="1">
      <c r="B801" s="2"/>
      <c r="C801" s="109"/>
      <c r="D801" s="4"/>
      <c r="E801" s="147"/>
      <c r="F801" s="4"/>
      <c r="G801" s="109"/>
    </row>
    <row r="802" spans="2:7" ht="14.25" customHeight="1">
      <c r="B802" s="2"/>
      <c r="C802" s="109"/>
      <c r="D802" s="4"/>
      <c r="E802" s="147"/>
      <c r="F802" s="4"/>
      <c r="G802" s="109"/>
    </row>
    <row r="803" spans="2:7" ht="14.25" customHeight="1">
      <c r="B803" s="2"/>
      <c r="C803" s="109"/>
      <c r="D803" s="4"/>
      <c r="E803" s="147"/>
      <c r="F803" s="4"/>
      <c r="G803" s="109"/>
    </row>
    <row r="804" spans="2:7" ht="14.25" customHeight="1">
      <c r="B804" s="2"/>
      <c r="C804" s="109"/>
      <c r="D804" s="4"/>
      <c r="E804" s="147"/>
      <c r="F804" s="4"/>
      <c r="G804" s="109"/>
    </row>
    <row r="805" spans="2:7" ht="14.25" customHeight="1">
      <c r="B805" s="2"/>
      <c r="C805" s="109"/>
      <c r="D805" s="4"/>
      <c r="E805" s="147"/>
      <c r="F805" s="4"/>
      <c r="G805" s="109"/>
    </row>
    <row r="806" spans="2:7" ht="14.25" customHeight="1">
      <c r="B806" s="2"/>
      <c r="C806" s="109"/>
      <c r="D806" s="4"/>
      <c r="E806" s="147"/>
      <c r="F806" s="4"/>
      <c r="G806" s="109"/>
    </row>
    <row r="807" spans="2:7" ht="14.25" customHeight="1">
      <c r="B807" s="2"/>
      <c r="C807" s="109"/>
      <c r="D807" s="4"/>
      <c r="E807" s="147"/>
      <c r="F807" s="4"/>
      <c r="G807" s="109"/>
    </row>
    <row r="808" spans="2:7" ht="14.25" customHeight="1">
      <c r="B808" s="2"/>
      <c r="C808" s="109"/>
      <c r="D808" s="4"/>
      <c r="E808" s="147"/>
      <c r="F808" s="4"/>
      <c r="G808" s="109"/>
    </row>
    <row r="809" spans="2:7" ht="14.25" customHeight="1">
      <c r="B809" s="2"/>
      <c r="C809" s="109"/>
      <c r="D809" s="4"/>
      <c r="E809" s="147"/>
      <c r="F809" s="4"/>
      <c r="G809" s="109"/>
    </row>
    <row r="810" spans="2:7" ht="14.25" customHeight="1">
      <c r="B810" s="2"/>
      <c r="C810" s="109"/>
      <c r="D810" s="4"/>
      <c r="E810" s="147"/>
      <c r="F810" s="4"/>
      <c r="G810" s="109"/>
    </row>
    <row r="811" spans="2:7" ht="14.25" customHeight="1">
      <c r="B811" s="2"/>
      <c r="C811" s="109"/>
      <c r="D811" s="4"/>
      <c r="E811" s="147"/>
      <c r="F811" s="4"/>
      <c r="G811" s="109"/>
    </row>
    <row r="812" spans="2:7" ht="14.25" customHeight="1">
      <c r="B812" s="2"/>
      <c r="C812" s="109"/>
      <c r="D812" s="4"/>
      <c r="E812" s="147"/>
      <c r="F812" s="4"/>
      <c r="G812" s="109"/>
    </row>
    <row r="813" spans="2:7" ht="14.25" customHeight="1">
      <c r="B813" s="2"/>
      <c r="C813" s="109"/>
      <c r="D813" s="4"/>
      <c r="E813" s="147"/>
      <c r="F813" s="4"/>
      <c r="G813" s="109"/>
    </row>
    <row r="814" spans="2:7" ht="14.25" customHeight="1">
      <c r="B814" s="2"/>
      <c r="C814" s="109"/>
      <c r="D814" s="4"/>
      <c r="E814" s="147"/>
      <c r="F814" s="4"/>
      <c r="G814" s="109"/>
    </row>
    <row r="815" spans="2:7" ht="14.25" customHeight="1">
      <c r="B815" s="2"/>
      <c r="C815" s="109"/>
      <c r="D815" s="4"/>
      <c r="E815" s="147"/>
      <c r="F815" s="4"/>
      <c r="G815" s="109"/>
    </row>
    <row r="816" spans="2:7" ht="14.25" customHeight="1">
      <c r="B816" s="2"/>
      <c r="C816" s="109"/>
      <c r="D816" s="4"/>
      <c r="E816" s="147"/>
      <c r="F816" s="4"/>
      <c r="G816" s="109"/>
    </row>
    <row r="817" spans="2:7" ht="14.25" customHeight="1">
      <c r="B817" s="2"/>
      <c r="C817" s="109"/>
      <c r="D817" s="4"/>
      <c r="E817" s="147"/>
      <c r="F817" s="4"/>
      <c r="G817" s="109"/>
    </row>
    <row r="818" spans="2:7" ht="14.25" customHeight="1">
      <c r="B818" s="2"/>
      <c r="C818" s="109"/>
      <c r="D818" s="4"/>
      <c r="E818" s="147"/>
      <c r="F818" s="4"/>
      <c r="G818" s="109"/>
    </row>
    <row r="819" spans="2:7" ht="14.25" customHeight="1">
      <c r="B819" s="2"/>
      <c r="C819" s="109"/>
      <c r="D819" s="4"/>
      <c r="E819" s="147"/>
      <c r="F819" s="4"/>
      <c r="G819" s="109"/>
    </row>
    <row r="820" spans="2:7" ht="14.25" customHeight="1">
      <c r="B820" s="2"/>
      <c r="C820" s="109"/>
      <c r="D820" s="4"/>
      <c r="E820" s="147"/>
      <c r="F820" s="4"/>
      <c r="G820" s="109"/>
    </row>
    <row r="821" spans="2:7" ht="14.25" customHeight="1">
      <c r="B821" s="2"/>
      <c r="C821" s="109"/>
      <c r="D821" s="4"/>
      <c r="E821" s="147"/>
      <c r="F821" s="4"/>
      <c r="G821" s="109"/>
    </row>
    <row r="822" spans="2:7" ht="14.25" customHeight="1">
      <c r="B822" s="2"/>
      <c r="C822" s="109"/>
      <c r="D822" s="4"/>
      <c r="E822" s="147"/>
      <c r="F822" s="4"/>
      <c r="G822" s="109"/>
    </row>
    <row r="823" spans="2:7" ht="14.25" customHeight="1">
      <c r="B823" s="2"/>
      <c r="C823" s="109"/>
      <c r="D823" s="4"/>
      <c r="E823" s="147"/>
      <c r="F823" s="4"/>
      <c r="G823" s="109"/>
    </row>
    <row r="824" spans="2:7" ht="14.25" customHeight="1">
      <c r="B824" s="2"/>
      <c r="C824" s="109"/>
      <c r="D824" s="4"/>
      <c r="E824" s="147"/>
      <c r="F824" s="4"/>
      <c r="G824" s="109"/>
    </row>
    <row r="825" spans="2:7" ht="14.25" customHeight="1">
      <c r="B825" s="2"/>
      <c r="C825" s="109"/>
      <c r="D825" s="4"/>
      <c r="E825" s="147"/>
      <c r="F825" s="4"/>
      <c r="G825" s="109"/>
    </row>
    <row r="826" spans="2:7" ht="14.25" customHeight="1">
      <c r="B826" s="2"/>
      <c r="C826" s="109"/>
      <c r="D826" s="4"/>
      <c r="E826" s="147"/>
      <c r="F826" s="4"/>
      <c r="G826" s="109"/>
    </row>
    <row r="827" spans="2:7" ht="14.25" customHeight="1">
      <c r="B827" s="2"/>
      <c r="C827" s="109"/>
      <c r="D827" s="4"/>
      <c r="E827" s="147"/>
      <c r="F827" s="4"/>
      <c r="G827" s="109"/>
    </row>
    <row r="828" spans="2:7" ht="14.25" customHeight="1">
      <c r="B828" s="2"/>
      <c r="C828" s="109"/>
      <c r="D828" s="4"/>
      <c r="E828" s="147"/>
      <c r="F828" s="4"/>
      <c r="G828" s="109"/>
    </row>
    <row r="829" spans="2:7" ht="14.25" customHeight="1">
      <c r="B829" s="2"/>
      <c r="C829" s="109"/>
      <c r="D829" s="4"/>
      <c r="E829" s="147"/>
      <c r="F829" s="4"/>
      <c r="G829" s="109"/>
    </row>
    <row r="830" spans="2:7" ht="14.25" customHeight="1">
      <c r="B830" s="2"/>
      <c r="C830" s="109"/>
      <c r="D830" s="4"/>
      <c r="E830" s="147"/>
      <c r="F830" s="4"/>
      <c r="G830" s="109"/>
    </row>
    <row r="831" spans="2:7" ht="14.25" customHeight="1">
      <c r="B831" s="2"/>
      <c r="C831" s="109"/>
      <c r="D831" s="4"/>
      <c r="E831" s="147"/>
      <c r="F831" s="4"/>
      <c r="G831" s="109"/>
    </row>
    <row r="832" spans="2:7" ht="14.25" customHeight="1">
      <c r="B832" s="2"/>
      <c r="C832" s="109"/>
      <c r="D832" s="4"/>
      <c r="E832" s="147"/>
      <c r="F832" s="4"/>
      <c r="G832" s="109"/>
    </row>
    <row r="833" spans="2:7" ht="14.25" customHeight="1">
      <c r="B833" s="2"/>
      <c r="C833" s="109"/>
      <c r="D833" s="4"/>
      <c r="E833" s="147"/>
      <c r="F833" s="4"/>
      <c r="G833" s="109"/>
    </row>
    <row r="834" spans="2:7" ht="14.25" customHeight="1">
      <c r="B834" s="2"/>
      <c r="C834" s="109"/>
      <c r="D834" s="4"/>
      <c r="E834" s="147"/>
      <c r="F834" s="4"/>
      <c r="G834" s="109"/>
    </row>
    <row r="835" spans="2:7" ht="14.25" customHeight="1">
      <c r="B835" s="2"/>
      <c r="C835" s="109"/>
      <c r="D835" s="4"/>
      <c r="E835" s="147"/>
      <c r="F835" s="4"/>
      <c r="G835" s="109"/>
    </row>
    <row r="836" spans="2:7" ht="14.25" customHeight="1">
      <c r="B836" s="2"/>
      <c r="C836" s="109"/>
      <c r="D836" s="4"/>
      <c r="E836" s="147"/>
      <c r="F836" s="4"/>
      <c r="G836" s="109"/>
    </row>
    <row r="837" spans="2:7" ht="14.25" customHeight="1">
      <c r="B837" s="2"/>
      <c r="C837" s="109"/>
      <c r="D837" s="4"/>
      <c r="E837" s="147"/>
      <c r="F837" s="4"/>
      <c r="G837" s="109"/>
    </row>
    <row r="838" spans="2:7" ht="14.25" customHeight="1">
      <c r="B838" s="2"/>
      <c r="C838" s="109"/>
      <c r="D838" s="4"/>
      <c r="E838" s="147"/>
      <c r="F838" s="4"/>
      <c r="G838" s="109"/>
    </row>
    <row r="839" spans="2:7" ht="14.25" customHeight="1">
      <c r="B839" s="2"/>
      <c r="C839" s="109"/>
      <c r="D839" s="4"/>
      <c r="E839" s="147"/>
      <c r="F839" s="4"/>
      <c r="G839" s="109"/>
    </row>
    <row r="840" spans="2:7" ht="14.25" customHeight="1">
      <c r="B840" s="2"/>
      <c r="C840" s="109"/>
      <c r="D840" s="4"/>
      <c r="E840" s="147"/>
      <c r="F840" s="4"/>
      <c r="G840" s="109"/>
    </row>
    <row r="841" spans="2:7" ht="14.25" customHeight="1">
      <c r="B841" s="2"/>
      <c r="C841" s="109"/>
      <c r="D841" s="4"/>
      <c r="E841" s="147"/>
      <c r="F841" s="4"/>
      <c r="G841" s="109"/>
    </row>
    <row r="842" spans="2:7" ht="14.25" customHeight="1">
      <c r="B842" s="2"/>
      <c r="C842" s="109"/>
      <c r="D842" s="4"/>
      <c r="E842" s="147"/>
      <c r="F842" s="4"/>
      <c r="G842" s="109"/>
    </row>
    <row r="843" spans="2:7" ht="14.25" customHeight="1">
      <c r="B843" s="2"/>
      <c r="C843" s="109"/>
      <c r="D843" s="4"/>
      <c r="E843" s="147"/>
      <c r="F843" s="4"/>
      <c r="G843" s="109"/>
    </row>
    <row r="844" spans="2:7" ht="14.25" customHeight="1">
      <c r="B844" s="2"/>
      <c r="C844" s="109"/>
      <c r="D844" s="4"/>
      <c r="E844" s="147"/>
      <c r="F844" s="4"/>
      <c r="G844" s="109"/>
    </row>
    <row r="845" spans="2:7" ht="14.25" customHeight="1">
      <c r="B845" s="2"/>
      <c r="C845" s="109"/>
      <c r="D845" s="4"/>
      <c r="E845" s="147"/>
      <c r="F845" s="4"/>
      <c r="G845" s="109"/>
    </row>
    <row r="846" spans="2:7" ht="14.25" customHeight="1">
      <c r="B846" s="2"/>
      <c r="C846" s="109"/>
      <c r="D846" s="4"/>
      <c r="E846" s="147"/>
      <c r="F846" s="4"/>
      <c r="G846" s="109"/>
    </row>
    <row r="847" spans="2:7" ht="14.25" customHeight="1">
      <c r="B847" s="2"/>
      <c r="C847" s="109"/>
      <c r="D847" s="4"/>
      <c r="E847" s="147"/>
      <c r="F847" s="4"/>
      <c r="G847" s="109"/>
    </row>
    <row r="848" spans="2:7" ht="14.25" customHeight="1">
      <c r="B848" s="2"/>
      <c r="C848" s="109"/>
      <c r="D848" s="4"/>
      <c r="E848" s="147"/>
      <c r="F848" s="4"/>
      <c r="G848" s="109"/>
    </row>
    <row r="849" spans="2:7" ht="14.25" customHeight="1">
      <c r="B849" s="2"/>
      <c r="C849" s="109"/>
      <c r="D849" s="4"/>
      <c r="E849" s="147"/>
      <c r="F849" s="4"/>
      <c r="G849" s="109"/>
    </row>
    <row r="850" spans="2:7" ht="14.25" customHeight="1">
      <c r="B850" s="2"/>
      <c r="C850" s="109"/>
      <c r="D850" s="4"/>
      <c r="E850" s="147"/>
      <c r="F850" s="4"/>
      <c r="G850" s="109"/>
    </row>
    <row r="851" spans="2:7" ht="14.25" customHeight="1">
      <c r="B851" s="2"/>
      <c r="C851" s="109"/>
      <c r="D851" s="4"/>
      <c r="E851" s="147"/>
      <c r="F851" s="4"/>
      <c r="G851" s="109"/>
    </row>
    <row r="852" spans="2:7" ht="14.25" customHeight="1">
      <c r="B852" s="2"/>
      <c r="C852" s="109"/>
      <c r="D852" s="4"/>
      <c r="E852" s="147"/>
      <c r="F852" s="4"/>
      <c r="G852" s="109"/>
    </row>
    <row r="853" spans="2:7" ht="14.25" customHeight="1">
      <c r="B853" s="2"/>
      <c r="C853" s="109"/>
      <c r="D853" s="4"/>
      <c r="E853" s="147"/>
      <c r="F853" s="4"/>
      <c r="G853" s="109"/>
    </row>
    <row r="854" spans="2:7" ht="14.25" customHeight="1">
      <c r="B854" s="2"/>
      <c r="C854" s="109"/>
      <c r="D854" s="4"/>
      <c r="E854" s="147"/>
      <c r="F854" s="4"/>
      <c r="G854" s="109"/>
    </row>
    <row r="855" spans="2:7" ht="14.25" customHeight="1">
      <c r="B855" s="2"/>
      <c r="C855" s="109"/>
      <c r="D855" s="4"/>
      <c r="E855" s="147"/>
      <c r="F855" s="4"/>
      <c r="G855" s="109"/>
    </row>
    <row r="856" spans="2:7" ht="14.25" customHeight="1">
      <c r="B856" s="2"/>
      <c r="C856" s="109"/>
      <c r="D856" s="4"/>
      <c r="E856" s="147"/>
      <c r="F856" s="4"/>
      <c r="G856" s="109"/>
    </row>
    <row r="857" spans="2:7" ht="14.25" customHeight="1">
      <c r="B857" s="2"/>
      <c r="C857" s="109"/>
      <c r="D857" s="4"/>
      <c r="E857" s="147"/>
      <c r="F857" s="4"/>
      <c r="G857" s="109"/>
    </row>
    <row r="858" spans="2:7" ht="14.25" customHeight="1">
      <c r="B858" s="2"/>
      <c r="C858" s="109"/>
      <c r="D858" s="4"/>
      <c r="E858" s="147"/>
      <c r="F858" s="4"/>
      <c r="G858" s="109"/>
    </row>
    <row r="859" spans="2:7" ht="14.25" customHeight="1">
      <c r="B859" s="2"/>
      <c r="C859" s="109"/>
      <c r="D859" s="4"/>
      <c r="E859" s="147"/>
      <c r="F859" s="4"/>
      <c r="G859" s="109"/>
    </row>
    <row r="860" spans="2:7" ht="14.25" customHeight="1">
      <c r="B860" s="2"/>
      <c r="C860" s="109"/>
      <c r="D860" s="4"/>
      <c r="E860" s="147"/>
      <c r="F860" s="4"/>
      <c r="G860" s="109"/>
    </row>
    <row r="861" spans="2:7" ht="14.25" customHeight="1">
      <c r="B861" s="2"/>
      <c r="C861" s="109"/>
      <c r="D861" s="4"/>
      <c r="E861" s="147"/>
      <c r="F861" s="4"/>
      <c r="G861" s="109"/>
    </row>
    <row r="862" spans="2:7" ht="14.25" customHeight="1">
      <c r="B862" s="2"/>
      <c r="C862" s="109"/>
      <c r="D862" s="4"/>
      <c r="E862" s="147"/>
      <c r="F862" s="4"/>
      <c r="G862" s="109"/>
    </row>
    <row r="863" spans="2:7" ht="14.25" customHeight="1">
      <c r="B863" s="2"/>
      <c r="C863" s="109"/>
      <c r="D863" s="4"/>
      <c r="E863" s="147"/>
      <c r="F863" s="4"/>
      <c r="G863" s="109"/>
    </row>
    <row r="864" spans="2:7" ht="14.25" customHeight="1">
      <c r="B864" s="2"/>
      <c r="C864" s="109"/>
      <c r="D864" s="4"/>
      <c r="E864" s="147"/>
      <c r="F864" s="4"/>
      <c r="G864" s="109"/>
    </row>
    <row r="865" spans="2:7" ht="14.25" customHeight="1">
      <c r="B865" s="2"/>
      <c r="C865" s="109"/>
      <c r="D865" s="4"/>
      <c r="E865" s="147"/>
      <c r="F865" s="4"/>
      <c r="G865" s="109"/>
    </row>
    <row r="866" spans="2:7" ht="14.25" customHeight="1">
      <c r="B866" s="2"/>
      <c r="C866" s="109"/>
      <c r="D866" s="4"/>
      <c r="E866" s="147"/>
      <c r="F866" s="4"/>
      <c r="G866" s="109"/>
    </row>
    <row r="867" spans="2:7" ht="14.25" customHeight="1">
      <c r="B867" s="2"/>
      <c r="C867" s="109"/>
      <c r="D867" s="4"/>
      <c r="E867" s="147"/>
      <c r="F867" s="4"/>
      <c r="G867" s="109"/>
    </row>
    <row r="868" spans="2:7" ht="14.25" customHeight="1">
      <c r="B868" s="2"/>
      <c r="C868" s="109"/>
      <c r="D868" s="4"/>
      <c r="E868" s="147"/>
      <c r="F868" s="4"/>
      <c r="G868" s="109"/>
    </row>
    <row r="869" spans="2:7" ht="14.25" customHeight="1">
      <c r="B869" s="2"/>
      <c r="C869" s="109"/>
      <c r="D869" s="4"/>
      <c r="E869" s="147"/>
      <c r="F869" s="4"/>
      <c r="G869" s="109"/>
    </row>
    <row r="870" spans="2:7" ht="14.25" customHeight="1">
      <c r="B870" s="2"/>
      <c r="C870" s="109"/>
      <c r="D870" s="4"/>
      <c r="E870" s="147"/>
      <c r="F870" s="4"/>
      <c r="G870" s="109"/>
    </row>
    <row r="871" spans="2:7" ht="14.25" customHeight="1">
      <c r="B871" s="2"/>
      <c r="C871" s="109"/>
      <c r="D871" s="4"/>
      <c r="E871" s="147"/>
      <c r="F871" s="4"/>
      <c r="G871" s="109"/>
    </row>
    <row r="872" spans="2:7" ht="14.25" customHeight="1">
      <c r="B872" s="2"/>
      <c r="C872" s="109"/>
      <c r="D872" s="4"/>
      <c r="E872" s="147"/>
      <c r="F872" s="4"/>
      <c r="G872" s="109"/>
    </row>
    <row r="873" spans="2:7" ht="14.25" customHeight="1">
      <c r="B873" s="2"/>
      <c r="C873" s="109"/>
      <c r="D873" s="4"/>
      <c r="E873" s="147"/>
      <c r="F873" s="4"/>
      <c r="G873" s="109"/>
    </row>
    <row r="874" spans="2:7" ht="14.25" customHeight="1">
      <c r="B874" s="2"/>
      <c r="C874" s="109"/>
      <c r="D874" s="4"/>
      <c r="E874" s="147"/>
      <c r="F874" s="4"/>
      <c r="G874" s="109"/>
    </row>
    <row r="875" spans="2:7" ht="14.25" customHeight="1">
      <c r="B875" s="2"/>
      <c r="C875" s="109"/>
      <c r="D875" s="4"/>
      <c r="E875" s="147"/>
      <c r="F875" s="4"/>
      <c r="G875" s="109"/>
    </row>
    <row r="876" spans="2:7" ht="14.25" customHeight="1">
      <c r="B876" s="2"/>
      <c r="C876" s="109"/>
      <c r="D876" s="4"/>
      <c r="E876" s="147"/>
      <c r="F876" s="4"/>
      <c r="G876" s="109"/>
    </row>
    <row r="877" spans="2:7" ht="14.25" customHeight="1">
      <c r="B877" s="2"/>
      <c r="C877" s="109"/>
      <c r="D877" s="4"/>
      <c r="E877" s="147"/>
      <c r="F877" s="4"/>
      <c r="G877" s="109"/>
    </row>
    <row r="878" spans="2:7" ht="14.25" customHeight="1">
      <c r="B878" s="2"/>
      <c r="C878" s="109"/>
      <c r="D878" s="4"/>
      <c r="E878" s="147"/>
      <c r="F878" s="4"/>
      <c r="G878" s="109"/>
    </row>
    <row r="879" spans="2:7" ht="14.25" customHeight="1">
      <c r="B879" s="2"/>
      <c r="C879" s="109"/>
      <c r="D879" s="4"/>
      <c r="E879" s="147"/>
      <c r="F879" s="4"/>
      <c r="G879" s="109"/>
    </row>
    <row r="880" spans="2:7" ht="14.25" customHeight="1">
      <c r="B880" s="2"/>
      <c r="C880" s="109"/>
      <c r="D880" s="4"/>
      <c r="E880" s="147"/>
      <c r="F880" s="4"/>
      <c r="G880" s="109"/>
    </row>
    <row r="881" spans="2:7" ht="14.25" customHeight="1">
      <c r="B881" s="2"/>
      <c r="C881" s="109"/>
      <c r="D881" s="4"/>
      <c r="E881" s="147"/>
      <c r="F881" s="4"/>
      <c r="G881" s="109"/>
    </row>
    <row r="882" spans="2:7" ht="14.25" customHeight="1">
      <c r="B882" s="2"/>
      <c r="C882" s="109"/>
      <c r="D882" s="4"/>
      <c r="E882" s="147"/>
      <c r="F882" s="4"/>
      <c r="G882" s="109"/>
    </row>
    <row r="883" spans="2:7" ht="14.25" customHeight="1">
      <c r="B883" s="2"/>
      <c r="C883" s="109"/>
      <c r="D883" s="4"/>
      <c r="E883" s="147"/>
      <c r="F883" s="4"/>
      <c r="G883" s="109"/>
    </row>
    <row r="884" spans="2:7" ht="14.25" customHeight="1">
      <c r="B884" s="2"/>
      <c r="C884" s="109"/>
      <c r="D884" s="4"/>
      <c r="E884" s="147"/>
      <c r="F884" s="4"/>
      <c r="G884" s="109"/>
    </row>
    <row r="885" spans="2:7" ht="14.25" customHeight="1">
      <c r="B885" s="2"/>
      <c r="C885" s="109"/>
      <c r="D885" s="4"/>
      <c r="E885" s="147"/>
      <c r="F885" s="4"/>
      <c r="G885" s="109"/>
    </row>
    <row r="886" spans="2:7" ht="14.25" customHeight="1">
      <c r="B886" s="2"/>
      <c r="C886" s="109"/>
      <c r="D886" s="4"/>
      <c r="E886" s="147"/>
      <c r="F886" s="4"/>
      <c r="G886" s="109"/>
    </row>
    <row r="887" spans="2:7" ht="14.25" customHeight="1">
      <c r="B887" s="2"/>
      <c r="C887" s="109"/>
      <c r="D887" s="4"/>
      <c r="E887" s="147"/>
      <c r="F887" s="4"/>
      <c r="G887" s="109"/>
    </row>
    <row r="888" spans="2:7" ht="14.25" customHeight="1">
      <c r="B888" s="2"/>
      <c r="C888" s="109"/>
      <c r="D888" s="4"/>
      <c r="E888" s="147"/>
      <c r="F888" s="4"/>
      <c r="G888" s="109"/>
    </row>
    <row r="889" spans="2:7" ht="14.25" customHeight="1">
      <c r="B889" s="2"/>
      <c r="C889" s="109"/>
      <c r="D889" s="4"/>
      <c r="E889" s="147"/>
      <c r="F889" s="4"/>
      <c r="G889" s="109"/>
    </row>
    <row r="890" spans="2:7" ht="14.25" customHeight="1">
      <c r="B890" s="2"/>
      <c r="C890" s="109"/>
      <c r="D890" s="4"/>
      <c r="E890" s="147"/>
      <c r="F890" s="4"/>
      <c r="G890" s="109"/>
    </row>
    <row r="891" spans="2:7" ht="14.25" customHeight="1">
      <c r="B891" s="2"/>
      <c r="C891" s="109"/>
      <c r="D891" s="4"/>
      <c r="E891" s="147"/>
      <c r="F891" s="4"/>
      <c r="G891" s="109"/>
    </row>
    <row r="892" spans="2:7" ht="14.25" customHeight="1">
      <c r="B892" s="2"/>
      <c r="C892" s="109"/>
      <c r="D892" s="4"/>
      <c r="E892" s="147"/>
      <c r="F892" s="4"/>
      <c r="G892" s="109"/>
    </row>
    <row r="893" spans="2:7" ht="14.25" customHeight="1">
      <c r="B893" s="2"/>
      <c r="C893" s="109"/>
      <c r="D893" s="4"/>
      <c r="E893" s="147"/>
      <c r="F893" s="4"/>
      <c r="G893" s="109"/>
    </row>
    <row r="894" spans="2:7" ht="14.25" customHeight="1">
      <c r="B894" s="2"/>
      <c r="C894" s="109"/>
      <c r="D894" s="4"/>
      <c r="E894" s="147"/>
      <c r="F894" s="4"/>
      <c r="G894" s="109"/>
    </row>
    <row r="895" spans="2:7" ht="14.25" customHeight="1">
      <c r="B895" s="2"/>
      <c r="C895" s="109"/>
      <c r="D895" s="4"/>
      <c r="E895" s="147"/>
      <c r="F895" s="4"/>
      <c r="G895" s="109"/>
    </row>
    <row r="896" spans="2:7" ht="14.25" customHeight="1">
      <c r="B896" s="2"/>
      <c r="C896" s="109"/>
      <c r="D896" s="4"/>
      <c r="E896" s="147"/>
      <c r="F896" s="4"/>
      <c r="G896" s="109"/>
    </row>
    <row r="897" spans="2:7" ht="14.25" customHeight="1">
      <c r="B897" s="2"/>
      <c r="C897" s="109"/>
      <c r="D897" s="4"/>
      <c r="E897" s="147"/>
      <c r="F897" s="4"/>
      <c r="G897" s="109"/>
    </row>
    <row r="898" spans="2:7" ht="14.25" customHeight="1">
      <c r="B898" s="2"/>
      <c r="C898" s="109"/>
      <c r="D898" s="4"/>
      <c r="E898" s="147"/>
      <c r="F898" s="4"/>
      <c r="G898" s="109"/>
    </row>
    <row r="899" spans="2:7" ht="14.25" customHeight="1">
      <c r="B899" s="2"/>
      <c r="C899" s="109"/>
      <c r="D899" s="4"/>
      <c r="E899" s="147"/>
      <c r="F899" s="4"/>
      <c r="G899" s="109"/>
    </row>
    <row r="900" spans="2:7" ht="14.25" customHeight="1">
      <c r="B900" s="2"/>
      <c r="C900" s="109"/>
      <c r="D900" s="4"/>
      <c r="E900" s="147"/>
      <c r="F900" s="4"/>
      <c r="G900" s="109"/>
    </row>
    <row r="901" spans="2:7" ht="14.25" customHeight="1">
      <c r="B901" s="2"/>
      <c r="C901" s="109"/>
      <c r="D901" s="4"/>
      <c r="E901" s="147"/>
      <c r="F901" s="4"/>
      <c r="G901" s="109"/>
    </row>
    <row r="902" spans="2:7" ht="14.25" customHeight="1">
      <c r="B902" s="2"/>
      <c r="C902" s="109"/>
      <c r="D902" s="4"/>
      <c r="E902" s="147"/>
      <c r="F902" s="4"/>
      <c r="G902" s="109"/>
    </row>
    <row r="903" spans="2:7" ht="14.25" customHeight="1">
      <c r="B903" s="2"/>
      <c r="C903" s="109"/>
      <c r="D903" s="4"/>
      <c r="E903" s="147"/>
      <c r="F903" s="4"/>
      <c r="G903" s="109"/>
    </row>
    <row r="904" spans="2:7" ht="14.25" customHeight="1">
      <c r="B904" s="2"/>
      <c r="C904" s="109"/>
      <c r="D904" s="4"/>
      <c r="E904" s="147"/>
      <c r="F904" s="4"/>
      <c r="G904" s="109"/>
    </row>
    <row r="905" spans="2:7" ht="14.25" customHeight="1">
      <c r="B905" s="2"/>
      <c r="C905" s="109"/>
      <c r="D905" s="4"/>
      <c r="E905" s="147"/>
      <c r="F905" s="4"/>
      <c r="G905" s="109"/>
    </row>
    <row r="906" spans="2:7" ht="14.25" customHeight="1">
      <c r="B906" s="2"/>
      <c r="C906" s="109"/>
      <c r="D906" s="4"/>
      <c r="E906" s="147"/>
      <c r="F906" s="4"/>
      <c r="G906" s="109"/>
    </row>
    <row r="907" spans="2:7" ht="14.25" customHeight="1">
      <c r="B907" s="2"/>
      <c r="C907" s="109"/>
      <c r="D907" s="4"/>
      <c r="E907" s="147"/>
      <c r="F907" s="4"/>
      <c r="G907" s="109"/>
    </row>
    <row r="908" spans="2:7" ht="14.25" customHeight="1">
      <c r="B908" s="2"/>
      <c r="C908" s="109"/>
      <c r="D908" s="4"/>
      <c r="E908" s="147"/>
      <c r="F908" s="4"/>
      <c r="G908" s="109"/>
    </row>
    <row r="909" spans="2:7" ht="14.25" customHeight="1">
      <c r="B909" s="2"/>
      <c r="C909" s="109"/>
      <c r="D909" s="4"/>
      <c r="E909" s="147"/>
      <c r="F909" s="4"/>
      <c r="G909" s="109"/>
    </row>
    <row r="910" spans="2:7" ht="14.25" customHeight="1">
      <c r="B910" s="2"/>
      <c r="C910" s="109"/>
      <c r="D910" s="4"/>
      <c r="E910" s="147"/>
      <c r="F910" s="4"/>
      <c r="G910" s="109"/>
    </row>
    <row r="911" spans="2:7" ht="14.25" customHeight="1">
      <c r="B911" s="2"/>
      <c r="C911" s="109"/>
      <c r="D911" s="4"/>
      <c r="E911" s="147"/>
      <c r="F911" s="4"/>
      <c r="G911" s="109"/>
    </row>
    <row r="912" spans="2:7" ht="14.25" customHeight="1">
      <c r="B912" s="2"/>
      <c r="C912" s="109"/>
      <c r="D912" s="4"/>
      <c r="E912" s="147"/>
      <c r="F912" s="4"/>
      <c r="G912" s="109"/>
    </row>
    <row r="913" spans="2:7" ht="14.25" customHeight="1">
      <c r="B913" s="2"/>
      <c r="C913" s="109"/>
      <c r="D913" s="4"/>
      <c r="E913" s="147"/>
      <c r="F913" s="4"/>
      <c r="G913" s="109"/>
    </row>
    <row r="914" spans="2:7" ht="14.25" customHeight="1">
      <c r="B914" s="2"/>
      <c r="C914" s="109"/>
      <c r="D914" s="4"/>
      <c r="E914" s="147"/>
      <c r="F914" s="4"/>
      <c r="G914" s="109"/>
    </row>
    <row r="915" spans="2:7" ht="14.25" customHeight="1">
      <c r="B915" s="2"/>
      <c r="C915" s="109"/>
      <c r="D915" s="4"/>
      <c r="E915" s="147"/>
      <c r="F915" s="4"/>
      <c r="G915" s="109"/>
    </row>
    <row r="916" spans="2:7" ht="14.25" customHeight="1">
      <c r="B916" s="2"/>
      <c r="C916" s="109"/>
      <c r="D916" s="4"/>
      <c r="E916" s="147"/>
      <c r="F916" s="4"/>
      <c r="G916" s="109"/>
    </row>
    <row r="917" spans="2:7" ht="14.25" customHeight="1">
      <c r="B917" s="2"/>
      <c r="C917" s="109"/>
      <c r="D917" s="4"/>
      <c r="E917" s="147"/>
      <c r="F917" s="4"/>
      <c r="G917" s="109"/>
    </row>
    <row r="918" spans="2:7" ht="14.25" customHeight="1">
      <c r="B918" s="2"/>
      <c r="C918" s="109"/>
      <c r="D918" s="4"/>
      <c r="E918" s="147"/>
      <c r="F918" s="4"/>
      <c r="G918" s="109"/>
    </row>
    <row r="919" spans="2:7" ht="14.25" customHeight="1">
      <c r="B919" s="2"/>
      <c r="C919" s="109"/>
      <c r="D919" s="4"/>
      <c r="E919" s="147"/>
      <c r="F919" s="4"/>
      <c r="G919" s="109"/>
    </row>
    <row r="920" spans="2:7" ht="14.25" customHeight="1">
      <c r="B920" s="2"/>
      <c r="C920" s="109"/>
      <c r="D920" s="4"/>
      <c r="E920" s="147"/>
      <c r="F920" s="4"/>
      <c r="G920" s="109"/>
    </row>
    <row r="921" spans="2:7" ht="14.25" customHeight="1">
      <c r="B921" s="2"/>
      <c r="C921" s="109"/>
      <c r="D921" s="4"/>
      <c r="E921" s="147"/>
      <c r="F921" s="4"/>
      <c r="G921" s="109"/>
    </row>
    <row r="922" spans="2:7" ht="14.25" customHeight="1">
      <c r="B922" s="2"/>
      <c r="C922" s="109"/>
      <c r="D922" s="4"/>
      <c r="E922" s="147"/>
      <c r="F922" s="4"/>
      <c r="G922" s="109"/>
    </row>
    <row r="923" spans="2:7" ht="14.25" customHeight="1">
      <c r="B923" s="2"/>
      <c r="C923" s="109"/>
      <c r="D923" s="4"/>
      <c r="E923" s="147"/>
      <c r="F923" s="4"/>
      <c r="G923" s="109"/>
    </row>
    <row r="924" spans="2:7" ht="14.25" customHeight="1">
      <c r="B924" s="2"/>
      <c r="C924" s="109"/>
      <c r="D924" s="4"/>
      <c r="E924" s="147"/>
      <c r="F924" s="4"/>
      <c r="G924" s="109"/>
    </row>
    <row r="925" spans="2:7" ht="14.25" customHeight="1">
      <c r="B925" s="2"/>
      <c r="C925" s="109"/>
      <c r="D925" s="4"/>
      <c r="E925" s="147"/>
      <c r="F925" s="4"/>
      <c r="G925" s="109"/>
    </row>
    <row r="926" spans="2:7" ht="14.25" customHeight="1">
      <c r="B926" s="2"/>
      <c r="C926" s="109"/>
      <c r="D926" s="4"/>
      <c r="E926" s="147"/>
      <c r="F926" s="4"/>
      <c r="G926" s="109"/>
    </row>
    <row r="927" spans="2:7" ht="14.25" customHeight="1">
      <c r="B927" s="2"/>
      <c r="C927" s="109"/>
      <c r="D927" s="4"/>
      <c r="E927" s="147"/>
      <c r="F927" s="4"/>
      <c r="G927" s="109"/>
    </row>
    <row r="928" spans="2:7" ht="14.25" customHeight="1">
      <c r="B928" s="2"/>
      <c r="C928" s="109"/>
      <c r="D928" s="4"/>
      <c r="E928" s="147"/>
      <c r="F928" s="4"/>
      <c r="G928" s="109"/>
    </row>
    <row r="929" spans="2:7" ht="14.25" customHeight="1">
      <c r="B929" s="2"/>
      <c r="C929" s="109"/>
      <c r="D929" s="4"/>
      <c r="E929" s="147"/>
      <c r="F929" s="4"/>
      <c r="G929" s="109"/>
    </row>
    <row r="930" spans="2:7" ht="14.25" customHeight="1">
      <c r="B930" s="2"/>
      <c r="C930" s="109"/>
      <c r="D930" s="4"/>
      <c r="E930" s="147"/>
      <c r="F930" s="4"/>
      <c r="G930" s="109"/>
    </row>
    <row r="931" spans="2:7" ht="14.25" customHeight="1">
      <c r="B931" s="2"/>
      <c r="C931" s="109"/>
      <c r="D931" s="4"/>
      <c r="E931" s="147"/>
      <c r="F931" s="4"/>
      <c r="G931" s="109"/>
    </row>
    <row r="932" spans="2:7" ht="14.25" customHeight="1">
      <c r="B932" s="2"/>
      <c r="C932" s="109"/>
      <c r="D932" s="4"/>
      <c r="E932" s="147"/>
      <c r="F932" s="4"/>
      <c r="G932" s="109"/>
    </row>
    <row r="933" spans="2:7" ht="14.25" customHeight="1">
      <c r="B933" s="2"/>
      <c r="C933" s="109"/>
      <c r="D933" s="4"/>
      <c r="E933" s="147"/>
      <c r="F933" s="4"/>
      <c r="G933" s="109"/>
    </row>
    <row r="934" spans="2:7" ht="14.25" customHeight="1">
      <c r="B934" s="2"/>
      <c r="C934" s="109"/>
      <c r="D934" s="4"/>
      <c r="E934" s="147"/>
      <c r="F934" s="4"/>
      <c r="G934" s="109"/>
    </row>
    <row r="935" spans="2:7" ht="14.25" customHeight="1">
      <c r="B935" s="2"/>
      <c r="C935" s="109"/>
      <c r="D935" s="4"/>
      <c r="E935" s="147"/>
      <c r="F935" s="4"/>
      <c r="G935" s="109"/>
    </row>
    <row r="936" spans="2:7" ht="14.25" customHeight="1">
      <c r="B936" s="2"/>
      <c r="C936" s="109"/>
      <c r="D936" s="4"/>
      <c r="E936" s="147"/>
      <c r="F936" s="4"/>
      <c r="G936" s="109"/>
    </row>
    <row r="937" spans="2:7" ht="14.25" customHeight="1">
      <c r="B937" s="2"/>
      <c r="C937" s="109"/>
      <c r="D937" s="4"/>
      <c r="E937" s="147"/>
      <c r="F937" s="4"/>
      <c r="G937" s="109"/>
    </row>
    <row r="938" spans="2:7" ht="14.25" customHeight="1">
      <c r="B938" s="2"/>
      <c r="C938" s="109"/>
      <c r="D938" s="4"/>
      <c r="E938" s="147"/>
      <c r="F938" s="4"/>
      <c r="G938" s="109"/>
    </row>
    <row r="939" spans="2:7" ht="14.25" customHeight="1">
      <c r="B939" s="2"/>
      <c r="C939" s="109"/>
      <c r="D939" s="4"/>
      <c r="E939" s="147"/>
      <c r="F939" s="4"/>
      <c r="G939" s="109"/>
    </row>
    <row r="940" spans="2:7" ht="14.25" customHeight="1">
      <c r="B940" s="2"/>
      <c r="C940" s="109"/>
      <c r="D940" s="4"/>
      <c r="E940" s="147"/>
      <c r="F940" s="4"/>
      <c r="G940" s="109"/>
    </row>
    <row r="941" spans="2:7" ht="14.25" customHeight="1">
      <c r="B941" s="2"/>
      <c r="C941" s="109"/>
      <c r="D941" s="4"/>
      <c r="E941" s="147"/>
      <c r="F941" s="4"/>
      <c r="G941" s="109"/>
    </row>
    <row r="942" spans="2:7" ht="14.25" customHeight="1">
      <c r="B942" s="2"/>
      <c r="C942" s="109"/>
      <c r="D942" s="4"/>
      <c r="E942" s="147"/>
      <c r="F942" s="4"/>
      <c r="G942" s="109"/>
    </row>
    <row r="943" spans="2:7" ht="14.25" customHeight="1">
      <c r="B943" s="2"/>
      <c r="C943" s="109"/>
      <c r="D943" s="4"/>
      <c r="E943" s="147"/>
      <c r="F943" s="4"/>
      <c r="G943" s="109"/>
    </row>
    <row r="944" spans="2:7" ht="14.25" customHeight="1">
      <c r="B944" s="2"/>
      <c r="C944" s="109"/>
      <c r="D944" s="4"/>
      <c r="E944" s="147"/>
      <c r="F944" s="4"/>
      <c r="G944" s="109"/>
    </row>
    <row r="945" spans="2:7" ht="14.25" customHeight="1">
      <c r="B945" s="2"/>
      <c r="C945" s="109"/>
      <c r="D945" s="4"/>
      <c r="E945" s="147"/>
      <c r="F945" s="4"/>
      <c r="G945" s="109"/>
    </row>
    <row r="946" spans="2:7" ht="14.25" customHeight="1">
      <c r="B946" s="2"/>
      <c r="C946" s="109"/>
      <c r="D946" s="4"/>
      <c r="E946" s="147"/>
      <c r="F946" s="4"/>
      <c r="G946" s="109"/>
    </row>
    <row r="947" spans="2:7" ht="14.25" customHeight="1">
      <c r="B947" s="2"/>
      <c r="C947" s="109"/>
      <c r="D947" s="4"/>
      <c r="E947" s="147"/>
      <c r="F947" s="4"/>
      <c r="G947" s="109"/>
    </row>
    <row r="948" spans="2:7" ht="14.25" customHeight="1">
      <c r="B948" s="2"/>
      <c r="C948" s="109"/>
      <c r="D948" s="4"/>
      <c r="E948" s="147"/>
      <c r="F948" s="4"/>
      <c r="G948" s="109"/>
    </row>
    <row r="949" spans="2:7" ht="14.25" customHeight="1">
      <c r="B949" s="2"/>
      <c r="C949" s="109"/>
      <c r="D949" s="4"/>
      <c r="E949" s="147"/>
      <c r="F949" s="4"/>
      <c r="G949" s="109"/>
    </row>
    <row r="950" spans="2:7" ht="14.25" customHeight="1">
      <c r="B950" s="2"/>
      <c r="C950" s="109"/>
      <c r="D950" s="4"/>
      <c r="E950" s="147"/>
      <c r="F950" s="4"/>
      <c r="G950" s="109"/>
    </row>
    <row r="951" spans="2:7" ht="14.25" customHeight="1">
      <c r="B951" s="2"/>
      <c r="C951" s="109"/>
      <c r="D951" s="4"/>
      <c r="E951" s="147"/>
      <c r="F951" s="4"/>
      <c r="G951" s="109"/>
    </row>
    <row r="952" spans="2:7" ht="14.25" customHeight="1">
      <c r="B952" s="2"/>
      <c r="C952" s="109"/>
      <c r="D952" s="4"/>
      <c r="E952" s="147"/>
      <c r="F952" s="4"/>
      <c r="G952" s="109"/>
    </row>
    <row r="953" spans="2:7" ht="14.25" customHeight="1">
      <c r="B953" s="2"/>
      <c r="C953" s="109"/>
      <c r="D953" s="4"/>
      <c r="E953" s="147"/>
      <c r="F953" s="4"/>
      <c r="G953" s="109"/>
    </row>
    <row r="954" spans="2:7" ht="14.25" customHeight="1">
      <c r="B954" s="2"/>
      <c r="C954" s="109"/>
      <c r="D954" s="4"/>
      <c r="E954" s="147"/>
      <c r="F954" s="4"/>
      <c r="G954" s="109"/>
    </row>
    <row r="955" spans="2:7" ht="14.25" customHeight="1">
      <c r="B955" s="2"/>
      <c r="C955" s="109"/>
      <c r="D955" s="4"/>
      <c r="E955" s="147"/>
      <c r="F955" s="4"/>
      <c r="G955" s="109"/>
    </row>
    <row r="956" spans="2:7" ht="14.25" customHeight="1">
      <c r="B956" s="2"/>
      <c r="C956" s="109"/>
      <c r="D956" s="4"/>
      <c r="E956" s="147"/>
      <c r="F956" s="4"/>
      <c r="G956" s="109"/>
    </row>
    <row r="957" spans="2:7" ht="14.25" customHeight="1">
      <c r="B957" s="2"/>
      <c r="C957" s="109"/>
      <c r="D957" s="4"/>
      <c r="E957" s="147"/>
      <c r="F957" s="4"/>
      <c r="G957" s="109"/>
    </row>
    <row r="958" spans="2:7" ht="14.25" customHeight="1">
      <c r="B958" s="2"/>
      <c r="C958" s="109"/>
      <c r="D958" s="4"/>
      <c r="E958" s="147"/>
      <c r="F958" s="4"/>
      <c r="G958" s="109"/>
    </row>
    <row r="959" spans="2:7" ht="14.25" customHeight="1">
      <c r="B959" s="2"/>
      <c r="C959" s="109"/>
      <c r="D959" s="4"/>
      <c r="E959" s="147"/>
      <c r="F959" s="4"/>
      <c r="G959" s="109"/>
    </row>
    <row r="960" spans="2:7" ht="14.25" customHeight="1">
      <c r="B960" s="2"/>
      <c r="C960" s="109"/>
      <c r="D960" s="4"/>
      <c r="E960" s="147"/>
      <c r="F960" s="4"/>
      <c r="G960" s="109"/>
    </row>
    <row r="961" spans="2:7" ht="14.25" customHeight="1">
      <c r="B961" s="2"/>
      <c r="C961" s="109"/>
      <c r="D961" s="4"/>
      <c r="E961" s="147"/>
      <c r="F961" s="4"/>
      <c r="G961" s="109"/>
    </row>
    <row r="962" spans="2:7" ht="14.25" customHeight="1">
      <c r="B962" s="2"/>
      <c r="C962" s="109"/>
      <c r="D962" s="4"/>
      <c r="E962" s="147"/>
      <c r="F962" s="4"/>
      <c r="G962" s="109"/>
    </row>
    <row r="963" spans="2:7" ht="14.25" customHeight="1">
      <c r="B963" s="2"/>
      <c r="C963" s="109"/>
      <c r="D963" s="4"/>
      <c r="E963" s="147"/>
      <c r="F963" s="4"/>
      <c r="G963" s="109"/>
    </row>
    <row r="964" spans="2:7" ht="14.25" customHeight="1">
      <c r="B964" s="2"/>
      <c r="C964" s="109"/>
      <c r="D964" s="4"/>
      <c r="E964" s="147"/>
      <c r="F964" s="4"/>
      <c r="G964" s="109"/>
    </row>
    <row r="965" spans="2:7" ht="14.25" customHeight="1">
      <c r="B965" s="2"/>
      <c r="C965" s="109"/>
      <c r="D965" s="4"/>
      <c r="E965" s="147"/>
      <c r="F965" s="4"/>
      <c r="G965" s="109"/>
    </row>
    <row r="966" spans="2:7" ht="14.25" customHeight="1">
      <c r="B966" s="2"/>
      <c r="C966" s="109"/>
      <c r="D966" s="4"/>
      <c r="E966" s="147"/>
      <c r="F966" s="4"/>
      <c r="G966" s="109"/>
    </row>
    <row r="967" spans="2:7" ht="14.25" customHeight="1">
      <c r="B967" s="2"/>
      <c r="C967" s="109"/>
      <c r="D967" s="4"/>
      <c r="E967" s="147"/>
      <c r="F967" s="4"/>
      <c r="G967" s="109"/>
    </row>
    <row r="968" spans="2:7" ht="14.25" customHeight="1">
      <c r="B968" s="2"/>
      <c r="C968" s="109"/>
      <c r="D968" s="4"/>
      <c r="E968" s="147"/>
      <c r="F968" s="4"/>
      <c r="G968" s="109"/>
    </row>
    <row r="969" spans="2:7" ht="14.25" customHeight="1">
      <c r="B969" s="2"/>
      <c r="C969" s="109"/>
      <c r="D969" s="4"/>
      <c r="E969" s="147"/>
      <c r="F969" s="4"/>
      <c r="G969" s="109"/>
    </row>
    <row r="970" spans="2:7" ht="14.25" customHeight="1">
      <c r="B970" s="2"/>
      <c r="C970" s="109"/>
      <c r="D970" s="4"/>
      <c r="E970" s="147"/>
      <c r="F970" s="4"/>
      <c r="G970" s="109"/>
    </row>
    <row r="971" spans="2:7" ht="14.25" customHeight="1">
      <c r="B971" s="2"/>
      <c r="C971" s="109"/>
      <c r="D971" s="4"/>
      <c r="E971" s="147"/>
      <c r="F971" s="4"/>
      <c r="G971" s="109"/>
    </row>
    <row r="972" spans="2:7" ht="14.25" customHeight="1">
      <c r="B972" s="2"/>
      <c r="C972" s="109"/>
      <c r="D972" s="4"/>
      <c r="E972" s="147"/>
      <c r="F972" s="4"/>
      <c r="G972" s="109"/>
    </row>
    <row r="973" spans="2:7" ht="14.25" customHeight="1">
      <c r="B973" s="2"/>
      <c r="C973" s="109"/>
      <c r="D973" s="4"/>
      <c r="E973" s="147"/>
      <c r="F973" s="4"/>
      <c r="G973" s="109"/>
    </row>
    <row r="974" spans="2:7" ht="14.25" customHeight="1">
      <c r="B974" s="2"/>
      <c r="C974" s="109"/>
      <c r="D974" s="4"/>
      <c r="E974" s="147"/>
      <c r="F974" s="4"/>
      <c r="G974" s="109"/>
    </row>
    <row r="975" spans="2:7" ht="14.25" customHeight="1">
      <c r="B975" s="2"/>
      <c r="C975" s="109"/>
      <c r="D975" s="4"/>
      <c r="E975" s="147"/>
      <c r="F975" s="4"/>
      <c r="G975" s="109"/>
    </row>
    <row r="976" spans="2:7" ht="14.25" customHeight="1">
      <c r="B976" s="2"/>
      <c r="C976" s="109"/>
      <c r="D976" s="4"/>
      <c r="E976" s="147"/>
      <c r="F976" s="4"/>
      <c r="G976" s="109"/>
    </row>
    <row r="977" spans="2:7" ht="14.25" customHeight="1">
      <c r="B977" s="2"/>
      <c r="C977" s="109"/>
      <c r="D977" s="4"/>
      <c r="E977" s="147"/>
      <c r="F977" s="4"/>
      <c r="G977" s="109"/>
    </row>
    <row r="978" spans="2:7" ht="14.25" customHeight="1">
      <c r="B978" s="2"/>
      <c r="C978" s="109"/>
      <c r="D978" s="4"/>
      <c r="E978" s="147"/>
      <c r="F978" s="4"/>
      <c r="G978" s="109"/>
    </row>
    <row r="979" spans="2:7" ht="14.25" customHeight="1">
      <c r="B979" s="2"/>
      <c r="C979" s="109"/>
      <c r="D979" s="4"/>
      <c r="E979" s="147"/>
      <c r="F979" s="4"/>
      <c r="G979" s="109"/>
    </row>
    <row r="980" spans="2:7" ht="14.25" customHeight="1">
      <c r="B980" s="2"/>
      <c r="C980" s="109"/>
      <c r="D980" s="4"/>
      <c r="E980" s="147"/>
      <c r="F980" s="4"/>
      <c r="G980" s="109"/>
    </row>
    <row r="981" spans="2:7" ht="14.25" customHeight="1">
      <c r="B981" s="2"/>
      <c r="C981" s="109"/>
      <c r="D981" s="4"/>
      <c r="E981" s="147"/>
      <c r="F981" s="4"/>
      <c r="G981" s="109"/>
    </row>
    <row r="982" spans="2:7" ht="14.25" customHeight="1">
      <c r="B982" s="2"/>
      <c r="C982" s="109"/>
      <c r="D982" s="4"/>
      <c r="E982" s="147"/>
      <c r="F982" s="4"/>
      <c r="G982" s="109"/>
    </row>
    <row r="983" spans="2:7" ht="14.25" customHeight="1">
      <c r="B983" s="2"/>
      <c r="C983" s="109"/>
      <c r="D983" s="4"/>
      <c r="E983" s="147"/>
      <c r="F983" s="4"/>
      <c r="G983" s="109"/>
    </row>
    <row r="984" spans="2:7" ht="14.25" customHeight="1">
      <c r="B984" s="2"/>
      <c r="C984" s="109"/>
      <c r="D984" s="4"/>
      <c r="E984" s="147"/>
      <c r="F984" s="4"/>
      <c r="G984" s="109"/>
    </row>
    <row r="985" spans="2:7" ht="14.25" customHeight="1">
      <c r="B985" s="2"/>
      <c r="C985" s="109"/>
      <c r="D985" s="4"/>
      <c r="E985" s="147"/>
      <c r="F985" s="4"/>
      <c r="G985" s="109"/>
    </row>
    <row r="986" spans="2:7" ht="14.25" customHeight="1">
      <c r="B986" s="2"/>
      <c r="C986" s="109"/>
      <c r="D986" s="4"/>
      <c r="E986" s="147"/>
      <c r="F986" s="4"/>
      <c r="G986" s="109"/>
    </row>
    <row r="987" spans="2:7" ht="14.25" customHeight="1">
      <c r="B987" s="2"/>
      <c r="C987" s="109"/>
      <c r="D987" s="4"/>
      <c r="E987" s="147"/>
      <c r="F987" s="4"/>
      <c r="G987" s="109"/>
    </row>
    <row r="988" spans="2:7" ht="14.25" customHeight="1">
      <c r="B988" s="2"/>
      <c r="C988" s="109"/>
      <c r="D988" s="4"/>
      <c r="E988" s="147"/>
      <c r="F988" s="4"/>
      <c r="G988" s="109"/>
    </row>
    <row r="989" spans="2:7" ht="14.25" customHeight="1">
      <c r="B989" s="2"/>
      <c r="C989" s="109"/>
      <c r="D989" s="4"/>
      <c r="E989" s="147"/>
      <c r="F989" s="4"/>
      <c r="G989" s="109"/>
    </row>
    <row r="990" spans="2:7" ht="14.25" customHeight="1">
      <c r="B990" s="2"/>
      <c r="C990" s="109"/>
      <c r="D990" s="4"/>
      <c r="E990" s="147"/>
      <c r="F990" s="4"/>
      <c r="G990" s="109"/>
    </row>
    <row r="991" spans="2:7" ht="14.25" customHeight="1">
      <c r="B991" s="2"/>
      <c r="C991" s="109"/>
      <c r="D991" s="4"/>
      <c r="E991" s="147"/>
      <c r="F991" s="4"/>
      <c r="G991" s="109"/>
    </row>
    <row r="992" spans="2:7" ht="14.25" customHeight="1">
      <c r="B992" s="2"/>
      <c r="C992" s="109"/>
      <c r="D992" s="4"/>
      <c r="E992" s="147"/>
      <c r="F992" s="4"/>
      <c r="G992" s="109"/>
    </row>
    <row r="993" spans="2:7" ht="14.25" customHeight="1">
      <c r="B993" s="2"/>
      <c r="C993" s="109"/>
      <c r="D993" s="4"/>
      <c r="E993" s="147"/>
      <c r="F993" s="4"/>
      <c r="G993" s="109"/>
    </row>
    <row r="994" spans="2:7" ht="14.25" customHeight="1">
      <c r="B994" s="2"/>
      <c r="C994" s="109"/>
      <c r="D994" s="4"/>
      <c r="E994" s="147"/>
      <c r="F994" s="4"/>
      <c r="G994" s="109"/>
    </row>
    <row r="995" spans="2:7" ht="14.25" customHeight="1">
      <c r="B995" s="2"/>
      <c r="C995" s="109"/>
      <c r="D995" s="4"/>
      <c r="E995" s="147"/>
      <c r="F995" s="4"/>
      <c r="G995" s="109"/>
    </row>
    <row r="996" spans="2:7" ht="14.25" customHeight="1">
      <c r="B996" s="2"/>
      <c r="C996" s="109"/>
      <c r="D996" s="4"/>
      <c r="E996" s="147"/>
      <c r="F996" s="4"/>
      <c r="G996" s="109"/>
    </row>
    <row r="997" spans="2:7" ht="14.25" customHeight="1">
      <c r="B997" s="2"/>
      <c r="C997" s="109"/>
      <c r="D997" s="4"/>
      <c r="E997" s="147"/>
      <c r="F997" s="4"/>
      <c r="G997" s="109"/>
    </row>
    <row r="998" spans="2:7" ht="14.25" customHeight="1">
      <c r="B998" s="2"/>
      <c r="C998" s="109"/>
      <c r="D998" s="4"/>
      <c r="E998" s="147"/>
      <c r="F998" s="4"/>
      <c r="G998" s="109"/>
    </row>
    <row r="999" spans="2:7" ht="14.25" customHeight="1">
      <c r="B999" s="2"/>
      <c r="C999" s="109"/>
      <c r="D999" s="4"/>
      <c r="E999" s="147"/>
      <c r="F999" s="4"/>
      <c r="G999" s="109"/>
    </row>
    <row r="1000" spans="2:7" ht="14.25" customHeight="1">
      <c r="B1000" s="2"/>
      <c r="C1000" s="109"/>
      <c r="D1000" s="4"/>
      <c r="E1000" s="147"/>
      <c r="F1000" s="4"/>
      <c r="G1000" s="109"/>
    </row>
  </sheetData>
  <mergeCells count="6">
    <mergeCell ref="A1:A2"/>
    <mergeCell ref="B1:G2"/>
    <mergeCell ref="A18:A19"/>
    <mergeCell ref="B18:B19"/>
    <mergeCell ref="E18:E19"/>
    <mergeCell ref="F18:F19"/>
  </mergeCells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1:F1000"/>
  <sheetViews>
    <sheetView showGridLines="0" workbookViewId="0"/>
  </sheetViews>
  <sheetFormatPr defaultColWidth="12.6640625" defaultRowHeight="15" customHeight="1"/>
  <cols>
    <col min="1" max="3" width="8.6640625" customWidth="1"/>
    <col min="4" max="4" width="12.109375" customWidth="1"/>
    <col min="5" max="5" width="19.21875" customWidth="1"/>
    <col min="6" max="6" width="11.88671875" customWidth="1"/>
    <col min="7" max="26" width="8.6640625" customWidth="1"/>
  </cols>
  <sheetData>
    <row r="1" spans="4:6" ht="14.25" customHeight="1">
      <c r="D1" s="148" t="s">
        <v>587</v>
      </c>
      <c r="E1" s="148" t="s">
        <v>618</v>
      </c>
      <c r="F1" s="149" t="s">
        <v>619</v>
      </c>
    </row>
    <row r="2" spans="4:6" ht="14.25" customHeight="1">
      <c r="D2" s="65">
        <v>46139</v>
      </c>
      <c r="E2" s="150" t="s">
        <v>620</v>
      </c>
      <c r="F2" s="73">
        <v>30</v>
      </c>
    </row>
    <row r="3" spans="4:6" ht="14.25" customHeight="1">
      <c r="D3" s="65">
        <v>46139</v>
      </c>
      <c r="E3" s="150" t="s">
        <v>621</v>
      </c>
      <c r="F3" s="73">
        <v>30</v>
      </c>
    </row>
    <row r="4" spans="4:6" ht="14.25" customHeight="1">
      <c r="D4" s="65">
        <v>46141</v>
      </c>
      <c r="E4" s="150" t="s">
        <v>622</v>
      </c>
      <c r="F4" s="73">
        <v>150</v>
      </c>
    </row>
    <row r="5" spans="4:6" ht="14.25" customHeight="1">
      <c r="D5" s="65">
        <v>46142</v>
      </c>
      <c r="E5" s="150" t="s">
        <v>623</v>
      </c>
      <c r="F5" s="73">
        <v>25</v>
      </c>
    </row>
    <row r="6" spans="4:6" ht="14.25" customHeight="1">
      <c r="D6" s="65">
        <v>46147</v>
      </c>
      <c r="E6" s="150" t="s">
        <v>624</v>
      </c>
      <c r="F6" s="73">
        <v>50</v>
      </c>
    </row>
    <row r="7" spans="4:6" ht="14.25" customHeight="1">
      <c r="D7" s="65">
        <v>46147</v>
      </c>
      <c r="E7" s="150" t="s">
        <v>625</v>
      </c>
      <c r="F7" s="73">
        <v>10</v>
      </c>
    </row>
    <row r="8" spans="4:6" ht="14.25" customHeight="1">
      <c r="D8" s="148" t="s">
        <v>600</v>
      </c>
      <c r="E8" s="151"/>
      <c r="F8" s="152">
        <f>SUM(F2:F7)</f>
        <v>295</v>
      </c>
    </row>
    <row r="9" spans="4:6" ht="14.25" customHeight="1">
      <c r="F9" s="2"/>
    </row>
    <row r="10" spans="4:6" ht="14.25" customHeight="1">
      <c r="F10" s="2"/>
    </row>
    <row r="11" spans="4:6" ht="14.25" customHeight="1">
      <c r="F11" s="2"/>
    </row>
    <row r="12" spans="4:6" ht="14.25" customHeight="1">
      <c r="F12" s="2"/>
    </row>
    <row r="13" spans="4:6" ht="14.25" customHeight="1">
      <c r="F13" s="2"/>
    </row>
    <row r="14" spans="4:6" ht="14.25" customHeight="1">
      <c r="F14" s="2"/>
    </row>
    <row r="15" spans="4:6" ht="14.25" customHeight="1">
      <c r="F15" s="2"/>
    </row>
    <row r="16" spans="4:6" ht="14.25" customHeight="1">
      <c r="F16" s="2"/>
    </row>
    <row r="17" spans="6:6" ht="14.25" customHeight="1">
      <c r="F17" s="2"/>
    </row>
    <row r="18" spans="6:6" ht="14.25" customHeight="1">
      <c r="F18" s="2"/>
    </row>
    <row r="19" spans="6:6" ht="14.25" customHeight="1">
      <c r="F19" s="2"/>
    </row>
    <row r="20" spans="6:6" ht="14.25" customHeight="1">
      <c r="F20" s="2"/>
    </row>
    <row r="21" spans="6:6" ht="14.25" customHeight="1">
      <c r="F21" s="2"/>
    </row>
    <row r="22" spans="6:6" ht="14.25" customHeight="1">
      <c r="F22" s="2"/>
    </row>
    <row r="23" spans="6:6" ht="14.25" customHeight="1">
      <c r="F23" s="2"/>
    </row>
    <row r="24" spans="6:6" ht="14.25" customHeight="1">
      <c r="F24" s="2"/>
    </row>
    <row r="25" spans="6:6" ht="14.25" customHeight="1">
      <c r="F25" s="2"/>
    </row>
    <row r="26" spans="6:6" ht="14.25" customHeight="1">
      <c r="F26" s="2"/>
    </row>
    <row r="27" spans="6:6" ht="14.25" customHeight="1">
      <c r="F27" s="2"/>
    </row>
    <row r="28" spans="6:6" ht="14.25" customHeight="1">
      <c r="F28" s="2"/>
    </row>
    <row r="29" spans="6:6" ht="14.25" customHeight="1">
      <c r="F29" s="2"/>
    </row>
    <row r="30" spans="6:6" ht="14.25" customHeight="1">
      <c r="F30" s="2"/>
    </row>
    <row r="31" spans="6:6" ht="14.25" customHeight="1">
      <c r="F31" s="2"/>
    </row>
    <row r="32" spans="6:6" ht="14.25" customHeight="1">
      <c r="F32" s="2"/>
    </row>
    <row r="33" spans="6:6" ht="14.25" customHeight="1">
      <c r="F33" s="2"/>
    </row>
    <row r="34" spans="6:6" ht="14.25" customHeight="1">
      <c r="F34" s="2"/>
    </row>
    <row r="35" spans="6:6" ht="14.25" customHeight="1">
      <c r="F35" s="2"/>
    </row>
    <row r="36" spans="6:6" ht="14.25" customHeight="1">
      <c r="F36" s="2"/>
    </row>
    <row r="37" spans="6:6" ht="14.25" customHeight="1">
      <c r="F37" s="2"/>
    </row>
    <row r="38" spans="6:6" ht="14.25" customHeight="1">
      <c r="F38" s="2"/>
    </row>
    <row r="39" spans="6:6" ht="14.25" customHeight="1">
      <c r="F39" s="2"/>
    </row>
    <row r="40" spans="6:6" ht="14.25" customHeight="1">
      <c r="F40" s="2"/>
    </row>
    <row r="41" spans="6:6" ht="14.25" customHeight="1">
      <c r="F41" s="2"/>
    </row>
    <row r="42" spans="6:6" ht="14.25" customHeight="1">
      <c r="F42" s="2"/>
    </row>
    <row r="43" spans="6:6" ht="14.25" customHeight="1">
      <c r="F43" s="2"/>
    </row>
    <row r="44" spans="6:6" ht="14.25" customHeight="1">
      <c r="F44" s="2"/>
    </row>
    <row r="45" spans="6:6" ht="14.25" customHeight="1">
      <c r="F45" s="2"/>
    </row>
    <row r="46" spans="6:6" ht="14.25" customHeight="1">
      <c r="F46" s="2"/>
    </row>
    <row r="47" spans="6:6" ht="14.25" customHeight="1">
      <c r="F47" s="2"/>
    </row>
    <row r="48" spans="6:6" ht="14.25" customHeight="1">
      <c r="F48" s="2"/>
    </row>
    <row r="49" spans="6:6" ht="14.25" customHeight="1">
      <c r="F49" s="2"/>
    </row>
    <row r="50" spans="6:6" ht="14.25" customHeight="1">
      <c r="F50" s="2"/>
    </row>
    <row r="51" spans="6:6" ht="14.25" customHeight="1">
      <c r="F51" s="2"/>
    </row>
    <row r="52" spans="6:6" ht="14.25" customHeight="1">
      <c r="F52" s="2"/>
    </row>
    <row r="53" spans="6:6" ht="14.25" customHeight="1">
      <c r="F53" s="2"/>
    </row>
    <row r="54" spans="6:6" ht="14.25" customHeight="1">
      <c r="F54" s="2"/>
    </row>
    <row r="55" spans="6:6" ht="14.25" customHeight="1">
      <c r="F55" s="2"/>
    </row>
    <row r="56" spans="6:6" ht="14.25" customHeight="1">
      <c r="F56" s="2"/>
    </row>
    <row r="57" spans="6:6" ht="14.25" customHeight="1">
      <c r="F57" s="2"/>
    </row>
    <row r="58" spans="6:6" ht="14.25" customHeight="1">
      <c r="F58" s="2"/>
    </row>
    <row r="59" spans="6:6" ht="14.25" customHeight="1">
      <c r="F59" s="2"/>
    </row>
    <row r="60" spans="6:6" ht="14.25" customHeight="1">
      <c r="F60" s="2"/>
    </row>
    <row r="61" spans="6:6" ht="14.25" customHeight="1">
      <c r="F61" s="2"/>
    </row>
    <row r="62" spans="6:6" ht="14.25" customHeight="1">
      <c r="F62" s="2"/>
    </row>
    <row r="63" spans="6:6" ht="14.25" customHeight="1">
      <c r="F63" s="2"/>
    </row>
    <row r="64" spans="6:6" ht="14.25" customHeight="1">
      <c r="F64" s="2"/>
    </row>
    <row r="65" spans="6:6" ht="14.25" customHeight="1">
      <c r="F65" s="2"/>
    </row>
    <row r="66" spans="6:6" ht="14.25" customHeight="1">
      <c r="F66" s="2"/>
    </row>
    <row r="67" spans="6:6" ht="14.25" customHeight="1">
      <c r="F67" s="2"/>
    </row>
    <row r="68" spans="6:6" ht="14.25" customHeight="1">
      <c r="F68" s="2"/>
    </row>
    <row r="69" spans="6:6" ht="14.25" customHeight="1">
      <c r="F69" s="2"/>
    </row>
    <row r="70" spans="6:6" ht="14.25" customHeight="1">
      <c r="F70" s="2"/>
    </row>
    <row r="71" spans="6:6" ht="14.25" customHeight="1">
      <c r="F71" s="2"/>
    </row>
    <row r="72" spans="6:6" ht="14.25" customHeight="1">
      <c r="F72" s="2"/>
    </row>
    <row r="73" spans="6:6" ht="14.25" customHeight="1">
      <c r="F73" s="2"/>
    </row>
    <row r="74" spans="6:6" ht="14.25" customHeight="1">
      <c r="F74" s="2"/>
    </row>
    <row r="75" spans="6:6" ht="14.25" customHeight="1">
      <c r="F75" s="2"/>
    </row>
    <row r="76" spans="6:6" ht="14.25" customHeight="1">
      <c r="F76" s="2"/>
    </row>
    <row r="77" spans="6:6" ht="14.25" customHeight="1">
      <c r="F77" s="2"/>
    </row>
    <row r="78" spans="6:6" ht="14.25" customHeight="1">
      <c r="F78" s="2"/>
    </row>
    <row r="79" spans="6:6" ht="14.25" customHeight="1">
      <c r="F79" s="2"/>
    </row>
    <row r="80" spans="6:6" ht="14.25" customHeight="1">
      <c r="F80" s="2"/>
    </row>
    <row r="81" spans="6:6" ht="14.25" customHeight="1">
      <c r="F81" s="2"/>
    </row>
    <row r="82" spans="6:6" ht="14.25" customHeight="1">
      <c r="F82" s="2"/>
    </row>
    <row r="83" spans="6:6" ht="14.25" customHeight="1">
      <c r="F83" s="2"/>
    </row>
    <row r="84" spans="6:6" ht="14.25" customHeight="1">
      <c r="F84" s="2"/>
    </row>
    <row r="85" spans="6:6" ht="14.25" customHeight="1">
      <c r="F85" s="2"/>
    </row>
    <row r="86" spans="6:6" ht="14.25" customHeight="1">
      <c r="F86" s="2"/>
    </row>
    <row r="87" spans="6:6" ht="14.25" customHeight="1">
      <c r="F87" s="2"/>
    </row>
    <row r="88" spans="6:6" ht="14.25" customHeight="1">
      <c r="F88" s="2"/>
    </row>
    <row r="89" spans="6:6" ht="14.25" customHeight="1">
      <c r="F89" s="2"/>
    </row>
    <row r="90" spans="6:6" ht="14.25" customHeight="1">
      <c r="F90" s="2"/>
    </row>
    <row r="91" spans="6:6" ht="14.25" customHeight="1">
      <c r="F91" s="2"/>
    </row>
    <row r="92" spans="6:6" ht="14.25" customHeight="1">
      <c r="F92" s="2"/>
    </row>
    <row r="93" spans="6:6" ht="14.25" customHeight="1">
      <c r="F93" s="2"/>
    </row>
    <row r="94" spans="6:6" ht="14.25" customHeight="1">
      <c r="F94" s="2"/>
    </row>
    <row r="95" spans="6:6" ht="14.25" customHeight="1">
      <c r="F95" s="2"/>
    </row>
    <row r="96" spans="6:6" ht="14.25" customHeight="1">
      <c r="F96" s="2"/>
    </row>
    <row r="97" spans="6:6" ht="14.25" customHeight="1">
      <c r="F97" s="2"/>
    </row>
    <row r="98" spans="6:6" ht="14.25" customHeight="1">
      <c r="F98" s="2"/>
    </row>
    <row r="99" spans="6:6" ht="14.25" customHeight="1">
      <c r="F99" s="2"/>
    </row>
    <row r="100" spans="6:6" ht="14.25" customHeight="1">
      <c r="F100" s="2"/>
    </row>
    <row r="101" spans="6:6" ht="14.25" customHeight="1">
      <c r="F101" s="2"/>
    </row>
    <row r="102" spans="6:6" ht="14.25" customHeight="1">
      <c r="F102" s="2"/>
    </row>
    <row r="103" spans="6:6" ht="14.25" customHeight="1">
      <c r="F103" s="2"/>
    </row>
    <row r="104" spans="6:6" ht="14.25" customHeight="1">
      <c r="F104" s="2"/>
    </row>
    <row r="105" spans="6:6" ht="14.25" customHeight="1">
      <c r="F105" s="2"/>
    </row>
    <row r="106" spans="6:6" ht="14.25" customHeight="1">
      <c r="F106" s="2"/>
    </row>
    <row r="107" spans="6:6" ht="14.25" customHeight="1">
      <c r="F107" s="2"/>
    </row>
    <row r="108" spans="6:6" ht="14.25" customHeight="1">
      <c r="F108" s="2"/>
    </row>
    <row r="109" spans="6:6" ht="14.25" customHeight="1">
      <c r="F109" s="2"/>
    </row>
    <row r="110" spans="6:6" ht="14.25" customHeight="1">
      <c r="F110" s="2"/>
    </row>
    <row r="111" spans="6:6" ht="14.25" customHeight="1">
      <c r="F111" s="2"/>
    </row>
    <row r="112" spans="6:6" ht="14.25" customHeight="1">
      <c r="F112" s="2"/>
    </row>
    <row r="113" spans="6:6" ht="14.25" customHeight="1">
      <c r="F113" s="2"/>
    </row>
    <row r="114" spans="6:6" ht="14.25" customHeight="1">
      <c r="F114" s="2"/>
    </row>
    <row r="115" spans="6:6" ht="14.25" customHeight="1">
      <c r="F115" s="2"/>
    </row>
    <row r="116" spans="6:6" ht="14.25" customHeight="1">
      <c r="F116" s="2"/>
    </row>
    <row r="117" spans="6:6" ht="14.25" customHeight="1">
      <c r="F117" s="2"/>
    </row>
    <row r="118" spans="6:6" ht="14.25" customHeight="1">
      <c r="F118" s="2"/>
    </row>
    <row r="119" spans="6:6" ht="14.25" customHeight="1">
      <c r="F119" s="2"/>
    </row>
    <row r="120" spans="6:6" ht="14.25" customHeight="1">
      <c r="F120" s="2"/>
    </row>
    <row r="121" spans="6:6" ht="14.25" customHeight="1">
      <c r="F121" s="2"/>
    </row>
    <row r="122" spans="6:6" ht="14.25" customHeight="1">
      <c r="F122" s="2"/>
    </row>
    <row r="123" spans="6:6" ht="14.25" customHeight="1">
      <c r="F123" s="2"/>
    </row>
    <row r="124" spans="6:6" ht="14.25" customHeight="1">
      <c r="F124" s="2"/>
    </row>
    <row r="125" spans="6:6" ht="14.25" customHeight="1">
      <c r="F125" s="2"/>
    </row>
    <row r="126" spans="6:6" ht="14.25" customHeight="1">
      <c r="F126" s="2"/>
    </row>
    <row r="127" spans="6:6" ht="14.25" customHeight="1">
      <c r="F127" s="2"/>
    </row>
    <row r="128" spans="6:6" ht="14.25" customHeight="1">
      <c r="F128" s="2"/>
    </row>
    <row r="129" spans="6:6" ht="14.25" customHeight="1">
      <c r="F129" s="2"/>
    </row>
    <row r="130" spans="6:6" ht="14.25" customHeight="1">
      <c r="F130" s="2"/>
    </row>
    <row r="131" spans="6:6" ht="14.25" customHeight="1">
      <c r="F131" s="2"/>
    </row>
    <row r="132" spans="6:6" ht="14.25" customHeight="1">
      <c r="F132" s="2"/>
    </row>
    <row r="133" spans="6:6" ht="14.25" customHeight="1">
      <c r="F133" s="2"/>
    </row>
    <row r="134" spans="6:6" ht="14.25" customHeight="1">
      <c r="F134" s="2"/>
    </row>
    <row r="135" spans="6:6" ht="14.25" customHeight="1">
      <c r="F135" s="2"/>
    </row>
    <row r="136" spans="6:6" ht="14.25" customHeight="1">
      <c r="F136" s="2"/>
    </row>
    <row r="137" spans="6:6" ht="14.25" customHeight="1">
      <c r="F137" s="2"/>
    </row>
    <row r="138" spans="6:6" ht="14.25" customHeight="1">
      <c r="F138" s="2"/>
    </row>
    <row r="139" spans="6:6" ht="14.25" customHeight="1">
      <c r="F139" s="2"/>
    </row>
    <row r="140" spans="6:6" ht="14.25" customHeight="1">
      <c r="F140" s="2"/>
    </row>
    <row r="141" spans="6:6" ht="14.25" customHeight="1">
      <c r="F141" s="2"/>
    </row>
    <row r="142" spans="6:6" ht="14.25" customHeight="1">
      <c r="F142" s="2"/>
    </row>
    <row r="143" spans="6:6" ht="14.25" customHeight="1">
      <c r="F143" s="2"/>
    </row>
    <row r="144" spans="6:6" ht="14.25" customHeight="1">
      <c r="F144" s="2"/>
    </row>
    <row r="145" spans="6:6" ht="14.25" customHeight="1">
      <c r="F145" s="2"/>
    </row>
    <row r="146" spans="6:6" ht="14.25" customHeight="1">
      <c r="F146" s="2"/>
    </row>
    <row r="147" spans="6:6" ht="14.25" customHeight="1">
      <c r="F147" s="2"/>
    </row>
    <row r="148" spans="6:6" ht="14.25" customHeight="1">
      <c r="F148" s="2"/>
    </row>
    <row r="149" spans="6:6" ht="14.25" customHeight="1">
      <c r="F149" s="2"/>
    </row>
    <row r="150" spans="6:6" ht="14.25" customHeight="1">
      <c r="F150" s="2"/>
    </row>
    <row r="151" spans="6:6" ht="14.25" customHeight="1">
      <c r="F151" s="2"/>
    </row>
    <row r="152" spans="6:6" ht="14.25" customHeight="1">
      <c r="F152" s="2"/>
    </row>
    <row r="153" spans="6:6" ht="14.25" customHeight="1">
      <c r="F153" s="2"/>
    </row>
    <row r="154" spans="6:6" ht="14.25" customHeight="1">
      <c r="F154" s="2"/>
    </row>
    <row r="155" spans="6:6" ht="14.25" customHeight="1">
      <c r="F155" s="2"/>
    </row>
    <row r="156" spans="6:6" ht="14.25" customHeight="1">
      <c r="F156" s="2"/>
    </row>
    <row r="157" spans="6:6" ht="14.25" customHeight="1">
      <c r="F157" s="2"/>
    </row>
    <row r="158" spans="6:6" ht="14.25" customHeight="1">
      <c r="F158" s="2"/>
    </row>
    <row r="159" spans="6:6" ht="14.25" customHeight="1">
      <c r="F159" s="2"/>
    </row>
    <row r="160" spans="6:6" ht="14.25" customHeight="1">
      <c r="F160" s="2"/>
    </row>
    <row r="161" spans="6:6" ht="14.25" customHeight="1">
      <c r="F161" s="2"/>
    </row>
    <row r="162" spans="6:6" ht="14.25" customHeight="1">
      <c r="F162" s="2"/>
    </row>
    <row r="163" spans="6:6" ht="14.25" customHeight="1">
      <c r="F163" s="2"/>
    </row>
    <row r="164" spans="6:6" ht="14.25" customHeight="1">
      <c r="F164" s="2"/>
    </row>
    <row r="165" spans="6:6" ht="14.25" customHeight="1">
      <c r="F165" s="2"/>
    </row>
    <row r="166" spans="6:6" ht="14.25" customHeight="1">
      <c r="F166" s="2"/>
    </row>
    <row r="167" spans="6:6" ht="14.25" customHeight="1">
      <c r="F167" s="2"/>
    </row>
    <row r="168" spans="6:6" ht="14.25" customHeight="1">
      <c r="F168" s="2"/>
    </row>
    <row r="169" spans="6:6" ht="14.25" customHeight="1">
      <c r="F169" s="2"/>
    </row>
    <row r="170" spans="6:6" ht="14.25" customHeight="1">
      <c r="F170" s="2"/>
    </row>
    <row r="171" spans="6:6" ht="14.25" customHeight="1">
      <c r="F171" s="2"/>
    </row>
    <row r="172" spans="6:6" ht="14.25" customHeight="1">
      <c r="F172" s="2"/>
    </row>
    <row r="173" spans="6:6" ht="14.25" customHeight="1">
      <c r="F173" s="2"/>
    </row>
    <row r="174" spans="6:6" ht="14.25" customHeight="1">
      <c r="F174" s="2"/>
    </row>
    <row r="175" spans="6:6" ht="14.25" customHeight="1">
      <c r="F175" s="2"/>
    </row>
    <row r="176" spans="6:6" ht="14.25" customHeight="1">
      <c r="F176" s="2"/>
    </row>
    <row r="177" spans="6:6" ht="14.25" customHeight="1">
      <c r="F177" s="2"/>
    </row>
    <row r="178" spans="6:6" ht="14.25" customHeight="1">
      <c r="F178" s="2"/>
    </row>
    <row r="179" spans="6:6" ht="14.25" customHeight="1">
      <c r="F179" s="2"/>
    </row>
    <row r="180" spans="6:6" ht="14.25" customHeight="1">
      <c r="F180" s="2"/>
    </row>
    <row r="181" spans="6:6" ht="14.25" customHeight="1">
      <c r="F181" s="2"/>
    </row>
    <row r="182" spans="6:6" ht="14.25" customHeight="1">
      <c r="F182" s="2"/>
    </row>
    <row r="183" spans="6:6" ht="14.25" customHeight="1">
      <c r="F183" s="2"/>
    </row>
    <row r="184" spans="6:6" ht="14.25" customHeight="1">
      <c r="F184" s="2"/>
    </row>
    <row r="185" spans="6:6" ht="14.25" customHeight="1">
      <c r="F185" s="2"/>
    </row>
    <row r="186" spans="6:6" ht="14.25" customHeight="1">
      <c r="F186" s="2"/>
    </row>
    <row r="187" spans="6:6" ht="14.25" customHeight="1">
      <c r="F187" s="2"/>
    </row>
    <row r="188" spans="6:6" ht="14.25" customHeight="1">
      <c r="F188" s="2"/>
    </row>
    <row r="189" spans="6:6" ht="14.25" customHeight="1">
      <c r="F189" s="2"/>
    </row>
    <row r="190" spans="6:6" ht="14.25" customHeight="1">
      <c r="F190" s="2"/>
    </row>
    <row r="191" spans="6:6" ht="14.25" customHeight="1">
      <c r="F191" s="2"/>
    </row>
    <row r="192" spans="6:6" ht="14.25" customHeight="1">
      <c r="F192" s="2"/>
    </row>
    <row r="193" spans="6:6" ht="14.25" customHeight="1">
      <c r="F193" s="2"/>
    </row>
    <row r="194" spans="6:6" ht="14.25" customHeight="1">
      <c r="F194" s="2"/>
    </row>
    <row r="195" spans="6:6" ht="14.25" customHeight="1">
      <c r="F195" s="2"/>
    </row>
    <row r="196" spans="6:6" ht="14.25" customHeight="1">
      <c r="F196" s="2"/>
    </row>
    <row r="197" spans="6:6" ht="14.25" customHeight="1">
      <c r="F197" s="2"/>
    </row>
    <row r="198" spans="6:6" ht="14.25" customHeight="1">
      <c r="F198" s="2"/>
    </row>
    <row r="199" spans="6:6" ht="14.25" customHeight="1">
      <c r="F199" s="2"/>
    </row>
    <row r="200" spans="6:6" ht="14.25" customHeight="1">
      <c r="F200" s="2"/>
    </row>
    <row r="201" spans="6:6" ht="14.25" customHeight="1">
      <c r="F201" s="2"/>
    </row>
    <row r="202" spans="6:6" ht="14.25" customHeight="1">
      <c r="F202" s="2"/>
    </row>
    <row r="203" spans="6:6" ht="14.25" customHeight="1">
      <c r="F203" s="2"/>
    </row>
    <row r="204" spans="6:6" ht="14.25" customHeight="1">
      <c r="F204" s="2"/>
    </row>
    <row r="205" spans="6:6" ht="14.25" customHeight="1">
      <c r="F205" s="2"/>
    </row>
    <row r="206" spans="6:6" ht="14.25" customHeight="1">
      <c r="F206" s="2"/>
    </row>
    <row r="207" spans="6:6" ht="14.25" customHeight="1">
      <c r="F207" s="2"/>
    </row>
    <row r="208" spans="6:6" ht="14.25" customHeight="1">
      <c r="F208" s="2"/>
    </row>
    <row r="209" spans="6:6" ht="14.25" customHeight="1">
      <c r="F209" s="2"/>
    </row>
    <row r="210" spans="6:6" ht="14.25" customHeight="1">
      <c r="F210" s="2"/>
    </row>
    <row r="211" spans="6:6" ht="14.25" customHeight="1">
      <c r="F211" s="2"/>
    </row>
    <row r="212" spans="6:6" ht="14.25" customHeight="1">
      <c r="F212" s="2"/>
    </row>
    <row r="213" spans="6:6" ht="14.25" customHeight="1">
      <c r="F213" s="2"/>
    </row>
    <row r="214" spans="6:6" ht="14.25" customHeight="1">
      <c r="F214" s="2"/>
    </row>
    <row r="215" spans="6:6" ht="14.25" customHeight="1">
      <c r="F215" s="2"/>
    </row>
    <row r="216" spans="6:6" ht="14.25" customHeight="1">
      <c r="F216" s="2"/>
    </row>
    <row r="217" spans="6:6" ht="14.25" customHeight="1">
      <c r="F217" s="2"/>
    </row>
    <row r="218" spans="6:6" ht="14.25" customHeight="1">
      <c r="F218" s="2"/>
    </row>
    <row r="219" spans="6:6" ht="14.25" customHeight="1">
      <c r="F219" s="2"/>
    </row>
    <row r="220" spans="6:6" ht="14.25" customHeight="1">
      <c r="F220" s="2"/>
    </row>
    <row r="221" spans="6:6" ht="14.25" customHeight="1">
      <c r="F221" s="2"/>
    </row>
    <row r="222" spans="6:6" ht="14.25" customHeight="1">
      <c r="F222" s="2"/>
    </row>
    <row r="223" spans="6:6" ht="14.25" customHeight="1">
      <c r="F223" s="2"/>
    </row>
    <row r="224" spans="6:6" ht="14.25" customHeight="1">
      <c r="F224" s="2"/>
    </row>
    <row r="225" spans="6:6" ht="14.25" customHeight="1">
      <c r="F225" s="2"/>
    </row>
    <row r="226" spans="6:6" ht="14.25" customHeight="1">
      <c r="F226" s="2"/>
    </row>
    <row r="227" spans="6:6" ht="14.25" customHeight="1">
      <c r="F227" s="2"/>
    </row>
    <row r="228" spans="6:6" ht="14.25" customHeight="1">
      <c r="F228" s="2"/>
    </row>
    <row r="229" spans="6:6" ht="14.25" customHeight="1">
      <c r="F229" s="2"/>
    </row>
    <row r="230" spans="6:6" ht="14.25" customHeight="1">
      <c r="F230" s="2"/>
    </row>
    <row r="231" spans="6:6" ht="14.25" customHeight="1">
      <c r="F231" s="2"/>
    </row>
    <row r="232" spans="6:6" ht="14.25" customHeight="1">
      <c r="F232" s="2"/>
    </row>
    <row r="233" spans="6:6" ht="14.25" customHeight="1">
      <c r="F233" s="2"/>
    </row>
    <row r="234" spans="6:6" ht="14.25" customHeight="1">
      <c r="F234" s="2"/>
    </row>
    <row r="235" spans="6:6" ht="14.25" customHeight="1">
      <c r="F235" s="2"/>
    </row>
    <row r="236" spans="6:6" ht="14.25" customHeight="1">
      <c r="F236" s="2"/>
    </row>
    <row r="237" spans="6:6" ht="14.25" customHeight="1">
      <c r="F237" s="2"/>
    </row>
    <row r="238" spans="6:6" ht="14.25" customHeight="1">
      <c r="F238" s="2"/>
    </row>
    <row r="239" spans="6:6" ht="14.25" customHeight="1">
      <c r="F239" s="2"/>
    </row>
    <row r="240" spans="6:6" ht="14.25" customHeight="1">
      <c r="F240" s="2"/>
    </row>
    <row r="241" spans="6:6" ht="14.25" customHeight="1">
      <c r="F241" s="2"/>
    </row>
    <row r="242" spans="6:6" ht="14.25" customHeight="1">
      <c r="F242" s="2"/>
    </row>
    <row r="243" spans="6:6" ht="14.25" customHeight="1">
      <c r="F243" s="2"/>
    </row>
    <row r="244" spans="6:6" ht="14.25" customHeight="1">
      <c r="F244" s="2"/>
    </row>
    <row r="245" spans="6:6" ht="14.25" customHeight="1">
      <c r="F245" s="2"/>
    </row>
    <row r="246" spans="6:6" ht="14.25" customHeight="1">
      <c r="F246" s="2"/>
    </row>
    <row r="247" spans="6:6" ht="14.25" customHeight="1">
      <c r="F247" s="2"/>
    </row>
    <row r="248" spans="6:6" ht="14.25" customHeight="1">
      <c r="F248" s="2"/>
    </row>
    <row r="249" spans="6:6" ht="14.25" customHeight="1">
      <c r="F249" s="2"/>
    </row>
    <row r="250" spans="6:6" ht="14.25" customHeight="1">
      <c r="F250" s="2"/>
    </row>
    <row r="251" spans="6:6" ht="14.25" customHeight="1">
      <c r="F251" s="2"/>
    </row>
    <row r="252" spans="6:6" ht="14.25" customHeight="1">
      <c r="F252" s="2"/>
    </row>
    <row r="253" spans="6:6" ht="14.25" customHeight="1">
      <c r="F253" s="2"/>
    </row>
    <row r="254" spans="6:6" ht="14.25" customHeight="1">
      <c r="F254" s="2"/>
    </row>
    <row r="255" spans="6:6" ht="14.25" customHeight="1">
      <c r="F255" s="2"/>
    </row>
    <row r="256" spans="6:6" ht="14.25" customHeight="1">
      <c r="F256" s="2"/>
    </row>
    <row r="257" spans="6:6" ht="14.25" customHeight="1">
      <c r="F257" s="2"/>
    </row>
    <row r="258" spans="6:6" ht="14.25" customHeight="1">
      <c r="F258" s="2"/>
    </row>
    <row r="259" spans="6:6" ht="14.25" customHeight="1">
      <c r="F259" s="2"/>
    </row>
    <row r="260" spans="6:6" ht="14.25" customHeight="1">
      <c r="F260" s="2"/>
    </row>
    <row r="261" spans="6:6" ht="14.25" customHeight="1">
      <c r="F261" s="2"/>
    </row>
    <row r="262" spans="6:6" ht="14.25" customHeight="1">
      <c r="F262" s="2"/>
    </row>
    <row r="263" spans="6:6" ht="14.25" customHeight="1">
      <c r="F263" s="2"/>
    </row>
    <row r="264" spans="6:6" ht="14.25" customHeight="1">
      <c r="F264" s="2"/>
    </row>
    <row r="265" spans="6:6" ht="14.25" customHeight="1">
      <c r="F265" s="2"/>
    </row>
    <row r="266" spans="6:6" ht="14.25" customHeight="1">
      <c r="F266" s="2"/>
    </row>
    <row r="267" spans="6:6" ht="14.25" customHeight="1">
      <c r="F267" s="2"/>
    </row>
    <row r="268" spans="6:6" ht="14.25" customHeight="1">
      <c r="F268" s="2"/>
    </row>
    <row r="269" spans="6:6" ht="14.25" customHeight="1">
      <c r="F269" s="2"/>
    </row>
    <row r="270" spans="6:6" ht="14.25" customHeight="1">
      <c r="F270" s="2"/>
    </row>
    <row r="271" spans="6:6" ht="14.25" customHeight="1">
      <c r="F271" s="2"/>
    </row>
    <row r="272" spans="6:6" ht="14.25" customHeight="1">
      <c r="F272" s="2"/>
    </row>
    <row r="273" spans="6:6" ht="14.25" customHeight="1">
      <c r="F273" s="2"/>
    </row>
    <row r="274" spans="6:6" ht="14.25" customHeight="1">
      <c r="F274" s="2"/>
    </row>
    <row r="275" spans="6:6" ht="14.25" customHeight="1">
      <c r="F275" s="2"/>
    </row>
    <row r="276" spans="6:6" ht="14.25" customHeight="1">
      <c r="F276" s="2"/>
    </row>
    <row r="277" spans="6:6" ht="14.25" customHeight="1">
      <c r="F277" s="2"/>
    </row>
    <row r="278" spans="6:6" ht="14.25" customHeight="1">
      <c r="F278" s="2"/>
    </row>
    <row r="279" spans="6:6" ht="14.25" customHeight="1">
      <c r="F279" s="2"/>
    </row>
    <row r="280" spans="6:6" ht="14.25" customHeight="1">
      <c r="F280" s="2"/>
    </row>
    <row r="281" spans="6:6" ht="14.25" customHeight="1">
      <c r="F281" s="2"/>
    </row>
    <row r="282" spans="6:6" ht="14.25" customHeight="1">
      <c r="F282" s="2"/>
    </row>
    <row r="283" spans="6:6" ht="14.25" customHeight="1">
      <c r="F283" s="2"/>
    </row>
    <row r="284" spans="6:6" ht="14.25" customHeight="1">
      <c r="F284" s="2"/>
    </row>
    <row r="285" spans="6:6" ht="14.25" customHeight="1">
      <c r="F285" s="2"/>
    </row>
    <row r="286" spans="6:6" ht="14.25" customHeight="1">
      <c r="F286" s="2"/>
    </row>
    <row r="287" spans="6:6" ht="14.25" customHeight="1">
      <c r="F287" s="2"/>
    </row>
    <row r="288" spans="6:6" ht="14.25" customHeight="1">
      <c r="F288" s="2"/>
    </row>
    <row r="289" spans="6:6" ht="14.25" customHeight="1">
      <c r="F289" s="2"/>
    </row>
    <row r="290" spans="6:6" ht="14.25" customHeight="1">
      <c r="F290" s="2"/>
    </row>
    <row r="291" spans="6:6" ht="14.25" customHeight="1">
      <c r="F291" s="2"/>
    </row>
    <row r="292" spans="6:6" ht="14.25" customHeight="1">
      <c r="F292" s="2"/>
    </row>
    <row r="293" spans="6:6" ht="14.25" customHeight="1">
      <c r="F293" s="2"/>
    </row>
    <row r="294" spans="6:6" ht="14.25" customHeight="1">
      <c r="F294" s="2"/>
    </row>
    <row r="295" spans="6:6" ht="14.25" customHeight="1">
      <c r="F295" s="2"/>
    </row>
    <row r="296" spans="6:6" ht="14.25" customHeight="1">
      <c r="F296" s="2"/>
    </row>
    <row r="297" spans="6:6" ht="14.25" customHeight="1">
      <c r="F297" s="2"/>
    </row>
    <row r="298" spans="6:6" ht="14.25" customHeight="1">
      <c r="F298" s="2"/>
    </row>
    <row r="299" spans="6:6" ht="14.25" customHeight="1">
      <c r="F299" s="2"/>
    </row>
    <row r="300" spans="6:6" ht="14.25" customHeight="1">
      <c r="F300" s="2"/>
    </row>
    <row r="301" spans="6:6" ht="14.25" customHeight="1">
      <c r="F301" s="2"/>
    </row>
    <row r="302" spans="6:6" ht="14.25" customHeight="1">
      <c r="F302" s="2"/>
    </row>
    <row r="303" spans="6:6" ht="14.25" customHeight="1">
      <c r="F303" s="2"/>
    </row>
    <row r="304" spans="6:6" ht="14.25" customHeight="1">
      <c r="F304" s="2"/>
    </row>
    <row r="305" spans="6:6" ht="14.25" customHeight="1">
      <c r="F305" s="2"/>
    </row>
    <row r="306" spans="6:6" ht="14.25" customHeight="1">
      <c r="F306" s="2"/>
    </row>
    <row r="307" spans="6:6" ht="14.25" customHeight="1">
      <c r="F307" s="2"/>
    </row>
    <row r="308" spans="6:6" ht="14.25" customHeight="1">
      <c r="F308" s="2"/>
    </row>
    <row r="309" spans="6:6" ht="14.25" customHeight="1">
      <c r="F309" s="2"/>
    </row>
    <row r="310" spans="6:6" ht="14.25" customHeight="1">
      <c r="F310" s="2"/>
    </row>
    <row r="311" spans="6:6" ht="14.25" customHeight="1">
      <c r="F311" s="2"/>
    </row>
    <row r="312" spans="6:6" ht="14.25" customHeight="1">
      <c r="F312" s="2"/>
    </row>
    <row r="313" spans="6:6" ht="14.25" customHeight="1">
      <c r="F313" s="2"/>
    </row>
    <row r="314" spans="6:6" ht="14.25" customHeight="1">
      <c r="F314" s="2"/>
    </row>
    <row r="315" spans="6:6" ht="14.25" customHeight="1">
      <c r="F315" s="2"/>
    </row>
    <row r="316" spans="6:6" ht="14.25" customHeight="1">
      <c r="F316" s="2"/>
    </row>
    <row r="317" spans="6:6" ht="14.25" customHeight="1">
      <c r="F317" s="2"/>
    </row>
    <row r="318" spans="6:6" ht="14.25" customHeight="1">
      <c r="F318" s="2"/>
    </row>
    <row r="319" spans="6:6" ht="14.25" customHeight="1">
      <c r="F319" s="2"/>
    </row>
    <row r="320" spans="6:6" ht="14.25" customHeight="1">
      <c r="F320" s="2"/>
    </row>
    <row r="321" spans="6:6" ht="14.25" customHeight="1">
      <c r="F321" s="2"/>
    </row>
    <row r="322" spans="6:6" ht="14.25" customHeight="1">
      <c r="F322" s="2"/>
    </row>
    <row r="323" spans="6:6" ht="14.25" customHeight="1">
      <c r="F323" s="2"/>
    </row>
    <row r="324" spans="6:6" ht="14.25" customHeight="1">
      <c r="F324" s="2"/>
    </row>
    <row r="325" spans="6:6" ht="14.25" customHeight="1">
      <c r="F325" s="2"/>
    </row>
    <row r="326" spans="6:6" ht="14.25" customHeight="1">
      <c r="F326" s="2"/>
    </row>
    <row r="327" spans="6:6" ht="14.25" customHeight="1">
      <c r="F327" s="2"/>
    </row>
    <row r="328" spans="6:6" ht="14.25" customHeight="1">
      <c r="F328" s="2"/>
    </row>
    <row r="329" spans="6:6" ht="14.25" customHeight="1">
      <c r="F329" s="2"/>
    </row>
    <row r="330" spans="6:6" ht="14.25" customHeight="1">
      <c r="F330" s="2"/>
    </row>
    <row r="331" spans="6:6" ht="14.25" customHeight="1">
      <c r="F331" s="2"/>
    </row>
    <row r="332" spans="6:6" ht="14.25" customHeight="1">
      <c r="F332" s="2"/>
    </row>
    <row r="333" spans="6:6" ht="14.25" customHeight="1">
      <c r="F333" s="2"/>
    </row>
    <row r="334" spans="6:6" ht="14.25" customHeight="1">
      <c r="F334" s="2"/>
    </row>
    <row r="335" spans="6:6" ht="14.25" customHeight="1">
      <c r="F335" s="2"/>
    </row>
    <row r="336" spans="6:6" ht="14.25" customHeight="1">
      <c r="F336" s="2"/>
    </row>
    <row r="337" spans="6:6" ht="14.25" customHeight="1">
      <c r="F337" s="2"/>
    </row>
    <row r="338" spans="6:6" ht="14.25" customHeight="1">
      <c r="F338" s="2"/>
    </row>
    <row r="339" spans="6:6" ht="14.25" customHeight="1">
      <c r="F339" s="2"/>
    </row>
    <row r="340" spans="6:6" ht="14.25" customHeight="1">
      <c r="F340" s="2"/>
    </row>
    <row r="341" spans="6:6" ht="14.25" customHeight="1">
      <c r="F341" s="2"/>
    </row>
    <row r="342" spans="6:6" ht="14.25" customHeight="1">
      <c r="F342" s="2"/>
    </row>
    <row r="343" spans="6:6" ht="14.25" customHeight="1">
      <c r="F343" s="2"/>
    </row>
    <row r="344" spans="6:6" ht="14.25" customHeight="1">
      <c r="F344" s="2"/>
    </row>
    <row r="345" spans="6:6" ht="14.25" customHeight="1">
      <c r="F345" s="2"/>
    </row>
    <row r="346" spans="6:6" ht="14.25" customHeight="1">
      <c r="F346" s="2"/>
    </row>
    <row r="347" spans="6:6" ht="14.25" customHeight="1">
      <c r="F347" s="2"/>
    </row>
    <row r="348" spans="6:6" ht="14.25" customHeight="1">
      <c r="F348" s="2"/>
    </row>
    <row r="349" spans="6:6" ht="14.25" customHeight="1">
      <c r="F349" s="2"/>
    </row>
    <row r="350" spans="6:6" ht="14.25" customHeight="1">
      <c r="F350" s="2"/>
    </row>
    <row r="351" spans="6:6" ht="14.25" customHeight="1">
      <c r="F351" s="2"/>
    </row>
    <row r="352" spans="6:6" ht="14.25" customHeight="1">
      <c r="F352" s="2"/>
    </row>
    <row r="353" spans="6:6" ht="14.25" customHeight="1">
      <c r="F353" s="2"/>
    </row>
    <row r="354" spans="6:6" ht="14.25" customHeight="1">
      <c r="F354" s="2"/>
    </row>
    <row r="355" spans="6:6" ht="14.25" customHeight="1">
      <c r="F355" s="2"/>
    </row>
    <row r="356" spans="6:6" ht="14.25" customHeight="1">
      <c r="F356" s="2"/>
    </row>
    <row r="357" spans="6:6" ht="14.25" customHeight="1">
      <c r="F357" s="2"/>
    </row>
    <row r="358" spans="6:6" ht="14.25" customHeight="1">
      <c r="F358" s="2"/>
    </row>
    <row r="359" spans="6:6" ht="14.25" customHeight="1">
      <c r="F359" s="2"/>
    </row>
    <row r="360" spans="6:6" ht="14.25" customHeight="1">
      <c r="F360" s="2"/>
    </row>
    <row r="361" spans="6:6" ht="14.25" customHeight="1">
      <c r="F361" s="2"/>
    </row>
    <row r="362" spans="6:6" ht="14.25" customHeight="1">
      <c r="F362" s="2"/>
    </row>
    <row r="363" spans="6:6" ht="14.25" customHeight="1">
      <c r="F363" s="2"/>
    </row>
    <row r="364" spans="6:6" ht="14.25" customHeight="1">
      <c r="F364" s="2"/>
    </row>
    <row r="365" spans="6:6" ht="14.25" customHeight="1">
      <c r="F365" s="2"/>
    </row>
    <row r="366" spans="6:6" ht="14.25" customHeight="1">
      <c r="F366" s="2"/>
    </row>
    <row r="367" spans="6:6" ht="14.25" customHeight="1">
      <c r="F367" s="2"/>
    </row>
    <row r="368" spans="6:6" ht="14.25" customHeight="1">
      <c r="F368" s="2"/>
    </row>
    <row r="369" spans="6:6" ht="14.25" customHeight="1">
      <c r="F369" s="2"/>
    </row>
    <row r="370" spans="6:6" ht="14.25" customHeight="1">
      <c r="F370" s="2"/>
    </row>
    <row r="371" spans="6:6" ht="14.25" customHeight="1">
      <c r="F371" s="2"/>
    </row>
    <row r="372" spans="6:6" ht="14.25" customHeight="1">
      <c r="F372" s="2"/>
    </row>
    <row r="373" spans="6:6" ht="14.25" customHeight="1">
      <c r="F373" s="2"/>
    </row>
    <row r="374" spans="6:6" ht="14.25" customHeight="1">
      <c r="F374" s="2"/>
    </row>
    <row r="375" spans="6:6" ht="14.25" customHeight="1">
      <c r="F375" s="2"/>
    </row>
    <row r="376" spans="6:6" ht="14.25" customHeight="1">
      <c r="F376" s="2"/>
    </row>
    <row r="377" spans="6:6" ht="14.25" customHeight="1">
      <c r="F377" s="2"/>
    </row>
    <row r="378" spans="6:6" ht="14.25" customHeight="1">
      <c r="F378" s="2"/>
    </row>
    <row r="379" spans="6:6" ht="14.25" customHeight="1">
      <c r="F379" s="2"/>
    </row>
    <row r="380" spans="6:6" ht="14.25" customHeight="1">
      <c r="F380" s="2"/>
    </row>
    <row r="381" spans="6:6" ht="14.25" customHeight="1">
      <c r="F381" s="2"/>
    </row>
    <row r="382" spans="6:6" ht="14.25" customHeight="1">
      <c r="F382" s="2"/>
    </row>
    <row r="383" spans="6:6" ht="14.25" customHeight="1">
      <c r="F383" s="2"/>
    </row>
    <row r="384" spans="6:6" ht="14.25" customHeight="1">
      <c r="F384" s="2"/>
    </row>
    <row r="385" spans="6:6" ht="14.25" customHeight="1">
      <c r="F385" s="2"/>
    </row>
    <row r="386" spans="6:6" ht="14.25" customHeight="1">
      <c r="F386" s="2"/>
    </row>
    <row r="387" spans="6:6" ht="14.25" customHeight="1">
      <c r="F387" s="2"/>
    </row>
    <row r="388" spans="6:6" ht="14.25" customHeight="1">
      <c r="F388" s="2"/>
    </row>
    <row r="389" spans="6:6" ht="14.25" customHeight="1">
      <c r="F389" s="2"/>
    </row>
    <row r="390" spans="6:6" ht="14.25" customHeight="1">
      <c r="F390" s="2"/>
    </row>
    <row r="391" spans="6:6" ht="14.25" customHeight="1">
      <c r="F391" s="2"/>
    </row>
    <row r="392" spans="6:6" ht="14.25" customHeight="1">
      <c r="F392" s="2"/>
    </row>
    <row r="393" spans="6:6" ht="14.25" customHeight="1">
      <c r="F393" s="2"/>
    </row>
    <row r="394" spans="6:6" ht="14.25" customHeight="1">
      <c r="F394" s="2"/>
    </row>
    <row r="395" spans="6:6" ht="14.25" customHeight="1">
      <c r="F395" s="2"/>
    </row>
    <row r="396" spans="6:6" ht="14.25" customHeight="1">
      <c r="F396" s="2"/>
    </row>
    <row r="397" spans="6:6" ht="14.25" customHeight="1">
      <c r="F397" s="2"/>
    </row>
    <row r="398" spans="6:6" ht="14.25" customHeight="1">
      <c r="F398" s="2"/>
    </row>
    <row r="399" spans="6:6" ht="14.25" customHeight="1">
      <c r="F399" s="2"/>
    </row>
    <row r="400" spans="6:6" ht="14.25" customHeight="1">
      <c r="F400" s="2"/>
    </row>
    <row r="401" spans="6:6" ht="14.25" customHeight="1">
      <c r="F401" s="2"/>
    </row>
    <row r="402" spans="6:6" ht="14.25" customHeight="1">
      <c r="F402" s="2"/>
    </row>
    <row r="403" spans="6:6" ht="14.25" customHeight="1">
      <c r="F403" s="2"/>
    </row>
    <row r="404" spans="6:6" ht="14.25" customHeight="1">
      <c r="F404" s="2"/>
    </row>
    <row r="405" spans="6:6" ht="14.25" customHeight="1">
      <c r="F405" s="2"/>
    </row>
    <row r="406" spans="6:6" ht="14.25" customHeight="1">
      <c r="F406" s="2"/>
    </row>
    <row r="407" spans="6:6" ht="14.25" customHeight="1">
      <c r="F407" s="2"/>
    </row>
    <row r="408" spans="6:6" ht="14.25" customHeight="1">
      <c r="F408" s="2"/>
    </row>
    <row r="409" spans="6:6" ht="14.25" customHeight="1">
      <c r="F409" s="2"/>
    </row>
    <row r="410" spans="6:6" ht="14.25" customHeight="1">
      <c r="F410" s="2"/>
    </row>
    <row r="411" spans="6:6" ht="14.25" customHeight="1">
      <c r="F411" s="2"/>
    </row>
    <row r="412" spans="6:6" ht="14.25" customHeight="1">
      <c r="F412" s="2"/>
    </row>
    <row r="413" spans="6:6" ht="14.25" customHeight="1">
      <c r="F413" s="2"/>
    </row>
    <row r="414" spans="6:6" ht="14.25" customHeight="1">
      <c r="F414" s="2"/>
    </row>
    <row r="415" spans="6:6" ht="14.25" customHeight="1">
      <c r="F415" s="2"/>
    </row>
    <row r="416" spans="6:6" ht="14.25" customHeight="1">
      <c r="F416" s="2"/>
    </row>
    <row r="417" spans="6:6" ht="14.25" customHeight="1">
      <c r="F417" s="2"/>
    </row>
    <row r="418" spans="6:6" ht="14.25" customHeight="1">
      <c r="F418" s="2"/>
    </row>
    <row r="419" spans="6:6" ht="14.25" customHeight="1">
      <c r="F419" s="2"/>
    </row>
    <row r="420" spans="6:6" ht="14.25" customHeight="1">
      <c r="F420" s="2"/>
    </row>
    <row r="421" spans="6:6" ht="14.25" customHeight="1">
      <c r="F421" s="2"/>
    </row>
    <row r="422" spans="6:6" ht="14.25" customHeight="1">
      <c r="F422" s="2"/>
    </row>
    <row r="423" spans="6:6" ht="14.25" customHeight="1">
      <c r="F423" s="2"/>
    </row>
    <row r="424" spans="6:6" ht="14.25" customHeight="1">
      <c r="F424" s="2"/>
    </row>
    <row r="425" spans="6:6" ht="14.25" customHeight="1">
      <c r="F425" s="2"/>
    </row>
    <row r="426" spans="6:6" ht="14.25" customHeight="1">
      <c r="F426" s="2"/>
    </row>
    <row r="427" spans="6:6" ht="14.25" customHeight="1">
      <c r="F427" s="2"/>
    </row>
    <row r="428" spans="6:6" ht="14.25" customHeight="1">
      <c r="F428" s="2"/>
    </row>
    <row r="429" spans="6:6" ht="14.25" customHeight="1">
      <c r="F429" s="2"/>
    </row>
    <row r="430" spans="6:6" ht="14.25" customHeight="1">
      <c r="F430" s="2"/>
    </row>
    <row r="431" spans="6:6" ht="14.25" customHeight="1">
      <c r="F431" s="2"/>
    </row>
    <row r="432" spans="6:6" ht="14.25" customHeight="1">
      <c r="F432" s="2"/>
    </row>
    <row r="433" spans="6:6" ht="14.25" customHeight="1">
      <c r="F433" s="2"/>
    </row>
    <row r="434" spans="6:6" ht="14.25" customHeight="1">
      <c r="F434" s="2"/>
    </row>
    <row r="435" spans="6:6" ht="14.25" customHeight="1">
      <c r="F435" s="2"/>
    </row>
    <row r="436" spans="6:6" ht="14.25" customHeight="1">
      <c r="F436" s="2"/>
    </row>
    <row r="437" spans="6:6" ht="14.25" customHeight="1">
      <c r="F437" s="2"/>
    </row>
    <row r="438" spans="6:6" ht="14.25" customHeight="1">
      <c r="F438" s="2"/>
    </row>
    <row r="439" spans="6:6" ht="14.25" customHeight="1">
      <c r="F439" s="2"/>
    </row>
    <row r="440" spans="6:6" ht="14.25" customHeight="1">
      <c r="F440" s="2"/>
    </row>
    <row r="441" spans="6:6" ht="14.25" customHeight="1">
      <c r="F441" s="2"/>
    </row>
    <row r="442" spans="6:6" ht="14.25" customHeight="1">
      <c r="F442" s="2"/>
    </row>
    <row r="443" spans="6:6" ht="14.25" customHeight="1">
      <c r="F443" s="2"/>
    </row>
    <row r="444" spans="6:6" ht="14.25" customHeight="1">
      <c r="F444" s="2"/>
    </row>
    <row r="445" spans="6:6" ht="14.25" customHeight="1">
      <c r="F445" s="2"/>
    </row>
    <row r="446" spans="6:6" ht="14.25" customHeight="1">
      <c r="F446" s="2"/>
    </row>
    <row r="447" spans="6:6" ht="14.25" customHeight="1">
      <c r="F447" s="2"/>
    </row>
    <row r="448" spans="6:6" ht="14.25" customHeight="1">
      <c r="F448" s="2"/>
    </row>
    <row r="449" spans="6:6" ht="14.25" customHeight="1">
      <c r="F449" s="2"/>
    </row>
    <row r="450" spans="6:6" ht="14.25" customHeight="1">
      <c r="F450" s="2"/>
    </row>
    <row r="451" spans="6:6" ht="14.25" customHeight="1">
      <c r="F451" s="2"/>
    </row>
    <row r="452" spans="6:6" ht="14.25" customHeight="1">
      <c r="F452" s="2"/>
    </row>
    <row r="453" spans="6:6" ht="14.25" customHeight="1">
      <c r="F453" s="2"/>
    </row>
    <row r="454" spans="6:6" ht="14.25" customHeight="1">
      <c r="F454" s="2"/>
    </row>
    <row r="455" spans="6:6" ht="14.25" customHeight="1">
      <c r="F455" s="2"/>
    </row>
    <row r="456" spans="6:6" ht="14.25" customHeight="1">
      <c r="F456" s="2"/>
    </row>
    <row r="457" spans="6:6" ht="14.25" customHeight="1">
      <c r="F457" s="2"/>
    </row>
    <row r="458" spans="6:6" ht="14.25" customHeight="1">
      <c r="F458" s="2"/>
    </row>
    <row r="459" spans="6:6" ht="14.25" customHeight="1">
      <c r="F459" s="2"/>
    </row>
    <row r="460" spans="6:6" ht="14.25" customHeight="1">
      <c r="F460" s="2"/>
    </row>
    <row r="461" spans="6:6" ht="14.25" customHeight="1">
      <c r="F461" s="2"/>
    </row>
    <row r="462" spans="6:6" ht="14.25" customHeight="1">
      <c r="F462" s="2"/>
    </row>
    <row r="463" spans="6:6" ht="14.25" customHeight="1">
      <c r="F463" s="2"/>
    </row>
    <row r="464" spans="6:6" ht="14.25" customHeight="1">
      <c r="F464" s="2"/>
    </row>
    <row r="465" spans="6:6" ht="14.25" customHeight="1">
      <c r="F465" s="2"/>
    </row>
    <row r="466" spans="6:6" ht="14.25" customHeight="1">
      <c r="F466" s="2"/>
    </row>
    <row r="467" spans="6:6" ht="14.25" customHeight="1">
      <c r="F467" s="2"/>
    </row>
    <row r="468" spans="6:6" ht="14.25" customHeight="1">
      <c r="F468" s="2"/>
    </row>
    <row r="469" spans="6:6" ht="14.25" customHeight="1">
      <c r="F469" s="2"/>
    </row>
    <row r="470" spans="6:6" ht="14.25" customHeight="1">
      <c r="F470" s="2"/>
    </row>
    <row r="471" spans="6:6" ht="14.25" customHeight="1">
      <c r="F471" s="2"/>
    </row>
    <row r="472" spans="6:6" ht="14.25" customHeight="1">
      <c r="F472" s="2"/>
    </row>
    <row r="473" spans="6:6" ht="14.25" customHeight="1">
      <c r="F473" s="2"/>
    </row>
    <row r="474" spans="6:6" ht="14.25" customHeight="1">
      <c r="F474" s="2"/>
    </row>
    <row r="475" spans="6:6" ht="14.25" customHeight="1">
      <c r="F475" s="2"/>
    </row>
    <row r="476" spans="6:6" ht="14.25" customHeight="1">
      <c r="F476" s="2"/>
    </row>
    <row r="477" spans="6:6" ht="14.25" customHeight="1">
      <c r="F477" s="2"/>
    </row>
    <row r="478" spans="6:6" ht="14.25" customHeight="1">
      <c r="F478" s="2"/>
    </row>
    <row r="479" spans="6:6" ht="14.25" customHeight="1">
      <c r="F479" s="2"/>
    </row>
    <row r="480" spans="6:6" ht="14.25" customHeight="1">
      <c r="F480" s="2"/>
    </row>
    <row r="481" spans="6:6" ht="14.25" customHeight="1">
      <c r="F481" s="2"/>
    </row>
    <row r="482" spans="6:6" ht="14.25" customHeight="1">
      <c r="F482" s="2"/>
    </row>
    <row r="483" spans="6:6" ht="14.25" customHeight="1">
      <c r="F483" s="2"/>
    </row>
    <row r="484" spans="6:6" ht="14.25" customHeight="1">
      <c r="F484" s="2"/>
    </row>
    <row r="485" spans="6:6" ht="14.25" customHeight="1">
      <c r="F485" s="2"/>
    </row>
    <row r="486" spans="6:6" ht="14.25" customHeight="1">
      <c r="F486" s="2"/>
    </row>
    <row r="487" spans="6:6" ht="14.25" customHeight="1">
      <c r="F487" s="2"/>
    </row>
    <row r="488" spans="6:6" ht="14.25" customHeight="1">
      <c r="F488" s="2"/>
    </row>
    <row r="489" spans="6:6" ht="14.25" customHeight="1">
      <c r="F489" s="2"/>
    </row>
    <row r="490" spans="6:6" ht="14.25" customHeight="1">
      <c r="F490" s="2"/>
    </row>
    <row r="491" spans="6:6" ht="14.25" customHeight="1">
      <c r="F491" s="2"/>
    </row>
    <row r="492" spans="6:6" ht="14.25" customHeight="1">
      <c r="F492" s="2"/>
    </row>
    <row r="493" spans="6:6" ht="14.25" customHeight="1">
      <c r="F493" s="2"/>
    </row>
    <row r="494" spans="6:6" ht="14.25" customHeight="1">
      <c r="F494" s="2"/>
    </row>
    <row r="495" spans="6:6" ht="14.25" customHeight="1">
      <c r="F495" s="2"/>
    </row>
    <row r="496" spans="6:6" ht="14.25" customHeight="1">
      <c r="F496" s="2"/>
    </row>
    <row r="497" spans="6:6" ht="14.25" customHeight="1">
      <c r="F497" s="2"/>
    </row>
    <row r="498" spans="6:6" ht="14.25" customHeight="1">
      <c r="F498" s="2"/>
    </row>
    <row r="499" spans="6:6" ht="14.25" customHeight="1">
      <c r="F499" s="2"/>
    </row>
    <row r="500" spans="6:6" ht="14.25" customHeight="1">
      <c r="F500" s="2"/>
    </row>
    <row r="501" spans="6:6" ht="14.25" customHeight="1">
      <c r="F501" s="2"/>
    </row>
    <row r="502" spans="6:6" ht="14.25" customHeight="1">
      <c r="F502" s="2"/>
    </row>
    <row r="503" spans="6:6" ht="14.25" customHeight="1">
      <c r="F503" s="2"/>
    </row>
    <row r="504" spans="6:6" ht="14.25" customHeight="1">
      <c r="F504" s="2"/>
    </row>
    <row r="505" spans="6:6" ht="14.25" customHeight="1">
      <c r="F505" s="2"/>
    </row>
    <row r="506" spans="6:6" ht="14.25" customHeight="1">
      <c r="F506" s="2"/>
    </row>
    <row r="507" spans="6:6" ht="14.25" customHeight="1">
      <c r="F507" s="2"/>
    </row>
    <row r="508" spans="6:6" ht="14.25" customHeight="1">
      <c r="F508" s="2"/>
    </row>
    <row r="509" spans="6:6" ht="14.25" customHeight="1">
      <c r="F509" s="2"/>
    </row>
    <row r="510" spans="6:6" ht="14.25" customHeight="1">
      <c r="F510" s="2"/>
    </row>
    <row r="511" spans="6:6" ht="14.25" customHeight="1">
      <c r="F511" s="2"/>
    </row>
    <row r="512" spans="6:6" ht="14.25" customHeight="1">
      <c r="F512" s="2"/>
    </row>
    <row r="513" spans="6:6" ht="14.25" customHeight="1">
      <c r="F513" s="2"/>
    </row>
    <row r="514" spans="6:6" ht="14.25" customHeight="1">
      <c r="F514" s="2"/>
    </row>
    <row r="515" spans="6:6" ht="14.25" customHeight="1">
      <c r="F515" s="2"/>
    </row>
    <row r="516" spans="6:6" ht="14.25" customHeight="1">
      <c r="F516" s="2"/>
    </row>
    <row r="517" spans="6:6" ht="14.25" customHeight="1">
      <c r="F517" s="2"/>
    </row>
    <row r="518" spans="6:6" ht="14.25" customHeight="1">
      <c r="F518" s="2"/>
    </row>
    <row r="519" spans="6:6" ht="14.25" customHeight="1">
      <c r="F519" s="2"/>
    </row>
    <row r="520" spans="6:6" ht="14.25" customHeight="1">
      <c r="F520" s="2"/>
    </row>
    <row r="521" spans="6:6" ht="14.25" customHeight="1">
      <c r="F521" s="2"/>
    </row>
    <row r="522" spans="6:6" ht="14.25" customHeight="1">
      <c r="F522" s="2"/>
    </row>
    <row r="523" spans="6:6" ht="14.25" customHeight="1">
      <c r="F523" s="2"/>
    </row>
    <row r="524" spans="6:6" ht="14.25" customHeight="1">
      <c r="F524" s="2"/>
    </row>
    <row r="525" spans="6:6" ht="14.25" customHeight="1">
      <c r="F525" s="2"/>
    </row>
    <row r="526" spans="6:6" ht="14.25" customHeight="1">
      <c r="F526" s="2"/>
    </row>
    <row r="527" spans="6:6" ht="14.25" customHeight="1">
      <c r="F527" s="2"/>
    </row>
    <row r="528" spans="6:6" ht="14.25" customHeight="1">
      <c r="F528" s="2"/>
    </row>
    <row r="529" spans="6:6" ht="14.25" customHeight="1">
      <c r="F529" s="2"/>
    </row>
    <row r="530" spans="6:6" ht="14.25" customHeight="1">
      <c r="F530" s="2"/>
    </row>
    <row r="531" spans="6:6" ht="14.25" customHeight="1">
      <c r="F531" s="2"/>
    </row>
    <row r="532" spans="6:6" ht="14.25" customHeight="1">
      <c r="F532" s="2"/>
    </row>
    <row r="533" spans="6:6" ht="14.25" customHeight="1">
      <c r="F533" s="2"/>
    </row>
    <row r="534" spans="6:6" ht="14.25" customHeight="1">
      <c r="F534" s="2"/>
    </row>
    <row r="535" spans="6:6" ht="14.25" customHeight="1">
      <c r="F535" s="2"/>
    </row>
    <row r="536" spans="6:6" ht="14.25" customHeight="1">
      <c r="F536" s="2"/>
    </row>
    <row r="537" spans="6:6" ht="14.25" customHeight="1">
      <c r="F537" s="2"/>
    </row>
    <row r="538" spans="6:6" ht="14.25" customHeight="1">
      <c r="F538" s="2"/>
    </row>
    <row r="539" spans="6:6" ht="14.25" customHeight="1">
      <c r="F539" s="2"/>
    </row>
    <row r="540" spans="6:6" ht="14.25" customHeight="1">
      <c r="F540" s="2"/>
    </row>
    <row r="541" spans="6:6" ht="14.25" customHeight="1">
      <c r="F541" s="2"/>
    </row>
    <row r="542" spans="6:6" ht="14.25" customHeight="1">
      <c r="F542" s="2"/>
    </row>
    <row r="543" spans="6:6" ht="14.25" customHeight="1">
      <c r="F543" s="2"/>
    </row>
    <row r="544" spans="6:6" ht="14.25" customHeight="1">
      <c r="F544" s="2"/>
    </row>
    <row r="545" spans="6:6" ht="14.25" customHeight="1">
      <c r="F545" s="2"/>
    </row>
    <row r="546" spans="6:6" ht="14.25" customHeight="1">
      <c r="F546" s="2"/>
    </row>
    <row r="547" spans="6:6" ht="14.25" customHeight="1">
      <c r="F547" s="2"/>
    </row>
    <row r="548" spans="6:6" ht="14.25" customHeight="1">
      <c r="F548" s="2"/>
    </row>
    <row r="549" spans="6:6" ht="14.25" customHeight="1">
      <c r="F549" s="2"/>
    </row>
    <row r="550" spans="6:6" ht="14.25" customHeight="1">
      <c r="F550" s="2"/>
    </row>
    <row r="551" spans="6:6" ht="14.25" customHeight="1">
      <c r="F551" s="2"/>
    </row>
    <row r="552" spans="6:6" ht="14.25" customHeight="1">
      <c r="F552" s="2"/>
    </row>
    <row r="553" spans="6:6" ht="14.25" customHeight="1">
      <c r="F553" s="2"/>
    </row>
    <row r="554" spans="6:6" ht="14.25" customHeight="1">
      <c r="F554" s="2"/>
    </row>
    <row r="555" spans="6:6" ht="14.25" customHeight="1">
      <c r="F555" s="2"/>
    </row>
    <row r="556" spans="6:6" ht="14.25" customHeight="1">
      <c r="F556" s="2"/>
    </row>
    <row r="557" spans="6:6" ht="14.25" customHeight="1">
      <c r="F557" s="2"/>
    </row>
    <row r="558" spans="6:6" ht="14.25" customHeight="1">
      <c r="F558" s="2"/>
    </row>
    <row r="559" spans="6:6" ht="14.25" customHeight="1">
      <c r="F559" s="2"/>
    </row>
    <row r="560" spans="6:6" ht="14.25" customHeight="1">
      <c r="F560" s="2"/>
    </row>
    <row r="561" spans="6:6" ht="14.25" customHeight="1">
      <c r="F561" s="2"/>
    </row>
    <row r="562" spans="6:6" ht="14.25" customHeight="1">
      <c r="F562" s="2"/>
    </row>
    <row r="563" spans="6:6" ht="14.25" customHeight="1">
      <c r="F563" s="2"/>
    </row>
    <row r="564" spans="6:6" ht="14.25" customHeight="1">
      <c r="F564" s="2"/>
    </row>
    <row r="565" spans="6:6" ht="14.25" customHeight="1">
      <c r="F565" s="2"/>
    </row>
    <row r="566" spans="6:6" ht="14.25" customHeight="1">
      <c r="F566" s="2"/>
    </row>
    <row r="567" spans="6:6" ht="14.25" customHeight="1">
      <c r="F567" s="2"/>
    </row>
    <row r="568" spans="6:6" ht="14.25" customHeight="1">
      <c r="F568" s="2"/>
    </row>
    <row r="569" spans="6:6" ht="14.25" customHeight="1">
      <c r="F569" s="2"/>
    </row>
    <row r="570" spans="6:6" ht="14.25" customHeight="1">
      <c r="F570" s="2"/>
    </row>
    <row r="571" spans="6:6" ht="14.25" customHeight="1">
      <c r="F571" s="2"/>
    </row>
    <row r="572" spans="6:6" ht="14.25" customHeight="1">
      <c r="F572" s="2"/>
    </row>
    <row r="573" spans="6:6" ht="14.25" customHeight="1">
      <c r="F573" s="2"/>
    </row>
    <row r="574" spans="6:6" ht="14.25" customHeight="1">
      <c r="F574" s="2"/>
    </row>
    <row r="575" spans="6:6" ht="14.25" customHeight="1">
      <c r="F575" s="2"/>
    </row>
    <row r="576" spans="6:6" ht="14.25" customHeight="1">
      <c r="F576" s="2"/>
    </row>
    <row r="577" spans="6:6" ht="14.25" customHeight="1">
      <c r="F577" s="2"/>
    </row>
    <row r="578" spans="6:6" ht="14.25" customHeight="1">
      <c r="F578" s="2"/>
    </row>
    <row r="579" spans="6:6" ht="14.25" customHeight="1">
      <c r="F579" s="2"/>
    </row>
    <row r="580" spans="6:6" ht="14.25" customHeight="1">
      <c r="F580" s="2"/>
    </row>
    <row r="581" spans="6:6" ht="14.25" customHeight="1">
      <c r="F581" s="2"/>
    </row>
    <row r="582" spans="6:6" ht="14.25" customHeight="1">
      <c r="F582" s="2"/>
    </row>
    <row r="583" spans="6:6" ht="14.25" customHeight="1">
      <c r="F583" s="2"/>
    </row>
    <row r="584" spans="6:6" ht="14.25" customHeight="1">
      <c r="F584" s="2"/>
    </row>
    <row r="585" spans="6:6" ht="14.25" customHeight="1">
      <c r="F585" s="2"/>
    </row>
    <row r="586" spans="6:6" ht="14.25" customHeight="1">
      <c r="F586" s="2"/>
    </row>
    <row r="587" spans="6:6" ht="14.25" customHeight="1">
      <c r="F587" s="2"/>
    </row>
    <row r="588" spans="6:6" ht="14.25" customHeight="1">
      <c r="F588" s="2"/>
    </row>
    <row r="589" spans="6:6" ht="14.25" customHeight="1">
      <c r="F589" s="2"/>
    </row>
    <row r="590" spans="6:6" ht="14.25" customHeight="1">
      <c r="F590" s="2"/>
    </row>
    <row r="591" spans="6:6" ht="14.25" customHeight="1">
      <c r="F591" s="2"/>
    </row>
    <row r="592" spans="6:6" ht="14.25" customHeight="1">
      <c r="F592" s="2"/>
    </row>
    <row r="593" spans="6:6" ht="14.25" customHeight="1">
      <c r="F593" s="2"/>
    </row>
    <row r="594" spans="6:6" ht="14.25" customHeight="1">
      <c r="F594" s="2"/>
    </row>
    <row r="595" spans="6:6" ht="14.25" customHeight="1">
      <c r="F595" s="2"/>
    </row>
    <row r="596" spans="6:6" ht="14.25" customHeight="1">
      <c r="F596" s="2"/>
    </row>
    <row r="597" spans="6:6" ht="14.25" customHeight="1">
      <c r="F597" s="2"/>
    </row>
    <row r="598" spans="6:6" ht="14.25" customHeight="1">
      <c r="F598" s="2"/>
    </row>
    <row r="599" spans="6:6" ht="14.25" customHeight="1">
      <c r="F599" s="2"/>
    </row>
    <row r="600" spans="6:6" ht="14.25" customHeight="1">
      <c r="F600" s="2"/>
    </row>
    <row r="601" spans="6:6" ht="14.25" customHeight="1">
      <c r="F601" s="2"/>
    </row>
    <row r="602" spans="6:6" ht="14.25" customHeight="1">
      <c r="F602" s="2"/>
    </row>
    <row r="603" spans="6:6" ht="14.25" customHeight="1">
      <c r="F603" s="2"/>
    </row>
    <row r="604" spans="6:6" ht="14.25" customHeight="1">
      <c r="F604" s="2"/>
    </row>
    <row r="605" spans="6:6" ht="14.25" customHeight="1">
      <c r="F605" s="2"/>
    </row>
    <row r="606" spans="6:6" ht="14.25" customHeight="1">
      <c r="F606" s="2"/>
    </row>
    <row r="607" spans="6:6" ht="14.25" customHeight="1">
      <c r="F607" s="2"/>
    </row>
    <row r="608" spans="6:6" ht="14.25" customHeight="1">
      <c r="F608" s="2"/>
    </row>
    <row r="609" spans="6:6" ht="14.25" customHeight="1">
      <c r="F609" s="2"/>
    </row>
    <row r="610" spans="6:6" ht="14.25" customHeight="1">
      <c r="F610" s="2"/>
    </row>
    <row r="611" spans="6:6" ht="14.25" customHeight="1">
      <c r="F611" s="2"/>
    </row>
    <row r="612" spans="6:6" ht="14.25" customHeight="1">
      <c r="F612" s="2"/>
    </row>
    <row r="613" spans="6:6" ht="14.25" customHeight="1">
      <c r="F613" s="2"/>
    </row>
    <row r="614" spans="6:6" ht="14.25" customHeight="1">
      <c r="F614" s="2"/>
    </row>
    <row r="615" spans="6:6" ht="14.25" customHeight="1">
      <c r="F615" s="2"/>
    </row>
    <row r="616" spans="6:6" ht="14.25" customHeight="1">
      <c r="F616" s="2"/>
    </row>
    <row r="617" spans="6:6" ht="14.25" customHeight="1">
      <c r="F617" s="2"/>
    </row>
    <row r="618" spans="6:6" ht="14.25" customHeight="1">
      <c r="F618" s="2"/>
    </row>
    <row r="619" spans="6:6" ht="14.25" customHeight="1">
      <c r="F619" s="2"/>
    </row>
    <row r="620" spans="6:6" ht="14.25" customHeight="1">
      <c r="F620" s="2"/>
    </row>
    <row r="621" spans="6:6" ht="14.25" customHeight="1">
      <c r="F621" s="2"/>
    </row>
    <row r="622" spans="6:6" ht="14.25" customHeight="1">
      <c r="F622" s="2"/>
    </row>
    <row r="623" spans="6:6" ht="14.25" customHeight="1">
      <c r="F623" s="2"/>
    </row>
    <row r="624" spans="6:6" ht="14.25" customHeight="1">
      <c r="F624" s="2"/>
    </row>
    <row r="625" spans="6:6" ht="14.25" customHeight="1">
      <c r="F625" s="2"/>
    </row>
    <row r="626" spans="6:6" ht="14.25" customHeight="1">
      <c r="F626" s="2"/>
    </row>
    <row r="627" spans="6:6" ht="14.25" customHeight="1">
      <c r="F627" s="2"/>
    </row>
    <row r="628" spans="6:6" ht="14.25" customHeight="1">
      <c r="F628" s="2"/>
    </row>
    <row r="629" spans="6:6" ht="14.25" customHeight="1">
      <c r="F629" s="2"/>
    </row>
    <row r="630" spans="6:6" ht="14.25" customHeight="1">
      <c r="F630" s="2"/>
    </row>
    <row r="631" spans="6:6" ht="14.25" customHeight="1">
      <c r="F631" s="2"/>
    </row>
    <row r="632" spans="6:6" ht="14.25" customHeight="1">
      <c r="F632" s="2"/>
    </row>
    <row r="633" spans="6:6" ht="14.25" customHeight="1">
      <c r="F633" s="2"/>
    </row>
    <row r="634" spans="6:6" ht="14.25" customHeight="1">
      <c r="F634" s="2"/>
    </row>
    <row r="635" spans="6:6" ht="14.25" customHeight="1">
      <c r="F635" s="2"/>
    </row>
    <row r="636" spans="6:6" ht="14.25" customHeight="1">
      <c r="F636" s="2"/>
    </row>
    <row r="637" spans="6:6" ht="14.25" customHeight="1">
      <c r="F637" s="2"/>
    </row>
    <row r="638" spans="6:6" ht="14.25" customHeight="1">
      <c r="F638" s="2"/>
    </row>
    <row r="639" spans="6:6" ht="14.25" customHeight="1">
      <c r="F639" s="2"/>
    </row>
    <row r="640" spans="6:6" ht="14.25" customHeight="1">
      <c r="F640" s="2"/>
    </row>
    <row r="641" spans="6:6" ht="14.25" customHeight="1">
      <c r="F641" s="2"/>
    </row>
    <row r="642" spans="6:6" ht="14.25" customHeight="1">
      <c r="F642" s="2"/>
    </row>
    <row r="643" spans="6:6" ht="14.25" customHeight="1">
      <c r="F643" s="2"/>
    </row>
    <row r="644" spans="6:6" ht="14.25" customHeight="1">
      <c r="F644" s="2"/>
    </row>
    <row r="645" spans="6:6" ht="14.25" customHeight="1">
      <c r="F645" s="2"/>
    </row>
    <row r="646" spans="6:6" ht="14.25" customHeight="1">
      <c r="F646" s="2"/>
    </row>
    <row r="647" spans="6:6" ht="14.25" customHeight="1">
      <c r="F647" s="2"/>
    </row>
    <row r="648" spans="6:6" ht="14.25" customHeight="1">
      <c r="F648" s="2"/>
    </row>
    <row r="649" spans="6:6" ht="14.25" customHeight="1">
      <c r="F649" s="2"/>
    </row>
    <row r="650" spans="6:6" ht="14.25" customHeight="1">
      <c r="F650" s="2"/>
    </row>
    <row r="651" spans="6:6" ht="14.25" customHeight="1">
      <c r="F651" s="2"/>
    </row>
    <row r="652" spans="6:6" ht="14.25" customHeight="1">
      <c r="F652" s="2"/>
    </row>
    <row r="653" spans="6:6" ht="14.25" customHeight="1">
      <c r="F653" s="2"/>
    </row>
    <row r="654" spans="6:6" ht="14.25" customHeight="1">
      <c r="F654" s="2"/>
    </row>
    <row r="655" spans="6:6" ht="14.25" customHeight="1">
      <c r="F655" s="2"/>
    </row>
    <row r="656" spans="6:6" ht="14.25" customHeight="1">
      <c r="F656" s="2"/>
    </row>
    <row r="657" spans="6:6" ht="14.25" customHeight="1">
      <c r="F657" s="2"/>
    </row>
    <row r="658" spans="6:6" ht="14.25" customHeight="1">
      <c r="F658" s="2"/>
    </row>
    <row r="659" spans="6:6" ht="14.25" customHeight="1">
      <c r="F659" s="2"/>
    </row>
    <row r="660" spans="6:6" ht="14.25" customHeight="1">
      <c r="F660" s="2"/>
    </row>
    <row r="661" spans="6:6" ht="14.25" customHeight="1">
      <c r="F661" s="2"/>
    </row>
    <row r="662" spans="6:6" ht="14.25" customHeight="1">
      <c r="F662" s="2"/>
    </row>
    <row r="663" spans="6:6" ht="14.25" customHeight="1">
      <c r="F663" s="2"/>
    </row>
    <row r="664" spans="6:6" ht="14.25" customHeight="1">
      <c r="F664" s="2"/>
    </row>
    <row r="665" spans="6:6" ht="14.25" customHeight="1">
      <c r="F665" s="2"/>
    </row>
    <row r="666" spans="6:6" ht="14.25" customHeight="1">
      <c r="F666" s="2"/>
    </row>
    <row r="667" spans="6:6" ht="14.25" customHeight="1">
      <c r="F667" s="2"/>
    </row>
    <row r="668" spans="6:6" ht="14.25" customHeight="1">
      <c r="F668" s="2"/>
    </row>
    <row r="669" spans="6:6" ht="14.25" customHeight="1">
      <c r="F669" s="2"/>
    </row>
    <row r="670" spans="6:6" ht="14.25" customHeight="1">
      <c r="F670" s="2"/>
    </row>
    <row r="671" spans="6:6" ht="14.25" customHeight="1">
      <c r="F671" s="2"/>
    </row>
    <row r="672" spans="6:6" ht="14.25" customHeight="1">
      <c r="F672" s="2"/>
    </row>
    <row r="673" spans="6:6" ht="14.25" customHeight="1">
      <c r="F673" s="2"/>
    </row>
    <row r="674" spans="6:6" ht="14.25" customHeight="1">
      <c r="F674" s="2"/>
    </row>
    <row r="675" spans="6:6" ht="14.25" customHeight="1">
      <c r="F675" s="2"/>
    </row>
    <row r="676" spans="6:6" ht="14.25" customHeight="1">
      <c r="F676" s="2"/>
    </row>
    <row r="677" spans="6:6" ht="14.25" customHeight="1">
      <c r="F677" s="2"/>
    </row>
    <row r="678" spans="6:6" ht="14.25" customHeight="1">
      <c r="F678" s="2"/>
    </row>
    <row r="679" spans="6:6" ht="14.25" customHeight="1">
      <c r="F679" s="2"/>
    </row>
    <row r="680" spans="6:6" ht="14.25" customHeight="1">
      <c r="F680" s="2"/>
    </row>
    <row r="681" spans="6:6" ht="14.25" customHeight="1">
      <c r="F681" s="2"/>
    </row>
    <row r="682" spans="6:6" ht="14.25" customHeight="1">
      <c r="F682" s="2"/>
    </row>
    <row r="683" spans="6:6" ht="14.25" customHeight="1">
      <c r="F683" s="2"/>
    </row>
    <row r="684" spans="6:6" ht="14.25" customHeight="1">
      <c r="F684" s="2"/>
    </row>
    <row r="685" spans="6:6" ht="14.25" customHeight="1">
      <c r="F685" s="2"/>
    </row>
    <row r="686" spans="6:6" ht="14.25" customHeight="1">
      <c r="F686" s="2"/>
    </row>
    <row r="687" spans="6:6" ht="14.25" customHeight="1">
      <c r="F687" s="2"/>
    </row>
    <row r="688" spans="6:6" ht="14.25" customHeight="1">
      <c r="F688" s="2"/>
    </row>
    <row r="689" spans="6:6" ht="14.25" customHeight="1">
      <c r="F689" s="2"/>
    </row>
    <row r="690" spans="6:6" ht="14.25" customHeight="1">
      <c r="F690" s="2"/>
    </row>
    <row r="691" spans="6:6" ht="14.25" customHeight="1">
      <c r="F691" s="2"/>
    </row>
    <row r="692" spans="6:6" ht="14.25" customHeight="1">
      <c r="F692" s="2"/>
    </row>
    <row r="693" spans="6:6" ht="14.25" customHeight="1">
      <c r="F693" s="2"/>
    </row>
    <row r="694" spans="6:6" ht="14.25" customHeight="1">
      <c r="F694" s="2"/>
    </row>
    <row r="695" spans="6:6" ht="14.25" customHeight="1">
      <c r="F695" s="2"/>
    </row>
    <row r="696" spans="6:6" ht="14.25" customHeight="1">
      <c r="F696" s="2"/>
    </row>
    <row r="697" spans="6:6" ht="14.25" customHeight="1">
      <c r="F697" s="2"/>
    </row>
    <row r="698" spans="6:6" ht="14.25" customHeight="1">
      <c r="F698" s="2"/>
    </row>
    <row r="699" spans="6:6" ht="14.25" customHeight="1">
      <c r="F699" s="2"/>
    </row>
    <row r="700" spans="6:6" ht="14.25" customHeight="1">
      <c r="F700" s="2"/>
    </row>
    <row r="701" spans="6:6" ht="14.25" customHeight="1">
      <c r="F701" s="2"/>
    </row>
    <row r="702" spans="6:6" ht="14.25" customHeight="1">
      <c r="F702" s="2"/>
    </row>
    <row r="703" spans="6:6" ht="14.25" customHeight="1">
      <c r="F703" s="2"/>
    </row>
    <row r="704" spans="6:6" ht="14.25" customHeight="1">
      <c r="F704" s="2"/>
    </row>
    <row r="705" spans="6:6" ht="14.25" customHeight="1">
      <c r="F705" s="2"/>
    </row>
    <row r="706" spans="6:6" ht="14.25" customHeight="1">
      <c r="F706" s="2"/>
    </row>
    <row r="707" spans="6:6" ht="14.25" customHeight="1">
      <c r="F707" s="2"/>
    </row>
    <row r="708" spans="6:6" ht="14.25" customHeight="1">
      <c r="F708" s="2"/>
    </row>
    <row r="709" spans="6:6" ht="14.25" customHeight="1">
      <c r="F709" s="2"/>
    </row>
    <row r="710" spans="6:6" ht="14.25" customHeight="1">
      <c r="F710" s="2"/>
    </row>
    <row r="711" spans="6:6" ht="14.25" customHeight="1">
      <c r="F711" s="2"/>
    </row>
    <row r="712" spans="6:6" ht="14.25" customHeight="1">
      <c r="F712" s="2"/>
    </row>
    <row r="713" spans="6:6" ht="14.25" customHeight="1">
      <c r="F713" s="2"/>
    </row>
    <row r="714" spans="6:6" ht="14.25" customHeight="1">
      <c r="F714" s="2"/>
    </row>
    <row r="715" spans="6:6" ht="14.25" customHeight="1">
      <c r="F715" s="2"/>
    </row>
    <row r="716" spans="6:6" ht="14.25" customHeight="1">
      <c r="F716" s="2"/>
    </row>
    <row r="717" spans="6:6" ht="14.25" customHeight="1">
      <c r="F717" s="2"/>
    </row>
    <row r="718" spans="6:6" ht="14.25" customHeight="1">
      <c r="F718" s="2"/>
    </row>
    <row r="719" spans="6:6" ht="14.25" customHeight="1">
      <c r="F719" s="2"/>
    </row>
    <row r="720" spans="6:6" ht="14.25" customHeight="1">
      <c r="F720" s="2"/>
    </row>
    <row r="721" spans="6:6" ht="14.25" customHeight="1">
      <c r="F721" s="2"/>
    </row>
    <row r="722" spans="6:6" ht="14.25" customHeight="1">
      <c r="F722" s="2"/>
    </row>
    <row r="723" spans="6:6" ht="14.25" customHeight="1">
      <c r="F723" s="2"/>
    </row>
    <row r="724" spans="6:6" ht="14.25" customHeight="1">
      <c r="F724" s="2"/>
    </row>
    <row r="725" spans="6:6" ht="14.25" customHeight="1">
      <c r="F725" s="2"/>
    </row>
    <row r="726" spans="6:6" ht="14.25" customHeight="1">
      <c r="F726" s="2"/>
    </row>
    <row r="727" spans="6:6" ht="14.25" customHeight="1">
      <c r="F727" s="2"/>
    </row>
    <row r="728" spans="6:6" ht="14.25" customHeight="1">
      <c r="F728" s="2"/>
    </row>
    <row r="729" spans="6:6" ht="14.25" customHeight="1">
      <c r="F729" s="2"/>
    </row>
    <row r="730" spans="6:6" ht="14.25" customHeight="1">
      <c r="F730" s="2"/>
    </row>
    <row r="731" spans="6:6" ht="14.25" customHeight="1">
      <c r="F731" s="2"/>
    </row>
    <row r="732" spans="6:6" ht="14.25" customHeight="1">
      <c r="F732" s="2"/>
    </row>
    <row r="733" spans="6:6" ht="14.25" customHeight="1">
      <c r="F733" s="2"/>
    </row>
    <row r="734" spans="6:6" ht="14.25" customHeight="1">
      <c r="F734" s="2"/>
    </row>
    <row r="735" spans="6:6" ht="14.25" customHeight="1">
      <c r="F735" s="2"/>
    </row>
    <row r="736" spans="6:6" ht="14.25" customHeight="1">
      <c r="F736" s="2"/>
    </row>
    <row r="737" spans="6:6" ht="14.25" customHeight="1">
      <c r="F737" s="2"/>
    </row>
    <row r="738" spans="6:6" ht="14.25" customHeight="1">
      <c r="F738" s="2"/>
    </row>
    <row r="739" spans="6:6" ht="14.25" customHeight="1">
      <c r="F739" s="2"/>
    </row>
    <row r="740" spans="6:6" ht="14.25" customHeight="1">
      <c r="F740" s="2"/>
    </row>
    <row r="741" spans="6:6" ht="14.25" customHeight="1">
      <c r="F741" s="2"/>
    </row>
    <row r="742" spans="6:6" ht="14.25" customHeight="1">
      <c r="F742" s="2"/>
    </row>
    <row r="743" spans="6:6" ht="14.25" customHeight="1">
      <c r="F743" s="2"/>
    </row>
    <row r="744" spans="6:6" ht="14.25" customHeight="1">
      <c r="F744" s="2"/>
    </row>
    <row r="745" spans="6:6" ht="14.25" customHeight="1">
      <c r="F745" s="2"/>
    </row>
    <row r="746" spans="6:6" ht="14.25" customHeight="1">
      <c r="F746" s="2"/>
    </row>
    <row r="747" spans="6:6" ht="14.25" customHeight="1">
      <c r="F747" s="2"/>
    </row>
    <row r="748" spans="6:6" ht="14.25" customHeight="1">
      <c r="F748" s="2"/>
    </row>
    <row r="749" spans="6:6" ht="14.25" customHeight="1">
      <c r="F749" s="2"/>
    </row>
    <row r="750" spans="6:6" ht="14.25" customHeight="1">
      <c r="F750" s="2"/>
    </row>
    <row r="751" spans="6:6" ht="14.25" customHeight="1">
      <c r="F751" s="2"/>
    </row>
    <row r="752" spans="6:6" ht="14.25" customHeight="1">
      <c r="F752" s="2"/>
    </row>
    <row r="753" spans="6:6" ht="14.25" customHeight="1">
      <c r="F753" s="2"/>
    </row>
    <row r="754" spans="6:6" ht="14.25" customHeight="1">
      <c r="F754" s="2"/>
    </row>
    <row r="755" spans="6:6" ht="14.25" customHeight="1">
      <c r="F755" s="2"/>
    </row>
    <row r="756" spans="6:6" ht="14.25" customHeight="1">
      <c r="F756" s="2"/>
    </row>
    <row r="757" spans="6:6" ht="14.25" customHeight="1">
      <c r="F757" s="2"/>
    </row>
    <row r="758" spans="6:6" ht="14.25" customHeight="1">
      <c r="F758" s="2"/>
    </row>
    <row r="759" spans="6:6" ht="14.25" customHeight="1">
      <c r="F759" s="2"/>
    </row>
    <row r="760" spans="6:6" ht="14.25" customHeight="1">
      <c r="F760" s="2"/>
    </row>
    <row r="761" spans="6:6" ht="14.25" customHeight="1">
      <c r="F761" s="2"/>
    </row>
    <row r="762" spans="6:6" ht="14.25" customHeight="1">
      <c r="F762" s="2"/>
    </row>
    <row r="763" spans="6:6" ht="14.25" customHeight="1">
      <c r="F763" s="2"/>
    </row>
    <row r="764" spans="6:6" ht="14.25" customHeight="1">
      <c r="F764" s="2"/>
    </row>
    <row r="765" spans="6:6" ht="14.25" customHeight="1">
      <c r="F765" s="2"/>
    </row>
    <row r="766" spans="6:6" ht="14.25" customHeight="1">
      <c r="F766" s="2"/>
    </row>
    <row r="767" spans="6:6" ht="14.25" customHeight="1">
      <c r="F767" s="2"/>
    </row>
    <row r="768" spans="6:6" ht="14.25" customHeight="1">
      <c r="F768" s="2"/>
    </row>
    <row r="769" spans="6:6" ht="14.25" customHeight="1">
      <c r="F769" s="2"/>
    </row>
    <row r="770" spans="6:6" ht="14.25" customHeight="1">
      <c r="F770" s="2"/>
    </row>
    <row r="771" spans="6:6" ht="14.25" customHeight="1">
      <c r="F771" s="2"/>
    </row>
    <row r="772" spans="6:6" ht="14.25" customHeight="1">
      <c r="F772" s="2"/>
    </row>
    <row r="773" spans="6:6" ht="14.25" customHeight="1">
      <c r="F773" s="2"/>
    </row>
    <row r="774" spans="6:6" ht="14.25" customHeight="1">
      <c r="F774" s="2"/>
    </row>
    <row r="775" spans="6:6" ht="14.25" customHeight="1">
      <c r="F775" s="2"/>
    </row>
    <row r="776" spans="6:6" ht="14.25" customHeight="1">
      <c r="F776" s="2"/>
    </row>
    <row r="777" spans="6:6" ht="14.25" customHeight="1">
      <c r="F777" s="2"/>
    </row>
    <row r="778" spans="6:6" ht="14.25" customHeight="1">
      <c r="F778" s="2"/>
    </row>
    <row r="779" spans="6:6" ht="14.25" customHeight="1">
      <c r="F779" s="2"/>
    </row>
    <row r="780" spans="6:6" ht="14.25" customHeight="1">
      <c r="F780" s="2"/>
    </row>
    <row r="781" spans="6:6" ht="14.25" customHeight="1">
      <c r="F781" s="2"/>
    </row>
    <row r="782" spans="6:6" ht="14.25" customHeight="1">
      <c r="F782" s="2"/>
    </row>
    <row r="783" spans="6:6" ht="14.25" customHeight="1">
      <c r="F783" s="2"/>
    </row>
    <row r="784" spans="6:6" ht="14.25" customHeight="1">
      <c r="F784" s="2"/>
    </row>
    <row r="785" spans="6:6" ht="14.25" customHeight="1">
      <c r="F785" s="2"/>
    </row>
    <row r="786" spans="6:6" ht="14.25" customHeight="1">
      <c r="F786" s="2"/>
    </row>
    <row r="787" spans="6:6" ht="14.25" customHeight="1">
      <c r="F787" s="2"/>
    </row>
    <row r="788" spans="6:6" ht="14.25" customHeight="1">
      <c r="F788" s="2"/>
    </row>
    <row r="789" spans="6:6" ht="14.25" customHeight="1">
      <c r="F789" s="2"/>
    </row>
    <row r="790" spans="6:6" ht="14.25" customHeight="1">
      <c r="F790" s="2"/>
    </row>
    <row r="791" spans="6:6" ht="14.25" customHeight="1">
      <c r="F791" s="2"/>
    </row>
    <row r="792" spans="6:6" ht="14.25" customHeight="1">
      <c r="F792" s="2"/>
    </row>
    <row r="793" spans="6:6" ht="14.25" customHeight="1">
      <c r="F793" s="2"/>
    </row>
    <row r="794" spans="6:6" ht="14.25" customHeight="1">
      <c r="F794" s="2"/>
    </row>
    <row r="795" spans="6:6" ht="14.25" customHeight="1">
      <c r="F795" s="2"/>
    </row>
    <row r="796" spans="6:6" ht="14.25" customHeight="1">
      <c r="F796" s="2"/>
    </row>
    <row r="797" spans="6:6" ht="14.25" customHeight="1">
      <c r="F797" s="2"/>
    </row>
    <row r="798" spans="6:6" ht="14.25" customHeight="1">
      <c r="F798" s="2"/>
    </row>
    <row r="799" spans="6:6" ht="14.25" customHeight="1">
      <c r="F799" s="2"/>
    </row>
    <row r="800" spans="6:6" ht="14.25" customHeight="1">
      <c r="F800" s="2"/>
    </row>
    <row r="801" spans="6:6" ht="14.25" customHeight="1">
      <c r="F801" s="2"/>
    </row>
    <row r="802" spans="6:6" ht="14.25" customHeight="1">
      <c r="F802" s="2"/>
    </row>
    <row r="803" spans="6:6" ht="14.25" customHeight="1">
      <c r="F803" s="2"/>
    </row>
    <row r="804" spans="6:6" ht="14.25" customHeight="1">
      <c r="F804" s="2"/>
    </row>
    <row r="805" spans="6:6" ht="14.25" customHeight="1">
      <c r="F805" s="2"/>
    </row>
    <row r="806" spans="6:6" ht="14.25" customHeight="1">
      <c r="F806" s="2"/>
    </row>
    <row r="807" spans="6:6" ht="14.25" customHeight="1">
      <c r="F807" s="2"/>
    </row>
    <row r="808" spans="6:6" ht="14.25" customHeight="1">
      <c r="F808" s="2"/>
    </row>
    <row r="809" spans="6:6" ht="14.25" customHeight="1">
      <c r="F809" s="2"/>
    </row>
    <row r="810" spans="6:6" ht="14.25" customHeight="1">
      <c r="F810" s="2"/>
    </row>
    <row r="811" spans="6:6" ht="14.25" customHeight="1">
      <c r="F811" s="2"/>
    </row>
    <row r="812" spans="6:6" ht="14.25" customHeight="1">
      <c r="F812" s="2"/>
    </row>
    <row r="813" spans="6:6" ht="14.25" customHeight="1">
      <c r="F813" s="2"/>
    </row>
    <row r="814" spans="6:6" ht="14.25" customHeight="1">
      <c r="F814" s="2"/>
    </row>
    <row r="815" spans="6:6" ht="14.25" customHeight="1">
      <c r="F815" s="2"/>
    </row>
    <row r="816" spans="6:6" ht="14.25" customHeight="1">
      <c r="F816" s="2"/>
    </row>
    <row r="817" spans="6:6" ht="14.25" customHeight="1">
      <c r="F817" s="2"/>
    </row>
    <row r="818" spans="6:6" ht="14.25" customHeight="1">
      <c r="F818" s="2"/>
    </row>
    <row r="819" spans="6:6" ht="14.25" customHeight="1">
      <c r="F819" s="2"/>
    </row>
    <row r="820" spans="6:6" ht="14.25" customHeight="1">
      <c r="F820" s="2"/>
    </row>
    <row r="821" spans="6:6" ht="14.25" customHeight="1">
      <c r="F821" s="2"/>
    </row>
    <row r="822" spans="6:6" ht="14.25" customHeight="1">
      <c r="F822" s="2"/>
    </row>
    <row r="823" spans="6:6" ht="14.25" customHeight="1">
      <c r="F823" s="2"/>
    </row>
    <row r="824" spans="6:6" ht="14.25" customHeight="1">
      <c r="F824" s="2"/>
    </row>
    <row r="825" spans="6:6" ht="14.25" customHeight="1">
      <c r="F825" s="2"/>
    </row>
    <row r="826" spans="6:6" ht="14.25" customHeight="1">
      <c r="F826" s="2"/>
    </row>
    <row r="827" spans="6:6" ht="14.25" customHeight="1">
      <c r="F827" s="2"/>
    </row>
    <row r="828" spans="6:6" ht="14.25" customHeight="1">
      <c r="F828" s="2"/>
    </row>
    <row r="829" spans="6:6" ht="14.25" customHeight="1">
      <c r="F829" s="2"/>
    </row>
    <row r="830" spans="6:6" ht="14.25" customHeight="1">
      <c r="F830" s="2"/>
    </row>
    <row r="831" spans="6:6" ht="14.25" customHeight="1">
      <c r="F831" s="2"/>
    </row>
    <row r="832" spans="6:6" ht="14.25" customHeight="1">
      <c r="F832" s="2"/>
    </row>
    <row r="833" spans="6:6" ht="14.25" customHeight="1">
      <c r="F833" s="2"/>
    </row>
    <row r="834" spans="6:6" ht="14.25" customHeight="1">
      <c r="F834" s="2"/>
    </row>
    <row r="835" spans="6:6" ht="14.25" customHeight="1">
      <c r="F835" s="2"/>
    </row>
    <row r="836" spans="6:6" ht="14.25" customHeight="1">
      <c r="F836" s="2"/>
    </row>
    <row r="837" spans="6:6" ht="14.25" customHeight="1">
      <c r="F837" s="2"/>
    </row>
    <row r="838" spans="6:6" ht="14.25" customHeight="1">
      <c r="F838" s="2"/>
    </row>
    <row r="839" spans="6:6" ht="14.25" customHeight="1">
      <c r="F839" s="2"/>
    </row>
    <row r="840" spans="6:6" ht="14.25" customHeight="1">
      <c r="F840" s="2"/>
    </row>
    <row r="841" spans="6:6" ht="14.25" customHeight="1">
      <c r="F841" s="2"/>
    </row>
    <row r="842" spans="6:6" ht="14.25" customHeight="1">
      <c r="F842" s="2"/>
    </row>
    <row r="843" spans="6:6" ht="14.25" customHeight="1">
      <c r="F843" s="2"/>
    </row>
    <row r="844" spans="6:6" ht="14.25" customHeight="1">
      <c r="F844" s="2"/>
    </row>
    <row r="845" spans="6:6" ht="14.25" customHeight="1">
      <c r="F845" s="2"/>
    </row>
    <row r="846" spans="6:6" ht="14.25" customHeight="1">
      <c r="F846" s="2"/>
    </row>
    <row r="847" spans="6:6" ht="14.25" customHeight="1">
      <c r="F847" s="2"/>
    </row>
    <row r="848" spans="6:6" ht="14.25" customHeight="1">
      <c r="F848" s="2"/>
    </row>
    <row r="849" spans="6:6" ht="14.25" customHeight="1">
      <c r="F849" s="2"/>
    </row>
    <row r="850" spans="6:6" ht="14.25" customHeight="1">
      <c r="F850" s="2"/>
    </row>
    <row r="851" spans="6:6" ht="14.25" customHeight="1">
      <c r="F851" s="2"/>
    </row>
    <row r="852" spans="6:6" ht="14.25" customHeight="1">
      <c r="F852" s="2"/>
    </row>
    <row r="853" spans="6:6" ht="14.25" customHeight="1">
      <c r="F853" s="2"/>
    </row>
    <row r="854" spans="6:6" ht="14.25" customHeight="1">
      <c r="F854" s="2"/>
    </row>
    <row r="855" spans="6:6" ht="14.25" customHeight="1">
      <c r="F855" s="2"/>
    </row>
    <row r="856" spans="6:6" ht="14.25" customHeight="1">
      <c r="F856" s="2"/>
    </row>
    <row r="857" spans="6:6" ht="14.25" customHeight="1">
      <c r="F857" s="2"/>
    </row>
    <row r="858" spans="6:6" ht="14.25" customHeight="1">
      <c r="F858" s="2"/>
    </row>
    <row r="859" spans="6:6" ht="14.25" customHeight="1">
      <c r="F859" s="2"/>
    </row>
    <row r="860" spans="6:6" ht="14.25" customHeight="1">
      <c r="F860" s="2"/>
    </row>
    <row r="861" spans="6:6" ht="14.25" customHeight="1">
      <c r="F861" s="2"/>
    </row>
    <row r="862" spans="6:6" ht="14.25" customHeight="1">
      <c r="F862" s="2"/>
    </row>
    <row r="863" spans="6:6" ht="14.25" customHeight="1">
      <c r="F863" s="2"/>
    </row>
    <row r="864" spans="6:6" ht="14.25" customHeight="1">
      <c r="F864" s="2"/>
    </row>
    <row r="865" spans="6:6" ht="14.25" customHeight="1">
      <c r="F865" s="2"/>
    </row>
    <row r="866" spans="6:6" ht="14.25" customHeight="1">
      <c r="F866" s="2"/>
    </row>
    <row r="867" spans="6:6" ht="14.25" customHeight="1">
      <c r="F867" s="2"/>
    </row>
    <row r="868" spans="6:6" ht="14.25" customHeight="1">
      <c r="F868" s="2"/>
    </row>
    <row r="869" spans="6:6" ht="14.25" customHeight="1">
      <c r="F869" s="2"/>
    </row>
    <row r="870" spans="6:6" ht="14.25" customHeight="1">
      <c r="F870" s="2"/>
    </row>
    <row r="871" spans="6:6" ht="14.25" customHeight="1">
      <c r="F871" s="2"/>
    </row>
    <row r="872" spans="6:6" ht="14.25" customHeight="1">
      <c r="F872" s="2"/>
    </row>
    <row r="873" spans="6:6" ht="14.25" customHeight="1">
      <c r="F873" s="2"/>
    </row>
    <row r="874" spans="6:6" ht="14.25" customHeight="1">
      <c r="F874" s="2"/>
    </row>
    <row r="875" spans="6:6" ht="14.25" customHeight="1">
      <c r="F875" s="2"/>
    </row>
    <row r="876" spans="6:6" ht="14.25" customHeight="1">
      <c r="F876" s="2"/>
    </row>
    <row r="877" spans="6:6" ht="14.25" customHeight="1">
      <c r="F877" s="2"/>
    </row>
    <row r="878" spans="6:6" ht="14.25" customHeight="1">
      <c r="F878" s="2"/>
    </row>
    <row r="879" spans="6:6" ht="14.25" customHeight="1">
      <c r="F879" s="2"/>
    </row>
    <row r="880" spans="6:6" ht="14.25" customHeight="1">
      <c r="F880" s="2"/>
    </row>
    <row r="881" spans="6:6" ht="14.25" customHeight="1">
      <c r="F881" s="2"/>
    </row>
    <row r="882" spans="6:6" ht="14.25" customHeight="1">
      <c r="F882" s="2"/>
    </row>
    <row r="883" spans="6:6" ht="14.25" customHeight="1">
      <c r="F883" s="2"/>
    </row>
    <row r="884" spans="6:6" ht="14.25" customHeight="1">
      <c r="F884" s="2"/>
    </row>
    <row r="885" spans="6:6" ht="14.25" customHeight="1">
      <c r="F885" s="2"/>
    </row>
    <row r="886" spans="6:6" ht="14.25" customHeight="1">
      <c r="F886" s="2"/>
    </row>
    <row r="887" spans="6:6" ht="14.25" customHeight="1">
      <c r="F887" s="2"/>
    </row>
    <row r="888" spans="6:6" ht="14.25" customHeight="1">
      <c r="F888" s="2"/>
    </row>
    <row r="889" spans="6:6" ht="14.25" customHeight="1">
      <c r="F889" s="2"/>
    </row>
    <row r="890" spans="6:6" ht="14.25" customHeight="1">
      <c r="F890" s="2"/>
    </row>
    <row r="891" spans="6:6" ht="14.25" customHeight="1">
      <c r="F891" s="2"/>
    </row>
    <row r="892" spans="6:6" ht="14.25" customHeight="1">
      <c r="F892" s="2"/>
    </row>
    <row r="893" spans="6:6" ht="14.25" customHeight="1">
      <c r="F893" s="2"/>
    </row>
    <row r="894" spans="6:6" ht="14.25" customHeight="1">
      <c r="F894" s="2"/>
    </row>
    <row r="895" spans="6:6" ht="14.25" customHeight="1">
      <c r="F895" s="2"/>
    </row>
    <row r="896" spans="6:6" ht="14.25" customHeight="1">
      <c r="F896" s="2"/>
    </row>
    <row r="897" spans="6:6" ht="14.25" customHeight="1">
      <c r="F897" s="2"/>
    </row>
    <row r="898" spans="6:6" ht="14.25" customHeight="1">
      <c r="F898" s="2"/>
    </row>
    <row r="899" spans="6:6" ht="14.25" customHeight="1">
      <c r="F899" s="2"/>
    </row>
    <row r="900" spans="6:6" ht="14.25" customHeight="1">
      <c r="F900" s="2"/>
    </row>
    <row r="901" spans="6:6" ht="14.25" customHeight="1">
      <c r="F901" s="2"/>
    </row>
    <row r="902" spans="6:6" ht="14.25" customHeight="1">
      <c r="F902" s="2"/>
    </row>
    <row r="903" spans="6:6" ht="14.25" customHeight="1">
      <c r="F903" s="2"/>
    </row>
    <row r="904" spans="6:6" ht="14.25" customHeight="1">
      <c r="F904" s="2"/>
    </row>
    <row r="905" spans="6:6" ht="14.25" customHeight="1">
      <c r="F905" s="2"/>
    </row>
    <row r="906" spans="6:6" ht="14.25" customHeight="1">
      <c r="F906" s="2"/>
    </row>
    <row r="907" spans="6:6" ht="14.25" customHeight="1">
      <c r="F907" s="2"/>
    </row>
    <row r="908" spans="6:6" ht="14.25" customHeight="1">
      <c r="F908" s="2"/>
    </row>
    <row r="909" spans="6:6" ht="14.25" customHeight="1">
      <c r="F909" s="2"/>
    </row>
    <row r="910" spans="6:6" ht="14.25" customHeight="1">
      <c r="F910" s="2"/>
    </row>
    <row r="911" spans="6:6" ht="14.25" customHeight="1">
      <c r="F911" s="2"/>
    </row>
    <row r="912" spans="6:6" ht="14.25" customHeight="1">
      <c r="F912" s="2"/>
    </row>
    <row r="913" spans="6:6" ht="14.25" customHeight="1">
      <c r="F913" s="2"/>
    </row>
    <row r="914" spans="6:6" ht="14.25" customHeight="1">
      <c r="F914" s="2"/>
    </row>
    <row r="915" spans="6:6" ht="14.25" customHeight="1">
      <c r="F915" s="2"/>
    </row>
    <row r="916" spans="6:6" ht="14.25" customHeight="1">
      <c r="F916" s="2"/>
    </row>
    <row r="917" spans="6:6" ht="14.25" customHeight="1">
      <c r="F917" s="2"/>
    </row>
    <row r="918" spans="6:6" ht="14.25" customHeight="1">
      <c r="F918" s="2"/>
    </row>
    <row r="919" spans="6:6" ht="14.25" customHeight="1">
      <c r="F919" s="2"/>
    </row>
    <row r="920" spans="6:6" ht="14.25" customHeight="1">
      <c r="F920" s="2"/>
    </row>
    <row r="921" spans="6:6" ht="14.25" customHeight="1">
      <c r="F921" s="2"/>
    </row>
    <row r="922" spans="6:6" ht="14.25" customHeight="1">
      <c r="F922" s="2"/>
    </row>
    <row r="923" spans="6:6" ht="14.25" customHeight="1">
      <c r="F923" s="2"/>
    </row>
    <row r="924" spans="6:6" ht="14.25" customHeight="1">
      <c r="F924" s="2"/>
    </row>
    <row r="925" spans="6:6" ht="14.25" customHeight="1">
      <c r="F925" s="2"/>
    </row>
    <row r="926" spans="6:6" ht="14.25" customHeight="1">
      <c r="F926" s="2"/>
    </row>
    <row r="927" spans="6:6" ht="14.25" customHeight="1">
      <c r="F927" s="2"/>
    </row>
    <row r="928" spans="6:6" ht="14.25" customHeight="1">
      <c r="F928" s="2"/>
    </row>
    <row r="929" spans="6:6" ht="14.25" customHeight="1">
      <c r="F929" s="2"/>
    </row>
    <row r="930" spans="6:6" ht="14.25" customHeight="1">
      <c r="F930" s="2"/>
    </row>
    <row r="931" spans="6:6" ht="14.25" customHeight="1">
      <c r="F931" s="2"/>
    </row>
    <row r="932" spans="6:6" ht="14.25" customHeight="1">
      <c r="F932" s="2"/>
    </row>
    <row r="933" spans="6:6" ht="14.25" customHeight="1">
      <c r="F933" s="2"/>
    </row>
    <row r="934" spans="6:6" ht="14.25" customHeight="1">
      <c r="F934" s="2"/>
    </row>
    <row r="935" spans="6:6" ht="14.25" customHeight="1">
      <c r="F935" s="2"/>
    </row>
    <row r="936" spans="6:6" ht="14.25" customHeight="1">
      <c r="F936" s="2"/>
    </row>
    <row r="937" spans="6:6" ht="14.25" customHeight="1">
      <c r="F937" s="2"/>
    </row>
    <row r="938" spans="6:6" ht="14.25" customHeight="1">
      <c r="F938" s="2"/>
    </row>
    <row r="939" spans="6:6" ht="14.25" customHeight="1">
      <c r="F939" s="2"/>
    </row>
    <row r="940" spans="6:6" ht="14.25" customHeight="1">
      <c r="F940" s="2"/>
    </row>
    <row r="941" spans="6:6" ht="14.25" customHeight="1">
      <c r="F941" s="2"/>
    </row>
    <row r="942" spans="6:6" ht="14.25" customHeight="1">
      <c r="F942" s="2"/>
    </row>
    <row r="943" spans="6:6" ht="14.25" customHeight="1">
      <c r="F943" s="2"/>
    </row>
    <row r="944" spans="6:6" ht="14.25" customHeight="1">
      <c r="F944" s="2"/>
    </row>
    <row r="945" spans="6:6" ht="14.25" customHeight="1">
      <c r="F945" s="2"/>
    </row>
    <row r="946" spans="6:6" ht="14.25" customHeight="1">
      <c r="F946" s="2"/>
    </row>
    <row r="947" spans="6:6" ht="14.25" customHeight="1">
      <c r="F947" s="2"/>
    </row>
    <row r="948" spans="6:6" ht="14.25" customHeight="1">
      <c r="F948" s="2"/>
    </row>
    <row r="949" spans="6:6" ht="14.25" customHeight="1">
      <c r="F949" s="2"/>
    </row>
    <row r="950" spans="6:6" ht="14.25" customHeight="1">
      <c r="F950" s="2"/>
    </row>
    <row r="951" spans="6:6" ht="14.25" customHeight="1">
      <c r="F951" s="2"/>
    </row>
    <row r="952" spans="6:6" ht="14.25" customHeight="1">
      <c r="F952" s="2"/>
    </row>
    <row r="953" spans="6:6" ht="14.25" customHeight="1">
      <c r="F953" s="2"/>
    </row>
    <row r="954" spans="6:6" ht="14.25" customHeight="1">
      <c r="F954" s="2"/>
    </row>
    <row r="955" spans="6:6" ht="14.25" customHeight="1">
      <c r="F955" s="2"/>
    </row>
    <row r="956" spans="6:6" ht="14.25" customHeight="1">
      <c r="F956" s="2"/>
    </row>
    <row r="957" spans="6:6" ht="14.25" customHeight="1">
      <c r="F957" s="2"/>
    </row>
    <row r="958" spans="6:6" ht="14.25" customHeight="1">
      <c r="F958" s="2"/>
    </row>
    <row r="959" spans="6:6" ht="14.25" customHeight="1">
      <c r="F959" s="2"/>
    </row>
    <row r="960" spans="6:6" ht="14.25" customHeight="1">
      <c r="F960" s="2"/>
    </row>
    <row r="961" spans="6:6" ht="14.25" customHeight="1">
      <c r="F961" s="2"/>
    </row>
    <row r="962" spans="6:6" ht="14.25" customHeight="1">
      <c r="F962" s="2"/>
    </row>
    <row r="963" spans="6:6" ht="14.25" customHeight="1">
      <c r="F963" s="2"/>
    </row>
    <row r="964" spans="6:6" ht="14.25" customHeight="1">
      <c r="F964" s="2"/>
    </row>
    <row r="965" spans="6:6" ht="14.25" customHeight="1">
      <c r="F965" s="2"/>
    </row>
    <row r="966" spans="6:6" ht="14.25" customHeight="1">
      <c r="F966" s="2"/>
    </row>
    <row r="967" spans="6:6" ht="14.25" customHeight="1">
      <c r="F967" s="2"/>
    </row>
    <row r="968" spans="6:6" ht="14.25" customHeight="1">
      <c r="F968" s="2"/>
    </row>
    <row r="969" spans="6:6" ht="14.25" customHeight="1">
      <c r="F969" s="2"/>
    </row>
    <row r="970" spans="6:6" ht="14.25" customHeight="1">
      <c r="F970" s="2"/>
    </row>
    <row r="971" spans="6:6" ht="14.25" customHeight="1">
      <c r="F971" s="2"/>
    </row>
    <row r="972" spans="6:6" ht="14.25" customHeight="1">
      <c r="F972" s="2"/>
    </row>
    <row r="973" spans="6:6" ht="14.25" customHeight="1">
      <c r="F973" s="2"/>
    </row>
    <row r="974" spans="6:6" ht="14.25" customHeight="1">
      <c r="F974" s="2"/>
    </row>
    <row r="975" spans="6:6" ht="14.25" customHeight="1">
      <c r="F975" s="2"/>
    </row>
    <row r="976" spans="6:6" ht="14.25" customHeight="1">
      <c r="F976" s="2"/>
    </row>
    <row r="977" spans="6:6" ht="14.25" customHeight="1">
      <c r="F977" s="2"/>
    </row>
    <row r="978" spans="6:6" ht="14.25" customHeight="1">
      <c r="F978" s="2"/>
    </row>
    <row r="979" spans="6:6" ht="14.25" customHeight="1">
      <c r="F979" s="2"/>
    </row>
    <row r="980" spans="6:6" ht="14.25" customHeight="1">
      <c r="F980" s="2"/>
    </row>
    <row r="981" spans="6:6" ht="14.25" customHeight="1">
      <c r="F981" s="2"/>
    </row>
    <row r="982" spans="6:6" ht="14.25" customHeight="1">
      <c r="F982" s="2"/>
    </row>
    <row r="983" spans="6:6" ht="14.25" customHeight="1">
      <c r="F983" s="2"/>
    </row>
    <row r="984" spans="6:6" ht="14.25" customHeight="1">
      <c r="F984" s="2"/>
    </row>
    <row r="985" spans="6:6" ht="14.25" customHeight="1">
      <c r="F985" s="2"/>
    </row>
    <row r="986" spans="6:6" ht="14.25" customHeight="1">
      <c r="F986" s="2"/>
    </row>
    <row r="987" spans="6:6" ht="14.25" customHeight="1">
      <c r="F987" s="2"/>
    </row>
    <row r="988" spans="6:6" ht="14.25" customHeight="1">
      <c r="F988" s="2"/>
    </row>
    <row r="989" spans="6:6" ht="14.25" customHeight="1">
      <c r="F989" s="2"/>
    </row>
    <row r="990" spans="6:6" ht="14.25" customHeight="1">
      <c r="F990" s="2"/>
    </row>
    <row r="991" spans="6:6" ht="14.25" customHeight="1">
      <c r="F991" s="2"/>
    </row>
    <row r="992" spans="6:6" ht="14.25" customHeight="1">
      <c r="F992" s="2"/>
    </row>
    <row r="993" spans="6:6" ht="14.25" customHeight="1">
      <c r="F993" s="2"/>
    </row>
    <row r="994" spans="6:6" ht="14.25" customHeight="1">
      <c r="F994" s="2"/>
    </row>
    <row r="995" spans="6:6" ht="14.25" customHeight="1">
      <c r="F995" s="2"/>
    </row>
    <row r="996" spans="6:6" ht="14.25" customHeight="1">
      <c r="F996" s="2"/>
    </row>
    <row r="997" spans="6:6" ht="14.25" customHeight="1">
      <c r="F997" s="2"/>
    </row>
    <row r="998" spans="6:6" ht="14.25" customHeight="1">
      <c r="F998" s="2"/>
    </row>
    <row r="999" spans="6:6" ht="14.25" customHeight="1">
      <c r="F999" s="2"/>
    </row>
    <row r="1000" spans="6:6" ht="14.25" customHeight="1">
      <c r="F1000" s="2"/>
    </row>
  </sheetData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00"/>
  <sheetViews>
    <sheetView workbookViewId="0"/>
  </sheetViews>
  <sheetFormatPr defaultColWidth="12.6640625" defaultRowHeight="15" customHeight="1"/>
  <cols>
    <col min="1" max="1" width="152.44140625" customWidth="1"/>
    <col min="2" max="2" width="12.88671875" customWidth="1"/>
    <col min="3" max="6" width="8.6640625" customWidth="1"/>
  </cols>
  <sheetData>
    <row r="1" spans="1:2" ht="14.25" customHeight="1">
      <c r="A1" s="5" t="s">
        <v>254</v>
      </c>
      <c r="B1" s="2">
        <v>61808.27</v>
      </c>
    </row>
    <row r="2" spans="1:2" ht="14.25" customHeight="1">
      <c r="A2" s="5" t="s">
        <v>162</v>
      </c>
      <c r="B2" s="2">
        <v>6860.7179699999997</v>
      </c>
    </row>
    <row r="3" spans="1:2" ht="14.25" customHeight="1">
      <c r="A3" s="5" t="s">
        <v>161</v>
      </c>
      <c r="B3" s="2">
        <v>13332.04</v>
      </c>
    </row>
    <row r="4" spans="1:2" ht="14.25" customHeight="1">
      <c r="A4" s="5" t="s">
        <v>134</v>
      </c>
      <c r="B4" s="2">
        <v>35151</v>
      </c>
    </row>
    <row r="5" spans="1:2" ht="14.25" customHeight="1">
      <c r="A5" s="5" t="s">
        <v>151</v>
      </c>
      <c r="B5" s="2">
        <v>27975</v>
      </c>
    </row>
    <row r="6" spans="1:2" ht="14.25" customHeight="1">
      <c r="A6" s="5" t="s">
        <v>276</v>
      </c>
      <c r="B6" s="2">
        <v>46464</v>
      </c>
    </row>
    <row r="7" spans="1:2" ht="14.25" customHeight="1">
      <c r="A7" s="5" t="s">
        <v>80</v>
      </c>
      <c r="B7" s="2">
        <v>1400</v>
      </c>
    </row>
    <row r="8" spans="1:2" ht="14.25" customHeight="1">
      <c r="A8" s="5" t="s">
        <v>77</v>
      </c>
      <c r="B8" s="2">
        <v>1071</v>
      </c>
    </row>
    <row r="9" spans="1:2" ht="14.25" customHeight="1">
      <c r="A9" s="5" t="s">
        <v>78</v>
      </c>
      <c r="B9" s="2">
        <v>1000.19</v>
      </c>
    </row>
    <row r="10" spans="1:2" ht="14.25" customHeight="1">
      <c r="A10" s="5" t="s">
        <v>226</v>
      </c>
      <c r="B10" s="2">
        <v>2381.98</v>
      </c>
    </row>
    <row r="11" spans="1:2" ht="14.25" customHeight="1">
      <c r="A11" s="5" t="s">
        <v>159</v>
      </c>
      <c r="B11" s="2">
        <v>1518</v>
      </c>
    </row>
    <row r="12" spans="1:2" ht="14.25" customHeight="1">
      <c r="B12" s="2"/>
    </row>
    <row r="13" spans="1:2" ht="14.25" customHeight="1">
      <c r="B13" s="2"/>
    </row>
    <row r="14" spans="1:2" ht="14.25" customHeight="1">
      <c r="B14" s="2"/>
    </row>
    <row r="15" spans="1:2" ht="14.25" customHeight="1">
      <c r="B15" s="2"/>
    </row>
    <row r="16" spans="1:2" ht="14.25" customHeight="1">
      <c r="B16" s="2"/>
    </row>
    <row r="17" spans="2:2" ht="14.25" customHeight="1">
      <c r="B17" s="2"/>
    </row>
    <row r="18" spans="2:2" ht="14.25" customHeight="1">
      <c r="B18" s="2"/>
    </row>
    <row r="19" spans="2:2" ht="14.25" customHeight="1">
      <c r="B19" s="2"/>
    </row>
    <row r="20" spans="2:2" ht="14.25" customHeight="1">
      <c r="B20" s="2"/>
    </row>
    <row r="21" spans="2:2" ht="14.25" customHeight="1">
      <c r="B21" s="2"/>
    </row>
    <row r="22" spans="2:2" ht="14.25" customHeight="1">
      <c r="B22" s="2"/>
    </row>
    <row r="23" spans="2:2" ht="14.25" customHeight="1">
      <c r="B23" s="2"/>
    </row>
    <row r="24" spans="2:2" ht="14.25" customHeight="1">
      <c r="B24" s="2"/>
    </row>
    <row r="25" spans="2:2" ht="14.25" customHeight="1">
      <c r="B25" s="2"/>
    </row>
    <row r="26" spans="2:2" ht="14.25" customHeight="1">
      <c r="B26" s="2"/>
    </row>
    <row r="27" spans="2:2" ht="14.25" customHeight="1">
      <c r="B27" s="2"/>
    </row>
    <row r="28" spans="2:2" ht="14.25" customHeight="1">
      <c r="B28" s="2"/>
    </row>
    <row r="29" spans="2:2" ht="14.25" customHeight="1">
      <c r="B29" s="2"/>
    </row>
    <row r="30" spans="2:2" ht="14.25" customHeight="1">
      <c r="B30" s="2"/>
    </row>
    <row r="31" spans="2:2" ht="14.25" customHeight="1">
      <c r="B31" s="2"/>
    </row>
    <row r="32" spans="2:2" ht="14.25" customHeight="1">
      <c r="B32" s="2"/>
    </row>
    <row r="33" spans="2:2" ht="14.25" customHeight="1">
      <c r="B33" s="2"/>
    </row>
    <row r="34" spans="2:2" ht="14.25" customHeight="1">
      <c r="B34" s="2"/>
    </row>
    <row r="35" spans="2:2" ht="14.25" customHeight="1">
      <c r="B35" s="2"/>
    </row>
    <row r="36" spans="2:2" ht="14.25" customHeight="1">
      <c r="B36" s="2"/>
    </row>
    <row r="37" spans="2:2" ht="14.25" customHeight="1">
      <c r="B37" s="2"/>
    </row>
    <row r="38" spans="2:2" ht="14.25" customHeight="1">
      <c r="B38" s="2"/>
    </row>
    <row r="39" spans="2:2" ht="14.25" customHeight="1">
      <c r="B39" s="2"/>
    </row>
    <row r="40" spans="2:2" ht="14.25" customHeight="1">
      <c r="B40" s="2"/>
    </row>
    <row r="41" spans="2:2" ht="14.25" customHeight="1">
      <c r="B41" s="2"/>
    </row>
    <row r="42" spans="2:2" ht="14.25" customHeight="1">
      <c r="B42" s="2"/>
    </row>
    <row r="43" spans="2:2" ht="14.25" customHeight="1">
      <c r="B43" s="2"/>
    </row>
    <row r="44" spans="2:2" ht="14.25" customHeight="1">
      <c r="B44" s="2"/>
    </row>
    <row r="45" spans="2:2" ht="14.25" customHeight="1">
      <c r="B45" s="2"/>
    </row>
    <row r="46" spans="2:2" ht="14.25" customHeight="1">
      <c r="B46" s="2"/>
    </row>
    <row r="47" spans="2:2" ht="14.25" customHeight="1">
      <c r="B47" s="2"/>
    </row>
    <row r="48" spans="2:2" ht="14.25" customHeight="1">
      <c r="B48" s="2"/>
    </row>
    <row r="49" spans="2:2" ht="14.25" customHeight="1">
      <c r="B49" s="2"/>
    </row>
    <row r="50" spans="2:2" ht="14.25" customHeight="1">
      <c r="B50" s="2"/>
    </row>
    <row r="51" spans="2:2" ht="14.25" customHeight="1">
      <c r="B51" s="2"/>
    </row>
    <row r="52" spans="2:2" ht="14.25" customHeight="1">
      <c r="B52" s="2"/>
    </row>
    <row r="53" spans="2:2" ht="14.25" customHeight="1">
      <c r="B53" s="2"/>
    </row>
    <row r="54" spans="2:2" ht="14.25" customHeight="1">
      <c r="B54" s="2"/>
    </row>
    <row r="55" spans="2:2" ht="14.25" customHeight="1">
      <c r="B55" s="2"/>
    </row>
    <row r="56" spans="2:2" ht="14.25" customHeight="1">
      <c r="B56" s="2"/>
    </row>
    <row r="57" spans="2:2" ht="14.25" customHeight="1">
      <c r="B57" s="2"/>
    </row>
    <row r="58" spans="2:2" ht="14.25" customHeight="1">
      <c r="B58" s="2"/>
    </row>
    <row r="59" spans="2:2" ht="14.25" customHeight="1">
      <c r="B59" s="2"/>
    </row>
    <row r="60" spans="2:2" ht="14.25" customHeight="1">
      <c r="B60" s="2"/>
    </row>
    <row r="61" spans="2:2" ht="14.25" customHeight="1">
      <c r="B61" s="2"/>
    </row>
    <row r="62" spans="2:2" ht="14.25" customHeight="1">
      <c r="B62" s="2"/>
    </row>
    <row r="63" spans="2:2" ht="14.25" customHeight="1">
      <c r="B63" s="2"/>
    </row>
    <row r="64" spans="2:2" ht="14.25" customHeight="1">
      <c r="B64" s="2"/>
    </row>
    <row r="65" spans="2:2" ht="14.25" customHeight="1">
      <c r="B65" s="2"/>
    </row>
    <row r="66" spans="2:2" ht="14.25" customHeight="1">
      <c r="B66" s="2"/>
    </row>
    <row r="67" spans="2:2" ht="14.25" customHeight="1">
      <c r="B67" s="2"/>
    </row>
    <row r="68" spans="2:2" ht="14.25" customHeight="1">
      <c r="B68" s="2"/>
    </row>
    <row r="69" spans="2:2" ht="14.25" customHeight="1">
      <c r="B69" s="2"/>
    </row>
    <row r="70" spans="2:2" ht="14.25" customHeight="1">
      <c r="B70" s="2"/>
    </row>
    <row r="71" spans="2:2" ht="14.25" customHeight="1">
      <c r="B71" s="2"/>
    </row>
    <row r="72" spans="2:2" ht="14.25" customHeight="1">
      <c r="B72" s="2"/>
    </row>
    <row r="73" spans="2:2" ht="14.25" customHeight="1">
      <c r="B73" s="2"/>
    </row>
    <row r="74" spans="2:2" ht="14.25" customHeight="1">
      <c r="B74" s="2"/>
    </row>
    <row r="75" spans="2:2" ht="14.25" customHeight="1">
      <c r="B75" s="2"/>
    </row>
    <row r="76" spans="2:2" ht="14.25" customHeight="1">
      <c r="B76" s="2"/>
    </row>
    <row r="77" spans="2:2" ht="14.25" customHeight="1">
      <c r="B77" s="2"/>
    </row>
    <row r="78" spans="2:2" ht="14.25" customHeight="1">
      <c r="B78" s="2"/>
    </row>
    <row r="79" spans="2:2" ht="14.25" customHeight="1">
      <c r="B79" s="2"/>
    </row>
    <row r="80" spans="2:2" ht="14.25" customHeight="1">
      <c r="B80" s="2"/>
    </row>
    <row r="81" spans="2:2" ht="14.25" customHeight="1">
      <c r="B81" s="2"/>
    </row>
    <row r="82" spans="2:2" ht="14.25" customHeight="1">
      <c r="B82" s="2"/>
    </row>
    <row r="83" spans="2:2" ht="14.25" customHeight="1">
      <c r="B83" s="2"/>
    </row>
    <row r="84" spans="2:2" ht="14.25" customHeight="1">
      <c r="B84" s="2"/>
    </row>
    <row r="85" spans="2:2" ht="14.25" customHeight="1">
      <c r="B85" s="2"/>
    </row>
    <row r="86" spans="2:2" ht="14.25" customHeight="1">
      <c r="B86" s="2"/>
    </row>
    <row r="87" spans="2:2" ht="14.25" customHeight="1">
      <c r="B87" s="2"/>
    </row>
    <row r="88" spans="2:2" ht="14.25" customHeight="1">
      <c r="B88" s="2"/>
    </row>
    <row r="89" spans="2:2" ht="14.25" customHeight="1">
      <c r="B89" s="2"/>
    </row>
    <row r="90" spans="2:2" ht="14.25" customHeight="1">
      <c r="B90" s="2"/>
    </row>
    <row r="91" spans="2:2" ht="14.25" customHeight="1">
      <c r="B91" s="2"/>
    </row>
    <row r="92" spans="2:2" ht="14.25" customHeight="1">
      <c r="B92" s="2"/>
    </row>
    <row r="93" spans="2:2" ht="14.25" customHeight="1">
      <c r="B93" s="2"/>
    </row>
    <row r="94" spans="2:2" ht="14.25" customHeight="1">
      <c r="B94" s="2"/>
    </row>
    <row r="95" spans="2:2" ht="14.25" customHeight="1">
      <c r="B95" s="2"/>
    </row>
    <row r="96" spans="2:2" ht="14.25" customHeight="1">
      <c r="B96" s="2"/>
    </row>
    <row r="97" spans="2:2" ht="14.25" customHeight="1">
      <c r="B97" s="2"/>
    </row>
    <row r="98" spans="2:2" ht="14.25" customHeight="1">
      <c r="B98" s="2"/>
    </row>
    <row r="99" spans="2:2" ht="14.25" customHeight="1">
      <c r="B99" s="2"/>
    </row>
    <row r="100" spans="2:2" ht="14.25" customHeight="1">
      <c r="B100" s="2"/>
    </row>
    <row r="101" spans="2:2" ht="14.25" customHeight="1">
      <c r="B101" s="2"/>
    </row>
    <row r="102" spans="2:2" ht="14.25" customHeight="1">
      <c r="B102" s="2"/>
    </row>
    <row r="103" spans="2:2" ht="14.25" customHeight="1">
      <c r="B103" s="2"/>
    </row>
    <row r="104" spans="2:2" ht="14.25" customHeight="1">
      <c r="B104" s="2"/>
    </row>
    <row r="105" spans="2:2" ht="14.25" customHeight="1">
      <c r="B105" s="2"/>
    </row>
    <row r="106" spans="2:2" ht="14.25" customHeight="1">
      <c r="B106" s="2"/>
    </row>
    <row r="107" spans="2:2" ht="14.25" customHeight="1">
      <c r="B107" s="2"/>
    </row>
    <row r="108" spans="2:2" ht="14.25" customHeight="1">
      <c r="B108" s="2"/>
    </row>
    <row r="109" spans="2:2" ht="14.25" customHeight="1">
      <c r="B109" s="2"/>
    </row>
    <row r="110" spans="2:2" ht="14.25" customHeight="1">
      <c r="B110" s="2"/>
    </row>
    <row r="111" spans="2:2" ht="14.25" customHeight="1">
      <c r="B111" s="2"/>
    </row>
    <row r="112" spans="2:2" ht="14.25" customHeight="1">
      <c r="B112" s="2"/>
    </row>
    <row r="113" spans="2:2" ht="14.25" customHeight="1">
      <c r="B113" s="2"/>
    </row>
    <row r="114" spans="2:2" ht="14.25" customHeight="1">
      <c r="B114" s="2"/>
    </row>
    <row r="115" spans="2:2" ht="14.25" customHeight="1">
      <c r="B115" s="2"/>
    </row>
    <row r="116" spans="2:2" ht="14.25" customHeight="1">
      <c r="B116" s="2"/>
    </row>
    <row r="117" spans="2:2" ht="14.25" customHeight="1">
      <c r="B117" s="2"/>
    </row>
    <row r="118" spans="2:2" ht="14.25" customHeight="1">
      <c r="B118" s="2"/>
    </row>
    <row r="119" spans="2:2" ht="14.25" customHeight="1">
      <c r="B119" s="2"/>
    </row>
    <row r="120" spans="2:2" ht="14.25" customHeight="1">
      <c r="B120" s="2"/>
    </row>
    <row r="121" spans="2:2" ht="14.25" customHeight="1">
      <c r="B121" s="2"/>
    </row>
    <row r="122" spans="2:2" ht="14.25" customHeight="1">
      <c r="B122" s="2"/>
    </row>
    <row r="123" spans="2:2" ht="14.25" customHeight="1">
      <c r="B123" s="2"/>
    </row>
    <row r="124" spans="2:2" ht="14.25" customHeight="1">
      <c r="B124" s="2"/>
    </row>
    <row r="125" spans="2:2" ht="14.25" customHeight="1">
      <c r="B125" s="2"/>
    </row>
    <row r="126" spans="2:2" ht="14.25" customHeight="1">
      <c r="B126" s="2"/>
    </row>
    <row r="127" spans="2:2" ht="14.25" customHeight="1">
      <c r="B127" s="2"/>
    </row>
    <row r="128" spans="2:2" ht="14.25" customHeight="1">
      <c r="B128" s="2"/>
    </row>
    <row r="129" spans="2:2" ht="14.25" customHeight="1">
      <c r="B129" s="2"/>
    </row>
    <row r="130" spans="2:2" ht="14.25" customHeight="1">
      <c r="B130" s="2"/>
    </row>
    <row r="131" spans="2:2" ht="14.25" customHeight="1">
      <c r="B131" s="2"/>
    </row>
    <row r="132" spans="2:2" ht="14.25" customHeight="1">
      <c r="B132" s="2"/>
    </row>
    <row r="133" spans="2:2" ht="14.25" customHeight="1">
      <c r="B133" s="2"/>
    </row>
    <row r="134" spans="2:2" ht="14.25" customHeight="1">
      <c r="B134" s="2"/>
    </row>
    <row r="135" spans="2:2" ht="14.25" customHeight="1">
      <c r="B135" s="2"/>
    </row>
    <row r="136" spans="2:2" ht="14.25" customHeight="1">
      <c r="B136" s="2"/>
    </row>
    <row r="137" spans="2:2" ht="14.25" customHeight="1">
      <c r="B137" s="2"/>
    </row>
    <row r="138" spans="2:2" ht="14.25" customHeight="1">
      <c r="B138" s="2"/>
    </row>
    <row r="139" spans="2:2" ht="14.25" customHeight="1">
      <c r="B139" s="2"/>
    </row>
    <row r="140" spans="2:2" ht="14.25" customHeight="1">
      <c r="B140" s="2"/>
    </row>
    <row r="141" spans="2:2" ht="14.25" customHeight="1">
      <c r="B141" s="2"/>
    </row>
    <row r="142" spans="2:2" ht="14.25" customHeight="1">
      <c r="B142" s="2"/>
    </row>
    <row r="143" spans="2:2" ht="14.25" customHeight="1">
      <c r="B143" s="2"/>
    </row>
    <row r="144" spans="2:2" ht="14.25" customHeight="1">
      <c r="B144" s="2"/>
    </row>
    <row r="145" spans="2:2" ht="14.25" customHeight="1">
      <c r="B145" s="2"/>
    </row>
    <row r="146" spans="2:2" ht="14.25" customHeight="1">
      <c r="B146" s="2"/>
    </row>
    <row r="147" spans="2:2" ht="14.25" customHeight="1">
      <c r="B147" s="2"/>
    </row>
    <row r="148" spans="2:2" ht="14.25" customHeight="1">
      <c r="B148" s="2"/>
    </row>
    <row r="149" spans="2:2" ht="14.25" customHeight="1">
      <c r="B149" s="2"/>
    </row>
    <row r="150" spans="2:2" ht="14.25" customHeight="1">
      <c r="B150" s="2"/>
    </row>
    <row r="151" spans="2:2" ht="14.25" customHeight="1">
      <c r="B151" s="2"/>
    </row>
    <row r="152" spans="2:2" ht="14.25" customHeight="1">
      <c r="B152" s="2"/>
    </row>
    <row r="153" spans="2:2" ht="14.25" customHeight="1">
      <c r="B153" s="2"/>
    </row>
    <row r="154" spans="2:2" ht="14.25" customHeight="1">
      <c r="B154" s="2"/>
    </row>
    <row r="155" spans="2:2" ht="14.25" customHeight="1">
      <c r="B155" s="2"/>
    </row>
    <row r="156" spans="2:2" ht="14.25" customHeight="1">
      <c r="B156" s="2"/>
    </row>
    <row r="157" spans="2:2" ht="14.25" customHeight="1">
      <c r="B157" s="2"/>
    </row>
    <row r="158" spans="2:2" ht="14.25" customHeight="1">
      <c r="B158" s="2"/>
    </row>
    <row r="159" spans="2:2" ht="14.25" customHeight="1">
      <c r="B159" s="2"/>
    </row>
    <row r="160" spans="2:2" ht="14.25" customHeight="1">
      <c r="B160" s="2"/>
    </row>
    <row r="161" spans="2:2" ht="14.25" customHeight="1">
      <c r="B161" s="2"/>
    </row>
    <row r="162" spans="2:2" ht="14.25" customHeight="1">
      <c r="B162" s="2"/>
    </row>
    <row r="163" spans="2:2" ht="14.25" customHeight="1">
      <c r="B163" s="2"/>
    </row>
    <row r="164" spans="2:2" ht="14.25" customHeight="1">
      <c r="B164" s="2"/>
    </row>
    <row r="165" spans="2:2" ht="14.25" customHeight="1">
      <c r="B165" s="2"/>
    </row>
    <row r="166" spans="2:2" ht="14.25" customHeight="1">
      <c r="B166" s="2"/>
    </row>
    <row r="167" spans="2:2" ht="14.25" customHeight="1">
      <c r="B167" s="2"/>
    </row>
    <row r="168" spans="2:2" ht="14.25" customHeight="1">
      <c r="B168" s="2"/>
    </row>
    <row r="169" spans="2:2" ht="14.25" customHeight="1">
      <c r="B169" s="2"/>
    </row>
    <row r="170" spans="2:2" ht="14.25" customHeight="1">
      <c r="B170" s="2"/>
    </row>
    <row r="171" spans="2:2" ht="14.25" customHeight="1">
      <c r="B171" s="2"/>
    </row>
    <row r="172" spans="2:2" ht="14.25" customHeight="1">
      <c r="B172" s="2"/>
    </row>
    <row r="173" spans="2:2" ht="14.25" customHeight="1">
      <c r="B173" s="2"/>
    </row>
    <row r="174" spans="2:2" ht="14.25" customHeight="1">
      <c r="B174" s="2"/>
    </row>
    <row r="175" spans="2:2" ht="14.25" customHeight="1">
      <c r="B175" s="2"/>
    </row>
    <row r="176" spans="2:2" ht="14.25" customHeight="1">
      <c r="B176" s="2"/>
    </row>
    <row r="177" spans="2:2" ht="14.25" customHeight="1">
      <c r="B177" s="2"/>
    </row>
    <row r="178" spans="2:2" ht="14.25" customHeight="1">
      <c r="B178" s="2"/>
    </row>
    <row r="179" spans="2:2" ht="14.25" customHeight="1">
      <c r="B179" s="2"/>
    </row>
    <row r="180" spans="2:2" ht="14.25" customHeight="1">
      <c r="B180" s="2"/>
    </row>
    <row r="181" spans="2:2" ht="14.25" customHeight="1">
      <c r="B181" s="2"/>
    </row>
    <row r="182" spans="2:2" ht="14.25" customHeight="1">
      <c r="B182" s="2"/>
    </row>
    <row r="183" spans="2:2" ht="14.25" customHeight="1">
      <c r="B183" s="2"/>
    </row>
    <row r="184" spans="2:2" ht="14.25" customHeight="1">
      <c r="B184" s="2"/>
    </row>
    <row r="185" spans="2:2" ht="14.25" customHeight="1">
      <c r="B185" s="2"/>
    </row>
    <row r="186" spans="2:2" ht="14.25" customHeight="1">
      <c r="B186" s="2"/>
    </row>
    <row r="187" spans="2:2" ht="14.25" customHeight="1">
      <c r="B187" s="2"/>
    </row>
    <row r="188" spans="2:2" ht="14.25" customHeight="1">
      <c r="B188" s="2"/>
    </row>
    <row r="189" spans="2:2" ht="14.25" customHeight="1">
      <c r="B189" s="2"/>
    </row>
    <row r="190" spans="2:2" ht="14.25" customHeight="1">
      <c r="B190" s="2"/>
    </row>
    <row r="191" spans="2:2" ht="14.25" customHeight="1">
      <c r="B191" s="2"/>
    </row>
    <row r="192" spans="2:2" ht="14.25" customHeight="1">
      <c r="B192" s="2"/>
    </row>
    <row r="193" spans="2:2" ht="14.25" customHeight="1">
      <c r="B193" s="2"/>
    </row>
    <row r="194" spans="2:2" ht="14.25" customHeight="1">
      <c r="B194" s="2"/>
    </row>
    <row r="195" spans="2:2" ht="14.25" customHeight="1">
      <c r="B195" s="2"/>
    </row>
    <row r="196" spans="2:2" ht="14.25" customHeight="1">
      <c r="B196" s="2"/>
    </row>
    <row r="197" spans="2:2" ht="14.25" customHeight="1">
      <c r="B197" s="2"/>
    </row>
    <row r="198" spans="2:2" ht="14.25" customHeight="1">
      <c r="B198" s="2"/>
    </row>
    <row r="199" spans="2:2" ht="14.25" customHeight="1">
      <c r="B199" s="2"/>
    </row>
    <row r="200" spans="2:2" ht="14.25" customHeight="1">
      <c r="B200" s="2"/>
    </row>
    <row r="201" spans="2:2" ht="14.25" customHeight="1">
      <c r="B201" s="2"/>
    </row>
    <row r="202" spans="2:2" ht="14.25" customHeight="1">
      <c r="B202" s="2"/>
    </row>
    <row r="203" spans="2:2" ht="14.25" customHeight="1">
      <c r="B203" s="2"/>
    </row>
    <row r="204" spans="2:2" ht="14.25" customHeight="1">
      <c r="B204" s="2"/>
    </row>
    <row r="205" spans="2:2" ht="14.25" customHeight="1">
      <c r="B205" s="2"/>
    </row>
    <row r="206" spans="2:2" ht="14.25" customHeight="1">
      <c r="B206" s="2"/>
    </row>
    <row r="207" spans="2:2" ht="14.25" customHeight="1">
      <c r="B207" s="2"/>
    </row>
    <row r="208" spans="2:2" ht="14.25" customHeight="1">
      <c r="B208" s="2"/>
    </row>
    <row r="209" spans="2:2" ht="14.25" customHeight="1">
      <c r="B209" s="2"/>
    </row>
    <row r="210" spans="2:2" ht="14.25" customHeight="1">
      <c r="B210" s="2"/>
    </row>
    <row r="211" spans="2:2" ht="14.25" customHeight="1">
      <c r="B211" s="2"/>
    </row>
    <row r="212" spans="2:2" ht="14.25" customHeight="1">
      <c r="B212" s="2"/>
    </row>
    <row r="213" spans="2:2" ht="14.25" customHeight="1">
      <c r="B213" s="2"/>
    </row>
    <row r="214" spans="2:2" ht="14.25" customHeight="1">
      <c r="B214" s="2"/>
    </row>
    <row r="215" spans="2:2" ht="14.25" customHeight="1">
      <c r="B215" s="2"/>
    </row>
    <row r="216" spans="2:2" ht="14.25" customHeight="1">
      <c r="B216" s="2"/>
    </row>
    <row r="217" spans="2:2" ht="14.25" customHeight="1">
      <c r="B217" s="2"/>
    </row>
    <row r="218" spans="2:2" ht="14.25" customHeight="1">
      <c r="B218" s="2"/>
    </row>
    <row r="219" spans="2:2" ht="14.25" customHeight="1">
      <c r="B219" s="2"/>
    </row>
    <row r="220" spans="2:2" ht="14.25" customHeight="1">
      <c r="B220" s="2"/>
    </row>
    <row r="221" spans="2:2" ht="15.75" customHeight="1"/>
    <row r="222" spans="2:2" ht="15.75" customHeight="1"/>
    <row r="223" spans="2:2" ht="15.75" customHeight="1"/>
    <row r="224" spans="2: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000"/>
  <sheetViews>
    <sheetView workbookViewId="0"/>
  </sheetViews>
  <sheetFormatPr defaultColWidth="12.6640625" defaultRowHeight="15" customHeight="1"/>
  <cols>
    <col min="1" max="1" width="42.33203125" customWidth="1"/>
    <col min="2" max="2" width="27.6640625" customWidth="1"/>
    <col min="3" max="6" width="8.6640625" customWidth="1"/>
  </cols>
  <sheetData>
    <row r="1" spans="1:2" ht="14.25" customHeight="1">
      <c r="A1" s="153" t="s">
        <v>626</v>
      </c>
      <c r="B1" s="154" t="s">
        <v>627</v>
      </c>
    </row>
    <row r="2" spans="1:2" ht="14.25" customHeight="1">
      <c r="A2" s="68" t="s">
        <v>628</v>
      </c>
      <c r="B2" s="155" t="s">
        <v>29</v>
      </c>
    </row>
    <row r="3" spans="1:2" ht="14.25" customHeight="1">
      <c r="A3" s="65" t="s">
        <v>629</v>
      </c>
      <c r="B3" s="155" t="s">
        <v>29</v>
      </c>
    </row>
    <row r="4" spans="1:2" ht="14.25" customHeight="1">
      <c r="A4" s="65" t="s">
        <v>49</v>
      </c>
      <c r="B4" s="155" t="s">
        <v>48</v>
      </c>
    </row>
    <row r="5" spans="1:2" ht="14.25" customHeight="1">
      <c r="A5" s="68" t="s">
        <v>63</v>
      </c>
      <c r="B5" s="39" t="s">
        <v>62</v>
      </c>
    </row>
    <row r="6" spans="1:2" ht="14.25" customHeight="1">
      <c r="A6" s="68" t="s">
        <v>64</v>
      </c>
      <c r="B6" s="39" t="s">
        <v>62</v>
      </c>
    </row>
    <row r="7" spans="1:2" ht="14.25" customHeight="1">
      <c r="A7" s="65" t="s">
        <v>31</v>
      </c>
      <c r="B7" s="155" t="s">
        <v>29</v>
      </c>
    </row>
    <row r="8" spans="1:2" ht="14.25" customHeight="1">
      <c r="A8" s="68" t="s">
        <v>32</v>
      </c>
      <c r="B8" s="155" t="s">
        <v>29</v>
      </c>
    </row>
    <row r="9" spans="1:2" ht="14.25" customHeight="1">
      <c r="A9" s="66" t="s">
        <v>65</v>
      </c>
      <c r="B9" s="39" t="s">
        <v>62</v>
      </c>
    </row>
    <row r="10" spans="1:2" ht="14.25" customHeight="1">
      <c r="A10" s="65" t="s">
        <v>50</v>
      </c>
      <c r="B10" s="155" t="s">
        <v>48</v>
      </c>
    </row>
    <row r="11" spans="1:2" ht="14.25" customHeight="1">
      <c r="A11" s="65" t="s">
        <v>51</v>
      </c>
      <c r="B11" s="155" t="s">
        <v>48</v>
      </c>
    </row>
    <row r="12" spans="1:2" ht="14.25" customHeight="1">
      <c r="A12" s="65" t="s">
        <v>52</v>
      </c>
      <c r="B12" s="155" t="s">
        <v>48</v>
      </c>
    </row>
    <row r="13" spans="1:2" ht="14.25" customHeight="1">
      <c r="A13" s="65" t="s">
        <v>53</v>
      </c>
      <c r="B13" s="155" t="s">
        <v>48</v>
      </c>
    </row>
    <row r="14" spans="1:2" ht="14.25" customHeight="1">
      <c r="A14" s="65" t="s">
        <v>66</v>
      </c>
      <c r="B14" s="39" t="s">
        <v>62</v>
      </c>
    </row>
    <row r="15" spans="1:2" ht="14.25" customHeight="1">
      <c r="A15" s="65" t="s">
        <v>67</v>
      </c>
      <c r="B15" s="39" t="s">
        <v>62</v>
      </c>
    </row>
    <row r="16" spans="1:2" ht="14.25" customHeight="1">
      <c r="A16" s="65" t="s">
        <v>68</v>
      </c>
      <c r="B16" s="39" t="s">
        <v>62</v>
      </c>
    </row>
    <row r="17" spans="1:2" ht="14.25" customHeight="1">
      <c r="A17" s="68" t="s">
        <v>69</v>
      </c>
      <c r="B17" s="39" t="s">
        <v>62</v>
      </c>
    </row>
    <row r="18" spans="1:2" ht="14.25" customHeight="1">
      <c r="A18" s="68" t="s">
        <v>54</v>
      </c>
      <c r="B18" s="155" t="s">
        <v>48</v>
      </c>
    </row>
    <row r="19" spans="1:2" ht="14.25" customHeight="1">
      <c r="A19" s="66" t="s">
        <v>70</v>
      </c>
      <c r="B19" s="39" t="s">
        <v>62</v>
      </c>
    </row>
    <row r="20" spans="1:2" ht="14.25" customHeight="1">
      <c r="A20" s="65" t="s">
        <v>33</v>
      </c>
      <c r="B20" s="39" t="s">
        <v>29</v>
      </c>
    </row>
    <row r="21" spans="1:2" ht="14.25" customHeight="1">
      <c r="A21" s="65" t="s">
        <v>34</v>
      </c>
      <c r="B21" s="39" t="s">
        <v>29</v>
      </c>
    </row>
    <row r="22" spans="1:2" ht="14.25" customHeight="1">
      <c r="A22" s="68" t="s">
        <v>582</v>
      </c>
      <c r="B22" s="39" t="s">
        <v>62</v>
      </c>
    </row>
    <row r="23" spans="1:2" ht="14.25" customHeight="1">
      <c r="A23" s="68" t="s">
        <v>35</v>
      </c>
      <c r="B23" s="155" t="s">
        <v>29</v>
      </c>
    </row>
    <row r="24" spans="1:2" ht="14.25" customHeight="1">
      <c r="A24" s="65" t="s">
        <v>74</v>
      </c>
      <c r="B24" s="39" t="s">
        <v>62</v>
      </c>
    </row>
    <row r="25" spans="1:2" ht="14.25" customHeight="1">
      <c r="A25" s="68" t="s">
        <v>630</v>
      </c>
      <c r="B25" s="155" t="s">
        <v>631</v>
      </c>
    </row>
    <row r="26" spans="1:2" ht="14.25" customHeight="1">
      <c r="A26" s="65" t="s">
        <v>124</v>
      </c>
      <c r="B26" s="155" t="s">
        <v>631</v>
      </c>
    </row>
    <row r="27" spans="1:2" ht="14.25" customHeight="1">
      <c r="A27" s="65" t="s">
        <v>55</v>
      </c>
      <c r="B27" s="155" t="s">
        <v>48</v>
      </c>
    </row>
    <row r="28" spans="1:2" ht="14.25" customHeight="1">
      <c r="A28" s="65" t="s">
        <v>632</v>
      </c>
      <c r="B28" s="155" t="s">
        <v>631</v>
      </c>
    </row>
    <row r="29" spans="1:2" ht="14.25" customHeight="1">
      <c r="A29" s="65" t="s">
        <v>36</v>
      </c>
      <c r="B29" s="155" t="s">
        <v>29</v>
      </c>
    </row>
    <row r="30" spans="1:2" ht="14.25" customHeight="1">
      <c r="A30" s="68" t="s">
        <v>37</v>
      </c>
      <c r="B30" s="155" t="s">
        <v>29</v>
      </c>
    </row>
    <row r="31" spans="1:2" ht="14.25" customHeight="1">
      <c r="A31" s="66" t="s">
        <v>38</v>
      </c>
      <c r="B31" s="155" t="s">
        <v>29</v>
      </c>
    </row>
    <row r="32" spans="1:2" ht="14.25" customHeight="1">
      <c r="A32" s="65" t="s">
        <v>39</v>
      </c>
      <c r="B32" s="39" t="s">
        <v>29</v>
      </c>
    </row>
    <row r="33" spans="1:2" ht="14.25" customHeight="1">
      <c r="A33" s="68" t="s">
        <v>56</v>
      </c>
      <c r="B33" s="39" t="s">
        <v>48</v>
      </c>
    </row>
    <row r="34" spans="1:2" ht="14.25" customHeight="1">
      <c r="A34" s="65" t="s">
        <v>101</v>
      </c>
      <c r="B34" s="39" t="s">
        <v>100</v>
      </c>
    </row>
    <row r="35" spans="1:2" ht="14.25" customHeight="1">
      <c r="A35" s="68" t="s">
        <v>40</v>
      </c>
      <c r="B35" s="155" t="s">
        <v>29</v>
      </c>
    </row>
    <row r="36" spans="1:2" ht="14.25" customHeight="1">
      <c r="A36" s="65" t="s">
        <v>57</v>
      </c>
      <c r="B36" s="155" t="s">
        <v>48</v>
      </c>
    </row>
    <row r="37" spans="1:2" ht="14.25" customHeight="1">
      <c r="A37" s="65" t="s">
        <v>58</v>
      </c>
      <c r="B37" s="39" t="s">
        <v>48</v>
      </c>
    </row>
    <row r="38" spans="1:2" ht="14.25" customHeight="1">
      <c r="A38" s="68" t="s">
        <v>147</v>
      </c>
      <c r="B38" s="39" t="s">
        <v>62</v>
      </c>
    </row>
    <row r="39" spans="1:2" ht="14.25" customHeight="1">
      <c r="A39" s="68" t="s">
        <v>633</v>
      </c>
      <c r="B39" s="39" t="s">
        <v>62</v>
      </c>
    </row>
    <row r="40" spans="1:2" ht="14.25" customHeight="1">
      <c r="A40" s="68" t="s">
        <v>59</v>
      </c>
      <c r="B40" s="39" t="s">
        <v>48</v>
      </c>
    </row>
    <row r="41" spans="1:2" ht="14.25" customHeight="1">
      <c r="A41" s="68" t="s">
        <v>362</v>
      </c>
      <c r="B41" s="39" t="s">
        <v>62</v>
      </c>
    </row>
    <row r="42" spans="1:2" ht="14.25" customHeight="1">
      <c r="A42" s="68" t="s">
        <v>17</v>
      </c>
      <c r="B42" s="155" t="s">
        <v>631</v>
      </c>
    </row>
    <row r="43" spans="1:2" ht="14.25" customHeight="1">
      <c r="A43" s="64" t="s">
        <v>82</v>
      </c>
      <c r="B43" s="39" t="s">
        <v>62</v>
      </c>
    </row>
    <row r="44" spans="1:2" ht="14.25" customHeight="1">
      <c r="A44" s="65" t="s">
        <v>42</v>
      </c>
      <c r="B44" s="155" t="s">
        <v>29</v>
      </c>
    </row>
    <row r="45" spans="1:2" ht="14.25" customHeight="1">
      <c r="A45" s="156" t="s">
        <v>145</v>
      </c>
      <c r="B45" s="155" t="s">
        <v>631</v>
      </c>
    </row>
    <row r="46" spans="1:2" ht="14.25" customHeight="1">
      <c r="A46" s="68" t="s">
        <v>43</v>
      </c>
      <c r="B46" s="155" t="s">
        <v>29</v>
      </c>
    </row>
    <row r="47" spans="1:2" ht="14.25" customHeight="1">
      <c r="A47" s="68" t="s">
        <v>83</v>
      </c>
      <c r="B47" s="39" t="s">
        <v>62</v>
      </c>
    </row>
    <row r="48" spans="1:2" ht="14.25" customHeight="1">
      <c r="A48" s="68" t="s">
        <v>60</v>
      </c>
      <c r="B48" s="39" t="s">
        <v>48</v>
      </c>
    </row>
    <row r="49" spans="1:2" ht="14.25" customHeight="1">
      <c r="A49" s="68" t="s">
        <v>44</v>
      </c>
      <c r="B49" s="155" t="s">
        <v>29</v>
      </c>
    </row>
    <row r="50" spans="1:2" ht="14.25" customHeight="1">
      <c r="A50" s="65" t="s">
        <v>84</v>
      </c>
      <c r="B50" s="39" t="s">
        <v>62</v>
      </c>
    </row>
    <row r="51" spans="1:2" ht="14.25" customHeight="1">
      <c r="A51" s="68" t="s">
        <v>85</v>
      </c>
      <c r="B51" s="39" t="s">
        <v>62</v>
      </c>
    </row>
    <row r="52" spans="1:2" ht="14.25" customHeight="1">
      <c r="A52" s="68" t="s">
        <v>92</v>
      </c>
      <c r="B52" s="39" t="s">
        <v>62</v>
      </c>
    </row>
    <row r="53" spans="1:2" ht="14.25" customHeight="1">
      <c r="A53" s="68" t="s">
        <v>91</v>
      </c>
      <c r="B53" s="39" t="s">
        <v>62</v>
      </c>
    </row>
    <row r="54" spans="1:2" ht="14.25" customHeight="1">
      <c r="A54" s="68" t="s">
        <v>90</v>
      </c>
      <c r="B54" s="39" t="s">
        <v>62</v>
      </c>
    </row>
    <row r="55" spans="1:2" ht="14.25" customHeight="1">
      <c r="A55" s="68" t="s">
        <v>87</v>
      </c>
      <c r="B55" s="39" t="s">
        <v>62</v>
      </c>
    </row>
    <row r="56" spans="1:2" ht="14.25" customHeight="1">
      <c r="A56" s="68" t="s">
        <v>634</v>
      </c>
      <c r="B56" s="39" t="s">
        <v>62</v>
      </c>
    </row>
    <row r="57" spans="1:2" ht="14.25" customHeight="1">
      <c r="A57" s="68" t="s">
        <v>45</v>
      </c>
      <c r="B57" s="155" t="s">
        <v>29</v>
      </c>
    </row>
    <row r="58" spans="1:2" ht="14.25" customHeight="1">
      <c r="A58" s="65" t="s">
        <v>102</v>
      </c>
      <c r="B58" s="39" t="s">
        <v>100</v>
      </c>
    </row>
    <row r="59" spans="1:2" ht="14.25" customHeight="1">
      <c r="A59" s="68" t="s">
        <v>61</v>
      </c>
      <c r="B59" s="155" t="s">
        <v>48</v>
      </c>
    </row>
    <row r="60" spans="1:2" ht="14.25" customHeight="1">
      <c r="A60" s="68" t="s">
        <v>98</v>
      </c>
      <c r="B60" s="39" t="s">
        <v>62</v>
      </c>
    </row>
    <row r="61" spans="1:2" ht="14.25" customHeight="1">
      <c r="A61" s="68" t="s">
        <v>99</v>
      </c>
      <c r="B61" s="39" t="s">
        <v>62</v>
      </c>
    </row>
    <row r="62" spans="1:2" ht="14.25" customHeight="1">
      <c r="A62" s="68" t="s">
        <v>46</v>
      </c>
      <c r="B62" s="155" t="s">
        <v>29</v>
      </c>
    </row>
    <row r="63" spans="1:2" ht="14.25" customHeight="1">
      <c r="A63" s="65" t="s">
        <v>47</v>
      </c>
      <c r="B63" s="155" t="s">
        <v>29</v>
      </c>
    </row>
    <row r="64" spans="1:2" ht="14.25" customHeight="1">
      <c r="A64" s="68" t="s">
        <v>635</v>
      </c>
      <c r="B64" s="155" t="s">
        <v>631</v>
      </c>
    </row>
    <row r="65" spans="1:2" ht="14.25" customHeight="1">
      <c r="A65" s="68" t="s">
        <v>636</v>
      </c>
      <c r="B65" s="155" t="s">
        <v>631</v>
      </c>
    </row>
    <row r="66" spans="1:2" ht="14.25" customHeight="1">
      <c r="A66" s="68" t="s">
        <v>637</v>
      </c>
      <c r="B66" s="155" t="s">
        <v>631</v>
      </c>
    </row>
    <row r="67" spans="1:2" ht="14.25" customHeight="1"/>
    <row r="68" spans="1:2" ht="14.25" customHeight="1"/>
    <row r="69" spans="1:2" ht="14.25" customHeight="1"/>
    <row r="70" spans="1:2" ht="14.25" customHeight="1"/>
    <row r="71" spans="1:2" ht="14.25" customHeight="1"/>
    <row r="72" spans="1:2" ht="14.25" customHeight="1"/>
    <row r="73" spans="1:2" ht="14.25" customHeight="1"/>
    <row r="74" spans="1:2" ht="14.25" customHeight="1"/>
    <row r="75" spans="1:2" ht="14.25" customHeight="1"/>
    <row r="76" spans="1:2" ht="14.25" customHeight="1"/>
    <row r="77" spans="1:2" ht="14.25" customHeight="1"/>
    <row r="78" spans="1:2" ht="14.25" customHeight="1"/>
    <row r="79" spans="1:2" ht="14.25" customHeight="1"/>
    <row r="80" spans="1:2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B66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AG4135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12.6640625" defaultRowHeight="15" customHeight="1" outlineLevelRow="1" outlineLevelCol="1"/>
  <cols>
    <col min="1" max="1" width="31.6640625" customWidth="1"/>
    <col min="2" max="2" width="18.109375" customWidth="1"/>
    <col min="3" max="3" width="31.21875" customWidth="1"/>
    <col min="4" max="6" width="14" customWidth="1" outlineLevel="1"/>
    <col min="7" max="7" width="17.77734375" customWidth="1" outlineLevel="1"/>
    <col min="8" max="8" width="32" customWidth="1" outlineLevel="1"/>
    <col min="9" max="9" width="17" customWidth="1" outlineLevel="1"/>
    <col min="10" max="10" width="15.44140625" customWidth="1" outlineLevel="1"/>
    <col min="11" max="11" width="23.44140625" customWidth="1" outlineLevel="1"/>
    <col min="12" max="12" width="14.44140625" customWidth="1" outlineLevel="1"/>
    <col min="13" max="13" width="14" customWidth="1" outlineLevel="1"/>
    <col min="14" max="14" width="14.44140625" customWidth="1" outlineLevel="1"/>
    <col min="15" max="17" width="14" customWidth="1" outlineLevel="1"/>
    <col min="18" max="18" width="21" customWidth="1" outlineLevel="1"/>
    <col min="19" max="19" width="18.33203125" customWidth="1" outlineLevel="1"/>
    <col min="20" max="25" width="14" customWidth="1" outlineLevel="1"/>
    <col min="26" max="26" width="16.44140625" customWidth="1" outlineLevel="1"/>
    <col min="27" max="27" width="14" customWidth="1" outlineLevel="1"/>
    <col min="28" max="28" width="14" customWidth="1"/>
    <col min="29" max="29" width="13.88671875" customWidth="1"/>
    <col min="30" max="30" width="12.44140625" customWidth="1"/>
    <col min="31" max="31" width="44.33203125" customWidth="1"/>
    <col min="32" max="32" width="8.6640625" customWidth="1"/>
    <col min="33" max="33" width="16" customWidth="1"/>
  </cols>
  <sheetData>
    <row r="1" spans="1:33" ht="14.25" customHeight="1">
      <c r="A1" s="277" t="s">
        <v>638</v>
      </c>
      <c r="B1" s="278"/>
      <c r="C1" s="279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AC1" s="157"/>
      <c r="AE1" s="286" t="s">
        <v>126</v>
      </c>
      <c r="AF1" s="268" t="s">
        <v>639</v>
      </c>
      <c r="AG1" s="269"/>
    </row>
    <row r="2" spans="1:33" ht="14.25" customHeight="1">
      <c r="A2" s="280"/>
      <c r="B2" s="281"/>
      <c r="C2" s="282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AC2" s="157"/>
      <c r="AE2" s="276"/>
      <c r="AF2" s="270" t="s">
        <v>640</v>
      </c>
      <c r="AG2" s="271"/>
    </row>
    <row r="3" spans="1:33" ht="14.25" customHeight="1">
      <c r="A3" s="280"/>
      <c r="B3" s="281"/>
      <c r="C3" s="282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E3" s="158" t="s">
        <v>641</v>
      </c>
      <c r="AF3" s="272">
        <f t="shared" ref="AF3:AF4" si="0">AC7</f>
        <v>12264.75</v>
      </c>
      <c r="AG3" s="273"/>
    </row>
    <row r="4" spans="1:33" ht="14.25" customHeight="1">
      <c r="A4" s="283"/>
      <c r="B4" s="284"/>
      <c r="C4" s="285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287" t="s">
        <v>639</v>
      </c>
      <c r="AC4" s="273"/>
      <c r="AE4" s="158" t="s">
        <v>642</v>
      </c>
      <c r="AF4" s="272">
        <f t="shared" si="0"/>
        <v>9220.9599999999991</v>
      </c>
      <c r="AG4" s="273"/>
    </row>
    <row r="5" spans="1:33" ht="14.25" customHeight="1">
      <c r="A5" s="290" t="s">
        <v>0</v>
      </c>
      <c r="B5" s="290" t="s">
        <v>643</v>
      </c>
      <c r="C5" s="290" t="s">
        <v>644</v>
      </c>
      <c r="D5" s="288">
        <v>45536</v>
      </c>
      <c r="E5" s="289"/>
      <c r="F5" s="288">
        <f>D5+31</f>
        <v>45567</v>
      </c>
      <c r="G5" s="289"/>
      <c r="H5" s="288">
        <f>F5+31</f>
        <v>45598</v>
      </c>
      <c r="I5" s="289"/>
      <c r="J5" s="288">
        <f>H5+31</f>
        <v>45629</v>
      </c>
      <c r="K5" s="289"/>
      <c r="L5" s="288">
        <f>J5+31</f>
        <v>45660</v>
      </c>
      <c r="M5" s="289"/>
      <c r="N5" s="288">
        <f>L5+31</f>
        <v>45691</v>
      </c>
      <c r="O5" s="289"/>
      <c r="P5" s="288">
        <f>N5+31</f>
        <v>45722</v>
      </c>
      <c r="Q5" s="289"/>
      <c r="R5" s="288">
        <f>P5+31</f>
        <v>45753</v>
      </c>
      <c r="S5" s="289"/>
      <c r="T5" s="288">
        <f>R5+31</f>
        <v>45784</v>
      </c>
      <c r="U5" s="289"/>
      <c r="V5" s="288">
        <f>T5+31</f>
        <v>45815</v>
      </c>
      <c r="W5" s="289"/>
      <c r="X5" s="288">
        <f>V5+31</f>
        <v>45846</v>
      </c>
      <c r="Y5" s="289"/>
      <c r="Z5" s="288">
        <f>X5+31</f>
        <v>45877</v>
      </c>
      <c r="AA5" s="289"/>
      <c r="AB5" s="288">
        <v>45908</v>
      </c>
      <c r="AC5" s="289"/>
      <c r="AE5" s="160" t="s">
        <v>645</v>
      </c>
      <c r="AF5" s="274">
        <f>SUM(AF3:AG4)</f>
        <v>21485.71</v>
      </c>
      <c r="AG5" s="273"/>
    </row>
    <row r="6" spans="1:33" ht="14.25" customHeight="1">
      <c r="A6" s="291"/>
      <c r="B6" s="291"/>
      <c r="C6" s="291"/>
      <c r="D6" s="161" t="s">
        <v>646</v>
      </c>
      <c r="E6" s="162" t="s">
        <v>640</v>
      </c>
      <c r="F6" s="161" t="s">
        <v>646</v>
      </c>
      <c r="G6" s="162" t="s">
        <v>640</v>
      </c>
      <c r="H6" s="161" t="s">
        <v>646</v>
      </c>
      <c r="I6" s="162" t="s">
        <v>640</v>
      </c>
      <c r="J6" s="161" t="s">
        <v>646</v>
      </c>
      <c r="K6" s="162" t="s">
        <v>640</v>
      </c>
      <c r="L6" s="161" t="s">
        <v>646</v>
      </c>
      <c r="M6" s="162" t="s">
        <v>640</v>
      </c>
      <c r="N6" s="161" t="s">
        <v>646</v>
      </c>
      <c r="O6" s="162" t="s">
        <v>640</v>
      </c>
      <c r="P6" s="161" t="s">
        <v>646</v>
      </c>
      <c r="Q6" s="162" t="s">
        <v>640</v>
      </c>
      <c r="R6" s="161" t="s">
        <v>646</v>
      </c>
      <c r="S6" s="162" t="s">
        <v>640</v>
      </c>
      <c r="T6" s="161" t="s">
        <v>646</v>
      </c>
      <c r="U6" s="162" t="s">
        <v>640</v>
      </c>
      <c r="V6" s="161" t="s">
        <v>646</v>
      </c>
      <c r="W6" s="162" t="s">
        <v>640</v>
      </c>
      <c r="X6" s="161" t="s">
        <v>646</v>
      </c>
      <c r="Y6" s="162" t="s">
        <v>640</v>
      </c>
      <c r="Z6" s="161" t="s">
        <v>646</v>
      </c>
      <c r="AA6" s="162" t="s">
        <v>640</v>
      </c>
      <c r="AB6" s="161" t="s">
        <v>646</v>
      </c>
      <c r="AC6" s="162" t="s">
        <v>640</v>
      </c>
    </row>
    <row r="7" spans="1:33" ht="14.25" customHeight="1">
      <c r="A7" s="64" t="s">
        <v>1</v>
      </c>
      <c r="B7" s="163" t="str">
        <f>VLOOKUP(A7,BASE!$A:$B,2,0)</f>
        <v>110222-2</v>
      </c>
      <c r="C7" s="64" t="s">
        <v>647</v>
      </c>
      <c r="D7" s="164">
        <v>12689.5</v>
      </c>
      <c r="E7" s="164">
        <v>223782.99</v>
      </c>
      <c r="F7" s="164">
        <v>223782.99</v>
      </c>
      <c r="G7" s="164">
        <v>372011.42</v>
      </c>
      <c r="H7" s="164">
        <v>372011.42</v>
      </c>
      <c r="I7" s="164">
        <v>71726.67</v>
      </c>
      <c r="J7" s="164">
        <v>71726.67</v>
      </c>
      <c r="K7" s="164">
        <v>108386.83</v>
      </c>
      <c r="L7" s="164">
        <v>108386.83</v>
      </c>
      <c r="M7" s="164">
        <v>69401.62</v>
      </c>
      <c r="N7" s="164">
        <v>69401.62</v>
      </c>
      <c r="O7" s="164">
        <v>103551.42</v>
      </c>
      <c r="P7" s="164">
        <v>103551.42</v>
      </c>
      <c r="Q7" s="164">
        <v>98688.33</v>
      </c>
      <c r="R7" s="164">
        <v>98688.33</v>
      </c>
      <c r="S7" s="164">
        <v>43440.07</v>
      </c>
      <c r="T7" s="164">
        <v>43440.07</v>
      </c>
      <c r="U7" s="164">
        <v>66733.119999999995</v>
      </c>
      <c r="V7" s="164">
        <v>66733.119999999995</v>
      </c>
      <c r="W7" s="164">
        <v>25586.5</v>
      </c>
      <c r="X7" s="164">
        <v>25586.5</v>
      </c>
      <c r="Y7" s="164">
        <v>45757.96</v>
      </c>
      <c r="Z7" s="164">
        <v>45757.96</v>
      </c>
      <c r="AA7" s="164">
        <v>40355.279999999999</v>
      </c>
      <c r="AB7" s="164">
        <v>40355.279999999999</v>
      </c>
      <c r="AC7" s="164">
        <v>12264.75</v>
      </c>
    </row>
    <row r="8" spans="1:33" ht="14.25" customHeight="1">
      <c r="A8" s="64" t="s">
        <v>1</v>
      </c>
      <c r="B8" s="163" t="str">
        <f>VLOOKUP(A8,BASE!$A:$B,2,0)</f>
        <v>110222-2</v>
      </c>
      <c r="C8" s="64" t="s">
        <v>648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272000.27</v>
      </c>
      <c r="J8" s="164">
        <v>272000.27</v>
      </c>
      <c r="K8" s="164">
        <v>273244.23</v>
      </c>
      <c r="L8" s="164">
        <v>273244.23</v>
      </c>
      <c r="M8" s="164">
        <v>274599.01</v>
      </c>
      <c r="N8" s="164">
        <v>274599.01</v>
      </c>
      <c r="O8" s="164">
        <v>149017.92000000001</v>
      </c>
      <c r="P8" s="164">
        <v>149017.92000000001</v>
      </c>
      <c r="Q8" s="164">
        <v>149681.85</v>
      </c>
      <c r="R8" s="164">
        <v>149681.85</v>
      </c>
      <c r="S8" s="164">
        <v>150460.92000000001</v>
      </c>
      <c r="T8" s="164">
        <v>150460.92000000001</v>
      </c>
      <c r="U8" s="164">
        <v>104831.78</v>
      </c>
      <c r="V8" s="164">
        <v>104831.78</v>
      </c>
      <c r="W8" s="164">
        <v>139380.24</v>
      </c>
      <c r="X8" s="164">
        <v>139380.24</v>
      </c>
      <c r="Y8" s="164">
        <v>72305.11</v>
      </c>
      <c r="Z8" s="164">
        <v>72305.11</v>
      </c>
      <c r="AA8" s="164">
        <v>9173.11</v>
      </c>
      <c r="AB8" s="164">
        <v>9173.11</v>
      </c>
      <c r="AC8" s="164">
        <v>9220.9599999999991</v>
      </c>
      <c r="AE8" s="286" t="s">
        <v>132</v>
      </c>
      <c r="AF8" s="268" t="s">
        <v>639</v>
      </c>
      <c r="AG8" s="269"/>
    </row>
    <row r="9" spans="1:33" ht="14.25" customHeight="1">
      <c r="A9" s="64" t="s">
        <v>132</v>
      </c>
      <c r="B9" s="163" t="str">
        <f>VLOOKUP(A9,BASE!$A:$B,2,0)</f>
        <v>81181-5</v>
      </c>
      <c r="C9" s="64" t="s">
        <v>647</v>
      </c>
      <c r="D9" s="164">
        <v>5111.21</v>
      </c>
      <c r="E9" s="164">
        <v>2566.63</v>
      </c>
      <c r="F9" s="164">
        <v>2566.63</v>
      </c>
      <c r="G9" s="164">
        <v>2939.89</v>
      </c>
      <c r="H9" s="164">
        <v>2939.89</v>
      </c>
      <c r="I9" s="164">
        <v>2027.8</v>
      </c>
      <c r="J9" s="164">
        <v>2027.8</v>
      </c>
      <c r="K9" s="164">
        <v>534.19000000000005</v>
      </c>
      <c r="L9" s="164">
        <v>534.19000000000005</v>
      </c>
      <c r="M9" s="164">
        <v>14306.44</v>
      </c>
      <c r="N9" s="164">
        <v>14306.44</v>
      </c>
      <c r="O9" s="164">
        <v>8371</v>
      </c>
      <c r="P9" s="164">
        <v>8371</v>
      </c>
      <c r="Q9" s="164">
        <v>17447.55</v>
      </c>
      <c r="R9" s="164">
        <v>17447.55</v>
      </c>
      <c r="S9" s="164">
        <v>13838.86</v>
      </c>
      <c r="T9" s="164">
        <v>13838.86</v>
      </c>
      <c r="U9" s="164">
        <v>16990.39</v>
      </c>
      <c r="V9" s="164">
        <v>16990.39</v>
      </c>
      <c r="W9" s="164">
        <v>15375.63</v>
      </c>
      <c r="X9" s="164">
        <v>15375.63</v>
      </c>
      <c r="Y9" s="164">
        <v>11761.2</v>
      </c>
      <c r="Z9" s="164">
        <v>11761.2</v>
      </c>
      <c r="AA9" s="164">
        <v>9323.2900000000009</v>
      </c>
      <c r="AB9" s="164">
        <v>9323.2900000000009</v>
      </c>
      <c r="AC9" s="164">
        <v>70548.740000000005</v>
      </c>
      <c r="AE9" s="276"/>
      <c r="AF9" s="270" t="s">
        <v>640</v>
      </c>
      <c r="AG9" s="271"/>
    </row>
    <row r="10" spans="1:33" ht="14.25" customHeight="1">
      <c r="A10" s="64" t="s">
        <v>132</v>
      </c>
      <c r="B10" s="163" t="str">
        <f>VLOOKUP(A10,BASE!$A:$B,2,0)</f>
        <v>81181-5</v>
      </c>
      <c r="C10" s="64" t="s">
        <v>648</v>
      </c>
      <c r="D10" s="164">
        <v>110377.1</v>
      </c>
      <c r="E10" s="164">
        <v>83463.62</v>
      </c>
      <c r="F10" s="164">
        <v>83463.62</v>
      </c>
      <c r="G10" s="164">
        <v>89791.039999999994</v>
      </c>
      <c r="H10" s="164">
        <v>89791.039999999994</v>
      </c>
      <c r="I10" s="164">
        <v>83713.03</v>
      </c>
      <c r="J10" s="164">
        <v>83713.03</v>
      </c>
      <c r="K10" s="164">
        <v>55006.46</v>
      </c>
      <c r="L10" s="164">
        <v>55006.46</v>
      </c>
      <c r="M10" s="164">
        <v>55245.14</v>
      </c>
      <c r="N10" s="164">
        <v>55245.14</v>
      </c>
      <c r="O10" s="164">
        <v>65714.100000000006</v>
      </c>
      <c r="P10" s="164">
        <v>65714.100000000006</v>
      </c>
      <c r="Q10" s="164">
        <v>66031.210000000006</v>
      </c>
      <c r="R10" s="164">
        <v>66031.210000000006</v>
      </c>
      <c r="S10" s="164">
        <v>78271.600000000006</v>
      </c>
      <c r="T10" s="164">
        <v>78271.600000000006</v>
      </c>
      <c r="U10" s="164">
        <v>84631.44</v>
      </c>
      <c r="V10" s="164">
        <v>84631.44</v>
      </c>
      <c r="W10" s="164">
        <v>91032.41</v>
      </c>
      <c r="X10" s="164">
        <v>91032.41</v>
      </c>
      <c r="Y10" s="164">
        <v>97465.78</v>
      </c>
      <c r="Z10" s="164">
        <v>97465.78</v>
      </c>
      <c r="AA10" s="164">
        <v>100182.69</v>
      </c>
      <c r="AB10" s="164">
        <v>100182.69</v>
      </c>
      <c r="AC10" s="164">
        <v>100567.34</v>
      </c>
      <c r="AE10" s="158" t="s">
        <v>641</v>
      </c>
      <c r="AF10" s="272">
        <f t="shared" ref="AF10:AF11" si="1">AC9</f>
        <v>70548.740000000005</v>
      </c>
      <c r="AG10" s="273"/>
    </row>
    <row r="11" spans="1:33" ht="14.25" customHeight="1">
      <c r="A11" s="64" t="s">
        <v>122</v>
      </c>
      <c r="B11" s="163" t="str">
        <f>VLOOKUP(A11,BASE!$A:$B,2,0)</f>
        <v>82865-3</v>
      </c>
      <c r="C11" s="64" t="s">
        <v>647</v>
      </c>
      <c r="D11" s="164">
        <v>224522.11</v>
      </c>
      <c r="E11" s="164">
        <v>185849.65</v>
      </c>
      <c r="F11" s="164">
        <v>185849.65</v>
      </c>
      <c r="G11" s="164">
        <v>285080.90000000002</v>
      </c>
      <c r="H11" s="164">
        <v>285080.90000000002</v>
      </c>
      <c r="I11" s="164">
        <v>353968.71</v>
      </c>
      <c r="J11" s="164">
        <v>353968.71</v>
      </c>
      <c r="K11" s="164">
        <v>360478.97</v>
      </c>
      <c r="L11" s="164">
        <v>360478.97</v>
      </c>
      <c r="M11" s="164">
        <v>100</v>
      </c>
      <c r="N11" s="164">
        <v>100</v>
      </c>
      <c r="O11" s="164">
        <v>33999.43</v>
      </c>
      <c r="P11" s="164">
        <v>33999.43</v>
      </c>
      <c r="Q11" s="164">
        <v>61066.2</v>
      </c>
      <c r="R11" s="164">
        <v>61066.2</v>
      </c>
      <c r="S11" s="164">
        <v>62565.55</v>
      </c>
      <c r="T11" s="164">
        <v>62565.55</v>
      </c>
      <c r="U11" s="164">
        <v>1</v>
      </c>
      <c r="V11" s="164">
        <v>1</v>
      </c>
      <c r="W11" s="164">
        <v>1</v>
      </c>
      <c r="X11" s="164">
        <v>1</v>
      </c>
      <c r="Y11" s="164">
        <v>129799.61</v>
      </c>
      <c r="Z11" s="164">
        <v>129799.61</v>
      </c>
      <c r="AA11" s="164">
        <v>133294.89000000001</v>
      </c>
      <c r="AB11" s="164">
        <v>133294.89000000001</v>
      </c>
      <c r="AC11" s="164">
        <v>286668.26</v>
      </c>
      <c r="AE11" s="158" t="s">
        <v>642</v>
      </c>
      <c r="AF11" s="272">
        <f t="shared" si="1"/>
        <v>100567.34</v>
      </c>
      <c r="AG11" s="273"/>
    </row>
    <row r="12" spans="1:33" ht="14.25" customHeight="1">
      <c r="A12" s="64" t="s">
        <v>122</v>
      </c>
      <c r="B12" s="163" t="str">
        <f>VLOOKUP(A12,BASE!$A:$B,2,0)</f>
        <v>82865-3</v>
      </c>
      <c r="C12" s="64" t="s">
        <v>649</v>
      </c>
      <c r="D12" s="164">
        <v>52343.88</v>
      </c>
      <c r="E12" s="164">
        <v>52776.17</v>
      </c>
      <c r="F12" s="164">
        <v>52776.17</v>
      </c>
      <c r="G12" s="164">
        <v>53261</v>
      </c>
      <c r="H12" s="164">
        <v>53261</v>
      </c>
      <c r="I12" s="164">
        <v>53678.16</v>
      </c>
      <c r="J12" s="164">
        <v>53678.16</v>
      </c>
      <c r="K12" s="164">
        <v>54171.21</v>
      </c>
      <c r="L12" s="164">
        <v>54171.21</v>
      </c>
      <c r="M12" s="164">
        <v>518776.41</v>
      </c>
      <c r="N12" s="164">
        <v>518776.41</v>
      </c>
      <c r="O12" s="164">
        <v>509359.27</v>
      </c>
      <c r="P12" s="164">
        <v>509359.27</v>
      </c>
      <c r="Q12" s="164">
        <v>512060.53</v>
      </c>
      <c r="R12" s="164">
        <v>512060.53</v>
      </c>
      <c r="S12" s="164">
        <v>515046.42</v>
      </c>
      <c r="T12" s="164">
        <v>515046.42</v>
      </c>
      <c r="U12" s="164">
        <v>390710.03</v>
      </c>
      <c r="V12" s="164">
        <v>390710.03</v>
      </c>
      <c r="W12" s="164">
        <v>203385.71</v>
      </c>
      <c r="X12" s="164">
        <v>203385.71</v>
      </c>
      <c r="Y12" s="164">
        <v>205993.29</v>
      </c>
      <c r="Z12" s="164">
        <v>205993.29</v>
      </c>
      <c r="AA12" s="164">
        <v>207694.69</v>
      </c>
      <c r="AB12" s="164">
        <v>207694.69</v>
      </c>
      <c r="AC12" s="164">
        <v>261905.72</v>
      </c>
      <c r="AE12" s="160" t="s">
        <v>645</v>
      </c>
      <c r="AF12" s="274">
        <f>SUM(AF10:AG11)</f>
        <v>171116.08000000002</v>
      </c>
      <c r="AG12" s="273"/>
    </row>
    <row r="13" spans="1:33" ht="14.25" customHeight="1">
      <c r="A13" s="64" t="s">
        <v>122</v>
      </c>
      <c r="B13" s="163" t="str">
        <f>VLOOKUP(A13,BASE!$A:$B,2,0)</f>
        <v>82865-3</v>
      </c>
      <c r="C13" s="64" t="s">
        <v>648</v>
      </c>
      <c r="D13" s="164">
        <v>164035.81</v>
      </c>
      <c r="E13" s="164">
        <v>156137.14000000001</v>
      </c>
      <c r="F13" s="164">
        <v>156137.14000000001</v>
      </c>
      <c r="G13" s="164">
        <v>167613.17000000001</v>
      </c>
      <c r="H13" s="164">
        <v>167613.17000000001</v>
      </c>
      <c r="I13" s="164">
        <v>155551.62</v>
      </c>
      <c r="J13" s="164">
        <v>155551.62</v>
      </c>
      <c r="K13" s="164">
        <v>99787.46</v>
      </c>
      <c r="L13" s="164">
        <v>99787.46</v>
      </c>
      <c r="M13" s="164">
        <v>100179.2</v>
      </c>
      <c r="N13" s="164">
        <v>100179.2</v>
      </c>
      <c r="O13" s="164">
        <v>100179.2</v>
      </c>
      <c r="P13" s="164">
        <v>100179.2</v>
      </c>
      <c r="Q13" s="164">
        <v>102197.72</v>
      </c>
      <c r="R13" s="164">
        <v>102197.72</v>
      </c>
      <c r="S13" s="164">
        <v>124804.58</v>
      </c>
      <c r="T13" s="164">
        <v>124804.58</v>
      </c>
      <c r="U13" s="164">
        <v>137597.31</v>
      </c>
      <c r="V13" s="164">
        <v>137597.31</v>
      </c>
      <c r="W13" s="164">
        <v>151072.51</v>
      </c>
      <c r="X13" s="164">
        <v>151072.51</v>
      </c>
      <c r="Y13" s="164">
        <v>164016.20000000001</v>
      </c>
      <c r="Z13" s="164">
        <v>164016.20000000001</v>
      </c>
      <c r="AA13" s="164">
        <v>138340.09</v>
      </c>
      <c r="AB13" s="164">
        <v>138340.09</v>
      </c>
      <c r="AC13" s="164">
        <f>138920.4+64</f>
        <v>138984.4</v>
      </c>
    </row>
    <row r="14" spans="1:33" ht="14.25" customHeight="1">
      <c r="A14" s="64" t="s">
        <v>650</v>
      </c>
      <c r="B14" s="163" t="str">
        <f>VLOOKUP(A14,BASE!$A:$B,2,0)</f>
        <v>78043-X</v>
      </c>
      <c r="C14" s="64" t="s">
        <v>647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150000</v>
      </c>
      <c r="L14" s="164">
        <v>150000</v>
      </c>
      <c r="M14" s="164">
        <v>150000</v>
      </c>
      <c r="N14" s="164">
        <v>150000</v>
      </c>
      <c r="O14" s="164">
        <v>150000</v>
      </c>
      <c r="P14" s="164">
        <v>150000</v>
      </c>
      <c r="Q14" s="164">
        <v>150000</v>
      </c>
      <c r="R14" s="164">
        <v>150000</v>
      </c>
      <c r="S14" s="164">
        <v>150000</v>
      </c>
      <c r="T14" s="164">
        <v>150000</v>
      </c>
      <c r="U14" s="164">
        <v>132859.35</v>
      </c>
      <c r="V14" s="164">
        <v>132859.35</v>
      </c>
      <c r="W14" s="164">
        <v>109619.26</v>
      </c>
      <c r="X14" s="164">
        <v>109619.26</v>
      </c>
      <c r="Y14" s="164">
        <v>89918.86</v>
      </c>
      <c r="Z14" s="164">
        <v>89918.86</v>
      </c>
      <c r="AA14" s="164">
        <v>60699.78</v>
      </c>
      <c r="AB14" s="164">
        <v>60699.78</v>
      </c>
      <c r="AC14" s="164">
        <v>61721.4</v>
      </c>
      <c r="AE14" s="286" t="s">
        <v>122</v>
      </c>
      <c r="AF14" s="268" t="s">
        <v>639</v>
      </c>
      <c r="AG14" s="269"/>
    </row>
    <row r="15" spans="1:33" ht="14.25" customHeight="1">
      <c r="A15" s="64" t="s">
        <v>651</v>
      </c>
      <c r="B15" s="163" t="str">
        <f>VLOOKUP(A15,BASE!$A:$B,2,0)</f>
        <v>78085-5</v>
      </c>
      <c r="C15" s="64" t="s">
        <v>647</v>
      </c>
      <c r="D15" s="164">
        <v>285656.07</v>
      </c>
      <c r="E15" s="164">
        <v>254307.29</v>
      </c>
      <c r="F15" s="164">
        <v>254307.29</v>
      </c>
      <c r="G15" s="164">
        <v>190352.03</v>
      </c>
      <c r="H15" s="164">
        <v>190352.03</v>
      </c>
      <c r="I15" s="164">
        <v>138829.74</v>
      </c>
      <c r="J15" s="164">
        <v>138829.74</v>
      </c>
      <c r="K15" s="164">
        <v>132594.56</v>
      </c>
      <c r="L15" s="164">
        <v>132594.56</v>
      </c>
      <c r="M15" s="164">
        <v>97744.31</v>
      </c>
      <c r="N15" s="164">
        <v>97744.31</v>
      </c>
      <c r="O15" s="164">
        <v>46169.42</v>
      </c>
      <c r="P15" s="164">
        <v>46169.42</v>
      </c>
      <c r="Q15" s="164">
        <v>319503.93</v>
      </c>
      <c r="R15" s="164">
        <v>319503.93</v>
      </c>
      <c r="S15" s="164">
        <v>272406.62</v>
      </c>
      <c r="T15" s="164">
        <v>272406.62</v>
      </c>
      <c r="U15" s="164">
        <v>213306.8</v>
      </c>
      <c r="V15" s="164">
        <v>213306.8</v>
      </c>
      <c r="W15" s="164">
        <v>86673.95</v>
      </c>
      <c r="X15" s="164">
        <v>86673.95</v>
      </c>
      <c r="Y15" s="164">
        <v>88203.6</v>
      </c>
      <c r="Z15" s="164">
        <v>88203.6</v>
      </c>
      <c r="AA15" s="164">
        <v>88203.6</v>
      </c>
      <c r="AB15" s="164">
        <v>88203.6</v>
      </c>
      <c r="AC15" s="164">
        <v>0</v>
      </c>
      <c r="AE15" s="276"/>
      <c r="AF15" s="270" t="s">
        <v>640</v>
      </c>
      <c r="AG15" s="271"/>
    </row>
    <row r="16" spans="1:33" ht="14.25" customHeight="1">
      <c r="A16" s="64" t="s">
        <v>652</v>
      </c>
      <c r="B16" s="163" t="str">
        <f>VLOOKUP(A16,BASE!$A:$B,2,0)</f>
        <v>110192-7</v>
      </c>
      <c r="C16" s="64" t="s">
        <v>648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144332.26999999999</v>
      </c>
      <c r="Y16" s="164">
        <v>46158.75</v>
      </c>
      <c r="Z16" s="164">
        <v>46158.75</v>
      </c>
      <c r="AA16" s="164">
        <v>23248.74</v>
      </c>
      <c r="AB16" s="164">
        <v>23248.74</v>
      </c>
      <c r="AC16" s="164">
        <v>23370.37</v>
      </c>
      <c r="AE16" s="158" t="s">
        <v>641</v>
      </c>
      <c r="AF16" s="272">
        <f t="shared" ref="AF16:AF18" si="2">AC11</f>
        <v>286668.26</v>
      </c>
      <c r="AG16" s="273"/>
    </row>
    <row r="17" spans="1:33" ht="14.25" customHeight="1">
      <c r="A17" s="165" t="s">
        <v>653</v>
      </c>
      <c r="B17" s="166" t="str">
        <f>VLOOKUP(A17,BASE!$A:$B,2,0)</f>
        <v>77847-8</v>
      </c>
      <c r="C17" s="165" t="s">
        <v>647</v>
      </c>
      <c r="D17" s="164">
        <v>100000</v>
      </c>
      <c r="E17" s="164">
        <v>100000</v>
      </c>
      <c r="F17" s="164">
        <v>100000</v>
      </c>
      <c r="G17" s="164">
        <v>100000</v>
      </c>
      <c r="H17" s="164">
        <v>100000</v>
      </c>
      <c r="I17" s="164">
        <v>100000</v>
      </c>
      <c r="J17" s="164">
        <v>100000</v>
      </c>
      <c r="K17" s="164">
        <v>80500</v>
      </c>
      <c r="L17" s="164">
        <v>80500</v>
      </c>
      <c r="M17" s="164">
        <v>80500</v>
      </c>
      <c r="N17" s="164">
        <v>80500</v>
      </c>
      <c r="O17" s="164">
        <v>73500</v>
      </c>
      <c r="P17" s="164">
        <v>73500</v>
      </c>
      <c r="Q17" s="164">
        <v>68400</v>
      </c>
      <c r="R17" s="164">
        <v>68400</v>
      </c>
      <c r="S17" s="164">
        <v>19161.03</v>
      </c>
      <c r="T17" s="164">
        <v>19161.03</v>
      </c>
      <c r="U17" s="164">
        <v>17561.03</v>
      </c>
      <c r="V17" s="164">
        <v>17561.03</v>
      </c>
      <c r="W17" s="164">
        <v>14211.03</v>
      </c>
      <c r="X17" s="164">
        <v>14211.03</v>
      </c>
      <c r="Y17" s="164">
        <v>12611.03</v>
      </c>
      <c r="Z17" s="164">
        <v>12611.03</v>
      </c>
      <c r="AA17" s="164">
        <v>12611.03</v>
      </c>
      <c r="AB17" s="164">
        <v>12611.03</v>
      </c>
      <c r="AC17" s="164">
        <v>12741.17</v>
      </c>
      <c r="AE17" s="158" t="s">
        <v>654</v>
      </c>
      <c r="AF17" s="272">
        <f t="shared" si="2"/>
        <v>261905.72</v>
      </c>
      <c r="AG17" s="273"/>
    </row>
    <row r="18" spans="1:33" ht="14.25" customHeight="1">
      <c r="A18" s="292" t="s">
        <v>655</v>
      </c>
      <c r="B18" s="293"/>
      <c r="C18" s="293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8">
        <f>SUM(AC7:AC17)</f>
        <v>977993.1100000001</v>
      </c>
      <c r="AE18" s="158" t="s">
        <v>642</v>
      </c>
      <c r="AF18" s="272">
        <f t="shared" si="2"/>
        <v>138984.4</v>
      </c>
      <c r="AG18" s="273"/>
    </row>
    <row r="19" spans="1:33" ht="14.25" customHeight="1">
      <c r="C19" s="109"/>
      <c r="AE19" s="160" t="s">
        <v>645</v>
      </c>
      <c r="AF19" s="274">
        <f>SUM(AF16:AG18)</f>
        <v>687558.38</v>
      </c>
      <c r="AG19" s="273"/>
    </row>
    <row r="20" spans="1:33" ht="14.25" customHeight="1">
      <c r="A20" s="8" t="s">
        <v>656</v>
      </c>
      <c r="C20" s="109"/>
    </row>
    <row r="21" spans="1:33" ht="14.25" customHeight="1" outlineLevel="1">
      <c r="C21" s="109"/>
    </row>
    <row r="22" spans="1:33" ht="14.25" customHeight="1" outlineLevel="1">
      <c r="A22" s="169" t="s">
        <v>657</v>
      </c>
      <c r="B22" s="169" t="s">
        <v>658</v>
      </c>
      <c r="C22" s="169" t="s">
        <v>659</v>
      </c>
      <c r="D22" s="169" t="s">
        <v>107</v>
      </c>
      <c r="E22" s="170" t="s">
        <v>108</v>
      </c>
      <c r="F22" s="170" t="s">
        <v>109</v>
      </c>
      <c r="G22" s="171" t="s">
        <v>110</v>
      </c>
      <c r="H22" s="96" t="s">
        <v>660</v>
      </c>
      <c r="I22" s="172" t="s">
        <v>114</v>
      </c>
      <c r="J22" s="170" t="s">
        <v>117</v>
      </c>
      <c r="K22" s="169" t="s">
        <v>106</v>
      </c>
      <c r="L22" s="169" t="s">
        <v>661</v>
      </c>
      <c r="M22" s="169" t="s">
        <v>588</v>
      </c>
      <c r="N22" s="173" t="s">
        <v>118</v>
      </c>
      <c r="O22" s="173" t="s">
        <v>119</v>
      </c>
      <c r="P22" s="173" t="s">
        <v>120</v>
      </c>
    </row>
    <row r="23" spans="1:33" ht="14.25" hidden="1" customHeight="1" outlineLevel="1">
      <c r="A23" s="64" t="s">
        <v>1</v>
      </c>
      <c r="B23" s="163" t="s">
        <v>662</v>
      </c>
      <c r="C23" s="174" t="s">
        <v>647</v>
      </c>
      <c r="D23" s="68">
        <v>45660</v>
      </c>
      <c r="E23" s="66">
        <f t="shared" ref="E23:E277" si="3">MONTH(D23)</f>
        <v>1</v>
      </c>
      <c r="F23" s="66">
        <f t="shared" ref="F23:F277" si="4">YEAR(D23)</f>
        <v>2025</v>
      </c>
      <c r="G23" s="67">
        <f t="shared" ref="G23:G277" si="5">(E23&amp;"/"&amp;F23)*1</f>
        <v>45658</v>
      </c>
      <c r="H23" s="26" t="s">
        <v>663</v>
      </c>
      <c r="I23" s="66" t="s">
        <v>27</v>
      </c>
      <c r="J23" s="69" t="s">
        <v>27</v>
      </c>
      <c r="K23" s="69" t="s">
        <v>27</v>
      </c>
      <c r="L23" s="69" t="s">
        <v>664</v>
      </c>
      <c r="M23" s="69" t="s">
        <v>604</v>
      </c>
      <c r="N23" s="71">
        <v>0</v>
      </c>
      <c r="O23" s="74">
        <v>0</v>
      </c>
      <c r="P23" s="175">
        <v>108386.83</v>
      </c>
    </row>
    <row r="24" spans="1:33" ht="14.25" hidden="1" customHeight="1" outlineLevel="1">
      <c r="A24" s="64" t="s">
        <v>1</v>
      </c>
      <c r="B24" s="163" t="s">
        <v>662</v>
      </c>
      <c r="C24" s="174" t="s">
        <v>647</v>
      </c>
      <c r="D24" s="68">
        <v>45660</v>
      </c>
      <c r="E24" s="66">
        <f t="shared" si="3"/>
        <v>1</v>
      </c>
      <c r="F24" s="66">
        <f t="shared" si="4"/>
        <v>2025</v>
      </c>
      <c r="G24" s="67">
        <f t="shared" si="5"/>
        <v>45658</v>
      </c>
      <c r="H24" s="26" t="s">
        <v>138</v>
      </c>
      <c r="I24" s="66" t="s">
        <v>139</v>
      </c>
      <c r="J24" s="69" t="s">
        <v>27</v>
      </c>
      <c r="K24" s="69" t="s">
        <v>137</v>
      </c>
      <c r="L24" s="69" t="s">
        <v>664</v>
      </c>
      <c r="M24" s="69" t="s">
        <v>604</v>
      </c>
      <c r="N24" s="71">
        <v>0.16</v>
      </c>
      <c r="O24" s="74">
        <v>0</v>
      </c>
      <c r="P24" s="175">
        <f t="shared" ref="P24:P278" si="6">P23+N24-O24</f>
        <v>108386.99</v>
      </c>
    </row>
    <row r="25" spans="1:33" ht="14.25" hidden="1" customHeight="1" outlineLevel="1">
      <c r="A25" s="64" t="s">
        <v>1</v>
      </c>
      <c r="B25" s="163" t="s">
        <v>662</v>
      </c>
      <c r="C25" s="174" t="s">
        <v>647</v>
      </c>
      <c r="D25" s="68">
        <v>45660</v>
      </c>
      <c r="E25" s="66">
        <f t="shared" si="3"/>
        <v>1</v>
      </c>
      <c r="F25" s="66">
        <f t="shared" si="4"/>
        <v>2025</v>
      </c>
      <c r="G25" s="67">
        <f t="shared" si="5"/>
        <v>45658</v>
      </c>
      <c r="H25" s="26" t="s">
        <v>138</v>
      </c>
      <c r="I25" s="66" t="s">
        <v>139</v>
      </c>
      <c r="J25" s="69" t="s">
        <v>27</v>
      </c>
      <c r="K25" s="69" t="s">
        <v>137</v>
      </c>
      <c r="L25" s="69" t="s">
        <v>664</v>
      </c>
      <c r="M25" s="69" t="s">
        <v>604</v>
      </c>
      <c r="N25" s="71">
        <v>0.68</v>
      </c>
      <c r="O25" s="74">
        <v>0</v>
      </c>
      <c r="P25" s="175">
        <f t="shared" si="6"/>
        <v>108387.67</v>
      </c>
    </row>
    <row r="26" spans="1:33" ht="14.25" hidden="1" customHeight="1" outlineLevel="1">
      <c r="A26" s="64" t="s">
        <v>1</v>
      </c>
      <c r="B26" s="163" t="s">
        <v>662</v>
      </c>
      <c r="C26" s="174" t="s">
        <v>647</v>
      </c>
      <c r="D26" s="68">
        <v>45660</v>
      </c>
      <c r="E26" s="66">
        <f t="shared" si="3"/>
        <v>1</v>
      </c>
      <c r="F26" s="66">
        <f t="shared" si="4"/>
        <v>2025</v>
      </c>
      <c r="G26" s="67">
        <f t="shared" si="5"/>
        <v>45658</v>
      </c>
      <c r="H26" s="26" t="s">
        <v>138</v>
      </c>
      <c r="I26" s="66" t="s">
        <v>139</v>
      </c>
      <c r="J26" s="69" t="s">
        <v>27</v>
      </c>
      <c r="K26" s="69" t="s">
        <v>137</v>
      </c>
      <c r="L26" s="69" t="s">
        <v>664</v>
      </c>
      <c r="M26" s="69" t="s">
        <v>604</v>
      </c>
      <c r="N26" s="71">
        <v>4.8499999999999996</v>
      </c>
      <c r="O26" s="74">
        <v>0</v>
      </c>
      <c r="P26" s="175">
        <f t="shared" si="6"/>
        <v>108392.52</v>
      </c>
    </row>
    <row r="27" spans="1:33" ht="14.25" hidden="1" customHeight="1" outlineLevel="1">
      <c r="A27" s="64" t="s">
        <v>1</v>
      </c>
      <c r="B27" s="163" t="s">
        <v>662</v>
      </c>
      <c r="C27" s="174" t="s">
        <v>647</v>
      </c>
      <c r="D27" s="68">
        <v>45660</v>
      </c>
      <c r="E27" s="66">
        <f t="shared" si="3"/>
        <v>1</v>
      </c>
      <c r="F27" s="66">
        <f t="shared" si="4"/>
        <v>2025</v>
      </c>
      <c r="G27" s="67">
        <f t="shared" si="5"/>
        <v>45658</v>
      </c>
      <c r="H27" s="26" t="s">
        <v>69</v>
      </c>
      <c r="I27" s="66" t="s">
        <v>665</v>
      </c>
      <c r="J27" s="69" t="s">
        <v>27</v>
      </c>
      <c r="K27" s="69" t="s">
        <v>137</v>
      </c>
      <c r="L27" s="69" t="s">
        <v>666</v>
      </c>
      <c r="M27" s="69" t="s">
        <v>28</v>
      </c>
      <c r="N27" s="71">
        <v>0</v>
      </c>
      <c r="O27" s="74">
        <v>25000</v>
      </c>
      <c r="P27" s="175">
        <f t="shared" si="6"/>
        <v>83392.52</v>
      </c>
    </row>
    <row r="28" spans="1:33" ht="14.25" customHeight="1" outlineLevel="1">
      <c r="A28" s="64" t="s">
        <v>1</v>
      </c>
      <c r="B28" s="163" t="s">
        <v>662</v>
      </c>
      <c r="C28" s="174" t="s">
        <v>647</v>
      </c>
      <c r="D28" s="68">
        <v>45663</v>
      </c>
      <c r="E28" s="66">
        <f t="shared" si="3"/>
        <v>1</v>
      </c>
      <c r="F28" s="66">
        <f t="shared" si="4"/>
        <v>2025</v>
      </c>
      <c r="G28" s="67">
        <f t="shared" si="5"/>
        <v>45658</v>
      </c>
      <c r="H28" s="26" t="s">
        <v>667</v>
      </c>
      <c r="I28" s="66" t="s">
        <v>136</v>
      </c>
      <c r="J28" s="69" t="s">
        <v>27</v>
      </c>
      <c r="K28" s="69" t="s">
        <v>137</v>
      </c>
      <c r="L28" s="69" t="s">
        <v>666</v>
      </c>
      <c r="M28" s="69" t="s">
        <v>604</v>
      </c>
      <c r="N28" s="71">
        <v>250.03</v>
      </c>
      <c r="O28" s="74">
        <v>0</v>
      </c>
      <c r="P28" s="175">
        <f t="shared" si="6"/>
        <v>83642.55</v>
      </c>
    </row>
    <row r="29" spans="1:33" ht="14.25" customHeight="1" outlineLevel="1">
      <c r="A29" s="64" t="s">
        <v>1</v>
      </c>
      <c r="B29" s="163" t="s">
        <v>662</v>
      </c>
      <c r="C29" s="174" t="s">
        <v>647</v>
      </c>
      <c r="D29" s="68">
        <v>45663</v>
      </c>
      <c r="E29" s="66">
        <f t="shared" si="3"/>
        <v>1</v>
      </c>
      <c r="F29" s="66">
        <f t="shared" si="4"/>
        <v>2025</v>
      </c>
      <c r="G29" s="67">
        <f t="shared" si="5"/>
        <v>45658</v>
      </c>
      <c r="H29" s="26" t="s">
        <v>667</v>
      </c>
      <c r="I29" s="66" t="s">
        <v>668</v>
      </c>
      <c r="J29" s="69" t="s">
        <v>27</v>
      </c>
      <c r="K29" s="69" t="s">
        <v>137</v>
      </c>
      <c r="L29" s="69" t="s">
        <v>666</v>
      </c>
      <c r="M29" s="69" t="s">
        <v>604</v>
      </c>
      <c r="N29" s="71">
        <v>90</v>
      </c>
      <c r="O29" s="74">
        <v>0</v>
      </c>
      <c r="P29" s="175">
        <f t="shared" si="6"/>
        <v>83732.55</v>
      </c>
    </row>
    <row r="30" spans="1:33" ht="14.25" hidden="1" customHeight="1" outlineLevel="1">
      <c r="A30" s="64" t="s">
        <v>1</v>
      </c>
      <c r="B30" s="163" t="s">
        <v>662</v>
      </c>
      <c r="C30" s="174" t="s">
        <v>647</v>
      </c>
      <c r="D30" s="68">
        <v>45663</v>
      </c>
      <c r="E30" s="66">
        <f t="shared" si="3"/>
        <v>1</v>
      </c>
      <c r="F30" s="66">
        <f t="shared" si="4"/>
        <v>2025</v>
      </c>
      <c r="G30" s="67">
        <f t="shared" si="5"/>
        <v>45658</v>
      </c>
      <c r="H30" s="26" t="s">
        <v>138</v>
      </c>
      <c r="I30" s="66" t="s">
        <v>139</v>
      </c>
      <c r="J30" s="69" t="s">
        <v>27</v>
      </c>
      <c r="K30" s="69" t="s">
        <v>137</v>
      </c>
      <c r="L30" s="69" t="s">
        <v>664</v>
      </c>
      <c r="M30" s="69" t="s">
        <v>604</v>
      </c>
      <c r="N30" s="71">
        <v>0.02</v>
      </c>
      <c r="O30" s="74">
        <v>0</v>
      </c>
      <c r="P30" s="175">
        <f t="shared" si="6"/>
        <v>83732.570000000007</v>
      </c>
    </row>
    <row r="31" spans="1:33" ht="14.25" hidden="1" customHeight="1" outlineLevel="1">
      <c r="A31" s="64" t="s">
        <v>1</v>
      </c>
      <c r="B31" s="163" t="s">
        <v>662</v>
      </c>
      <c r="C31" s="174" t="s">
        <v>647</v>
      </c>
      <c r="D31" s="68">
        <v>45663</v>
      </c>
      <c r="E31" s="66">
        <f t="shared" si="3"/>
        <v>1</v>
      </c>
      <c r="F31" s="66">
        <f t="shared" si="4"/>
        <v>2025</v>
      </c>
      <c r="G31" s="67">
        <f t="shared" si="5"/>
        <v>45658</v>
      </c>
      <c r="H31" s="26" t="s">
        <v>33</v>
      </c>
      <c r="I31" s="66" t="s">
        <v>347</v>
      </c>
      <c r="J31" s="69" t="s">
        <v>27</v>
      </c>
      <c r="K31" s="69" t="s">
        <v>137</v>
      </c>
      <c r="L31" s="69" t="s">
        <v>666</v>
      </c>
      <c r="M31" s="69" t="s">
        <v>28</v>
      </c>
      <c r="N31" s="71">
        <v>0</v>
      </c>
      <c r="O31" s="74">
        <v>492.05</v>
      </c>
      <c r="P31" s="175">
        <f t="shared" si="6"/>
        <v>83240.52</v>
      </c>
    </row>
    <row r="32" spans="1:33" ht="14.25" hidden="1" customHeight="1" outlineLevel="1">
      <c r="A32" s="64" t="s">
        <v>1</v>
      </c>
      <c r="B32" s="163" t="s">
        <v>662</v>
      </c>
      <c r="C32" s="174" t="s">
        <v>647</v>
      </c>
      <c r="D32" s="68">
        <v>45663</v>
      </c>
      <c r="E32" s="66">
        <f t="shared" si="3"/>
        <v>1</v>
      </c>
      <c r="F32" s="66">
        <f t="shared" si="4"/>
        <v>2025</v>
      </c>
      <c r="G32" s="67">
        <f t="shared" si="5"/>
        <v>45658</v>
      </c>
      <c r="H32" s="26" t="s">
        <v>102</v>
      </c>
      <c r="I32" s="66" t="s">
        <v>669</v>
      </c>
      <c r="J32" s="69" t="s">
        <v>27</v>
      </c>
      <c r="K32" s="69" t="s">
        <v>137</v>
      </c>
      <c r="L32" s="69" t="s">
        <v>666</v>
      </c>
      <c r="M32" s="69" t="s">
        <v>28</v>
      </c>
      <c r="N32" s="71">
        <v>0</v>
      </c>
      <c r="O32" s="74">
        <v>31.15</v>
      </c>
      <c r="P32" s="175">
        <f t="shared" si="6"/>
        <v>83209.37000000001</v>
      </c>
    </row>
    <row r="33" spans="1:16" ht="14.25" hidden="1" customHeight="1" outlineLevel="1">
      <c r="A33" s="64" t="s">
        <v>1</v>
      </c>
      <c r="B33" s="163" t="s">
        <v>662</v>
      </c>
      <c r="C33" s="174" t="s">
        <v>647</v>
      </c>
      <c r="D33" s="68">
        <v>45665</v>
      </c>
      <c r="E33" s="66">
        <f t="shared" si="3"/>
        <v>1</v>
      </c>
      <c r="F33" s="66">
        <f t="shared" si="4"/>
        <v>2025</v>
      </c>
      <c r="G33" s="67">
        <f t="shared" si="5"/>
        <v>45658</v>
      </c>
      <c r="H33" s="26" t="s">
        <v>17</v>
      </c>
      <c r="I33" s="66" t="s">
        <v>17</v>
      </c>
      <c r="J33" s="69" t="s">
        <v>27</v>
      </c>
      <c r="K33" s="69" t="s">
        <v>137</v>
      </c>
      <c r="L33" s="69" t="s">
        <v>666</v>
      </c>
      <c r="M33" s="69" t="s">
        <v>604</v>
      </c>
      <c r="N33" s="71">
        <v>4083.89</v>
      </c>
      <c r="O33" s="74">
        <v>0</v>
      </c>
      <c r="P33" s="175">
        <f t="shared" si="6"/>
        <v>87293.260000000009</v>
      </c>
    </row>
    <row r="34" spans="1:16" ht="14.25" hidden="1" customHeight="1" outlineLevel="1">
      <c r="A34" s="64" t="s">
        <v>1</v>
      </c>
      <c r="B34" s="163" t="s">
        <v>662</v>
      </c>
      <c r="C34" s="174" t="s">
        <v>647</v>
      </c>
      <c r="D34" s="68">
        <v>45672</v>
      </c>
      <c r="E34" s="66">
        <f t="shared" si="3"/>
        <v>1</v>
      </c>
      <c r="F34" s="66">
        <f t="shared" si="4"/>
        <v>2025</v>
      </c>
      <c r="G34" s="67">
        <f t="shared" si="5"/>
        <v>45658</v>
      </c>
      <c r="H34" s="26" t="s">
        <v>138</v>
      </c>
      <c r="I34" s="66" t="s">
        <v>139</v>
      </c>
      <c r="J34" s="69" t="s">
        <v>27</v>
      </c>
      <c r="K34" s="69" t="s">
        <v>137</v>
      </c>
      <c r="L34" s="69" t="s">
        <v>664</v>
      </c>
      <c r="M34" s="69" t="s">
        <v>604</v>
      </c>
      <c r="N34" s="71">
        <v>0.63</v>
      </c>
      <c r="O34" s="74">
        <v>0</v>
      </c>
      <c r="P34" s="175">
        <f t="shared" si="6"/>
        <v>87293.890000000014</v>
      </c>
    </row>
    <row r="35" spans="1:16" ht="14.25" hidden="1" customHeight="1" outlineLevel="1">
      <c r="A35" s="64" t="s">
        <v>1</v>
      </c>
      <c r="B35" s="163" t="s">
        <v>662</v>
      </c>
      <c r="C35" s="174" t="s">
        <v>647</v>
      </c>
      <c r="D35" s="68">
        <v>45672</v>
      </c>
      <c r="E35" s="66">
        <f t="shared" si="3"/>
        <v>1</v>
      </c>
      <c r="F35" s="66">
        <f t="shared" si="4"/>
        <v>2025</v>
      </c>
      <c r="G35" s="67">
        <f t="shared" si="5"/>
        <v>45658</v>
      </c>
      <c r="H35" s="26" t="s">
        <v>102</v>
      </c>
      <c r="I35" s="66" t="s">
        <v>167</v>
      </c>
      <c r="J35" s="69" t="s">
        <v>27</v>
      </c>
      <c r="K35" s="69" t="s">
        <v>137</v>
      </c>
      <c r="L35" s="69" t="s">
        <v>666</v>
      </c>
      <c r="M35" s="69" t="s">
        <v>28</v>
      </c>
      <c r="N35" s="71">
        <v>0</v>
      </c>
      <c r="O35" s="74">
        <v>171.7</v>
      </c>
      <c r="P35" s="175">
        <f t="shared" si="6"/>
        <v>87122.190000000017</v>
      </c>
    </row>
    <row r="36" spans="1:16" ht="14.25" hidden="1" customHeight="1" outlineLevel="1">
      <c r="A36" s="64" t="s">
        <v>1</v>
      </c>
      <c r="B36" s="163" t="s">
        <v>662</v>
      </c>
      <c r="C36" s="174" t="s">
        <v>647</v>
      </c>
      <c r="D36" s="68">
        <v>45672</v>
      </c>
      <c r="E36" s="66">
        <f t="shared" si="3"/>
        <v>1</v>
      </c>
      <c r="F36" s="66">
        <f t="shared" si="4"/>
        <v>2025</v>
      </c>
      <c r="G36" s="67">
        <f t="shared" si="5"/>
        <v>45658</v>
      </c>
      <c r="H36" s="26" t="s">
        <v>50</v>
      </c>
      <c r="I36" s="66" t="s">
        <v>171</v>
      </c>
      <c r="J36" s="69" t="s">
        <v>27</v>
      </c>
      <c r="K36" s="69" t="s">
        <v>137</v>
      </c>
      <c r="L36" s="69" t="s">
        <v>666</v>
      </c>
      <c r="M36" s="69" t="s">
        <v>28</v>
      </c>
      <c r="N36" s="71">
        <v>0</v>
      </c>
      <c r="O36" s="74">
        <v>1926.85</v>
      </c>
      <c r="P36" s="175">
        <f t="shared" si="6"/>
        <v>85195.340000000011</v>
      </c>
    </row>
    <row r="37" spans="1:16" ht="14.25" hidden="1" customHeight="1" outlineLevel="1">
      <c r="A37" s="64" t="s">
        <v>1</v>
      </c>
      <c r="B37" s="163" t="s">
        <v>662</v>
      </c>
      <c r="C37" s="174" t="s">
        <v>647</v>
      </c>
      <c r="D37" s="68">
        <v>45673</v>
      </c>
      <c r="E37" s="66">
        <f t="shared" si="3"/>
        <v>1</v>
      </c>
      <c r="F37" s="66">
        <f t="shared" si="4"/>
        <v>2025</v>
      </c>
      <c r="G37" s="67">
        <f t="shared" si="5"/>
        <v>45658</v>
      </c>
      <c r="H37" s="26" t="s">
        <v>138</v>
      </c>
      <c r="I37" s="66" t="s">
        <v>139</v>
      </c>
      <c r="J37" s="69" t="s">
        <v>27</v>
      </c>
      <c r="K37" s="69" t="s">
        <v>137</v>
      </c>
      <c r="L37" s="69" t="s">
        <v>664</v>
      </c>
      <c r="M37" s="69" t="s">
        <v>604</v>
      </c>
      <c r="N37" s="71">
        <v>0.02</v>
      </c>
      <c r="O37" s="74">
        <v>0</v>
      </c>
      <c r="P37" s="175">
        <f t="shared" si="6"/>
        <v>85195.360000000015</v>
      </c>
    </row>
    <row r="38" spans="1:16" ht="14.25" hidden="1" customHeight="1" outlineLevel="1">
      <c r="A38" s="64" t="s">
        <v>1</v>
      </c>
      <c r="B38" s="163" t="s">
        <v>662</v>
      </c>
      <c r="C38" s="174" t="s">
        <v>647</v>
      </c>
      <c r="D38" s="68">
        <v>45673</v>
      </c>
      <c r="E38" s="66">
        <f t="shared" si="3"/>
        <v>1</v>
      </c>
      <c r="F38" s="66">
        <f t="shared" si="4"/>
        <v>2025</v>
      </c>
      <c r="G38" s="67">
        <f t="shared" si="5"/>
        <v>45658</v>
      </c>
      <c r="H38" s="26" t="s">
        <v>142</v>
      </c>
      <c r="I38" s="66" t="s">
        <v>670</v>
      </c>
      <c r="J38" s="69" t="s">
        <v>27</v>
      </c>
      <c r="K38" s="69" t="s">
        <v>137</v>
      </c>
      <c r="L38" s="69" t="s">
        <v>664</v>
      </c>
      <c r="M38" s="69" t="s">
        <v>28</v>
      </c>
      <c r="N38" s="71">
        <v>0</v>
      </c>
      <c r="O38" s="74">
        <v>50.05</v>
      </c>
      <c r="P38" s="175">
        <f t="shared" si="6"/>
        <v>85145.310000000012</v>
      </c>
    </row>
    <row r="39" spans="1:16" ht="14.25" hidden="1" customHeight="1" outlineLevel="1">
      <c r="A39" s="64" t="s">
        <v>1</v>
      </c>
      <c r="B39" s="163" t="s">
        <v>662</v>
      </c>
      <c r="C39" s="174" t="s">
        <v>647</v>
      </c>
      <c r="D39" s="68">
        <v>45677</v>
      </c>
      <c r="E39" s="66">
        <f t="shared" si="3"/>
        <v>1</v>
      </c>
      <c r="F39" s="66">
        <f t="shared" si="4"/>
        <v>2025</v>
      </c>
      <c r="G39" s="67">
        <f t="shared" si="5"/>
        <v>45658</v>
      </c>
      <c r="H39" s="26" t="s">
        <v>142</v>
      </c>
      <c r="I39" s="66" t="s">
        <v>182</v>
      </c>
      <c r="J39" s="69" t="s">
        <v>27</v>
      </c>
      <c r="K39" s="69" t="s">
        <v>137</v>
      </c>
      <c r="L39" s="69" t="s">
        <v>664</v>
      </c>
      <c r="M39" s="69" t="s">
        <v>604</v>
      </c>
      <c r="N39" s="71">
        <v>195.44</v>
      </c>
      <c r="O39" s="74">
        <v>0</v>
      </c>
      <c r="P39" s="175">
        <f t="shared" si="6"/>
        <v>85340.750000000015</v>
      </c>
    </row>
    <row r="40" spans="1:16" ht="14.25" hidden="1" customHeight="1" outlineLevel="1">
      <c r="A40" s="64" t="s">
        <v>1</v>
      </c>
      <c r="B40" s="163" t="s">
        <v>662</v>
      </c>
      <c r="C40" s="174" t="s">
        <v>647</v>
      </c>
      <c r="D40" s="68">
        <v>45677</v>
      </c>
      <c r="E40" s="66">
        <f t="shared" si="3"/>
        <v>1</v>
      </c>
      <c r="F40" s="66">
        <f t="shared" si="4"/>
        <v>2025</v>
      </c>
      <c r="G40" s="67">
        <f t="shared" si="5"/>
        <v>45658</v>
      </c>
      <c r="H40" s="26" t="s">
        <v>142</v>
      </c>
      <c r="I40" s="66" t="s">
        <v>182</v>
      </c>
      <c r="J40" s="69" t="s">
        <v>27</v>
      </c>
      <c r="K40" s="69" t="s">
        <v>137</v>
      </c>
      <c r="L40" s="69" t="s">
        <v>664</v>
      </c>
      <c r="M40" s="69" t="s">
        <v>604</v>
      </c>
      <c r="N40" s="71">
        <v>93.19</v>
      </c>
      <c r="O40" s="74">
        <v>0</v>
      </c>
      <c r="P40" s="175">
        <f t="shared" si="6"/>
        <v>85433.940000000017</v>
      </c>
    </row>
    <row r="41" spans="1:16" ht="14.25" hidden="1" customHeight="1" outlineLevel="1">
      <c r="A41" s="64" t="s">
        <v>1</v>
      </c>
      <c r="B41" s="163" t="s">
        <v>662</v>
      </c>
      <c r="C41" s="174" t="s">
        <v>647</v>
      </c>
      <c r="D41" s="68">
        <v>45677</v>
      </c>
      <c r="E41" s="66">
        <f t="shared" si="3"/>
        <v>1</v>
      </c>
      <c r="F41" s="66">
        <f t="shared" si="4"/>
        <v>2025</v>
      </c>
      <c r="G41" s="67">
        <f t="shared" si="5"/>
        <v>45658</v>
      </c>
      <c r="H41" s="26" t="s">
        <v>142</v>
      </c>
      <c r="I41" s="66" t="s">
        <v>182</v>
      </c>
      <c r="J41" s="69" t="s">
        <v>27</v>
      </c>
      <c r="K41" s="69" t="s">
        <v>137</v>
      </c>
      <c r="L41" s="69" t="s">
        <v>664</v>
      </c>
      <c r="M41" s="69" t="s">
        <v>604</v>
      </c>
      <c r="N41" s="71">
        <v>3989.56</v>
      </c>
      <c r="O41" s="74">
        <v>0</v>
      </c>
      <c r="P41" s="175">
        <f t="shared" si="6"/>
        <v>89423.500000000015</v>
      </c>
    </row>
    <row r="42" spans="1:16" ht="14.25" hidden="1" customHeight="1" outlineLevel="1">
      <c r="A42" s="64" t="s">
        <v>1</v>
      </c>
      <c r="B42" s="163" t="s">
        <v>662</v>
      </c>
      <c r="C42" s="174" t="s">
        <v>647</v>
      </c>
      <c r="D42" s="68">
        <v>45677</v>
      </c>
      <c r="E42" s="66">
        <f t="shared" si="3"/>
        <v>1</v>
      </c>
      <c r="F42" s="66">
        <f t="shared" si="4"/>
        <v>2025</v>
      </c>
      <c r="G42" s="67">
        <f t="shared" si="5"/>
        <v>45658</v>
      </c>
      <c r="H42" s="26" t="s">
        <v>142</v>
      </c>
      <c r="I42" s="66" t="s">
        <v>182</v>
      </c>
      <c r="J42" s="69" t="s">
        <v>27</v>
      </c>
      <c r="K42" s="69" t="s">
        <v>137</v>
      </c>
      <c r="L42" s="69" t="s">
        <v>664</v>
      </c>
      <c r="M42" s="69" t="s">
        <v>604</v>
      </c>
      <c r="N42" s="71">
        <v>7537.46</v>
      </c>
      <c r="O42" s="74">
        <v>0</v>
      </c>
      <c r="P42" s="175">
        <f t="shared" si="6"/>
        <v>96960.960000000021</v>
      </c>
    </row>
    <row r="43" spans="1:16" ht="14.25" hidden="1" customHeight="1" outlineLevel="1">
      <c r="A43" s="64" t="s">
        <v>1</v>
      </c>
      <c r="B43" s="163" t="s">
        <v>662</v>
      </c>
      <c r="C43" s="174" t="s">
        <v>647</v>
      </c>
      <c r="D43" s="68">
        <v>45677</v>
      </c>
      <c r="E43" s="66">
        <f t="shared" si="3"/>
        <v>1</v>
      </c>
      <c r="F43" s="66">
        <f t="shared" si="4"/>
        <v>2025</v>
      </c>
      <c r="G43" s="67">
        <f t="shared" si="5"/>
        <v>45658</v>
      </c>
      <c r="H43" s="26" t="s">
        <v>142</v>
      </c>
      <c r="I43" s="66" t="s">
        <v>182</v>
      </c>
      <c r="J43" s="69" t="s">
        <v>27</v>
      </c>
      <c r="K43" s="69" t="s">
        <v>137</v>
      </c>
      <c r="L43" s="69" t="s">
        <v>664</v>
      </c>
      <c r="M43" s="69" t="s">
        <v>604</v>
      </c>
      <c r="N43" s="71">
        <v>13196.9</v>
      </c>
      <c r="O43" s="74">
        <v>0</v>
      </c>
      <c r="P43" s="175">
        <f t="shared" si="6"/>
        <v>110157.86000000002</v>
      </c>
    </row>
    <row r="44" spans="1:16" ht="14.25" hidden="1" customHeight="1" outlineLevel="1">
      <c r="A44" s="64" t="s">
        <v>1</v>
      </c>
      <c r="B44" s="163" t="s">
        <v>662</v>
      </c>
      <c r="C44" s="174" t="s">
        <v>647</v>
      </c>
      <c r="D44" s="68">
        <v>45677</v>
      </c>
      <c r="E44" s="66">
        <f t="shared" si="3"/>
        <v>1</v>
      </c>
      <c r="F44" s="66">
        <f t="shared" si="4"/>
        <v>2025</v>
      </c>
      <c r="G44" s="67">
        <f t="shared" si="5"/>
        <v>45658</v>
      </c>
      <c r="H44" s="26" t="s">
        <v>142</v>
      </c>
      <c r="I44" s="66" t="s">
        <v>182</v>
      </c>
      <c r="J44" s="69" t="s">
        <v>27</v>
      </c>
      <c r="K44" s="69" t="s">
        <v>137</v>
      </c>
      <c r="L44" s="69" t="s">
        <v>664</v>
      </c>
      <c r="M44" s="69" t="s">
        <v>604</v>
      </c>
      <c r="N44" s="71">
        <v>10503.84</v>
      </c>
      <c r="O44" s="74">
        <v>0</v>
      </c>
      <c r="P44" s="175">
        <f t="shared" si="6"/>
        <v>120661.70000000001</v>
      </c>
    </row>
    <row r="45" spans="1:16" ht="14.25" hidden="1" customHeight="1" outlineLevel="1">
      <c r="A45" s="64" t="s">
        <v>1</v>
      </c>
      <c r="B45" s="163" t="s">
        <v>662</v>
      </c>
      <c r="C45" s="174" t="s">
        <v>647</v>
      </c>
      <c r="D45" s="68">
        <v>45677</v>
      </c>
      <c r="E45" s="66">
        <f t="shared" si="3"/>
        <v>1</v>
      </c>
      <c r="F45" s="66">
        <f t="shared" si="4"/>
        <v>2025</v>
      </c>
      <c r="G45" s="67">
        <f t="shared" si="5"/>
        <v>45658</v>
      </c>
      <c r="H45" s="26" t="s">
        <v>142</v>
      </c>
      <c r="I45" s="66" t="s">
        <v>146</v>
      </c>
      <c r="J45" s="69" t="s">
        <v>27</v>
      </c>
      <c r="K45" s="69" t="s">
        <v>137</v>
      </c>
      <c r="L45" s="69" t="s">
        <v>664</v>
      </c>
      <c r="M45" s="69" t="s">
        <v>604</v>
      </c>
      <c r="N45" s="71">
        <v>1180.3</v>
      </c>
      <c r="O45" s="74">
        <v>0</v>
      </c>
      <c r="P45" s="175">
        <f t="shared" si="6"/>
        <v>121842.00000000001</v>
      </c>
    </row>
    <row r="46" spans="1:16" ht="14.25" hidden="1" customHeight="1" outlineLevel="1">
      <c r="A46" s="64" t="s">
        <v>1</v>
      </c>
      <c r="B46" s="163" t="s">
        <v>662</v>
      </c>
      <c r="C46" s="174" t="s">
        <v>647</v>
      </c>
      <c r="D46" s="68">
        <v>45677</v>
      </c>
      <c r="E46" s="66">
        <f t="shared" si="3"/>
        <v>1</v>
      </c>
      <c r="F46" s="66">
        <f t="shared" si="4"/>
        <v>2025</v>
      </c>
      <c r="G46" s="67">
        <f t="shared" si="5"/>
        <v>45658</v>
      </c>
      <c r="H46" s="26" t="s">
        <v>142</v>
      </c>
      <c r="I46" s="66" t="s">
        <v>146</v>
      </c>
      <c r="J46" s="69" t="s">
        <v>27</v>
      </c>
      <c r="K46" s="69" t="s">
        <v>137</v>
      </c>
      <c r="L46" s="69" t="s">
        <v>664</v>
      </c>
      <c r="M46" s="69" t="s">
        <v>604</v>
      </c>
      <c r="N46" s="71">
        <v>58.39</v>
      </c>
      <c r="O46" s="74">
        <v>0</v>
      </c>
      <c r="P46" s="175">
        <f t="shared" si="6"/>
        <v>121900.39000000001</v>
      </c>
    </row>
    <row r="47" spans="1:16" ht="14.25" hidden="1" customHeight="1" outlineLevel="1">
      <c r="A47" s="64" t="s">
        <v>1</v>
      </c>
      <c r="B47" s="163" t="s">
        <v>662</v>
      </c>
      <c r="C47" s="174" t="s">
        <v>647</v>
      </c>
      <c r="D47" s="68">
        <v>45677</v>
      </c>
      <c r="E47" s="66">
        <f t="shared" si="3"/>
        <v>1</v>
      </c>
      <c r="F47" s="66">
        <f t="shared" si="4"/>
        <v>2025</v>
      </c>
      <c r="G47" s="67">
        <f t="shared" si="5"/>
        <v>45658</v>
      </c>
      <c r="H47" s="26" t="s">
        <v>142</v>
      </c>
      <c r="I47" s="66" t="s">
        <v>146</v>
      </c>
      <c r="J47" s="69" t="s">
        <v>27</v>
      </c>
      <c r="K47" s="69" t="s">
        <v>137</v>
      </c>
      <c r="L47" s="69" t="s">
        <v>664</v>
      </c>
      <c r="M47" s="69" t="s">
        <v>604</v>
      </c>
      <c r="N47" s="71">
        <v>59.05</v>
      </c>
      <c r="O47" s="74">
        <v>0</v>
      </c>
      <c r="P47" s="175">
        <f t="shared" si="6"/>
        <v>121959.44000000002</v>
      </c>
    </row>
    <row r="48" spans="1:16" ht="14.25" hidden="1" customHeight="1" outlineLevel="1">
      <c r="A48" s="64" t="s">
        <v>1</v>
      </c>
      <c r="B48" s="163" t="s">
        <v>662</v>
      </c>
      <c r="C48" s="174" t="s">
        <v>647</v>
      </c>
      <c r="D48" s="68">
        <v>45677</v>
      </c>
      <c r="E48" s="66">
        <f t="shared" si="3"/>
        <v>1</v>
      </c>
      <c r="F48" s="66">
        <f t="shared" si="4"/>
        <v>2025</v>
      </c>
      <c r="G48" s="67">
        <f t="shared" si="5"/>
        <v>45658</v>
      </c>
      <c r="H48" s="26" t="s">
        <v>142</v>
      </c>
      <c r="I48" s="66" t="s">
        <v>146</v>
      </c>
      <c r="J48" s="69" t="s">
        <v>27</v>
      </c>
      <c r="K48" s="69" t="s">
        <v>137</v>
      </c>
      <c r="L48" s="69" t="s">
        <v>664</v>
      </c>
      <c r="M48" s="69" t="s">
        <v>604</v>
      </c>
      <c r="N48" s="71">
        <v>2217.2600000000002</v>
      </c>
      <c r="O48" s="74">
        <v>0</v>
      </c>
      <c r="P48" s="175">
        <f t="shared" si="6"/>
        <v>124176.70000000001</v>
      </c>
    </row>
    <row r="49" spans="1:16" ht="14.25" hidden="1" customHeight="1" outlineLevel="1">
      <c r="A49" s="64" t="s">
        <v>1</v>
      </c>
      <c r="B49" s="163" t="s">
        <v>662</v>
      </c>
      <c r="C49" s="174" t="s">
        <v>647</v>
      </c>
      <c r="D49" s="68">
        <v>45677</v>
      </c>
      <c r="E49" s="66">
        <f t="shared" si="3"/>
        <v>1</v>
      </c>
      <c r="F49" s="66">
        <f t="shared" si="4"/>
        <v>2025</v>
      </c>
      <c r="G49" s="67">
        <f t="shared" si="5"/>
        <v>45658</v>
      </c>
      <c r="H49" s="26" t="s">
        <v>142</v>
      </c>
      <c r="I49" s="66" t="s">
        <v>146</v>
      </c>
      <c r="J49" s="69" t="s">
        <v>27</v>
      </c>
      <c r="K49" s="69" t="s">
        <v>137</v>
      </c>
      <c r="L49" s="69" t="s">
        <v>664</v>
      </c>
      <c r="M49" s="69" t="s">
        <v>604</v>
      </c>
      <c r="N49" s="71">
        <v>5893.43</v>
      </c>
      <c r="O49" s="74">
        <v>0</v>
      </c>
      <c r="P49" s="175">
        <f t="shared" si="6"/>
        <v>130070.13</v>
      </c>
    </row>
    <row r="50" spans="1:16" ht="14.25" hidden="1" customHeight="1" outlineLevel="1">
      <c r="A50" s="64" t="s">
        <v>1</v>
      </c>
      <c r="B50" s="163" t="s">
        <v>662</v>
      </c>
      <c r="C50" s="174" t="s">
        <v>647</v>
      </c>
      <c r="D50" s="68">
        <v>45677</v>
      </c>
      <c r="E50" s="66">
        <f t="shared" si="3"/>
        <v>1</v>
      </c>
      <c r="F50" s="66">
        <f t="shared" si="4"/>
        <v>2025</v>
      </c>
      <c r="G50" s="67">
        <f t="shared" si="5"/>
        <v>45658</v>
      </c>
      <c r="H50" s="26" t="s">
        <v>138</v>
      </c>
      <c r="I50" s="66" t="s">
        <v>139</v>
      </c>
      <c r="J50" s="69" t="s">
        <v>27</v>
      </c>
      <c r="K50" s="69" t="s">
        <v>137</v>
      </c>
      <c r="L50" s="69" t="s">
        <v>664</v>
      </c>
      <c r="M50" s="69" t="s">
        <v>604</v>
      </c>
      <c r="N50" s="71">
        <v>5.73</v>
      </c>
      <c r="O50" s="74">
        <v>0</v>
      </c>
      <c r="P50" s="175">
        <f t="shared" si="6"/>
        <v>130075.86</v>
      </c>
    </row>
    <row r="51" spans="1:16" ht="14.25" hidden="1" customHeight="1" outlineLevel="1">
      <c r="A51" s="64" t="s">
        <v>1</v>
      </c>
      <c r="B51" s="163" t="s">
        <v>662</v>
      </c>
      <c r="C51" s="174" t="s">
        <v>647</v>
      </c>
      <c r="D51" s="68">
        <v>45677</v>
      </c>
      <c r="E51" s="66">
        <f t="shared" si="3"/>
        <v>1</v>
      </c>
      <c r="F51" s="66">
        <f t="shared" si="4"/>
        <v>2025</v>
      </c>
      <c r="G51" s="67">
        <f t="shared" si="5"/>
        <v>45658</v>
      </c>
      <c r="H51" s="26" t="s">
        <v>44</v>
      </c>
      <c r="I51" s="66" t="s">
        <v>524</v>
      </c>
      <c r="J51" s="69" t="s">
        <v>27</v>
      </c>
      <c r="K51" s="69" t="s">
        <v>137</v>
      </c>
      <c r="L51" s="69" t="s">
        <v>666</v>
      </c>
      <c r="M51" s="69" t="s">
        <v>28</v>
      </c>
      <c r="N51" s="71">
        <v>0</v>
      </c>
      <c r="O51" s="74">
        <v>398.55</v>
      </c>
      <c r="P51" s="175">
        <f t="shared" si="6"/>
        <v>129677.31</v>
      </c>
    </row>
    <row r="52" spans="1:16" ht="14.25" hidden="1" customHeight="1" outlineLevel="1">
      <c r="A52" s="64" t="s">
        <v>1</v>
      </c>
      <c r="B52" s="163" t="s">
        <v>662</v>
      </c>
      <c r="C52" s="174" t="s">
        <v>647</v>
      </c>
      <c r="D52" s="68">
        <v>45677</v>
      </c>
      <c r="E52" s="66">
        <f t="shared" si="3"/>
        <v>1</v>
      </c>
      <c r="F52" s="66">
        <f t="shared" si="4"/>
        <v>2025</v>
      </c>
      <c r="G52" s="67">
        <f t="shared" si="5"/>
        <v>45658</v>
      </c>
      <c r="H52" s="26" t="s">
        <v>582</v>
      </c>
      <c r="I52" s="66" t="s">
        <v>521</v>
      </c>
      <c r="J52" s="69" t="s">
        <v>27</v>
      </c>
      <c r="K52" s="69" t="s">
        <v>137</v>
      </c>
      <c r="L52" s="69" t="s">
        <v>666</v>
      </c>
      <c r="M52" s="69" t="s">
        <v>28</v>
      </c>
      <c r="N52" s="71">
        <v>0</v>
      </c>
      <c r="O52" s="74">
        <v>1316.72</v>
      </c>
      <c r="P52" s="175">
        <f t="shared" si="6"/>
        <v>128360.59</v>
      </c>
    </row>
    <row r="53" spans="1:16" ht="14.25" hidden="1" customHeight="1" outlineLevel="1">
      <c r="A53" s="64" t="s">
        <v>1</v>
      </c>
      <c r="B53" s="163" t="s">
        <v>662</v>
      </c>
      <c r="C53" s="174" t="s">
        <v>647</v>
      </c>
      <c r="D53" s="68">
        <v>45677</v>
      </c>
      <c r="E53" s="66">
        <f t="shared" si="3"/>
        <v>1</v>
      </c>
      <c r="F53" s="66">
        <f t="shared" si="4"/>
        <v>2025</v>
      </c>
      <c r="G53" s="67">
        <f t="shared" si="5"/>
        <v>45658</v>
      </c>
      <c r="H53" s="26" t="s">
        <v>40</v>
      </c>
      <c r="I53" s="66" t="s">
        <v>474</v>
      </c>
      <c r="J53" s="69" t="s">
        <v>27</v>
      </c>
      <c r="K53" s="69" t="s">
        <v>137</v>
      </c>
      <c r="L53" s="69" t="s">
        <v>666</v>
      </c>
      <c r="M53" s="69" t="s">
        <v>28</v>
      </c>
      <c r="N53" s="71">
        <v>0</v>
      </c>
      <c r="O53" s="74">
        <v>39652.9</v>
      </c>
      <c r="P53" s="175">
        <f t="shared" si="6"/>
        <v>88707.69</v>
      </c>
    </row>
    <row r="54" spans="1:16" ht="14.25" hidden="1" customHeight="1" outlineLevel="1">
      <c r="A54" s="64" t="s">
        <v>1</v>
      </c>
      <c r="B54" s="163" t="s">
        <v>662</v>
      </c>
      <c r="C54" s="174" t="s">
        <v>647</v>
      </c>
      <c r="D54" s="68">
        <v>45677</v>
      </c>
      <c r="E54" s="66">
        <f t="shared" si="3"/>
        <v>1</v>
      </c>
      <c r="F54" s="66">
        <f t="shared" si="4"/>
        <v>2025</v>
      </c>
      <c r="G54" s="67">
        <f t="shared" si="5"/>
        <v>45658</v>
      </c>
      <c r="H54" s="26" t="s">
        <v>50</v>
      </c>
      <c r="I54" s="66" t="s">
        <v>171</v>
      </c>
      <c r="J54" s="69" t="s">
        <v>27</v>
      </c>
      <c r="K54" s="69" t="s">
        <v>137</v>
      </c>
      <c r="L54" s="69" t="s">
        <v>666</v>
      </c>
      <c r="M54" s="69" t="s">
        <v>28</v>
      </c>
      <c r="N54" s="71">
        <v>0</v>
      </c>
      <c r="O54" s="74">
        <v>1867.9</v>
      </c>
      <c r="P54" s="175">
        <f t="shared" si="6"/>
        <v>86839.790000000008</v>
      </c>
    </row>
    <row r="55" spans="1:16" ht="14.25" hidden="1" customHeight="1" outlineLevel="1">
      <c r="A55" s="64" t="s">
        <v>1</v>
      </c>
      <c r="B55" s="163" t="s">
        <v>662</v>
      </c>
      <c r="C55" s="174" t="s">
        <v>647</v>
      </c>
      <c r="D55" s="68">
        <v>45677</v>
      </c>
      <c r="E55" s="66">
        <f t="shared" si="3"/>
        <v>1</v>
      </c>
      <c r="F55" s="66">
        <f t="shared" si="4"/>
        <v>2025</v>
      </c>
      <c r="G55" s="67">
        <f t="shared" si="5"/>
        <v>45658</v>
      </c>
      <c r="H55" s="26" t="s">
        <v>37</v>
      </c>
      <c r="I55" s="66" t="s">
        <v>671</v>
      </c>
      <c r="J55" s="69" t="s">
        <v>27</v>
      </c>
      <c r="K55" s="69" t="s">
        <v>137</v>
      </c>
      <c r="L55" s="69" t="s">
        <v>666</v>
      </c>
      <c r="M55" s="69" t="s">
        <v>28</v>
      </c>
      <c r="N55" s="71">
        <v>0</v>
      </c>
      <c r="O55" s="74">
        <v>17153.13</v>
      </c>
      <c r="P55" s="175">
        <f t="shared" si="6"/>
        <v>69686.66</v>
      </c>
    </row>
    <row r="56" spans="1:16" ht="14.25" hidden="1" customHeight="1" outlineLevel="1">
      <c r="A56" s="64" t="s">
        <v>1</v>
      </c>
      <c r="B56" s="163" t="s">
        <v>662</v>
      </c>
      <c r="C56" s="174" t="s">
        <v>647</v>
      </c>
      <c r="D56" s="68">
        <v>45679</v>
      </c>
      <c r="E56" s="66">
        <f t="shared" si="3"/>
        <v>1</v>
      </c>
      <c r="F56" s="66">
        <f t="shared" si="4"/>
        <v>2025</v>
      </c>
      <c r="G56" s="67">
        <f t="shared" si="5"/>
        <v>45658</v>
      </c>
      <c r="H56" s="26" t="s">
        <v>17</v>
      </c>
      <c r="I56" s="66" t="s">
        <v>17</v>
      </c>
      <c r="J56" s="69" t="s">
        <v>27</v>
      </c>
      <c r="K56" s="69" t="s">
        <v>137</v>
      </c>
      <c r="L56" s="69" t="s">
        <v>666</v>
      </c>
      <c r="M56" s="69" t="s">
        <v>604</v>
      </c>
      <c r="N56" s="71">
        <v>5267.26</v>
      </c>
      <c r="O56" s="74">
        <v>0</v>
      </c>
      <c r="P56" s="175">
        <f t="shared" si="6"/>
        <v>74953.919999999998</v>
      </c>
    </row>
    <row r="57" spans="1:16" ht="14.25" hidden="1" customHeight="1" outlineLevel="1">
      <c r="A57" s="64" t="s">
        <v>1</v>
      </c>
      <c r="B57" s="163" t="s">
        <v>662</v>
      </c>
      <c r="C57" s="174" t="s">
        <v>647</v>
      </c>
      <c r="D57" s="68">
        <v>45679</v>
      </c>
      <c r="E57" s="66">
        <f t="shared" si="3"/>
        <v>1</v>
      </c>
      <c r="F57" s="66">
        <f t="shared" si="4"/>
        <v>2025</v>
      </c>
      <c r="G57" s="67">
        <f t="shared" si="5"/>
        <v>45658</v>
      </c>
      <c r="H57" s="26" t="s">
        <v>33</v>
      </c>
      <c r="I57" s="66" t="s">
        <v>672</v>
      </c>
      <c r="J57" s="69" t="s">
        <v>27</v>
      </c>
      <c r="K57" s="69" t="s">
        <v>137</v>
      </c>
      <c r="L57" s="69" t="s">
        <v>666</v>
      </c>
      <c r="M57" s="69" t="s">
        <v>28</v>
      </c>
      <c r="N57" s="71">
        <v>0</v>
      </c>
      <c r="O57" s="74">
        <v>36.299999999999997</v>
      </c>
      <c r="P57" s="175">
        <f t="shared" si="6"/>
        <v>74917.62</v>
      </c>
    </row>
    <row r="58" spans="1:16" ht="14.25" hidden="1" customHeight="1" outlineLevel="1">
      <c r="A58" s="64" t="s">
        <v>1</v>
      </c>
      <c r="B58" s="163" t="s">
        <v>662</v>
      </c>
      <c r="C58" s="174" t="s">
        <v>647</v>
      </c>
      <c r="D58" s="68">
        <v>45679</v>
      </c>
      <c r="E58" s="66">
        <f t="shared" si="3"/>
        <v>1</v>
      </c>
      <c r="F58" s="66">
        <f t="shared" si="4"/>
        <v>2025</v>
      </c>
      <c r="G58" s="67">
        <f t="shared" si="5"/>
        <v>45658</v>
      </c>
      <c r="H58" s="26" t="s">
        <v>582</v>
      </c>
      <c r="I58" s="66" t="s">
        <v>560</v>
      </c>
      <c r="J58" s="69" t="s">
        <v>27</v>
      </c>
      <c r="K58" s="69" t="s">
        <v>137</v>
      </c>
      <c r="L58" s="69" t="s">
        <v>666</v>
      </c>
      <c r="M58" s="69" t="s">
        <v>28</v>
      </c>
      <c r="N58" s="71">
        <v>0</v>
      </c>
      <c r="O58" s="74">
        <v>230</v>
      </c>
      <c r="P58" s="175">
        <f t="shared" si="6"/>
        <v>74687.62</v>
      </c>
    </row>
    <row r="59" spans="1:16" ht="14.25" hidden="1" customHeight="1" outlineLevel="1">
      <c r="A59" s="64" t="s">
        <v>1</v>
      </c>
      <c r="B59" s="163" t="s">
        <v>662</v>
      </c>
      <c r="C59" s="174" t="s">
        <v>647</v>
      </c>
      <c r="D59" s="68">
        <v>45679</v>
      </c>
      <c r="E59" s="66">
        <f t="shared" si="3"/>
        <v>1</v>
      </c>
      <c r="F59" s="66">
        <f t="shared" si="4"/>
        <v>2025</v>
      </c>
      <c r="G59" s="67">
        <f t="shared" si="5"/>
        <v>45658</v>
      </c>
      <c r="H59" s="26" t="s">
        <v>281</v>
      </c>
      <c r="I59" s="66" t="s">
        <v>673</v>
      </c>
      <c r="J59" s="69" t="s">
        <v>27</v>
      </c>
      <c r="K59" s="69" t="s">
        <v>137</v>
      </c>
      <c r="L59" s="69" t="s">
        <v>666</v>
      </c>
      <c r="M59" s="69" t="s">
        <v>28</v>
      </c>
      <c r="N59" s="71">
        <v>0</v>
      </c>
      <c r="O59" s="74">
        <v>362</v>
      </c>
      <c r="P59" s="175">
        <f t="shared" si="6"/>
        <v>74325.62</v>
      </c>
    </row>
    <row r="60" spans="1:16" ht="14.25" hidden="1" customHeight="1" outlineLevel="1">
      <c r="A60" s="64" t="s">
        <v>1</v>
      </c>
      <c r="B60" s="163" t="s">
        <v>662</v>
      </c>
      <c r="C60" s="174" t="s">
        <v>647</v>
      </c>
      <c r="D60" s="68">
        <v>45679</v>
      </c>
      <c r="E60" s="66">
        <f t="shared" si="3"/>
        <v>1</v>
      </c>
      <c r="F60" s="66">
        <f t="shared" si="4"/>
        <v>2025</v>
      </c>
      <c r="G60" s="67">
        <f t="shared" si="5"/>
        <v>45658</v>
      </c>
      <c r="H60" s="26" t="s">
        <v>281</v>
      </c>
      <c r="I60" s="66" t="s">
        <v>674</v>
      </c>
      <c r="J60" s="69" t="s">
        <v>27</v>
      </c>
      <c r="K60" s="69" t="s">
        <v>137</v>
      </c>
      <c r="L60" s="69" t="s">
        <v>666</v>
      </c>
      <c r="M60" s="69" t="s">
        <v>28</v>
      </c>
      <c r="N60" s="71">
        <v>0</v>
      </c>
      <c r="O60" s="74">
        <v>56.27</v>
      </c>
      <c r="P60" s="175">
        <f t="shared" si="6"/>
        <v>74269.349999999991</v>
      </c>
    </row>
    <row r="61" spans="1:16" ht="14.25" hidden="1" customHeight="1" outlineLevel="1">
      <c r="A61" s="64" t="s">
        <v>1</v>
      </c>
      <c r="B61" s="163" t="s">
        <v>662</v>
      </c>
      <c r="C61" s="174" t="s">
        <v>647</v>
      </c>
      <c r="D61" s="68">
        <v>45679</v>
      </c>
      <c r="E61" s="66">
        <f t="shared" si="3"/>
        <v>1</v>
      </c>
      <c r="F61" s="66">
        <f t="shared" si="4"/>
        <v>2025</v>
      </c>
      <c r="G61" s="67">
        <f t="shared" si="5"/>
        <v>45658</v>
      </c>
      <c r="H61" s="26" t="s">
        <v>281</v>
      </c>
      <c r="I61" s="66" t="s">
        <v>675</v>
      </c>
      <c r="J61" s="69" t="s">
        <v>27</v>
      </c>
      <c r="K61" s="69" t="s">
        <v>137</v>
      </c>
      <c r="L61" s="69" t="s">
        <v>666</v>
      </c>
      <c r="M61" s="69" t="s">
        <v>28</v>
      </c>
      <c r="N61" s="71">
        <v>0</v>
      </c>
      <c r="O61" s="74">
        <v>98</v>
      </c>
      <c r="P61" s="175">
        <f t="shared" si="6"/>
        <v>74171.349999999991</v>
      </c>
    </row>
    <row r="62" spans="1:16" ht="14.25" hidden="1" customHeight="1" outlineLevel="1">
      <c r="A62" s="64" t="s">
        <v>1</v>
      </c>
      <c r="B62" s="163" t="s">
        <v>662</v>
      </c>
      <c r="C62" s="174" t="s">
        <v>647</v>
      </c>
      <c r="D62" s="68">
        <v>45679</v>
      </c>
      <c r="E62" s="66">
        <f t="shared" si="3"/>
        <v>1</v>
      </c>
      <c r="F62" s="66">
        <f t="shared" si="4"/>
        <v>2025</v>
      </c>
      <c r="G62" s="67">
        <f t="shared" si="5"/>
        <v>45658</v>
      </c>
      <c r="H62" s="26" t="s">
        <v>61</v>
      </c>
      <c r="I62" s="66" t="s">
        <v>144</v>
      </c>
      <c r="J62" s="69" t="s">
        <v>27</v>
      </c>
      <c r="K62" s="69" t="s">
        <v>137</v>
      </c>
      <c r="L62" s="69" t="s">
        <v>666</v>
      </c>
      <c r="M62" s="69" t="s">
        <v>28</v>
      </c>
      <c r="N62" s="71">
        <v>0</v>
      </c>
      <c r="O62" s="74">
        <v>184.85</v>
      </c>
      <c r="P62" s="175">
        <f t="shared" si="6"/>
        <v>73986.499999999985</v>
      </c>
    </row>
    <row r="63" spans="1:16" ht="14.25" hidden="1" customHeight="1" outlineLevel="1">
      <c r="A63" s="64" t="s">
        <v>1</v>
      </c>
      <c r="B63" s="163" t="s">
        <v>662</v>
      </c>
      <c r="C63" s="174" t="s">
        <v>647</v>
      </c>
      <c r="D63" s="68">
        <v>45679</v>
      </c>
      <c r="E63" s="66">
        <f t="shared" si="3"/>
        <v>1</v>
      </c>
      <c r="F63" s="66">
        <f t="shared" si="4"/>
        <v>2025</v>
      </c>
      <c r="G63" s="67">
        <f t="shared" si="5"/>
        <v>45658</v>
      </c>
      <c r="H63" s="26" t="s">
        <v>61</v>
      </c>
      <c r="I63" s="66" t="s">
        <v>144</v>
      </c>
      <c r="J63" s="69" t="s">
        <v>27</v>
      </c>
      <c r="K63" s="69" t="s">
        <v>137</v>
      </c>
      <c r="L63" s="69" t="s">
        <v>666</v>
      </c>
      <c r="M63" s="69" t="s">
        <v>28</v>
      </c>
      <c r="N63" s="71">
        <v>0</v>
      </c>
      <c r="O63" s="74">
        <v>99.52</v>
      </c>
      <c r="P63" s="175">
        <f t="shared" si="6"/>
        <v>73886.979999999981</v>
      </c>
    </row>
    <row r="64" spans="1:16" ht="14.25" hidden="1" customHeight="1" outlineLevel="1">
      <c r="A64" s="64" t="s">
        <v>1</v>
      </c>
      <c r="B64" s="163" t="s">
        <v>662</v>
      </c>
      <c r="C64" s="174" t="s">
        <v>647</v>
      </c>
      <c r="D64" s="68">
        <v>45679</v>
      </c>
      <c r="E64" s="66">
        <f t="shared" si="3"/>
        <v>1</v>
      </c>
      <c r="F64" s="66">
        <f t="shared" si="4"/>
        <v>2025</v>
      </c>
      <c r="G64" s="67">
        <f t="shared" si="5"/>
        <v>45658</v>
      </c>
      <c r="H64" s="26" t="s">
        <v>61</v>
      </c>
      <c r="I64" s="66" t="s">
        <v>144</v>
      </c>
      <c r="J64" s="69" t="s">
        <v>27</v>
      </c>
      <c r="K64" s="69" t="s">
        <v>137</v>
      </c>
      <c r="L64" s="69" t="s">
        <v>666</v>
      </c>
      <c r="M64" s="69" t="s">
        <v>28</v>
      </c>
      <c r="N64" s="71">
        <v>0</v>
      </c>
      <c r="O64" s="74">
        <v>100.77</v>
      </c>
      <c r="P64" s="175">
        <f t="shared" si="6"/>
        <v>73786.209999999977</v>
      </c>
    </row>
    <row r="65" spans="1:16" ht="14.25" hidden="1" customHeight="1" outlineLevel="1">
      <c r="A65" s="64" t="s">
        <v>1</v>
      </c>
      <c r="B65" s="163" t="s">
        <v>662</v>
      </c>
      <c r="C65" s="174" t="s">
        <v>647</v>
      </c>
      <c r="D65" s="68">
        <v>45679</v>
      </c>
      <c r="E65" s="66">
        <f t="shared" si="3"/>
        <v>1</v>
      </c>
      <c r="F65" s="66">
        <f t="shared" si="4"/>
        <v>2025</v>
      </c>
      <c r="G65" s="67">
        <f t="shared" si="5"/>
        <v>45658</v>
      </c>
      <c r="H65" s="26" t="s">
        <v>61</v>
      </c>
      <c r="I65" s="66" t="s">
        <v>144</v>
      </c>
      <c r="J65" s="69" t="s">
        <v>27</v>
      </c>
      <c r="K65" s="69" t="s">
        <v>137</v>
      </c>
      <c r="L65" s="69" t="s">
        <v>666</v>
      </c>
      <c r="M65" s="69" t="s">
        <v>28</v>
      </c>
      <c r="N65" s="71">
        <v>0</v>
      </c>
      <c r="O65" s="74">
        <v>172.35</v>
      </c>
      <c r="P65" s="175">
        <f t="shared" si="6"/>
        <v>73613.859999999971</v>
      </c>
    </row>
    <row r="66" spans="1:16" ht="14.25" hidden="1" customHeight="1" outlineLevel="1">
      <c r="A66" s="64" t="s">
        <v>1</v>
      </c>
      <c r="B66" s="163" t="s">
        <v>662</v>
      </c>
      <c r="C66" s="174" t="s">
        <v>647</v>
      </c>
      <c r="D66" s="68">
        <v>45684</v>
      </c>
      <c r="E66" s="66">
        <f t="shared" si="3"/>
        <v>1</v>
      </c>
      <c r="F66" s="66">
        <f t="shared" si="4"/>
        <v>2025</v>
      </c>
      <c r="G66" s="67">
        <f t="shared" si="5"/>
        <v>45658</v>
      </c>
      <c r="H66" s="26" t="s">
        <v>138</v>
      </c>
      <c r="I66" s="66" t="s">
        <v>139</v>
      </c>
      <c r="J66" s="69" t="s">
        <v>27</v>
      </c>
      <c r="K66" s="69" t="s">
        <v>137</v>
      </c>
      <c r="L66" s="69" t="s">
        <v>664</v>
      </c>
      <c r="M66" s="69" t="s">
        <v>604</v>
      </c>
      <c r="N66" s="71">
        <v>0.28000000000000003</v>
      </c>
      <c r="O66" s="74">
        <v>0</v>
      </c>
      <c r="P66" s="175">
        <f t="shared" si="6"/>
        <v>73614.13999999997</v>
      </c>
    </row>
    <row r="67" spans="1:16" ht="14.25" hidden="1" customHeight="1" outlineLevel="1">
      <c r="A67" s="64" t="s">
        <v>1</v>
      </c>
      <c r="B67" s="163" t="s">
        <v>662</v>
      </c>
      <c r="C67" s="174" t="s">
        <v>647</v>
      </c>
      <c r="D67" s="68">
        <v>45684</v>
      </c>
      <c r="E67" s="66">
        <f t="shared" si="3"/>
        <v>1</v>
      </c>
      <c r="F67" s="66">
        <f t="shared" si="4"/>
        <v>2025</v>
      </c>
      <c r="G67" s="67">
        <f t="shared" si="5"/>
        <v>45658</v>
      </c>
      <c r="H67" s="26" t="s">
        <v>582</v>
      </c>
      <c r="I67" s="66" t="s">
        <v>365</v>
      </c>
      <c r="J67" s="69" t="s">
        <v>27</v>
      </c>
      <c r="K67" s="69" t="s">
        <v>137</v>
      </c>
      <c r="L67" s="69" t="s">
        <v>666</v>
      </c>
      <c r="M67" s="69" t="s">
        <v>28</v>
      </c>
      <c r="N67" s="71">
        <v>0</v>
      </c>
      <c r="O67" s="74">
        <v>236.31</v>
      </c>
      <c r="P67" s="175">
        <f t="shared" si="6"/>
        <v>73377.829999999973</v>
      </c>
    </row>
    <row r="68" spans="1:16" ht="14.25" hidden="1" customHeight="1" outlineLevel="1">
      <c r="A68" s="64" t="s">
        <v>1</v>
      </c>
      <c r="B68" s="163" t="s">
        <v>662</v>
      </c>
      <c r="C68" s="174" t="s">
        <v>647</v>
      </c>
      <c r="D68" s="68">
        <v>45684</v>
      </c>
      <c r="E68" s="66">
        <f t="shared" si="3"/>
        <v>1</v>
      </c>
      <c r="F68" s="66">
        <f t="shared" si="4"/>
        <v>2025</v>
      </c>
      <c r="G68" s="67">
        <f t="shared" si="5"/>
        <v>45658</v>
      </c>
      <c r="H68" s="26" t="s">
        <v>676</v>
      </c>
      <c r="I68" s="66" t="s">
        <v>677</v>
      </c>
      <c r="J68" s="69" t="s">
        <v>27</v>
      </c>
      <c r="K68" s="69" t="s">
        <v>137</v>
      </c>
      <c r="L68" s="69" t="s">
        <v>666</v>
      </c>
      <c r="M68" s="69" t="s">
        <v>28</v>
      </c>
      <c r="N68" s="71">
        <v>0</v>
      </c>
      <c r="O68" s="74">
        <v>384.77</v>
      </c>
      <c r="P68" s="175">
        <f t="shared" si="6"/>
        <v>72993.059999999969</v>
      </c>
    </row>
    <row r="69" spans="1:16" ht="14.25" hidden="1" customHeight="1" outlineLevel="1">
      <c r="A69" s="64" t="s">
        <v>1</v>
      </c>
      <c r="B69" s="163" t="s">
        <v>662</v>
      </c>
      <c r="C69" s="174" t="s">
        <v>647</v>
      </c>
      <c r="D69" s="68">
        <v>45685</v>
      </c>
      <c r="E69" s="66">
        <f t="shared" si="3"/>
        <v>1</v>
      </c>
      <c r="F69" s="66">
        <f t="shared" si="4"/>
        <v>2025</v>
      </c>
      <c r="G69" s="67">
        <f t="shared" si="5"/>
        <v>45658</v>
      </c>
      <c r="H69" s="26" t="s">
        <v>138</v>
      </c>
      <c r="I69" s="66" t="s">
        <v>139</v>
      </c>
      <c r="J69" s="69" t="s">
        <v>27</v>
      </c>
      <c r="K69" s="69" t="s">
        <v>137</v>
      </c>
      <c r="L69" s="69" t="s">
        <v>664</v>
      </c>
      <c r="M69" s="69" t="s">
        <v>604</v>
      </c>
      <c r="N69" s="71">
        <v>0.05</v>
      </c>
      <c r="O69" s="74">
        <v>0</v>
      </c>
      <c r="P69" s="175">
        <f t="shared" si="6"/>
        <v>72993.109999999971</v>
      </c>
    </row>
    <row r="70" spans="1:16" ht="14.25" hidden="1" customHeight="1" outlineLevel="1">
      <c r="A70" s="64" t="s">
        <v>1</v>
      </c>
      <c r="B70" s="163" t="s">
        <v>662</v>
      </c>
      <c r="C70" s="174" t="s">
        <v>647</v>
      </c>
      <c r="D70" s="68">
        <v>45685</v>
      </c>
      <c r="E70" s="66">
        <f t="shared" si="3"/>
        <v>1</v>
      </c>
      <c r="F70" s="66">
        <f t="shared" si="4"/>
        <v>2025</v>
      </c>
      <c r="G70" s="67">
        <f t="shared" si="5"/>
        <v>45658</v>
      </c>
      <c r="H70" s="26" t="s">
        <v>142</v>
      </c>
      <c r="I70" s="66" t="s">
        <v>678</v>
      </c>
      <c r="J70" s="69" t="s">
        <v>27</v>
      </c>
      <c r="K70" s="69" t="s">
        <v>137</v>
      </c>
      <c r="L70" s="69" t="s">
        <v>664</v>
      </c>
      <c r="M70" s="69" t="s">
        <v>28</v>
      </c>
      <c r="N70" s="71">
        <v>0</v>
      </c>
      <c r="O70" s="74">
        <v>100</v>
      </c>
      <c r="P70" s="175">
        <f t="shared" si="6"/>
        <v>72893.109999999971</v>
      </c>
    </row>
    <row r="71" spans="1:16" ht="14.25" hidden="1" customHeight="1" outlineLevel="1">
      <c r="A71" s="64" t="s">
        <v>1</v>
      </c>
      <c r="B71" s="163" t="s">
        <v>662</v>
      </c>
      <c r="C71" s="174" t="s">
        <v>647</v>
      </c>
      <c r="D71" s="68">
        <v>45686</v>
      </c>
      <c r="E71" s="66">
        <f t="shared" si="3"/>
        <v>1</v>
      </c>
      <c r="F71" s="66">
        <f t="shared" si="4"/>
        <v>2025</v>
      </c>
      <c r="G71" s="67">
        <f t="shared" si="5"/>
        <v>45658</v>
      </c>
      <c r="H71" s="26" t="s">
        <v>138</v>
      </c>
      <c r="I71" s="66" t="s">
        <v>139</v>
      </c>
      <c r="J71" s="69" t="s">
        <v>27</v>
      </c>
      <c r="K71" s="69" t="s">
        <v>137</v>
      </c>
      <c r="L71" s="69" t="s">
        <v>664</v>
      </c>
      <c r="M71" s="69" t="s">
        <v>604</v>
      </c>
      <c r="N71" s="71">
        <v>5.81</v>
      </c>
      <c r="O71" s="74">
        <v>0</v>
      </c>
      <c r="P71" s="175">
        <f t="shared" si="6"/>
        <v>72898.919999999969</v>
      </c>
    </row>
    <row r="72" spans="1:16" ht="14.25" hidden="1" customHeight="1" outlineLevel="1">
      <c r="A72" s="64" t="s">
        <v>1</v>
      </c>
      <c r="B72" s="163" t="s">
        <v>662</v>
      </c>
      <c r="C72" s="174" t="s">
        <v>647</v>
      </c>
      <c r="D72" s="68">
        <v>45686</v>
      </c>
      <c r="E72" s="66">
        <f t="shared" si="3"/>
        <v>1</v>
      </c>
      <c r="F72" s="66">
        <f t="shared" si="4"/>
        <v>2025</v>
      </c>
      <c r="G72" s="67">
        <f t="shared" si="5"/>
        <v>45658</v>
      </c>
      <c r="H72" s="26" t="s">
        <v>138</v>
      </c>
      <c r="I72" s="66" t="s">
        <v>139</v>
      </c>
      <c r="J72" s="69" t="s">
        <v>27</v>
      </c>
      <c r="K72" s="69" t="s">
        <v>137</v>
      </c>
      <c r="L72" s="69" t="s">
        <v>664</v>
      </c>
      <c r="M72" s="69" t="s">
        <v>604</v>
      </c>
      <c r="N72" s="71">
        <v>0.31</v>
      </c>
      <c r="O72" s="74">
        <v>0</v>
      </c>
      <c r="P72" s="175">
        <f t="shared" si="6"/>
        <v>72899.229999999967</v>
      </c>
    </row>
    <row r="73" spans="1:16" ht="14.25" hidden="1" customHeight="1" outlineLevel="1">
      <c r="A73" s="64" t="s">
        <v>1</v>
      </c>
      <c r="B73" s="163" t="s">
        <v>662</v>
      </c>
      <c r="C73" s="174" t="s">
        <v>647</v>
      </c>
      <c r="D73" s="68">
        <v>45686</v>
      </c>
      <c r="E73" s="66">
        <f t="shared" si="3"/>
        <v>1</v>
      </c>
      <c r="F73" s="66">
        <f t="shared" si="4"/>
        <v>2025</v>
      </c>
      <c r="G73" s="67">
        <f t="shared" si="5"/>
        <v>45658</v>
      </c>
      <c r="H73" s="26" t="s">
        <v>45</v>
      </c>
      <c r="I73" s="66" t="s">
        <v>545</v>
      </c>
      <c r="J73" s="69" t="s">
        <v>27</v>
      </c>
      <c r="K73" s="69" t="s">
        <v>137</v>
      </c>
      <c r="L73" s="69" t="s">
        <v>666</v>
      </c>
      <c r="M73" s="69" t="s">
        <v>28</v>
      </c>
      <c r="N73" s="71">
        <v>0</v>
      </c>
      <c r="O73" s="74">
        <v>69.569999999999993</v>
      </c>
      <c r="P73" s="175">
        <f t="shared" si="6"/>
        <v>72829.65999999996</v>
      </c>
    </row>
    <row r="74" spans="1:16" ht="14.25" hidden="1" customHeight="1" outlineLevel="1">
      <c r="A74" s="64" t="s">
        <v>1</v>
      </c>
      <c r="B74" s="163" t="s">
        <v>662</v>
      </c>
      <c r="C74" s="174" t="s">
        <v>647</v>
      </c>
      <c r="D74" s="68">
        <v>45686</v>
      </c>
      <c r="E74" s="66">
        <f t="shared" si="3"/>
        <v>1</v>
      </c>
      <c r="F74" s="66">
        <f t="shared" si="4"/>
        <v>2025</v>
      </c>
      <c r="G74" s="67">
        <f t="shared" si="5"/>
        <v>45658</v>
      </c>
      <c r="H74" s="26" t="s">
        <v>281</v>
      </c>
      <c r="I74" s="66" t="s">
        <v>679</v>
      </c>
      <c r="J74" s="69" t="s">
        <v>27</v>
      </c>
      <c r="K74" s="69" t="s">
        <v>137</v>
      </c>
      <c r="L74" s="69" t="s">
        <v>666</v>
      </c>
      <c r="M74" s="69" t="s">
        <v>28</v>
      </c>
      <c r="N74" s="71">
        <v>0</v>
      </c>
      <c r="O74" s="74">
        <v>439.11</v>
      </c>
      <c r="P74" s="175">
        <f t="shared" si="6"/>
        <v>72390.549999999959</v>
      </c>
    </row>
    <row r="75" spans="1:16" ht="14.25" hidden="1" customHeight="1" outlineLevel="1">
      <c r="A75" s="64" t="s">
        <v>1</v>
      </c>
      <c r="B75" s="163" t="s">
        <v>662</v>
      </c>
      <c r="C75" s="174" t="s">
        <v>647</v>
      </c>
      <c r="D75" s="68">
        <v>45686</v>
      </c>
      <c r="E75" s="66">
        <f t="shared" si="3"/>
        <v>1</v>
      </c>
      <c r="F75" s="66">
        <f t="shared" si="4"/>
        <v>2025</v>
      </c>
      <c r="G75" s="67">
        <f t="shared" si="5"/>
        <v>45658</v>
      </c>
      <c r="H75" s="26" t="s">
        <v>475</v>
      </c>
      <c r="I75" s="66" t="s">
        <v>680</v>
      </c>
      <c r="J75" s="69" t="s">
        <v>27</v>
      </c>
      <c r="K75" s="69" t="s">
        <v>137</v>
      </c>
      <c r="L75" s="69" t="s">
        <v>666</v>
      </c>
      <c r="M75" s="69" t="s">
        <v>28</v>
      </c>
      <c r="N75" s="71">
        <v>0</v>
      </c>
      <c r="O75" s="74">
        <v>3433.93</v>
      </c>
      <c r="P75" s="175">
        <f t="shared" si="6"/>
        <v>68956.619999999966</v>
      </c>
    </row>
    <row r="76" spans="1:16" ht="14.25" hidden="1" customHeight="1" outlineLevel="1">
      <c r="A76" s="64" t="s">
        <v>1</v>
      </c>
      <c r="B76" s="163" t="s">
        <v>662</v>
      </c>
      <c r="C76" s="174" t="s">
        <v>647</v>
      </c>
      <c r="D76" s="68">
        <v>45686</v>
      </c>
      <c r="E76" s="66">
        <f t="shared" si="3"/>
        <v>1</v>
      </c>
      <c r="F76" s="66">
        <f t="shared" si="4"/>
        <v>2025</v>
      </c>
      <c r="G76" s="67">
        <f t="shared" si="5"/>
        <v>45658</v>
      </c>
      <c r="H76" s="26" t="s">
        <v>69</v>
      </c>
      <c r="I76" s="66" t="s">
        <v>681</v>
      </c>
      <c r="J76" s="69" t="s">
        <v>27</v>
      </c>
      <c r="K76" s="69" t="s">
        <v>137</v>
      </c>
      <c r="L76" s="69" t="s">
        <v>666</v>
      </c>
      <c r="M76" s="69" t="s">
        <v>28</v>
      </c>
      <c r="N76" s="71">
        <v>0</v>
      </c>
      <c r="O76" s="74">
        <v>900</v>
      </c>
      <c r="P76" s="175">
        <f t="shared" si="6"/>
        <v>68056.619999999966</v>
      </c>
    </row>
    <row r="77" spans="1:16" ht="14.25" hidden="1" customHeight="1" outlineLevel="1">
      <c r="A77" s="64" t="s">
        <v>1</v>
      </c>
      <c r="B77" s="163" t="s">
        <v>662</v>
      </c>
      <c r="C77" s="174" t="s">
        <v>647</v>
      </c>
      <c r="D77" s="68">
        <v>45686</v>
      </c>
      <c r="E77" s="66">
        <f t="shared" si="3"/>
        <v>1</v>
      </c>
      <c r="F77" s="66">
        <f t="shared" si="4"/>
        <v>2025</v>
      </c>
      <c r="G77" s="67">
        <f t="shared" si="5"/>
        <v>45658</v>
      </c>
      <c r="H77" s="26" t="s">
        <v>102</v>
      </c>
      <c r="I77" s="66" t="s">
        <v>682</v>
      </c>
      <c r="J77" s="69" t="s">
        <v>27</v>
      </c>
      <c r="K77" s="69" t="s">
        <v>137</v>
      </c>
      <c r="L77" s="69" t="s">
        <v>666</v>
      </c>
      <c r="M77" s="69" t="s">
        <v>28</v>
      </c>
      <c r="N77" s="71">
        <v>0</v>
      </c>
      <c r="O77" s="74">
        <v>13.1</v>
      </c>
      <c r="P77" s="175">
        <f t="shared" si="6"/>
        <v>68043.51999999996</v>
      </c>
    </row>
    <row r="78" spans="1:16" ht="14.25" hidden="1" customHeight="1" outlineLevel="1">
      <c r="A78" s="64" t="s">
        <v>1</v>
      </c>
      <c r="B78" s="163" t="s">
        <v>662</v>
      </c>
      <c r="C78" s="174" t="s">
        <v>647</v>
      </c>
      <c r="D78" s="68">
        <v>45686</v>
      </c>
      <c r="E78" s="66">
        <f t="shared" si="3"/>
        <v>1</v>
      </c>
      <c r="F78" s="66">
        <f t="shared" si="4"/>
        <v>2025</v>
      </c>
      <c r="G78" s="67">
        <f t="shared" si="5"/>
        <v>45658</v>
      </c>
      <c r="H78" s="26" t="s">
        <v>69</v>
      </c>
      <c r="I78" s="66" t="s">
        <v>683</v>
      </c>
      <c r="J78" s="69" t="s">
        <v>27</v>
      </c>
      <c r="K78" s="69" t="s">
        <v>137</v>
      </c>
      <c r="L78" s="69" t="s">
        <v>666</v>
      </c>
      <c r="M78" s="69" t="s">
        <v>28</v>
      </c>
      <c r="N78" s="71">
        <v>0</v>
      </c>
      <c r="O78" s="74">
        <v>7560</v>
      </c>
      <c r="P78" s="175">
        <f t="shared" si="6"/>
        <v>60483.51999999996</v>
      </c>
    </row>
    <row r="79" spans="1:16" ht="14.25" hidden="1" customHeight="1" outlineLevel="1">
      <c r="A79" s="64" t="s">
        <v>1</v>
      </c>
      <c r="B79" s="163" t="s">
        <v>662</v>
      </c>
      <c r="C79" s="174" t="s">
        <v>647</v>
      </c>
      <c r="D79" s="68">
        <v>45687</v>
      </c>
      <c r="E79" s="66">
        <f t="shared" si="3"/>
        <v>1</v>
      </c>
      <c r="F79" s="66">
        <f t="shared" si="4"/>
        <v>2025</v>
      </c>
      <c r="G79" s="67">
        <f t="shared" si="5"/>
        <v>45658</v>
      </c>
      <c r="H79" s="26" t="s">
        <v>142</v>
      </c>
      <c r="I79" s="66" t="s">
        <v>146</v>
      </c>
      <c r="J79" s="69" t="s">
        <v>27</v>
      </c>
      <c r="K79" s="69" t="s">
        <v>137</v>
      </c>
      <c r="L79" s="69" t="s">
        <v>664</v>
      </c>
      <c r="M79" s="69" t="s">
        <v>604</v>
      </c>
      <c r="N79" s="71">
        <v>487.56</v>
      </c>
      <c r="O79" s="74">
        <v>0</v>
      </c>
      <c r="P79" s="175">
        <f t="shared" si="6"/>
        <v>60971.079999999958</v>
      </c>
    </row>
    <row r="80" spans="1:16" ht="14.25" hidden="1" customHeight="1" outlineLevel="1">
      <c r="A80" s="64" t="s">
        <v>1</v>
      </c>
      <c r="B80" s="163" t="s">
        <v>662</v>
      </c>
      <c r="C80" s="174" t="s">
        <v>647</v>
      </c>
      <c r="D80" s="68">
        <v>45687</v>
      </c>
      <c r="E80" s="66">
        <f t="shared" si="3"/>
        <v>1</v>
      </c>
      <c r="F80" s="66">
        <f t="shared" si="4"/>
        <v>2025</v>
      </c>
      <c r="G80" s="67">
        <f t="shared" si="5"/>
        <v>45658</v>
      </c>
      <c r="H80" s="26" t="s">
        <v>142</v>
      </c>
      <c r="I80" s="66" t="s">
        <v>146</v>
      </c>
      <c r="J80" s="69" t="s">
        <v>27</v>
      </c>
      <c r="K80" s="69" t="s">
        <v>137</v>
      </c>
      <c r="L80" s="69" t="s">
        <v>664</v>
      </c>
      <c r="M80" s="69" t="s">
        <v>604</v>
      </c>
      <c r="N80" s="71">
        <v>1452.77</v>
      </c>
      <c r="O80" s="74">
        <v>0</v>
      </c>
      <c r="P80" s="175">
        <f t="shared" si="6"/>
        <v>62423.849999999955</v>
      </c>
    </row>
    <row r="81" spans="1:16" ht="14.25" hidden="1" customHeight="1" outlineLevel="1">
      <c r="A81" s="64" t="s">
        <v>1</v>
      </c>
      <c r="B81" s="163" t="s">
        <v>662</v>
      </c>
      <c r="C81" s="174" t="s">
        <v>647</v>
      </c>
      <c r="D81" s="68">
        <v>45687</v>
      </c>
      <c r="E81" s="66">
        <f t="shared" si="3"/>
        <v>1</v>
      </c>
      <c r="F81" s="66">
        <f t="shared" si="4"/>
        <v>2025</v>
      </c>
      <c r="G81" s="67">
        <f t="shared" si="5"/>
        <v>45658</v>
      </c>
      <c r="H81" s="26" t="s">
        <v>142</v>
      </c>
      <c r="I81" s="66" t="s">
        <v>146</v>
      </c>
      <c r="J81" s="69" t="s">
        <v>27</v>
      </c>
      <c r="K81" s="69" t="s">
        <v>137</v>
      </c>
      <c r="L81" s="69" t="s">
        <v>664</v>
      </c>
      <c r="M81" s="69" t="s">
        <v>604</v>
      </c>
      <c r="N81" s="71">
        <v>901.85</v>
      </c>
      <c r="O81" s="74">
        <v>0</v>
      </c>
      <c r="P81" s="175">
        <f t="shared" si="6"/>
        <v>63325.699999999953</v>
      </c>
    </row>
    <row r="82" spans="1:16" ht="14.25" hidden="1" customHeight="1" outlineLevel="1">
      <c r="A82" s="64" t="s">
        <v>1</v>
      </c>
      <c r="B82" s="163" t="s">
        <v>662</v>
      </c>
      <c r="C82" s="174" t="s">
        <v>647</v>
      </c>
      <c r="D82" s="68">
        <v>45687</v>
      </c>
      <c r="E82" s="66">
        <f t="shared" si="3"/>
        <v>1</v>
      </c>
      <c r="F82" s="66">
        <f t="shared" si="4"/>
        <v>2025</v>
      </c>
      <c r="G82" s="67">
        <f t="shared" si="5"/>
        <v>45658</v>
      </c>
      <c r="H82" s="26" t="s">
        <v>142</v>
      </c>
      <c r="I82" s="66" t="s">
        <v>146</v>
      </c>
      <c r="J82" s="69" t="s">
        <v>27</v>
      </c>
      <c r="K82" s="69" t="s">
        <v>137</v>
      </c>
      <c r="L82" s="69" t="s">
        <v>664</v>
      </c>
      <c r="M82" s="69" t="s">
        <v>604</v>
      </c>
      <c r="N82" s="71">
        <v>3464.03</v>
      </c>
      <c r="O82" s="74">
        <v>0</v>
      </c>
      <c r="P82" s="175">
        <f t="shared" si="6"/>
        <v>66789.729999999952</v>
      </c>
    </row>
    <row r="83" spans="1:16" ht="14.25" hidden="1" customHeight="1" outlineLevel="1">
      <c r="A83" s="64" t="s">
        <v>1</v>
      </c>
      <c r="B83" s="163" t="s">
        <v>662</v>
      </c>
      <c r="C83" s="174" t="s">
        <v>647</v>
      </c>
      <c r="D83" s="68">
        <v>45687</v>
      </c>
      <c r="E83" s="66">
        <f t="shared" si="3"/>
        <v>1</v>
      </c>
      <c r="F83" s="66">
        <f t="shared" si="4"/>
        <v>2025</v>
      </c>
      <c r="G83" s="67">
        <f t="shared" si="5"/>
        <v>45658</v>
      </c>
      <c r="H83" s="26" t="s">
        <v>142</v>
      </c>
      <c r="I83" s="66" t="s">
        <v>146</v>
      </c>
      <c r="J83" s="69" t="s">
        <v>27</v>
      </c>
      <c r="K83" s="69" t="s">
        <v>137</v>
      </c>
      <c r="L83" s="69" t="s">
        <v>664</v>
      </c>
      <c r="M83" s="69" t="s">
        <v>604</v>
      </c>
      <c r="N83" s="71">
        <v>671.81</v>
      </c>
      <c r="O83" s="74">
        <v>0</v>
      </c>
      <c r="P83" s="175">
        <f t="shared" si="6"/>
        <v>67461.53999999995</v>
      </c>
    </row>
    <row r="84" spans="1:16" ht="14.25" hidden="1" customHeight="1" outlineLevel="1">
      <c r="A84" s="64" t="s">
        <v>1</v>
      </c>
      <c r="B84" s="163" t="s">
        <v>662</v>
      </c>
      <c r="C84" s="174" t="s">
        <v>647</v>
      </c>
      <c r="D84" s="68">
        <v>45687</v>
      </c>
      <c r="E84" s="66">
        <f t="shared" si="3"/>
        <v>1</v>
      </c>
      <c r="F84" s="66">
        <f t="shared" si="4"/>
        <v>2025</v>
      </c>
      <c r="G84" s="67">
        <f t="shared" si="5"/>
        <v>45658</v>
      </c>
      <c r="H84" s="26" t="s">
        <v>142</v>
      </c>
      <c r="I84" s="66" t="s">
        <v>146</v>
      </c>
      <c r="J84" s="69" t="s">
        <v>27</v>
      </c>
      <c r="K84" s="69" t="s">
        <v>137</v>
      </c>
      <c r="L84" s="69" t="s">
        <v>664</v>
      </c>
      <c r="M84" s="69" t="s">
        <v>604</v>
      </c>
      <c r="N84" s="71">
        <v>790.23</v>
      </c>
      <c r="O84" s="74">
        <v>0</v>
      </c>
      <c r="P84" s="175">
        <f t="shared" si="6"/>
        <v>68251.769999999946</v>
      </c>
    </row>
    <row r="85" spans="1:16" ht="14.25" hidden="1" customHeight="1" outlineLevel="1">
      <c r="A85" s="64" t="s">
        <v>1</v>
      </c>
      <c r="B85" s="163" t="s">
        <v>662</v>
      </c>
      <c r="C85" s="174" t="s">
        <v>647</v>
      </c>
      <c r="D85" s="68">
        <v>45687</v>
      </c>
      <c r="E85" s="66">
        <f t="shared" si="3"/>
        <v>1</v>
      </c>
      <c r="F85" s="66">
        <f t="shared" si="4"/>
        <v>2025</v>
      </c>
      <c r="G85" s="67">
        <f t="shared" si="5"/>
        <v>45658</v>
      </c>
      <c r="H85" s="26" t="s">
        <v>138</v>
      </c>
      <c r="I85" s="66" t="s">
        <v>139</v>
      </c>
      <c r="J85" s="69" t="s">
        <v>27</v>
      </c>
      <c r="K85" s="69" t="s">
        <v>137</v>
      </c>
      <c r="L85" s="69" t="s">
        <v>664</v>
      </c>
      <c r="M85" s="69" t="s">
        <v>604</v>
      </c>
      <c r="N85" s="71">
        <v>7.37</v>
      </c>
      <c r="O85" s="74">
        <v>0</v>
      </c>
      <c r="P85" s="175">
        <f t="shared" si="6"/>
        <v>68259.139999999941</v>
      </c>
    </row>
    <row r="86" spans="1:16" ht="14.25" hidden="1" customHeight="1" outlineLevel="1">
      <c r="A86" s="64" t="s">
        <v>1</v>
      </c>
      <c r="B86" s="163" t="s">
        <v>662</v>
      </c>
      <c r="C86" s="174" t="s">
        <v>647</v>
      </c>
      <c r="D86" s="68">
        <v>45687</v>
      </c>
      <c r="E86" s="66">
        <f t="shared" si="3"/>
        <v>1</v>
      </c>
      <c r="F86" s="66">
        <f t="shared" si="4"/>
        <v>2025</v>
      </c>
      <c r="G86" s="67">
        <f t="shared" si="5"/>
        <v>45658</v>
      </c>
      <c r="H86" s="26" t="s">
        <v>281</v>
      </c>
      <c r="I86" s="66" t="s">
        <v>353</v>
      </c>
      <c r="J86" s="69" t="s">
        <v>27</v>
      </c>
      <c r="K86" s="69" t="s">
        <v>137</v>
      </c>
      <c r="L86" s="69" t="s">
        <v>666</v>
      </c>
      <c r="M86" s="69" t="s">
        <v>28</v>
      </c>
      <c r="N86" s="71">
        <v>0</v>
      </c>
      <c r="O86" s="74">
        <v>362</v>
      </c>
      <c r="P86" s="175">
        <f t="shared" si="6"/>
        <v>67897.139999999941</v>
      </c>
    </row>
    <row r="87" spans="1:16" ht="14.25" hidden="1" customHeight="1" outlineLevel="1">
      <c r="A87" s="64" t="s">
        <v>1</v>
      </c>
      <c r="B87" s="163" t="s">
        <v>662</v>
      </c>
      <c r="C87" s="174" t="s">
        <v>647</v>
      </c>
      <c r="D87" s="68">
        <v>45687</v>
      </c>
      <c r="E87" s="66">
        <f t="shared" si="3"/>
        <v>1</v>
      </c>
      <c r="F87" s="66">
        <f t="shared" si="4"/>
        <v>2025</v>
      </c>
      <c r="G87" s="67">
        <f t="shared" si="5"/>
        <v>45658</v>
      </c>
      <c r="H87" s="26" t="s">
        <v>281</v>
      </c>
      <c r="I87" s="66" t="s">
        <v>353</v>
      </c>
      <c r="J87" s="69" t="s">
        <v>27</v>
      </c>
      <c r="K87" s="69" t="s">
        <v>137</v>
      </c>
      <c r="L87" s="69" t="s">
        <v>666</v>
      </c>
      <c r="M87" s="69" t="s">
        <v>28</v>
      </c>
      <c r="N87" s="71">
        <v>0</v>
      </c>
      <c r="O87" s="74">
        <v>219.6</v>
      </c>
      <c r="P87" s="175">
        <f t="shared" si="6"/>
        <v>67677.539999999935</v>
      </c>
    </row>
    <row r="88" spans="1:16" ht="14.25" hidden="1" customHeight="1" outlineLevel="1">
      <c r="A88" s="64" t="s">
        <v>1</v>
      </c>
      <c r="B88" s="163" t="s">
        <v>662</v>
      </c>
      <c r="C88" s="174" t="s">
        <v>647</v>
      </c>
      <c r="D88" s="68">
        <v>45687</v>
      </c>
      <c r="E88" s="66">
        <f t="shared" si="3"/>
        <v>1</v>
      </c>
      <c r="F88" s="66">
        <f t="shared" si="4"/>
        <v>2025</v>
      </c>
      <c r="G88" s="67">
        <f t="shared" si="5"/>
        <v>45658</v>
      </c>
      <c r="H88" s="26" t="s">
        <v>147</v>
      </c>
      <c r="I88" s="66" t="s">
        <v>684</v>
      </c>
      <c r="J88" s="69" t="s">
        <v>27</v>
      </c>
      <c r="K88" s="69" t="s">
        <v>137</v>
      </c>
      <c r="L88" s="69" t="s">
        <v>666</v>
      </c>
      <c r="M88" s="69" t="s">
        <v>28</v>
      </c>
      <c r="N88" s="71">
        <v>0</v>
      </c>
      <c r="O88" s="74">
        <v>569.9</v>
      </c>
      <c r="P88" s="175">
        <f t="shared" si="6"/>
        <v>67107.639999999941</v>
      </c>
    </row>
    <row r="89" spans="1:16" ht="14.25" hidden="1" customHeight="1" outlineLevel="1">
      <c r="A89" s="64" t="s">
        <v>1</v>
      </c>
      <c r="B89" s="163" t="s">
        <v>662</v>
      </c>
      <c r="C89" s="174" t="s">
        <v>647</v>
      </c>
      <c r="D89" s="68">
        <v>45687</v>
      </c>
      <c r="E89" s="66">
        <f t="shared" si="3"/>
        <v>1</v>
      </c>
      <c r="F89" s="66">
        <f t="shared" si="4"/>
        <v>2025</v>
      </c>
      <c r="G89" s="67">
        <f t="shared" si="5"/>
        <v>45658</v>
      </c>
      <c r="H89" s="26" t="s">
        <v>43</v>
      </c>
      <c r="I89" s="66" t="s">
        <v>336</v>
      </c>
      <c r="J89" s="69" t="s">
        <v>27</v>
      </c>
      <c r="K89" s="69" t="s">
        <v>137</v>
      </c>
      <c r="L89" s="69" t="s">
        <v>666</v>
      </c>
      <c r="M89" s="69" t="s">
        <v>28</v>
      </c>
      <c r="N89" s="71">
        <v>0</v>
      </c>
      <c r="O89" s="74">
        <v>3186</v>
      </c>
      <c r="P89" s="175">
        <f t="shared" si="6"/>
        <v>63921.639999999941</v>
      </c>
    </row>
    <row r="90" spans="1:16" ht="14.25" hidden="1" customHeight="1" outlineLevel="1">
      <c r="A90" s="64" t="s">
        <v>1</v>
      </c>
      <c r="B90" s="163" t="s">
        <v>662</v>
      </c>
      <c r="C90" s="174" t="s">
        <v>647</v>
      </c>
      <c r="D90" s="68">
        <v>45687</v>
      </c>
      <c r="E90" s="66">
        <f t="shared" si="3"/>
        <v>1</v>
      </c>
      <c r="F90" s="66">
        <f t="shared" si="4"/>
        <v>2025</v>
      </c>
      <c r="G90" s="67">
        <f t="shared" si="5"/>
        <v>45658</v>
      </c>
      <c r="H90" s="26" t="s">
        <v>102</v>
      </c>
      <c r="I90" s="66" t="s">
        <v>129</v>
      </c>
      <c r="J90" s="69" t="s">
        <v>27</v>
      </c>
      <c r="K90" s="69" t="s">
        <v>137</v>
      </c>
      <c r="L90" s="69" t="s">
        <v>666</v>
      </c>
      <c r="M90" s="69" t="s">
        <v>28</v>
      </c>
      <c r="N90" s="71">
        <v>0</v>
      </c>
      <c r="O90" s="74">
        <v>1.65</v>
      </c>
      <c r="P90" s="175">
        <f t="shared" si="6"/>
        <v>63919.98999999994</v>
      </c>
    </row>
    <row r="91" spans="1:16" ht="14.25" hidden="1" customHeight="1" outlineLevel="1">
      <c r="A91" s="64" t="s">
        <v>1</v>
      </c>
      <c r="B91" s="163" t="s">
        <v>662</v>
      </c>
      <c r="C91" s="174" t="s">
        <v>647</v>
      </c>
      <c r="D91" s="68">
        <v>45687</v>
      </c>
      <c r="E91" s="66">
        <f t="shared" si="3"/>
        <v>1</v>
      </c>
      <c r="F91" s="66">
        <f t="shared" si="4"/>
        <v>2025</v>
      </c>
      <c r="G91" s="67">
        <f t="shared" si="5"/>
        <v>45658</v>
      </c>
      <c r="H91" s="26" t="s">
        <v>43</v>
      </c>
      <c r="I91" s="66" t="s">
        <v>255</v>
      </c>
      <c r="J91" s="69" t="s">
        <v>27</v>
      </c>
      <c r="K91" s="69" t="s">
        <v>137</v>
      </c>
      <c r="L91" s="69" t="s">
        <v>666</v>
      </c>
      <c r="M91" s="69" t="s">
        <v>28</v>
      </c>
      <c r="N91" s="71">
        <v>0</v>
      </c>
      <c r="O91" s="74">
        <v>21.16</v>
      </c>
      <c r="P91" s="175">
        <f t="shared" si="6"/>
        <v>63898.829999999936</v>
      </c>
    </row>
    <row r="92" spans="1:16" ht="14.25" hidden="1" customHeight="1" outlineLevel="1">
      <c r="A92" s="64" t="s">
        <v>1</v>
      </c>
      <c r="B92" s="163" t="s">
        <v>662</v>
      </c>
      <c r="C92" s="174" t="s">
        <v>647</v>
      </c>
      <c r="D92" s="68">
        <v>45687</v>
      </c>
      <c r="E92" s="66">
        <f t="shared" si="3"/>
        <v>1</v>
      </c>
      <c r="F92" s="66">
        <f t="shared" si="4"/>
        <v>2025</v>
      </c>
      <c r="G92" s="67">
        <f t="shared" si="5"/>
        <v>45658</v>
      </c>
      <c r="H92" s="26" t="s">
        <v>43</v>
      </c>
      <c r="I92" s="66" t="s">
        <v>282</v>
      </c>
      <c r="J92" s="69" t="s">
        <v>27</v>
      </c>
      <c r="K92" s="69" t="s">
        <v>137</v>
      </c>
      <c r="L92" s="69" t="s">
        <v>666</v>
      </c>
      <c r="M92" s="69" t="s">
        <v>28</v>
      </c>
      <c r="N92" s="71">
        <v>0</v>
      </c>
      <c r="O92" s="74">
        <v>786.62</v>
      </c>
      <c r="P92" s="175">
        <f t="shared" si="6"/>
        <v>63112.209999999934</v>
      </c>
    </row>
    <row r="93" spans="1:16" ht="14.25" hidden="1" customHeight="1" outlineLevel="1">
      <c r="A93" s="64" t="s">
        <v>1</v>
      </c>
      <c r="B93" s="163" t="s">
        <v>662</v>
      </c>
      <c r="C93" s="174" t="s">
        <v>647</v>
      </c>
      <c r="D93" s="68">
        <v>45687</v>
      </c>
      <c r="E93" s="66">
        <f t="shared" si="3"/>
        <v>1</v>
      </c>
      <c r="F93" s="66">
        <f t="shared" si="4"/>
        <v>2025</v>
      </c>
      <c r="G93" s="67">
        <f t="shared" si="5"/>
        <v>45658</v>
      </c>
      <c r="H93" s="26" t="s">
        <v>43</v>
      </c>
      <c r="I93" s="66" t="s">
        <v>283</v>
      </c>
      <c r="J93" s="69" t="s">
        <v>27</v>
      </c>
      <c r="K93" s="69" t="s">
        <v>137</v>
      </c>
      <c r="L93" s="69" t="s">
        <v>666</v>
      </c>
      <c r="M93" s="69" t="s">
        <v>28</v>
      </c>
      <c r="N93" s="71">
        <v>0</v>
      </c>
      <c r="O93" s="74">
        <v>580.03</v>
      </c>
      <c r="P93" s="175">
        <f t="shared" si="6"/>
        <v>62532.179999999935</v>
      </c>
    </row>
    <row r="94" spans="1:16" ht="14.25" hidden="1" customHeight="1" outlineLevel="1">
      <c r="A94" s="64" t="s">
        <v>1</v>
      </c>
      <c r="B94" s="163" t="s">
        <v>662</v>
      </c>
      <c r="C94" s="174" t="s">
        <v>647</v>
      </c>
      <c r="D94" s="68">
        <v>45687</v>
      </c>
      <c r="E94" s="66">
        <f t="shared" si="3"/>
        <v>1</v>
      </c>
      <c r="F94" s="66">
        <f t="shared" si="4"/>
        <v>2025</v>
      </c>
      <c r="G94" s="67">
        <f t="shared" si="5"/>
        <v>45658</v>
      </c>
      <c r="H94" s="26" t="s">
        <v>43</v>
      </c>
      <c r="I94" s="66" t="s">
        <v>284</v>
      </c>
      <c r="J94" s="69" t="s">
        <v>27</v>
      </c>
      <c r="K94" s="69" t="s">
        <v>137</v>
      </c>
      <c r="L94" s="69" t="s">
        <v>666</v>
      </c>
      <c r="M94" s="69" t="s">
        <v>28</v>
      </c>
      <c r="N94" s="71">
        <v>0</v>
      </c>
      <c r="O94" s="74">
        <v>487.56</v>
      </c>
      <c r="P94" s="175">
        <f t="shared" si="6"/>
        <v>62044.619999999937</v>
      </c>
    </row>
    <row r="95" spans="1:16" ht="14.25" hidden="1" customHeight="1" outlineLevel="1">
      <c r="A95" s="64" t="s">
        <v>1</v>
      </c>
      <c r="B95" s="163" t="s">
        <v>662</v>
      </c>
      <c r="C95" s="174" t="s">
        <v>647</v>
      </c>
      <c r="D95" s="68">
        <v>45687</v>
      </c>
      <c r="E95" s="66">
        <f t="shared" si="3"/>
        <v>1</v>
      </c>
      <c r="F95" s="66">
        <f t="shared" si="4"/>
        <v>2025</v>
      </c>
      <c r="G95" s="67">
        <f t="shared" si="5"/>
        <v>45658</v>
      </c>
      <c r="H95" s="26" t="s">
        <v>43</v>
      </c>
      <c r="I95" s="66" t="s">
        <v>284</v>
      </c>
      <c r="J95" s="69" t="s">
        <v>27</v>
      </c>
      <c r="K95" s="69" t="s">
        <v>137</v>
      </c>
      <c r="L95" s="69" t="s">
        <v>666</v>
      </c>
      <c r="M95" s="69" t="s">
        <v>28</v>
      </c>
      <c r="N95" s="71">
        <v>0</v>
      </c>
      <c r="O95" s="74">
        <v>388.29</v>
      </c>
      <c r="P95" s="175">
        <f t="shared" si="6"/>
        <v>61656.329999999936</v>
      </c>
    </row>
    <row r="96" spans="1:16" ht="14.25" hidden="1" customHeight="1" outlineLevel="1">
      <c r="A96" s="64" t="s">
        <v>1</v>
      </c>
      <c r="B96" s="163" t="s">
        <v>662</v>
      </c>
      <c r="C96" s="174" t="s">
        <v>647</v>
      </c>
      <c r="D96" s="68">
        <v>45687</v>
      </c>
      <c r="E96" s="66">
        <f t="shared" si="3"/>
        <v>1</v>
      </c>
      <c r="F96" s="66">
        <f t="shared" si="4"/>
        <v>2025</v>
      </c>
      <c r="G96" s="67">
        <f t="shared" si="5"/>
        <v>45658</v>
      </c>
      <c r="H96" s="26" t="s">
        <v>43</v>
      </c>
      <c r="I96" s="66" t="s">
        <v>685</v>
      </c>
      <c r="J96" s="69" t="s">
        <v>27</v>
      </c>
      <c r="K96" s="69" t="s">
        <v>137</v>
      </c>
      <c r="L96" s="69" t="s">
        <v>666</v>
      </c>
      <c r="M96" s="69" t="s">
        <v>28</v>
      </c>
      <c r="N96" s="71">
        <v>0</v>
      </c>
      <c r="O96" s="74">
        <v>33.49</v>
      </c>
      <c r="P96" s="175">
        <f t="shared" si="6"/>
        <v>61622.839999999938</v>
      </c>
    </row>
    <row r="97" spans="1:16" ht="14.25" hidden="1" customHeight="1" outlineLevel="1">
      <c r="A97" s="64" t="s">
        <v>1</v>
      </c>
      <c r="B97" s="163" t="s">
        <v>662</v>
      </c>
      <c r="C97" s="174" t="s">
        <v>647</v>
      </c>
      <c r="D97" s="68">
        <v>45687</v>
      </c>
      <c r="E97" s="66">
        <f t="shared" si="3"/>
        <v>1</v>
      </c>
      <c r="F97" s="66">
        <f t="shared" si="4"/>
        <v>2025</v>
      </c>
      <c r="G97" s="67">
        <f t="shared" si="5"/>
        <v>45658</v>
      </c>
      <c r="H97" s="26" t="s">
        <v>43</v>
      </c>
      <c r="I97" s="66" t="s">
        <v>686</v>
      </c>
      <c r="J97" s="69" t="s">
        <v>27</v>
      </c>
      <c r="K97" s="69" t="s">
        <v>137</v>
      </c>
      <c r="L97" s="69" t="s">
        <v>666</v>
      </c>
      <c r="M97" s="69" t="s">
        <v>28</v>
      </c>
      <c r="N97" s="71">
        <v>0</v>
      </c>
      <c r="O97" s="74">
        <v>4777.8100000000004</v>
      </c>
      <c r="P97" s="175">
        <f t="shared" si="6"/>
        <v>56845.029999999941</v>
      </c>
    </row>
    <row r="98" spans="1:16" ht="14.25" hidden="1" customHeight="1" outlineLevel="1">
      <c r="A98" s="64" t="s">
        <v>1</v>
      </c>
      <c r="B98" s="163" t="s">
        <v>662</v>
      </c>
      <c r="C98" s="174" t="s">
        <v>647</v>
      </c>
      <c r="D98" s="68">
        <v>45687</v>
      </c>
      <c r="E98" s="66">
        <f t="shared" si="3"/>
        <v>1</v>
      </c>
      <c r="F98" s="66">
        <f t="shared" si="4"/>
        <v>2025</v>
      </c>
      <c r="G98" s="67">
        <f t="shared" si="5"/>
        <v>45658</v>
      </c>
      <c r="H98" s="26" t="s">
        <v>43</v>
      </c>
      <c r="I98" s="66" t="s">
        <v>687</v>
      </c>
      <c r="J98" s="69" t="s">
        <v>27</v>
      </c>
      <c r="K98" s="69" t="s">
        <v>137</v>
      </c>
      <c r="L98" s="69" t="s">
        <v>666</v>
      </c>
      <c r="M98" s="69" t="s">
        <v>28</v>
      </c>
      <c r="N98" s="71">
        <v>0</v>
      </c>
      <c r="O98" s="74">
        <v>671.81</v>
      </c>
      <c r="P98" s="175">
        <f t="shared" si="6"/>
        <v>56173.219999999943</v>
      </c>
    </row>
    <row r="99" spans="1:16" ht="14.25" hidden="1" customHeight="1" outlineLevel="1">
      <c r="A99" s="64" t="s">
        <v>1</v>
      </c>
      <c r="B99" s="163" t="s">
        <v>662</v>
      </c>
      <c r="C99" s="174" t="s">
        <v>647</v>
      </c>
      <c r="D99" s="68">
        <v>45687</v>
      </c>
      <c r="E99" s="66">
        <f t="shared" si="3"/>
        <v>1</v>
      </c>
      <c r="F99" s="66">
        <f t="shared" si="4"/>
        <v>2025</v>
      </c>
      <c r="G99" s="67">
        <f t="shared" si="5"/>
        <v>45658</v>
      </c>
      <c r="H99" s="26" t="s">
        <v>43</v>
      </c>
      <c r="I99" s="66" t="s">
        <v>687</v>
      </c>
      <c r="J99" s="69" t="s">
        <v>27</v>
      </c>
      <c r="K99" s="69" t="s">
        <v>137</v>
      </c>
      <c r="L99" s="69" t="s">
        <v>666</v>
      </c>
      <c r="M99" s="69" t="s">
        <v>28</v>
      </c>
      <c r="N99" s="71">
        <v>0</v>
      </c>
      <c r="O99" s="74">
        <v>220.27</v>
      </c>
      <c r="P99" s="175">
        <f t="shared" si="6"/>
        <v>55952.949999999946</v>
      </c>
    </row>
    <row r="100" spans="1:16" ht="14.25" hidden="1" customHeight="1" outlineLevel="1">
      <c r="A100" s="64" t="s">
        <v>1</v>
      </c>
      <c r="B100" s="163" t="s">
        <v>662</v>
      </c>
      <c r="C100" s="174" t="s">
        <v>647</v>
      </c>
      <c r="D100" s="68">
        <v>45687</v>
      </c>
      <c r="E100" s="66">
        <f t="shared" si="3"/>
        <v>1</v>
      </c>
      <c r="F100" s="66">
        <f t="shared" si="4"/>
        <v>2025</v>
      </c>
      <c r="G100" s="67">
        <f t="shared" si="5"/>
        <v>45658</v>
      </c>
      <c r="H100" s="26" t="s">
        <v>43</v>
      </c>
      <c r="I100" s="66" t="s">
        <v>688</v>
      </c>
      <c r="J100" s="69" t="s">
        <v>27</v>
      </c>
      <c r="K100" s="69" t="s">
        <v>137</v>
      </c>
      <c r="L100" s="69" t="s">
        <v>666</v>
      </c>
      <c r="M100" s="69" t="s">
        <v>28</v>
      </c>
      <c r="N100" s="71">
        <v>0</v>
      </c>
      <c r="O100" s="74">
        <v>901.85</v>
      </c>
      <c r="P100" s="175">
        <f t="shared" si="6"/>
        <v>55051.099999999948</v>
      </c>
    </row>
    <row r="101" spans="1:16" ht="14.25" hidden="1" customHeight="1" outlineLevel="1">
      <c r="A101" s="64" t="s">
        <v>1</v>
      </c>
      <c r="B101" s="163" t="s">
        <v>662</v>
      </c>
      <c r="C101" s="174" t="s">
        <v>647</v>
      </c>
      <c r="D101" s="68">
        <v>45687</v>
      </c>
      <c r="E101" s="66">
        <f t="shared" si="3"/>
        <v>1</v>
      </c>
      <c r="F101" s="66">
        <f t="shared" si="4"/>
        <v>2025</v>
      </c>
      <c r="G101" s="67">
        <f t="shared" si="5"/>
        <v>45658</v>
      </c>
      <c r="H101" s="26" t="s">
        <v>43</v>
      </c>
      <c r="I101" s="66" t="s">
        <v>689</v>
      </c>
      <c r="J101" s="69" t="s">
        <v>27</v>
      </c>
      <c r="K101" s="69" t="s">
        <v>137</v>
      </c>
      <c r="L101" s="69" t="s">
        <v>666</v>
      </c>
      <c r="M101" s="69" t="s">
        <v>28</v>
      </c>
      <c r="N101" s="71">
        <v>0</v>
      </c>
      <c r="O101" s="74">
        <v>790.23</v>
      </c>
      <c r="P101" s="175">
        <f t="shared" si="6"/>
        <v>54260.869999999944</v>
      </c>
    </row>
    <row r="102" spans="1:16" ht="14.25" hidden="1" customHeight="1" outlineLevel="1">
      <c r="A102" s="64" t="s">
        <v>1</v>
      </c>
      <c r="B102" s="163" t="s">
        <v>662</v>
      </c>
      <c r="C102" s="174" t="s">
        <v>647</v>
      </c>
      <c r="D102" s="68">
        <v>45687</v>
      </c>
      <c r="E102" s="66">
        <f t="shared" si="3"/>
        <v>1</v>
      </c>
      <c r="F102" s="66">
        <f t="shared" si="4"/>
        <v>2025</v>
      </c>
      <c r="G102" s="67">
        <f t="shared" si="5"/>
        <v>45658</v>
      </c>
      <c r="H102" s="26" t="s">
        <v>43</v>
      </c>
      <c r="I102" s="66" t="s">
        <v>261</v>
      </c>
      <c r="J102" s="69" t="s">
        <v>27</v>
      </c>
      <c r="K102" s="69" t="s">
        <v>137</v>
      </c>
      <c r="L102" s="69" t="s">
        <v>666</v>
      </c>
      <c r="M102" s="69" t="s">
        <v>28</v>
      </c>
      <c r="N102" s="71">
        <v>0</v>
      </c>
      <c r="O102" s="74">
        <v>343.88</v>
      </c>
      <c r="P102" s="175">
        <f t="shared" si="6"/>
        <v>53916.989999999947</v>
      </c>
    </row>
    <row r="103" spans="1:16" ht="14.25" hidden="1" customHeight="1" outlineLevel="1">
      <c r="A103" s="64" t="s">
        <v>1</v>
      </c>
      <c r="B103" s="163" t="s">
        <v>662</v>
      </c>
      <c r="C103" s="174" t="s">
        <v>647</v>
      </c>
      <c r="D103" s="68">
        <v>45687</v>
      </c>
      <c r="E103" s="66">
        <f t="shared" si="3"/>
        <v>1</v>
      </c>
      <c r="F103" s="66">
        <f t="shared" si="4"/>
        <v>2025</v>
      </c>
      <c r="G103" s="67">
        <f t="shared" si="5"/>
        <v>45658</v>
      </c>
      <c r="H103" s="26" t="s">
        <v>43</v>
      </c>
      <c r="I103" s="66" t="s">
        <v>688</v>
      </c>
      <c r="J103" s="69" t="s">
        <v>27</v>
      </c>
      <c r="K103" s="69" t="s">
        <v>137</v>
      </c>
      <c r="L103" s="69" t="s">
        <v>666</v>
      </c>
      <c r="M103" s="69" t="s">
        <v>28</v>
      </c>
      <c r="N103" s="71">
        <v>0</v>
      </c>
      <c r="O103" s="74">
        <v>42.84</v>
      </c>
      <c r="P103" s="175">
        <f t="shared" si="6"/>
        <v>53874.149999999951</v>
      </c>
    </row>
    <row r="104" spans="1:16" ht="14.25" hidden="1" customHeight="1" outlineLevel="1">
      <c r="A104" s="64" t="s">
        <v>1</v>
      </c>
      <c r="B104" s="163" t="s">
        <v>662</v>
      </c>
      <c r="C104" s="174" t="s">
        <v>647</v>
      </c>
      <c r="D104" s="68">
        <v>45687</v>
      </c>
      <c r="E104" s="66">
        <f t="shared" si="3"/>
        <v>1</v>
      </c>
      <c r="F104" s="66">
        <f t="shared" si="4"/>
        <v>2025</v>
      </c>
      <c r="G104" s="67">
        <f t="shared" si="5"/>
        <v>45658</v>
      </c>
      <c r="H104" s="26" t="s">
        <v>43</v>
      </c>
      <c r="I104" s="66" t="s">
        <v>288</v>
      </c>
      <c r="J104" s="69" t="s">
        <v>27</v>
      </c>
      <c r="K104" s="69" t="s">
        <v>137</v>
      </c>
      <c r="L104" s="69" t="s">
        <v>666</v>
      </c>
      <c r="M104" s="69" t="s">
        <v>28</v>
      </c>
      <c r="N104" s="71">
        <v>0</v>
      </c>
      <c r="O104" s="74">
        <v>1008.91</v>
      </c>
      <c r="P104" s="175">
        <f t="shared" si="6"/>
        <v>52865.239999999947</v>
      </c>
    </row>
    <row r="105" spans="1:16" ht="14.25" hidden="1" customHeight="1" outlineLevel="1">
      <c r="A105" s="64" t="s">
        <v>1</v>
      </c>
      <c r="B105" s="163" t="s">
        <v>662</v>
      </c>
      <c r="C105" s="174" t="s">
        <v>647</v>
      </c>
      <c r="D105" s="68">
        <v>45687</v>
      </c>
      <c r="E105" s="66">
        <f t="shared" si="3"/>
        <v>1</v>
      </c>
      <c r="F105" s="66">
        <f t="shared" si="4"/>
        <v>2025</v>
      </c>
      <c r="G105" s="67">
        <f t="shared" si="5"/>
        <v>45658</v>
      </c>
      <c r="H105" s="26" t="s">
        <v>43</v>
      </c>
      <c r="I105" s="66" t="s">
        <v>263</v>
      </c>
      <c r="J105" s="69" t="s">
        <v>27</v>
      </c>
      <c r="K105" s="69" t="s">
        <v>137</v>
      </c>
      <c r="L105" s="69" t="s">
        <v>666</v>
      </c>
      <c r="M105" s="69" t="s">
        <v>28</v>
      </c>
      <c r="N105" s="71">
        <v>0</v>
      </c>
      <c r="O105" s="74">
        <v>233.46</v>
      </c>
      <c r="P105" s="175">
        <f t="shared" si="6"/>
        <v>52631.779999999948</v>
      </c>
    </row>
    <row r="106" spans="1:16" ht="14.25" hidden="1" customHeight="1" outlineLevel="1">
      <c r="A106" s="64" t="s">
        <v>1</v>
      </c>
      <c r="B106" s="163" t="s">
        <v>662</v>
      </c>
      <c r="C106" s="174" t="s">
        <v>647</v>
      </c>
      <c r="D106" s="68">
        <v>45687</v>
      </c>
      <c r="E106" s="66">
        <f t="shared" si="3"/>
        <v>1</v>
      </c>
      <c r="F106" s="66">
        <f t="shared" si="4"/>
        <v>2025</v>
      </c>
      <c r="G106" s="67">
        <f t="shared" si="5"/>
        <v>45658</v>
      </c>
      <c r="H106" s="26" t="s">
        <v>43</v>
      </c>
      <c r="I106" s="66" t="s">
        <v>267</v>
      </c>
      <c r="J106" s="69" t="s">
        <v>27</v>
      </c>
      <c r="K106" s="69" t="s">
        <v>137</v>
      </c>
      <c r="L106" s="69" t="s">
        <v>666</v>
      </c>
      <c r="M106" s="69" t="s">
        <v>28</v>
      </c>
      <c r="N106" s="71">
        <v>0</v>
      </c>
      <c r="O106" s="74">
        <v>129.16</v>
      </c>
      <c r="P106" s="175">
        <f t="shared" si="6"/>
        <v>52502.619999999944</v>
      </c>
    </row>
    <row r="107" spans="1:16" ht="14.25" hidden="1" customHeight="1" outlineLevel="1">
      <c r="A107" s="64" t="s">
        <v>1</v>
      </c>
      <c r="B107" s="163" t="s">
        <v>662</v>
      </c>
      <c r="C107" s="174" t="s">
        <v>647</v>
      </c>
      <c r="D107" s="68">
        <v>45687</v>
      </c>
      <c r="E107" s="66">
        <f t="shared" si="3"/>
        <v>1</v>
      </c>
      <c r="F107" s="66">
        <f t="shared" si="4"/>
        <v>2025</v>
      </c>
      <c r="G107" s="67">
        <f t="shared" si="5"/>
        <v>45658</v>
      </c>
      <c r="H107" s="26" t="s">
        <v>43</v>
      </c>
      <c r="I107" s="66" t="s">
        <v>289</v>
      </c>
      <c r="J107" s="69" t="s">
        <v>27</v>
      </c>
      <c r="K107" s="69" t="s">
        <v>137</v>
      </c>
      <c r="L107" s="69" t="s">
        <v>666</v>
      </c>
      <c r="M107" s="69" t="s">
        <v>28</v>
      </c>
      <c r="N107" s="71">
        <v>0</v>
      </c>
      <c r="O107" s="74">
        <v>3464.03</v>
      </c>
      <c r="P107" s="175">
        <f t="shared" si="6"/>
        <v>49038.589999999946</v>
      </c>
    </row>
    <row r="108" spans="1:16" ht="14.25" hidden="1" customHeight="1" outlineLevel="1">
      <c r="A108" s="64" t="s">
        <v>1</v>
      </c>
      <c r="B108" s="163" t="s">
        <v>662</v>
      </c>
      <c r="C108" s="174" t="s">
        <v>647</v>
      </c>
      <c r="D108" s="68">
        <v>45687</v>
      </c>
      <c r="E108" s="66">
        <f t="shared" si="3"/>
        <v>1</v>
      </c>
      <c r="F108" s="66">
        <f t="shared" si="4"/>
        <v>2025</v>
      </c>
      <c r="G108" s="67">
        <f t="shared" si="5"/>
        <v>45658</v>
      </c>
      <c r="H108" s="26" t="s">
        <v>43</v>
      </c>
      <c r="I108" s="66" t="s">
        <v>290</v>
      </c>
      <c r="J108" s="69" t="s">
        <v>27</v>
      </c>
      <c r="K108" s="69" t="s">
        <v>137</v>
      </c>
      <c r="L108" s="69" t="s">
        <v>666</v>
      </c>
      <c r="M108" s="69" t="s">
        <v>28</v>
      </c>
      <c r="N108" s="71">
        <v>0</v>
      </c>
      <c r="O108" s="74">
        <v>1452.77</v>
      </c>
      <c r="P108" s="175">
        <f t="shared" si="6"/>
        <v>47585.819999999949</v>
      </c>
    </row>
    <row r="109" spans="1:16" ht="14.25" hidden="1" customHeight="1" outlineLevel="1">
      <c r="A109" s="64" t="s">
        <v>1</v>
      </c>
      <c r="B109" s="163" t="s">
        <v>662</v>
      </c>
      <c r="C109" s="174" t="s">
        <v>647</v>
      </c>
      <c r="D109" s="68">
        <v>45687</v>
      </c>
      <c r="E109" s="66">
        <f t="shared" si="3"/>
        <v>1</v>
      </c>
      <c r="F109" s="66">
        <f t="shared" si="4"/>
        <v>2025</v>
      </c>
      <c r="G109" s="67">
        <f t="shared" si="5"/>
        <v>45658</v>
      </c>
      <c r="H109" s="26" t="s">
        <v>43</v>
      </c>
      <c r="I109" s="66" t="s">
        <v>291</v>
      </c>
      <c r="J109" s="69" t="s">
        <v>27</v>
      </c>
      <c r="K109" s="69" t="s">
        <v>137</v>
      </c>
      <c r="L109" s="69" t="s">
        <v>666</v>
      </c>
      <c r="M109" s="69" t="s">
        <v>28</v>
      </c>
      <c r="N109" s="71">
        <v>0</v>
      </c>
      <c r="O109" s="74">
        <v>2003.69</v>
      </c>
      <c r="P109" s="175">
        <f t="shared" si="6"/>
        <v>45582.129999999946</v>
      </c>
    </row>
    <row r="110" spans="1:16" ht="14.25" hidden="1" customHeight="1" outlineLevel="1">
      <c r="A110" s="64" t="s">
        <v>1</v>
      </c>
      <c r="B110" s="163" t="s">
        <v>662</v>
      </c>
      <c r="C110" s="174" t="s">
        <v>647</v>
      </c>
      <c r="D110" s="68">
        <v>45687</v>
      </c>
      <c r="E110" s="66">
        <f t="shared" si="3"/>
        <v>1</v>
      </c>
      <c r="F110" s="66">
        <f t="shared" si="4"/>
        <v>2025</v>
      </c>
      <c r="G110" s="67">
        <f t="shared" si="5"/>
        <v>45658</v>
      </c>
      <c r="H110" s="26" t="s">
        <v>102</v>
      </c>
      <c r="I110" s="66" t="s">
        <v>682</v>
      </c>
      <c r="J110" s="69" t="s">
        <v>27</v>
      </c>
      <c r="K110" s="69" t="s">
        <v>137</v>
      </c>
      <c r="L110" s="69" t="s">
        <v>666</v>
      </c>
      <c r="M110" s="69" t="s">
        <v>28</v>
      </c>
      <c r="N110" s="71">
        <v>0</v>
      </c>
      <c r="O110" s="74">
        <v>13.1</v>
      </c>
      <c r="P110" s="175">
        <f t="shared" si="6"/>
        <v>45569.029999999948</v>
      </c>
    </row>
    <row r="111" spans="1:16" ht="14.25" hidden="1" customHeight="1" outlineLevel="1">
      <c r="A111" s="64" t="s">
        <v>1</v>
      </c>
      <c r="B111" s="163" t="s">
        <v>662</v>
      </c>
      <c r="C111" s="174" t="s">
        <v>647</v>
      </c>
      <c r="D111" s="68">
        <v>45688</v>
      </c>
      <c r="E111" s="66">
        <f t="shared" si="3"/>
        <v>1</v>
      </c>
      <c r="F111" s="66">
        <f t="shared" si="4"/>
        <v>2025</v>
      </c>
      <c r="G111" s="67">
        <f t="shared" si="5"/>
        <v>45658</v>
      </c>
      <c r="H111" s="26" t="s">
        <v>142</v>
      </c>
      <c r="I111" s="66" t="s">
        <v>690</v>
      </c>
      <c r="J111" s="69" t="s">
        <v>27</v>
      </c>
      <c r="K111" s="69" t="s">
        <v>132</v>
      </c>
      <c r="L111" s="69" t="s">
        <v>664</v>
      </c>
      <c r="M111" s="69" t="s">
        <v>604</v>
      </c>
      <c r="N111" s="71">
        <v>465.97</v>
      </c>
      <c r="O111" s="74">
        <v>0</v>
      </c>
      <c r="P111" s="175">
        <f t="shared" si="6"/>
        <v>46034.999999999949</v>
      </c>
    </row>
    <row r="112" spans="1:16" ht="14.25" hidden="1" customHeight="1" outlineLevel="1">
      <c r="A112" s="64" t="s">
        <v>1</v>
      </c>
      <c r="B112" s="163" t="s">
        <v>662</v>
      </c>
      <c r="C112" s="174" t="s">
        <v>647</v>
      </c>
      <c r="D112" s="68">
        <v>45688</v>
      </c>
      <c r="E112" s="66">
        <f t="shared" si="3"/>
        <v>1</v>
      </c>
      <c r="F112" s="66">
        <f t="shared" si="4"/>
        <v>2025</v>
      </c>
      <c r="G112" s="67">
        <f t="shared" si="5"/>
        <v>45658</v>
      </c>
      <c r="H112" s="26" t="s">
        <v>142</v>
      </c>
      <c r="I112" s="66" t="s">
        <v>690</v>
      </c>
      <c r="J112" s="69" t="s">
        <v>27</v>
      </c>
      <c r="K112" s="69" t="s">
        <v>122</v>
      </c>
      <c r="L112" s="69" t="s">
        <v>664</v>
      </c>
      <c r="M112" s="69" t="s">
        <v>604</v>
      </c>
      <c r="N112" s="71">
        <v>1941.52</v>
      </c>
      <c r="O112" s="74">
        <v>0</v>
      </c>
      <c r="P112" s="175">
        <f t="shared" si="6"/>
        <v>47976.519999999946</v>
      </c>
    </row>
    <row r="113" spans="1:16" ht="14.25" hidden="1" customHeight="1" outlineLevel="1">
      <c r="A113" s="64" t="s">
        <v>1</v>
      </c>
      <c r="B113" s="163" t="s">
        <v>662</v>
      </c>
      <c r="C113" s="174" t="s">
        <v>647</v>
      </c>
      <c r="D113" s="68">
        <v>45688</v>
      </c>
      <c r="E113" s="66">
        <f t="shared" si="3"/>
        <v>1</v>
      </c>
      <c r="F113" s="66">
        <f t="shared" si="4"/>
        <v>2025</v>
      </c>
      <c r="G113" s="67">
        <f t="shared" si="5"/>
        <v>45658</v>
      </c>
      <c r="H113" s="26" t="s">
        <v>142</v>
      </c>
      <c r="I113" s="66" t="s">
        <v>182</v>
      </c>
      <c r="J113" s="69" t="s">
        <v>27</v>
      </c>
      <c r="K113" s="69" t="s">
        <v>122</v>
      </c>
      <c r="L113" s="69" t="s">
        <v>664</v>
      </c>
      <c r="M113" s="69" t="s">
        <v>604</v>
      </c>
      <c r="N113" s="71">
        <v>1320</v>
      </c>
      <c r="O113" s="74">
        <v>0</v>
      </c>
      <c r="P113" s="175">
        <f t="shared" si="6"/>
        <v>49296.519999999946</v>
      </c>
    </row>
    <row r="114" spans="1:16" ht="14.25" hidden="1" customHeight="1" outlineLevel="1">
      <c r="A114" s="64" t="s">
        <v>1</v>
      </c>
      <c r="B114" s="163" t="s">
        <v>662</v>
      </c>
      <c r="C114" s="174" t="s">
        <v>647</v>
      </c>
      <c r="D114" s="68">
        <v>45688</v>
      </c>
      <c r="E114" s="66">
        <f t="shared" si="3"/>
        <v>1</v>
      </c>
      <c r="F114" s="66">
        <f t="shared" si="4"/>
        <v>2025</v>
      </c>
      <c r="G114" s="67">
        <f t="shared" si="5"/>
        <v>45658</v>
      </c>
      <c r="H114" s="26" t="s">
        <v>142</v>
      </c>
      <c r="I114" s="66" t="s">
        <v>182</v>
      </c>
      <c r="J114" s="69" t="s">
        <v>27</v>
      </c>
      <c r="K114" s="69" t="s">
        <v>132</v>
      </c>
      <c r="L114" s="69" t="s">
        <v>664</v>
      </c>
      <c r="M114" s="69" t="s">
        <v>604</v>
      </c>
      <c r="N114" s="71">
        <v>1212</v>
      </c>
      <c r="O114" s="74">
        <v>0</v>
      </c>
      <c r="P114" s="175">
        <f t="shared" si="6"/>
        <v>50508.519999999946</v>
      </c>
    </row>
    <row r="115" spans="1:16" ht="14.25" hidden="1" customHeight="1" outlineLevel="1">
      <c r="A115" s="64" t="s">
        <v>1</v>
      </c>
      <c r="B115" s="163" t="s">
        <v>662</v>
      </c>
      <c r="C115" s="174" t="s">
        <v>647</v>
      </c>
      <c r="D115" s="68">
        <v>45688</v>
      </c>
      <c r="E115" s="66">
        <f t="shared" si="3"/>
        <v>1</v>
      </c>
      <c r="F115" s="66">
        <f t="shared" si="4"/>
        <v>2025</v>
      </c>
      <c r="G115" s="67">
        <f t="shared" si="5"/>
        <v>45658</v>
      </c>
      <c r="H115" s="26" t="s">
        <v>142</v>
      </c>
      <c r="I115" s="66" t="s">
        <v>182</v>
      </c>
      <c r="J115" s="69" t="s">
        <v>27</v>
      </c>
      <c r="K115" s="69" t="s">
        <v>132</v>
      </c>
      <c r="L115" s="69" t="s">
        <v>664</v>
      </c>
      <c r="M115" s="69" t="s">
        <v>604</v>
      </c>
      <c r="N115" s="71">
        <v>369.06</v>
      </c>
      <c r="O115" s="74">
        <v>0</v>
      </c>
      <c r="P115" s="175">
        <f t="shared" si="6"/>
        <v>50877.579999999944</v>
      </c>
    </row>
    <row r="116" spans="1:16" ht="14.25" hidden="1" customHeight="1" outlineLevel="1">
      <c r="A116" s="64" t="s">
        <v>1</v>
      </c>
      <c r="B116" s="163" t="s">
        <v>662</v>
      </c>
      <c r="C116" s="174" t="s">
        <v>647</v>
      </c>
      <c r="D116" s="68">
        <v>45688</v>
      </c>
      <c r="E116" s="66">
        <f t="shared" si="3"/>
        <v>1</v>
      </c>
      <c r="F116" s="66">
        <f t="shared" si="4"/>
        <v>2025</v>
      </c>
      <c r="G116" s="67">
        <f t="shared" si="5"/>
        <v>45658</v>
      </c>
      <c r="H116" s="26" t="s">
        <v>142</v>
      </c>
      <c r="I116" s="66" t="s">
        <v>182</v>
      </c>
      <c r="J116" s="69" t="s">
        <v>27</v>
      </c>
      <c r="K116" s="69" t="s">
        <v>122</v>
      </c>
      <c r="L116" s="69" t="s">
        <v>664</v>
      </c>
      <c r="M116" s="69" t="s">
        <v>604</v>
      </c>
      <c r="N116" s="71">
        <v>1537.75</v>
      </c>
      <c r="O116" s="74">
        <v>0</v>
      </c>
      <c r="P116" s="175">
        <f t="shared" si="6"/>
        <v>52415.329999999944</v>
      </c>
    </row>
    <row r="117" spans="1:16" ht="14.25" customHeight="1" outlineLevel="1">
      <c r="A117" s="64" t="s">
        <v>1</v>
      </c>
      <c r="B117" s="163" t="s">
        <v>662</v>
      </c>
      <c r="C117" s="174" t="s">
        <v>647</v>
      </c>
      <c r="D117" s="68">
        <v>45688</v>
      </c>
      <c r="E117" s="66">
        <f t="shared" si="3"/>
        <v>1</v>
      </c>
      <c r="F117" s="66">
        <f t="shared" si="4"/>
        <v>2025</v>
      </c>
      <c r="G117" s="67">
        <f t="shared" si="5"/>
        <v>45658</v>
      </c>
      <c r="H117" s="26" t="s">
        <v>667</v>
      </c>
      <c r="I117" s="66" t="s">
        <v>691</v>
      </c>
      <c r="J117" s="69" t="s">
        <v>27</v>
      </c>
      <c r="K117" s="69" t="s">
        <v>137</v>
      </c>
      <c r="L117" s="69" t="s">
        <v>666</v>
      </c>
      <c r="M117" s="69" t="s">
        <v>604</v>
      </c>
      <c r="N117" s="71">
        <v>1950</v>
      </c>
      <c r="O117" s="74">
        <v>0</v>
      </c>
      <c r="P117" s="175">
        <f t="shared" si="6"/>
        <v>54365.329999999944</v>
      </c>
    </row>
    <row r="118" spans="1:16" ht="14.25" customHeight="1" outlineLevel="1">
      <c r="A118" s="64" t="s">
        <v>1</v>
      </c>
      <c r="B118" s="163" t="s">
        <v>662</v>
      </c>
      <c r="C118" s="174" t="s">
        <v>647</v>
      </c>
      <c r="D118" s="68">
        <v>45688</v>
      </c>
      <c r="E118" s="66">
        <f t="shared" si="3"/>
        <v>1</v>
      </c>
      <c r="F118" s="66">
        <f t="shared" si="4"/>
        <v>2025</v>
      </c>
      <c r="G118" s="67">
        <f t="shared" si="5"/>
        <v>45658</v>
      </c>
      <c r="H118" s="26" t="s">
        <v>667</v>
      </c>
      <c r="I118" s="66" t="s">
        <v>692</v>
      </c>
      <c r="J118" s="69" t="s">
        <v>27</v>
      </c>
      <c r="K118" s="69" t="s">
        <v>137</v>
      </c>
      <c r="L118" s="69" t="s">
        <v>666</v>
      </c>
      <c r="M118" s="69" t="s">
        <v>604</v>
      </c>
      <c r="N118" s="71">
        <v>2000</v>
      </c>
      <c r="O118" s="74">
        <v>0</v>
      </c>
      <c r="P118" s="175">
        <f t="shared" si="6"/>
        <v>56365.329999999944</v>
      </c>
    </row>
    <row r="119" spans="1:16" ht="14.25" customHeight="1" outlineLevel="1">
      <c r="A119" s="64" t="s">
        <v>1</v>
      </c>
      <c r="B119" s="163" t="s">
        <v>662</v>
      </c>
      <c r="C119" s="174" t="s">
        <v>647</v>
      </c>
      <c r="D119" s="68">
        <v>45688</v>
      </c>
      <c r="E119" s="66">
        <f t="shared" si="3"/>
        <v>1</v>
      </c>
      <c r="F119" s="66">
        <f t="shared" si="4"/>
        <v>2025</v>
      </c>
      <c r="G119" s="67">
        <f t="shared" si="5"/>
        <v>45658</v>
      </c>
      <c r="H119" s="26" t="s">
        <v>667</v>
      </c>
      <c r="I119" s="66" t="s">
        <v>693</v>
      </c>
      <c r="J119" s="69" t="s">
        <v>27</v>
      </c>
      <c r="K119" s="69" t="s">
        <v>137</v>
      </c>
      <c r="L119" s="69" t="s">
        <v>666</v>
      </c>
      <c r="M119" s="69" t="s">
        <v>604</v>
      </c>
      <c r="N119" s="71">
        <v>2000</v>
      </c>
      <c r="O119" s="74">
        <v>0</v>
      </c>
      <c r="P119" s="175">
        <f t="shared" si="6"/>
        <v>58365.329999999944</v>
      </c>
    </row>
    <row r="120" spans="1:16" ht="14.25" customHeight="1" outlineLevel="1">
      <c r="A120" s="64" t="s">
        <v>1</v>
      </c>
      <c r="B120" s="163" t="s">
        <v>662</v>
      </c>
      <c r="C120" s="174" t="s">
        <v>647</v>
      </c>
      <c r="D120" s="68">
        <v>45688</v>
      </c>
      <c r="E120" s="66">
        <f t="shared" si="3"/>
        <v>1</v>
      </c>
      <c r="F120" s="66">
        <f t="shared" si="4"/>
        <v>2025</v>
      </c>
      <c r="G120" s="67">
        <f t="shared" si="5"/>
        <v>45658</v>
      </c>
      <c r="H120" s="26" t="s">
        <v>667</v>
      </c>
      <c r="I120" s="66" t="s">
        <v>694</v>
      </c>
      <c r="J120" s="69" t="s">
        <v>27</v>
      </c>
      <c r="K120" s="69" t="s">
        <v>137</v>
      </c>
      <c r="L120" s="69" t="s">
        <v>666</v>
      </c>
      <c r="M120" s="69" t="s">
        <v>604</v>
      </c>
      <c r="N120" s="71">
        <v>1900</v>
      </c>
      <c r="O120" s="74">
        <v>0</v>
      </c>
      <c r="P120" s="175">
        <f t="shared" si="6"/>
        <v>60265.329999999944</v>
      </c>
    </row>
    <row r="121" spans="1:16" ht="14.25" customHeight="1" outlineLevel="1">
      <c r="A121" s="64" t="s">
        <v>1</v>
      </c>
      <c r="B121" s="163" t="s">
        <v>662</v>
      </c>
      <c r="C121" s="174" t="s">
        <v>647</v>
      </c>
      <c r="D121" s="68">
        <v>45688</v>
      </c>
      <c r="E121" s="66">
        <f t="shared" si="3"/>
        <v>1</v>
      </c>
      <c r="F121" s="66">
        <f t="shared" si="4"/>
        <v>2025</v>
      </c>
      <c r="G121" s="67">
        <f t="shared" si="5"/>
        <v>45658</v>
      </c>
      <c r="H121" s="26" t="s">
        <v>667</v>
      </c>
      <c r="I121" s="66" t="s">
        <v>695</v>
      </c>
      <c r="J121" s="69" t="s">
        <v>27</v>
      </c>
      <c r="K121" s="69" t="s">
        <v>137</v>
      </c>
      <c r="L121" s="69" t="s">
        <v>666</v>
      </c>
      <c r="M121" s="69" t="s">
        <v>604</v>
      </c>
      <c r="N121" s="71">
        <v>2000</v>
      </c>
      <c r="O121" s="74">
        <v>0</v>
      </c>
      <c r="P121" s="175">
        <f t="shared" si="6"/>
        <v>62265.329999999944</v>
      </c>
    </row>
    <row r="122" spans="1:16" ht="14.25" customHeight="1" outlineLevel="1">
      <c r="A122" s="64" t="s">
        <v>1</v>
      </c>
      <c r="B122" s="163" t="s">
        <v>662</v>
      </c>
      <c r="C122" s="174" t="s">
        <v>647</v>
      </c>
      <c r="D122" s="68">
        <v>45688</v>
      </c>
      <c r="E122" s="66">
        <f t="shared" si="3"/>
        <v>1</v>
      </c>
      <c r="F122" s="66">
        <f t="shared" si="4"/>
        <v>2025</v>
      </c>
      <c r="G122" s="67">
        <f t="shared" si="5"/>
        <v>45658</v>
      </c>
      <c r="H122" s="26" t="s">
        <v>667</v>
      </c>
      <c r="I122" s="66" t="s">
        <v>696</v>
      </c>
      <c r="J122" s="69" t="s">
        <v>27</v>
      </c>
      <c r="K122" s="69" t="s">
        <v>137</v>
      </c>
      <c r="L122" s="69" t="s">
        <v>666</v>
      </c>
      <c r="M122" s="69" t="s">
        <v>604</v>
      </c>
      <c r="N122" s="71">
        <v>2000</v>
      </c>
      <c r="O122" s="74">
        <v>0</v>
      </c>
      <c r="P122" s="175">
        <f t="shared" si="6"/>
        <v>64265.329999999944</v>
      </c>
    </row>
    <row r="123" spans="1:16" ht="14.25" customHeight="1" outlineLevel="1">
      <c r="A123" s="64" t="s">
        <v>1</v>
      </c>
      <c r="B123" s="163" t="s">
        <v>662</v>
      </c>
      <c r="C123" s="174" t="s">
        <v>647</v>
      </c>
      <c r="D123" s="68">
        <v>45688</v>
      </c>
      <c r="E123" s="66">
        <f t="shared" si="3"/>
        <v>1</v>
      </c>
      <c r="F123" s="66">
        <f t="shared" si="4"/>
        <v>2025</v>
      </c>
      <c r="G123" s="67">
        <f t="shared" si="5"/>
        <v>45658</v>
      </c>
      <c r="H123" s="26" t="s">
        <v>667</v>
      </c>
      <c r="I123" s="66" t="s">
        <v>697</v>
      </c>
      <c r="J123" s="69" t="s">
        <v>27</v>
      </c>
      <c r="K123" s="69" t="s">
        <v>137</v>
      </c>
      <c r="L123" s="69" t="s">
        <v>666</v>
      </c>
      <c r="M123" s="69" t="s">
        <v>604</v>
      </c>
      <c r="N123" s="71">
        <v>2000</v>
      </c>
      <c r="O123" s="74">
        <v>0</v>
      </c>
      <c r="P123" s="175">
        <f t="shared" si="6"/>
        <v>66265.329999999944</v>
      </c>
    </row>
    <row r="124" spans="1:16" ht="14.25" customHeight="1" outlineLevel="1">
      <c r="A124" s="64" t="s">
        <v>1</v>
      </c>
      <c r="B124" s="163" t="s">
        <v>662</v>
      </c>
      <c r="C124" s="174" t="s">
        <v>647</v>
      </c>
      <c r="D124" s="68">
        <v>45688</v>
      </c>
      <c r="E124" s="66">
        <f t="shared" si="3"/>
        <v>1</v>
      </c>
      <c r="F124" s="66">
        <f t="shared" si="4"/>
        <v>2025</v>
      </c>
      <c r="G124" s="67">
        <f t="shared" si="5"/>
        <v>45658</v>
      </c>
      <c r="H124" s="26" t="s">
        <v>667</v>
      </c>
      <c r="I124" s="66" t="s">
        <v>698</v>
      </c>
      <c r="J124" s="69" t="s">
        <v>27</v>
      </c>
      <c r="K124" s="69" t="s">
        <v>137</v>
      </c>
      <c r="L124" s="69" t="s">
        <v>666</v>
      </c>
      <c r="M124" s="69" t="s">
        <v>604</v>
      </c>
      <c r="N124" s="71">
        <v>2000</v>
      </c>
      <c r="O124" s="74">
        <v>0</v>
      </c>
      <c r="P124" s="175">
        <f t="shared" si="6"/>
        <v>68265.329999999944</v>
      </c>
    </row>
    <row r="125" spans="1:16" ht="14.25" customHeight="1" outlineLevel="1">
      <c r="A125" s="64" t="s">
        <v>1</v>
      </c>
      <c r="B125" s="163" t="s">
        <v>662</v>
      </c>
      <c r="C125" s="174" t="s">
        <v>647</v>
      </c>
      <c r="D125" s="68">
        <v>45688</v>
      </c>
      <c r="E125" s="66">
        <f t="shared" si="3"/>
        <v>1</v>
      </c>
      <c r="F125" s="66">
        <f t="shared" si="4"/>
        <v>2025</v>
      </c>
      <c r="G125" s="67">
        <f t="shared" si="5"/>
        <v>45658</v>
      </c>
      <c r="H125" s="26" t="s">
        <v>667</v>
      </c>
      <c r="I125" s="66" t="s">
        <v>699</v>
      </c>
      <c r="J125" s="69" t="s">
        <v>27</v>
      </c>
      <c r="K125" s="69" t="s">
        <v>137</v>
      </c>
      <c r="L125" s="69" t="s">
        <v>666</v>
      </c>
      <c r="M125" s="69" t="s">
        <v>604</v>
      </c>
      <c r="N125" s="71">
        <v>2000</v>
      </c>
      <c r="O125" s="74">
        <v>0</v>
      </c>
      <c r="P125" s="175">
        <f t="shared" si="6"/>
        <v>70265.329999999944</v>
      </c>
    </row>
    <row r="126" spans="1:16" ht="14.25" customHeight="1" outlineLevel="1">
      <c r="A126" s="64" t="s">
        <v>1</v>
      </c>
      <c r="B126" s="163" t="s">
        <v>662</v>
      </c>
      <c r="C126" s="174" t="s">
        <v>647</v>
      </c>
      <c r="D126" s="68">
        <v>45688</v>
      </c>
      <c r="E126" s="66">
        <f t="shared" si="3"/>
        <v>1</v>
      </c>
      <c r="F126" s="66">
        <f t="shared" si="4"/>
        <v>2025</v>
      </c>
      <c r="G126" s="67">
        <f t="shared" si="5"/>
        <v>45658</v>
      </c>
      <c r="H126" s="26" t="s">
        <v>667</v>
      </c>
      <c r="I126" s="66" t="s">
        <v>700</v>
      </c>
      <c r="J126" s="69" t="s">
        <v>27</v>
      </c>
      <c r="K126" s="69" t="s">
        <v>137</v>
      </c>
      <c r="L126" s="69" t="s">
        <v>666</v>
      </c>
      <c r="M126" s="69" t="s">
        <v>604</v>
      </c>
      <c r="N126" s="71">
        <v>1900</v>
      </c>
      <c r="O126" s="74">
        <v>0</v>
      </c>
      <c r="P126" s="175">
        <f t="shared" si="6"/>
        <v>72165.329999999944</v>
      </c>
    </row>
    <row r="127" spans="1:16" ht="14.25" customHeight="1" outlineLevel="1">
      <c r="A127" s="64" t="s">
        <v>1</v>
      </c>
      <c r="B127" s="163" t="s">
        <v>662</v>
      </c>
      <c r="C127" s="174" t="s">
        <v>647</v>
      </c>
      <c r="D127" s="68">
        <v>45688</v>
      </c>
      <c r="E127" s="66">
        <f t="shared" si="3"/>
        <v>1</v>
      </c>
      <c r="F127" s="66">
        <f t="shared" si="4"/>
        <v>2025</v>
      </c>
      <c r="G127" s="67">
        <f t="shared" si="5"/>
        <v>45658</v>
      </c>
      <c r="H127" s="26" t="s">
        <v>667</v>
      </c>
      <c r="I127" s="66" t="s">
        <v>701</v>
      </c>
      <c r="J127" s="69" t="s">
        <v>27</v>
      </c>
      <c r="K127" s="69" t="s">
        <v>137</v>
      </c>
      <c r="L127" s="69" t="s">
        <v>666</v>
      </c>
      <c r="M127" s="69" t="s">
        <v>604</v>
      </c>
      <c r="N127" s="71">
        <v>2000</v>
      </c>
      <c r="O127" s="74">
        <v>0</v>
      </c>
      <c r="P127" s="175">
        <f t="shared" si="6"/>
        <v>74165.329999999944</v>
      </c>
    </row>
    <row r="128" spans="1:16" ht="14.25" customHeight="1" outlineLevel="1">
      <c r="A128" s="64" t="s">
        <v>1</v>
      </c>
      <c r="B128" s="163" t="s">
        <v>662</v>
      </c>
      <c r="C128" s="174" t="s">
        <v>647</v>
      </c>
      <c r="D128" s="68">
        <v>45688</v>
      </c>
      <c r="E128" s="66">
        <f t="shared" si="3"/>
        <v>1</v>
      </c>
      <c r="F128" s="66">
        <f t="shared" si="4"/>
        <v>2025</v>
      </c>
      <c r="G128" s="67">
        <f t="shared" si="5"/>
        <v>45658</v>
      </c>
      <c r="H128" s="26" t="s">
        <v>667</v>
      </c>
      <c r="I128" s="66" t="s">
        <v>702</v>
      </c>
      <c r="J128" s="69" t="s">
        <v>27</v>
      </c>
      <c r="K128" s="69" t="s">
        <v>137</v>
      </c>
      <c r="L128" s="69" t="s">
        <v>666</v>
      </c>
      <c r="M128" s="69" t="s">
        <v>604</v>
      </c>
      <c r="N128" s="71">
        <v>1900</v>
      </c>
      <c r="O128" s="74">
        <v>0</v>
      </c>
      <c r="P128" s="175">
        <f t="shared" si="6"/>
        <v>76065.329999999944</v>
      </c>
    </row>
    <row r="129" spans="1:16" ht="14.25" customHeight="1" outlineLevel="1">
      <c r="A129" s="64" t="s">
        <v>1</v>
      </c>
      <c r="B129" s="163" t="s">
        <v>662</v>
      </c>
      <c r="C129" s="174" t="s">
        <v>647</v>
      </c>
      <c r="D129" s="68">
        <v>45688</v>
      </c>
      <c r="E129" s="66">
        <f t="shared" si="3"/>
        <v>1</v>
      </c>
      <c r="F129" s="66">
        <f t="shared" si="4"/>
        <v>2025</v>
      </c>
      <c r="G129" s="67">
        <f t="shared" si="5"/>
        <v>45658</v>
      </c>
      <c r="H129" s="26" t="s">
        <v>667</v>
      </c>
      <c r="I129" s="66" t="s">
        <v>703</v>
      </c>
      <c r="J129" s="69" t="s">
        <v>27</v>
      </c>
      <c r="K129" s="69" t="s">
        <v>137</v>
      </c>
      <c r="L129" s="69" t="s">
        <v>666</v>
      </c>
      <c r="M129" s="69" t="s">
        <v>604</v>
      </c>
      <c r="N129" s="71">
        <v>298</v>
      </c>
      <c r="O129" s="74">
        <v>0</v>
      </c>
      <c r="P129" s="175">
        <f t="shared" si="6"/>
        <v>76363.329999999944</v>
      </c>
    </row>
    <row r="130" spans="1:16" ht="14.25" hidden="1" customHeight="1" outlineLevel="1">
      <c r="A130" s="64" t="s">
        <v>1</v>
      </c>
      <c r="B130" s="163" t="s">
        <v>662</v>
      </c>
      <c r="C130" s="174" t="s">
        <v>647</v>
      </c>
      <c r="D130" s="68">
        <v>45688</v>
      </c>
      <c r="E130" s="66">
        <f t="shared" si="3"/>
        <v>1</v>
      </c>
      <c r="F130" s="66">
        <f t="shared" si="4"/>
        <v>2025</v>
      </c>
      <c r="G130" s="67">
        <f t="shared" si="5"/>
        <v>45658</v>
      </c>
      <c r="H130" s="26" t="s">
        <v>475</v>
      </c>
      <c r="I130" s="66" t="s">
        <v>704</v>
      </c>
      <c r="J130" s="69" t="s">
        <v>27</v>
      </c>
      <c r="K130" s="69" t="s">
        <v>137</v>
      </c>
      <c r="L130" s="69" t="s">
        <v>666</v>
      </c>
      <c r="M130" s="69" t="s">
        <v>28</v>
      </c>
      <c r="N130" s="71">
        <v>0</v>
      </c>
      <c r="O130" s="74">
        <v>639.04</v>
      </c>
      <c r="P130" s="175">
        <f t="shared" si="6"/>
        <v>75724.28999999995</v>
      </c>
    </row>
    <row r="131" spans="1:16" ht="14.25" hidden="1" customHeight="1" outlineLevel="1">
      <c r="A131" s="64" t="s">
        <v>1</v>
      </c>
      <c r="B131" s="163" t="s">
        <v>662</v>
      </c>
      <c r="C131" s="174" t="s">
        <v>647</v>
      </c>
      <c r="D131" s="68">
        <v>45688</v>
      </c>
      <c r="E131" s="66">
        <f t="shared" si="3"/>
        <v>1</v>
      </c>
      <c r="F131" s="66">
        <f t="shared" si="4"/>
        <v>2025</v>
      </c>
      <c r="G131" s="67">
        <f t="shared" si="5"/>
        <v>45658</v>
      </c>
      <c r="H131" s="26" t="s">
        <v>475</v>
      </c>
      <c r="I131" s="66" t="s">
        <v>705</v>
      </c>
      <c r="J131" s="69" t="s">
        <v>27</v>
      </c>
      <c r="K131" s="69" t="s">
        <v>137</v>
      </c>
      <c r="L131" s="69" t="s">
        <v>666</v>
      </c>
      <c r="M131" s="69" t="s">
        <v>28</v>
      </c>
      <c r="N131" s="71">
        <v>0</v>
      </c>
      <c r="O131" s="74">
        <v>857.72</v>
      </c>
      <c r="P131" s="175">
        <f t="shared" si="6"/>
        <v>74866.569999999949</v>
      </c>
    </row>
    <row r="132" spans="1:16" ht="14.25" hidden="1" customHeight="1" outlineLevel="1">
      <c r="A132" s="64" t="s">
        <v>1</v>
      </c>
      <c r="B132" s="163" t="s">
        <v>662</v>
      </c>
      <c r="C132" s="174" t="s">
        <v>647</v>
      </c>
      <c r="D132" s="68">
        <v>45688</v>
      </c>
      <c r="E132" s="66">
        <f t="shared" si="3"/>
        <v>1</v>
      </c>
      <c r="F132" s="66">
        <f t="shared" si="4"/>
        <v>2025</v>
      </c>
      <c r="G132" s="67">
        <f t="shared" si="5"/>
        <v>45658</v>
      </c>
      <c r="H132" s="26" t="s">
        <v>55</v>
      </c>
      <c r="I132" s="66" t="s">
        <v>706</v>
      </c>
      <c r="J132" s="69" t="s">
        <v>27</v>
      </c>
      <c r="K132" s="69" t="s">
        <v>137</v>
      </c>
      <c r="L132" s="69" t="s">
        <v>666</v>
      </c>
      <c r="M132" s="69" t="s">
        <v>28</v>
      </c>
      <c r="N132" s="71">
        <v>0</v>
      </c>
      <c r="O132" s="74">
        <v>2941.7</v>
      </c>
      <c r="P132" s="175">
        <f t="shared" si="6"/>
        <v>71924.869999999952</v>
      </c>
    </row>
    <row r="133" spans="1:16" ht="14.25" hidden="1" customHeight="1" outlineLevel="1">
      <c r="A133" s="64" t="s">
        <v>1</v>
      </c>
      <c r="B133" s="163" t="s">
        <v>662</v>
      </c>
      <c r="C133" s="174" t="s">
        <v>647</v>
      </c>
      <c r="D133" s="68">
        <v>45688</v>
      </c>
      <c r="E133" s="66">
        <f t="shared" si="3"/>
        <v>1</v>
      </c>
      <c r="F133" s="66">
        <f t="shared" si="4"/>
        <v>2025</v>
      </c>
      <c r="G133" s="67">
        <f t="shared" si="5"/>
        <v>45658</v>
      </c>
      <c r="H133" s="26" t="s">
        <v>707</v>
      </c>
      <c r="I133" s="66" t="s">
        <v>708</v>
      </c>
      <c r="J133" s="69" t="s">
        <v>27</v>
      </c>
      <c r="K133" s="69" t="s">
        <v>137</v>
      </c>
      <c r="L133" s="69" t="s">
        <v>666</v>
      </c>
      <c r="M133" s="69" t="s">
        <v>28</v>
      </c>
      <c r="N133" s="71">
        <v>0</v>
      </c>
      <c r="O133" s="74">
        <v>184.32</v>
      </c>
      <c r="P133" s="175">
        <f t="shared" si="6"/>
        <v>71740.549999999945</v>
      </c>
    </row>
    <row r="134" spans="1:16" ht="14.25" hidden="1" customHeight="1" outlineLevel="1">
      <c r="A134" s="64" t="s">
        <v>1</v>
      </c>
      <c r="B134" s="163" t="s">
        <v>662</v>
      </c>
      <c r="C134" s="174" t="s">
        <v>647</v>
      </c>
      <c r="D134" s="68">
        <v>45688</v>
      </c>
      <c r="E134" s="66">
        <f t="shared" si="3"/>
        <v>1</v>
      </c>
      <c r="F134" s="66">
        <f t="shared" si="4"/>
        <v>2025</v>
      </c>
      <c r="G134" s="67">
        <f t="shared" si="5"/>
        <v>45658</v>
      </c>
      <c r="H134" s="26" t="s">
        <v>102</v>
      </c>
      <c r="I134" s="66" t="s">
        <v>129</v>
      </c>
      <c r="J134" s="69" t="s">
        <v>27</v>
      </c>
      <c r="K134" s="69" t="s">
        <v>137</v>
      </c>
      <c r="L134" s="69" t="s">
        <v>666</v>
      </c>
      <c r="M134" s="69" t="s">
        <v>28</v>
      </c>
      <c r="N134" s="71">
        <v>0</v>
      </c>
      <c r="O134" s="74">
        <v>9</v>
      </c>
      <c r="P134" s="175">
        <f t="shared" si="6"/>
        <v>71731.549999999945</v>
      </c>
    </row>
    <row r="135" spans="1:16" ht="14.25" hidden="1" customHeight="1" outlineLevel="1">
      <c r="A135" s="64" t="s">
        <v>1</v>
      </c>
      <c r="B135" s="163" t="s">
        <v>662</v>
      </c>
      <c r="C135" s="174" t="s">
        <v>647</v>
      </c>
      <c r="D135" s="68">
        <v>45688</v>
      </c>
      <c r="E135" s="66">
        <f t="shared" si="3"/>
        <v>1</v>
      </c>
      <c r="F135" s="66">
        <f t="shared" si="4"/>
        <v>2025</v>
      </c>
      <c r="G135" s="67">
        <f t="shared" si="5"/>
        <v>45658</v>
      </c>
      <c r="H135" s="26" t="s">
        <v>709</v>
      </c>
      <c r="I135" s="66" t="s">
        <v>372</v>
      </c>
      <c r="J135" s="69" t="s">
        <v>27</v>
      </c>
      <c r="K135" s="69" t="s">
        <v>137</v>
      </c>
      <c r="L135" s="69" t="s">
        <v>666</v>
      </c>
      <c r="M135" s="69" t="s">
        <v>28</v>
      </c>
      <c r="N135" s="71">
        <v>0</v>
      </c>
      <c r="O135" s="74">
        <v>2329.9299999999998</v>
      </c>
      <c r="P135" s="175">
        <f t="shared" si="6"/>
        <v>69401.619999999952</v>
      </c>
    </row>
    <row r="136" spans="1:16" ht="14.25" hidden="1" customHeight="1" outlineLevel="1">
      <c r="A136" s="64" t="s">
        <v>1</v>
      </c>
      <c r="B136" s="163" t="s">
        <v>662</v>
      </c>
      <c r="C136" s="174" t="s">
        <v>647</v>
      </c>
      <c r="D136" s="68">
        <v>45691</v>
      </c>
      <c r="E136" s="66">
        <f t="shared" si="3"/>
        <v>2</v>
      </c>
      <c r="F136" s="66">
        <f t="shared" si="4"/>
        <v>2025</v>
      </c>
      <c r="G136" s="67">
        <f t="shared" si="5"/>
        <v>45689</v>
      </c>
      <c r="H136" s="26" t="s">
        <v>142</v>
      </c>
      <c r="I136" s="66" t="s">
        <v>710</v>
      </c>
      <c r="J136" s="69" t="s">
        <v>27</v>
      </c>
      <c r="K136" s="69" t="s">
        <v>132</v>
      </c>
      <c r="L136" s="69" t="s">
        <v>664</v>
      </c>
      <c r="M136" s="69" t="s">
        <v>604</v>
      </c>
      <c r="N136" s="71">
        <v>5959.9</v>
      </c>
      <c r="O136" s="74">
        <v>0</v>
      </c>
      <c r="P136" s="175">
        <f t="shared" si="6"/>
        <v>75361.519999999946</v>
      </c>
    </row>
    <row r="137" spans="1:16" ht="14.25" hidden="1" customHeight="1" outlineLevel="1">
      <c r="A137" s="64" t="s">
        <v>1</v>
      </c>
      <c r="B137" s="163" t="s">
        <v>662</v>
      </c>
      <c r="C137" s="174" t="s">
        <v>647</v>
      </c>
      <c r="D137" s="68">
        <v>45691</v>
      </c>
      <c r="E137" s="66">
        <f t="shared" si="3"/>
        <v>2</v>
      </c>
      <c r="F137" s="66">
        <f t="shared" si="4"/>
        <v>2025</v>
      </c>
      <c r="G137" s="67">
        <f t="shared" si="5"/>
        <v>45689</v>
      </c>
      <c r="H137" s="26" t="s">
        <v>142</v>
      </c>
      <c r="I137" s="66" t="s">
        <v>711</v>
      </c>
      <c r="J137" s="69" t="s">
        <v>27</v>
      </c>
      <c r="K137" s="69" t="s">
        <v>122</v>
      </c>
      <c r="L137" s="69" t="s">
        <v>664</v>
      </c>
      <c r="M137" s="69" t="s">
        <v>604</v>
      </c>
      <c r="N137" s="71">
        <v>12157.93</v>
      </c>
      <c r="O137" s="74">
        <v>0</v>
      </c>
      <c r="P137" s="175">
        <f t="shared" si="6"/>
        <v>87519.449999999953</v>
      </c>
    </row>
    <row r="138" spans="1:16" ht="14.25" hidden="1" customHeight="1" outlineLevel="1">
      <c r="A138" s="64" t="s">
        <v>1</v>
      </c>
      <c r="B138" s="163" t="s">
        <v>662</v>
      </c>
      <c r="C138" s="174" t="s">
        <v>647</v>
      </c>
      <c r="D138" s="68">
        <v>45691</v>
      </c>
      <c r="E138" s="66">
        <f t="shared" si="3"/>
        <v>2</v>
      </c>
      <c r="F138" s="66">
        <f t="shared" si="4"/>
        <v>2025</v>
      </c>
      <c r="G138" s="67">
        <f t="shared" si="5"/>
        <v>45689</v>
      </c>
      <c r="H138" s="26" t="s">
        <v>175</v>
      </c>
      <c r="I138" s="66" t="s">
        <v>712</v>
      </c>
      <c r="J138" s="69" t="s">
        <v>27</v>
      </c>
      <c r="K138" s="69" t="s">
        <v>137</v>
      </c>
      <c r="L138" s="69" t="s">
        <v>664</v>
      </c>
      <c r="M138" s="69" t="s">
        <v>604</v>
      </c>
      <c r="N138" s="71">
        <v>3238.27</v>
      </c>
      <c r="O138" s="74">
        <v>0</v>
      </c>
      <c r="P138" s="175">
        <f t="shared" si="6"/>
        <v>90757.719999999958</v>
      </c>
    </row>
    <row r="139" spans="1:16" ht="14.25" hidden="1" customHeight="1" outlineLevel="1">
      <c r="A139" s="64" t="s">
        <v>1</v>
      </c>
      <c r="B139" s="163" t="s">
        <v>662</v>
      </c>
      <c r="C139" s="174" t="s">
        <v>647</v>
      </c>
      <c r="D139" s="68">
        <v>45691</v>
      </c>
      <c r="E139" s="66">
        <f t="shared" si="3"/>
        <v>2</v>
      </c>
      <c r="F139" s="66">
        <f t="shared" si="4"/>
        <v>2025</v>
      </c>
      <c r="G139" s="67">
        <f t="shared" si="5"/>
        <v>45689</v>
      </c>
      <c r="H139" s="26" t="s">
        <v>138</v>
      </c>
      <c r="I139" s="66" t="s">
        <v>139</v>
      </c>
      <c r="J139" s="69" t="s">
        <v>27</v>
      </c>
      <c r="K139" s="69" t="s">
        <v>137</v>
      </c>
      <c r="L139" s="69" t="s">
        <v>664</v>
      </c>
      <c r="M139" s="69" t="s">
        <v>604</v>
      </c>
      <c r="N139" s="71">
        <v>0.25</v>
      </c>
      <c r="O139" s="74">
        <v>0</v>
      </c>
      <c r="P139" s="175">
        <f t="shared" si="6"/>
        <v>90757.969999999958</v>
      </c>
    </row>
    <row r="140" spans="1:16" ht="14.25" hidden="1" customHeight="1" outlineLevel="1">
      <c r="A140" s="64" t="s">
        <v>1</v>
      </c>
      <c r="B140" s="163" t="s">
        <v>662</v>
      </c>
      <c r="C140" s="174" t="s">
        <v>647</v>
      </c>
      <c r="D140" s="68">
        <v>45691</v>
      </c>
      <c r="E140" s="66">
        <f t="shared" si="3"/>
        <v>2</v>
      </c>
      <c r="F140" s="66">
        <f t="shared" si="4"/>
        <v>2025</v>
      </c>
      <c r="G140" s="67">
        <f t="shared" si="5"/>
        <v>45689</v>
      </c>
      <c r="H140" s="26" t="s">
        <v>54</v>
      </c>
      <c r="I140" s="66" t="s">
        <v>713</v>
      </c>
      <c r="J140" s="69" t="s">
        <v>27</v>
      </c>
      <c r="K140" s="69" t="s">
        <v>137</v>
      </c>
      <c r="L140" s="69" t="s">
        <v>666</v>
      </c>
      <c r="M140" s="69" t="s">
        <v>28</v>
      </c>
      <c r="N140" s="71">
        <v>0</v>
      </c>
      <c r="O140" s="74">
        <v>1518</v>
      </c>
      <c r="P140" s="175">
        <f t="shared" si="6"/>
        <v>89239.969999999958</v>
      </c>
    </row>
    <row r="141" spans="1:16" ht="14.25" hidden="1" customHeight="1" outlineLevel="1">
      <c r="A141" s="64" t="s">
        <v>1</v>
      </c>
      <c r="B141" s="163" t="s">
        <v>662</v>
      </c>
      <c r="C141" s="174" t="s">
        <v>647</v>
      </c>
      <c r="D141" s="68">
        <v>45691</v>
      </c>
      <c r="E141" s="66">
        <f t="shared" si="3"/>
        <v>2</v>
      </c>
      <c r="F141" s="66">
        <f t="shared" si="4"/>
        <v>2025</v>
      </c>
      <c r="G141" s="67">
        <f t="shared" si="5"/>
        <v>45689</v>
      </c>
      <c r="H141" s="26" t="s">
        <v>54</v>
      </c>
      <c r="I141" s="66" t="s">
        <v>713</v>
      </c>
      <c r="J141" s="69" t="s">
        <v>27</v>
      </c>
      <c r="K141" s="69" t="s">
        <v>137</v>
      </c>
      <c r="L141" s="69" t="s">
        <v>666</v>
      </c>
      <c r="M141" s="69" t="s">
        <v>28</v>
      </c>
      <c r="N141" s="71">
        <v>0</v>
      </c>
      <c r="O141" s="74">
        <v>151.80000000000001</v>
      </c>
      <c r="P141" s="175">
        <f t="shared" si="6"/>
        <v>89088.169999999955</v>
      </c>
    </row>
    <row r="142" spans="1:16" ht="14.25" hidden="1" customHeight="1" outlineLevel="1">
      <c r="A142" s="64" t="s">
        <v>1</v>
      </c>
      <c r="B142" s="163" t="s">
        <v>662</v>
      </c>
      <c r="C142" s="174" t="s">
        <v>647</v>
      </c>
      <c r="D142" s="68">
        <v>45691</v>
      </c>
      <c r="E142" s="66">
        <f t="shared" si="3"/>
        <v>2</v>
      </c>
      <c r="F142" s="66">
        <f t="shared" si="4"/>
        <v>2025</v>
      </c>
      <c r="G142" s="67">
        <f t="shared" si="5"/>
        <v>45689</v>
      </c>
      <c r="H142" s="26" t="s">
        <v>54</v>
      </c>
      <c r="I142" s="66" t="s">
        <v>713</v>
      </c>
      <c r="J142" s="69" t="s">
        <v>27</v>
      </c>
      <c r="K142" s="69" t="s">
        <v>137</v>
      </c>
      <c r="L142" s="69" t="s">
        <v>666</v>
      </c>
      <c r="M142" s="69" t="s">
        <v>28</v>
      </c>
      <c r="N142" s="71">
        <v>0</v>
      </c>
      <c r="O142" s="74">
        <v>1518</v>
      </c>
      <c r="P142" s="175">
        <f t="shared" si="6"/>
        <v>87570.169999999955</v>
      </c>
    </row>
    <row r="143" spans="1:16" ht="14.25" hidden="1" customHeight="1" outlineLevel="1">
      <c r="A143" s="64" t="s">
        <v>1</v>
      </c>
      <c r="B143" s="163" t="s">
        <v>662</v>
      </c>
      <c r="C143" s="174" t="s">
        <v>647</v>
      </c>
      <c r="D143" s="68">
        <v>45691</v>
      </c>
      <c r="E143" s="66">
        <f t="shared" si="3"/>
        <v>2</v>
      </c>
      <c r="F143" s="66">
        <f t="shared" si="4"/>
        <v>2025</v>
      </c>
      <c r="G143" s="67">
        <f t="shared" si="5"/>
        <v>45689</v>
      </c>
      <c r="H143" s="26" t="s">
        <v>161</v>
      </c>
      <c r="I143" s="66" t="s">
        <v>711</v>
      </c>
      <c r="J143" s="69" t="s">
        <v>27</v>
      </c>
      <c r="K143" s="69" t="s">
        <v>137</v>
      </c>
      <c r="L143" s="69" t="s">
        <v>664</v>
      </c>
      <c r="M143" s="69" t="s">
        <v>28</v>
      </c>
      <c r="N143" s="71">
        <v>0</v>
      </c>
      <c r="O143" s="74">
        <v>12157.93</v>
      </c>
      <c r="P143" s="175">
        <f t="shared" si="6"/>
        <v>75412.239999999962</v>
      </c>
    </row>
    <row r="144" spans="1:16" ht="14.25" hidden="1" customHeight="1" outlineLevel="1">
      <c r="A144" s="64" t="s">
        <v>1</v>
      </c>
      <c r="B144" s="163" t="s">
        <v>662</v>
      </c>
      <c r="C144" s="174" t="s">
        <v>647</v>
      </c>
      <c r="D144" s="68">
        <v>45691</v>
      </c>
      <c r="E144" s="66">
        <f t="shared" si="3"/>
        <v>2</v>
      </c>
      <c r="F144" s="66">
        <f t="shared" si="4"/>
        <v>2025</v>
      </c>
      <c r="G144" s="67">
        <f t="shared" si="5"/>
        <v>45689</v>
      </c>
      <c r="H144" s="26" t="s">
        <v>161</v>
      </c>
      <c r="I144" s="66" t="s">
        <v>710</v>
      </c>
      <c r="J144" s="69" t="s">
        <v>27</v>
      </c>
      <c r="K144" s="69" t="s">
        <v>137</v>
      </c>
      <c r="L144" s="69" t="s">
        <v>664</v>
      </c>
      <c r="M144" s="69" t="s">
        <v>28</v>
      </c>
      <c r="N144" s="71">
        <v>0</v>
      </c>
      <c r="O144" s="74">
        <v>5959.9</v>
      </c>
      <c r="P144" s="175">
        <f t="shared" si="6"/>
        <v>69452.339999999967</v>
      </c>
    </row>
    <row r="145" spans="1:16" ht="14.25" hidden="1" customHeight="1" outlineLevel="1">
      <c r="A145" s="64" t="s">
        <v>1</v>
      </c>
      <c r="B145" s="163" t="s">
        <v>662</v>
      </c>
      <c r="C145" s="174" t="s">
        <v>647</v>
      </c>
      <c r="D145" s="68">
        <v>45691</v>
      </c>
      <c r="E145" s="66">
        <f t="shared" si="3"/>
        <v>2</v>
      </c>
      <c r="F145" s="66">
        <f t="shared" si="4"/>
        <v>2025</v>
      </c>
      <c r="G145" s="67">
        <f t="shared" si="5"/>
        <v>45689</v>
      </c>
      <c r="H145" s="26" t="s">
        <v>61</v>
      </c>
      <c r="I145" s="66" t="s">
        <v>144</v>
      </c>
      <c r="J145" s="69" t="s">
        <v>27</v>
      </c>
      <c r="K145" s="69" t="s">
        <v>137</v>
      </c>
      <c r="L145" s="69" t="s">
        <v>666</v>
      </c>
      <c r="M145" s="69" t="s">
        <v>28</v>
      </c>
      <c r="N145" s="71">
        <v>0</v>
      </c>
      <c r="O145" s="74">
        <v>175.02</v>
      </c>
      <c r="P145" s="175">
        <f t="shared" si="6"/>
        <v>69277.319999999963</v>
      </c>
    </row>
    <row r="146" spans="1:16" ht="14.25" hidden="1" customHeight="1" outlineLevel="1">
      <c r="A146" s="64" t="s">
        <v>1</v>
      </c>
      <c r="B146" s="163" t="s">
        <v>662</v>
      </c>
      <c r="C146" s="174" t="s">
        <v>647</v>
      </c>
      <c r="D146" s="68">
        <v>45691</v>
      </c>
      <c r="E146" s="66">
        <f t="shared" si="3"/>
        <v>2</v>
      </c>
      <c r="F146" s="66">
        <f t="shared" si="4"/>
        <v>2025</v>
      </c>
      <c r="G146" s="67">
        <f t="shared" si="5"/>
        <v>45689</v>
      </c>
      <c r="H146" s="26" t="s">
        <v>61</v>
      </c>
      <c r="I146" s="66" t="s">
        <v>144</v>
      </c>
      <c r="J146" s="69" t="s">
        <v>27</v>
      </c>
      <c r="K146" s="69" t="s">
        <v>137</v>
      </c>
      <c r="L146" s="69" t="s">
        <v>666</v>
      </c>
      <c r="M146" s="69" t="s">
        <v>28</v>
      </c>
      <c r="N146" s="71">
        <v>0</v>
      </c>
      <c r="O146" s="74">
        <v>90.78</v>
      </c>
      <c r="P146" s="175">
        <f t="shared" si="6"/>
        <v>69186.539999999964</v>
      </c>
    </row>
    <row r="147" spans="1:16" ht="14.25" hidden="1" customHeight="1" outlineLevel="1">
      <c r="A147" s="64" t="s">
        <v>1</v>
      </c>
      <c r="B147" s="163" t="s">
        <v>662</v>
      </c>
      <c r="C147" s="174" t="s">
        <v>647</v>
      </c>
      <c r="D147" s="68">
        <v>45691</v>
      </c>
      <c r="E147" s="66">
        <f t="shared" si="3"/>
        <v>2</v>
      </c>
      <c r="F147" s="66">
        <f t="shared" si="4"/>
        <v>2025</v>
      </c>
      <c r="G147" s="67">
        <f t="shared" si="5"/>
        <v>45689</v>
      </c>
      <c r="H147" s="26" t="s">
        <v>61</v>
      </c>
      <c r="I147" s="66" t="s">
        <v>144</v>
      </c>
      <c r="J147" s="69" t="s">
        <v>27</v>
      </c>
      <c r="K147" s="69" t="s">
        <v>137</v>
      </c>
      <c r="L147" s="69" t="s">
        <v>666</v>
      </c>
      <c r="M147" s="69" t="s">
        <v>28</v>
      </c>
      <c r="N147" s="71">
        <v>0</v>
      </c>
      <c r="O147" s="74">
        <v>91.06</v>
      </c>
      <c r="P147" s="175">
        <f t="shared" si="6"/>
        <v>69095.479999999967</v>
      </c>
    </row>
    <row r="148" spans="1:16" ht="14.25" hidden="1" customHeight="1" outlineLevel="1">
      <c r="A148" s="64" t="s">
        <v>1</v>
      </c>
      <c r="B148" s="163" t="s">
        <v>662</v>
      </c>
      <c r="C148" s="174" t="s">
        <v>647</v>
      </c>
      <c r="D148" s="68">
        <v>45691</v>
      </c>
      <c r="E148" s="66">
        <f t="shared" si="3"/>
        <v>2</v>
      </c>
      <c r="F148" s="66">
        <f t="shared" si="4"/>
        <v>2025</v>
      </c>
      <c r="G148" s="67">
        <f t="shared" si="5"/>
        <v>45689</v>
      </c>
      <c r="H148" s="26" t="s">
        <v>61</v>
      </c>
      <c r="I148" s="66" t="s">
        <v>144</v>
      </c>
      <c r="J148" s="69" t="s">
        <v>27</v>
      </c>
      <c r="K148" s="69" t="s">
        <v>137</v>
      </c>
      <c r="L148" s="69" t="s">
        <v>666</v>
      </c>
      <c r="M148" s="69" t="s">
        <v>28</v>
      </c>
      <c r="N148" s="71">
        <v>0</v>
      </c>
      <c r="O148" s="74">
        <v>162.22</v>
      </c>
      <c r="P148" s="175">
        <f t="shared" si="6"/>
        <v>68933.259999999966</v>
      </c>
    </row>
    <row r="149" spans="1:16" ht="14.25" hidden="1" customHeight="1" outlineLevel="1">
      <c r="A149" s="64" t="s">
        <v>1</v>
      </c>
      <c r="B149" s="163" t="s">
        <v>662</v>
      </c>
      <c r="C149" s="174" t="s">
        <v>647</v>
      </c>
      <c r="D149" s="68">
        <v>45692</v>
      </c>
      <c r="E149" s="66">
        <f t="shared" si="3"/>
        <v>2</v>
      </c>
      <c r="F149" s="66">
        <f t="shared" si="4"/>
        <v>2025</v>
      </c>
      <c r="G149" s="67">
        <f t="shared" si="5"/>
        <v>45689</v>
      </c>
      <c r="H149" s="26" t="s">
        <v>138</v>
      </c>
      <c r="I149" s="66" t="s">
        <v>139</v>
      </c>
      <c r="J149" s="69" t="s">
        <v>27</v>
      </c>
      <c r="K149" s="69" t="s">
        <v>137</v>
      </c>
      <c r="L149" s="69" t="s">
        <v>664</v>
      </c>
      <c r="M149" s="69" t="s">
        <v>604</v>
      </c>
      <c r="N149" s="71">
        <v>5.76</v>
      </c>
      <c r="O149" s="74">
        <v>0</v>
      </c>
      <c r="P149" s="175">
        <f t="shared" si="6"/>
        <v>68939.01999999996</v>
      </c>
    </row>
    <row r="150" spans="1:16" ht="14.25" hidden="1" customHeight="1" outlineLevel="1">
      <c r="A150" s="64" t="s">
        <v>1</v>
      </c>
      <c r="B150" s="163" t="s">
        <v>662</v>
      </c>
      <c r="C150" s="174" t="s">
        <v>647</v>
      </c>
      <c r="D150" s="68">
        <v>45692</v>
      </c>
      <c r="E150" s="66">
        <f t="shared" si="3"/>
        <v>2</v>
      </c>
      <c r="F150" s="66">
        <f t="shared" si="4"/>
        <v>2025</v>
      </c>
      <c r="G150" s="67">
        <f t="shared" si="5"/>
        <v>45689</v>
      </c>
      <c r="H150" s="26" t="s">
        <v>45</v>
      </c>
      <c r="I150" s="66" t="s">
        <v>714</v>
      </c>
      <c r="J150" s="69" t="s">
        <v>27</v>
      </c>
      <c r="K150" s="69" t="s">
        <v>137</v>
      </c>
      <c r="L150" s="69" t="s">
        <v>666</v>
      </c>
      <c r="M150" s="69" t="s">
        <v>28</v>
      </c>
      <c r="N150" s="71">
        <v>0</v>
      </c>
      <c r="O150" s="74">
        <v>64.45</v>
      </c>
      <c r="P150" s="175">
        <f t="shared" si="6"/>
        <v>68874.569999999963</v>
      </c>
    </row>
    <row r="151" spans="1:16" ht="14.25" hidden="1" customHeight="1" outlineLevel="1">
      <c r="A151" s="64" t="s">
        <v>1</v>
      </c>
      <c r="B151" s="163" t="s">
        <v>662</v>
      </c>
      <c r="C151" s="174" t="s">
        <v>647</v>
      </c>
      <c r="D151" s="68">
        <v>45692</v>
      </c>
      <c r="E151" s="66">
        <f t="shared" si="3"/>
        <v>2</v>
      </c>
      <c r="F151" s="66">
        <f t="shared" si="4"/>
        <v>2025</v>
      </c>
      <c r="G151" s="67">
        <f t="shared" si="5"/>
        <v>45689</v>
      </c>
      <c r="H151" s="26" t="s">
        <v>147</v>
      </c>
      <c r="I151" s="66" t="s">
        <v>715</v>
      </c>
      <c r="J151" s="69" t="s">
        <v>27</v>
      </c>
      <c r="K151" s="69" t="s">
        <v>137</v>
      </c>
      <c r="L151" s="69" t="s">
        <v>666</v>
      </c>
      <c r="M151" s="69" t="s">
        <v>28</v>
      </c>
      <c r="N151" s="71">
        <v>0</v>
      </c>
      <c r="O151" s="74">
        <v>178.9</v>
      </c>
      <c r="P151" s="175">
        <f t="shared" si="6"/>
        <v>68695.669999999969</v>
      </c>
    </row>
    <row r="152" spans="1:16" ht="14.25" hidden="1" customHeight="1" outlineLevel="1">
      <c r="A152" s="64" t="s">
        <v>1</v>
      </c>
      <c r="B152" s="163" t="s">
        <v>662</v>
      </c>
      <c r="C152" s="174" t="s">
        <v>647</v>
      </c>
      <c r="D152" s="68">
        <v>45692</v>
      </c>
      <c r="E152" s="66">
        <f t="shared" si="3"/>
        <v>2</v>
      </c>
      <c r="F152" s="66">
        <f t="shared" si="4"/>
        <v>2025</v>
      </c>
      <c r="G152" s="67">
        <f t="shared" si="5"/>
        <v>45689</v>
      </c>
      <c r="H152" s="26" t="s">
        <v>676</v>
      </c>
      <c r="I152" s="66" t="s">
        <v>677</v>
      </c>
      <c r="J152" s="69" t="s">
        <v>27</v>
      </c>
      <c r="K152" s="69" t="s">
        <v>137</v>
      </c>
      <c r="L152" s="69" t="s">
        <v>666</v>
      </c>
      <c r="M152" s="69" t="s">
        <v>28</v>
      </c>
      <c r="N152" s="71">
        <v>0</v>
      </c>
      <c r="O152" s="74">
        <v>380</v>
      </c>
      <c r="P152" s="175">
        <f t="shared" si="6"/>
        <v>68315.669999999969</v>
      </c>
    </row>
    <row r="153" spans="1:16" ht="14.25" hidden="1" customHeight="1" outlineLevel="1">
      <c r="A153" s="64" t="s">
        <v>1</v>
      </c>
      <c r="B153" s="163" t="s">
        <v>662</v>
      </c>
      <c r="C153" s="174" t="s">
        <v>647</v>
      </c>
      <c r="D153" s="68">
        <v>45692</v>
      </c>
      <c r="E153" s="66">
        <f t="shared" si="3"/>
        <v>2</v>
      </c>
      <c r="F153" s="66">
        <f t="shared" si="4"/>
        <v>2025</v>
      </c>
      <c r="G153" s="67">
        <f t="shared" si="5"/>
        <v>45689</v>
      </c>
      <c r="H153" s="26" t="s">
        <v>37</v>
      </c>
      <c r="I153" s="66" t="s">
        <v>474</v>
      </c>
      <c r="J153" s="69" t="s">
        <v>27</v>
      </c>
      <c r="K153" s="69" t="s">
        <v>137</v>
      </c>
      <c r="L153" s="69" t="s">
        <v>666</v>
      </c>
      <c r="M153" s="69" t="s">
        <v>28</v>
      </c>
      <c r="N153" s="71">
        <v>0</v>
      </c>
      <c r="O153" s="74">
        <v>9535.64</v>
      </c>
      <c r="P153" s="175">
        <f t="shared" si="6"/>
        <v>58780.02999999997</v>
      </c>
    </row>
    <row r="154" spans="1:16" ht="14.25" hidden="1" customHeight="1" outlineLevel="1">
      <c r="A154" s="64" t="s">
        <v>1</v>
      </c>
      <c r="B154" s="163" t="s">
        <v>662</v>
      </c>
      <c r="C154" s="174" t="s">
        <v>647</v>
      </c>
      <c r="D154" s="68">
        <v>45692</v>
      </c>
      <c r="E154" s="66">
        <f t="shared" si="3"/>
        <v>2</v>
      </c>
      <c r="F154" s="66">
        <f t="shared" si="4"/>
        <v>2025</v>
      </c>
      <c r="G154" s="67">
        <f t="shared" si="5"/>
        <v>45689</v>
      </c>
      <c r="H154" s="26" t="s">
        <v>716</v>
      </c>
      <c r="I154" s="66" t="s">
        <v>717</v>
      </c>
      <c r="J154" s="69">
        <v>117</v>
      </c>
      <c r="K154" s="69" t="s">
        <v>137</v>
      </c>
      <c r="L154" s="69" t="s">
        <v>666</v>
      </c>
      <c r="M154" s="69" t="s">
        <v>28</v>
      </c>
      <c r="N154" s="71">
        <v>0</v>
      </c>
      <c r="O154" s="74">
        <v>293</v>
      </c>
      <c r="P154" s="175">
        <f t="shared" si="6"/>
        <v>58487.02999999997</v>
      </c>
    </row>
    <row r="155" spans="1:16" ht="14.25" hidden="1" customHeight="1" outlineLevel="1">
      <c r="A155" s="64" t="s">
        <v>1</v>
      </c>
      <c r="B155" s="163" t="s">
        <v>662</v>
      </c>
      <c r="C155" s="174" t="s">
        <v>647</v>
      </c>
      <c r="D155" s="68">
        <v>45693</v>
      </c>
      <c r="E155" s="66">
        <f t="shared" si="3"/>
        <v>2</v>
      </c>
      <c r="F155" s="66">
        <f t="shared" si="4"/>
        <v>2025</v>
      </c>
      <c r="G155" s="67">
        <f t="shared" si="5"/>
        <v>45689</v>
      </c>
      <c r="H155" s="26" t="s">
        <v>138</v>
      </c>
      <c r="I155" s="66" t="s">
        <v>139</v>
      </c>
      <c r="J155" s="69" t="s">
        <v>27</v>
      </c>
      <c r="K155" s="69" t="s">
        <v>137</v>
      </c>
      <c r="L155" s="69" t="s">
        <v>664</v>
      </c>
      <c r="M155" s="69" t="s">
        <v>604</v>
      </c>
      <c r="N155" s="71">
        <v>8.01</v>
      </c>
      <c r="O155" s="74">
        <v>0</v>
      </c>
      <c r="P155" s="175">
        <f t="shared" si="6"/>
        <v>58495.039999999972</v>
      </c>
    </row>
    <row r="156" spans="1:16" ht="14.25" hidden="1" customHeight="1" outlineLevel="1">
      <c r="A156" s="64" t="s">
        <v>1</v>
      </c>
      <c r="B156" s="163" t="s">
        <v>662</v>
      </c>
      <c r="C156" s="174" t="s">
        <v>647</v>
      </c>
      <c r="D156" s="68">
        <v>45693</v>
      </c>
      <c r="E156" s="66">
        <f t="shared" si="3"/>
        <v>2</v>
      </c>
      <c r="F156" s="66">
        <f t="shared" si="4"/>
        <v>2025</v>
      </c>
      <c r="G156" s="67">
        <f t="shared" si="5"/>
        <v>45689</v>
      </c>
      <c r="H156" s="26" t="s">
        <v>138</v>
      </c>
      <c r="I156" s="66" t="s">
        <v>139</v>
      </c>
      <c r="J156" s="69" t="s">
        <v>27</v>
      </c>
      <c r="K156" s="69" t="s">
        <v>137</v>
      </c>
      <c r="L156" s="69" t="s">
        <v>664</v>
      </c>
      <c r="M156" s="69" t="s">
        <v>604</v>
      </c>
      <c r="N156" s="71">
        <v>0.94</v>
      </c>
      <c r="O156" s="74">
        <v>0</v>
      </c>
      <c r="P156" s="175">
        <f t="shared" si="6"/>
        <v>58495.979999999974</v>
      </c>
    </row>
    <row r="157" spans="1:16" ht="14.25" hidden="1" customHeight="1" outlineLevel="1">
      <c r="A157" s="64" t="s">
        <v>1</v>
      </c>
      <c r="B157" s="163" t="s">
        <v>662</v>
      </c>
      <c r="C157" s="174" t="s">
        <v>647</v>
      </c>
      <c r="D157" s="68">
        <v>45693</v>
      </c>
      <c r="E157" s="66">
        <f t="shared" si="3"/>
        <v>2</v>
      </c>
      <c r="F157" s="66">
        <f t="shared" si="4"/>
        <v>2025</v>
      </c>
      <c r="G157" s="67">
        <f t="shared" si="5"/>
        <v>45689</v>
      </c>
      <c r="H157" s="26" t="s">
        <v>64</v>
      </c>
      <c r="I157" s="66" t="s">
        <v>718</v>
      </c>
      <c r="J157" s="69">
        <v>7240</v>
      </c>
      <c r="K157" s="69" t="s">
        <v>137</v>
      </c>
      <c r="L157" s="69" t="s">
        <v>666</v>
      </c>
      <c r="M157" s="69" t="s">
        <v>28</v>
      </c>
      <c r="N157" s="71">
        <v>0</v>
      </c>
      <c r="O157" s="74">
        <v>90.92</v>
      </c>
      <c r="P157" s="175">
        <f t="shared" si="6"/>
        <v>58405.059999999976</v>
      </c>
    </row>
    <row r="158" spans="1:16" ht="14.25" hidden="1" customHeight="1" outlineLevel="1">
      <c r="A158" s="64" t="s">
        <v>1</v>
      </c>
      <c r="B158" s="163" t="s">
        <v>662</v>
      </c>
      <c r="C158" s="174" t="s">
        <v>647</v>
      </c>
      <c r="D158" s="68">
        <v>45693</v>
      </c>
      <c r="E158" s="66">
        <f t="shared" si="3"/>
        <v>2</v>
      </c>
      <c r="F158" s="66">
        <f t="shared" si="4"/>
        <v>2025</v>
      </c>
      <c r="G158" s="67">
        <f t="shared" si="5"/>
        <v>45689</v>
      </c>
      <c r="H158" s="26" t="s">
        <v>64</v>
      </c>
      <c r="I158" s="66" t="s">
        <v>719</v>
      </c>
      <c r="J158" s="69" t="s">
        <v>27</v>
      </c>
      <c r="K158" s="69" t="s">
        <v>137</v>
      </c>
      <c r="L158" s="69" t="s">
        <v>666</v>
      </c>
      <c r="M158" s="69" t="s">
        <v>28</v>
      </c>
      <c r="N158" s="71">
        <v>0</v>
      </c>
      <c r="O158" s="74">
        <v>90.54</v>
      </c>
      <c r="P158" s="175">
        <f t="shared" si="6"/>
        <v>58314.519999999975</v>
      </c>
    </row>
    <row r="159" spans="1:16" ht="14.25" hidden="1" customHeight="1" outlineLevel="1">
      <c r="A159" s="64" t="s">
        <v>1</v>
      </c>
      <c r="B159" s="163" t="s">
        <v>662</v>
      </c>
      <c r="C159" s="174" t="s">
        <v>647</v>
      </c>
      <c r="D159" s="68">
        <v>45693</v>
      </c>
      <c r="E159" s="66">
        <f t="shared" si="3"/>
        <v>2</v>
      </c>
      <c r="F159" s="66">
        <f t="shared" si="4"/>
        <v>2025</v>
      </c>
      <c r="G159" s="67">
        <f t="shared" si="5"/>
        <v>45689</v>
      </c>
      <c r="H159" s="26" t="s">
        <v>64</v>
      </c>
      <c r="I159" s="66" t="s">
        <v>720</v>
      </c>
      <c r="J159" s="69" t="s">
        <v>27</v>
      </c>
      <c r="K159" s="69" t="s">
        <v>137</v>
      </c>
      <c r="L159" s="69" t="s">
        <v>666</v>
      </c>
      <c r="M159" s="69" t="s">
        <v>28</v>
      </c>
      <c r="N159" s="71">
        <v>0</v>
      </c>
      <c r="O159" s="74">
        <v>71.39</v>
      </c>
      <c r="P159" s="175">
        <f t="shared" si="6"/>
        <v>58243.129999999976</v>
      </c>
    </row>
    <row r="160" spans="1:16" ht="14.25" hidden="1" customHeight="1" outlineLevel="1">
      <c r="A160" s="64" t="s">
        <v>1</v>
      </c>
      <c r="B160" s="163" t="s">
        <v>662</v>
      </c>
      <c r="C160" s="174" t="s">
        <v>647</v>
      </c>
      <c r="D160" s="68">
        <v>45693</v>
      </c>
      <c r="E160" s="66">
        <f t="shared" si="3"/>
        <v>2</v>
      </c>
      <c r="F160" s="66">
        <f t="shared" si="4"/>
        <v>2025</v>
      </c>
      <c r="G160" s="67">
        <f t="shared" si="5"/>
        <v>45689</v>
      </c>
      <c r="H160" s="26" t="s">
        <v>716</v>
      </c>
      <c r="I160" s="66" t="s">
        <v>721</v>
      </c>
      <c r="J160" s="69">
        <v>678870</v>
      </c>
      <c r="K160" s="69" t="s">
        <v>137</v>
      </c>
      <c r="L160" s="69" t="s">
        <v>666</v>
      </c>
      <c r="M160" s="69" t="s">
        <v>28</v>
      </c>
      <c r="N160" s="71">
        <v>0</v>
      </c>
      <c r="O160" s="74">
        <v>127.5</v>
      </c>
      <c r="P160" s="175">
        <f t="shared" si="6"/>
        <v>58115.629999999976</v>
      </c>
    </row>
    <row r="161" spans="1:16" ht="14.25" hidden="1" customHeight="1" outlineLevel="1">
      <c r="A161" s="64" t="s">
        <v>1</v>
      </c>
      <c r="B161" s="163" t="s">
        <v>662</v>
      </c>
      <c r="C161" s="174" t="s">
        <v>647</v>
      </c>
      <c r="D161" s="68">
        <v>45693</v>
      </c>
      <c r="E161" s="66">
        <f t="shared" si="3"/>
        <v>2</v>
      </c>
      <c r="F161" s="66">
        <f t="shared" si="4"/>
        <v>2025</v>
      </c>
      <c r="G161" s="67">
        <f t="shared" si="5"/>
        <v>45689</v>
      </c>
      <c r="H161" s="26" t="s">
        <v>582</v>
      </c>
      <c r="I161" s="66" t="s">
        <v>521</v>
      </c>
      <c r="J161" s="69" t="s">
        <v>27</v>
      </c>
      <c r="K161" s="69" t="s">
        <v>137</v>
      </c>
      <c r="L161" s="69" t="s">
        <v>666</v>
      </c>
      <c r="M161" s="69" t="s">
        <v>28</v>
      </c>
      <c r="N161" s="71">
        <v>0</v>
      </c>
      <c r="O161" s="74">
        <v>1285</v>
      </c>
      <c r="P161" s="175">
        <f t="shared" si="6"/>
        <v>56830.629999999976</v>
      </c>
    </row>
    <row r="162" spans="1:16" ht="14.25" hidden="1" customHeight="1" outlineLevel="1">
      <c r="A162" s="64" t="s">
        <v>1</v>
      </c>
      <c r="B162" s="163" t="s">
        <v>662</v>
      </c>
      <c r="C162" s="174" t="s">
        <v>647</v>
      </c>
      <c r="D162" s="68">
        <v>45693</v>
      </c>
      <c r="E162" s="66">
        <f t="shared" si="3"/>
        <v>2</v>
      </c>
      <c r="F162" s="66">
        <f t="shared" si="4"/>
        <v>2025</v>
      </c>
      <c r="G162" s="67">
        <f t="shared" si="5"/>
        <v>45689</v>
      </c>
      <c r="H162" s="26" t="s">
        <v>33</v>
      </c>
      <c r="I162" s="66" t="s">
        <v>347</v>
      </c>
      <c r="J162" s="69">
        <v>57372639</v>
      </c>
      <c r="K162" s="69" t="s">
        <v>137</v>
      </c>
      <c r="L162" s="69" t="s">
        <v>666</v>
      </c>
      <c r="M162" s="69" t="s">
        <v>28</v>
      </c>
      <c r="N162" s="71">
        <v>0</v>
      </c>
      <c r="O162" s="74">
        <v>492.05</v>
      </c>
      <c r="P162" s="175">
        <f t="shared" si="6"/>
        <v>56338.579999999973</v>
      </c>
    </row>
    <row r="163" spans="1:16" ht="14.25" hidden="1" customHeight="1" outlineLevel="1">
      <c r="A163" s="64" t="s">
        <v>1</v>
      </c>
      <c r="B163" s="163" t="s">
        <v>662</v>
      </c>
      <c r="C163" s="174" t="s">
        <v>647</v>
      </c>
      <c r="D163" s="68">
        <v>45693</v>
      </c>
      <c r="E163" s="66">
        <f t="shared" si="3"/>
        <v>2</v>
      </c>
      <c r="F163" s="66">
        <f t="shared" si="4"/>
        <v>2025</v>
      </c>
      <c r="G163" s="67">
        <f t="shared" si="5"/>
        <v>45689</v>
      </c>
      <c r="H163" s="26" t="s">
        <v>69</v>
      </c>
      <c r="I163" s="66" t="s">
        <v>665</v>
      </c>
      <c r="J163" s="69" t="s">
        <v>27</v>
      </c>
      <c r="K163" s="69" t="s">
        <v>137</v>
      </c>
      <c r="L163" s="69" t="s">
        <v>666</v>
      </c>
      <c r="M163" s="69" t="s">
        <v>28</v>
      </c>
      <c r="N163" s="71">
        <v>0</v>
      </c>
      <c r="O163" s="74">
        <v>15000</v>
      </c>
      <c r="P163" s="175">
        <f t="shared" si="6"/>
        <v>41338.579999999973</v>
      </c>
    </row>
    <row r="164" spans="1:16" ht="14.25" customHeight="1" outlineLevel="1">
      <c r="A164" s="64" t="s">
        <v>1</v>
      </c>
      <c r="B164" s="163" t="s">
        <v>662</v>
      </c>
      <c r="C164" s="174" t="s">
        <v>647</v>
      </c>
      <c r="D164" s="68">
        <v>45694</v>
      </c>
      <c r="E164" s="66">
        <f t="shared" si="3"/>
        <v>2</v>
      </c>
      <c r="F164" s="66">
        <f t="shared" si="4"/>
        <v>2025</v>
      </c>
      <c r="G164" s="67">
        <f t="shared" si="5"/>
        <v>45689</v>
      </c>
      <c r="H164" s="26" t="s">
        <v>667</v>
      </c>
      <c r="I164" s="66" t="s">
        <v>136</v>
      </c>
      <c r="J164" s="69" t="s">
        <v>27</v>
      </c>
      <c r="K164" s="69" t="s">
        <v>137</v>
      </c>
      <c r="L164" s="69" t="s">
        <v>666</v>
      </c>
      <c r="M164" s="69" t="s">
        <v>604</v>
      </c>
      <c r="N164" s="71">
        <v>250.03</v>
      </c>
      <c r="O164" s="74">
        <v>0</v>
      </c>
      <c r="P164" s="175">
        <f t="shared" si="6"/>
        <v>41588.609999999971</v>
      </c>
    </row>
    <row r="165" spans="1:16" ht="14.25" hidden="1" customHeight="1" outlineLevel="1">
      <c r="A165" s="64" t="s">
        <v>1</v>
      </c>
      <c r="B165" s="163" t="s">
        <v>662</v>
      </c>
      <c r="C165" s="174" t="s">
        <v>647</v>
      </c>
      <c r="D165" s="68">
        <v>45694</v>
      </c>
      <c r="E165" s="66">
        <f t="shared" si="3"/>
        <v>2</v>
      </c>
      <c r="F165" s="66">
        <f t="shared" si="4"/>
        <v>2025</v>
      </c>
      <c r="G165" s="67">
        <f t="shared" si="5"/>
        <v>45689</v>
      </c>
      <c r="H165" s="26" t="s">
        <v>102</v>
      </c>
      <c r="I165" s="66" t="s">
        <v>129</v>
      </c>
      <c r="J165" s="69" t="s">
        <v>27</v>
      </c>
      <c r="K165" s="69" t="s">
        <v>137</v>
      </c>
      <c r="L165" s="69" t="s">
        <v>666</v>
      </c>
      <c r="M165" s="69" t="s">
        <v>28</v>
      </c>
      <c r="N165" s="71">
        <v>0</v>
      </c>
      <c r="O165" s="74">
        <v>4.0999999999999996</v>
      </c>
      <c r="P165" s="175">
        <f t="shared" si="6"/>
        <v>41584.509999999973</v>
      </c>
    </row>
    <row r="166" spans="1:16" ht="14.25" hidden="1" customHeight="1" outlineLevel="1">
      <c r="A166" s="64" t="s">
        <v>1</v>
      </c>
      <c r="B166" s="163" t="s">
        <v>662</v>
      </c>
      <c r="C166" s="174" t="s">
        <v>647</v>
      </c>
      <c r="D166" s="68">
        <v>45700</v>
      </c>
      <c r="E166" s="66">
        <f t="shared" si="3"/>
        <v>2</v>
      </c>
      <c r="F166" s="66">
        <f t="shared" si="4"/>
        <v>2025</v>
      </c>
      <c r="G166" s="67">
        <f t="shared" si="5"/>
        <v>45689</v>
      </c>
      <c r="H166" s="26" t="s">
        <v>138</v>
      </c>
      <c r="I166" s="66" t="s">
        <v>139</v>
      </c>
      <c r="J166" s="69" t="s">
        <v>27</v>
      </c>
      <c r="K166" s="69" t="s">
        <v>137</v>
      </c>
      <c r="L166" s="69" t="s">
        <v>664</v>
      </c>
      <c r="M166" s="69" t="s">
        <v>604</v>
      </c>
      <c r="N166" s="71">
        <v>2.61</v>
      </c>
      <c r="O166" s="74">
        <v>0</v>
      </c>
      <c r="P166" s="175">
        <f t="shared" si="6"/>
        <v>41587.119999999974</v>
      </c>
    </row>
    <row r="167" spans="1:16" ht="14.25" hidden="1" customHeight="1" outlineLevel="1">
      <c r="A167" s="64" t="s">
        <v>1</v>
      </c>
      <c r="B167" s="163" t="s">
        <v>662</v>
      </c>
      <c r="C167" s="174" t="s">
        <v>647</v>
      </c>
      <c r="D167" s="68">
        <v>45700</v>
      </c>
      <c r="E167" s="66">
        <f t="shared" si="3"/>
        <v>2</v>
      </c>
      <c r="F167" s="66">
        <f t="shared" si="4"/>
        <v>2025</v>
      </c>
      <c r="G167" s="67">
        <f t="shared" si="5"/>
        <v>45689</v>
      </c>
      <c r="H167" s="26" t="s">
        <v>582</v>
      </c>
      <c r="I167" s="66" t="s">
        <v>722</v>
      </c>
      <c r="J167" s="69" t="s">
        <v>27</v>
      </c>
      <c r="K167" s="69" t="s">
        <v>137</v>
      </c>
      <c r="L167" s="69" t="s">
        <v>666</v>
      </c>
      <c r="M167" s="69" t="s">
        <v>28</v>
      </c>
      <c r="N167" s="71">
        <v>0</v>
      </c>
      <c r="O167" s="74">
        <v>54.65</v>
      </c>
      <c r="P167" s="175">
        <f t="shared" si="6"/>
        <v>41532.469999999972</v>
      </c>
    </row>
    <row r="168" spans="1:16" ht="14.25" hidden="1" customHeight="1" outlineLevel="1">
      <c r="A168" s="64" t="s">
        <v>1</v>
      </c>
      <c r="B168" s="163" t="s">
        <v>662</v>
      </c>
      <c r="C168" s="174" t="s">
        <v>647</v>
      </c>
      <c r="D168" s="68">
        <v>45700</v>
      </c>
      <c r="E168" s="66">
        <f t="shared" si="3"/>
        <v>2</v>
      </c>
      <c r="F168" s="66">
        <f t="shared" si="4"/>
        <v>2025</v>
      </c>
      <c r="G168" s="67">
        <f t="shared" si="5"/>
        <v>45689</v>
      </c>
      <c r="H168" s="26" t="s">
        <v>582</v>
      </c>
      <c r="I168" s="66" t="s">
        <v>280</v>
      </c>
      <c r="J168" s="69" t="s">
        <v>27</v>
      </c>
      <c r="K168" s="69" t="s">
        <v>137</v>
      </c>
      <c r="L168" s="69" t="s">
        <v>666</v>
      </c>
      <c r="M168" s="69" t="s">
        <v>28</v>
      </c>
      <c r="N168" s="71">
        <v>0</v>
      </c>
      <c r="O168" s="74">
        <v>225</v>
      </c>
      <c r="P168" s="175">
        <f t="shared" si="6"/>
        <v>41307.469999999972</v>
      </c>
    </row>
    <row r="169" spans="1:16" ht="14.25" hidden="1" customHeight="1" outlineLevel="1">
      <c r="A169" s="64" t="s">
        <v>1</v>
      </c>
      <c r="B169" s="163" t="s">
        <v>662</v>
      </c>
      <c r="C169" s="174" t="s">
        <v>647</v>
      </c>
      <c r="D169" s="68">
        <v>45700</v>
      </c>
      <c r="E169" s="66">
        <f t="shared" si="3"/>
        <v>2</v>
      </c>
      <c r="F169" s="66">
        <f t="shared" si="4"/>
        <v>2025</v>
      </c>
      <c r="G169" s="67">
        <f t="shared" si="5"/>
        <v>45689</v>
      </c>
      <c r="H169" s="26" t="s">
        <v>716</v>
      </c>
      <c r="I169" s="66" t="s">
        <v>723</v>
      </c>
      <c r="J169" s="69" t="s">
        <v>27</v>
      </c>
      <c r="K169" s="69" t="s">
        <v>137</v>
      </c>
      <c r="L169" s="69" t="s">
        <v>666</v>
      </c>
      <c r="M169" s="69" t="s">
        <v>28</v>
      </c>
      <c r="N169" s="71">
        <v>0</v>
      </c>
      <c r="O169" s="74">
        <v>1556</v>
      </c>
      <c r="P169" s="175">
        <f t="shared" si="6"/>
        <v>39751.469999999972</v>
      </c>
    </row>
    <row r="170" spans="1:16" ht="14.25" hidden="1" customHeight="1" outlineLevel="1">
      <c r="A170" s="64" t="s">
        <v>1</v>
      </c>
      <c r="B170" s="163" t="s">
        <v>662</v>
      </c>
      <c r="C170" s="174" t="s">
        <v>647</v>
      </c>
      <c r="D170" s="68">
        <v>45700</v>
      </c>
      <c r="E170" s="66">
        <f t="shared" si="3"/>
        <v>2</v>
      </c>
      <c r="F170" s="66">
        <f t="shared" si="4"/>
        <v>2025</v>
      </c>
      <c r="G170" s="67">
        <f t="shared" si="5"/>
        <v>45689</v>
      </c>
      <c r="H170" s="26" t="s">
        <v>142</v>
      </c>
      <c r="I170" s="66" t="s">
        <v>724</v>
      </c>
      <c r="J170" s="69">
        <v>49965</v>
      </c>
      <c r="K170" s="69" t="s">
        <v>137</v>
      </c>
      <c r="L170" s="69" t="s">
        <v>664</v>
      </c>
      <c r="M170" s="69" t="s">
        <v>28</v>
      </c>
      <c r="N170" s="71">
        <v>0</v>
      </c>
      <c r="O170" s="74">
        <v>238.24</v>
      </c>
      <c r="P170" s="175">
        <f t="shared" si="6"/>
        <v>39513.229999999974</v>
      </c>
    </row>
    <row r="171" spans="1:16" ht="14.25" hidden="1" customHeight="1" outlineLevel="1">
      <c r="A171" s="64" t="s">
        <v>1</v>
      </c>
      <c r="B171" s="163" t="s">
        <v>662</v>
      </c>
      <c r="C171" s="174" t="s">
        <v>647</v>
      </c>
      <c r="D171" s="68">
        <v>45700</v>
      </c>
      <c r="E171" s="66">
        <f t="shared" si="3"/>
        <v>2</v>
      </c>
      <c r="F171" s="66">
        <f t="shared" si="4"/>
        <v>2025</v>
      </c>
      <c r="G171" s="67">
        <f t="shared" si="5"/>
        <v>45689</v>
      </c>
      <c r="H171" s="26" t="s">
        <v>142</v>
      </c>
      <c r="I171" s="66" t="s">
        <v>724</v>
      </c>
      <c r="J171" s="69">
        <v>49966</v>
      </c>
      <c r="K171" s="69" t="s">
        <v>137</v>
      </c>
      <c r="L171" s="69" t="s">
        <v>664</v>
      </c>
      <c r="M171" s="69" t="s">
        <v>28</v>
      </c>
      <c r="N171" s="71">
        <v>0</v>
      </c>
      <c r="O171" s="74">
        <v>321.27</v>
      </c>
      <c r="P171" s="175">
        <f t="shared" si="6"/>
        <v>39191.959999999977</v>
      </c>
    </row>
    <row r="172" spans="1:16" ht="14.25" hidden="1" customHeight="1" outlineLevel="1">
      <c r="A172" s="64" t="s">
        <v>1</v>
      </c>
      <c r="B172" s="163" t="s">
        <v>662</v>
      </c>
      <c r="C172" s="174" t="s">
        <v>647</v>
      </c>
      <c r="D172" s="68">
        <v>45700</v>
      </c>
      <c r="E172" s="66">
        <f t="shared" si="3"/>
        <v>2</v>
      </c>
      <c r="F172" s="66">
        <f t="shared" si="4"/>
        <v>2025</v>
      </c>
      <c r="G172" s="67">
        <f t="shared" si="5"/>
        <v>45689</v>
      </c>
      <c r="H172" s="26" t="s">
        <v>142</v>
      </c>
      <c r="I172" s="66" t="s">
        <v>724</v>
      </c>
      <c r="J172" s="69">
        <v>49967</v>
      </c>
      <c r="K172" s="69" t="s">
        <v>137</v>
      </c>
      <c r="L172" s="69" t="s">
        <v>664</v>
      </c>
      <c r="M172" s="69" t="s">
        <v>28</v>
      </c>
      <c r="N172" s="71">
        <v>0</v>
      </c>
      <c r="O172" s="74">
        <v>368.16</v>
      </c>
      <c r="P172" s="175">
        <f t="shared" si="6"/>
        <v>38823.799999999974</v>
      </c>
    </row>
    <row r="173" spans="1:16" ht="14.25" hidden="1" customHeight="1" outlineLevel="1">
      <c r="A173" s="64" t="s">
        <v>1</v>
      </c>
      <c r="B173" s="163" t="s">
        <v>662</v>
      </c>
      <c r="C173" s="174" t="s">
        <v>647</v>
      </c>
      <c r="D173" s="68">
        <v>45700</v>
      </c>
      <c r="E173" s="66">
        <f t="shared" si="3"/>
        <v>2</v>
      </c>
      <c r="F173" s="66">
        <f t="shared" si="4"/>
        <v>2025</v>
      </c>
      <c r="G173" s="67">
        <f t="shared" si="5"/>
        <v>45689</v>
      </c>
      <c r="H173" s="26" t="s">
        <v>716</v>
      </c>
      <c r="I173" s="66" t="s">
        <v>725</v>
      </c>
      <c r="J173" s="69" t="s">
        <v>27</v>
      </c>
      <c r="K173" s="69" t="s">
        <v>137</v>
      </c>
      <c r="L173" s="69" t="s">
        <v>666</v>
      </c>
      <c r="M173" s="69" t="s">
        <v>28</v>
      </c>
      <c r="N173" s="71">
        <v>0</v>
      </c>
      <c r="O173" s="74">
        <v>313</v>
      </c>
      <c r="P173" s="175">
        <f t="shared" si="6"/>
        <v>38510.799999999974</v>
      </c>
    </row>
    <row r="174" spans="1:16" ht="14.25" hidden="1" customHeight="1" outlineLevel="1">
      <c r="A174" s="64" t="s">
        <v>1</v>
      </c>
      <c r="B174" s="163" t="s">
        <v>662</v>
      </c>
      <c r="C174" s="174" t="s">
        <v>647</v>
      </c>
      <c r="D174" s="68">
        <v>45700</v>
      </c>
      <c r="E174" s="66">
        <f t="shared" si="3"/>
        <v>2</v>
      </c>
      <c r="F174" s="66">
        <f t="shared" si="4"/>
        <v>2025</v>
      </c>
      <c r="G174" s="67">
        <f t="shared" si="5"/>
        <v>45689</v>
      </c>
      <c r="H174" s="26" t="s">
        <v>716</v>
      </c>
      <c r="I174" s="66" t="s">
        <v>726</v>
      </c>
      <c r="J174" s="69" t="s">
        <v>27</v>
      </c>
      <c r="K174" s="69" t="s">
        <v>137</v>
      </c>
      <c r="L174" s="69" t="s">
        <v>666</v>
      </c>
      <c r="M174" s="69" t="s">
        <v>28</v>
      </c>
      <c r="N174" s="71">
        <v>0</v>
      </c>
      <c r="O174" s="74">
        <v>64</v>
      </c>
      <c r="P174" s="175">
        <f t="shared" si="6"/>
        <v>38446.799999999974</v>
      </c>
    </row>
    <row r="175" spans="1:16" ht="14.25" hidden="1" customHeight="1" outlineLevel="1">
      <c r="A175" s="64" t="s">
        <v>1</v>
      </c>
      <c r="B175" s="163" t="s">
        <v>662</v>
      </c>
      <c r="C175" s="174" t="s">
        <v>647</v>
      </c>
      <c r="D175" s="68">
        <v>45700</v>
      </c>
      <c r="E175" s="66">
        <f t="shared" si="3"/>
        <v>2</v>
      </c>
      <c r="F175" s="66">
        <f t="shared" si="4"/>
        <v>2025</v>
      </c>
      <c r="G175" s="67">
        <f t="shared" si="5"/>
        <v>45689</v>
      </c>
      <c r="H175" s="26" t="s">
        <v>582</v>
      </c>
      <c r="I175" s="66" t="s">
        <v>727</v>
      </c>
      <c r="J175" s="69" t="s">
        <v>27</v>
      </c>
      <c r="K175" s="69" t="s">
        <v>137</v>
      </c>
      <c r="L175" s="69" t="s">
        <v>666</v>
      </c>
      <c r="M175" s="69" t="s">
        <v>28</v>
      </c>
      <c r="N175" s="71">
        <v>0</v>
      </c>
      <c r="O175" s="74">
        <v>1126.2</v>
      </c>
      <c r="P175" s="175">
        <f t="shared" si="6"/>
        <v>37320.599999999977</v>
      </c>
    </row>
    <row r="176" spans="1:16" ht="14.25" hidden="1" customHeight="1" outlineLevel="1">
      <c r="A176" s="64" t="s">
        <v>1</v>
      </c>
      <c r="B176" s="163" t="s">
        <v>662</v>
      </c>
      <c r="C176" s="174" t="s">
        <v>647</v>
      </c>
      <c r="D176" s="68">
        <v>45701</v>
      </c>
      <c r="E176" s="66">
        <f t="shared" si="3"/>
        <v>2</v>
      </c>
      <c r="F176" s="66">
        <f t="shared" si="4"/>
        <v>2025</v>
      </c>
      <c r="G176" s="67">
        <f t="shared" si="5"/>
        <v>45689</v>
      </c>
      <c r="H176" s="26" t="s">
        <v>138</v>
      </c>
      <c r="I176" s="66" t="s">
        <v>139</v>
      </c>
      <c r="J176" s="69" t="s">
        <v>27</v>
      </c>
      <c r="K176" s="69" t="s">
        <v>137</v>
      </c>
      <c r="L176" s="69" t="s">
        <v>664</v>
      </c>
      <c r="M176" s="69" t="s">
        <v>604</v>
      </c>
      <c r="N176" s="71">
        <v>1.4</v>
      </c>
      <c r="O176" s="74">
        <v>0</v>
      </c>
      <c r="P176" s="175">
        <f t="shared" si="6"/>
        <v>37321.999999999978</v>
      </c>
    </row>
    <row r="177" spans="1:16" ht="14.25" hidden="1" customHeight="1" outlineLevel="1">
      <c r="A177" s="64" t="s">
        <v>1</v>
      </c>
      <c r="B177" s="163" t="s">
        <v>662</v>
      </c>
      <c r="C177" s="174" t="s">
        <v>647</v>
      </c>
      <c r="D177" s="68">
        <v>45701</v>
      </c>
      <c r="E177" s="66">
        <f t="shared" si="3"/>
        <v>2</v>
      </c>
      <c r="F177" s="66">
        <f t="shared" si="4"/>
        <v>2025</v>
      </c>
      <c r="G177" s="67">
        <f t="shared" si="5"/>
        <v>45689</v>
      </c>
      <c r="H177" s="26" t="s">
        <v>142</v>
      </c>
      <c r="I177" s="66" t="s">
        <v>728</v>
      </c>
      <c r="J177" s="69" t="s">
        <v>27</v>
      </c>
      <c r="K177" s="69" t="s">
        <v>137</v>
      </c>
      <c r="L177" s="69" t="s">
        <v>664</v>
      </c>
      <c r="M177" s="69" t="s">
        <v>28</v>
      </c>
      <c r="N177" s="71">
        <v>0</v>
      </c>
      <c r="O177" s="74">
        <v>2119</v>
      </c>
      <c r="P177" s="175">
        <f t="shared" si="6"/>
        <v>35202.999999999978</v>
      </c>
    </row>
    <row r="178" spans="1:16" ht="14.25" hidden="1" customHeight="1" outlineLevel="1">
      <c r="A178" s="64" t="s">
        <v>1</v>
      </c>
      <c r="B178" s="163" t="s">
        <v>662</v>
      </c>
      <c r="C178" s="174" t="s">
        <v>647</v>
      </c>
      <c r="D178" s="68">
        <v>45701</v>
      </c>
      <c r="E178" s="66">
        <f t="shared" si="3"/>
        <v>2</v>
      </c>
      <c r="F178" s="66">
        <f t="shared" si="4"/>
        <v>2025</v>
      </c>
      <c r="G178" s="67">
        <f t="shared" si="5"/>
        <v>45689</v>
      </c>
      <c r="H178" s="26" t="s">
        <v>142</v>
      </c>
      <c r="I178" s="66" t="s">
        <v>729</v>
      </c>
      <c r="J178" s="69" t="s">
        <v>27</v>
      </c>
      <c r="K178" s="69" t="s">
        <v>137</v>
      </c>
      <c r="L178" s="69" t="s">
        <v>664</v>
      </c>
      <c r="M178" s="69" t="s">
        <v>28</v>
      </c>
      <c r="N178" s="71">
        <v>0</v>
      </c>
      <c r="O178" s="74">
        <v>100</v>
      </c>
      <c r="P178" s="175">
        <f t="shared" si="6"/>
        <v>35102.999999999978</v>
      </c>
    </row>
    <row r="179" spans="1:16" ht="14.25" hidden="1" customHeight="1" outlineLevel="1">
      <c r="A179" s="64" t="s">
        <v>1</v>
      </c>
      <c r="B179" s="163" t="s">
        <v>662</v>
      </c>
      <c r="C179" s="174" t="s">
        <v>647</v>
      </c>
      <c r="D179" s="68">
        <v>45702</v>
      </c>
      <c r="E179" s="66">
        <f t="shared" si="3"/>
        <v>2</v>
      </c>
      <c r="F179" s="66">
        <f t="shared" si="4"/>
        <v>2025</v>
      </c>
      <c r="G179" s="67">
        <f t="shared" si="5"/>
        <v>45689</v>
      </c>
      <c r="H179" s="26" t="s">
        <v>730</v>
      </c>
      <c r="I179" s="66" t="s">
        <v>731</v>
      </c>
      <c r="J179" s="69" t="s">
        <v>27</v>
      </c>
      <c r="K179" s="69" t="s">
        <v>137</v>
      </c>
      <c r="L179" s="69" t="s">
        <v>666</v>
      </c>
      <c r="M179" s="69" t="s">
        <v>604</v>
      </c>
      <c r="N179" s="71">
        <v>6000</v>
      </c>
      <c r="O179" s="74">
        <v>0</v>
      </c>
      <c r="P179" s="175">
        <f t="shared" si="6"/>
        <v>41102.999999999978</v>
      </c>
    </row>
    <row r="180" spans="1:16" ht="14.25" hidden="1" customHeight="1" outlineLevel="1">
      <c r="A180" s="64" t="s">
        <v>1</v>
      </c>
      <c r="B180" s="163" t="s">
        <v>662</v>
      </c>
      <c r="C180" s="174" t="s">
        <v>647</v>
      </c>
      <c r="D180" s="68">
        <v>45702</v>
      </c>
      <c r="E180" s="66">
        <f t="shared" si="3"/>
        <v>2</v>
      </c>
      <c r="F180" s="66">
        <f t="shared" si="4"/>
        <v>2025</v>
      </c>
      <c r="G180" s="67">
        <f t="shared" si="5"/>
        <v>45689</v>
      </c>
      <c r="H180" s="26" t="s">
        <v>102</v>
      </c>
      <c r="I180" s="66" t="s">
        <v>167</v>
      </c>
      <c r="J180" s="69" t="s">
        <v>27</v>
      </c>
      <c r="K180" s="69" t="s">
        <v>137</v>
      </c>
      <c r="L180" s="69" t="s">
        <v>666</v>
      </c>
      <c r="M180" s="69" t="s">
        <v>28</v>
      </c>
      <c r="N180" s="71">
        <v>0</v>
      </c>
      <c r="O180" s="74">
        <v>171.7</v>
      </c>
      <c r="P180" s="175">
        <f t="shared" si="6"/>
        <v>40931.299999999981</v>
      </c>
    </row>
    <row r="181" spans="1:16" ht="14.25" hidden="1" customHeight="1" outlineLevel="1">
      <c r="A181" s="64" t="s">
        <v>1</v>
      </c>
      <c r="B181" s="163" t="s">
        <v>662</v>
      </c>
      <c r="C181" s="174" t="s">
        <v>647</v>
      </c>
      <c r="D181" s="68">
        <v>45702</v>
      </c>
      <c r="E181" s="66">
        <f t="shared" si="3"/>
        <v>2</v>
      </c>
      <c r="F181" s="66">
        <f t="shared" si="4"/>
        <v>2025</v>
      </c>
      <c r="G181" s="67">
        <f t="shared" si="5"/>
        <v>45689</v>
      </c>
      <c r="H181" s="26" t="s">
        <v>102</v>
      </c>
      <c r="I181" s="66" t="s">
        <v>129</v>
      </c>
      <c r="J181" s="69" t="s">
        <v>27</v>
      </c>
      <c r="K181" s="69" t="s">
        <v>137</v>
      </c>
      <c r="L181" s="69" t="s">
        <v>666</v>
      </c>
      <c r="M181" s="69" t="s">
        <v>28</v>
      </c>
      <c r="N181" s="71">
        <v>0</v>
      </c>
      <c r="O181" s="74">
        <v>1.65</v>
      </c>
      <c r="P181" s="175">
        <f t="shared" si="6"/>
        <v>40929.64999999998</v>
      </c>
    </row>
    <row r="182" spans="1:16" ht="14.25" hidden="1" customHeight="1" outlineLevel="1">
      <c r="A182" s="64" t="s">
        <v>1</v>
      </c>
      <c r="B182" s="163" t="s">
        <v>662</v>
      </c>
      <c r="C182" s="174" t="s">
        <v>647</v>
      </c>
      <c r="D182" s="68">
        <v>45702</v>
      </c>
      <c r="E182" s="66">
        <f t="shared" si="3"/>
        <v>2</v>
      </c>
      <c r="F182" s="66">
        <f t="shared" si="4"/>
        <v>2025</v>
      </c>
      <c r="G182" s="67">
        <f t="shared" si="5"/>
        <v>45689</v>
      </c>
      <c r="H182" s="26" t="s">
        <v>102</v>
      </c>
      <c r="I182" s="66" t="s">
        <v>129</v>
      </c>
      <c r="J182" s="69" t="s">
        <v>27</v>
      </c>
      <c r="K182" s="69" t="s">
        <v>137</v>
      </c>
      <c r="L182" s="69" t="s">
        <v>666</v>
      </c>
      <c r="M182" s="69" t="s">
        <v>28</v>
      </c>
      <c r="N182" s="71">
        <v>0</v>
      </c>
      <c r="O182" s="74">
        <v>4.38</v>
      </c>
      <c r="P182" s="175">
        <f t="shared" si="6"/>
        <v>40925.269999999982</v>
      </c>
    </row>
    <row r="183" spans="1:16" ht="14.25" hidden="1" customHeight="1" outlineLevel="1">
      <c r="A183" s="64" t="s">
        <v>1</v>
      </c>
      <c r="B183" s="163" t="s">
        <v>662</v>
      </c>
      <c r="C183" s="174" t="s">
        <v>647</v>
      </c>
      <c r="D183" s="68">
        <v>45702</v>
      </c>
      <c r="E183" s="66">
        <f t="shared" si="3"/>
        <v>2</v>
      </c>
      <c r="F183" s="66">
        <f t="shared" si="4"/>
        <v>2025</v>
      </c>
      <c r="G183" s="67">
        <f t="shared" si="5"/>
        <v>45689</v>
      </c>
      <c r="H183" s="26" t="s">
        <v>102</v>
      </c>
      <c r="I183" s="66" t="s">
        <v>129</v>
      </c>
      <c r="J183" s="69" t="s">
        <v>27</v>
      </c>
      <c r="K183" s="69" t="s">
        <v>137</v>
      </c>
      <c r="L183" s="69" t="s">
        <v>666</v>
      </c>
      <c r="M183" s="69" t="s">
        <v>28</v>
      </c>
      <c r="N183" s="71">
        <v>0</v>
      </c>
      <c r="O183" s="74">
        <v>9</v>
      </c>
      <c r="P183" s="175">
        <f t="shared" si="6"/>
        <v>40916.269999999982</v>
      </c>
    </row>
    <row r="184" spans="1:16" ht="14.25" hidden="1" customHeight="1" outlineLevel="1">
      <c r="A184" s="64" t="s">
        <v>1</v>
      </c>
      <c r="B184" s="163" t="s">
        <v>662</v>
      </c>
      <c r="C184" s="174" t="s">
        <v>647</v>
      </c>
      <c r="D184" s="68">
        <v>45705</v>
      </c>
      <c r="E184" s="66">
        <f t="shared" si="3"/>
        <v>2</v>
      </c>
      <c r="F184" s="66">
        <f t="shared" si="4"/>
        <v>2025</v>
      </c>
      <c r="G184" s="67">
        <f t="shared" si="5"/>
        <v>45689</v>
      </c>
      <c r="H184" s="26" t="s">
        <v>138</v>
      </c>
      <c r="I184" s="66" t="s">
        <v>139</v>
      </c>
      <c r="J184" s="69" t="s">
        <v>27</v>
      </c>
      <c r="K184" s="69" t="s">
        <v>137</v>
      </c>
      <c r="L184" s="69" t="s">
        <v>664</v>
      </c>
      <c r="M184" s="69" t="s">
        <v>604</v>
      </c>
      <c r="N184" s="71">
        <v>0.52</v>
      </c>
      <c r="O184" s="74">
        <v>0</v>
      </c>
      <c r="P184" s="175">
        <f t="shared" si="6"/>
        <v>40916.789999999979</v>
      </c>
    </row>
    <row r="185" spans="1:16" ht="14.25" hidden="1" customHeight="1" outlineLevel="1">
      <c r="A185" s="64" t="s">
        <v>1</v>
      </c>
      <c r="B185" s="163" t="s">
        <v>662</v>
      </c>
      <c r="C185" s="174" t="s">
        <v>647</v>
      </c>
      <c r="D185" s="68">
        <v>45705</v>
      </c>
      <c r="E185" s="66">
        <f t="shared" si="3"/>
        <v>2</v>
      </c>
      <c r="F185" s="66">
        <f t="shared" si="4"/>
        <v>2025</v>
      </c>
      <c r="G185" s="67">
        <f t="shared" si="5"/>
        <v>45689</v>
      </c>
      <c r="H185" s="26" t="s">
        <v>102</v>
      </c>
      <c r="I185" s="66" t="s">
        <v>129</v>
      </c>
      <c r="J185" s="69" t="s">
        <v>27</v>
      </c>
      <c r="K185" s="69" t="s">
        <v>137</v>
      </c>
      <c r="L185" s="69" t="s">
        <v>666</v>
      </c>
      <c r="M185" s="69" t="s">
        <v>28</v>
      </c>
      <c r="N185" s="71">
        <v>0</v>
      </c>
      <c r="O185" s="74">
        <v>1.65</v>
      </c>
      <c r="P185" s="175">
        <f t="shared" si="6"/>
        <v>40915.139999999978</v>
      </c>
    </row>
    <row r="186" spans="1:16" ht="14.25" hidden="1" customHeight="1" outlineLevel="1">
      <c r="A186" s="64" t="s">
        <v>1</v>
      </c>
      <c r="B186" s="163" t="s">
        <v>662</v>
      </c>
      <c r="C186" s="174" t="s">
        <v>647</v>
      </c>
      <c r="D186" s="68">
        <v>45705</v>
      </c>
      <c r="E186" s="66">
        <f t="shared" si="3"/>
        <v>2</v>
      </c>
      <c r="F186" s="66">
        <f t="shared" si="4"/>
        <v>2025</v>
      </c>
      <c r="G186" s="67">
        <f t="shared" si="5"/>
        <v>45689</v>
      </c>
      <c r="H186" s="26" t="s">
        <v>102</v>
      </c>
      <c r="I186" s="66" t="s">
        <v>129</v>
      </c>
      <c r="J186" s="69" t="s">
        <v>27</v>
      </c>
      <c r="K186" s="69" t="s">
        <v>137</v>
      </c>
      <c r="L186" s="69" t="s">
        <v>666</v>
      </c>
      <c r="M186" s="69" t="s">
        <v>28</v>
      </c>
      <c r="N186" s="71">
        <v>0</v>
      </c>
      <c r="O186" s="74">
        <v>9</v>
      </c>
      <c r="P186" s="175">
        <f t="shared" si="6"/>
        <v>40906.139999999978</v>
      </c>
    </row>
    <row r="187" spans="1:16" ht="14.25" hidden="1" customHeight="1" outlineLevel="1">
      <c r="A187" s="64" t="s">
        <v>1</v>
      </c>
      <c r="B187" s="163" t="s">
        <v>662</v>
      </c>
      <c r="C187" s="174" t="s">
        <v>647</v>
      </c>
      <c r="D187" s="68">
        <v>45705</v>
      </c>
      <c r="E187" s="66">
        <f t="shared" si="3"/>
        <v>2</v>
      </c>
      <c r="F187" s="66">
        <f t="shared" si="4"/>
        <v>2025</v>
      </c>
      <c r="G187" s="67">
        <f t="shared" si="5"/>
        <v>45689</v>
      </c>
      <c r="H187" s="26" t="s">
        <v>50</v>
      </c>
      <c r="I187" s="66" t="s">
        <v>171</v>
      </c>
      <c r="J187" s="69" t="s">
        <v>27</v>
      </c>
      <c r="K187" s="69" t="s">
        <v>137</v>
      </c>
      <c r="L187" s="69" t="s">
        <v>666</v>
      </c>
      <c r="M187" s="69" t="s">
        <v>28</v>
      </c>
      <c r="N187" s="71">
        <v>0</v>
      </c>
      <c r="O187" s="74">
        <v>761.1</v>
      </c>
      <c r="P187" s="175">
        <f t="shared" si="6"/>
        <v>40145.039999999979</v>
      </c>
    </row>
    <row r="188" spans="1:16" ht="14.25" hidden="1" customHeight="1" outlineLevel="1">
      <c r="A188" s="64" t="s">
        <v>1</v>
      </c>
      <c r="B188" s="163" t="s">
        <v>662</v>
      </c>
      <c r="C188" s="174" t="s">
        <v>647</v>
      </c>
      <c r="D188" s="68">
        <v>45706</v>
      </c>
      <c r="E188" s="66">
        <f t="shared" si="3"/>
        <v>2</v>
      </c>
      <c r="F188" s="66">
        <f t="shared" si="4"/>
        <v>2025</v>
      </c>
      <c r="G188" s="67">
        <f t="shared" si="5"/>
        <v>45689</v>
      </c>
      <c r="H188" s="26" t="s">
        <v>142</v>
      </c>
      <c r="I188" s="66" t="s">
        <v>732</v>
      </c>
      <c r="J188" s="69" t="s">
        <v>27</v>
      </c>
      <c r="K188" s="69" t="s">
        <v>122</v>
      </c>
      <c r="L188" s="69" t="s">
        <v>664</v>
      </c>
      <c r="M188" s="69" t="s">
        <v>604</v>
      </c>
      <c r="N188" s="71">
        <v>7046.11</v>
      </c>
      <c r="O188" s="74">
        <v>0</v>
      </c>
      <c r="P188" s="175">
        <f t="shared" si="6"/>
        <v>47191.14999999998</v>
      </c>
    </row>
    <row r="189" spans="1:16" ht="14.25" hidden="1" customHeight="1" outlineLevel="1">
      <c r="A189" s="64" t="s">
        <v>1</v>
      </c>
      <c r="B189" s="163" t="s">
        <v>662</v>
      </c>
      <c r="C189" s="174" t="s">
        <v>647</v>
      </c>
      <c r="D189" s="68">
        <v>45706</v>
      </c>
      <c r="E189" s="66">
        <f t="shared" si="3"/>
        <v>2</v>
      </c>
      <c r="F189" s="66">
        <f t="shared" si="4"/>
        <v>2025</v>
      </c>
      <c r="G189" s="67">
        <f t="shared" si="5"/>
        <v>45689</v>
      </c>
      <c r="H189" s="26" t="s">
        <v>142</v>
      </c>
      <c r="I189" s="66" t="s">
        <v>732</v>
      </c>
      <c r="J189" s="69" t="s">
        <v>27</v>
      </c>
      <c r="K189" s="69" t="s">
        <v>132</v>
      </c>
      <c r="L189" s="69" t="s">
        <v>664</v>
      </c>
      <c r="M189" s="69" t="s">
        <v>604</v>
      </c>
      <c r="N189" s="71">
        <v>5584.33</v>
      </c>
      <c r="O189" s="74">
        <v>0</v>
      </c>
      <c r="P189" s="175">
        <f t="shared" si="6"/>
        <v>52775.479999999981</v>
      </c>
    </row>
    <row r="190" spans="1:16" ht="14.25" hidden="1" customHeight="1" outlineLevel="1">
      <c r="A190" s="64" t="s">
        <v>1</v>
      </c>
      <c r="B190" s="163" t="s">
        <v>662</v>
      </c>
      <c r="C190" s="174" t="s">
        <v>647</v>
      </c>
      <c r="D190" s="68">
        <v>45706</v>
      </c>
      <c r="E190" s="66">
        <f t="shared" si="3"/>
        <v>2</v>
      </c>
      <c r="F190" s="66">
        <f t="shared" si="4"/>
        <v>2025</v>
      </c>
      <c r="G190" s="67">
        <f t="shared" si="5"/>
        <v>45689</v>
      </c>
      <c r="H190" s="26" t="s">
        <v>142</v>
      </c>
      <c r="I190" s="66" t="s">
        <v>733</v>
      </c>
      <c r="J190" s="69" t="s">
        <v>27</v>
      </c>
      <c r="K190" s="69" t="s">
        <v>122</v>
      </c>
      <c r="L190" s="69" t="s">
        <v>664</v>
      </c>
      <c r="M190" s="69" t="s">
        <v>604</v>
      </c>
      <c r="N190" s="71">
        <v>184.05</v>
      </c>
      <c r="O190" s="74">
        <v>0</v>
      </c>
      <c r="P190" s="175">
        <f t="shared" si="6"/>
        <v>52959.529999999984</v>
      </c>
    </row>
    <row r="191" spans="1:16" ht="14.25" hidden="1" customHeight="1" outlineLevel="1">
      <c r="A191" s="64" t="s">
        <v>1</v>
      </c>
      <c r="B191" s="163" t="s">
        <v>662</v>
      </c>
      <c r="C191" s="174" t="s">
        <v>647</v>
      </c>
      <c r="D191" s="68">
        <v>45706</v>
      </c>
      <c r="E191" s="66">
        <f t="shared" si="3"/>
        <v>2</v>
      </c>
      <c r="F191" s="66">
        <f t="shared" si="4"/>
        <v>2025</v>
      </c>
      <c r="G191" s="67">
        <f t="shared" si="5"/>
        <v>45689</v>
      </c>
      <c r="H191" s="26" t="s">
        <v>142</v>
      </c>
      <c r="I191" s="66" t="s">
        <v>161</v>
      </c>
      <c r="J191" s="69" t="s">
        <v>27</v>
      </c>
      <c r="K191" s="69" t="s">
        <v>122</v>
      </c>
      <c r="L191" s="69" t="s">
        <v>664</v>
      </c>
      <c r="M191" s="69" t="s">
        <v>604</v>
      </c>
      <c r="N191" s="71">
        <v>12157.93</v>
      </c>
      <c r="O191" s="74">
        <v>0</v>
      </c>
      <c r="P191" s="175">
        <f t="shared" si="6"/>
        <v>65117.459999999985</v>
      </c>
    </row>
    <row r="192" spans="1:16" ht="14.25" hidden="1" customHeight="1" outlineLevel="1">
      <c r="A192" s="64" t="s">
        <v>1</v>
      </c>
      <c r="B192" s="163" t="s">
        <v>662</v>
      </c>
      <c r="C192" s="174" t="s">
        <v>647</v>
      </c>
      <c r="D192" s="68">
        <v>45706</v>
      </c>
      <c r="E192" s="66">
        <f t="shared" si="3"/>
        <v>2</v>
      </c>
      <c r="F192" s="66">
        <f t="shared" si="4"/>
        <v>2025</v>
      </c>
      <c r="G192" s="67">
        <f t="shared" si="5"/>
        <v>45689</v>
      </c>
      <c r="H192" s="26" t="s">
        <v>142</v>
      </c>
      <c r="I192" s="66" t="s">
        <v>161</v>
      </c>
      <c r="J192" s="69" t="s">
        <v>27</v>
      </c>
      <c r="K192" s="69" t="s">
        <v>132</v>
      </c>
      <c r="L192" s="69" t="s">
        <v>664</v>
      </c>
      <c r="M192" s="69" t="s">
        <v>604</v>
      </c>
      <c r="N192" s="71">
        <v>5959.9</v>
      </c>
      <c r="O192" s="74">
        <v>0</v>
      </c>
      <c r="P192" s="175">
        <f t="shared" si="6"/>
        <v>71077.359999999986</v>
      </c>
    </row>
    <row r="193" spans="1:16" ht="14.25" hidden="1" customHeight="1" outlineLevel="1">
      <c r="A193" s="64" t="s">
        <v>1</v>
      </c>
      <c r="B193" s="163" t="s">
        <v>662</v>
      </c>
      <c r="C193" s="174" t="s">
        <v>647</v>
      </c>
      <c r="D193" s="68">
        <v>45706</v>
      </c>
      <c r="E193" s="66">
        <f t="shared" si="3"/>
        <v>2</v>
      </c>
      <c r="F193" s="66">
        <f t="shared" si="4"/>
        <v>2025</v>
      </c>
      <c r="G193" s="67">
        <f t="shared" si="5"/>
        <v>45689</v>
      </c>
      <c r="H193" s="26" t="s">
        <v>142</v>
      </c>
      <c r="I193" s="66" t="s">
        <v>182</v>
      </c>
      <c r="J193" s="69" t="s">
        <v>27</v>
      </c>
      <c r="K193" s="69" t="s">
        <v>137</v>
      </c>
      <c r="L193" s="69" t="s">
        <v>664</v>
      </c>
      <c r="M193" s="69" t="s">
        <v>604</v>
      </c>
      <c r="N193" s="71">
        <v>93.19</v>
      </c>
      <c r="O193" s="74">
        <v>0</v>
      </c>
      <c r="P193" s="175">
        <f t="shared" si="6"/>
        <v>71170.549999999988</v>
      </c>
    </row>
    <row r="194" spans="1:16" ht="14.25" hidden="1" customHeight="1" outlineLevel="1">
      <c r="A194" s="64" t="s">
        <v>1</v>
      </c>
      <c r="B194" s="163" t="s">
        <v>662</v>
      </c>
      <c r="C194" s="174" t="s">
        <v>647</v>
      </c>
      <c r="D194" s="68">
        <v>45706</v>
      </c>
      <c r="E194" s="66">
        <f t="shared" si="3"/>
        <v>2</v>
      </c>
      <c r="F194" s="66">
        <f t="shared" si="4"/>
        <v>2025</v>
      </c>
      <c r="G194" s="67">
        <f t="shared" si="5"/>
        <v>45689</v>
      </c>
      <c r="H194" s="26" t="s">
        <v>142</v>
      </c>
      <c r="I194" s="66" t="s">
        <v>734</v>
      </c>
      <c r="J194" s="69" t="s">
        <v>27</v>
      </c>
      <c r="K194" s="69" t="s">
        <v>122</v>
      </c>
      <c r="L194" s="69" t="s">
        <v>664</v>
      </c>
      <c r="M194" s="69" t="s">
        <v>604</v>
      </c>
      <c r="N194" s="71">
        <v>3338.26</v>
      </c>
      <c r="O194" s="74">
        <v>0</v>
      </c>
      <c r="P194" s="175">
        <f t="shared" si="6"/>
        <v>74508.809999999983</v>
      </c>
    </row>
    <row r="195" spans="1:16" ht="14.25" hidden="1" customHeight="1" outlineLevel="1">
      <c r="A195" s="64" t="s">
        <v>1</v>
      </c>
      <c r="B195" s="163" t="s">
        <v>662</v>
      </c>
      <c r="C195" s="174" t="s">
        <v>647</v>
      </c>
      <c r="D195" s="68">
        <v>45706</v>
      </c>
      <c r="E195" s="66">
        <f t="shared" si="3"/>
        <v>2</v>
      </c>
      <c r="F195" s="66">
        <f t="shared" si="4"/>
        <v>2025</v>
      </c>
      <c r="G195" s="67">
        <f t="shared" si="5"/>
        <v>45689</v>
      </c>
      <c r="H195" s="26" t="s">
        <v>142</v>
      </c>
      <c r="I195" s="66" t="s">
        <v>734</v>
      </c>
      <c r="J195" s="69" t="s">
        <v>27</v>
      </c>
      <c r="K195" s="69" t="s">
        <v>132</v>
      </c>
      <c r="L195" s="69" t="s">
        <v>664</v>
      </c>
      <c r="M195" s="69" t="s">
        <v>604</v>
      </c>
      <c r="N195" s="71">
        <v>2906.7</v>
      </c>
      <c r="O195" s="74">
        <v>0</v>
      </c>
      <c r="P195" s="175">
        <f t="shared" si="6"/>
        <v>77415.50999999998</v>
      </c>
    </row>
    <row r="196" spans="1:16" ht="14.25" hidden="1" customHeight="1" outlineLevel="1">
      <c r="A196" s="64" t="s">
        <v>1</v>
      </c>
      <c r="B196" s="163" t="s">
        <v>662</v>
      </c>
      <c r="C196" s="174" t="s">
        <v>647</v>
      </c>
      <c r="D196" s="68">
        <v>45706</v>
      </c>
      <c r="E196" s="66">
        <f t="shared" si="3"/>
        <v>2</v>
      </c>
      <c r="F196" s="66">
        <f t="shared" si="4"/>
        <v>2025</v>
      </c>
      <c r="G196" s="67">
        <f t="shared" si="5"/>
        <v>45689</v>
      </c>
      <c r="H196" s="26" t="s">
        <v>142</v>
      </c>
      <c r="I196" s="66" t="s">
        <v>732</v>
      </c>
      <c r="J196" s="69" t="s">
        <v>27</v>
      </c>
      <c r="K196" s="69" t="s">
        <v>612</v>
      </c>
      <c r="L196" s="69" t="s">
        <v>664</v>
      </c>
      <c r="M196" s="69" t="s">
        <v>604</v>
      </c>
      <c r="N196" s="71">
        <v>2310.25</v>
      </c>
      <c r="O196" s="74">
        <v>0</v>
      </c>
      <c r="P196" s="175">
        <f t="shared" si="6"/>
        <v>79725.75999999998</v>
      </c>
    </row>
    <row r="197" spans="1:16" ht="14.25" hidden="1" customHeight="1" outlineLevel="1">
      <c r="A197" s="64" t="s">
        <v>1</v>
      </c>
      <c r="B197" s="163" t="s">
        <v>662</v>
      </c>
      <c r="C197" s="174" t="s">
        <v>647</v>
      </c>
      <c r="D197" s="68">
        <v>45706</v>
      </c>
      <c r="E197" s="66">
        <f t="shared" si="3"/>
        <v>2</v>
      </c>
      <c r="F197" s="66">
        <f t="shared" si="4"/>
        <v>2025</v>
      </c>
      <c r="G197" s="67">
        <f t="shared" si="5"/>
        <v>45689</v>
      </c>
      <c r="H197" s="26" t="s">
        <v>142</v>
      </c>
      <c r="I197" s="66" t="s">
        <v>734</v>
      </c>
      <c r="J197" s="69" t="s">
        <v>27</v>
      </c>
      <c r="K197" s="69" t="s">
        <v>612</v>
      </c>
      <c r="L197" s="69" t="s">
        <v>664</v>
      </c>
      <c r="M197" s="69" t="s">
        <v>604</v>
      </c>
      <c r="N197" s="71">
        <v>1679.2</v>
      </c>
      <c r="O197" s="74">
        <v>0</v>
      </c>
      <c r="P197" s="175">
        <f t="shared" si="6"/>
        <v>81404.959999999977</v>
      </c>
    </row>
    <row r="198" spans="1:16" ht="14.25" hidden="1" customHeight="1" outlineLevel="1">
      <c r="A198" s="64" t="s">
        <v>1</v>
      </c>
      <c r="B198" s="163" t="s">
        <v>662</v>
      </c>
      <c r="C198" s="174" t="s">
        <v>647</v>
      </c>
      <c r="D198" s="68">
        <v>45706</v>
      </c>
      <c r="E198" s="66">
        <f t="shared" si="3"/>
        <v>2</v>
      </c>
      <c r="F198" s="66">
        <f t="shared" si="4"/>
        <v>2025</v>
      </c>
      <c r="G198" s="67">
        <f t="shared" si="5"/>
        <v>45689</v>
      </c>
      <c r="H198" s="26" t="s">
        <v>138</v>
      </c>
      <c r="I198" s="66" t="s">
        <v>139</v>
      </c>
      <c r="J198" s="69" t="s">
        <v>27</v>
      </c>
      <c r="K198" s="69" t="s">
        <v>137</v>
      </c>
      <c r="L198" s="69" t="s">
        <v>664</v>
      </c>
      <c r="M198" s="69" t="s">
        <v>604</v>
      </c>
      <c r="N198" s="71">
        <v>1.82</v>
      </c>
      <c r="O198" s="74">
        <v>0</v>
      </c>
      <c r="P198" s="175">
        <f t="shared" si="6"/>
        <v>81406.779999999984</v>
      </c>
    </row>
    <row r="199" spans="1:16" ht="14.25" hidden="1" customHeight="1" outlineLevel="1">
      <c r="A199" s="64" t="s">
        <v>1</v>
      </c>
      <c r="B199" s="163" t="s">
        <v>662</v>
      </c>
      <c r="C199" s="174" t="s">
        <v>647</v>
      </c>
      <c r="D199" s="68">
        <v>45706</v>
      </c>
      <c r="E199" s="66">
        <f t="shared" si="3"/>
        <v>2</v>
      </c>
      <c r="F199" s="66">
        <f t="shared" si="4"/>
        <v>2025</v>
      </c>
      <c r="G199" s="67">
        <f t="shared" si="5"/>
        <v>45689</v>
      </c>
      <c r="H199" s="26" t="s">
        <v>138</v>
      </c>
      <c r="I199" s="66" t="s">
        <v>139</v>
      </c>
      <c r="J199" s="69" t="s">
        <v>27</v>
      </c>
      <c r="K199" s="69" t="s">
        <v>137</v>
      </c>
      <c r="L199" s="69" t="s">
        <v>664</v>
      </c>
      <c r="M199" s="69" t="s">
        <v>604</v>
      </c>
      <c r="N199" s="71">
        <v>1.55</v>
      </c>
      <c r="O199" s="74">
        <v>0</v>
      </c>
      <c r="P199" s="175">
        <f t="shared" si="6"/>
        <v>81408.329999999987</v>
      </c>
    </row>
    <row r="200" spans="1:16" ht="14.25" hidden="1" customHeight="1" outlineLevel="1">
      <c r="A200" s="64" t="s">
        <v>1</v>
      </c>
      <c r="B200" s="163" t="s">
        <v>662</v>
      </c>
      <c r="C200" s="174" t="s">
        <v>647</v>
      </c>
      <c r="D200" s="68">
        <v>45706</v>
      </c>
      <c r="E200" s="66">
        <f t="shared" si="3"/>
        <v>2</v>
      </c>
      <c r="F200" s="66">
        <f t="shared" si="4"/>
        <v>2025</v>
      </c>
      <c r="G200" s="67">
        <f t="shared" si="5"/>
        <v>45689</v>
      </c>
      <c r="H200" s="26" t="s">
        <v>44</v>
      </c>
      <c r="I200" s="66" t="s">
        <v>524</v>
      </c>
      <c r="J200" s="69" t="s">
        <v>27</v>
      </c>
      <c r="K200" s="69" t="s">
        <v>137</v>
      </c>
      <c r="L200" s="69" t="s">
        <v>666</v>
      </c>
      <c r="M200" s="69" t="s">
        <v>28</v>
      </c>
      <c r="N200" s="71">
        <v>0</v>
      </c>
      <c r="O200" s="74">
        <v>398.55</v>
      </c>
      <c r="P200" s="175">
        <f t="shared" si="6"/>
        <v>81009.779999999984</v>
      </c>
    </row>
    <row r="201" spans="1:16" ht="14.25" hidden="1" customHeight="1" outlineLevel="1">
      <c r="A201" s="64" t="s">
        <v>1</v>
      </c>
      <c r="B201" s="163" t="s">
        <v>662</v>
      </c>
      <c r="C201" s="174" t="s">
        <v>647</v>
      </c>
      <c r="D201" s="68">
        <v>45706</v>
      </c>
      <c r="E201" s="66">
        <f t="shared" si="3"/>
        <v>2</v>
      </c>
      <c r="F201" s="66">
        <f t="shared" si="4"/>
        <v>2025</v>
      </c>
      <c r="G201" s="67">
        <f t="shared" si="5"/>
        <v>45689</v>
      </c>
      <c r="H201" s="26" t="s">
        <v>40</v>
      </c>
      <c r="I201" s="66" t="s">
        <v>474</v>
      </c>
      <c r="J201" s="69" t="s">
        <v>27</v>
      </c>
      <c r="K201" s="69" t="s">
        <v>137</v>
      </c>
      <c r="L201" s="69" t="s">
        <v>666</v>
      </c>
      <c r="M201" s="69" t="s">
        <v>28</v>
      </c>
      <c r="N201" s="71">
        <v>0</v>
      </c>
      <c r="O201" s="74">
        <v>15808.35</v>
      </c>
      <c r="P201" s="175">
        <f t="shared" si="6"/>
        <v>65201.429999999986</v>
      </c>
    </row>
    <row r="202" spans="1:16" ht="14.25" hidden="1" customHeight="1" outlineLevel="1">
      <c r="A202" s="64" t="s">
        <v>1</v>
      </c>
      <c r="B202" s="163" t="s">
        <v>662</v>
      </c>
      <c r="C202" s="174" t="s">
        <v>647</v>
      </c>
      <c r="D202" s="68">
        <v>45706</v>
      </c>
      <c r="E202" s="66">
        <f t="shared" si="3"/>
        <v>2</v>
      </c>
      <c r="F202" s="66">
        <f t="shared" si="4"/>
        <v>2025</v>
      </c>
      <c r="G202" s="67">
        <f t="shared" si="5"/>
        <v>45689</v>
      </c>
      <c r="H202" s="26" t="s">
        <v>161</v>
      </c>
      <c r="I202" s="66" t="s">
        <v>457</v>
      </c>
      <c r="J202" s="69" t="s">
        <v>27</v>
      </c>
      <c r="K202" s="69" t="s">
        <v>137</v>
      </c>
      <c r="L202" s="69" t="s">
        <v>664</v>
      </c>
      <c r="M202" s="69" t="s">
        <v>28</v>
      </c>
      <c r="N202" s="71">
        <v>0</v>
      </c>
      <c r="O202" s="74">
        <v>5959.9</v>
      </c>
      <c r="P202" s="175">
        <f t="shared" si="6"/>
        <v>59241.529999999984</v>
      </c>
    </row>
    <row r="203" spans="1:16" ht="14.25" hidden="1" customHeight="1" outlineLevel="1">
      <c r="A203" s="64" t="s">
        <v>1</v>
      </c>
      <c r="B203" s="163" t="s">
        <v>662</v>
      </c>
      <c r="C203" s="174" t="s">
        <v>647</v>
      </c>
      <c r="D203" s="68">
        <v>45706</v>
      </c>
      <c r="E203" s="66">
        <f t="shared" si="3"/>
        <v>2</v>
      </c>
      <c r="F203" s="66">
        <f t="shared" si="4"/>
        <v>2025</v>
      </c>
      <c r="G203" s="67">
        <f t="shared" si="5"/>
        <v>45689</v>
      </c>
      <c r="H203" s="26" t="s">
        <v>161</v>
      </c>
      <c r="I203" s="66" t="s">
        <v>457</v>
      </c>
      <c r="J203" s="69" t="s">
        <v>27</v>
      </c>
      <c r="K203" s="69" t="s">
        <v>137</v>
      </c>
      <c r="L203" s="69" t="s">
        <v>664</v>
      </c>
      <c r="M203" s="69" t="s">
        <v>28</v>
      </c>
      <c r="N203" s="71">
        <v>0</v>
      </c>
      <c r="O203" s="74">
        <v>12157.93</v>
      </c>
      <c r="P203" s="175">
        <f t="shared" si="6"/>
        <v>47083.599999999984</v>
      </c>
    </row>
    <row r="204" spans="1:16" ht="14.25" hidden="1" customHeight="1" outlineLevel="1">
      <c r="A204" s="64" t="s">
        <v>1</v>
      </c>
      <c r="B204" s="163" t="s">
        <v>662</v>
      </c>
      <c r="C204" s="174" t="s">
        <v>647</v>
      </c>
      <c r="D204" s="68">
        <v>45706</v>
      </c>
      <c r="E204" s="66">
        <f t="shared" si="3"/>
        <v>2</v>
      </c>
      <c r="F204" s="66">
        <f t="shared" si="4"/>
        <v>2025</v>
      </c>
      <c r="G204" s="67">
        <f t="shared" si="5"/>
        <v>45689</v>
      </c>
      <c r="H204" s="26" t="s">
        <v>37</v>
      </c>
      <c r="I204" s="66" t="s">
        <v>735</v>
      </c>
      <c r="J204" s="69" t="s">
        <v>27</v>
      </c>
      <c r="K204" s="69" t="s">
        <v>137</v>
      </c>
      <c r="L204" s="69" t="s">
        <v>666</v>
      </c>
      <c r="M204" s="69" t="s">
        <v>28</v>
      </c>
      <c r="N204" s="71">
        <v>0</v>
      </c>
      <c r="O204" s="74">
        <v>12627.09</v>
      </c>
      <c r="P204" s="175">
        <f t="shared" si="6"/>
        <v>34456.50999999998</v>
      </c>
    </row>
    <row r="205" spans="1:16" ht="14.25" hidden="1" customHeight="1" outlineLevel="1">
      <c r="A205" s="64" t="s">
        <v>1</v>
      </c>
      <c r="B205" s="163" t="s">
        <v>662</v>
      </c>
      <c r="C205" s="174" t="s">
        <v>647</v>
      </c>
      <c r="D205" s="68">
        <v>45707</v>
      </c>
      <c r="E205" s="66">
        <f t="shared" si="3"/>
        <v>2</v>
      </c>
      <c r="F205" s="66">
        <f t="shared" si="4"/>
        <v>2025</v>
      </c>
      <c r="G205" s="67">
        <f t="shared" si="5"/>
        <v>45689</v>
      </c>
      <c r="H205" s="26" t="s">
        <v>138</v>
      </c>
      <c r="I205" s="66" t="s">
        <v>139</v>
      </c>
      <c r="J205" s="69" t="s">
        <v>27</v>
      </c>
      <c r="K205" s="69" t="s">
        <v>137</v>
      </c>
      <c r="L205" s="69" t="s">
        <v>664</v>
      </c>
      <c r="M205" s="69" t="s">
        <v>604</v>
      </c>
      <c r="N205" s="71">
        <v>0.35</v>
      </c>
      <c r="O205" s="74">
        <v>0</v>
      </c>
      <c r="P205" s="175">
        <f t="shared" si="6"/>
        <v>34456.859999999979</v>
      </c>
    </row>
    <row r="206" spans="1:16" ht="14.25" hidden="1" customHeight="1" outlineLevel="1">
      <c r="A206" s="64" t="s">
        <v>1</v>
      </c>
      <c r="B206" s="163" t="s">
        <v>662</v>
      </c>
      <c r="C206" s="174" t="s">
        <v>647</v>
      </c>
      <c r="D206" s="68">
        <v>45707</v>
      </c>
      <c r="E206" s="66">
        <f t="shared" si="3"/>
        <v>2</v>
      </c>
      <c r="F206" s="66">
        <f t="shared" si="4"/>
        <v>2025</v>
      </c>
      <c r="G206" s="67">
        <f t="shared" si="5"/>
        <v>45689</v>
      </c>
      <c r="H206" s="26" t="s">
        <v>138</v>
      </c>
      <c r="I206" s="66" t="s">
        <v>139</v>
      </c>
      <c r="J206" s="69" t="s">
        <v>27</v>
      </c>
      <c r="K206" s="69" t="s">
        <v>137</v>
      </c>
      <c r="L206" s="69" t="s">
        <v>664</v>
      </c>
      <c r="M206" s="69" t="s">
        <v>604</v>
      </c>
      <c r="N206" s="71">
        <v>1.3</v>
      </c>
      <c r="O206" s="74">
        <v>0</v>
      </c>
      <c r="P206" s="175">
        <f t="shared" si="6"/>
        <v>34458.159999999982</v>
      </c>
    </row>
    <row r="207" spans="1:16" ht="14.25" hidden="1" customHeight="1" outlineLevel="1">
      <c r="A207" s="64" t="s">
        <v>1</v>
      </c>
      <c r="B207" s="163" t="s">
        <v>662</v>
      </c>
      <c r="C207" s="174" t="s">
        <v>647</v>
      </c>
      <c r="D207" s="68">
        <v>45707</v>
      </c>
      <c r="E207" s="66">
        <f t="shared" si="3"/>
        <v>2</v>
      </c>
      <c r="F207" s="66">
        <f t="shared" si="4"/>
        <v>2025</v>
      </c>
      <c r="G207" s="67">
        <f t="shared" si="5"/>
        <v>45689</v>
      </c>
      <c r="H207" s="26" t="s">
        <v>138</v>
      </c>
      <c r="I207" s="66" t="s">
        <v>139</v>
      </c>
      <c r="J207" s="69" t="s">
        <v>27</v>
      </c>
      <c r="K207" s="69" t="s">
        <v>137</v>
      </c>
      <c r="L207" s="69" t="s">
        <v>664</v>
      </c>
      <c r="M207" s="69" t="s">
        <v>604</v>
      </c>
      <c r="N207" s="71">
        <v>1.38</v>
      </c>
      <c r="O207" s="74">
        <v>0</v>
      </c>
      <c r="P207" s="175">
        <f t="shared" si="6"/>
        <v>34459.539999999979</v>
      </c>
    </row>
    <row r="208" spans="1:16" ht="14.25" hidden="1" customHeight="1" outlineLevel="1">
      <c r="A208" s="64" t="s">
        <v>1</v>
      </c>
      <c r="B208" s="163" t="s">
        <v>662</v>
      </c>
      <c r="C208" s="174" t="s">
        <v>647</v>
      </c>
      <c r="D208" s="68">
        <v>45707</v>
      </c>
      <c r="E208" s="66">
        <f t="shared" si="3"/>
        <v>2</v>
      </c>
      <c r="F208" s="66">
        <f t="shared" si="4"/>
        <v>2025</v>
      </c>
      <c r="G208" s="67">
        <f t="shared" si="5"/>
        <v>45689</v>
      </c>
      <c r="H208" s="26" t="s">
        <v>582</v>
      </c>
      <c r="I208" s="66" t="s">
        <v>560</v>
      </c>
      <c r="J208" s="69" t="s">
        <v>27</v>
      </c>
      <c r="K208" s="69" t="s">
        <v>137</v>
      </c>
      <c r="L208" s="69" t="s">
        <v>666</v>
      </c>
      <c r="M208" s="69" t="s">
        <v>28</v>
      </c>
      <c r="N208" s="71">
        <v>0</v>
      </c>
      <c r="O208" s="74">
        <v>230</v>
      </c>
      <c r="P208" s="175">
        <f t="shared" si="6"/>
        <v>34229.539999999979</v>
      </c>
    </row>
    <row r="209" spans="1:16" ht="14.25" hidden="1" customHeight="1" outlineLevel="1">
      <c r="A209" s="64" t="s">
        <v>1</v>
      </c>
      <c r="B209" s="163" t="s">
        <v>662</v>
      </c>
      <c r="C209" s="174" t="s">
        <v>647</v>
      </c>
      <c r="D209" s="68">
        <v>45707</v>
      </c>
      <c r="E209" s="66">
        <f t="shared" si="3"/>
        <v>2</v>
      </c>
      <c r="F209" s="66">
        <f t="shared" si="4"/>
        <v>2025</v>
      </c>
      <c r="G209" s="67">
        <f t="shared" si="5"/>
        <v>45689</v>
      </c>
      <c r="H209" s="26" t="s">
        <v>707</v>
      </c>
      <c r="I209" s="66" t="s">
        <v>736</v>
      </c>
      <c r="J209" s="69" t="s">
        <v>27</v>
      </c>
      <c r="K209" s="69" t="s">
        <v>137</v>
      </c>
      <c r="L209" s="69" t="s">
        <v>666</v>
      </c>
      <c r="M209" s="69" t="s">
        <v>28</v>
      </c>
      <c r="N209" s="71">
        <v>0</v>
      </c>
      <c r="O209" s="74">
        <v>180</v>
      </c>
      <c r="P209" s="175">
        <f t="shared" si="6"/>
        <v>34049.539999999979</v>
      </c>
    </row>
    <row r="210" spans="1:16" ht="14.25" hidden="1" customHeight="1" outlineLevel="1">
      <c r="A210" s="64" t="s">
        <v>1</v>
      </c>
      <c r="B210" s="163" t="s">
        <v>662</v>
      </c>
      <c r="C210" s="174" t="s">
        <v>647</v>
      </c>
      <c r="D210" s="68">
        <v>45707</v>
      </c>
      <c r="E210" s="66">
        <f t="shared" si="3"/>
        <v>2</v>
      </c>
      <c r="F210" s="66">
        <f t="shared" si="4"/>
        <v>2025</v>
      </c>
      <c r="G210" s="67">
        <f t="shared" si="5"/>
        <v>45689</v>
      </c>
      <c r="H210" s="26" t="s">
        <v>56</v>
      </c>
      <c r="I210" s="66" t="s">
        <v>737</v>
      </c>
      <c r="J210" s="69" t="s">
        <v>27</v>
      </c>
      <c r="K210" s="69" t="s">
        <v>137</v>
      </c>
      <c r="L210" s="69" t="s">
        <v>666</v>
      </c>
      <c r="M210" s="69" t="s">
        <v>28</v>
      </c>
      <c r="N210" s="71">
        <v>0</v>
      </c>
      <c r="O210" s="74">
        <v>1122.2</v>
      </c>
      <c r="P210" s="175">
        <f t="shared" si="6"/>
        <v>32927.339999999982</v>
      </c>
    </row>
    <row r="211" spans="1:16" ht="14.25" hidden="1" customHeight="1" outlineLevel="1">
      <c r="A211" s="64" t="s">
        <v>1</v>
      </c>
      <c r="B211" s="163" t="s">
        <v>662</v>
      </c>
      <c r="C211" s="174" t="s">
        <v>647</v>
      </c>
      <c r="D211" s="68">
        <v>45707</v>
      </c>
      <c r="E211" s="66">
        <f t="shared" si="3"/>
        <v>2</v>
      </c>
      <c r="F211" s="66">
        <f t="shared" si="4"/>
        <v>2025</v>
      </c>
      <c r="G211" s="67">
        <f t="shared" si="5"/>
        <v>45689</v>
      </c>
      <c r="H211" s="26" t="s">
        <v>57</v>
      </c>
      <c r="I211" s="66" t="s">
        <v>350</v>
      </c>
      <c r="J211" s="69" t="s">
        <v>27</v>
      </c>
      <c r="K211" s="69" t="s">
        <v>137</v>
      </c>
      <c r="L211" s="69" t="s">
        <v>666</v>
      </c>
      <c r="M211" s="69" t="s">
        <v>28</v>
      </c>
      <c r="N211" s="71">
        <v>0</v>
      </c>
      <c r="O211" s="74">
        <v>1908.82</v>
      </c>
      <c r="P211" s="175">
        <f t="shared" si="6"/>
        <v>31018.519999999982</v>
      </c>
    </row>
    <row r="212" spans="1:16" ht="14.25" hidden="1" customHeight="1" outlineLevel="1">
      <c r="A212" s="64" t="s">
        <v>1</v>
      </c>
      <c r="B212" s="163" t="s">
        <v>662</v>
      </c>
      <c r="C212" s="174" t="s">
        <v>647</v>
      </c>
      <c r="D212" s="68">
        <v>45707</v>
      </c>
      <c r="E212" s="66">
        <f t="shared" si="3"/>
        <v>2</v>
      </c>
      <c r="F212" s="66">
        <f t="shared" si="4"/>
        <v>2025</v>
      </c>
      <c r="G212" s="67">
        <f t="shared" si="5"/>
        <v>45689</v>
      </c>
      <c r="H212" s="26" t="s">
        <v>57</v>
      </c>
      <c r="I212" s="66" t="s">
        <v>350</v>
      </c>
      <c r="J212" s="69" t="s">
        <v>27</v>
      </c>
      <c r="K212" s="69" t="s">
        <v>137</v>
      </c>
      <c r="L212" s="69" t="s">
        <v>666</v>
      </c>
      <c r="M212" s="69" t="s">
        <v>28</v>
      </c>
      <c r="N212" s="71">
        <v>0</v>
      </c>
      <c r="O212" s="74">
        <v>1038.8800000000001</v>
      </c>
      <c r="P212" s="175">
        <f t="shared" si="6"/>
        <v>29979.639999999981</v>
      </c>
    </row>
    <row r="213" spans="1:16" ht="14.25" hidden="1" customHeight="1" outlineLevel="1">
      <c r="A213" s="64" t="s">
        <v>1</v>
      </c>
      <c r="B213" s="163" t="s">
        <v>662</v>
      </c>
      <c r="C213" s="174" t="s">
        <v>647</v>
      </c>
      <c r="D213" s="68">
        <v>45707</v>
      </c>
      <c r="E213" s="66">
        <f t="shared" si="3"/>
        <v>2</v>
      </c>
      <c r="F213" s="66">
        <f t="shared" si="4"/>
        <v>2025</v>
      </c>
      <c r="G213" s="67">
        <f t="shared" si="5"/>
        <v>45689</v>
      </c>
      <c r="H213" s="26" t="s">
        <v>57</v>
      </c>
      <c r="I213" s="66" t="s">
        <v>350</v>
      </c>
      <c r="J213" s="69" t="s">
        <v>27</v>
      </c>
      <c r="K213" s="69" t="s">
        <v>137</v>
      </c>
      <c r="L213" s="69" t="s">
        <v>666</v>
      </c>
      <c r="M213" s="69" t="s">
        <v>28</v>
      </c>
      <c r="N213" s="71">
        <v>0</v>
      </c>
      <c r="O213" s="74">
        <v>8141.65</v>
      </c>
      <c r="P213" s="175">
        <f t="shared" si="6"/>
        <v>21837.989999999983</v>
      </c>
    </row>
    <row r="214" spans="1:16" ht="14.25" hidden="1" customHeight="1" outlineLevel="1">
      <c r="A214" s="64" t="s">
        <v>1</v>
      </c>
      <c r="B214" s="163" t="s">
        <v>662</v>
      </c>
      <c r="C214" s="174" t="s">
        <v>647</v>
      </c>
      <c r="D214" s="68">
        <v>45707</v>
      </c>
      <c r="E214" s="66">
        <f t="shared" si="3"/>
        <v>2</v>
      </c>
      <c r="F214" s="66">
        <f t="shared" si="4"/>
        <v>2025</v>
      </c>
      <c r="G214" s="67">
        <f t="shared" si="5"/>
        <v>45689</v>
      </c>
      <c r="H214" s="26" t="s">
        <v>475</v>
      </c>
      <c r="I214" s="66" t="s">
        <v>738</v>
      </c>
      <c r="J214" s="69" t="s">
        <v>27</v>
      </c>
      <c r="K214" s="69" t="s">
        <v>137</v>
      </c>
      <c r="L214" s="69" t="s">
        <v>666</v>
      </c>
      <c r="M214" s="69" t="s">
        <v>28</v>
      </c>
      <c r="N214" s="71">
        <v>0</v>
      </c>
      <c r="O214" s="74">
        <v>186</v>
      </c>
      <c r="P214" s="175">
        <f t="shared" si="6"/>
        <v>21651.989999999983</v>
      </c>
    </row>
    <row r="215" spans="1:16" ht="14.25" hidden="1" customHeight="1" outlineLevel="1">
      <c r="A215" s="64" t="s">
        <v>1</v>
      </c>
      <c r="B215" s="163" t="s">
        <v>662</v>
      </c>
      <c r="C215" s="174" t="s">
        <v>647</v>
      </c>
      <c r="D215" s="68">
        <v>45708</v>
      </c>
      <c r="E215" s="66">
        <f t="shared" si="3"/>
        <v>2</v>
      </c>
      <c r="F215" s="66">
        <f t="shared" si="4"/>
        <v>2025</v>
      </c>
      <c r="G215" s="67">
        <f t="shared" si="5"/>
        <v>45689</v>
      </c>
      <c r="H215" s="26" t="s">
        <v>138</v>
      </c>
      <c r="I215" s="66" t="s">
        <v>139</v>
      </c>
      <c r="J215" s="69" t="s">
        <v>27</v>
      </c>
      <c r="K215" s="69" t="s">
        <v>137</v>
      </c>
      <c r="L215" s="69" t="s">
        <v>664</v>
      </c>
      <c r="M215" s="69" t="s">
        <v>604</v>
      </c>
      <c r="N215" s="71">
        <v>0.33</v>
      </c>
      <c r="O215" s="74">
        <v>0</v>
      </c>
      <c r="P215" s="175">
        <f t="shared" si="6"/>
        <v>21652.319999999985</v>
      </c>
    </row>
    <row r="216" spans="1:16" ht="14.25" hidden="1" customHeight="1" outlineLevel="1">
      <c r="A216" s="64" t="s">
        <v>1</v>
      </c>
      <c r="B216" s="163" t="s">
        <v>662</v>
      </c>
      <c r="C216" s="174" t="s">
        <v>647</v>
      </c>
      <c r="D216" s="68">
        <v>45708</v>
      </c>
      <c r="E216" s="66">
        <f t="shared" si="3"/>
        <v>2</v>
      </c>
      <c r="F216" s="66">
        <f t="shared" si="4"/>
        <v>2025</v>
      </c>
      <c r="G216" s="67">
        <f t="shared" si="5"/>
        <v>45689</v>
      </c>
      <c r="H216" s="26" t="s">
        <v>50</v>
      </c>
      <c r="I216" s="66" t="s">
        <v>171</v>
      </c>
      <c r="J216" s="69" t="s">
        <v>27</v>
      </c>
      <c r="K216" s="69" t="s">
        <v>137</v>
      </c>
      <c r="L216" s="69" t="s">
        <v>666</v>
      </c>
      <c r="M216" s="69" t="s">
        <v>28</v>
      </c>
      <c r="N216" s="71">
        <v>0</v>
      </c>
      <c r="O216" s="74">
        <v>1867.9</v>
      </c>
      <c r="P216" s="175">
        <f t="shared" si="6"/>
        <v>19784.419999999984</v>
      </c>
    </row>
    <row r="217" spans="1:16" ht="14.25" hidden="1" customHeight="1" outlineLevel="1">
      <c r="A217" s="64" t="s">
        <v>1</v>
      </c>
      <c r="B217" s="163" t="s">
        <v>662</v>
      </c>
      <c r="C217" s="174" t="s">
        <v>647</v>
      </c>
      <c r="D217" s="68">
        <v>45709</v>
      </c>
      <c r="E217" s="66">
        <f t="shared" si="3"/>
        <v>2</v>
      </c>
      <c r="F217" s="66">
        <f t="shared" si="4"/>
        <v>2025</v>
      </c>
      <c r="G217" s="67">
        <f t="shared" si="5"/>
        <v>45689</v>
      </c>
      <c r="H217" s="26" t="s">
        <v>102</v>
      </c>
      <c r="I217" s="66" t="s">
        <v>129</v>
      </c>
      <c r="J217" s="69" t="s">
        <v>27</v>
      </c>
      <c r="K217" s="69" t="s">
        <v>137</v>
      </c>
      <c r="L217" s="69" t="s">
        <v>666</v>
      </c>
      <c r="M217" s="69" t="s">
        <v>28</v>
      </c>
      <c r="N217" s="71">
        <v>0</v>
      </c>
      <c r="O217" s="74">
        <v>2.6</v>
      </c>
      <c r="P217" s="175">
        <f t="shared" si="6"/>
        <v>19781.819999999985</v>
      </c>
    </row>
    <row r="218" spans="1:16" ht="14.25" hidden="1" customHeight="1" outlineLevel="1">
      <c r="A218" s="64" t="s">
        <v>1</v>
      </c>
      <c r="B218" s="163" t="s">
        <v>662</v>
      </c>
      <c r="C218" s="174" t="s">
        <v>647</v>
      </c>
      <c r="D218" s="68">
        <v>45712</v>
      </c>
      <c r="E218" s="66">
        <f t="shared" si="3"/>
        <v>2</v>
      </c>
      <c r="F218" s="66">
        <f t="shared" si="4"/>
        <v>2025</v>
      </c>
      <c r="G218" s="67">
        <f t="shared" si="5"/>
        <v>45689</v>
      </c>
      <c r="H218" s="26" t="s">
        <v>142</v>
      </c>
      <c r="I218" s="66" t="s">
        <v>713</v>
      </c>
      <c r="J218" s="69" t="s">
        <v>27</v>
      </c>
      <c r="K218" s="69" t="s">
        <v>122</v>
      </c>
      <c r="L218" s="69" t="s">
        <v>664</v>
      </c>
      <c r="M218" s="69" t="s">
        <v>604</v>
      </c>
      <c r="N218" s="71">
        <v>1320</v>
      </c>
      <c r="O218" s="74">
        <v>0</v>
      </c>
      <c r="P218" s="175">
        <f t="shared" si="6"/>
        <v>21101.819999999985</v>
      </c>
    </row>
    <row r="219" spans="1:16" ht="14.25" hidden="1" customHeight="1" outlineLevel="1">
      <c r="A219" s="64" t="s">
        <v>1</v>
      </c>
      <c r="B219" s="163" t="s">
        <v>662</v>
      </c>
      <c r="C219" s="174" t="s">
        <v>647</v>
      </c>
      <c r="D219" s="68">
        <v>45712</v>
      </c>
      <c r="E219" s="66">
        <f t="shared" si="3"/>
        <v>2</v>
      </c>
      <c r="F219" s="66">
        <f t="shared" si="4"/>
        <v>2025</v>
      </c>
      <c r="G219" s="67">
        <f t="shared" si="5"/>
        <v>45689</v>
      </c>
      <c r="H219" s="26" t="s">
        <v>142</v>
      </c>
      <c r="I219" s="66" t="s">
        <v>713</v>
      </c>
      <c r="J219" s="69" t="s">
        <v>27</v>
      </c>
      <c r="K219" s="69" t="s">
        <v>132</v>
      </c>
      <c r="L219" s="69" t="s">
        <v>664</v>
      </c>
      <c r="M219" s="69" t="s">
        <v>604</v>
      </c>
      <c r="N219" s="71">
        <v>1212</v>
      </c>
      <c r="O219" s="74">
        <v>0</v>
      </c>
      <c r="P219" s="175">
        <f t="shared" si="6"/>
        <v>22313.819999999985</v>
      </c>
    </row>
    <row r="220" spans="1:16" ht="14.25" hidden="1" customHeight="1" outlineLevel="1">
      <c r="A220" s="64" t="s">
        <v>1</v>
      </c>
      <c r="B220" s="163" t="s">
        <v>662</v>
      </c>
      <c r="C220" s="174" t="s">
        <v>647</v>
      </c>
      <c r="D220" s="68">
        <v>45712</v>
      </c>
      <c r="E220" s="66">
        <f t="shared" si="3"/>
        <v>2</v>
      </c>
      <c r="F220" s="66">
        <f t="shared" si="4"/>
        <v>2025</v>
      </c>
      <c r="G220" s="67">
        <f t="shared" si="5"/>
        <v>45689</v>
      </c>
      <c r="H220" s="26" t="s">
        <v>142</v>
      </c>
      <c r="I220" s="66" t="s">
        <v>182</v>
      </c>
      <c r="J220" s="69" t="s">
        <v>27</v>
      </c>
      <c r="K220" s="69" t="s">
        <v>137</v>
      </c>
      <c r="L220" s="69" t="s">
        <v>664</v>
      </c>
      <c r="M220" s="69" t="s">
        <v>604</v>
      </c>
      <c r="N220" s="71">
        <v>431.02</v>
      </c>
      <c r="O220" s="74">
        <v>0</v>
      </c>
      <c r="P220" s="175">
        <f t="shared" si="6"/>
        <v>22744.839999999986</v>
      </c>
    </row>
    <row r="221" spans="1:16" ht="14.25" hidden="1" customHeight="1" outlineLevel="1">
      <c r="A221" s="64" t="s">
        <v>1</v>
      </c>
      <c r="B221" s="163" t="s">
        <v>662</v>
      </c>
      <c r="C221" s="174" t="s">
        <v>647</v>
      </c>
      <c r="D221" s="68">
        <v>45712</v>
      </c>
      <c r="E221" s="66">
        <f t="shared" si="3"/>
        <v>2</v>
      </c>
      <c r="F221" s="66">
        <f t="shared" si="4"/>
        <v>2025</v>
      </c>
      <c r="G221" s="67">
        <f t="shared" si="5"/>
        <v>45689</v>
      </c>
      <c r="H221" s="26" t="s">
        <v>142</v>
      </c>
      <c r="I221" s="66" t="s">
        <v>182</v>
      </c>
      <c r="J221" s="69" t="s">
        <v>27</v>
      </c>
      <c r="K221" s="69" t="s">
        <v>137</v>
      </c>
      <c r="L221" s="69" t="s">
        <v>664</v>
      </c>
      <c r="M221" s="69" t="s">
        <v>604</v>
      </c>
      <c r="N221" s="71">
        <v>1795.92</v>
      </c>
      <c r="O221" s="74">
        <v>0</v>
      </c>
      <c r="P221" s="175">
        <f t="shared" si="6"/>
        <v>24540.759999999987</v>
      </c>
    </row>
    <row r="222" spans="1:16" ht="14.25" hidden="1" customHeight="1" outlineLevel="1">
      <c r="A222" s="64" t="s">
        <v>1</v>
      </c>
      <c r="B222" s="163" t="s">
        <v>662</v>
      </c>
      <c r="C222" s="174" t="s">
        <v>647</v>
      </c>
      <c r="D222" s="68">
        <v>45712</v>
      </c>
      <c r="E222" s="66">
        <f t="shared" si="3"/>
        <v>2</v>
      </c>
      <c r="F222" s="66">
        <f t="shared" si="4"/>
        <v>2025</v>
      </c>
      <c r="G222" s="67">
        <f t="shared" si="5"/>
        <v>45689</v>
      </c>
      <c r="H222" s="26" t="s">
        <v>142</v>
      </c>
      <c r="I222" s="66" t="s">
        <v>182</v>
      </c>
      <c r="J222" s="69" t="s">
        <v>27</v>
      </c>
      <c r="K222" s="69" t="s">
        <v>137</v>
      </c>
      <c r="L222" s="69" t="s">
        <v>664</v>
      </c>
      <c r="M222" s="69" t="s">
        <v>604</v>
      </c>
      <c r="N222" s="71">
        <v>13.8</v>
      </c>
      <c r="O222" s="74">
        <v>0</v>
      </c>
      <c r="P222" s="175">
        <f t="shared" si="6"/>
        <v>24554.559999999987</v>
      </c>
    </row>
    <row r="223" spans="1:16" ht="14.25" hidden="1" customHeight="1" outlineLevel="1">
      <c r="A223" s="64" t="s">
        <v>1</v>
      </c>
      <c r="B223" s="163" t="s">
        <v>662</v>
      </c>
      <c r="C223" s="174" t="s">
        <v>647</v>
      </c>
      <c r="D223" s="68">
        <v>45712</v>
      </c>
      <c r="E223" s="66">
        <f t="shared" si="3"/>
        <v>2</v>
      </c>
      <c r="F223" s="66">
        <f t="shared" si="4"/>
        <v>2025</v>
      </c>
      <c r="G223" s="67">
        <f t="shared" si="5"/>
        <v>45689</v>
      </c>
      <c r="H223" s="26" t="s">
        <v>142</v>
      </c>
      <c r="I223" s="66" t="s">
        <v>182</v>
      </c>
      <c r="J223" s="69" t="s">
        <v>27</v>
      </c>
      <c r="K223" s="69" t="s">
        <v>137</v>
      </c>
      <c r="L223" s="69" t="s">
        <v>664</v>
      </c>
      <c r="M223" s="69" t="s">
        <v>604</v>
      </c>
      <c r="N223" s="71">
        <v>57.51</v>
      </c>
      <c r="O223" s="74">
        <v>0</v>
      </c>
      <c r="P223" s="175">
        <f t="shared" si="6"/>
        <v>24612.069999999985</v>
      </c>
    </row>
    <row r="224" spans="1:16" ht="14.25" hidden="1" customHeight="1" outlineLevel="1">
      <c r="A224" s="64" t="s">
        <v>1</v>
      </c>
      <c r="B224" s="163" t="s">
        <v>662</v>
      </c>
      <c r="C224" s="174" t="s">
        <v>647</v>
      </c>
      <c r="D224" s="68">
        <v>45712</v>
      </c>
      <c r="E224" s="66">
        <f t="shared" si="3"/>
        <v>2</v>
      </c>
      <c r="F224" s="66">
        <f t="shared" si="4"/>
        <v>2025</v>
      </c>
      <c r="G224" s="67">
        <f t="shared" si="5"/>
        <v>45689</v>
      </c>
      <c r="H224" s="26" t="s">
        <v>138</v>
      </c>
      <c r="I224" s="66" t="s">
        <v>139</v>
      </c>
      <c r="J224" s="69" t="s">
        <v>27</v>
      </c>
      <c r="K224" s="69" t="s">
        <v>137</v>
      </c>
      <c r="L224" s="69" t="s">
        <v>664</v>
      </c>
      <c r="M224" s="69" t="s">
        <v>604</v>
      </c>
      <c r="N224" s="71">
        <v>0.28000000000000003</v>
      </c>
      <c r="O224" s="74">
        <v>0</v>
      </c>
      <c r="P224" s="175">
        <f t="shared" si="6"/>
        <v>24612.349999999984</v>
      </c>
    </row>
    <row r="225" spans="1:16" ht="14.25" hidden="1" customHeight="1" outlineLevel="1">
      <c r="A225" s="64" t="s">
        <v>1</v>
      </c>
      <c r="B225" s="163" t="s">
        <v>662</v>
      </c>
      <c r="C225" s="174" t="s">
        <v>647</v>
      </c>
      <c r="D225" s="68">
        <v>45712</v>
      </c>
      <c r="E225" s="66">
        <f t="shared" si="3"/>
        <v>2</v>
      </c>
      <c r="F225" s="66">
        <f t="shared" si="4"/>
        <v>2025</v>
      </c>
      <c r="G225" s="67">
        <f t="shared" si="5"/>
        <v>45689</v>
      </c>
      <c r="H225" s="26" t="s">
        <v>54</v>
      </c>
      <c r="I225" s="66" t="s">
        <v>713</v>
      </c>
      <c r="J225" s="69" t="s">
        <v>27</v>
      </c>
      <c r="K225" s="69" t="s">
        <v>137</v>
      </c>
      <c r="L225" s="69" t="s">
        <v>666</v>
      </c>
      <c r="M225" s="69" t="s">
        <v>28</v>
      </c>
      <c r="N225" s="71">
        <v>0</v>
      </c>
      <c r="O225" s="74">
        <v>1518</v>
      </c>
      <c r="P225" s="175">
        <f t="shared" si="6"/>
        <v>23094.349999999984</v>
      </c>
    </row>
    <row r="226" spans="1:16" ht="14.25" hidden="1" customHeight="1" outlineLevel="1">
      <c r="A226" s="64" t="s">
        <v>1</v>
      </c>
      <c r="B226" s="163" t="s">
        <v>662</v>
      </c>
      <c r="C226" s="174" t="s">
        <v>647</v>
      </c>
      <c r="D226" s="68">
        <v>45712</v>
      </c>
      <c r="E226" s="66">
        <f t="shared" si="3"/>
        <v>2</v>
      </c>
      <c r="F226" s="66">
        <f t="shared" si="4"/>
        <v>2025</v>
      </c>
      <c r="G226" s="67">
        <f t="shared" si="5"/>
        <v>45689</v>
      </c>
      <c r="H226" s="26" t="s">
        <v>54</v>
      </c>
      <c r="I226" s="66" t="s">
        <v>713</v>
      </c>
      <c r="J226" s="69" t="s">
        <v>27</v>
      </c>
      <c r="K226" s="69" t="s">
        <v>137</v>
      </c>
      <c r="L226" s="69" t="s">
        <v>666</v>
      </c>
      <c r="M226" s="69" t="s">
        <v>28</v>
      </c>
      <c r="N226" s="71">
        <v>0</v>
      </c>
      <c r="O226" s="74">
        <v>1518</v>
      </c>
      <c r="P226" s="175">
        <f t="shared" si="6"/>
        <v>21576.349999999984</v>
      </c>
    </row>
    <row r="227" spans="1:16" ht="14.25" hidden="1" customHeight="1" outlineLevel="1">
      <c r="A227" s="64" t="s">
        <v>1</v>
      </c>
      <c r="B227" s="163" t="s">
        <v>662</v>
      </c>
      <c r="C227" s="174" t="s">
        <v>647</v>
      </c>
      <c r="D227" s="68">
        <v>45712</v>
      </c>
      <c r="E227" s="66">
        <f t="shared" si="3"/>
        <v>2</v>
      </c>
      <c r="F227" s="66">
        <f t="shared" si="4"/>
        <v>2025</v>
      </c>
      <c r="G227" s="67">
        <f t="shared" si="5"/>
        <v>45689</v>
      </c>
      <c r="H227" s="26" t="s">
        <v>54</v>
      </c>
      <c r="I227" s="66" t="s">
        <v>713</v>
      </c>
      <c r="J227" s="69" t="s">
        <v>27</v>
      </c>
      <c r="K227" s="69" t="s">
        <v>137</v>
      </c>
      <c r="L227" s="69" t="s">
        <v>666</v>
      </c>
      <c r="M227" s="69" t="s">
        <v>28</v>
      </c>
      <c r="N227" s="71">
        <v>0</v>
      </c>
      <c r="O227" s="74">
        <v>151.80000000000001</v>
      </c>
      <c r="P227" s="175">
        <f t="shared" si="6"/>
        <v>21424.549999999985</v>
      </c>
    </row>
    <row r="228" spans="1:16" ht="14.25" hidden="1" customHeight="1" outlineLevel="1">
      <c r="A228" s="64" t="s">
        <v>1</v>
      </c>
      <c r="B228" s="163" t="s">
        <v>662</v>
      </c>
      <c r="C228" s="174" t="s">
        <v>647</v>
      </c>
      <c r="D228" s="68">
        <v>45712</v>
      </c>
      <c r="E228" s="66">
        <f t="shared" si="3"/>
        <v>2</v>
      </c>
      <c r="F228" s="66">
        <f t="shared" si="4"/>
        <v>2025</v>
      </c>
      <c r="G228" s="67">
        <f t="shared" si="5"/>
        <v>45689</v>
      </c>
      <c r="H228" s="26" t="s">
        <v>55</v>
      </c>
      <c r="I228" s="66" t="s">
        <v>739</v>
      </c>
      <c r="J228" s="69" t="s">
        <v>27</v>
      </c>
      <c r="K228" s="69" t="s">
        <v>137</v>
      </c>
      <c r="L228" s="69" t="s">
        <v>666</v>
      </c>
      <c r="M228" s="69" t="s">
        <v>28</v>
      </c>
      <c r="N228" s="71">
        <v>0</v>
      </c>
      <c r="O228" s="74">
        <v>87.13</v>
      </c>
      <c r="P228" s="175">
        <f t="shared" si="6"/>
        <v>21337.419999999984</v>
      </c>
    </row>
    <row r="229" spans="1:16" ht="14.25" hidden="1" customHeight="1" outlineLevel="1">
      <c r="A229" s="64" t="s">
        <v>1</v>
      </c>
      <c r="B229" s="163" t="s">
        <v>662</v>
      </c>
      <c r="C229" s="174" t="s">
        <v>647</v>
      </c>
      <c r="D229" s="68">
        <v>45712</v>
      </c>
      <c r="E229" s="66">
        <f t="shared" si="3"/>
        <v>2</v>
      </c>
      <c r="F229" s="66">
        <f t="shared" si="4"/>
        <v>2025</v>
      </c>
      <c r="G229" s="67">
        <f t="shared" si="5"/>
        <v>45689</v>
      </c>
      <c r="H229" s="26" t="s">
        <v>709</v>
      </c>
      <c r="I229" s="66" t="s">
        <v>372</v>
      </c>
      <c r="J229" s="69" t="s">
        <v>27</v>
      </c>
      <c r="K229" s="69" t="s">
        <v>137</v>
      </c>
      <c r="L229" s="69" t="s">
        <v>666</v>
      </c>
      <c r="M229" s="69" t="s">
        <v>28</v>
      </c>
      <c r="N229" s="71">
        <v>0</v>
      </c>
      <c r="O229" s="74">
        <v>2721.09</v>
      </c>
      <c r="P229" s="175">
        <f t="shared" si="6"/>
        <v>18616.329999999984</v>
      </c>
    </row>
    <row r="230" spans="1:16" ht="14.25" hidden="1" customHeight="1" outlineLevel="1">
      <c r="A230" s="64" t="s">
        <v>1</v>
      </c>
      <c r="B230" s="163" t="s">
        <v>662</v>
      </c>
      <c r="C230" s="174" t="s">
        <v>647</v>
      </c>
      <c r="D230" s="68">
        <v>45713</v>
      </c>
      <c r="E230" s="66">
        <f t="shared" si="3"/>
        <v>2</v>
      </c>
      <c r="F230" s="66">
        <f t="shared" si="4"/>
        <v>2025</v>
      </c>
      <c r="G230" s="67">
        <f t="shared" si="5"/>
        <v>45689</v>
      </c>
      <c r="H230" s="26" t="s">
        <v>138</v>
      </c>
      <c r="I230" s="66" t="s">
        <v>139</v>
      </c>
      <c r="J230" s="69" t="s">
        <v>27</v>
      </c>
      <c r="K230" s="69" t="s">
        <v>137</v>
      </c>
      <c r="L230" s="69" t="s">
        <v>664</v>
      </c>
      <c r="M230" s="69" t="s">
        <v>604</v>
      </c>
      <c r="N230" s="71">
        <v>0.28000000000000003</v>
      </c>
      <c r="O230" s="74">
        <v>0</v>
      </c>
      <c r="P230" s="175">
        <f t="shared" si="6"/>
        <v>18616.609999999982</v>
      </c>
    </row>
    <row r="231" spans="1:16" ht="14.25" hidden="1" customHeight="1" outlineLevel="1">
      <c r="A231" s="64" t="s">
        <v>1</v>
      </c>
      <c r="B231" s="163" t="s">
        <v>662</v>
      </c>
      <c r="C231" s="174" t="s">
        <v>647</v>
      </c>
      <c r="D231" s="68">
        <v>45713</v>
      </c>
      <c r="E231" s="66">
        <f t="shared" si="3"/>
        <v>2</v>
      </c>
      <c r="F231" s="66">
        <f t="shared" si="4"/>
        <v>2025</v>
      </c>
      <c r="G231" s="67">
        <f t="shared" si="5"/>
        <v>45689</v>
      </c>
      <c r="H231" s="26" t="s">
        <v>281</v>
      </c>
      <c r="I231" s="66" t="s">
        <v>740</v>
      </c>
      <c r="J231" s="69" t="s">
        <v>27</v>
      </c>
      <c r="K231" s="69" t="s">
        <v>137</v>
      </c>
      <c r="L231" s="69" t="s">
        <v>666</v>
      </c>
      <c r="M231" s="69" t="s">
        <v>28</v>
      </c>
      <c r="N231" s="71">
        <v>0</v>
      </c>
      <c r="O231" s="74">
        <v>208.62</v>
      </c>
      <c r="P231" s="175">
        <f t="shared" si="6"/>
        <v>18407.989999999983</v>
      </c>
    </row>
    <row r="232" spans="1:16" ht="14.25" hidden="1" customHeight="1" outlineLevel="1">
      <c r="A232" s="64" t="s">
        <v>1</v>
      </c>
      <c r="B232" s="163" t="s">
        <v>662</v>
      </c>
      <c r="C232" s="174" t="s">
        <v>647</v>
      </c>
      <c r="D232" s="68">
        <v>45713</v>
      </c>
      <c r="E232" s="66">
        <f t="shared" si="3"/>
        <v>2</v>
      </c>
      <c r="F232" s="66">
        <f t="shared" si="4"/>
        <v>2025</v>
      </c>
      <c r="G232" s="67">
        <f t="shared" si="5"/>
        <v>45689</v>
      </c>
      <c r="H232" s="26" t="s">
        <v>281</v>
      </c>
      <c r="I232" s="66" t="s">
        <v>741</v>
      </c>
      <c r="J232" s="69" t="s">
        <v>27</v>
      </c>
      <c r="K232" s="69" t="s">
        <v>137</v>
      </c>
      <c r="L232" s="69" t="s">
        <v>666</v>
      </c>
      <c r="M232" s="69" t="s">
        <v>28</v>
      </c>
      <c r="N232" s="71">
        <v>0</v>
      </c>
      <c r="O232" s="74">
        <v>417.15</v>
      </c>
      <c r="P232" s="175">
        <f t="shared" si="6"/>
        <v>17990.839999999982</v>
      </c>
    </row>
    <row r="233" spans="1:16" ht="14.25" hidden="1" customHeight="1" outlineLevel="1">
      <c r="A233" s="64" t="s">
        <v>1</v>
      </c>
      <c r="B233" s="163" t="s">
        <v>662</v>
      </c>
      <c r="C233" s="174" t="s">
        <v>647</v>
      </c>
      <c r="D233" s="68">
        <v>45713</v>
      </c>
      <c r="E233" s="66">
        <f t="shared" si="3"/>
        <v>2</v>
      </c>
      <c r="F233" s="66">
        <f t="shared" si="4"/>
        <v>2025</v>
      </c>
      <c r="G233" s="67">
        <f t="shared" si="5"/>
        <v>45689</v>
      </c>
      <c r="H233" s="26" t="s">
        <v>281</v>
      </c>
      <c r="I233" s="66" t="s">
        <v>742</v>
      </c>
      <c r="J233" s="69" t="s">
        <v>27</v>
      </c>
      <c r="K233" s="69" t="s">
        <v>137</v>
      </c>
      <c r="L233" s="69" t="s">
        <v>666</v>
      </c>
      <c r="M233" s="69" t="s">
        <v>28</v>
      </c>
      <c r="N233" s="71">
        <v>0</v>
      </c>
      <c r="O233" s="74">
        <v>392.08</v>
      </c>
      <c r="P233" s="175">
        <f t="shared" si="6"/>
        <v>17598.75999999998</v>
      </c>
    </row>
    <row r="234" spans="1:16" ht="14.25" hidden="1" customHeight="1" outlineLevel="1">
      <c r="A234" s="64" t="s">
        <v>1</v>
      </c>
      <c r="B234" s="163" t="s">
        <v>662</v>
      </c>
      <c r="C234" s="174" t="s">
        <v>647</v>
      </c>
      <c r="D234" s="68">
        <v>45714</v>
      </c>
      <c r="E234" s="66">
        <f t="shared" si="3"/>
        <v>2</v>
      </c>
      <c r="F234" s="66">
        <f t="shared" si="4"/>
        <v>2025</v>
      </c>
      <c r="G234" s="67">
        <f t="shared" si="5"/>
        <v>45689</v>
      </c>
      <c r="H234" s="26" t="s">
        <v>142</v>
      </c>
      <c r="I234" s="66" t="s">
        <v>743</v>
      </c>
      <c r="J234" s="69" t="s">
        <v>27</v>
      </c>
      <c r="K234" s="69" t="s">
        <v>137</v>
      </c>
      <c r="L234" s="69" t="s">
        <v>664</v>
      </c>
      <c r="M234" s="69" t="s">
        <v>604</v>
      </c>
      <c r="N234" s="71">
        <v>827.07</v>
      </c>
      <c r="O234" s="74">
        <v>0</v>
      </c>
      <c r="P234" s="175">
        <f t="shared" si="6"/>
        <v>18425.82999999998</v>
      </c>
    </row>
    <row r="235" spans="1:16" ht="14.25" hidden="1" customHeight="1" outlineLevel="1">
      <c r="A235" s="64" t="s">
        <v>1</v>
      </c>
      <c r="B235" s="163" t="s">
        <v>662</v>
      </c>
      <c r="C235" s="174" t="s">
        <v>647</v>
      </c>
      <c r="D235" s="68">
        <v>45714</v>
      </c>
      <c r="E235" s="66">
        <f t="shared" si="3"/>
        <v>2</v>
      </c>
      <c r="F235" s="66">
        <f t="shared" si="4"/>
        <v>2025</v>
      </c>
      <c r="G235" s="67">
        <f t="shared" si="5"/>
        <v>45689</v>
      </c>
      <c r="H235" s="26" t="s">
        <v>142</v>
      </c>
      <c r="I235" s="66" t="s">
        <v>743</v>
      </c>
      <c r="J235" s="69" t="s">
        <v>27</v>
      </c>
      <c r="K235" s="69" t="s">
        <v>137</v>
      </c>
      <c r="L235" s="69" t="s">
        <v>664</v>
      </c>
      <c r="M235" s="69" t="s">
        <v>604</v>
      </c>
      <c r="N235" s="71">
        <v>670.54</v>
      </c>
      <c r="O235" s="74">
        <v>0</v>
      </c>
      <c r="P235" s="175">
        <f t="shared" si="6"/>
        <v>19096.369999999981</v>
      </c>
    </row>
    <row r="236" spans="1:16" ht="14.25" hidden="1" customHeight="1" outlineLevel="1">
      <c r="A236" s="64" t="s">
        <v>1</v>
      </c>
      <c r="B236" s="163" t="s">
        <v>662</v>
      </c>
      <c r="C236" s="174" t="s">
        <v>647</v>
      </c>
      <c r="D236" s="68">
        <v>45714</v>
      </c>
      <c r="E236" s="66">
        <f t="shared" si="3"/>
        <v>2</v>
      </c>
      <c r="F236" s="66">
        <f t="shared" si="4"/>
        <v>2025</v>
      </c>
      <c r="G236" s="67">
        <f t="shared" si="5"/>
        <v>45689</v>
      </c>
      <c r="H236" s="26" t="s">
        <v>17</v>
      </c>
      <c r="I236" s="66" t="s">
        <v>17</v>
      </c>
      <c r="J236" s="69" t="s">
        <v>27</v>
      </c>
      <c r="K236" s="69" t="s">
        <v>137</v>
      </c>
      <c r="L236" s="69" t="s">
        <v>666</v>
      </c>
      <c r="M236" s="69" t="s">
        <v>604</v>
      </c>
      <c r="N236" s="71">
        <v>4262.0200000000004</v>
      </c>
      <c r="O236" s="74">
        <v>0</v>
      </c>
      <c r="P236" s="175">
        <f t="shared" si="6"/>
        <v>23358.389999999981</v>
      </c>
    </row>
    <row r="237" spans="1:16" ht="14.25" hidden="1" customHeight="1" outlineLevel="1">
      <c r="A237" s="64" t="s">
        <v>1</v>
      </c>
      <c r="B237" s="163" t="s">
        <v>662</v>
      </c>
      <c r="C237" s="174" t="s">
        <v>647</v>
      </c>
      <c r="D237" s="68">
        <v>45714</v>
      </c>
      <c r="E237" s="66">
        <f t="shared" si="3"/>
        <v>2</v>
      </c>
      <c r="F237" s="66">
        <f t="shared" si="4"/>
        <v>2025</v>
      </c>
      <c r="G237" s="67">
        <f t="shared" si="5"/>
        <v>45689</v>
      </c>
      <c r="H237" s="26" t="s">
        <v>138</v>
      </c>
      <c r="I237" s="66" t="s">
        <v>139</v>
      </c>
      <c r="J237" s="69" t="s">
        <v>27</v>
      </c>
      <c r="K237" s="69" t="s">
        <v>137</v>
      </c>
      <c r="L237" s="69" t="s">
        <v>664</v>
      </c>
      <c r="M237" s="69" t="s">
        <v>604</v>
      </c>
      <c r="N237" s="71">
        <v>2.15</v>
      </c>
      <c r="O237" s="74">
        <v>0</v>
      </c>
      <c r="P237" s="175">
        <f t="shared" si="6"/>
        <v>23360.539999999983</v>
      </c>
    </row>
    <row r="238" spans="1:16" ht="14.25" hidden="1" customHeight="1" outlineLevel="1">
      <c r="A238" s="64" t="s">
        <v>1</v>
      </c>
      <c r="B238" s="163" t="s">
        <v>662</v>
      </c>
      <c r="C238" s="174" t="s">
        <v>647</v>
      </c>
      <c r="D238" s="68">
        <v>45714</v>
      </c>
      <c r="E238" s="66">
        <f t="shared" si="3"/>
        <v>2</v>
      </c>
      <c r="F238" s="66">
        <f t="shared" si="4"/>
        <v>2025</v>
      </c>
      <c r="G238" s="67">
        <f t="shared" si="5"/>
        <v>45689</v>
      </c>
      <c r="H238" s="26" t="s">
        <v>142</v>
      </c>
      <c r="I238" s="66" t="s">
        <v>744</v>
      </c>
      <c r="J238" s="69" t="s">
        <v>27</v>
      </c>
      <c r="K238" s="69" t="s">
        <v>137</v>
      </c>
      <c r="L238" s="69" t="s">
        <v>664</v>
      </c>
      <c r="M238" s="69" t="s">
        <v>28</v>
      </c>
      <c r="N238" s="71">
        <v>0</v>
      </c>
      <c r="O238" s="74">
        <v>2106.6799999999998</v>
      </c>
      <c r="P238" s="175">
        <f t="shared" si="6"/>
        <v>21253.859999999982</v>
      </c>
    </row>
    <row r="239" spans="1:16" ht="14.25" hidden="1" customHeight="1" outlineLevel="1">
      <c r="A239" s="64" t="s">
        <v>1</v>
      </c>
      <c r="B239" s="163" t="s">
        <v>662</v>
      </c>
      <c r="C239" s="174" t="s">
        <v>647</v>
      </c>
      <c r="D239" s="68">
        <v>45714</v>
      </c>
      <c r="E239" s="66">
        <f t="shared" si="3"/>
        <v>2</v>
      </c>
      <c r="F239" s="66">
        <f t="shared" si="4"/>
        <v>2025</v>
      </c>
      <c r="G239" s="67">
        <f t="shared" si="5"/>
        <v>45689</v>
      </c>
      <c r="H239" s="26" t="s">
        <v>142</v>
      </c>
      <c r="I239" s="66" t="s">
        <v>745</v>
      </c>
      <c r="J239" s="69" t="s">
        <v>27</v>
      </c>
      <c r="K239" s="69" t="s">
        <v>137</v>
      </c>
      <c r="L239" s="69" t="s">
        <v>664</v>
      </c>
      <c r="M239" s="69" t="s">
        <v>28</v>
      </c>
      <c r="N239" s="71">
        <v>0</v>
      </c>
      <c r="O239" s="74">
        <v>857.99</v>
      </c>
      <c r="P239" s="175">
        <f t="shared" si="6"/>
        <v>20395.869999999981</v>
      </c>
    </row>
    <row r="240" spans="1:16" ht="14.25" hidden="1" customHeight="1" outlineLevel="1">
      <c r="A240" s="64" t="s">
        <v>1</v>
      </c>
      <c r="B240" s="163" t="s">
        <v>662</v>
      </c>
      <c r="C240" s="174" t="s">
        <v>647</v>
      </c>
      <c r="D240" s="68">
        <v>45714</v>
      </c>
      <c r="E240" s="66">
        <f t="shared" si="3"/>
        <v>2</v>
      </c>
      <c r="F240" s="66">
        <f t="shared" si="4"/>
        <v>2025</v>
      </c>
      <c r="G240" s="67">
        <f t="shared" si="5"/>
        <v>45689</v>
      </c>
      <c r="H240" s="26" t="s">
        <v>102</v>
      </c>
      <c r="I240" s="66" t="s">
        <v>682</v>
      </c>
      <c r="J240" s="69" t="s">
        <v>27</v>
      </c>
      <c r="K240" s="69" t="s">
        <v>137</v>
      </c>
      <c r="L240" s="69" t="s">
        <v>666</v>
      </c>
      <c r="M240" s="69" t="s">
        <v>28</v>
      </c>
      <c r="N240" s="71">
        <v>0</v>
      </c>
      <c r="O240" s="74">
        <v>13.1</v>
      </c>
      <c r="P240" s="175">
        <f t="shared" si="6"/>
        <v>20382.769999999982</v>
      </c>
    </row>
    <row r="241" spans="1:16" ht="14.25" hidden="1" customHeight="1" outlineLevel="1">
      <c r="A241" s="64" t="s">
        <v>1</v>
      </c>
      <c r="B241" s="163" t="s">
        <v>662</v>
      </c>
      <c r="C241" s="174" t="s">
        <v>647</v>
      </c>
      <c r="D241" s="68">
        <v>45714</v>
      </c>
      <c r="E241" s="66">
        <f t="shared" si="3"/>
        <v>2</v>
      </c>
      <c r="F241" s="66">
        <f t="shared" si="4"/>
        <v>2025</v>
      </c>
      <c r="G241" s="67">
        <f t="shared" si="5"/>
        <v>45689</v>
      </c>
      <c r="H241" s="26" t="s">
        <v>69</v>
      </c>
      <c r="I241" s="66" t="s">
        <v>746</v>
      </c>
      <c r="J241" s="69" t="s">
        <v>27</v>
      </c>
      <c r="K241" s="69" t="s">
        <v>137</v>
      </c>
      <c r="L241" s="69" t="s">
        <v>666</v>
      </c>
      <c r="M241" s="69" t="s">
        <v>28</v>
      </c>
      <c r="N241" s="71">
        <v>0</v>
      </c>
      <c r="O241" s="74">
        <v>10000</v>
      </c>
      <c r="P241" s="175">
        <f t="shared" si="6"/>
        <v>10382.769999999982</v>
      </c>
    </row>
    <row r="242" spans="1:16" ht="14.25" hidden="1" customHeight="1" outlineLevel="1">
      <c r="A242" s="64" t="s">
        <v>1</v>
      </c>
      <c r="B242" s="163" t="s">
        <v>662</v>
      </c>
      <c r="C242" s="174" t="s">
        <v>647</v>
      </c>
      <c r="D242" s="68">
        <v>45715</v>
      </c>
      <c r="E242" s="66">
        <f t="shared" si="3"/>
        <v>2</v>
      </c>
      <c r="F242" s="66">
        <f t="shared" si="4"/>
        <v>2025</v>
      </c>
      <c r="G242" s="67">
        <f t="shared" si="5"/>
        <v>45689</v>
      </c>
      <c r="H242" s="26" t="s">
        <v>142</v>
      </c>
      <c r="I242" s="66" t="s">
        <v>747</v>
      </c>
      <c r="J242" s="69" t="s">
        <v>27</v>
      </c>
      <c r="K242" s="69" t="s">
        <v>137</v>
      </c>
      <c r="L242" s="69" t="s">
        <v>664</v>
      </c>
      <c r="M242" s="69" t="s">
        <v>604</v>
      </c>
      <c r="N242" s="71">
        <v>99600</v>
      </c>
      <c r="O242" s="74">
        <v>0</v>
      </c>
      <c r="P242" s="175">
        <f t="shared" si="6"/>
        <v>109982.76999999999</v>
      </c>
    </row>
    <row r="243" spans="1:16" ht="14.25" hidden="1" customHeight="1" outlineLevel="1">
      <c r="A243" s="64" t="s">
        <v>1</v>
      </c>
      <c r="B243" s="163" t="s">
        <v>662</v>
      </c>
      <c r="C243" s="174" t="s">
        <v>647</v>
      </c>
      <c r="D243" s="68">
        <v>45715</v>
      </c>
      <c r="E243" s="66">
        <f t="shared" si="3"/>
        <v>2</v>
      </c>
      <c r="F243" s="66">
        <f t="shared" si="4"/>
        <v>2025</v>
      </c>
      <c r="G243" s="67">
        <f t="shared" si="5"/>
        <v>45689</v>
      </c>
      <c r="H243" s="26" t="s">
        <v>142</v>
      </c>
      <c r="I243" s="66" t="s">
        <v>748</v>
      </c>
      <c r="J243" s="69" t="s">
        <v>27</v>
      </c>
      <c r="K243" s="69" t="s">
        <v>612</v>
      </c>
      <c r="L243" s="69" t="s">
        <v>664</v>
      </c>
      <c r="M243" s="69" t="s">
        <v>604</v>
      </c>
      <c r="N243" s="71">
        <v>1623.82</v>
      </c>
      <c r="O243" s="74">
        <v>0</v>
      </c>
      <c r="P243" s="175">
        <f t="shared" si="6"/>
        <v>111606.59</v>
      </c>
    </row>
    <row r="244" spans="1:16" ht="14.25" hidden="1" customHeight="1" outlineLevel="1">
      <c r="A244" s="64" t="s">
        <v>1</v>
      </c>
      <c r="B244" s="163" t="s">
        <v>662</v>
      </c>
      <c r="C244" s="174" t="s">
        <v>647</v>
      </c>
      <c r="D244" s="68">
        <v>45715</v>
      </c>
      <c r="E244" s="66">
        <f t="shared" si="3"/>
        <v>2</v>
      </c>
      <c r="F244" s="66">
        <f t="shared" si="4"/>
        <v>2025</v>
      </c>
      <c r="G244" s="67">
        <f t="shared" si="5"/>
        <v>45689</v>
      </c>
      <c r="H244" s="26" t="s">
        <v>142</v>
      </c>
      <c r="I244" s="66" t="s">
        <v>748</v>
      </c>
      <c r="J244" s="69" t="s">
        <v>27</v>
      </c>
      <c r="K244" s="69" t="s">
        <v>612</v>
      </c>
      <c r="L244" s="69" t="s">
        <v>664</v>
      </c>
      <c r="M244" s="69" t="s">
        <v>604</v>
      </c>
      <c r="N244" s="71">
        <v>1842.77</v>
      </c>
      <c r="O244" s="74">
        <v>0</v>
      </c>
      <c r="P244" s="175">
        <f t="shared" si="6"/>
        <v>113449.36</v>
      </c>
    </row>
    <row r="245" spans="1:16" ht="14.25" hidden="1" customHeight="1" outlineLevel="1">
      <c r="A245" s="64" t="s">
        <v>1</v>
      </c>
      <c r="B245" s="163" t="s">
        <v>662</v>
      </c>
      <c r="C245" s="174" t="s">
        <v>647</v>
      </c>
      <c r="D245" s="68">
        <v>45715</v>
      </c>
      <c r="E245" s="66">
        <f t="shared" si="3"/>
        <v>2</v>
      </c>
      <c r="F245" s="66">
        <f t="shared" si="4"/>
        <v>2025</v>
      </c>
      <c r="G245" s="67">
        <f t="shared" si="5"/>
        <v>45689</v>
      </c>
      <c r="H245" s="26" t="s">
        <v>142</v>
      </c>
      <c r="I245" s="66" t="s">
        <v>748</v>
      </c>
      <c r="J245" s="69" t="s">
        <v>27</v>
      </c>
      <c r="K245" s="69" t="s">
        <v>612</v>
      </c>
      <c r="L245" s="69" t="s">
        <v>664</v>
      </c>
      <c r="M245" s="69" t="s">
        <v>604</v>
      </c>
      <c r="N245" s="71">
        <v>3582.25</v>
      </c>
      <c r="O245" s="74">
        <v>0</v>
      </c>
      <c r="P245" s="175">
        <f t="shared" si="6"/>
        <v>117031.61</v>
      </c>
    </row>
    <row r="246" spans="1:16" ht="14.25" hidden="1" customHeight="1" outlineLevel="1">
      <c r="A246" s="64" t="s">
        <v>1</v>
      </c>
      <c r="B246" s="163" t="s">
        <v>662</v>
      </c>
      <c r="C246" s="174" t="s">
        <v>647</v>
      </c>
      <c r="D246" s="68">
        <v>45715</v>
      </c>
      <c r="E246" s="66">
        <f t="shared" si="3"/>
        <v>2</v>
      </c>
      <c r="F246" s="66">
        <f t="shared" si="4"/>
        <v>2025</v>
      </c>
      <c r="G246" s="67">
        <f t="shared" si="5"/>
        <v>45689</v>
      </c>
      <c r="H246" s="26" t="s">
        <v>142</v>
      </c>
      <c r="I246" s="66" t="s">
        <v>748</v>
      </c>
      <c r="J246" s="69" t="s">
        <v>27</v>
      </c>
      <c r="K246" s="69" t="s">
        <v>612</v>
      </c>
      <c r="L246" s="69" t="s">
        <v>664</v>
      </c>
      <c r="M246" s="69" t="s">
        <v>604</v>
      </c>
      <c r="N246" s="71">
        <v>1020.7</v>
      </c>
      <c r="O246" s="74">
        <v>0</v>
      </c>
      <c r="P246" s="175">
        <f t="shared" si="6"/>
        <v>118052.31</v>
      </c>
    </row>
    <row r="247" spans="1:16" ht="14.25" hidden="1" customHeight="1" outlineLevel="1">
      <c r="A247" s="64" t="s">
        <v>1</v>
      </c>
      <c r="B247" s="163" t="s">
        <v>662</v>
      </c>
      <c r="C247" s="174" t="s">
        <v>647</v>
      </c>
      <c r="D247" s="68">
        <v>45715</v>
      </c>
      <c r="E247" s="66">
        <f t="shared" si="3"/>
        <v>2</v>
      </c>
      <c r="F247" s="66">
        <f t="shared" si="4"/>
        <v>2025</v>
      </c>
      <c r="G247" s="67">
        <f t="shared" si="5"/>
        <v>45689</v>
      </c>
      <c r="H247" s="26" t="s">
        <v>142</v>
      </c>
      <c r="I247" s="66" t="s">
        <v>748</v>
      </c>
      <c r="J247" s="69" t="s">
        <v>27</v>
      </c>
      <c r="K247" s="69" t="s">
        <v>612</v>
      </c>
      <c r="L247" s="69" t="s">
        <v>664</v>
      </c>
      <c r="M247" s="69" t="s">
        <v>604</v>
      </c>
      <c r="N247" s="71">
        <v>3186</v>
      </c>
      <c r="O247" s="74">
        <v>0</v>
      </c>
      <c r="P247" s="175">
        <f t="shared" si="6"/>
        <v>121238.31</v>
      </c>
    </row>
    <row r="248" spans="1:16" ht="14.25" hidden="1" customHeight="1" outlineLevel="1">
      <c r="A248" s="64" t="s">
        <v>1</v>
      </c>
      <c r="B248" s="163" t="s">
        <v>662</v>
      </c>
      <c r="C248" s="174" t="s">
        <v>647</v>
      </c>
      <c r="D248" s="68">
        <v>45715</v>
      </c>
      <c r="E248" s="66">
        <f t="shared" si="3"/>
        <v>2</v>
      </c>
      <c r="F248" s="66">
        <f t="shared" si="4"/>
        <v>2025</v>
      </c>
      <c r="G248" s="67">
        <f t="shared" si="5"/>
        <v>45689</v>
      </c>
      <c r="H248" s="26" t="s">
        <v>142</v>
      </c>
      <c r="I248" s="66" t="s">
        <v>748</v>
      </c>
      <c r="J248" s="69" t="s">
        <v>27</v>
      </c>
      <c r="K248" s="69" t="s">
        <v>612</v>
      </c>
      <c r="L248" s="69" t="s">
        <v>664</v>
      </c>
      <c r="M248" s="69" t="s">
        <v>604</v>
      </c>
      <c r="N248" s="71">
        <v>2220.5300000000002</v>
      </c>
      <c r="O248" s="74">
        <v>0</v>
      </c>
      <c r="P248" s="175">
        <f t="shared" si="6"/>
        <v>123458.84</v>
      </c>
    </row>
    <row r="249" spans="1:16" ht="14.25" hidden="1" customHeight="1" outlineLevel="1">
      <c r="A249" s="64" t="s">
        <v>1</v>
      </c>
      <c r="B249" s="163" t="s">
        <v>662</v>
      </c>
      <c r="C249" s="174" t="s">
        <v>647</v>
      </c>
      <c r="D249" s="68">
        <v>45715</v>
      </c>
      <c r="E249" s="66">
        <f t="shared" si="3"/>
        <v>2</v>
      </c>
      <c r="F249" s="66">
        <f t="shared" si="4"/>
        <v>2025</v>
      </c>
      <c r="G249" s="67">
        <f t="shared" si="5"/>
        <v>45689</v>
      </c>
      <c r="H249" s="26" t="s">
        <v>142</v>
      </c>
      <c r="I249" s="66" t="s">
        <v>748</v>
      </c>
      <c r="J249" s="69" t="s">
        <v>27</v>
      </c>
      <c r="K249" s="69" t="s">
        <v>612</v>
      </c>
      <c r="L249" s="69" t="s">
        <v>664</v>
      </c>
      <c r="M249" s="69" t="s">
        <v>604</v>
      </c>
      <c r="N249" s="71">
        <v>1856</v>
      </c>
      <c r="O249" s="74">
        <v>0</v>
      </c>
      <c r="P249" s="175">
        <f t="shared" si="6"/>
        <v>125314.84</v>
      </c>
    </row>
    <row r="250" spans="1:16" ht="14.25" hidden="1" customHeight="1" outlineLevel="1">
      <c r="A250" s="64" t="s">
        <v>1</v>
      </c>
      <c r="B250" s="163" t="s">
        <v>662</v>
      </c>
      <c r="C250" s="174" t="s">
        <v>647</v>
      </c>
      <c r="D250" s="68">
        <v>45715</v>
      </c>
      <c r="E250" s="66">
        <f t="shared" si="3"/>
        <v>2</v>
      </c>
      <c r="F250" s="66">
        <f t="shared" si="4"/>
        <v>2025</v>
      </c>
      <c r="G250" s="67">
        <f t="shared" si="5"/>
        <v>45689</v>
      </c>
      <c r="H250" s="26" t="s">
        <v>475</v>
      </c>
      <c r="I250" s="66" t="s">
        <v>749</v>
      </c>
      <c r="J250" s="69" t="s">
        <v>27</v>
      </c>
      <c r="K250" s="69" t="s">
        <v>137</v>
      </c>
      <c r="L250" s="69" t="s">
        <v>666</v>
      </c>
      <c r="M250" s="69" t="s">
        <v>28</v>
      </c>
      <c r="N250" s="71">
        <v>0</v>
      </c>
      <c r="O250" s="74">
        <v>19.989999999999998</v>
      </c>
      <c r="P250" s="175">
        <f t="shared" si="6"/>
        <v>125294.84999999999</v>
      </c>
    </row>
    <row r="251" spans="1:16" ht="14.25" hidden="1" customHeight="1" outlineLevel="1">
      <c r="A251" s="64" t="s">
        <v>1</v>
      </c>
      <c r="B251" s="163" t="s">
        <v>662</v>
      </c>
      <c r="C251" s="174" t="s">
        <v>647</v>
      </c>
      <c r="D251" s="68">
        <v>45715</v>
      </c>
      <c r="E251" s="66">
        <f t="shared" si="3"/>
        <v>2</v>
      </c>
      <c r="F251" s="66">
        <f t="shared" si="4"/>
        <v>2025</v>
      </c>
      <c r="G251" s="67">
        <f t="shared" si="5"/>
        <v>45689</v>
      </c>
      <c r="H251" s="26" t="s">
        <v>43</v>
      </c>
      <c r="I251" s="66" t="s">
        <v>750</v>
      </c>
      <c r="J251" s="69" t="s">
        <v>27</v>
      </c>
      <c r="K251" s="69" t="s">
        <v>137</v>
      </c>
      <c r="L251" s="69" t="s">
        <v>666</v>
      </c>
      <c r="M251" s="69" t="s">
        <v>28</v>
      </c>
      <c r="N251" s="71">
        <v>0</v>
      </c>
      <c r="O251" s="74">
        <v>1856</v>
      </c>
      <c r="P251" s="175">
        <f t="shared" si="6"/>
        <v>123438.84999999999</v>
      </c>
    </row>
    <row r="252" spans="1:16" ht="14.25" hidden="1" customHeight="1" outlineLevel="1">
      <c r="A252" s="64" t="s">
        <v>1</v>
      </c>
      <c r="B252" s="163" t="s">
        <v>662</v>
      </c>
      <c r="C252" s="174" t="s">
        <v>647</v>
      </c>
      <c r="D252" s="68">
        <v>45715</v>
      </c>
      <c r="E252" s="66">
        <f t="shared" si="3"/>
        <v>2</v>
      </c>
      <c r="F252" s="66">
        <f t="shared" si="4"/>
        <v>2025</v>
      </c>
      <c r="G252" s="67">
        <f t="shared" si="5"/>
        <v>45689</v>
      </c>
      <c r="H252" s="26" t="s">
        <v>475</v>
      </c>
      <c r="I252" s="66" t="s">
        <v>751</v>
      </c>
      <c r="J252" s="69" t="s">
        <v>27</v>
      </c>
      <c r="K252" s="69" t="s">
        <v>137</v>
      </c>
      <c r="L252" s="69" t="s">
        <v>666</v>
      </c>
      <c r="M252" s="69" t="s">
        <v>28</v>
      </c>
      <c r="N252" s="71">
        <v>0</v>
      </c>
      <c r="O252" s="74">
        <v>99.9</v>
      </c>
      <c r="P252" s="175">
        <f t="shared" si="6"/>
        <v>123338.95</v>
      </c>
    </row>
    <row r="253" spans="1:16" ht="14.25" hidden="1" customHeight="1" outlineLevel="1">
      <c r="A253" s="64" t="s">
        <v>1</v>
      </c>
      <c r="B253" s="163" t="s">
        <v>662</v>
      </c>
      <c r="C253" s="174" t="s">
        <v>647</v>
      </c>
      <c r="D253" s="68">
        <v>45716</v>
      </c>
      <c r="E253" s="66">
        <f t="shared" si="3"/>
        <v>2</v>
      </c>
      <c r="F253" s="66">
        <f t="shared" si="4"/>
        <v>2025</v>
      </c>
      <c r="G253" s="67">
        <f t="shared" si="5"/>
        <v>45689</v>
      </c>
      <c r="H253" s="26" t="s">
        <v>730</v>
      </c>
      <c r="I253" s="66" t="s">
        <v>752</v>
      </c>
      <c r="J253" s="69" t="s">
        <v>27</v>
      </c>
      <c r="K253" s="69" t="s">
        <v>137</v>
      </c>
      <c r="L253" s="69" t="s">
        <v>666</v>
      </c>
      <c r="M253" s="69" t="s">
        <v>604</v>
      </c>
      <c r="N253" s="71">
        <v>3425</v>
      </c>
      <c r="O253" s="74">
        <v>0</v>
      </c>
      <c r="P253" s="175">
        <f t="shared" si="6"/>
        <v>126763.95</v>
      </c>
    </row>
    <row r="254" spans="1:16" ht="14.25" customHeight="1" outlineLevel="1">
      <c r="A254" s="64" t="s">
        <v>1</v>
      </c>
      <c r="B254" s="163" t="s">
        <v>662</v>
      </c>
      <c r="C254" s="174" t="s">
        <v>647</v>
      </c>
      <c r="D254" s="68">
        <v>45716</v>
      </c>
      <c r="E254" s="66">
        <f t="shared" si="3"/>
        <v>2</v>
      </c>
      <c r="F254" s="66">
        <f t="shared" si="4"/>
        <v>2025</v>
      </c>
      <c r="G254" s="67">
        <f t="shared" si="5"/>
        <v>45689</v>
      </c>
      <c r="H254" s="26" t="s">
        <v>667</v>
      </c>
      <c r="I254" s="66" t="s">
        <v>753</v>
      </c>
      <c r="J254" s="69" t="s">
        <v>27</v>
      </c>
      <c r="K254" s="69" t="s">
        <v>137</v>
      </c>
      <c r="L254" s="69" t="s">
        <v>666</v>
      </c>
      <c r="M254" s="69" t="s">
        <v>604</v>
      </c>
      <c r="N254" s="71">
        <v>2000</v>
      </c>
      <c r="O254" s="74">
        <v>0</v>
      </c>
      <c r="P254" s="175">
        <f t="shared" si="6"/>
        <v>128763.95</v>
      </c>
    </row>
    <row r="255" spans="1:16" ht="14.25" customHeight="1" outlineLevel="1">
      <c r="A255" s="64" t="s">
        <v>1</v>
      </c>
      <c r="B255" s="163" t="s">
        <v>662</v>
      </c>
      <c r="C255" s="174" t="s">
        <v>647</v>
      </c>
      <c r="D255" s="68">
        <v>45716</v>
      </c>
      <c r="E255" s="66">
        <f t="shared" si="3"/>
        <v>2</v>
      </c>
      <c r="F255" s="66">
        <f t="shared" si="4"/>
        <v>2025</v>
      </c>
      <c r="G255" s="67">
        <f t="shared" si="5"/>
        <v>45689</v>
      </c>
      <c r="H255" s="26" t="s">
        <v>667</v>
      </c>
      <c r="I255" s="66" t="s">
        <v>754</v>
      </c>
      <c r="J255" s="69" t="s">
        <v>27</v>
      </c>
      <c r="K255" s="69" t="s">
        <v>137</v>
      </c>
      <c r="L255" s="69" t="s">
        <v>666</v>
      </c>
      <c r="M255" s="69" t="s">
        <v>604</v>
      </c>
      <c r="N255" s="71">
        <v>2000</v>
      </c>
      <c r="O255" s="74">
        <v>0</v>
      </c>
      <c r="P255" s="175">
        <f t="shared" si="6"/>
        <v>130763.95</v>
      </c>
    </row>
    <row r="256" spans="1:16" ht="14.25" customHeight="1" outlineLevel="1">
      <c r="A256" s="64" t="s">
        <v>1</v>
      </c>
      <c r="B256" s="163" t="s">
        <v>662</v>
      </c>
      <c r="C256" s="174" t="s">
        <v>647</v>
      </c>
      <c r="D256" s="68">
        <v>45716</v>
      </c>
      <c r="E256" s="66">
        <f t="shared" si="3"/>
        <v>2</v>
      </c>
      <c r="F256" s="66">
        <f t="shared" si="4"/>
        <v>2025</v>
      </c>
      <c r="G256" s="67">
        <f t="shared" si="5"/>
        <v>45689</v>
      </c>
      <c r="H256" s="26" t="s">
        <v>667</v>
      </c>
      <c r="I256" s="66" t="s">
        <v>755</v>
      </c>
      <c r="J256" s="69" t="s">
        <v>27</v>
      </c>
      <c r="K256" s="69" t="s">
        <v>137</v>
      </c>
      <c r="L256" s="69" t="s">
        <v>666</v>
      </c>
      <c r="M256" s="69" t="s">
        <v>604</v>
      </c>
      <c r="N256" s="71">
        <v>1900</v>
      </c>
      <c r="O256" s="74">
        <v>0</v>
      </c>
      <c r="P256" s="175">
        <f t="shared" si="6"/>
        <v>132663.95000000001</v>
      </c>
    </row>
    <row r="257" spans="1:16" ht="14.25" customHeight="1" outlineLevel="1">
      <c r="A257" s="64" t="s">
        <v>1</v>
      </c>
      <c r="B257" s="163" t="s">
        <v>662</v>
      </c>
      <c r="C257" s="174" t="s">
        <v>647</v>
      </c>
      <c r="D257" s="68">
        <v>45716</v>
      </c>
      <c r="E257" s="66">
        <f t="shared" si="3"/>
        <v>2</v>
      </c>
      <c r="F257" s="66">
        <f t="shared" si="4"/>
        <v>2025</v>
      </c>
      <c r="G257" s="67">
        <f t="shared" si="5"/>
        <v>45689</v>
      </c>
      <c r="H257" s="26" t="s">
        <v>667</v>
      </c>
      <c r="I257" s="66" t="s">
        <v>756</v>
      </c>
      <c r="J257" s="69" t="s">
        <v>27</v>
      </c>
      <c r="K257" s="69" t="s">
        <v>137</v>
      </c>
      <c r="L257" s="69" t="s">
        <v>666</v>
      </c>
      <c r="M257" s="69" t="s">
        <v>604</v>
      </c>
      <c r="N257" s="71">
        <v>2000</v>
      </c>
      <c r="O257" s="74">
        <v>0</v>
      </c>
      <c r="P257" s="175">
        <f t="shared" si="6"/>
        <v>134663.95000000001</v>
      </c>
    </row>
    <row r="258" spans="1:16" ht="14.25" customHeight="1" outlineLevel="1">
      <c r="A258" s="64" t="s">
        <v>1</v>
      </c>
      <c r="B258" s="163" t="s">
        <v>662</v>
      </c>
      <c r="C258" s="174" t="s">
        <v>647</v>
      </c>
      <c r="D258" s="68">
        <v>45716</v>
      </c>
      <c r="E258" s="66">
        <f t="shared" si="3"/>
        <v>2</v>
      </c>
      <c r="F258" s="66">
        <f t="shared" si="4"/>
        <v>2025</v>
      </c>
      <c r="G258" s="67">
        <f t="shared" si="5"/>
        <v>45689</v>
      </c>
      <c r="H258" s="26" t="s">
        <v>667</v>
      </c>
      <c r="I258" s="66" t="s">
        <v>757</v>
      </c>
      <c r="J258" s="69" t="s">
        <v>27</v>
      </c>
      <c r="K258" s="69" t="s">
        <v>137</v>
      </c>
      <c r="L258" s="69" t="s">
        <v>666</v>
      </c>
      <c r="M258" s="69" t="s">
        <v>604</v>
      </c>
      <c r="N258" s="71">
        <v>2000</v>
      </c>
      <c r="O258" s="74">
        <v>0</v>
      </c>
      <c r="P258" s="175">
        <f t="shared" si="6"/>
        <v>136663.95000000001</v>
      </c>
    </row>
    <row r="259" spans="1:16" ht="14.25" customHeight="1" outlineLevel="1">
      <c r="A259" s="64" t="s">
        <v>1</v>
      </c>
      <c r="B259" s="163" t="s">
        <v>662</v>
      </c>
      <c r="C259" s="174" t="s">
        <v>647</v>
      </c>
      <c r="D259" s="68">
        <v>45716</v>
      </c>
      <c r="E259" s="66">
        <f t="shared" si="3"/>
        <v>2</v>
      </c>
      <c r="F259" s="66">
        <f t="shared" si="4"/>
        <v>2025</v>
      </c>
      <c r="G259" s="67">
        <f t="shared" si="5"/>
        <v>45689</v>
      </c>
      <c r="H259" s="26" t="s">
        <v>667</v>
      </c>
      <c r="I259" s="66" t="s">
        <v>758</v>
      </c>
      <c r="J259" s="69" t="s">
        <v>27</v>
      </c>
      <c r="K259" s="69" t="s">
        <v>137</v>
      </c>
      <c r="L259" s="69" t="s">
        <v>666</v>
      </c>
      <c r="M259" s="69" t="s">
        <v>604</v>
      </c>
      <c r="N259" s="71">
        <v>2000</v>
      </c>
      <c r="O259" s="74">
        <v>0</v>
      </c>
      <c r="P259" s="175">
        <f t="shared" si="6"/>
        <v>138663.95000000001</v>
      </c>
    </row>
    <row r="260" spans="1:16" ht="14.25" customHeight="1" outlineLevel="1">
      <c r="A260" s="64" t="s">
        <v>1</v>
      </c>
      <c r="B260" s="163" t="s">
        <v>662</v>
      </c>
      <c r="C260" s="174" t="s">
        <v>647</v>
      </c>
      <c r="D260" s="68">
        <v>45716</v>
      </c>
      <c r="E260" s="66">
        <f t="shared" si="3"/>
        <v>2</v>
      </c>
      <c r="F260" s="66">
        <f t="shared" si="4"/>
        <v>2025</v>
      </c>
      <c r="G260" s="67">
        <f t="shared" si="5"/>
        <v>45689</v>
      </c>
      <c r="H260" s="26" t="s">
        <v>667</v>
      </c>
      <c r="I260" s="66" t="s">
        <v>759</v>
      </c>
      <c r="J260" s="69" t="s">
        <v>27</v>
      </c>
      <c r="K260" s="69" t="s">
        <v>137</v>
      </c>
      <c r="L260" s="69" t="s">
        <v>666</v>
      </c>
      <c r="M260" s="69" t="s">
        <v>604</v>
      </c>
      <c r="N260" s="71">
        <v>2000</v>
      </c>
      <c r="O260" s="74">
        <v>0</v>
      </c>
      <c r="P260" s="175">
        <f t="shared" si="6"/>
        <v>140663.95000000001</v>
      </c>
    </row>
    <row r="261" spans="1:16" ht="14.25" customHeight="1" outlineLevel="1">
      <c r="A261" s="64" t="s">
        <v>1</v>
      </c>
      <c r="B261" s="163" t="s">
        <v>662</v>
      </c>
      <c r="C261" s="174" t="s">
        <v>647</v>
      </c>
      <c r="D261" s="68">
        <v>45716</v>
      </c>
      <c r="E261" s="66">
        <f t="shared" si="3"/>
        <v>2</v>
      </c>
      <c r="F261" s="66">
        <f t="shared" si="4"/>
        <v>2025</v>
      </c>
      <c r="G261" s="67">
        <f t="shared" si="5"/>
        <v>45689</v>
      </c>
      <c r="H261" s="26" t="s">
        <v>667</v>
      </c>
      <c r="I261" s="66" t="s">
        <v>760</v>
      </c>
      <c r="J261" s="69" t="s">
        <v>27</v>
      </c>
      <c r="K261" s="69" t="s">
        <v>137</v>
      </c>
      <c r="L261" s="69" t="s">
        <v>666</v>
      </c>
      <c r="M261" s="69" t="s">
        <v>604</v>
      </c>
      <c r="N261" s="71">
        <v>2000</v>
      </c>
      <c r="O261" s="74">
        <v>0</v>
      </c>
      <c r="P261" s="175">
        <f t="shared" si="6"/>
        <v>142663.95000000001</v>
      </c>
    </row>
    <row r="262" spans="1:16" ht="14.25" customHeight="1" outlineLevel="1">
      <c r="A262" s="64" t="s">
        <v>1</v>
      </c>
      <c r="B262" s="163" t="s">
        <v>662</v>
      </c>
      <c r="C262" s="174" t="s">
        <v>647</v>
      </c>
      <c r="D262" s="68">
        <v>45716</v>
      </c>
      <c r="E262" s="66">
        <f t="shared" si="3"/>
        <v>2</v>
      </c>
      <c r="F262" s="66">
        <f t="shared" si="4"/>
        <v>2025</v>
      </c>
      <c r="G262" s="67">
        <f t="shared" si="5"/>
        <v>45689</v>
      </c>
      <c r="H262" s="26" t="s">
        <v>667</v>
      </c>
      <c r="I262" s="66" t="s">
        <v>761</v>
      </c>
      <c r="J262" s="69" t="s">
        <v>27</v>
      </c>
      <c r="K262" s="69" t="s">
        <v>137</v>
      </c>
      <c r="L262" s="69" t="s">
        <v>666</v>
      </c>
      <c r="M262" s="69" t="s">
        <v>604</v>
      </c>
      <c r="N262" s="71">
        <v>2000</v>
      </c>
      <c r="O262" s="74">
        <v>0</v>
      </c>
      <c r="P262" s="175">
        <f t="shared" si="6"/>
        <v>144663.95000000001</v>
      </c>
    </row>
    <row r="263" spans="1:16" ht="14.25" customHeight="1" outlineLevel="1">
      <c r="A263" s="64" t="s">
        <v>1</v>
      </c>
      <c r="B263" s="163" t="s">
        <v>662</v>
      </c>
      <c r="C263" s="174" t="s">
        <v>647</v>
      </c>
      <c r="D263" s="68">
        <v>45716</v>
      </c>
      <c r="E263" s="66">
        <f t="shared" si="3"/>
        <v>2</v>
      </c>
      <c r="F263" s="66">
        <f t="shared" si="4"/>
        <v>2025</v>
      </c>
      <c r="G263" s="67">
        <f t="shared" si="5"/>
        <v>45689</v>
      </c>
      <c r="H263" s="26" t="s">
        <v>667</v>
      </c>
      <c r="I263" s="66" t="s">
        <v>762</v>
      </c>
      <c r="J263" s="69" t="s">
        <v>27</v>
      </c>
      <c r="K263" s="69" t="s">
        <v>137</v>
      </c>
      <c r="L263" s="69" t="s">
        <v>666</v>
      </c>
      <c r="M263" s="69" t="s">
        <v>604</v>
      </c>
      <c r="N263" s="71">
        <v>2000</v>
      </c>
      <c r="O263" s="74">
        <v>0</v>
      </c>
      <c r="P263" s="175">
        <f t="shared" si="6"/>
        <v>146663.95000000001</v>
      </c>
    </row>
    <row r="264" spans="1:16" ht="14.25" hidden="1" customHeight="1" outlineLevel="1">
      <c r="A264" s="64" t="s">
        <v>1</v>
      </c>
      <c r="B264" s="163" t="s">
        <v>662</v>
      </c>
      <c r="C264" s="174" t="s">
        <v>647</v>
      </c>
      <c r="D264" s="68">
        <v>45716</v>
      </c>
      <c r="E264" s="66">
        <f t="shared" si="3"/>
        <v>2</v>
      </c>
      <c r="F264" s="66">
        <f t="shared" si="4"/>
        <v>2025</v>
      </c>
      <c r="G264" s="67">
        <f t="shared" si="5"/>
        <v>45689</v>
      </c>
      <c r="H264" s="26" t="s">
        <v>138</v>
      </c>
      <c r="I264" s="66" t="s">
        <v>139</v>
      </c>
      <c r="J264" s="69" t="s">
        <v>27</v>
      </c>
      <c r="K264" s="69" t="s">
        <v>137</v>
      </c>
      <c r="L264" s="69" t="s">
        <v>664</v>
      </c>
      <c r="M264" s="69" t="s">
        <v>604</v>
      </c>
      <c r="N264" s="71">
        <v>0.06</v>
      </c>
      <c r="O264" s="74">
        <v>0</v>
      </c>
      <c r="P264" s="175">
        <f t="shared" si="6"/>
        <v>146664.01</v>
      </c>
    </row>
    <row r="265" spans="1:16" ht="14.25" hidden="1" customHeight="1" outlineLevel="1">
      <c r="A265" s="64" t="s">
        <v>1</v>
      </c>
      <c r="B265" s="163" t="s">
        <v>662</v>
      </c>
      <c r="C265" s="174" t="s">
        <v>647</v>
      </c>
      <c r="D265" s="68">
        <v>45716</v>
      </c>
      <c r="E265" s="66">
        <f t="shared" si="3"/>
        <v>2</v>
      </c>
      <c r="F265" s="66">
        <f t="shared" si="4"/>
        <v>2025</v>
      </c>
      <c r="G265" s="67">
        <f t="shared" si="5"/>
        <v>45689</v>
      </c>
      <c r="H265" s="26" t="s">
        <v>138</v>
      </c>
      <c r="I265" s="66" t="s">
        <v>139</v>
      </c>
      <c r="J265" s="69" t="s">
        <v>27</v>
      </c>
      <c r="K265" s="69" t="s">
        <v>137</v>
      </c>
      <c r="L265" s="69" t="s">
        <v>664</v>
      </c>
      <c r="M265" s="69" t="s">
        <v>604</v>
      </c>
      <c r="N265" s="71">
        <v>1.55</v>
      </c>
      <c r="O265" s="74">
        <v>0</v>
      </c>
      <c r="P265" s="175">
        <f t="shared" si="6"/>
        <v>146665.56</v>
      </c>
    </row>
    <row r="266" spans="1:16" ht="14.25" hidden="1" customHeight="1" outlineLevel="1">
      <c r="A266" s="64" t="s">
        <v>1</v>
      </c>
      <c r="B266" s="163" t="s">
        <v>662</v>
      </c>
      <c r="C266" s="174" t="s">
        <v>647</v>
      </c>
      <c r="D266" s="68">
        <v>45716</v>
      </c>
      <c r="E266" s="66">
        <f t="shared" si="3"/>
        <v>2</v>
      </c>
      <c r="F266" s="66">
        <f t="shared" si="4"/>
        <v>2025</v>
      </c>
      <c r="G266" s="67">
        <f t="shared" si="5"/>
        <v>45689</v>
      </c>
      <c r="H266" s="26" t="s">
        <v>138</v>
      </c>
      <c r="I266" s="66" t="s">
        <v>139</v>
      </c>
      <c r="J266" s="69" t="s">
        <v>27</v>
      </c>
      <c r="K266" s="69" t="s">
        <v>137</v>
      </c>
      <c r="L266" s="69" t="s">
        <v>664</v>
      </c>
      <c r="M266" s="69" t="s">
        <v>604</v>
      </c>
      <c r="N266" s="71">
        <v>0.01</v>
      </c>
      <c r="O266" s="74">
        <v>0</v>
      </c>
      <c r="P266" s="175">
        <f t="shared" si="6"/>
        <v>146665.57</v>
      </c>
    </row>
    <row r="267" spans="1:16" ht="14.25" hidden="1" customHeight="1" outlineLevel="1">
      <c r="A267" s="64" t="s">
        <v>1</v>
      </c>
      <c r="B267" s="163" t="s">
        <v>662</v>
      </c>
      <c r="C267" s="174" t="s">
        <v>647</v>
      </c>
      <c r="D267" s="68">
        <v>45716</v>
      </c>
      <c r="E267" s="66">
        <f t="shared" si="3"/>
        <v>2</v>
      </c>
      <c r="F267" s="66">
        <f t="shared" si="4"/>
        <v>2025</v>
      </c>
      <c r="G267" s="67">
        <f t="shared" si="5"/>
        <v>45689</v>
      </c>
      <c r="H267" s="26" t="s">
        <v>138</v>
      </c>
      <c r="I267" s="66" t="s">
        <v>139</v>
      </c>
      <c r="J267" s="69" t="s">
        <v>27</v>
      </c>
      <c r="K267" s="69" t="s">
        <v>137</v>
      </c>
      <c r="L267" s="69" t="s">
        <v>664</v>
      </c>
      <c r="M267" s="69" t="s">
        <v>604</v>
      </c>
      <c r="N267" s="71">
        <v>0.52</v>
      </c>
      <c r="O267" s="74">
        <v>0</v>
      </c>
      <c r="P267" s="175">
        <f t="shared" si="6"/>
        <v>146666.09</v>
      </c>
    </row>
    <row r="268" spans="1:16" ht="14.25" hidden="1" customHeight="1" outlineLevel="1">
      <c r="A268" s="64" t="s">
        <v>1</v>
      </c>
      <c r="B268" s="163" t="s">
        <v>662</v>
      </c>
      <c r="C268" s="174" t="s">
        <v>647</v>
      </c>
      <c r="D268" s="68">
        <v>45716</v>
      </c>
      <c r="E268" s="66">
        <f t="shared" si="3"/>
        <v>2</v>
      </c>
      <c r="F268" s="66">
        <f t="shared" si="4"/>
        <v>2025</v>
      </c>
      <c r="G268" s="67">
        <f t="shared" si="5"/>
        <v>45689</v>
      </c>
      <c r="H268" s="26" t="s">
        <v>45</v>
      </c>
      <c r="I268" s="66" t="s">
        <v>545</v>
      </c>
      <c r="J268" s="69" t="s">
        <v>27</v>
      </c>
      <c r="K268" s="69" t="s">
        <v>137</v>
      </c>
      <c r="L268" s="69" t="s">
        <v>666</v>
      </c>
      <c r="M268" s="69" t="s">
        <v>28</v>
      </c>
      <c r="N268" s="71">
        <v>0</v>
      </c>
      <c r="O268" s="74">
        <v>69.569999999999993</v>
      </c>
      <c r="P268" s="175">
        <f t="shared" si="6"/>
        <v>146596.51999999999</v>
      </c>
    </row>
    <row r="269" spans="1:16" ht="14.25" hidden="1" customHeight="1" outlineLevel="1">
      <c r="A269" s="64" t="s">
        <v>1</v>
      </c>
      <c r="B269" s="163" t="s">
        <v>662</v>
      </c>
      <c r="C269" s="174" t="s">
        <v>647</v>
      </c>
      <c r="D269" s="68">
        <v>45716</v>
      </c>
      <c r="E269" s="66">
        <f t="shared" si="3"/>
        <v>2</v>
      </c>
      <c r="F269" s="66">
        <f t="shared" si="4"/>
        <v>2025</v>
      </c>
      <c r="G269" s="67">
        <f t="shared" si="5"/>
        <v>45689</v>
      </c>
      <c r="H269" s="26" t="s">
        <v>43</v>
      </c>
      <c r="I269" s="66" t="s">
        <v>336</v>
      </c>
      <c r="J269" s="69" t="s">
        <v>27</v>
      </c>
      <c r="K269" s="69" t="s">
        <v>137</v>
      </c>
      <c r="L269" s="69" t="s">
        <v>666</v>
      </c>
      <c r="M269" s="69" t="s">
        <v>28</v>
      </c>
      <c r="N269" s="71">
        <v>0</v>
      </c>
      <c r="O269" s="74">
        <v>3186</v>
      </c>
      <c r="P269" s="175">
        <f t="shared" si="6"/>
        <v>143410.51999999999</v>
      </c>
    </row>
    <row r="270" spans="1:16" ht="14.25" hidden="1" customHeight="1" outlineLevel="1">
      <c r="A270" s="64" t="s">
        <v>1</v>
      </c>
      <c r="B270" s="163" t="s">
        <v>662</v>
      </c>
      <c r="C270" s="174" t="s">
        <v>647</v>
      </c>
      <c r="D270" s="68">
        <v>45716</v>
      </c>
      <c r="E270" s="66">
        <f t="shared" si="3"/>
        <v>2</v>
      </c>
      <c r="F270" s="66">
        <f t="shared" si="4"/>
        <v>2025</v>
      </c>
      <c r="G270" s="67">
        <f t="shared" si="5"/>
        <v>45689</v>
      </c>
      <c r="H270" s="26" t="s">
        <v>102</v>
      </c>
      <c r="I270" s="66" t="s">
        <v>129</v>
      </c>
      <c r="J270" s="69" t="s">
        <v>27</v>
      </c>
      <c r="K270" s="69" t="s">
        <v>137</v>
      </c>
      <c r="L270" s="69" t="s">
        <v>666</v>
      </c>
      <c r="M270" s="69" t="s">
        <v>28</v>
      </c>
      <c r="N270" s="71">
        <v>0</v>
      </c>
      <c r="O270" s="74">
        <v>9</v>
      </c>
      <c r="P270" s="175">
        <f t="shared" si="6"/>
        <v>143401.51999999999</v>
      </c>
    </row>
    <row r="271" spans="1:16" ht="14.25" hidden="1" customHeight="1" outlineLevel="1">
      <c r="A271" s="64" t="s">
        <v>1</v>
      </c>
      <c r="B271" s="163" t="s">
        <v>662</v>
      </c>
      <c r="C271" s="174" t="s">
        <v>647</v>
      </c>
      <c r="D271" s="68">
        <v>45716</v>
      </c>
      <c r="E271" s="66">
        <f t="shared" si="3"/>
        <v>2</v>
      </c>
      <c r="F271" s="66">
        <f t="shared" si="4"/>
        <v>2025</v>
      </c>
      <c r="G271" s="67">
        <f t="shared" si="5"/>
        <v>45689</v>
      </c>
      <c r="H271" s="26" t="s">
        <v>43</v>
      </c>
      <c r="I271" s="66" t="s">
        <v>255</v>
      </c>
      <c r="J271" s="69" t="s">
        <v>27</v>
      </c>
      <c r="K271" s="69" t="s">
        <v>137</v>
      </c>
      <c r="L271" s="69" t="s">
        <v>666</v>
      </c>
      <c r="M271" s="69" t="s">
        <v>28</v>
      </c>
      <c r="N271" s="71">
        <v>0</v>
      </c>
      <c r="O271" s="74">
        <v>89.29</v>
      </c>
      <c r="P271" s="175">
        <f t="shared" si="6"/>
        <v>143312.22999999998</v>
      </c>
    </row>
    <row r="272" spans="1:16" ht="14.25" hidden="1" customHeight="1" outlineLevel="1">
      <c r="A272" s="64" t="s">
        <v>1</v>
      </c>
      <c r="B272" s="163" t="s">
        <v>662</v>
      </c>
      <c r="C272" s="174" t="s">
        <v>647</v>
      </c>
      <c r="D272" s="68">
        <v>45716</v>
      </c>
      <c r="E272" s="66">
        <f t="shared" si="3"/>
        <v>2</v>
      </c>
      <c r="F272" s="66">
        <f t="shared" si="4"/>
        <v>2025</v>
      </c>
      <c r="G272" s="67">
        <f t="shared" si="5"/>
        <v>45689</v>
      </c>
      <c r="H272" s="26" t="s">
        <v>43</v>
      </c>
      <c r="I272" s="66" t="s">
        <v>763</v>
      </c>
      <c r="J272" s="69" t="s">
        <v>27</v>
      </c>
      <c r="K272" s="69" t="s">
        <v>137</v>
      </c>
      <c r="L272" s="69" t="s">
        <v>666</v>
      </c>
      <c r="M272" s="69" t="s">
        <v>28</v>
      </c>
      <c r="N272" s="71">
        <v>0</v>
      </c>
      <c r="O272" s="74">
        <v>2220.5300000000002</v>
      </c>
      <c r="P272" s="175">
        <f t="shared" si="6"/>
        <v>141091.69999999998</v>
      </c>
    </row>
    <row r="273" spans="1:16" ht="14.25" hidden="1" customHeight="1" outlineLevel="1">
      <c r="A273" s="64" t="s">
        <v>1</v>
      </c>
      <c r="B273" s="163" t="s">
        <v>662</v>
      </c>
      <c r="C273" s="174" t="s">
        <v>647</v>
      </c>
      <c r="D273" s="68">
        <v>45716</v>
      </c>
      <c r="E273" s="66">
        <f t="shared" si="3"/>
        <v>2</v>
      </c>
      <c r="F273" s="66">
        <f t="shared" si="4"/>
        <v>2025</v>
      </c>
      <c r="G273" s="67">
        <f t="shared" si="5"/>
        <v>45689</v>
      </c>
      <c r="H273" s="26" t="s">
        <v>43</v>
      </c>
      <c r="I273" s="66" t="s">
        <v>282</v>
      </c>
      <c r="J273" s="69" t="s">
        <v>27</v>
      </c>
      <c r="K273" s="69" t="s">
        <v>137</v>
      </c>
      <c r="L273" s="69" t="s">
        <v>666</v>
      </c>
      <c r="M273" s="69" t="s">
        <v>28</v>
      </c>
      <c r="N273" s="71">
        <v>0</v>
      </c>
      <c r="O273" s="74">
        <v>2884.43</v>
      </c>
      <c r="P273" s="175">
        <f t="shared" si="6"/>
        <v>138207.26999999999</v>
      </c>
    </row>
    <row r="274" spans="1:16" ht="14.25" hidden="1" customHeight="1" outlineLevel="1">
      <c r="A274" s="64" t="s">
        <v>1</v>
      </c>
      <c r="B274" s="163" t="s">
        <v>662</v>
      </c>
      <c r="C274" s="174" t="s">
        <v>647</v>
      </c>
      <c r="D274" s="68">
        <v>45716</v>
      </c>
      <c r="E274" s="66">
        <f t="shared" si="3"/>
        <v>2</v>
      </c>
      <c r="F274" s="66">
        <f t="shared" si="4"/>
        <v>2025</v>
      </c>
      <c r="G274" s="67">
        <f t="shared" si="5"/>
        <v>45689</v>
      </c>
      <c r="H274" s="26" t="s">
        <v>43</v>
      </c>
      <c r="I274" s="66" t="s">
        <v>283</v>
      </c>
      <c r="J274" s="69" t="s">
        <v>27</v>
      </c>
      <c r="K274" s="69" t="s">
        <v>137</v>
      </c>
      <c r="L274" s="69" t="s">
        <v>666</v>
      </c>
      <c r="M274" s="69" t="s">
        <v>28</v>
      </c>
      <c r="N274" s="71">
        <v>0</v>
      </c>
      <c r="O274" s="74">
        <v>2548.98</v>
      </c>
      <c r="P274" s="175">
        <f t="shared" si="6"/>
        <v>135658.28999999998</v>
      </c>
    </row>
    <row r="275" spans="1:16" ht="14.25" hidden="1" customHeight="1" outlineLevel="1">
      <c r="A275" s="64" t="s">
        <v>1</v>
      </c>
      <c r="B275" s="163" t="s">
        <v>662</v>
      </c>
      <c r="C275" s="174" t="s">
        <v>647</v>
      </c>
      <c r="D275" s="68">
        <v>45716</v>
      </c>
      <c r="E275" s="66">
        <f t="shared" si="3"/>
        <v>2</v>
      </c>
      <c r="F275" s="66">
        <f t="shared" si="4"/>
        <v>2025</v>
      </c>
      <c r="G275" s="67">
        <f t="shared" si="5"/>
        <v>45689</v>
      </c>
      <c r="H275" s="26" t="s">
        <v>43</v>
      </c>
      <c r="I275" s="66" t="s">
        <v>284</v>
      </c>
      <c r="J275" s="69" t="s">
        <v>27</v>
      </c>
      <c r="K275" s="69" t="s">
        <v>137</v>
      </c>
      <c r="L275" s="69" t="s">
        <v>666</v>
      </c>
      <c r="M275" s="69" t="s">
        <v>28</v>
      </c>
      <c r="N275" s="71">
        <v>0</v>
      </c>
      <c r="O275" s="74">
        <v>1633.8</v>
      </c>
      <c r="P275" s="175">
        <f t="shared" si="6"/>
        <v>134024.49</v>
      </c>
    </row>
    <row r="276" spans="1:16" ht="14.25" hidden="1" customHeight="1" outlineLevel="1">
      <c r="A276" s="64" t="s">
        <v>1</v>
      </c>
      <c r="B276" s="163" t="s">
        <v>662</v>
      </c>
      <c r="C276" s="174" t="s">
        <v>647</v>
      </c>
      <c r="D276" s="68">
        <v>45716</v>
      </c>
      <c r="E276" s="66">
        <f t="shared" si="3"/>
        <v>2</v>
      </c>
      <c r="F276" s="66">
        <f t="shared" si="4"/>
        <v>2025</v>
      </c>
      <c r="G276" s="67">
        <f t="shared" si="5"/>
        <v>45689</v>
      </c>
      <c r="H276" s="26" t="s">
        <v>43</v>
      </c>
      <c r="I276" s="66" t="s">
        <v>685</v>
      </c>
      <c r="J276" s="69" t="s">
        <v>27</v>
      </c>
      <c r="K276" s="69" t="s">
        <v>137</v>
      </c>
      <c r="L276" s="69" t="s">
        <v>666</v>
      </c>
      <c r="M276" s="69" t="s">
        <v>28</v>
      </c>
      <c r="N276" s="71">
        <v>0</v>
      </c>
      <c r="O276" s="74">
        <v>40.94</v>
      </c>
      <c r="P276" s="175">
        <f t="shared" si="6"/>
        <v>133983.54999999999</v>
      </c>
    </row>
    <row r="277" spans="1:16" ht="14.25" hidden="1" customHeight="1" outlineLevel="1">
      <c r="A277" s="64" t="s">
        <v>1</v>
      </c>
      <c r="B277" s="163" t="s">
        <v>662</v>
      </c>
      <c r="C277" s="174" t="s">
        <v>647</v>
      </c>
      <c r="D277" s="68">
        <v>45716</v>
      </c>
      <c r="E277" s="66">
        <f t="shared" si="3"/>
        <v>2</v>
      </c>
      <c r="F277" s="66">
        <f t="shared" si="4"/>
        <v>2025</v>
      </c>
      <c r="G277" s="67">
        <f t="shared" si="5"/>
        <v>45689</v>
      </c>
      <c r="H277" s="26" t="s">
        <v>43</v>
      </c>
      <c r="I277" s="66" t="s">
        <v>284</v>
      </c>
      <c r="J277" s="69" t="s">
        <v>27</v>
      </c>
      <c r="K277" s="69" t="s">
        <v>137</v>
      </c>
      <c r="L277" s="69" t="s">
        <v>666</v>
      </c>
      <c r="M277" s="69" t="s">
        <v>28</v>
      </c>
      <c r="N277" s="71">
        <v>0</v>
      </c>
      <c r="O277" s="74">
        <v>2051.4499999999998</v>
      </c>
      <c r="P277" s="175">
        <f t="shared" si="6"/>
        <v>131932.09999999998</v>
      </c>
    </row>
    <row r="278" spans="1:16" ht="14.25" hidden="1" customHeight="1" outlineLevel="1">
      <c r="A278" s="64" t="s">
        <v>1</v>
      </c>
      <c r="B278" s="163" t="s">
        <v>662</v>
      </c>
      <c r="C278" s="174" t="s">
        <v>647</v>
      </c>
      <c r="D278" s="68">
        <v>45716</v>
      </c>
      <c r="E278" s="66">
        <f t="shared" ref="E278:E532" si="7">MONTH(D278)</f>
        <v>2</v>
      </c>
      <c r="F278" s="66">
        <f t="shared" ref="F278:F532" si="8">YEAR(D278)</f>
        <v>2025</v>
      </c>
      <c r="G278" s="67">
        <f t="shared" ref="G278:G532" si="9">(E278&amp;"/"&amp;F278)*1</f>
        <v>45689</v>
      </c>
      <c r="H278" s="26" t="s">
        <v>43</v>
      </c>
      <c r="I278" s="66" t="s">
        <v>686</v>
      </c>
      <c r="J278" s="69" t="s">
        <v>27</v>
      </c>
      <c r="K278" s="69" t="s">
        <v>137</v>
      </c>
      <c r="L278" s="69" t="s">
        <v>666</v>
      </c>
      <c r="M278" s="69" t="s">
        <v>28</v>
      </c>
      <c r="N278" s="71">
        <v>0</v>
      </c>
      <c r="O278" s="74">
        <v>4893.4399999999996</v>
      </c>
      <c r="P278" s="175">
        <f t="shared" si="6"/>
        <v>127038.65999999997</v>
      </c>
    </row>
    <row r="279" spans="1:16" ht="14.25" hidden="1" customHeight="1" outlineLevel="1">
      <c r="A279" s="64" t="s">
        <v>1</v>
      </c>
      <c r="B279" s="163" t="s">
        <v>662</v>
      </c>
      <c r="C279" s="174" t="s">
        <v>647</v>
      </c>
      <c r="D279" s="68">
        <v>45716</v>
      </c>
      <c r="E279" s="66">
        <f t="shared" si="7"/>
        <v>2</v>
      </c>
      <c r="F279" s="66">
        <f t="shared" si="8"/>
        <v>2025</v>
      </c>
      <c r="G279" s="67">
        <f t="shared" si="9"/>
        <v>45689</v>
      </c>
      <c r="H279" s="26" t="s">
        <v>43</v>
      </c>
      <c r="I279" s="66" t="s">
        <v>261</v>
      </c>
      <c r="J279" s="69" t="s">
        <v>27</v>
      </c>
      <c r="K279" s="69" t="s">
        <v>137</v>
      </c>
      <c r="L279" s="69" t="s">
        <v>666</v>
      </c>
      <c r="M279" s="69" t="s">
        <v>28</v>
      </c>
      <c r="N279" s="71">
        <v>0</v>
      </c>
      <c r="O279" s="74">
        <v>1371.01</v>
      </c>
      <c r="P279" s="175">
        <f t="shared" ref="P279:P533" si="10">P278+N279-O279</f>
        <v>125667.64999999998</v>
      </c>
    </row>
    <row r="280" spans="1:16" ht="14.25" hidden="1" customHeight="1" outlineLevel="1">
      <c r="A280" s="64" t="s">
        <v>1</v>
      </c>
      <c r="B280" s="163" t="s">
        <v>662</v>
      </c>
      <c r="C280" s="174" t="s">
        <v>647</v>
      </c>
      <c r="D280" s="68">
        <v>45716</v>
      </c>
      <c r="E280" s="66">
        <f t="shared" si="7"/>
        <v>2</v>
      </c>
      <c r="F280" s="66">
        <f t="shared" si="8"/>
        <v>2025</v>
      </c>
      <c r="G280" s="67">
        <f t="shared" si="9"/>
        <v>45689</v>
      </c>
      <c r="H280" s="26" t="s">
        <v>43</v>
      </c>
      <c r="I280" s="66" t="s">
        <v>288</v>
      </c>
      <c r="J280" s="69" t="s">
        <v>27</v>
      </c>
      <c r="K280" s="69" t="s">
        <v>137</v>
      </c>
      <c r="L280" s="69" t="s">
        <v>666</v>
      </c>
      <c r="M280" s="69" t="s">
        <v>28</v>
      </c>
      <c r="N280" s="71">
        <v>0</v>
      </c>
      <c r="O280" s="74">
        <v>4202.34</v>
      </c>
      <c r="P280" s="175">
        <f t="shared" si="10"/>
        <v>121465.30999999998</v>
      </c>
    </row>
    <row r="281" spans="1:16" ht="14.25" hidden="1" customHeight="1" outlineLevel="1">
      <c r="A281" s="64" t="s">
        <v>1</v>
      </c>
      <c r="B281" s="163" t="s">
        <v>662</v>
      </c>
      <c r="C281" s="174" t="s">
        <v>647</v>
      </c>
      <c r="D281" s="68">
        <v>45716</v>
      </c>
      <c r="E281" s="66">
        <f t="shared" si="7"/>
        <v>2</v>
      </c>
      <c r="F281" s="66">
        <f t="shared" si="8"/>
        <v>2025</v>
      </c>
      <c r="G281" s="67">
        <f t="shared" si="9"/>
        <v>45689</v>
      </c>
      <c r="H281" s="26" t="s">
        <v>43</v>
      </c>
      <c r="I281" s="66" t="s">
        <v>263</v>
      </c>
      <c r="J281" s="69" t="s">
        <v>27</v>
      </c>
      <c r="K281" s="69" t="s">
        <v>137</v>
      </c>
      <c r="L281" s="69" t="s">
        <v>666</v>
      </c>
      <c r="M281" s="69" t="s">
        <v>28</v>
      </c>
      <c r="N281" s="71">
        <v>0</v>
      </c>
      <c r="O281" s="74">
        <v>1008.23</v>
      </c>
      <c r="P281" s="175">
        <f t="shared" si="10"/>
        <v>120457.07999999999</v>
      </c>
    </row>
    <row r="282" spans="1:16" ht="14.25" hidden="1" customHeight="1" outlineLevel="1">
      <c r="A282" s="64" t="s">
        <v>1</v>
      </c>
      <c r="B282" s="163" t="s">
        <v>662</v>
      </c>
      <c r="C282" s="174" t="s">
        <v>647</v>
      </c>
      <c r="D282" s="68">
        <v>45716</v>
      </c>
      <c r="E282" s="66">
        <f t="shared" si="7"/>
        <v>2</v>
      </c>
      <c r="F282" s="66">
        <f t="shared" si="8"/>
        <v>2025</v>
      </c>
      <c r="G282" s="67">
        <f t="shared" si="9"/>
        <v>45689</v>
      </c>
      <c r="H282" s="26" t="s">
        <v>43</v>
      </c>
      <c r="I282" s="66" t="s">
        <v>689</v>
      </c>
      <c r="J282" s="69" t="s">
        <v>27</v>
      </c>
      <c r="K282" s="69" t="s">
        <v>137</v>
      </c>
      <c r="L282" s="69" t="s">
        <v>666</v>
      </c>
      <c r="M282" s="69" t="s">
        <v>28</v>
      </c>
      <c r="N282" s="71">
        <v>0</v>
      </c>
      <c r="O282" s="74">
        <v>1020.7</v>
      </c>
      <c r="P282" s="175">
        <f t="shared" si="10"/>
        <v>119436.37999999999</v>
      </c>
    </row>
    <row r="283" spans="1:16" ht="14.25" hidden="1" customHeight="1" outlineLevel="1">
      <c r="A283" s="64" t="s">
        <v>1</v>
      </c>
      <c r="B283" s="163" t="s">
        <v>662</v>
      </c>
      <c r="C283" s="174" t="s">
        <v>647</v>
      </c>
      <c r="D283" s="68">
        <v>45716</v>
      </c>
      <c r="E283" s="66">
        <f t="shared" si="7"/>
        <v>2</v>
      </c>
      <c r="F283" s="66">
        <f t="shared" si="8"/>
        <v>2025</v>
      </c>
      <c r="G283" s="67">
        <f t="shared" si="9"/>
        <v>45689</v>
      </c>
      <c r="H283" s="26" t="s">
        <v>43</v>
      </c>
      <c r="I283" s="66" t="s">
        <v>286</v>
      </c>
      <c r="J283" s="69" t="s">
        <v>27</v>
      </c>
      <c r="K283" s="69" t="s">
        <v>137</v>
      </c>
      <c r="L283" s="69" t="s">
        <v>666</v>
      </c>
      <c r="M283" s="69" t="s">
        <v>28</v>
      </c>
      <c r="N283" s="71">
        <v>0</v>
      </c>
      <c r="O283" s="74">
        <v>1623.82</v>
      </c>
      <c r="P283" s="175">
        <f t="shared" si="10"/>
        <v>117812.55999999998</v>
      </c>
    </row>
    <row r="284" spans="1:16" ht="14.25" hidden="1" customHeight="1" outlineLevel="1">
      <c r="A284" s="64" t="s">
        <v>1</v>
      </c>
      <c r="B284" s="163" t="s">
        <v>662</v>
      </c>
      <c r="C284" s="174" t="s">
        <v>647</v>
      </c>
      <c r="D284" s="68">
        <v>45716</v>
      </c>
      <c r="E284" s="66">
        <f t="shared" si="7"/>
        <v>2</v>
      </c>
      <c r="F284" s="66">
        <f t="shared" si="8"/>
        <v>2025</v>
      </c>
      <c r="G284" s="67">
        <f t="shared" si="9"/>
        <v>45689</v>
      </c>
      <c r="H284" s="26" t="s">
        <v>43</v>
      </c>
      <c r="I284" s="66" t="s">
        <v>267</v>
      </c>
      <c r="J284" s="69" t="s">
        <v>27</v>
      </c>
      <c r="K284" s="69" t="s">
        <v>137</v>
      </c>
      <c r="L284" s="69" t="s">
        <v>666</v>
      </c>
      <c r="M284" s="69" t="s">
        <v>28</v>
      </c>
      <c r="N284" s="71">
        <v>0</v>
      </c>
      <c r="O284" s="74">
        <v>626.36</v>
      </c>
      <c r="P284" s="175">
        <f t="shared" si="10"/>
        <v>117186.19999999998</v>
      </c>
    </row>
    <row r="285" spans="1:16" ht="14.25" hidden="1" customHeight="1" outlineLevel="1">
      <c r="A285" s="64" t="s">
        <v>1</v>
      </c>
      <c r="B285" s="163" t="s">
        <v>662</v>
      </c>
      <c r="C285" s="174" t="s">
        <v>647</v>
      </c>
      <c r="D285" s="68">
        <v>45716</v>
      </c>
      <c r="E285" s="66">
        <f t="shared" si="7"/>
        <v>2</v>
      </c>
      <c r="F285" s="66">
        <f t="shared" si="8"/>
        <v>2025</v>
      </c>
      <c r="G285" s="67">
        <f t="shared" si="9"/>
        <v>45689</v>
      </c>
      <c r="H285" s="26" t="s">
        <v>43</v>
      </c>
      <c r="I285" s="66" t="s">
        <v>289</v>
      </c>
      <c r="J285" s="69" t="s">
        <v>27</v>
      </c>
      <c r="K285" s="69" t="s">
        <v>137</v>
      </c>
      <c r="L285" s="69" t="s">
        <v>666</v>
      </c>
      <c r="M285" s="69" t="s">
        <v>28</v>
      </c>
      <c r="N285" s="71">
        <v>0</v>
      </c>
      <c r="O285" s="74">
        <v>3582.25</v>
      </c>
      <c r="P285" s="175">
        <f t="shared" si="10"/>
        <v>113603.94999999998</v>
      </c>
    </row>
    <row r="286" spans="1:16" ht="14.25" hidden="1" customHeight="1" outlineLevel="1">
      <c r="A286" s="64" t="s">
        <v>1</v>
      </c>
      <c r="B286" s="163" t="s">
        <v>662</v>
      </c>
      <c r="C286" s="174" t="s">
        <v>647</v>
      </c>
      <c r="D286" s="68">
        <v>45716</v>
      </c>
      <c r="E286" s="66">
        <f t="shared" si="7"/>
        <v>2</v>
      </c>
      <c r="F286" s="66">
        <f t="shared" si="8"/>
        <v>2025</v>
      </c>
      <c r="G286" s="67">
        <f t="shared" si="9"/>
        <v>45689</v>
      </c>
      <c r="H286" s="26" t="s">
        <v>43</v>
      </c>
      <c r="I286" s="66" t="s">
        <v>290</v>
      </c>
      <c r="J286" s="69" t="s">
        <v>27</v>
      </c>
      <c r="K286" s="69" t="s">
        <v>137</v>
      </c>
      <c r="L286" s="69" t="s">
        <v>666</v>
      </c>
      <c r="M286" s="69" t="s">
        <v>28</v>
      </c>
      <c r="N286" s="71">
        <v>0</v>
      </c>
      <c r="O286" s="74">
        <v>1842.77</v>
      </c>
      <c r="P286" s="175">
        <f t="shared" si="10"/>
        <v>111761.17999999998</v>
      </c>
    </row>
    <row r="287" spans="1:16" ht="14.25" hidden="1" customHeight="1" outlineLevel="1">
      <c r="A287" s="64" t="s">
        <v>1</v>
      </c>
      <c r="B287" s="163" t="s">
        <v>662</v>
      </c>
      <c r="C287" s="174" t="s">
        <v>647</v>
      </c>
      <c r="D287" s="68">
        <v>45716</v>
      </c>
      <c r="E287" s="66">
        <f t="shared" si="7"/>
        <v>2</v>
      </c>
      <c r="F287" s="66">
        <f t="shared" si="8"/>
        <v>2025</v>
      </c>
      <c r="G287" s="67">
        <f t="shared" si="9"/>
        <v>45689</v>
      </c>
      <c r="H287" s="26" t="s">
        <v>43</v>
      </c>
      <c r="I287" s="66" t="s">
        <v>291</v>
      </c>
      <c r="J287" s="69" t="s">
        <v>27</v>
      </c>
      <c r="K287" s="69" t="s">
        <v>137</v>
      </c>
      <c r="L287" s="69" t="s">
        <v>666</v>
      </c>
      <c r="M287" s="69" t="s">
        <v>28</v>
      </c>
      <c r="N287" s="71">
        <v>0</v>
      </c>
      <c r="O287" s="74">
        <v>4600.1000000000004</v>
      </c>
      <c r="P287" s="175">
        <f t="shared" si="10"/>
        <v>107161.07999999997</v>
      </c>
    </row>
    <row r="288" spans="1:16" ht="14.25" hidden="1" customHeight="1" outlineLevel="1">
      <c r="A288" s="64" t="s">
        <v>1</v>
      </c>
      <c r="B288" s="163" t="s">
        <v>662</v>
      </c>
      <c r="C288" s="174" t="s">
        <v>647</v>
      </c>
      <c r="D288" s="68">
        <v>45716</v>
      </c>
      <c r="E288" s="66">
        <f t="shared" si="7"/>
        <v>2</v>
      </c>
      <c r="F288" s="66">
        <f t="shared" si="8"/>
        <v>2025</v>
      </c>
      <c r="G288" s="67">
        <f t="shared" si="9"/>
        <v>45689</v>
      </c>
      <c r="H288" s="26" t="s">
        <v>102</v>
      </c>
      <c r="I288" s="66" t="s">
        <v>682</v>
      </c>
      <c r="J288" s="69" t="s">
        <v>27</v>
      </c>
      <c r="K288" s="69" t="s">
        <v>137</v>
      </c>
      <c r="L288" s="69" t="s">
        <v>666</v>
      </c>
      <c r="M288" s="69" t="s">
        <v>28</v>
      </c>
      <c r="N288" s="71">
        <v>0</v>
      </c>
      <c r="O288" s="74">
        <v>13.1</v>
      </c>
      <c r="P288" s="175">
        <f t="shared" si="10"/>
        <v>107147.97999999997</v>
      </c>
    </row>
    <row r="289" spans="1:16" ht="14.25" hidden="1" customHeight="1" outlineLevel="1">
      <c r="A289" s="64" t="s">
        <v>1</v>
      </c>
      <c r="B289" s="163" t="s">
        <v>662</v>
      </c>
      <c r="C289" s="174" t="s">
        <v>647</v>
      </c>
      <c r="D289" s="68">
        <v>45716</v>
      </c>
      <c r="E289" s="66">
        <f t="shared" si="7"/>
        <v>2</v>
      </c>
      <c r="F289" s="66">
        <f t="shared" si="8"/>
        <v>2025</v>
      </c>
      <c r="G289" s="67">
        <f t="shared" si="9"/>
        <v>45689</v>
      </c>
      <c r="H289" s="26" t="s">
        <v>42</v>
      </c>
      <c r="I289" s="66" t="s">
        <v>764</v>
      </c>
      <c r="J289" s="69" t="s">
        <v>27</v>
      </c>
      <c r="K289" s="69" t="s">
        <v>137</v>
      </c>
      <c r="L289" s="69" t="s">
        <v>666</v>
      </c>
      <c r="M289" s="69" t="s">
        <v>28</v>
      </c>
      <c r="N289" s="71">
        <v>0</v>
      </c>
      <c r="O289" s="74">
        <v>1002.32</v>
      </c>
      <c r="P289" s="175">
        <f t="shared" si="10"/>
        <v>106145.65999999996</v>
      </c>
    </row>
    <row r="290" spans="1:16" ht="14.25" hidden="1" customHeight="1" outlineLevel="1">
      <c r="A290" s="64" t="s">
        <v>1</v>
      </c>
      <c r="B290" s="163" t="s">
        <v>662</v>
      </c>
      <c r="C290" s="174" t="s">
        <v>647</v>
      </c>
      <c r="D290" s="68">
        <v>45716</v>
      </c>
      <c r="E290" s="66">
        <f t="shared" si="7"/>
        <v>2</v>
      </c>
      <c r="F290" s="66">
        <f t="shared" si="8"/>
        <v>2025</v>
      </c>
      <c r="G290" s="67">
        <f t="shared" si="9"/>
        <v>45689</v>
      </c>
      <c r="H290" s="26" t="s">
        <v>142</v>
      </c>
      <c r="I290" s="66" t="s">
        <v>765</v>
      </c>
      <c r="J290" s="69" t="s">
        <v>27</v>
      </c>
      <c r="K290" s="69" t="s">
        <v>137</v>
      </c>
      <c r="L290" s="69" t="s">
        <v>664</v>
      </c>
      <c r="M290" s="69" t="s">
        <v>28</v>
      </c>
      <c r="N290" s="71">
        <v>0</v>
      </c>
      <c r="O290" s="74">
        <v>2594.2399999999998</v>
      </c>
      <c r="P290" s="175">
        <f t="shared" si="10"/>
        <v>103551.41999999995</v>
      </c>
    </row>
    <row r="291" spans="1:16" ht="14.25" customHeight="1" outlineLevel="1">
      <c r="A291" s="64" t="s">
        <v>1</v>
      </c>
      <c r="B291" s="163" t="s">
        <v>662</v>
      </c>
      <c r="C291" s="174" t="s">
        <v>647</v>
      </c>
      <c r="D291" s="68">
        <v>45721</v>
      </c>
      <c r="E291" s="66">
        <f t="shared" si="7"/>
        <v>3</v>
      </c>
      <c r="F291" s="66">
        <f t="shared" si="8"/>
        <v>2025</v>
      </c>
      <c r="G291" s="67">
        <f t="shared" si="9"/>
        <v>45717</v>
      </c>
      <c r="H291" s="26" t="s">
        <v>667</v>
      </c>
      <c r="I291" s="66" t="s">
        <v>766</v>
      </c>
      <c r="J291" s="69" t="s">
        <v>27</v>
      </c>
      <c r="K291" s="69" t="s">
        <v>137</v>
      </c>
      <c r="L291" s="69" t="s">
        <v>666</v>
      </c>
      <c r="M291" s="69" t="s">
        <v>604</v>
      </c>
      <c r="N291" s="71">
        <v>2000</v>
      </c>
      <c r="O291" s="74">
        <v>0</v>
      </c>
      <c r="P291" s="175">
        <f t="shared" si="10"/>
        <v>105551.41999999995</v>
      </c>
    </row>
    <row r="292" spans="1:16" ht="14.25" customHeight="1" outlineLevel="1">
      <c r="A292" s="64" t="s">
        <v>1</v>
      </c>
      <c r="B292" s="163" t="s">
        <v>662</v>
      </c>
      <c r="C292" s="174" t="s">
        <v>647</v>
      </c>
      <c r="D292" s="68">
        <v>45721</v>
      </c>
      <c r="E292" s="66">
        <f t="shared" si="7"/>
        <v>3</v>
      </c>
      <c r="F292" s="66">
        <f t="shared" si="8"/>
        <v>2025</v>
      </c>
      <c r="G292" s="67">
        <f t="shared" si="9"/>
        <v>45717</v>
      </c>
      <c r="H292" s="26" t="s">
        <v>667</v>
      </c>
      <c r="I292" s="66" t="s">
        <v>767</v>
      </c>
      <c r="J292" s="69" t="s">
        <v>27</v>
      </c>
      <c r="K292" s="69" t="s">
        <v>137</v>
      </c>
      <c r="L292" s="69" t="s">
        <v>666</v>
      </c>
      <c r="M292" s="69" t="s">
        <v>604</v>
      </c>
      <c r="N292" s="71">
        <v>1900</v>
      </c>
      <c r="O292" s="74">
        <v>0</v>
      </c>
      <c r="P292" s="175">
        <f t="shared" si="10"/>
        <v>107451.41999999995</v>
      </c>
    </row>
    <row r="293" spans="1:16" ht="14.25" customHeight="1" outlineLevel="1">
      <c r="A293" s="64" t="s">
        <v>1</v>
      </c>
      <c r="B293" s="163" t="s">
        <v>662</v>
      </c>
      <c r="C293" s="174" t="s">
        <v>647</v>
      </c>
      <c r="D293" s="68">
        <v>45721</v>
      </c>
      <c r="E293" s="66">
        <f t="shared" si="7"/>
        <v>3</v>
      </c>
      <c r="F293" s="66">
        <f t="shared" si="8"/>
        <v>2025</v>
      </c>
      <c r="G293" s="67">
        <f t="shared" si="9"/>
        <v>45717</v>
      </c>
      <c r="H293" s="26" t="s">
        <v>667</v>
      </c>
      <c r="I293" s="66" t="s">
        <v>768</v>
      </c>
      <c r="J293" s="69" t="s">
        <v>27</v>
      </c>
      <c r="K293" s="69" t="s">
        <v>137</v>
      </c>
      <c r="L293" s="69" t="s">
        <v>666</v>
      </c>
      <c r="M293" s="69" t="s">
        <v>604</v>
      </c>
      <c r="N293" s="71">
        <v>1900</v>
      </c>
      <c r="O293" s="74">
        <v>0</v>
      </c>
      <c r="P293" s="175">
        <f t="shared" si="10"/>
        <v>109351.41999999995</v>
      </c>
    </row>
    <row r="294" spans="1:16" ht="14.25" customHeight="1" outlineLevel="1">
      <c r="A294" s="64" t="s">
        <v>1</v>
      </c>
      <c r="B294" s="163" t="s">
        <v>662</v>
      </c>
      <c r="C294" s="174" t="s">
        <v>647</v>
      </c>
      <c r="D294" s="68">
        <v>45721</v>
      </c>
      <c r="E294" s="66">
        <f t="shared" si="7"/>
        <v>3</v>
      </c>
      <c r="F294" s="66">
        <f t="shared" si="8"/>
        <v>2025</v>
      </c>
      <c r="G294" s="67">
        <f t="shared" si="9"/>
        <v>45717</v>
      </c>
      <c r="H294" s="26" t="s">
        <v>667</v>
      </c>
      <c r="I294" s="66" t="s">
        <v>769</v>
      </c>
      <c r="J294" s="69" t="s">
        <v>27</v>
      </c>
      <c r="K294" s="69" t="s">
        <v>137</v>
      </c>
      <c r="L294" s="69" t="s">
        <v>666</v>
      </c>
      <c r="M294" s="69" t="s">
        <v>604</v>
      </c>
      <c r="N294" s="71">
        <v>1900</v>
      </c>
      <c r="O294" s="74">
        <v>0</v>
      </c>
      <c r="P294" s="175">
        <f t="shared" si="10"/>
        <v>111251.41999999995</v>
      </c>
    </row>
    <row r="295" spans="1:16" ht="14.25" customHeight="1" outlineLevel="1">
      <c r="A295" s="64" t="s">
        <v>1</v>
      </c>
      <c r="B295" s="163" t="s">
        <v>662</v>
      </c>
      <c r="C295" s="174" t="s">
        <v>647</v>
      </c>
      <c r="D295" s="68">
        <v>45721</v>
      </c>
      <c r="E295" s="66">
        <f t="shared" si="7"/>
        <v>3</v>
      </c>
      <c r="F295" s="66">
        <f t="shared" si="8"/>
        <v>2025</v>
      </c>
      <c r="G295" s="67">
        <f t="shared" si="9"/>
        <v>45717</v>
      </c>
      <c r="H295" s="26" t="s">
        <v>667</v>
      </c>
      <c r="I295" s="66" t="s">
        <v>770</v>
      </c>
      <c r="J295" s="69" t="s">
        <v>27</v>
      </c>
      <c r="K295" s="69" t="s">
        <v>137</v>
      </c>
      <c r="L295" s="69" t="s">
        <v>666</v>
      </c>
      <c r="M295" s="69" t="s">
        <v>604</v>
      </c>
      <c r="N295" s="71">
        <v>2000</v>
      </c>
      <c r="O295" s="74">
        <v>0</v>
      </c>
      <c r="P295" s="175">
        <f t="shared" si="10"/>
        <v>113251.41999999995</v>
      </c>
    </row>
    <row r="296" spans="1:16" ht="14.25" customHeight="1" outlineLevel="1">
      <c r="A296" s="64" t="s">
        <v>1</v>
      </c>
      <c r="B296" s="163" t="s">
        <v>662</v>
      </c>
      <c r="C296" s="174" t="s">
        <v>647</v>
      </c>
      <c r="D296" s="68">
        <v>45721</v>
      </c>
      <c r="E296" s="66">
        <f t="shared" si="7"/>
        <v>3</v>
      </c>
      <c r="F296" s="66">
        <f t="shared" si="8"/>
        <v>2025</v>
      </c>
      <c r="G296" s="67">
        <f t="shared" si="9"/>
        <v>45717</v>
      </c>
      <c r="H296" s="26" t="s">
        <v>667</v>
      </c>
      <c r="I296" s="66" t="s">
        <v>771</v>
      </c>
      <c r="J296" s="69" t="s">
        <v>27</v>
      </c>
      <c r="K296" s="69" t="s">
        <v>137</v>
      </c>
      <c r="L296" s="69" t="s">
        <v>666</v>
      </c>
      <c r="M296" s="69" t="s">
        <v>604</v>
      </c>
      <c r="N296" s="71">
        <v>2000</v>
      </c>
      <c r="O296" s="74">
        <v>0</v>
      </c>
      <c r="P296" s="175">
        <f t="shared" si="10"/>
        <v>115251.41999999995</v>
      </c>
    </row>
    <row r="297" spans="1:16" ht="14.25" customHeight="1" outlineLevel="1">
      <c r="A297" s="64" t="s">
        <v>1</v>
      </c>
      <c r="B297" s="163" t="s">
        <v>662</v>
      </c>
      <c r="C297" s="174" t="s">
        <v>647</v>
      </c>
      <c r="D297" s="68">
        <v>45721</v>
      </c>
      <c r="E297" s="66">
        <f t="shared" si="7"/>
        <v>3</v>
      </c>
      <c r="F297" s="66">
        <f t="shared" si="8"/>
        <v>2025</v>
      </c>
      <c r="G297" s="67">
        <f t="shared" si="9"/>
        <v>45717</v>
      </c>
      <c r="H297" s="26" t="s">
        <v>667</v>
      </c>
      <c r="I297" s="66" t="s">
        <v>772</v>
      </c>
      <c r="J297" s="69" t="s">
        <v>27</v>
      </c>
      <c r="K297" s="69" t="s">
        <v>137</v>
      </c>
      <c r="L297" s="69" t="s">
        <v>666</v>
      </c>
      <c r="M297" s="69" t="s">
        <v>604</v>
      </c>
      <c r="N297" s="71">
        <v>1900</v>
      </c>
      <c r="O297" s="74">
        <v>0</v>
      </c>
      <c r="P297" s="175">
        <f t="shared" si="10"/>
        <v>117151.41999999995</v>
      </c>
    </row>
    <row r="298" spans="1:16" ht="14.25" customHeight="1" outlineLevel="1">
      <c r="A298" s="64" t="s">
        <v>1</v>
      </c>
      <c r="B298" s="163" t="s">
        <v>662</v>
      </c>
      <c r="C298" s="174" t="s">
        <v>647</v>
      </c>
      <c r="D298" s="68">
        <v>45721</v>
      </c>
      <c r="E298" s="66">
        <f t="shared" si="7"/>
        <v>3</v>
      </c>
      <c r="F298" s="66">
        <f t="shared" si="8"/>
        <v>2025</v>
      </c>
      <c r="G298" s="67">
        <f t="shared" si="9"/>
        <v>45717</v>
      </c>
      <c r="H298" s="26" t="s">
        <v>667</v>
      </c>
      <c r="I298" s="66" t="s">
        <v>773</v>
      </c>
      <c r="J298" s="69" t="s">
        <v>27</v>
      </c>
      <c r="K298" s="69" t="s">
        <v>137</v>
      </c>
      <c r="L298" s="69" t="s">
        <v>666</v>
      </c>
      <c r="M298" s="69" t="s">
        <v>604</v>
      </c>
      <c r="N298" s="71">
        <v>652</v>
      </c>
      <c r="O298" s="74">
        <v>0</v>
      </c>
      <c r="P298" s="175">
        <f t="shared" si="10"/>
        <v>117803.41999999995</v>
      </c>
    </row>
    <row r="299" spans="1:16" ht="14.25" customHeight="1" outlineLevel="1">
      <c r="A299" s="64" t="s">
        <v>1</v>
      </c>
      <c r="B299" s="163" t="s">
        <v>662</v>
      </c>
      <c r="C299" s="174" t="s">
        <v>647</v>
      </c>
      <c r="D299" s="68">
        <v>45721</v>
      </c>
      <c r="E299" s="66">
        <f t="shared" si="7"/>
        <v>3</v>
      </c>
      <c r="F299" s="66">
        <f t="shared" si="8"/>
        <v>2025</v>
      </c>
      <c r="G299" s="67">
        <f t="shared" si="9"/>
        <v>45717</v>
      </c>
      <c r="H299" s="26" t="s">
        <v>667</v>
      </c>
      <c r="I299" s="66" t="s">
        <v>774</v>
      </c>
      <c r="J299" s="69" t="s">
        <v>27</v>
      </c>
      <c r="K299" s="69" t="s">
        <v>137</v>
      </c>
      <c r="L299" s="69" t="s">
        <v>666</v>
      </c>
      <c r="M299" s="69" t="s">
        <v>604</v>
      </c>
      <c r="N299" s="71">
        <v>2000</v>
      </c>
      <c r="O299" s="74">
        <v>0</v>
      </c>
      <c r="P299" s="175">
        <f t="shared" si="10"/>
        <v>119803.41999999995</v>
      </c>
    </row>
    <row r="300" spans="1:16" ht="14.25" customHeight="1" outlineLevel="1">
      <c r="A300" s="64" t="s">
        <v>1</v>
      </c>
      <c r="B300" s="163" t="s">
        <v>662</v>
      </c>
      <c r="C300" s="174" t="s">
        <v>647</v>
      </c>
      <c r="D300" s="68">
        <v>45721</v>
      </c>
      <c r="E300" s="66">
        <f t="shared" si="7"/>
        <v>3</v>
      </c>
      <c r="F300" s="66">
        <f t="shared" si="8"/>
        <v>2025</v>
      </c>
      <c r="G300" s="67">
        <f t="shared" si="9"/>
        <v>45717</v>
      </c>
      <c r="H300" s="26" t="s">
        <v>667</v>
      </c>
      <c r="I300" s="66" t="s">
        <v>775</v>
      </c>
      <c r="J300" s="69" t="s">
        <v>27</v>
      </c>
      <c r="K300" s="69" t="s">
        <v>137</v>
      </c>
      <c r="L300" s="69" t="s">
        <v>666</v>
      </c>
      <c r="M300" s="69" t="s">
        <v>604</v>
      </c>
      <c r="N300" s="71">
        <v>1800</v>
      </c>
      <c r="O300" s="74">
        <v>0</v>
      </c>
      <c r="P300" s="175">
        <f t="shared" si="10"/>
        <v>121603.41999999995</v>
      </c>
    </row>
    <row r="301" spans="1:16" ht="14.25" customHeight="1" outlineLevel="1">
      <c r="A301" s="64" t="s">
        <v>1</v>
      </c>
      <c r="B301" s="163" t="s">
        <v>662</v>
      </c>
      <c r="C301" s="174" t="s">
        <v>647</v>
      </c>
      <c r="D301" s="68">
        <v>45721</v>
      </c>
      <c r="E301" s="66">
        <f t="shared" si="7"/>
        <v>3</v>
      </c>
      <c r="F301" s="66">
        <f t="shared" si="8"/>
        <v>2025</v>
      </c>
      <c r="G301" s="67">
        <f t="shared" si="9"/>
        <v>45717</v>
      </c>
      <c r="H301" s="26" t="s">
        <v>667</v>
      </c>
      <c r="I301" s="66" t="s">
        <v>776</v>
      </c>
      <c r="J301" s="69" t="s">
        <v>27</v>
      </c>
      <c r="K301" s="69" t="s">
        <v>137</v>
      </c>
      <c r="L301" s="69" t="s">
        <v>666</v>
      </c>
      <c r="M301" s="69" t="s">
        <v>604</v>
      </c>
      <c r="N301" s="71">
        <v>205</v>
      </c>
      <c r="O301" s="74">
        <v>0</v>
      </c>
      <c r="P301" s="175">
        <f t="shared" si="10"/>
        <v>121808.41999999995</v>
      </c>
    </row>
    <row r="302" spans="1:16" ht="14.25" customHeight="1" outlineLevel="1">
      <c r="A302" s="64" t="s">
        <v>1</v>
      </c>
      <c r="B302" s="163" t="s">
        <v>662</v>
      </c>
      <c r="C302" s="174" t="s">
        <v>647</v>
      </c>
      <c r="D302" s="68">
        <v>45721</v>
      </c>
      <c r="E302" s="66">
        <f t="shared" si="7"/>
        <v>3</v>
      </c>
      <c r="F302" s="66">
        <f t="shared" si="8"/>
        <v>2025</v>
      </c>
      <c r="G302" s="67">
        <f t="shared" si="9"/>
        <v>45717</v>
      </c>
      <c r="H302" s="26" t="s">
        <v>667</v>
      </c>
      <c r="I302" s="66" t="s">
        <v>777</v>
      </c>
      <c r="J302" s="69" t="s">
        <v>27</v>
      </c>
      <c r="K302" s="69" t="s">
        <v>137</v>
      </c>
      <c r="L302" s="69" t="s">
        <v>666</v>
      </c>
      <c r="M302" s="69" t="s">
        <v>604</v>
      </c>
      <c r="N302" s="71">
        <v>210</v>
      </c>
      <c r="O302" s="74">
        <v>0</v>
      </c>
      <c r="P302" s="175">
        <f t="shared" si="10"/>
        <v>122018.41999999995</v>
      </c>
    </row>
    <row r="303" spans="1:16" ht="14.25" customHeight="1" outlineLevel="1">
      <c r="A303" s="64" t="s">
        <v>1</v>
      </c>
      <c r="B303" s="163" t="s">
        <v>662</v>
      </c>
      <c r="C303" s="174" t="s">
        <v>647</v>
      </c>
      <c r="D303" s="68">
        <v>45721</v>
      </c>
      <c r="E303" s="66">
        <f t="shared" si="7"/>
        <v>3</v>
      </c>
      <c r="F303" s="66">
        <f t="shared" si="8"/>
        <v>2025</v>
      </c>
      <c r="G303" s="67">
        <f t="shared" si="9"/>
        <v>45717</v>
      </c>
      <c r="H303" s="26" t="s">
        <v>667</v>
      </c>
      <c r="I303" s="66" t="s">
        <v>778</v>
      </c>
      <c r="J303" s="69" t="s">
        <v>27</v>
      </c>
      <c r="K303" s="69" t="s">
        <v>137</v>
      </c>
      <c r="L303" s="69" t="s">
        <v>666</v>
      </c>
      <c r="M303" s="69" t="s">
        <v>604</v>
      </c>
      <c r="N303" s="71">
        <v>100</v>
      </c>
      <c r="O303" s="74">
        <v>0</v>
      </c>
      <c r="P303" s="175">
        <f t="shared" si="10"/>
        <v>122118.41999999995</v>
      </c>
    </row>
    <row r="304" spans="1:16" ht="14.25" customHeight="1" outlineLevel="1">
      <c r="A304" s="64" t="s">
        <v>1</v>
      </c>
      <c r="B304" s="163" t="s">
        <v>662</v>
      </c>
      <c r="C304" s="174" t="s">
        <v>647</v>
      </c>
      <c r="D304" s="68">
        <v>45722</v>
      </c>
      <c r="E304" s="66">
        <f t="shared" si="7"/>
        <v>3</v>
      </c>
      <c r="F304" s="66">
        <f t="shared" si="8"/>
        <v>2025</v>
      </c>
      <c r="G304" s="67">
        <f t="shared" si="9"/>
        <v>45717</v>
      </c>
      <c r="H304" s="26" t="s">
        <v>667</v>
      </c>
      <c r="I304" s="66" t="s">
        <v>136</v>
      </c>
      <c r="J304" s="69" t="s">
        <v>27</v>
      </c>
      <c r="K304" s="69" t="s">
        <v>137</v>
      </c>
      <c r="L304" s="69" t="s">
        <v>666</v>
      </c>
      <c r="M304" s="69" t="s">
        <v>604</v>
      </c>
      <c r="N304" s="71">
        <v>250.03</v>
      </c>
      <c r="O304" s="74">
        <v>0</v>
      </c>
      <c r="P304" s="175">
        <f t="shared" si="10"/>
        <v>122368.44999999995</v>
      </c>
    </row>
    <row r="305" spans="1:16" ht="14.25" hidden="1" customHeight="1" outlineLevel="1">
      <c r="A305" s="64" t="s">
        <v>1</v>
      </c>
      <c r="B305" s="163" t="s">
        <v>662</v>
      </c>
      <c r="C305" s="174" t="s">
        <v>647</v>
      </c>
      <c r="D305" s="68">
        <v>45722</v>
      </c>
      <c r="E305" s="66">
        <f t="shared" si="7"/>
        <v>3</v>
      </c>
      <c r="F305" s="66">
        <f t="shared" si="8"/>
        <v>2025</v>
      </c>
      <c r="G305" s="67">
        <f t="shared" si="9"/>
        <v>45717</v>
      </c>
      <c r="H305" s="26" t="s">
        <v>142</v>
      </c>
      <c r="I305" s="66" t="s">
        <v>182</v>
      </c>
      <c r="J305" s="69" t="s">
        <v>27</v>
      </c>
      <c r="K305" s="69" t="s">
        <v>137</v>
      </c>
      <c r="L305" s="69" t="s">
        <v>664</v>
      </c>
      <c r="M305" s="69" t="s">
        <v>604</v>
      </c>
      <c r="N305" s="71">
        <v>177.15</v>
      </c>
      <c r="O305" s="74">
        <v>0</v>
      </c>
      <c r="P305" s="175">
        <f t="shared" si="10"/>
        <v>122545.59999999995</v>
      </c>
    </row>
    <row r="306" spans="1:16" ht="14.25" hidden="1" customHeight="1" outlineLevel="1">
      <c r="A306" s="64" t="s">
        <v>1</v>
      </c>
      <c r="B306" s="163" t="s">
        <v>662</v>
      </c>
      <c r="C306" s="174" t="s">
        <v>647</v>
      </c>
      <c r="D306" s="68">
        <v>45722</v>
      </c>
      <c r="E306" s="66">
        <f t="shared" si="7"/>
        <v>3</v>
      </c>
      <c r="F306" s="66">
        <f t="shared" si="8"/>
        <v>2025</v>
      </c>
      <c r="G306" s="67">
        <f t="shared" si="9"/>
        <v>45717</v>
      </c>
      <c r="H306" s="26" t="s">
        <v>138</v>
      </c>
      <c r="I306" s="66" t="s">
        <v>139</v>
      </c>
      <c r="J306" s="69" t="s">
        <v>27</v>
      </c>
      <c r="K306" s="69" t="s">
        <v>137</v>
      </c>
      <c r="L306" s="69" t="s">
        <v>664</v>
      </c>
      <c r="M306" s="69" t="s">
        <v>604</v>
      </c>
      <c r="N306" s="71">
        <v>0.06</v>
      </c>
      <c r="O306" s="74">
        <v>0</v>
      </c>
      <c r="P306" s="175">
        <f t="shared" si="10"/>
        <v>122545.65999999995</v>
      </c>
    </row>
    <row r="307" spans="1:16" ht="14.25" hidden="1" customHeight="1" outlineLevel="1">
      <c r="A307" s="64" t="s">
        <v>1</v>
      </c>
      <c r="B307" s="163" t="s">
        <v>662</v>
      </c>
      <c r="C307" s="174" t="s">
        <v>647</v>
      </c>
      <c r="D307" s="68">
        <v>45722</v>
      </c>
      <c r="E307" s="66">
        <f t="shared" si="7"/>
        <v>3</v>
      </c>
      <c r="F307" s="66">
        <f t="shared" si="8"/>
        <v>2025</v>
      </c>
      <c r="G307" s="67">
        <f t="shared" si="9"/>
        <v>45717</v>
      </c>
      <c r="H307" s="26" t="s">
        <v>33</v>
      </c>
      <c r="I307" s="66" t="s">
        <v>347</v>
      </c>
      <c r="J307" s="69" t="s">
        <v>27</v>
      </c>
      <c r="K307" s="69" t="s">
        <v>137</v>
      </c>
      <c r="L307" s="69" t="s">
        <v>666</v>
      </c>
      <c r="M307" s="69" t="s">
        <v>28</v>
      </c>
      <c r="N307" s="71">
        <v>0</v>
      </c>
      <c r="O307" s="74">
        <v>492.05</v>
      </c>
      <c r="P307" s="175">
        <f t="shared" si="10"/>
        <v>122053.60999999994</v>
      </c>
    </row>
    <row r="308" spans="1:16" ht="14.25" hidden="1" customHeight="1" outlineLevel="1">
      <c r="A308" s="64" t="s">
        <v>1</v>
      </c>
      <c r="B308" s="163" t="s">
        <v>662</v>
      </c>
      <c r="C308" s="174" t="s">
        <v>647</v>
      </c>
      <c r="D308" s="68">
        <v>45722</v>
      </c>
      <c r="E308" s="66">
        <f t="shared" si="7"/>
        <v>3</v>
      </c>
      <c r="F308" s="66">
        <f t="shared" si="8"/>
        <v>2025</v>
      </c>
      <c r="G308" s="67">
        <f t="shared" si="9"/>
        <v>45717</v>
      </c>
      <c r="H308" s="26" t="s">
        <v>582</v>
      </c>
      <c r="I308" s="66" t="s">
        <v>779</v>
      </c>
      <c r="J308" s="69" t="s">
        <v>27</v>
      </c>
      <c r="K308" s="69" t="s">
        <v>137</v>
      </c>
      <c r="L308" s="69" t="s">
        <v>666</v>
      </c>
      <c r="M308" s="69" t="s">
        <v>28</v>
      </c>
      <c r="N308" s="71">
        <v>0</v>
      </c>
      <c r="O308" s="74">
        <v>1311.13</v>
      </c>
      <c r="P308" s="175">
        <f t="shared" si="10"/>
        <v>120742.47999999994</v>
      </c>
    </row>
    <row r="309" spans="1:16" ht="14.25" hidden="1" customHeight="1" outlineLevel="1">
      <c r="A309" s="64" t="s">
        <v>1</v>
      </c>
      <c r="B309" s="163" t="s">
        <v>662</v>
      </c>
      <c r="C309" s="174" t="s">
        <v>647</v>
      </c>
      <c r="D309" s="68">
        <v>45722</v>
      </c>
      <c r="E309" s="66">
        <f t="shared" si="7"/>
        <v>3</v>
      </c>
      <c r="F309" s="66">
        <f t="shared" si="8"/>
        <v>2025</v>
      </c>
      <c r="G309" s="67">
        <f t="shared" si="9"/>
        <v>45717</v>
      </c>
      <c r="H309" s="26" t="s">
        <v>676</v>
      </c>
      <c r="I309" s="66" t="s">
        <v>677</v>
      </c>
      <c r="J309" s="69" t="s">
        <v>27</v>
      </c>
      <c r="K309" s="69" t="s">
        <v>137</v>
      </c>
      <c r="L309" s="69" t="s">
        <v>666</v>
      </c>
      <c r="M309" s="69" t="s">
        <v>28</v>
      </c>
      <c r="N309" s="71">
        <v>0</v>
      </c>
      <c r="O309" s="74">
        <v>380</v>
      </c>
      <c r="P309" s="175">
        <f t="shared" si="10"/>
        <v>120362.47999999994</v>
      </c>
    </row>
    <row r="310" spans="1:16" ht="14.25" hidden="1" customHeight="1" outlineLevel="1">
      <c r="A310" s="64" t="s">
        <v>1</v>
      </c>
      <c r="B310" s="163" t="s">
        <v>662</v>
      </c>
      <c r="C310" s="174" t="s">
        <v>647</v>
      </c>
      <c r="D310" s="68">
        <v>45722</v>
      </c>
      <c r="E310" s="66">
        <f t="shared" si="7"/>
        <v>3</v>
      </c>
      <c r="F310" s="66">
        <f t="shared" si="8"/>
        <v>2025</v>
      </c>
      <c r="G310" s="67">
        <f t="shared" si="9"/>
        <v>45717</v>
      </c>
      <c r="H310" s="26" t="s">
        <v>102</v>
      </c>
      <c r="I310" s="66" t="s">
        <v>129</v>
      </c>
      <c r="J310" s="69" t="s">
        <v>27</v>
      </c>
      <c r="K310" s="69" t="s">
        <v>137</v>
      </c>
      <c r="L310" s="69" t="s">
        <v>666</v>
      </c>
      <c r="M310" s="69" t="s">
        <v>28</v>
      </c>
      <c r="N310" s="71">
        <v>0</v>
      </c>
      <c r="O310" s="74">
        <v>9</v>
      </c>
      <c r="P310" s="175">
        <f t="shared" si="10"/>
        <v>120353.47999999994</v>
      </c>
    </row>
    <row r="311" spans="1:16" ht="14.25" hidden="1" customHeight="1" outlineLevel="1">
      <c r="A311" s="64" t="s">
        <v>1</v>
      </c>
      <c r="B311" s="163" t="s">
        <v>662</v>
      </c>
      <c r="C311" s="174" t="s">
        <v>647</v>
      </c>
      <c r="D311" s="68">
        <v>45722</v>
      </c>
      <c r="E311" s="66">
        <f t="shared" si="7"/>
        <v>3</v>
      </c>
      <c r="F311" s="66">
        <f t="shared" si="8"/>
        <v>2025</v>
      </c>
      <c r="G311" s="67">
        <f t="shared" si="9"/>
        <v>45717</v>
      </c>
      <c r="H311" s="26" t="s">
        <v>102</v>
      </c>
      <c r="I311" s="66" t="s">
        <v>129</v>
      </c>
      <c r="J311" s="69" t="s">
        <v>27</v>
      </c>
      <c r="K311" s="69" t="s">
        <v>137</v>
      </c>
      <c r="L311" s="69" t="s">
        <v>666</v>
      </c>
      <c r="M311" s="69" t="s">
        <v>28</v>
      </c>
      <c r="N311" s="71">
        <v>0</v>
      </c>
      <c r="O311" s="74">
        <v>9</v>
      </c>
      <c r="P311" s="175">
        <f t="shared" si="10"/>
        <v>120344.47999999994</v>
      </c>
    </row>
    <row r="312" spans="1:16" ht="14.25" hidden="1" customHeight="1" outlineLevel="1">
      <c r="A312" s="64" t="s">
        <v>1</v>
      </c>
      <c r="B312" s="163" t="s">
        <v>662</v>
      </c>
      <c r="C312" s="174" t="s">
        <v>647</v>
      </c>
      <c r="D312" s="68">
        <v>45722</v>
      </c>
      <c r="E312" s="66">
        <f t="shared" si="7"/>
        <v>3</v>
      </c>
      <c r="F312" s="66">
        <f t="shared" si="8"/>
        <v>2025</v>
      </c>
      <c r="G312" s="67">
        <f t="shared" si="9"/>
        <v>45717</v>
      </c>
      <c r="H312" s="26" t="s">
        <v>142</v>
      </c>
      <c r="I312" s="66" t="s">
        <v>780</v>
      </c>
      <c r="J312" s="69" t="s">
        <v>27</v>
      </c>
      <c r="K312" s="69" t="s">
        <v>137</v>
      </c>
      <c r="L312" s="69" t="s">
        <v>664</v>
      </c>
      <c r="M312" s="69" t="s">
        <v>28</v>
      </c>
      <c r="N312" s="71">
        <v>0</v>
      </c>
      <c r="O312" s="74">
        <v>2202</v>
      </c>
      <c r="P312" s="175">
        <f t="shared" si="10"/>
        <v>118142.47999999994</v>
      </c>
    </row>
    <row r="313" spans="1:16" ht="14.25" hidden="1" customHeight="1" outlineLevel="1">
      <c r="A313" s="64" t="s">
        <v>1</v>
      </c>
      <c r="B313" s="163" t="s">
        <v>662</v>
      </c>
      <c r="C313" s="174" t="s">
        <v>647</v>
      </c>
      <c r="D313" s="68">
        <v>45722</v>
      </c>
      <c r="E313" s="66">
        <f t="shared" si="7"/>
        <v>3</v>
      </c>
      <c r="F313" s="66">
        <f t="shared" si="8"/>
        <v>2025</v>
      </c>
      <c r="G313" s="67">
        <f t="shared" si="9"/>
        <v>45717</v>
      </c>
      <c r="H313" s="26" t="s">
        <v>142</v>
      </c>
      <c r="I313" s="66" t="s">
        <v>781</v>
      </c>
      <c r="J313" s="69" t="s">
        <v>27</v>
      </c>
      <c r="K313" s="69" t="s">
        <v>137</v>
      </c>
      <c r="L313" s="69" t="s">
        <v>664</v>
      </c>
      <c r="M313" s="69" t="s">
        <v>28</v>
      </c>
      <c r="N313" s="71">
        <v>0</v>
      </c>
      <c r="O313" s="74">
        <v>100</v>
      </c>
      <c r="P313" s="175">
        <f t="shared" si="10"/>
        <v>118042.47999999994</v>
      </c>
    </row>
    <row r="314" spans="1:16" ht="14.25" hidden="1" customHeight="1" outlineLevel="1">
      <c r="A314" s="64" t="s">
        <v>1</v>
      </c>
      <c r="B314" s="163" t="s">
        <v>662</v>
      </c>
      <c r="C314" s="174" t="s">
        <v>647</v>
      </c>
      <c r="D314" s="68">
        <v>45722</v>
      </c>
      <c r="E314" s="66">
        <f t="shared" si="7"/>
        <v>3</v>
      </c>
      <c r="F314" s="66">
        <f t="shared" si="8"/>
        <v>2025</v>
      </c>
      <c r="G314" s="67">
        <f t="shared" si="9"/>
        <v>45717</v>
      </c>
      <c r="H314" s="26" t="s">
        <v>61</v>
      </c>
      <c r="I314" s="66" t="s">
        <v>144</v>
      </c>
      <c r="J314" s="69" t="s">
        <v>27</v>
      </c>
      <c r="K314" s="69" t="s">
        <v>137</v>
      </c>
      <c r="L314" s="69" t="s">
        <v>666</v>
      </c>
      <c r="M314" s="69" t="s">
        <v>28</v>
      </c>
      <c r="N314" s="71">
        <v>0</v>
      </c>
      <c r="O314" s="74">
        <v>179.02</v>
      </c>
      <c r="P314" s="175">
        <f t="shared" si="10"/>
        <v>117863.45999999993</v>
      </c>
    </row>
    <row r="315" spans="1:16" ht="14.25" hidden="1" customHeight="1" outlineLevel="1">
      <c r="A315" s="64" t="s">
        <v>1</v>
      </c>
      <c r="B315" s="163" t="s">
        <v>662</v>
      </c>
      <c r="C315" s="174" t="s">
        <v>647</v>
      </c>
      <c r="D315" s="68">
        <v>45722</v>
      </c>
      <c r="E315" s="66">
        <f t="shared" si="7"/>
        <v>3</v>
      </c>
      <c r="F315" s="66">
        <f t="shared" si="8"/>
        <v>2025</v>
      </c>
      <c r="G315" s="67">
        <f t="shared" si="9"/>
        <v>45717</v>
      </c>
      <c r="H315" s="26" t="s">
        <v>61</v>
      </c>
      <c r="I315" s="66" t="s">
        <v>144</v>
      </c>
      <c r="J315" s="69" t="s">
        <v>27</v>
      </c>
      <c r="K315" s="69" t="s">
        <v>137</v>
      </c>
      <c r="L315" s="69" t="s">
        <v>666</v>
      </c>
      <c r="M315" s="69" t="s">
        <v>28</v>
      </c>
      <c r="N315" s="71">
        <v>0</v>
      </c>
      <c r="O315" s="74">
        <v>106.86</v>
      </c>
      <c r="P315" s="175">
        <f t="shared" si="10"/>
        <v>117756.59999999993</v>
      </c>
    </row>
    <row r="316" spans="1:16" ht="14.25" hidden="1" customHeight="1" outlineLevel="1">
      <c r="A316" s="64" t="s">
        <v>1</v>
      </c>
      <c r="B316" s="163" t="s">
        <v>662</v>
      </c>
      <c r="C316" s="174" t="s">
        <v>647</v>
      </c>
      <c r="D316" s="68">
        <v>45722</v>
      </c>
      <c r="E316" s="66">
        <f t="shared" si="7"/>
        <v>3</v>
      </c>
      <c r="F316" s="66">
        <f t="shared" si="8"/>
        <v>2025</v>
      </c>
      <c r="G316" s="67">
        <f t="shared" si="9"/>
        <v>45717</v>
      </c>
      <c r="H316" s="26" t="s">
        <v>61</v>
      </c>
      <c r="I316" s="66" t="s">
        <v>144</v>
      </c>
      <c r="J316" s="69" t="s">
        <v>27</v>
      </c>
      <c r="K316" s="69" t="s">
        <v>137</v>
      </c>
      <c r="L316" s="69" t="s">
        <v>666</v>
      </c>
      <c r="M316" s="69" t="s">
        <v>28</v>
      </c>
      <c r="N316" s="71">
        <v>0</v>
      </c>
      <c r="O316" s="74">
        <v>93.48</v>
      </c>
      <c r="P316" s="175">
        <f t="shared" si="10"/>
        <v>117663.11999999994</v>
      </c>
    </row>
    <row r="317" spans="1:16" ht="14.25" hidden="1" customHeight="1" outlineLevel="1">
      <c r="A317" s="64" t="s">
        <v>1</v>
      </c>
      <c r="B317" s="163" t="s">
        <v>662</v>
      </c>
      <c r="C317" s="174" t="s">
        <v>647</v>
      </c>
      <c r="D317" s="68">
        <v>45722</v>
      </c>
      <c r="E317" s="66">
        <f t="shared" si="7"/>
        <v>3</v>
      </c>
      <c r="F317" s="66">
        <f t="shared" si="8"/>
        <v>2025</v>
      </c>
      <c r="G317" s="67">
        <f t="shared" si="9"/>
        <v>45717</v>
      </c>
      <c r="H317" s="26" t="s">
        <v>61</v>
      </c>
      <c r="I317" s="66" t="s">
        <v>144</v>
      </c>
      <c r="J317" s="69" t="s">
        <v>27</v>
      </c>
      <c r="K317" s="69" t="s">
        <v>137</v>
      </c>
      <c r="L317" s="69" t="s">
        <v>666</v>
      </c>
      <c r="M317" s="69" t="s">
        <v>28</v>
      </c>
      <c r="N317" s="71">
        <v>0</v>
      </c>
      <c r="O317" s="74">
        <v>177.53</v>
      </c>
      <c r="P317" s="175">
        <f t="shared" si="10"/>
        <v>117485.58999999994</v>
      </c>
    </row>
    <row r="318" spans="1:16" ht="14.25" hidden="1" customHeight="1" outlineLevel="1">
      <c r="A318" s="64" t="s">
        <v>1</v>
      </c>
      <c r="B318" s="163" t="s">
        <v>662</v>
      </c>
      <c r="C318" s="174" t="s">
        <v>647</v>
      </c>
      <c r="D318" s="68">
        <v>45723</v>
      </c>
      <c r="E318" s="66">
        <f t="shared" si="7"/>
        <v>3</v>
      </c>
      <c r="F318" s="66">
        <f t="shared" si="8"/>
        <v>2025</v>
      </c>
      <c r="G318" s="67">
        <f t="shared" si="9"/>
        <v>45717</v>
      </c>
      <c r="H318" s="26" t="s">
        <v>138</v>
      </c>
      <c r="I318" s="66" t="s">
        <v>139</v>
      </c>
      <c r="J318" s="69" t="s">
        <v>27</v>
      </c>
      <c r="K318" s="69" t="s">
        <v>137</v>
      </c>
      <c r="L318" s="69" t="s">
        <v>664</v>
      </c>
      <c r="M318" s="69" t="s">
        <v>604</v>
      </c>
      <c r="N318" s="71">
        <v>0.31</v>
      </c>
      <c r="O318" s="74">
        <v>0</v>
      </c>
      <c r="P318" s="175">
        <f t="shared" si="10"/>
        <v>117485.89999999994</v>
      </c>
    </row>
    <row r="319" spans="1:16" ht="14.25" hidden="1" customHeight="1" outlineLevel="1">
      <c r="A319" s="64" t="s">
        <v>1</v>
      </c>
      <c r="B319" s="163" t="s">
        <v>662</v>
      </c>
      <c r="C319" s="174" t="s">
        <v>647</v>
      </c>
      <c r="D319" s="68">
        <v>45723</v>
      </c>
      <c r="E319" s="66">
        <f t="shared" si="7"/>
        <v>3</v>
      </c>
      <c r="F319" s="66">
        <f t="shared" si="8"/>
        <v>2025</v>
      </c>
      <c r="G319" s="67">
        <f t="shared" si="9"/>
        <v>45717</v>
      </c>
      <c r="H319" s="26" t="s">
        <v>69</v>
      </c>
      <c r="I319" s="66" t="s">
        <v>665</v>
      </c>
      <c r="J319" s="69" t="s">
        <v>27</v>
      </c>
      <c r="K319" s="69" t="s">
        <v>137</v>
      </c>
      <c r="L319" s="69" t="s">
        <v>666</v>
      </c>
      <c r="M319" s="69" t="s">
        <v>28</v>
      </c>
      <c r="N319" s="71">
        <v>0</v>
      </c>
      <c r="O319" s="74">
        <v>15000</v>
      </c>
      <c r="P319" s="175">
        <f t="shared" si="10"/>
        <v>102485.89999999994</v>
      </c>
    </row>
    <row r="320" spans="1:16" ht="14.25" customHeight="1" outlineLevel="1">
      <c r="A320" s="64" t="s">
        <v>1</v>
      </c>
      <c r="B320" s="163" t="s">
        <v>662</v>
      </c>
      <c r="C320" s="174" t="s">
        <v>647</v>
      </c>
      <c r="D320" s="68">
        <v>45726</v>
      </c>
      <c r="E320" s="66">
        <f t="shared" si="7"/>
        <v>3</v>
      </c>
      <c r="F320" s="66">
        <f t="shared" si="8"/>
        <v>2025</v>
      </c>
      <c r="G320" s="67">
        <f t="shared" si="9"/>
        <v>45717</v>
      </c>
      <c r="H320" s="26" t="s">
        <v>667</v>
      </c>
      <c r="I320" s="66" t="s">
        <v>782</v>
      </c>
      <c r="J320" s="69" t="s">
        <v>27</v>
      </c>
      <c r="K320" s="69" t="s">
        <v>137</v>
      </c>
      <c r="L320" s="69" t="s">
        <v>666</v>
      </c>
      <c r="M320" s="69" t="s">
        <v>604</v>
      </c>
      <c r="N320" s="71">
        <v>6</v>
      </c>
      <c r="O320" s="74">
        <v>0</v>
      </c>
      <c r="P320" s="175">
        <f t="shared" si="10"/>
        <v>102491.89999999994</v>
      </c>
    </row>
    <row r="321" spans="1:16" ht="14.25" hidden="1" customHeight="1" outlineLevel="1">
      <c r="A321" s="64" t="s">
        <v>1</v>
      </c>
      <c r="B321" s="163" t="s">
        <v>662</v>
      </c>
      <c r="C321" s="174" t="s">
        <v>647</v>
      </c>
      <c r="D321" s="68">
        <v>45726</v>
      </c>
      <c r="E321" s="66">
        <f t="shared" si="7"/>
        <v>3</v>
      </c>
      <c r="F321" s="66">
        <f t="shared" si="8"/>
        <v>2025</v>
      </c>
      <c r="G321" s="67">
        <f t="shared" si="9"/>
        <v>45717</v>
      </c>
      <c r="H321" s="26" t="s">
        <v>138</v>
      </c>
      <c r="I321" s="66" t="s">
        <v>139</v>
      </c>
      <c r="J321" s="69" t="s">
        <v>27</v>
      </c>
      <c r="K321" s="69" t="s">
        <v>137</v>
      </c>
      <c r="L321" s="69" t="s">
        <v>664</v>
      </c>
      <c r="M321" s="69" t="s">
        <v>604</v>
      </c>
      <c r="N321" s="71">
        <v>0.38</v>
      </c>
      <c r="O321" s="74">
        <v>0</v>
      </c>
      <c r="P321" s="175">
        <f t="shared" si="10"/>
        <v>102492.27999999994</v>
      </c>
    </row>
    <row r="322" spans="1:16" ht="14.25" hidden="1" customHeight="1" outlineLevel="1">
      <c r="A322" s="64" t="s">
        <v>1</v>
      </c>
      <c r="B322" s="163" t="s">
        <v>662</v>
      </c>
      <c r="C322" s="174" t="s">
        <v>647</v>
      </c>
      <c r="D322" s="68">
        <v>45726</v>
      </c>
      <c r="E322" s="66">
        <f t="shared" si="7"/>
        <v>3</v>
      </c>
      <c r="F322" s="66">
        <f t="shared" si="8"/>
        <v>2025</v>
      </c>
      <c r="G322" s="67">
        <f t="shared" si="9"/>
        <v>45717</v>
      </c>
      <c r="H322" s="26" t="s">
        <v>102</v>
      </c>
      <c r="I322" s="66" t="s">
        <v>129</v>
      </c>
      <c r="J322" s="69" t="s">
        <v>27</v>
      </c>
      <c r="K322" s="69" t="s">
        <v>137</v>
      </c>
      <c r="L322" s="69" t="s">
        <v>666</v>
      </c>
      <c r="M322" s="69" t="s">
        <v>28</v>
      </c>
      <c r="N322" s="71">
        <v>0</v>
      </c>
      <c r="O322" s="74">
        <v>1.65</v>
      </c>
      <c r="P322" s="175">
        <f t="shared" si="10"/>
        <v>102490.62999999995</v>
      </c>
    </row>
    <row r="323" spans="1:16" ht="14.25" hidden="1" customHeight="1" outlineLevel="1">
      <c r="A323" s="64" t="s">
        <v>1</v>
      </c>
      <c r="B323" s="163" t="s">
        <v>662</v>
      </c>
      <c r="C323" s="174" t="s">
        <v>647</v>
      </c>
      <c r="D323" s="68">
        <v>45726</v>
      </c>
      <c r="E323" s="66">
        <f t="shared" si="7"/>
        <v>3</v>
      </c>
      <c r="F323" s="66">
        <f t="shared" si="8"/>
        <v>2025</v>
      </c>
      <c r="G323" s="67">
        <f t="shared" si="9"/>
        <v>45717</v>
      </c>
      <c r="H323" s="26" t="s">
        <v>102</v>
      </c>
      <c r="I323" s="66" t="s">
        <v>129</v>
      </c>
      <c r="J323" s="69" t="s">
        <v>27</v>
      </c>
      <c r="K323" s="69" t="s">
        <v>137</v>
      </c>
      <c r="L323" s="69" t="s">
        <v>666</v>
      </c>
      <c r="M323" s="69" t="s">
        <v>28</v>
      </c>
      <c r="N323" s="71">
        <v>0</v>
      </c>
      <c r="O323" s="74">
        <v>9</v>
      </c>
      <c r="P323" s="175">
        <f t="shared" si="10"/>
        <v>102481.62999999995</v>
      </c>
    </row>
    <row r="324" spans="1:16" ht="14.25" hidden="1" customHeight="1" outlineLevel="1">
      <c r="A324" s="64" t="s">
        <v>1</v>
      </c>
      <c r="B324" s="163" t="s">
        <v>662</v>
      </c>
      <c r="C324" s="174" t="s">
        <v>647</v>
      </c>
      <c r="D324" s="68">
        <v>45726</v>
      </c>
      <c r="E324" s="66">
        <f t="shared" si="7"/>
        <v>3</v>
      </c>
      <c r="F324" s="66">
        <f t="shared" si="8"/>
        <v>2025</v>
      </c>
      <c r="G324" s="67">
        <f t="shared" si="9"/>
        <v>45717</v>
      </c>
      <c r="H324" s="26" t="s">
        <v>57</v>
      </c>
      <c r="I324" s="66" t="s">
        <v>350</v>
      </c>
      <c r="J324" s="69" t="s">
        <v>27</v>
      </c>
      <c r="K324" s="69" t="s">
        <v>137</v>
      </c>
      <c r="L324" s="69" t="s">
        <v>666</v>
      </c>
      <c r="M324" s="69" t="s">
        <v>28</v>
      </c>
      <c r="N324" s="71">
        <v>0</v>
      </c>
      <c r="O324" s="74">
        <v>1005.7</v>
      </c>
      <c r="P324" s="175">
        <f t="shared" si="10"/>
        <v>101475.92999999995</v>
      </c>
    </row>
    <row r="325" spans="1:16" ht="14.25" hidden="1" customHeight="1" outlineLevel="1">
      <c r="A325" s="64" t="s">
        <v>1</v>
      </c>
      <c r="B325" s="163" t="s">
        <v>662</v>
      </c>
      <c r="C325" s="174" t="s">
        <v>647</v>
      </c>
      <c r="D325" s="68">
        <v>45726</v>
      </c>
      <c r="E325" s="66">
        <f t="shared" si="7"/>
        <v>3</v>
      </c>
      <c r="F325" s="66">
        <f t="shared" si="8"/>
        <v>2025</v>
      </c>
      <c r="G325" s="67">
        <f t="shared" si="9"/>
        <v>45717</v>
      </c>
      <c r="H325" s="26" t="s">
        <v>57</v>
      </c>
      <c r="I325" s="66" t="s">
        <v>350</v>
      </c>
      <c r="J325" s="69" t="s">
        <v>27</v>
      </c>
      <c r="K325" s="69" t="s">
        <v>137</v>
      </c>
      <c r="L325" s="69" t="s">
        <v>666</v>
      </c>
      <c r="M325" s="69" t="s">
        <v>28</v>
      </c>
      <c r="N325" s="71">
        <v>0</v>
      </c>
      <c r="O325" s="74">
        <v>7906.82</v>
      </c>
      <c r="P325" s="175">
        <f t="shared" si="10"/>
        <v>93569.109999999957</v>
      </c>
    </row>
    <row r="326" spans="1:16" ht="14.25" hidden="1" customHeight="1" outlineLevel="1">
      <c r="A326" s="64" t="s">
        <v>1</v>
      </c>
      <c r="B326" s="163" t="s">
        <v>662</v>
      </c>
      <c r="C326" s="174" t="s">
        <v>647</v>
      </c>
      <c r="D326" s="68">
        <v>45726</v>
      </c>
      <c r="E326" s="66">
        <f t="shared" si="7"/>
        <v>3</v>
      </c>
      <c r="F326" s="66">
        <f t="shared" si="8"/>
        <v>2025</v>
      </c>
      <c r="G326" s="67">
        <f t="shared" si="9"/>
        <v>45717</v>
      </c>
      <c r="H326" s="26" t="s">
        <v>57</v>
      </c>
      <c r="I326" s="66" t="s">
        <v>350</v>
      </c>
      <c r="J326" s="69" t="s">
        <v>27</v>
      </c>
      <c r="K326" s="69" t="s">
        <v>137</v>
      </c>
      <c r="L326" s="69" t="s">
        <v>666</v>
      </c>
      <c r="M326" s="69" t="s">
        <v>28</v>
      </c>
      <c r="N326" s="71">
        <v>0</v>
      </c>
      <c r="O326" s="74">
        <v>1847.85</v>
      </c>
      <c r="P326" s="175">
        <f t="shared" si="10"/>
        <v>91721.259999999951</v>
      </c>
    </row>
    <row r="327" spans="1:16" ht="14.25" hidden="1" customHeight="1" outlineLevel="1">
      <c r="A327" s="64" t="s">
        <v>1</v>
      </c>
      <c r="B327" s="163" t="s">
        <v>662</v>
      </c>
      <c r="C327" s="174" t="s">
        <v>647</v>
      </c>
      <c r="D327" s="68">
        <v>45730</v>
      </c>
      <c r="E327" s="66">
        <f t="shared" si="7"/>
        <v>3</v>
      </c>
      <c r="F327" s="66">
        <f t="shared" si="8"/>
        <v>2025</v>
      </c>
      <c r="G327" s="67">
        <f t="shared" si="9"/>
        <v>45717</v>
      </c>
      <c r="H327" s="26" t="s">
        <v>730</v>
      </c>
      <c r="I327" s="66" t="s">
        <v>359</v>
      </c>
      <c r="J327" s="69" t="s">
        <v>27</v>
      </c>
      <c r="K327" s="69" t="s">
        <v>137</v>
      </c>
      <c r="L327" s="69" t="s">
        <v>666</v>
      </c>
      <c r="M327" s="69" t="s">
        <v>604</v>
      </c>
      <c r="N327" s="71">
        <v>10000</v>
      </c>
      <c r="O327" s="74">
        <v>0</v>
      </c>
      <c r="P327" s="175">
        <f t="shared" si="10"/>
        <v>101721.25999999995</v>
      </c>
    </row>
    <row r="328" spans="1:16" ht="14.25" hidden="1" customHeight="1" outlineLevel="1">
      <c r="A328" s="64" t="s">
        <v>1</v>
      </c>
      <c r="B328" s="163" t="s">
        <v>662</v>
      </c>
      <c r="C328" s="174" t="s">
        <v>647</v>
      </c>
      <c r="D328" s="68">
        <v>45730</v>
      </c>
      <c r="E328" s="66">
        <f t="shared" si="7"/>
        <v>3</v>
      </c>
      <c r="F328" s="66">
        <f t="shared" si="8"/>
        <v>2025</v>
      </c>
      <c r="G328" s="67">
        <f t="shared" si="9"/>
        <v>45717</v>
      </c>
      <c r="H328" s="26" t="s">
        <v>730</v>
      </c>
      <c r="I328" s="66" t="s">
        <v>359</v>
      </c>
      <c r="J328" s="69" t="s">
        <v>27</v>
      </c>
      <c r="K328" s="69" t="s">
        <v>137</v>
      </c>
      <c r="L328" s="69" t="s">
        <v>666</v>
      </c>
      <c r="M328" s="69" t="s">
        <v>604</v>
      </c>
      <c r="N328" s="71">
        <v>2000</v>
      </c>
      <c r="O328" s="74">
        <v>0</v>
      </c>
      <c r="P328" s="175">
        <f t="shared" si="10"/>
        <v>103721.25999999995</v>
      </c>
    </row>
    <row r="329" spans="1:16" ht="14.25" hidden="1" customHeight="1" outlineLevel="1">
      <c r="A329" s="64" t="s">
        <v>1</v>
      </c>
      <c r="B329" s="163" t="s">
        <v>662</v>
      </c>
      <c r="C329" s="174" t="s">
        <v>647</v>
      </c>
      <c r="D329" s="68">
        <v>45730</v>
      </c>
      <c r="E329" s="66">
        <f t="shared" si="7"/>
        <v>3</v>
      </c>
      <c r="F329" s="66">
        <f t="shared" si="8"/>
        <v>2025</v>
      </c>
      <c r="G329" s="67">
        <f t="shared" si="9"/>
        <v>45717</v>
      </c>
      <c r="H329" s="26" t="s">
        <v>582</v>
      </c>
      <c r="I329" s="66" t="s">
        <v>169</v>
      </c>
      <c r="J329" s="69" t="s">
        <v>27</v>
      </c>
      <c r="K329" s="69" t="s">
        <v>137</v>
      </c>
      <c r="L329" s="69" t="s">
        <v>666</v>
      </c>
      <c r="M329" s="69" t="s">
        <v>28</v>
      </c>
      <c r="N329" s="71">
        <v>0</v>
      </c>
      <c r="O329" s="74">
        <v>34.32</v>
      </c>
      <c r="P329" s="175">
        <f t="shared" si="10"/>
        <v>103686.93999999994</v>
      </c>
    </row>
    <row r="330" spans="1:16" ht="14.25" hidden="1" customHeight="1" outlineLevel="1">
      <c r="A330" s="64" t="s">
        <v>1</v>
      </c>
      <c r="B330" s="163" t="s">
        <v>662</v>
      </c>
      <c r="C330" s="174" t="s">
        <v>647</v>
      </c>
      <c r="D330" s="68">
        <v>45730</v>
      </c>
      <c r="E330" s="66">
        <f t="shared" si="7"/>
        <v>3</v>
      </c>
      <c r="F330" s="66">
        <f t="shared" si="8"/>
        <v>2025</v>
      </c>
      <c r="G330" s="67">
        <f t="shared" si="9"/>
        <v>45717</v>
      </c>
      <c r="H330" s="26" t="s">
        <v>783</v>
      </c>
      <c r="I330" s="66" t="s">
        <v>784</v>
      </c>
      <c r="J330" s="69" t="s">
        <v>27</v>
      </c>
      <c r="K330" s="69" t="s">
        <v>137</v>
      </c>
      <c r="L330" s="69" t="s">
        <v>666</v>
      </c>
      <c r="M330" s="69" t="s">
        <v>28</v>
      </c>
      <c r="N330" s="71">
        <v>0</v>
      </c>
      <c r="O330" s="74">
        <v>447.12</v>
      </c>
      <c r="P330" s="175">
        <f t="shared" si="10"/>
        <v>103239.81999999995</v>
      </c>
    </row>
    <row r="331" spans="1:16" ht="14.25" hidden="1" customHeight="1" outlineLevel="1">
      <c r="A331" s="64" t="s">
        <v>1</v>
      </c>
      <c r="B331" s="163" t="s">
        <v>662</v>
      </c>
      <c r="C331" s="174" t="s">
        <v>647</v>
      </c>
      <c r="D331" s="68">
        <v>45730</v>
      </c>
      <c r="E331" s="66">
        <f t="shared" si="7"/>
        <v>3</v>
      </c>
      <c r="F331" s="66">
        <f t="shared" si="8"/>
        <v>2025</v>
      </c>
      <c r="G331" s="67">
        <f t="shared" si="9"/>
        <v>45717</v>
      </c>
      <c r="H331" s="26" t="s">
        <v>45</v>
      </c>
      <c r="I331" s="66" t="s">
        <v>466</v>
      </c>
      <c r="J331" s="69" t="s">
        <v>27</v>
      </c>
      <c r="K331" s="69" t="s">
        <v>137</v>
      </c>
      <c r="L331" s="69" t="s">
        <v>666</v>
      </c>
      <c r="M331" s="69" t="s">
        <v>28</v>
      </c>
      <c r="N331" s="71">
        <v>0</v>
      </c>
      <c r="O331" s="74">
        <v>64.45</v>
      </c>
      <c r="P331" s="175">
        <f t="shared" si="10"/>
        <v>103175.36999999995</v>
      </c>
    </row>
    <row r="332" spans="1:16" ht="14.25" hidden="1" customHeight="1" outlineLevel="1">
      <c r="A332" s="64" t="s">
        <v>1</v>
      </c>
      <c r="B332" s="163" t="s">
        <v>662</v>
      </c>
      <c r="C332" s="174" t="s">
        <v>647</v>
      </c>
      <c r="D332" s="68">
        <v>45730</v>
      </c>
      <c r="E332" s="66">
        <f t="shared" si="7"/>
        <v>3</v>
      </c>
      <c r="F332" s="66">
        <f t="shared" si="8"/>
        <v>2025</v>
      </c>
      <c r="G332" s="67">
        <f t="shared" si="9"/>
        <v>45717</v>
      </c>
      <c r="H332" s="26" t="s">
        <v>102</v>
      </c>
      <c r="I332" s="66" t="s">
        <v>167</v>
      </c>
      <c r="J332" s="69" t="s">
        <v>27</v>
      </c>
      <c r="K332" s="69" t="s">
        <v>137</v>
      </c>
      <c r="L332" s="69" t="s">
        <v>666</v>
      </c>
      <c r="M332" s="69" t="s">
        <v>28</v>
      </c>
      <c r="N332" s="71">
        <v>0</v>
      </c>
      <c r="O332" s="74">
        <v>171.7</v>
      </c>
      <c r="P332" s="175">
        <f t="shared" si="10"/>
        <v>103003.66999999995</v>
      </c>
    </row>
    <row r="333" spans="1:16" ht="14.25" hidden="1" customHeight="1" outlineLevel="1">
      <c r="A333" s="64" t="s">
        <v>1</v>
      </c>
      <c r="B333" s="163" t="s">
        <v>662</v>
      </c>
      <c r="C333" s="174" t="s">
        <v>647</v>
      </c>
      <c r="D333" s="68">
        <v>45733</v>
      </c>
      <c r="E333" s="66">
        <f t="shared" si="7"/>
        <v>3</v>
      </c>
      <c r="F333" s="66">
        <f t="shared" si="8"/>
        <v>2025</v>
      </c>
      <c r="G333" s="67">
        <f t="shared" si="9"/>
        <v>45717</v>
      </c>
      <c r="H333" s="26" t="s">
        <v>142</v>
      </c>
      <c r="I333" s="66" t="s">
        <v>182</v>
      </c>
      <c r="J333" s="69" t="s">
        <v>27</v>
      </c>
      <c r="K333" s="69" t="s">
        <v>137</v>
      </c>
      <c r="L333" s="69" t="s">
        <v>664</v>
      </c>
      <c r="M333" s="69" t="s">
        <v>604</v>
      </c>
      <c r="N333" s="71">
        <v>340</v>
      </c>
      <c r="O333" s="74">
        <v>0</v>
      </c>
      <c r="P333" s="175">
        <f t="shared" si="10"/>
        <v>103343.66999999995</v>
      </c>
    </row>
    <row r="334" spans="1:16" ht="14.25" hidden="1" customHeight="1" outlineLevel="1">
      <c r="A334" s="64" t="s">
        <v>1</v>
      </c>
      <c r="B334" s="163" t="s">
        <v>662</v>
      </c>
      <c r="C334" s="174" t="s">
        <v>647</v>
      </c>
      <c r="D334" s="68">
        <v>45733</v>
      </c>
      <c r="E334" s="66">
        <f t="shared" si="7"/>
        <v>3</v>
      </c>
      <c r="F334" s="66">
        <f t="shared" si="8"/>
        <v>2025</v>
      </c>
      <c r="G334" s="67">
        <f t="shared" si="9"/>
        <v>45717</v>
      </c>
      <c r="H334" s="26" t="s">
        <v>142</v>
      </c>
      <c r="I334" s="66" t="s">
        <v>182</v>
      </c>
      <c r="J334" s="69" t="s">
        <v>27</v>
      </c>
      <c r="K334" s="69" t="s">
        <v>137</v>
      </c>
      <c r="L334" s="69" t="s">
        <v>664</v>
      </c>
      <c r="M334" s="69" t="s">
        <v>604</v>
      </c>
      <c r="N334" s="71">
        <v>340</v>
      </c>
      <c r="O334" s="74">
        <v>0</v>
      </c>
      <c r="P334" s="175">
        <f t="shared" si="10"/>
        <v>103683.66999999995</v>
      </c>
    </row>
    <row r="335" spans="1:16" ht="14.25" hidden="1" customHeight="1" outlineLevel="1">
      <c r="A335" s="64" t="s">
        <v>1</v>
      </c>
      <c r="B335" s="163" t="s">
        <v>662</v>
      </c>
      <c r="C335" s="174" t="s">
        <v>647</v>
      </c>
      <c r="D335" s="68">
        <v>45733</v>
      </c>
      <c r="E335" s="66">
        <f t="shared" si="7"/>
        <v>3</v>
      </c>
      <c r="F335" s="66">
        <f t="shared" si="8"/>
        <v>2025</v>
      </c>
      <c r="G335" s="67">
        <f t="shared" si="9"/>
        <v>45717</v>
      </c>
      <c r="H335" s="26" t="s">
        <v>138</v>
      </c>
      <c r="I335" s="66" t="s">
        <v>139</v>
      </c>
      <c r="J335" s="69" t="s">
        <v>27</v>
      </c>
      <c r="K335" s="69" t="s">
        <v>137</v>
      </c>
      <c r="L335" s="69" t="s">
        <v>664</v>
      </c>
      <c r="M335" s="69" t="s">
        <v>604</v>
      </c>
      <c r="N335" s="71">
        <v>0.32</v>
      </c>
      <c r="O335" s="74">
        <v>0</v>
      </c>
      <c r="P335" s="175">
        <f t="shared" si="10"/>
        <v>103683.98999999996</v>
      </c>
    </row>
    <row r="336" spans="1:16" ht="14.25" hidden="1" customHeight="1" outlineLevel="1">
      <c r="A336" s="64" t="s">
        <v>1</v>
      </c>
      <c r="B336" s="163" t="s">
        <v>662</v>
      </c>
      <c r="C336" s="174" t="s">
        <v>647</v>
      </c>
      <c r="D336" s="68">
        <v>45733</v>
      </c>
      <c r="E336" s="66">
        <f t="shared" si="7"/>
        <v>3</v>
      </c>
      <c r="F336" s="66">
        <f t="shared" si="8"/>
        <v>2025</v>
      </c>
      <c r="G336" s="67">
        <f t="shared" si="9"/>
        <v>45717</v>
      </c>
      <c r="H336" s="26" t="s">
        <v>582</v>
      </c>
      <c r="I336" s="66" t="s">
        <v>365</v>
      </c>
      <c r="J336" s="69" t="s">
        <v>27</v>
      </c>
      <c r="K336" s="69" t="s">
        <v>137</v>
      </c>
      <c r="L336" s="69" t="s">
        <v>666</v>
      </c>
      <c r="M336" s="69" t="s">
        <v>28</v>
      </c>
      <c r="N336" s="71">
        <v>0</v>
      </c>
      <c r="O336" s="74">
        <v>225</v>
      </c>
      <c r="P336" s="175">
        <f t="shared" si="10"/>
        <v>103458.98999999996</v>
      </c>
    </row>
    <row r="337" spans="1:16" ht="14.25" hidden="1" customHeight="1" outlineLevel="1">
      <c r="A337" s="64" t="s">
        <v>1</v>
      </c>
      <c r="B337" s="163" t="s">
        <v>662</v>
      </c>
      <c r="C337" s="174" t="s">
        <v>647</v>
      </c>
      <c r="D337" s="68">
        <v>45733</v>
      </c>
      <c r="E337" s="66">
        <f t="shared" si="7"/>
        <v>3</v>
      </c>
      <c r="F337" s="66">
        <f t="shared" si="8"/>
        <v>2025</v>
      </c>
      <c r="G337" s="67">
        <f t="shared" si="9"/>
        <v>45717</v>
      </c>
      <c r="H337" s="26" t="s">
        <v>56</v>
      </c>
      <c r="I337" s="66" t="s">
        <v>785</v>
      </c>
      <c r="J337" s="69" t="s">
        <v>27</v>
      </c>
      <c r="K337" s="69" t="s">
        <v>137</v>
      </c>
      <c r="L337" s="69" t="s">
        <v>666</v>
      </c>
      <c r="M337" s="69" t="s">
        <v>28</v>
      </c>
      <c r="N337" s="71">
        <v>0</v>
      </c>
      <c r="O337" s="74">
        <v>1020</v>
      </c>
      <c r="P337" s="175">
        <f t="shared" si="10"/>
        <v>102438.98999999996</v>
      </c>
    </row>
    <row r="338" spans="1:16" ht="14.25" hidden="1" customHeight="1" outlineLevel="1">
      <c r="A338" s="64" t="s">
        <v>1</v>
      </c>
      <c r="B338" s="163" t="s">
        <v>662</v>
      </c>
      <c r="C338" s="174" t="s">
        <v>647</v>
      </c>
      <c r="D338" s="68">
        <v>45733</v>
      </c>
      <c r="E338" s="66">
        <f t="shared" si="7"/>
        <v>3</v>
      </c>
      <c r="F338" s="66">
        <f t="shared" si="8"/>
        <v>2025</v>
      </c>
      <c r="G338" s="67">
        <f t="shared" si="9"/>
        <v>45717</v>
      </c>
      <c r="H338" s="26" t="s">
        <v>59</v>
      </c>
      <c r="I338" s="66" t="s">
        <v>786</v>
      </c>
      <c r="J338" s="69" t="s">
        <v>27</v>
      </c>
      <c r="K338" s="69" t="s">
        <v>137</v>
      </c>
      <c r="L338" s="69" t="s">
        <v>666</v>
      </c>
      <c r="M338" s="69" t="s">
        <v>28</v>
      </c>
      <c r="N338" s="71">
        <v>0</v>
      </c>
      <c r="O338" s="74">
        <v>354.55</v>
      </c>
      <c r="P338" s="175">
        <f t="shared" si="10"/>
        <v>102084.43999999996</v>
      </c>
    </row>
    <row r="339" spans="1:16" ht="14.25" hidden="1" customHeight="1" outlineLevel="1">
      <c r="A339" s="64" t="s">
        <v>1</v>
      </c>
      <c r="B339" s="163" t="s">
        <v>662</v>
      </c>
      <c r="C339" s="174" t="s">
        <v>647</v>
      </c>
      <c r="D339" s="68">
        <v>45733</v>
      </c>
      <c r="E339" s="66">
        <f t="shared" si="7"/>
        <v>3</v>
      </c>
      <c r="F339" s="66">
        <f t="shared" si="8"/>
        <v>2025</v>
      </c>
      <c r="G339" s="67">
        <f t="shared" si="9"/>
        <v>45717</v>
      </c>
      <c r="H339" s="26" t="s">
        <v>50</v>
      </c>
      <c r="I339" s="66" t="s">
        <v>171</v>
      </c>
      <c r="J339" s="69" t="s">
        <v>27</v>
      </c>
      <c r="K339" s="69" t="s">
        <v>137</v>
      </c>
      <c r="L339" s="69" t="s">
        <v>666</v>
      </c>
      <c r="M339" s="69" t="s">
        <v>28</v>
      </c>
      <c r="N339" s="71">
        <v>0</v>
      </c>
      <c r="O339" s="74">
        <v>217.96</v>
      </c>
      <c r="P339" s="175">
        <f t="shared" si="10"/>
        <v>101866.47999999995</v>
      </c>
    </row>
    <row r="340" spans="1:16" ht="14.25" hidden="1" customHeight="1" outlineLevel="1">
      <c r="A340" s="64" t="s">
        <v>1</v>
      </c>
      <c r="B340" s="163" t="s">
        <v>662</v>
      </c>
      <c r="C340" s="174" t="s">
        <v>647</v>
      </c>
      <c r="D340" s="68">
        <v>45733</v>
      </c>
      <c r="E340" s="66">
        <f t="shared" si="7"/>
        <v>3</v>
      </c>
      <c r="F340" s="66">
        <f t="shared" si="8"/>
        <v>2025</v>
      </c>
      <c r="G340" s="67">
        <f t="shared" si="9"/>
        <v>45717</v>
      </c>
      <c r="H340" s="26" t="s">
        <v>142</v>
      </c>
      <c r="I340" s="66" t="s">
        <v>787</v>
      </c>
      <c r="J340" s="69" t="s">
        <v>27</v>
      </c>
      <c r="K340" s="69" t="s">
        <v>137</v>
      </c>
      <c r="L340" s="69" t="s">
        <v>664</v>
      </c>
      <c r="M340" s="69" t="s">
        <v>28</v>
      </c>
      <c r="N340" s="71">
        <v>0</v>
      </c>
      <c r="O340" s="74">
        <v>1690.3</v>
      </c>
      <c r="P340" s="175">
        <f t="shared" si="10"/>
        <v>100176.17999999995</v>
      </c>
    </row>
    <row r="341" spans="1:16" ht="14.25" hidden="1" customHeight="1" outlineLevel="1">
      <c r="A341" s="64" t="s">
        <v>1</v>
      </c>
      <c r="B341" s="163" t="s">
        <v>662</v>
      </c>
      <c r="C341" s="174" t="s">
        <v>647</v>
      </c>
      <c r="D341" s="68">
        <v>45734</v>
      </c>
      <c r="E341" s="66">
        <f t="shared" si="7"/>
        <v>3</v>
      </c>
      <c r="F341" s="66">
        <f t="shared" si="8"/>
        <v>2025</v>
      </c>
      <c r="G341" s="67">
        <f t="shared" si="9"/>
        <v>45717</v>
      </c>
      <c r="H341" s="26" t="s">
        <v>142</v>
      </c>
      <c r="I341" s="66" t="s">
        <v>182</v>
      </c>
      <c r="J341" s="69" t="s">
        <v>27</v>
      </c>
      <c r="K341" s="69" t="s">
        <v>137</v>
      </c>
      <c r="L341" s="69" t="s">
        <v>664</v>
      </c>
      <c r="M341" s="69" t="s">
        <v>604</v>
      </c>
      <c r="N341" s="71">
        <v>574.4</v>
      </c>
      <c r="O341" s="74">
        <v>0</v>
      </c>
      <c r="P341" s="175">
        <f t="shared" si="10"/>
        <v>100750.57999999994</v>
      </c>
    </row>
    <row r="342" spans="1:16" ht="14.25" hidden="1" customHeight="1" outlineLevel="1">
      <c r="A342" s="64" t="s">
        <v>1</v>
      </c>
      <c r="B342" s="163" t="s">
        <v>662</v>
      </c>
      <c r="C342" s="174" t="s">
        <v>647</v>
      </c>
      <c r="D342" s="68">
        <v>45734</v>
      </c>
      <c r="E342" s="66">
        <f t="shared" si="7"/>
        <v>3</v>
      </c>
      <c r="F342" s="66">
        <f t="shared" si="8"/>
        <v>2025</v>
      </c>
      <c r="G342" s="67">
        <f t="shared" si="9"/>
        <v>45717</v>
      </c>
      <c r="H342" s="26" t="s">
        <v>142</v>
      </c>
      <c r="I342" s="66" t="s">
        <v>182</v>
      </c>
      <c r="J342" s="69" t="s">
        <v>27</v>
      </c>
      <c r="K342" s="69" t="s">
        <v>137</v>
      </c>
      <c r="L342" s="69" t="s">
        <v>664</v>
      </c>
      <c r="M342" s="69" t="s">
        <v>604</v>
      </c>
      <c r="N342" s="71">
        <v>804.7</v>
      </c>
      <c r="O342" s="74">
        <v>0</v>
      </c>
      <c r="P342" s="175">
        <f t="shared" si="10"/>
        <v>101555.27999999994</v>
      </c>
    </row>
    <row r="343" spans="1:16" ht="14.25" hidden="1" customHeight="1" outlineLevel="1">
      <c r="A343" s="64" t="s">
        <v>1</v>
      </c>
      <c r="B343" s="163" t="s">
        <v>662</v>
      </c>
      <c r="C343" s="174" t="s">
        <v>647</v>
      </c>
      <c r="D343" s="68">
        <v>45734</v>
      </c>
      <c r="E343" s="66">
        <f t="shared" si="7"/>
        <v>3</v>
      </c>
      <c r="F343" s="66">
        <f t="shared" si="8"/>
        <v>2025</v>
      </c>
      <c r="G343" s="67">
        <f t="shared" si="9"/>
        <v>45717</v>
      </c>
      <c r="H343" s="26" t="s">
        <v>142</v>
      </c>
      <c r="I343" s="66" t="s">
        <v>788</v>
      </c>
      <c r="J343" s="69" t="s">
        <v>27</v>
      </c>
      <c r="K343" s="69" t="s">
        <v>137</v>
      </c>
      <c r="L343" s="69" t="s">
        <v>664</v>
      </c>
      <c r="M343" s="69" t="s">
        <v>604</v>
      </c>
      <c r="N343" s="71">
        <v>465</v>
      </c>
      <c r="O343" s="74">
        <v>0</v>
      </c>
      <c r="P343" s="175">
        <f t="shared" si="10"/>
        <v>102020.27999999994</v>
      </c>
    </row>
    <row r="344" spans="1:16" ht="14.25" hidden="1" customHeight="1" outlineLevel="1">
      <c r="A344" s="64" t="s">
        <v>1</v>
      </c>
      <c r="B344" s="163" t="s">
        <v>662</v>
      </c>
      <c r="C344" s="174" t="s">
        <v>647</v>
      </c>
      <c r="D344" s="68">
        <v>45734</v>
      </c>
      <c r="E344" s="66">
        <f t="shared" si="7"/>
        <v>3</v>
      </c>
      <c r="F344" s="66">
        <f t="shared" si="8"/>
        <v>2025</v>
      </c>
      <c r="G344" s="67">
        <f t="shared" si="9"/>
        <v>45717</v>
      </c>
      <c r="H344" s="26" t="s">
        <v>138</v>
      </c>
      <c r="I344" s="66" t="s">
        <v>139</v>
      </c>
      <c r="J344" s="69" t="s">
        <v>27</v>
      </c>
      <c r="K344" s="69" t="s">
        <v>137</v>
      </c>
      <c r="L344" s="69" t="s">
        <v>664</v>
      </c>
      <c r="M344" s="69" t="s">
        <v>604</v>
      </c>
      <c r="N344" s="71">
        <v>7.0000000000000007E-2</v>
      </c>
      <c r="O344" s="74">
        <v>0</v>
      </c>
      <c r="P344" s="175">
        <f t="shared" si="10"/>
        <v>102020.34999999995</v>
      </c>
    </row>
    <row r="345" spans="1:16" ht="14.25" hidden="1" customHeight="1" outlineLevel="1">
      <c r="A345" s="64" t="s">
        <v>1</v>
      </c>
      <c r="B345" s="163" t="s">
        <v>662</v>
      </c>
      <c r="C345" s="174" t="s">
        <v>647</v>
      </c>
      <c r="D345" s="68">
        <v>45734</v>
      </c>
      <c r="E345" s="66">
        <f t="shared" si="7"/>
        <v>3</v>
      </c>
      <c r="F345" s="66">
        <f t="shared" si="8"/>
        <v>2025</v>
      </c>
      <c r="G345" s="67">
        <f t="shared" si="9"/>
        <v>45717</v>
      </c>
      <c r="H345" s="26" t="s">
        <v>707</v>
      </c>
      <c r="I345" s="66" t="s">
        <v>789</v>
      </c>
      <c r="J345" s="69" t="s">
        <v>27</v>
      </c>
      <c r="K345" s="69" t="s">
        <v>137</v>
      </c>
      <c r="L345" s="69" t="s">
        <v>666</v>
      </c>
      <c r="M345" s="69" t="s">
        <v>28</v>
      </c>
      <c r="N345" s="71">
        <v>0</v>
      </c>
      <c r="O345" s="74">
        <v>180</v>
      </c>
      <c r="P345" s="175">
        <f t="shared" si="10"/>
        <v>101840.34999999995</v>
      </c>
    </row>
    <row r="346" spans="1:16" ht="14.25" hidden="1" customHeight="1" outlineLevel="1">
      <c r="A346" s="64" t="s">
        <v>1</v>
      </c>
      <c r="B346" s="163" t="s">
        <v>662</v>
      </c>
      <c r="C346" s="174" t="s">
        <v>647</v>
      </c>
      <c r="D346" s="68">
        <v>45734</v>
      </c>
      <c r="E346" s="66">
        <f t="shared" si="7"/>
        <v>3</v>
      </c>
      <c r="F346" s="66">
        <f t="shared" si="8"/>
        <v>2025</v>
      </c>
      <c r="G346" s="67">
        <f t="shared" si="9"/>
        <v>45717</v>
      </c>
      <c r="H346" s="26" t="s">
        <v>142</v>
      </c>
      <c r="I346" s="66" t="s">
        <v>790</v>
      </c>
      <c r="J346" s="69" t="s">
        <v>27</v>
      </c>
      <c r="K346" s="69" t="s">
        <v>137</v>
      </c>
      <c r="L346" s="69" t="s">
        <v>664</v>
      </c>
      <c r="M346" s="69" t="s">
        <v>28</v>
      </c>
      <c r="N346" s="71">
        <v>0</v>
      </c>
      <c r="O346" s="74">
        <v>2202</v>
      </c>
      <c r="P346" s="175">
        <f t="shared" si="10"/>
        <v>99638.349999999948</v>
      </c>
    </row>
    <row r="347" spans="1:16" ht="14.25" hidden="1" customHeight="1" outlineLevel="1">
      <c r="A347" s="64" t="s">
        <v>1</v>
      </c>
      <c r="B347" s="163" t="s">
        <v>662</v>
      </c>
      <c r="C347" s="174" t="s">
        <v>647</v>
      </c>
      <c r="D347" s="68">
        <v>45735</v>
      </c>
      <c r="E347" s="66">
        <f t="shared" si="7"/>
        <v>3</v>
      </c>
      <c r="F347" s="66">
        <f t="shared" si="8"/>
        <v>2025</v>
      </c>
      <c r="G347" s="67">
        <f t="shared" si="9"/>
        <v>45717</v>
      </c>
      <c r="H347" s="26" t="s">
        <v>142</v>
      </c>
      <c r="I347" s="66" t="s">
        <v>182</v>
      </c>
      <c r="J347" s="69" t="s">
        <v>27</v>
      </c>
      <c r="K347" s="69" t="s">
        <v>137</v>
      </c>
      <c r="L347" s="69" t="s">
        <v>664</v>
      </c>
      <c r="M347" s="69" t="s">
        <v>604</v>
      </c>
      <c r="N347" s="71">
        <v>8261.5300000000007</v>
      </c>
      <c r="O347" s="74">
        <v>0</v>
      </c>
      <c r="P347" s="175">
        <f t="shared" si="10"/>
        <v>107899.87999999995</v>
      </c>
    </row>
    <row r="348" spans="1:16" ht="14.25" hidden="1" customHeight="1" outlineLevel="1">
      <c r="A348" s="64" t="s">
        <v>1</v>
      </c>
      <c r="B348" s="163" t="s">
        <v>662</v>
      </c>
      <c r="C348" s="174" t="s">
        <v>647</v>
      </c>
      <c r="D348" s="68">
        <v>45735</v>
      </c>
      <c r="E348" s="66">
        <f t="shared" si="7"/>
        <v>3</v>
      </c>
      <c r="F348" s="66">
        <f t="shared" si="8"/>
        <v>2025</v>
      </c>
      <c r="G348" s="67">
        <f t="shared" si="9"/>
        <v>45717</v>
      </c>
      <c r="H348" s="26" t="s">
        <v>142</v>
      </c>
      <c r="I348" s="66" t="s">
        <v>182</v>
      </c>
      <c r="J348" s="69" t="s">
        <v>27</v>
      </c>
      <c r="K348" s="69" t="s">
        <v>137</v>
      </c>
      <c r="L348" s="69" t="s">
        <v>664</v>
      </c>
      <c r="M348" s="69" t="s">
        <v>604</v>
      </c>
      <c r="N348" s="71">
        <v>3913.93</v>
      </c>
      <c r="O348" s="74">
        <v>0</v>
      </c>
      <c r="P348" s="175">
        <f t="shared" si="10"/>
        <v>111813.80999999994</v>
      </c>
    </row>
    <row r="349" spans="1:16" ht="14.25" hidden="1" customHeight="1" outlineLevel="1">
      <c r="A349" s="64" t="s">
        <v>1</v>
      </c>
      <c r="B349" s="163" t="s">
        <v>662</v>
      </c>
      <c r="C349" s="174" t="s">
        <v>647</v>
      </c>
      <c r="D349" s="68">
        <v>45735</v>
      </c>
      <c r="E349" s="66">
        <f t="shared" si="7"/>
        <v>3</v>
      </c>
      <c r="F349" s="66">
        <f t="shared" si="8"/>
        <v>2025</v>
      </c>
      <c r="G349" s="67">
        <f t="shared" si="9"/>
        <v>45717</v>
      </c>
      <c r="H349" s="26" t="s">
        <v>142</v>
      </c>
      <c r="I349" s="66" t="s">
        <v>182</v>
      </c>
      <c r="J349" s="69" t="s">
        <v>27</v>
      </c>
      <c r="K349" s="69" t="s">
        <v>137</v>
      </c>
      <c r="L349" s="69" t="s">
        <v>664</v>
      </c>
      <c r="M349" s="69" t="s">
        <v>604</v>
      </c>
      <c r="N349" s="71">
        <v>93.39</v>
      </c>
      <c r="O349" s="74">
        <v>0</v>
      </c>
      <c r="P349" s="175">
        <f t="shared" si="10"/>
        <v>111907.19999999994</v>
      </c>
    </row>
    <row r="350" spans="1:16" ht="14.25" hidden="1" customHeight="1" outlineLevel="1">
      <c r="A350" s="64" t="s">
        <v>1</v>
      </c>
      <c r="B350" s="163" t="s">
        <v>662</v>
      </c>
      <c r="C350" s="174" t="s">
        <v>647</v>
      </c>
      <c r="D350" s="68">
        <v>45735</v>
      </c>
      <c r="E350" s="66">
        <f t="shared" si="7"/>
        <v>3</v>
      </c>
      <c r="F350" s="66">
        <f t="shared" si="8"/>
        <v>2025</v>
      </c>
      <c r="G350" s="67">
        <f t="shared" si="9"/>
        <v>45717</v>
      </c>
      <c r="H350" s="26" t="s">
        <v>142</v>
      </c>
      <c r="I350" s="66" t="s">
        <v>182</v>
      </c>
      <c r="J350" s="69" t="s">
        <v>27</v>
      </c>
      <c r="K350" s="69" t="s">
        <v>137</v>
      </c>
      <c r="L350" s="69" t="s">
        <v>664</v>
      </c>
      <c r="M350" s="69" t="s">
        <v>604</v>
      </c>
      <c r="N350" s="71">
        <v>184.05</v>
      </c>
      <c r="O350" s="74">
        <v>0</v>
      </c>
      <c r="P350" s="175">
        <f t="shared" si="10"/>
        <v>112091.24999999994</v>
      </c>
    </row>
    <row r="351" spans="1:16" ht="14.25" hidden="1" customHeight="1" outlineLevel="1">
      <c r="A351" s="64" t="s">
        <v>1</v>
      </c>
      <c r="B351" s="163" t="s">
        <v>662</v>
      </c>
      <c r="C351" s="174" t="s">
        <v>647</v>
      </c>
      <c r="D351" s="68">
        <v>45735</v>
      </c>
      <c r="E351" s="66">
        <f t="shared" si="7"/>
        <v>3</v>
      </c>
      <c r="F351" s="66">
        <f t="shared" si="8"/>
        <v>2025</v>
      </c>
      <c r="G351" s="67">
        <f t="shared" si="9"/>
        <v>45717</v>
      </c>
      <c r="H351" s="26" t="s">
        <v>142</v>
      </c>
      <c r="I351" s="66" t="s">
        <v>182</v>
      </c>
      <c r="J351" s="69" t="s">
        <v>27</v>
      </c>
      <c r="K351" s="69" t="s">
        <v>137</v>
      </c>
      <c r="L351" s="69" t="s">
        <v>664</v>
      </c>
      <c r="M351" s="69" t="s">
        <v>604</v>
      </c>
      <c r="N351" s="71">
        <v>4244.0200000000004</v>
      </c>
      <c r="O351" s="74">
        <v>0</v>
      </c>
      <c r="P351" s="175">
        <f t="shared" si="10"/>
        <v>116335.26999999995</v>
      </c>
    </row>
    <row r="352" spans="1:16" ht="14.25" hidden="1" customHeight="1" outlineLevel="1">
      <c r="A352" s="64" t="s">
        <v>1</v>
      </c>
      <c r="B352" s="163" t="s">
        <v>662</v>
      </c>
      <c r="C352" s="174" t="s">
        <v>647</v>
      </c>
      <c r="D352" s="68">
        <v>45735</v>
      </c>
      <c r="E352" s="66">
        <f t="shared" si="7"/>
        <v>3</v>
      </c>
      <c r="F352" s="66">
        <f t="shared" si="8"/>
        <v>2025</v>
      </c>
      <c r="G352" s="67">
        <f t="shared" si="9"/>
        <v>45717</v>
      </c>
      <c r="H352" s="26" t="s">
        <v>142</v>
      </c>
      <c r="I352" s="66" t="s">
        <v>182</v>
      </c>
      <c r="J352" s="69" t="s">
        <v>27</v>
      </c>
      <c r="K352" s="69" t="s">
        <v>137</v>
      </c>
      <c r="L352" s="69" t="s">
        <v>664</v>
      </c>
      <c r="M352" s="69" t="s">
        <v>604</v>
      </c>
      <c r="N352" s="71">
        <v>2452</v>
      </c>
      <c r="O352" s="74">
        <v>0</v>
      </c>
      <c r="P352" s="175">
        <f t="shared" si="10"/>
        <v>118787.26999999995</v>
      </c>
    </row>
    <row r="353" spans="1:16" ht="14.25" hidden="1" customHeight="1" outlineLevel="1">
      <c r="A353" s="64" t="s">
        <v>1</v>
      </c>
      <c r="B353" s="163" t="s">
        <v>662</v>
      </c>
      <c r="C353" s="174" t="s">
        <v>647</v>
      </c>
      <c r="D353" s="68">
        <v>45735</v>
      </c>
      <c r="E353" s="66">
        <f t="shared" si="7"/>
        <v>3</v>
      </c>
      <c r="F353" s="66">
        <f t="shared" si="8"/>
        <v>2025</v>
      </c>
      <c r="G353" s="67">
        <f t="shared" si="9"/>
        <v>45717</v>
      </c>
      <c r="H353" s="26" t="s">
        <v>44</v>
      </c>
      <c r="I353" s="66" t="s">
        <v>524</v>
      </c>
      <c r="J353" s="69" t="s">
        <v>27</v>
      </c>
      <c r="K353" s="69" t="s">
        <v>137</v>
      </c>
      <c r="L353" s="69" t="s">
        <v>666</v>
      </c>
      <c r="M353" s="69" t="s">
        <v>28</v>
      </c>
      <c r="N353" s="71">
        <v>0</v>
      </c>
      <c r="O353" s="74">
        <v>417.95</v>
      </c>
      <c r="P353" s="175">
        <f t="shared" si="10"/>
        <v>118369.31999999995</v>
      </c>
    </row>
    <row r="354" spans="1:16" ht="14.25" hidden="1" customHeight="1" outlineLevel="1">
      <c r="A354" s="64" t="s">
        <v>1</v>
      </c>
      <c r="B354" s="163" t="s">
        <v>662</v>
      </c>
      <c r="C354" s="174" t="s">
        <v>647</v>
      </c>
      <c r="D354" s="68">
        <v>45735</v>
      </c>
      <c r="E354" s="66">
        <f t="shared" si="7"/>
        <v>3</v>
      </c>
      <c r="F354" s="66">
        <f t="shared" si="8"/>
        <v>2025</v>
      </c>
      <c r="G354" s="67">
        <f t="shared" si="9"/>
        <v>45717</v>
      </c>
      <c r="H354" s="26" t="s">
        <v>102</v>
      </c>
      <c r="I354" s="66" t="s">
        <v>129</v>
      </c>
      <c r="J354" s="69" t="s">
        <v>27</v>
      </c>
      <c r="K354" s="69" t="s">
        <v>137</v>
      </c>
      <c r="L354" s="69" t="s">
        <v>666</v>
      </c>
      <c r="M354" s="69" t="s">
        <v>28</v>
      </c>
      <c r="N354" s="71">
        <v>0</v>
      </c>
      <c r="O354" s="74">
        <v>9</v>
      </c>
      <c r="P354" s="175">
        <f t="shared" si="10"/>
        <v>118360.31999999995</v>
      </c>
    </row>
    <row r="355" spans="1:16" ht="14.25" hidden="1" customHeight="1" outlineLevel="1">
      <c r="A355" s="64" t="s">
        <v>1</v>
      </c>
      <c r="B355" s="163" t="s">
        <v>662</v>
      </c>
      <c r="C355" s="174" t="s">
        <v>647</v>
      </c>
      <c r="D355" s="68">
        <v>45735</v>
      </c>
      <c r="E355" s="66">
        <f t="shared" si="7"/>
        <v>3</v>
      </c>
      <c r="F355" s="66">
        <f t="shared" si="8"/>
        <v>2025</v>
      </c>
      <c r="G355" s="67">
        <f t="shared" si="9"/>
        <v>45717</v>
      </c>
      <c r="H355" s="26" t="s">
        <v>37</v>
      </c>
      <c r="I355" s="66" t="s">
        <v>791</v>
      </c>
      <c r="J355" s="69" t="s">
        <v>27</v>
      </c>
      <c r="K355" s="69" t="s">
        <v>137</v>
      </c>
      <c r="L355" s="69" t="s">
        <v>666</v>
      </c>
      <c r="M355" s="69" t="s">
        <v>28</v>
      </c>
      <c r="N355" s="71">
        <v>0</v>
      </c>
      <c r="O355" s="74">
        <v>10043.49</v>
      </c>
      <c r="P355" s="175">
        <f t="shared" si="10"/>
        <v>108316.82999999994</v>
      </c>
    </row>
    <row r="356" spans="1:16" ht="14.25" hidden="1" customHeight="1" outlineLevel="1">
      <c r="A356" s="64" t="s">
        <v>1</v>
      </c>
      <c r="B356" s="163" t="s">
        <v>662</v>
      </c>
      <c r="C356" s="174" t="s">
        <v>647</v>
      </c>
      <c r="D356" s="68">
        <v>45736</v>
      </c>
      <c r="E356" s="66">
        <f t="shared" si="7"/>
        <v>3</v>
      </c>
      <c r="F356" s="66">
        <f t="shared" si="8"/>
        <v>2025</v>
      </c>
      <c r="G356" s="67">
        <f t="shared" si="9"/>
        <v>45717</v>
      </c>
      <c r="H356" s="26" t="s">
        <v>142</v>
      </c>
      <c r="I356" s="66" t="s">
        <v>182</v>
      </c>
      <c r="J356" s="69" t="s">
        <v>27</v>
      </c>
      <c r="K356" s="69" t="s">
        <v>137</v>
      </c>
      <c r="L356" s="69" t="s">
        <v>664</v>
      </c>
      <c r="M356" s="69" t="s">
        <v>604</v>
      </c>
      <c r="N356" s="71">
        <v>166.15</v>
      </c>
      <c r="O356" s="74">
        <v>0</v>
      </c>
      <c r="P356" s="175">
        <f t="shared" si="10"/>
        <v>108482.97999999994</v>
      </c>
    </row>
    <row r="357" spans="1:16" ht="14.25" hidden="1" customHeight="1" outlineLevel="1">
      <c r="A357" s="64" t="s">
        <v>1</v>
      </c>
      <c r="B357" s="163" t="s">
        <v>662</v>
      </c>
      <c r="C357" s="174" t="s">
        <v>647</v>
      </c>
      <c r="D357" s="68">
        <v>45736</v>
      </c>
      <c r="E357" s="66">
        <f t="shared" si="7"/>
        <v>3</v>
      </c>
      <c r="F357" s="66">
        <f t="shared" si="8"/>
        <v>2025</v>
      </c>
      <c r="G357" s="67">
        <f t="shared" si="9"/>
        <v>45717</v>
      </c>
      <c r="H357" s="26" t="s">
        <v>142</v>
      </c>
      <c r="I357" s="66" t="s">
        <v>182</v>
      </c>
      <c r="J357" s="69" t="s">
        <v>27</v>
      </c>
      <c r="K357" s="69" t="s">
        <v>137</v>
      </c>
      <c r="L357" s="69" t="s">
        <v>664</v>
      </c>
      <c r="M357" s="69" t="s">
        <v>604</v>
      </c>
      <c r="N357" s="71">
        <v>166.15</v>
      </c>
      <c r="O357" s="74">
        <v>0</v>
      </c>
      <c r="P357" s="175">
        <f t="shared" si="10"/>
        <v>108649.12999999993</v>
      </c>
    </row>
    <row r="358" spans="1:16" ht="14.25" hidden="1" customHeight="1" outlineLevel="1">
      <c r="A358" s="64" t="s">
        <v>1</v>
      </c>
      <c r="B358" s="163" t="s">
        <v>662</v>
      </c>
      <c r="C358" s="174" t="s">
        <v>647</v>
      </c>
      <c r="D358" s="68">
        <v>45736</v>
      </c>
      <c r="E358" s="66">
        <f t="shared" si="7"/>
        <v>3</v>
      </c>
      <c r="F358" s="66">
        <f t="shared" si="8"/>
        <v>2025</v>
      </c>
      <c r="G358" s="67">
        <f t="shared" si="9"/>
        <v>45717</v>
      </c>
      <c r="H358" s="26" t="s">
        <v>142</v>
      </c>
      <c r="I358" s="66" t="s">
        <v>182</v>
      </c>
      <c r="J358" s="69" t="s">
        <v>27</v>
      </c>
      <c r="K358" s="69" t="s">
        <v>137</v>
      </c>
      <c r="L358" s="69" t="s">
        <v>664</v>
      </c>
      <c r="M358" s="69" t="s">
        <v>604</v>
      </c>
      <c r="N358" s="71">
        <v>485.74</v>
      </c>
      <c r="O358" s="74">
        <v>0</v>
      </c>
      <c r="P358" s="175">
        <f t="shared" si="10"/>
        <v>109134.86999999994</v>
      </c>
    </row>
    <row r="359" spans="1:16" ht="14.25" hidden="1" customHeight="1" outlineLevel="1">
      <c r="A359" s="64" t="s">
        <v>1</v>
      </c>
      <c r="B359" s="163" t="s">
        <v>662</v>
      </c>
      <c r="C359" s="174" t="s">
        <v>647</v>
      </c>
      <c r="D359" s="68">
        <v>45736</v>
      </c>
      <c r="E359" s="66">
        <f t="shared" si="7"/>
        <v>3</v>
      </c>
      <c r="F359" s="66">
        <f t="shared" si="8"/>
        <v>2025</v>
      </c>
      <c r="G359" s="67">
        <f t="shared" si="9"/>
        <v>45717</v>
      </c>
      <c r="H359" s="26" t="s">
        <v>142</v>
      </c>
      <c r="I359" s="66" t="s">
        <v>182</v>
      </c>
      <c r="J359" s="69" t="s">
        <v>27</v>
      </c>
      <c r="K359" s="69" t="s">
        <v>137</v>
      </c>
      <c r="L359" s="69" t="s">
        <v>664</v>
      </c>
      <c r="M359" s="69" t="s">
        <v>604</v>
      </c>
      <c r="N359" s="71">
        <v>1068.6199999999999</v>
      </c>
      <c r="O359" s="74">
        <v>0</v>
      </c>
      <c r="P359" s="175">
        <f t="shared" si="10"/>
        <v>110203.48999999993</v>
      </c>
    </row>
    <row r="360" spans="1:16" ht="14.25" hidden="1" customHeight="1" outlineLevel="1">
      <c r="A360" s="64" t="s">
        <v>1</v>
      </c>
      <c r="B360" s="163" t="s">
        <v>662</v>
      </c>
      <c r="C360" s="174" t="s">
        <v>647</v>
      </c>
      <c r="D360" s="68">
        <v>45736</v>
      </c>
      <c r="E360" s="66">
        <f t="shared" si="7"/>
        <v>3</v>
      </c>
      <c r="F360" s="66">
        <f t="shared" si="8"/>
        <v>2025</v>
      </c>
      <c r="G360" s="67">
        <f t="shared" si="9"/>
        <v>45717</v>
      </c>
      <c r="H360" s="26" t="s">
        <v>142</v>
      </c>
      <c r="I360" s="66" t="s">
        <v>146</v>
      </c>
      <c r="J360" s="69" t="s">
        <v>27</v>
      </c>
      <c r="K360" s="69" t="s">
        <v>137</v>
      </c>
      <c r="L360" s="69" t="s">
        <v>664</v>
      </c>
      <c r="M360" s="69" t="s">
        <v>604</v>
      </c>
      <c r="N360" s="71">
        <v>2708.64</v>
      </c>
      <c r="O360" s="74">
        <v>0</v>
      </c>
      <c r="P360" s="175">
        <f t="shared" si="10"/>
        <v>112912.12999999993</v>
      </c>
    </row>
    <row r="361" spans="1:16" ht="14.25" hidden="1" customHeight="1" outlineLevel="1">
      <c r="A361" s="64" t="s">
        <v>1</v>
      </c>
      <c r="B361" s="163" t="s">
        <v>662</v>
      </c>
      <c r="C361" s="174" t="s">
        <v>647</v>
      </c>
      <c r="D361" s="68">
        <v>45736</v>
      </c>
      <c r="E361" s="66">
        <f t="shared" si="7"/>
        <v>3</v>
      </c>
      <c r="F361" s="66">
        <f t="shared" si="8"/>
        <v>2025</v>
      </c>
      <c r="G361" s="67">
        <f t="shared" si="9"/>
        <v>45717</v>
      </c>
      <c r="H361" s="26" t="s">
        <v>142</v>
      </c>
      <c r="I361" s="66" t="s">
        <v>146</v>
      </c>
      <c r="J361" s="69" t="s">
        <v>27</v>
      </c>
      <c r="K361" s="69" t="s">
        <v>137</v>
      </c>
      <c r="L361" s="69" t="s">
        <v>664</v>
      </c>
      <c r="M361" s="69" t="s">
        <v>604</v>
      </c>
      <c r="N361" s="71">
        <v>77.989999999999995</v>
      </c>
      <c r="O361" s="74">
        <v>0</v>
      </c>
      <c r="P361" s="175">
        <f t="shared" si="10"/>
        <v>112990.11999999994</v>
      </c>
    </row>
    <row r="362" spans="1:16" ht="14.25" hidden="1" customHeight="1" outlineLevel="1">
      <c r="A362" s="64" t="s">
        <v>1</v>
      </c>
      <c r="B362" s="163" t="s">
        <v>662</v>
      </c>
      <c r="C362" s="174" t="s">
        <v>647</v>
      </c>
      <c r="D362" s="68">
        <v>45736</v>
      </c>
      <c r="E362" s="66">
        <f t="shared" si="7"/>
        <v>3</v>
      </c>
      <c r="F362" s="66">
        <f t="shared" si="8"/>
        <v>2025</v>
      </c>
      <c r="G362" s="67">
        <f t="shared" si="9"/>
        <v>45717</v>
      </c>
      <c r="H362" s="26" t="s">
        <v>142</v>
      </c>
      <c r="I362" s="66" t="s">
        <v>146</v>
      </c>
      <c r="J362" s="69" t="s">
        <v>27</v>
      </c>
      <c r="K362" s="69" t="s">
        <v>137</v>
      </c>
      <c r="L362" s="69" t="s">
        <v>664</v>
      </c>
      <c r="M362" s="69" t="s">
        <v>604</v>
      </c>
      <c r="N362" s="71">
        <v>1314.77</v>
      </c>
      <c r="O362" s="74">
        <v>0</v>
      </c>
      <c r="P362" s="175">
        <f t="shared" si="10"/>
        <v>114304.88999999994</v>
      </c>
    </row>
    <row r="363" spans="1:16" ht="14.25" hidden="1" customHeight="1" outlineLevel="1">
      <c r="A363" s="64" t="s">
        <v>1</v>
      </c>
      <c r="B363" s="163" t="s">
        <v>662</v>
      </c>
      <c r="C363" s="174" t="s">
        <v>647</v>
      </c>
      <c r="D363" s="68">
        <v>45736</v>
      </c>
      <c r="E363" s="66">
        <f t="shared" si="7"/>
        <v>3</v>
      </c>
      <c r="F363" s="66">
        <f t="shared" si="8"/>
        <v>2025</v>
      </c>
      <c r="G363" s="67">
        <f t="shared" si="9"/>
        <v>45717</v>
      </c>
      <c r="H363" s="26" t="s">
        <v>142</v>
      </c>
      <c r="I363" s="66" t="s">
        <v>146</v>
      </c>
      <c r="J363" s="69" t="s">
        <v>27</v>
      </c>
      <c r="K363" s="69" t="s">
        <v>137</v>
      </c>
      <c r="L363" s="69" t="s">
        <v>664</v>
      </c>
      <c r="M363" s="69" t="s">
        <v>604</v>
      </c>
      <c r="N363" s="71">
        <v>59.05</v>
      </c>
      <c r="O363" s="74">
        <v>0</v>
      </c>
      <c r="P363" s="175">
        <f t="shared" si="10"/>
        <v>114363.93999999994</v>
      </c>
    </row>
    <row r="364" spans="1:16" ht="14.25" hidden="1" customHeight="1" outlineLevel="1">
      <c r="A364" s="64" t="s">
        <v>1</v>
      </c>
      <c r="B364" s="163" t="s">
        <v>662</v>
      </c>
      <c r="C364" s="174" t="s">
        <v>647</v>
      </c>
      <c r="D364" s="68">
        <v>45736</v>
      </c>
      <c r="E364" s="66">
        <f t="shared" si="7"/>
        <v>3</v>
      </c>
      <c r="F364" s="66">
        <f t="shared" si="8"/>
        <v>2025</v>
      </c>
      <c r="G364" s="67">
        <f t="shared" si="9"/>
        <v>45717</v>
      </c>
      <c r="H364" s="26" t="s">
        <v>142</v>
      </c>
      <c r="I364" s="66" t="s">
        <v>146</v>
      </c>
      <c r="J364" s="69" t="s">
        <v>27</v>
      </c>
      <c r="K364" s="69" t="s">
        <v>137</v>
      </c>
      <c r="L364" s="69" t="s">
        <v>664</v>
      </c>
      <c r="M364" s="69" t="s">
        <v>604</v>
      </c>
      <c r="N364" s="71">
        <v>1107.69</v>
      </c>
      <c r="O364" s="74">
        <v>0</v>
      </c>
      <c r="P364" s="175">
        <f t="shared" si="10"/>
        <v>115471.62999999995</v>
      </c>
    </row>
    <row r="365" spans="1:16" ht="14.25" hidden="1" customHeight="1" outlineLevel="1">
      <c r="A365" s="64" t="s">
        <v>1</v>
      </c>
      <c r="B365" s="163" t="s">
        <v>662</v>
      </c>
      <c r="C365" s="174" t="s">
        <v>647</v>
      </c>
      <c r="D365" s="68">
        <v>45736</v>
      </c>
      <c r="E365" s="66">
        <f t="shared" si="7"/>
        <v>3</v>
      </c>
      <c r="F365" s="66">
        <f t="shared" si="8"/>
        <v>2025</v>
      </c>
      <c r="G365" s="67">
        <f t="shared" si="9"/>
        <v>45717</v>
      </c>
      <c r="H365" s="26" t="s">
        <v>142</v>
      </c>
      <c r="I365" s="66" t="s">
        <v>146</v>
      </c>
      <c r="J365" s="69" t="s">
        <v>27</v>
      </c>
      <c r="K365" s="69" t="s">
        <v>137</v>
      </c>
      <c r="L365" s="69" t="s">
        <v>664</v>
      </c>
      <c r="M365" s="69" t="s">
        <v>604</v>
      </c>
      <c r="N365" s="71">
        <v>647.65</v>
      </c>
      <c r="O365" s="74">
        <v>0</v>
      </c>
      <c r="P365" s="175">
        <f t="shared" si="10"/>
        <v>116119.27999999994</v>
      </c>
    </row>
    <row r="366" spans="1:16" ht="14.25" hidden="1" customHeight="1" outlineLevel="1">
      <c r="A366" s="64" t="s">
        <v>1</v>
      </c>
      <c r="B366" s="163" t="s">
        <v>662</v>
      </c>
      <c r="C366" s="174" t="s">
        <v>647</v>
      </c>
      <c r="D366" s="68">
        <v>45736</v>
      </c>
      <c r="E366" s="66">
        <f t="shared" si="7"/>
        <v>3</v>
      </c>
      <c r="F366" s="66">
        <f t="shared" si="8"/>
        <v>2025</v>
      </c>
      <c r="G366" s="67">
        <f t="shared" si="9"/>
        <v>45717</v>
      </c>
      <c r="H366" s="26" t="s">
        <v>102</v>
      </c>
      <c r="I366" s="66" t="s">
        <v>129</v>
      </c>
      <c r="J366" s="69" t="s">
        <v>27</v>
      </c>
      <c r="K366" s="69" t="s">
        <v>137</v>
      </c>
      <c r="L366" s="69" t="s">
        <v>666</v>
      </c>
      <c r="M366" s="69" t="s">
        <v>28</v>
      </c>
      <c r="N366" s="71">
        <v>0</v>
      </c>
      <c r="O366" s="74">
        <v>9</v>
      </c>
      <c r="P366" s="175">
        <f t="shared" si="10"/>
        <v>116110.27999999994</v>
      </c>
    </row>
    <row r="367" spans="1:16" ht="14.25" hidden="1" customHeight="1" outlineLevel="1">
      <c r="A367" s="64" t="s">
        <v>1</v>
      </c>
      <c r="B367" s="163" t="s">
        <v>662</v>
      </c>
      <c r="C367" s="174" t="s">
        <v>647</v>
      </c>
      <c r="D367" s="68">
        <v>45736</v>
      </c>
      <c r="E367" s="66">
        <f t="shared" si="7"/>
        <v>3</v>
      </c>
      <c r="F367" s="66">
        <f t="shared" si="8"/>
        <v>2025</v>
      </c>
      <c r="G367" s="67">
        <f t="shared" si="9"/>
        <v>45717</v>
      </c>
      <c r="H367" s="26" t="s">
        <v>50</v>
      </c>
      <c r="I367" s="66" t="s">
        <v>171</v>
      </c>
      <c r="J367" s="69" t="s">
        <v>27</v>
      </c>
      <c r="K367" s="69" t="s">
        <v>137</v>
      </c>
      <c r="L367" s="69" t="s">
        <v>666</v>
      </c>
      <c r="M367" s="69" t="s">
        <v>28</v>
      </c>
      <c r="N367" s="71">
        <v>0</v>
      </c>
      <c r="O367" s="74">
        <v>1867.9</v>
      </c>
      <c r="P367" s="175">
        <f t="shared" si="10"/>
        <v>114242.37999999995</v>
      </c>
    </row>
    <row r="368" spans="1:16" ht="14.25" hidden="1" customHeight="1" outlineLevel="1">
      <c r="A368" s="64" t="s">
        <v>1</v>
      </c>
      <c r="B368" s="163" t="s">
        <v>662</v>
      </c>
      <c r="C368" s="174" t="s">
        <v>647</v>
      </c>
      <c r="D368" s="68">
        <v>45736</v>
      </c>
      <c r="E368" s="66">
        <f t="shared" si="7"/>
        <v>3</v>
      </c>
      <c r="F368" s="66">
        <f t="shared" si="8"/>
        <v>2025</v>
      </c>
      <c r="G368" s="67">
        <f t="shared" si="9"/>
        <v>45717</v>
      </c>
      <c r="H368" s="26" t="s">
        <v>446</v>
      </c>
      <c r="I368" s="66" t="s">
        <v>282</v>
      </c>
      <c r="J368" s="69" t="s">
        <v>27</v>
      </c>
      <c r="K368" s="69" t="s">
        <v>137</v>
      </c>
      <c r="L368" s="69" t="s">
        <v>664</v>
      </c>
      <c r="M368" s="69" t="s">
        <v>28</v>
      </c>
      <c r="N368" s="71">
        <v>0</v>
      </c>
      <c r="O368" s="74">
        <v>55.98</v>
      </c>
      <c r="P368" s="175">
        <f t="shared" si="10"/>
        <v>114186.39999999995</v>
      </c>
    </row>
    <row r="369" spans="1:16" ht="14.25" hidden="1" customHeight="1" outlineLevel="1">
      <c r="A369" s="64" t="s">
        <v>1</v>
      </c>
      <c r="B369" s="163" t="s">
        <v>662</v>
      </c>
      <c r="C369" s="174" t="s">
        <v>647</v>
      </c>
      <c r="D369" s="68">
        <v>45736</v>
      </c>
      <c r="E369" s="66">
        <f t="shared" si="7"/>
        <v>3</v>
      </c>
      <c r="F369" s="66">
        <f t="shared" si="8"/>
        <v>2025</v>
      </c>
      <c r="G369" s="67">
        <f t="shared" si="9"/>
        <v>45717</v>
      </c>
      <c r="H369" s="26" t="s">
        <v>142</v>
      </c>
      <c r="I369" s="66" t="s">
        <v>792</v>
      </c>
      <c r="J369" s="69" t="s">
        <v>27</v>
      </c>
      <c r="K369" s="69" t="s">
        <v>137</v>
      </c>
      <c r="L369" s="69" t="s">
        <v>664</v>
      </c>
      <c r="M369" s="69" t="s">
        <v>28</v>
      </c>
      <c r="N369" s="71">
        <v>0</v>
      </c>
      <c r="O369" s="74">
        <v>100</v>
      </c>
      <c r="P369" s="175">
        <f t="shared" si="10"/>
        <v>114086.39999999995</v>
      </c>
    </row>
    <row r="370" spans="1:16" ht="14.25" hidden="1" customHeight="1" outlineLevel="1">
      <c r="A370" s="64" t="s">
        <v>1</v>
      </c>
      <c r="B370" s="163" t="s">
        <v>662</v>
      </c>
      <c r="C370" s="174" t="s">
        <v>647</v>
      </c>
      <c r="D370" s="68">
        <v>45736</v>
      </c>
      <c r="E370" s="66">
        <f t="shared" si="7"/>
        <v>3</v>
      </c>
      <c r="F370" s="66">
        <f t="shared" si="8"/>
        <v>2025</v>
      </c>
      <c r="G370" s="67">
        <f t="shared" si="9"/>
        <v>45717</v>
      </c>
      <c r="H370" s="26" t="s">
        <v>147</v>
      </c>
      <c r="I370" s="66" t="s">
        <v>793</v>
      </c>
      <c r="J370" s="69" t="s">
        <v>27</v>
      </c>
      <c r="K370" s="69" t="s">
        <v>137</v>
      </c>
      <c r="L370" s="69" t="s">
        <v>666</v>
      </c>
      <c r="M370" s="69" t="s">
        <v>28</v>
      </c>
      <c r="N370" s="71">
        <v>0</v>
      </c>
      <c r="O370" s="74">
        <v>1440</v>
      </c>
      <c r="P370" s="175">
        <f t="shared" si="10"/>
        <v>112646.39999999995</v>
      </c>
    </row>
    <row r="371" spans="1:16" ht="14.25" customHeight="1" outlineLevel="1">
      <c r="A371" s="64" t="s">
        <v>1</v>
      </c>
      <c r="B371" s="163" t="s">
        <v>662</v>
      </c>
      <c r="C371" s="174" t="s">
        <v>647</v>
      </c>
      <c r="D371" s="68">
        <v>45740</v>
      </c>
      <c r="E371" s="66">
        <f t="shared" si="7"/>
        <v>3</v>
      </c>
      <c r="F371" s="66">
        <f t="shared" si="8"/>
        <v>2025</v>
      </c>
      <c r="G371" s="67">
        <f t="shared" si="9"/>
        <v>45717</v>
      </c>
      <c r="H371" s="26" t="s">
        <v>667</v>
      </c>
      <c r="I371" s="66" t="s">
        <v>794</v>
      </c>
      <c r="J371" s="69" t="s">
        <v>27</v>
      </c>
      <c r="K371" s="69" t="s">
        <v>137</v>
      </c>
      <c r="L371" s="69" t="s">
        <v>666</v>
      </c>
      <c r="M371" s="69" t="s">
        <v>604</v>
      </c>
      <c r="N371" s="71">
        <v>1850</v>
      </c>
      <c r="O371" s="74">
        <v>0</v>
      </c>
      <c r="P371" s="175">
        <f t="shared" si="10"/>
        <v>114496.39999999995</v>
      </c>
    </row>
    <row r="372" spans="1:16" ht="14.25" customHeight="1" outlineLevel="1">
      <c r="A372" s="64" t="s">
        <v>1</v>
      </c>
      <c r="B372" s="163" t="s">
        <v>662</v>
      </c>
      <c r="C372" s="174" t="s">
        <v>647</v>
      </c>
      <c r="D372" s="68">
        <v>45740</v>
      </c>
      <c r="E372" s="66">
        <f t="shared" si="7"/>
        <v>3</v>
      </c>
      <c r="F372" s="66">
        <f t="shared" si="8"/>
        <v>2025</v>
      </c>
      <c r="G372" s="67">
        <f t="shared" si="9"/>
        <v>45717</v>
      </c>
      <c r="H372" s="26" t="s">
        <v>667</v>
      </c>
      <c r="I372" s="66" t="s">
        <v>795</v>
      </c>
      <c r="J372" s="69" t="s">
        <v>27</v>
      </c>
      <c r="K372" s="69" t="s">
        <v>137</v>
      </c>
      <c r="L372" s="69" t="s">
        <v>666</v>
      </c>
      <c r="M372" s="69" t="s">
        <v>604</v>
      </c>
      <c r="N372" s="71">
        <v>1900</v>
      </c>
      <c r="O372" s="74">
        <v>0</v>
      </c>
      <c r="P372" s="175">
        <f t="shared" si="10"/>
        <v>116396.39999999995</v>
      </c>
    </row>
    <row r="373" spans="1:16" ht="14.25" customHeight="1" outlineLevel="1">
      <c r="A373" s="64" t="s">
        <v>1</v>
      </c>
      <c r="B373" s="163" t="s">
        <v>662</v>
      </c>
      <c r="C373" s="174" t="s">
        <v>647</v>
      </c>
      <c r="D373" s="68">
        <v>45740</v>
      </c>
      <c r="E373" s="66">
        <f t="shared" si="7"/>
        <v>3</v>
      </c>
      <c r="F373" s="66">
        <f t="shared" si="8"/>
        <v>2025</v>
      </c>
      <c r="G373" s="67">
        <f t="shared" si="9"/>
        <v>45717</v>
      </c>
      <c r="H373" s="26" t="s">
        <v>667</v>
      </c>
      <c r="I373" s="66" t="s">
        <v>796</v>
      </c>
      <c r="J373" s="69" t="s">
        <v>27</v>
      </c>
      <c r="K373" s="69" t="s">
        <v>137</v>
      </c>
      <c r="L373" s="69" t="s">
        <v>666</v>
      </c>
      <c r="M373" s="69" t="s">
        <v>604</v>
      </c>
      <c r="N373" s="71">
        <v>1900</v>
      </c>
      <c r="O373" s="74">
        <v>0</v>
      </c>
      <c r="P373" s="175">
        <f t="shared" si="10"/>
        <v>118296.39999999995</v>
      </c>
    </row>
    <row r="374" spans="1:16" ht="14.25" customHeight="1" outlineLevel="1">
      <c r="A374" s="64" t="s">
        <v>1</v>
      </c>
      <c r="B374" s="163" t="s">
        <v>662</v>
      </c>
      <c r="C374" s="174" t="s">
        <v>647</v>
      </c>
      <c r="D374" s="68">
        <v>45740</v>
      </c>
      <c r="E374" s="66">
        <f t="shared" si="7"/>
        <v>3</v>
      </c>
      <c r="F374" s="66">
        <f t="shared" si="8"/>
        <v>2025</v>
      </c>
      <c r="G374" s="67">
        <f t="shared" si="9"/>
        <v>45717</v>
      </c>
      <c r="H374" s="26" t="s">
        <v>667</v>
      </c>
      <c r="I374" s="66" t="s">
        <v>797</v>
      </c>
      <c r="J374" s="69" t="s">
        <v>27</v>
      </c>
      <c r="K374" s="69" t="s">
        <v>137</v>
      </c>
      <c r="L374" s="69" t="s">
        <v>666</v>
      </c>
      <c r="M374" s="69" t="s">
        <v>604</v>
      </c>
      <c r="N374" s="71">
        <v>1900</v>
      </c>
      <c r="O374" s="74">
        <v>0</v>
      </c>
      <c r="P374" s="175">
        <f t="shared" si="10"/>
        <v>120196.39999999995</v>
      </c>
    </row>
    <row r="375" spans="1:16" ht="14.25" customHeight="1" outlineLevel="1">
      <c r="A375" s="64" t="s">
        <v>1</v>
      </c>
      <c r="B375" s="163" t="s">
        <v>662</v>
      </c>
      <c r="C375" s="174" t="s">
        <v>647</v>
      </c>
      <c r="D375" s="68">
        <v>45740</v>
      </c>
      <c r="E375" s="66">
        <f t="shared" si="7"/>
        <v>3</v>
      </c>
      <c r="F375" s="66">
        <f t="shared" si="8"/>
        <v>2025</v>
      </c>
      <c r="G375" s="67">
        <f t="shared" si="9"/>
        <v>45717</v>
      </c>
      <c r="H375" s="26" t="s">
        <v>667</v>
      </c>
      <c r="I375" s="66" t="s">
        <v>798</v>
      </c>
      <c r="J375" s="69" t="s">
        <v>27</v>
      </c>
      <c r="K375" s="69" t="s">
        <v>137</v>
      </c>
      <c r="L375" s="69" t="s">
        <v>666</v>
      </c>
      <c r="M375" s="69" t="s">
        <v>604</v>
      </c>
      <c r="N375" s="71">
        <v>2000</v>
      </c>
      <c r="O375" s="74">
        <v>0</v>
      </c>
      <c r="P375" s="175">
        <f t="shared" si="10"/>
        <v>122196.39999999995</v>
      </c>
    </row>
    <row r="376" spans="1:16" ht="14.25" customHeight="1" outlineLevel="1">
      <c r="A376" s="64" t="s">
        <v>1</v>
      </c>
      <c r="B376" s="163" t="s">
        <v>662</v>
      </c>
      <c r="C376" s="174" t="s">
        <v>647</v>
      </c>
      <c r="D376" s="68">
        <v>45740</v>
      </c>
      <c r="E376" s="66">
        <f t="shared" si="7"/>
        <v>3</v>
      </c>
      <c r="F376" s="66">
        <f t="shared" si="8"/>
        <v>2025</v>
      </c>
      <c r="G376" s="67">
        <f t="shared" si="9"/>
        <v>45717</v>
      </c>
      <c r="H376" s="26" t="s">
        <v>667</v>
      </c>
      <c r="I376" s="66" t="s">
        <v>799</v>
      </c>
      <c r="J376" s="69" t="s">
        <v>27</v>
      </c>
      <c r="K376" s="69" t="s">
        <v>137</v>
      </c>
      <c r="L376" s="69" t="s">
        <v>666</v>
      </c>
      <c r="M376" s="69" t="s">
        <v>604</v>
      </c>
      <c r="N376" s="71">
        <v>1900</v>
      </c>
      <c r="O376" s="74">
        <v>0</v>
      </c>
      <c r="P376" s="175">
        <f t="shared" si="10"/>
        <v>124096.39999999995</v>
      </c>
    </row>
    <row r="377" spans="1:16" ht="14.25" customHeight="1" outlineLevel="1">
      <c r="A377" s="64" t="s">
        <v>1</v>
      </c>
      <c r="B377" s="163" t="s">
        <v>662</v>
      </c>
      <c r="C377" s="174" t="s">
        <v>647</v>
      </c>
      <c r="D377" s="68">
        <v>45740</v>
      </c>
      <c r="E377" s="66">
        <f t="shared" si="7"/>
        <v>3</v>
      </c>
      <c r="F377" s="66">
        <f t="shared" si="8"/>
        <v>2025</v>
      </c>
      <c r="G377" s="67">
        <f t="shared" si="9"/>
        <v>45717</v>
      </c>
      <c r="H377" s="26" t="s">
        <v>667</v>
      </c>
      <c r="I377" s="66" t="s">
        <v>800</v>
      </c>
      <c r="J377" s="69" t="s">
        <v>27</v>
      </c>
      <c r="K377" s="69" t="s">
        <v>137</v>
      </c>
      <c r="L377" s="69" t="s">
        <v>666</v>
      </c>
      <c r="M377" s="69" t="s">
        <v>604</v>
      </c>
      <c r="N377" s="71">
        <v>1900</v>
      </c>
      <c r="O377" s="74">
        <v>0</v>
      </c>
      <c r="P377" s="175">
        <f t="shared" si="10"/>
        <v>125996.39999999995</v>
      </c>
    </row>
    <row r="378" spans="1:16" ht="14.25" customHeight="1" outlineLevel="1">
      <c r="A378" s="64" t="s">
        <v>1</v>
      </c>
      <c r="B378" s="163" t="s">
        <v>662</v>
      </c>
      <c r="C378" s="174" t="s">
        <v>647</v>
      </c>
      <c r="D378" s="68">
        <v>45740</v>
      </c>
      <c r="E378" s="66">
        <f t="shared" si="7"/>
        <v>3</v>
      </c>
      <c r="F378" s="66">
        <f t="shared" si="8"/>
        <v>2025</v>
      </c>
      <c r="G378" s="67">
        <f t="shared" si="9"/>
        <v>45717</v>
      </c>
      <c r="H378" s="26" t="s">
        <v>667</v>
      </c>
      <c r="I378" s="66" t="s">
        <v>801</v>
      </c>
      <c r="J378" s="69" t="s">
        <v>27</v>
      </c>
      <c r="K378" s="69" t="s">
        <v>137</v>
      </c>
      <c r="L378" s="69" t="s">
        <v>666</v>
      </c>
      <c r="M378" s="69" t="s">
        <v>604</v>
      </c>
      <c r="N378" s="71">
        <v>800</v>
      </c>
      <c r="O378" s="74">
        <v>0</v>
      </c>
      <c r="P378" s="175">
        <f t="shared" si="10"/>
        <v>126796.39999999995</v>
      </c>
    </row>
    <row r="379" spans="1:16" ht="14.25" customHeight="1" outlineLevel="1">
      <c r="A379" s="64" t="s">
        <v>1</v>
      </c>
      <c r="B379" s="163" t="s">
        <v>662</v>
      </c>
      <c r="C379" s="174" t="s">
        <v>647</v>
      </c>
      <c r="D379" s="68">
        <v>45740</v>
      </c>
      <c r="E379" s="66">
        <f t="shared" si="7"/>
        <v>3</v>
      </c>
      <c r="F379" s="66">
        <f t="shared" si="8"/>
        <v>2025</v>
      </c>
      <c r="G379" s="67">
        <f t="shared" si="9"/>
        <v>45717</v>
      </c>
      <c r="H379" s="26" t="s">
        <v>667</v>
      </c>
      <c r="I379" s="66" t="s">
        <v>802</v>
      </c>
      <c r="J379" s="69" t="s">
        <v>27</v>
      </c>
      <c r="K379" s="69" t="s">
        <v>137</v>
      </c>
      <c r="L379" s="69" t="s">
        <v>666</v>
      </c>
      <c r="M379" s="69" t="s">
        <v>604</v>
      </c>
      <c r="N379" s="71">
        <v>1160</v>
      </c>
      <c r="O379" s="74">
        <v>0</v>
      </c>
      <c r="P379" s="175">
        <f t="shared" si="10"/>
        <v>127956.39999999995</v>
      </c>
    </row>
    <row r="380" spans="1:16" ht="14.25" customHeight="1" outlineLevel="1">
      <c r="A380" s="64" t="s">
        <v>1</v>
      </c>
      <c r="B380" s="163" t="s">
        <v>662</v>
      </c>
      <c r="C380" s="174" t="s">
        <v>647</v>
      </c>
      <c r="D380" s="68">
        <v>45740</v>
      </c>
      <c r="E380" s="66">
        <f t="shared" si="7"/>
        <v>3</v>
      </c>
      <c r="F380" s="66">
        <f t="shared" si="8"/>
        <v>2025</v>
      </c>
      <c r="G380" s="67">
        <f t="shared" si="9"/>
        <v>45717</v>
      </c>
      <c r="H380" s="26" t="s">
        <v>667</v>
      </c>
      <c r="I380" s="66" t="s">
        <v>803</v>
      </c>
      <c r="J380" s="69" t="s">
        <v>27</v>
      </c>
      <c r="K380" s="69" t="s">
        <v>137</v>
      </c>
      <c r="L380" s="69" t="s">
        <v>666</v>
      </c>
      <c r="M380" s="69" t="s">
        <v>604</v>
      </c>
      <c r="N380" s="71">
        <v>250</v>
      </c>
      <c r="O380" s="74">
        <v>0</v>
      </c>
      <c r="P380" s="175">
        <f t="shared" si="10"/>
        <v>128206.39999999995</v>
      </c>
    </row>
    <row r="381" spans="1:16" ht="14.25" hidden="1" customHeight="1" outlineLevel="1">
      <c r="A381" s="64" t="s">
        <v>1</v>
      </c>
      <c r="B381" s="163" t="s">
        <v>662</v>
      </c>
      <c r="C381" s="174" t="s">
        <v>647</v>
      </c>
      <c r="D381" s="68">
        <v>45740</v>
      </c>
      <c r="E381" s="66">
        <f t="shared" si="7"/>
        <v>3</v>
      </c>
      <c r="F381" s="66">
        <f t="shared" si="8"/>
        <v>2025</v>
      </c>
      <c r="G381" s="67">
        <f t="shared" si="9"/>
        <v>45717</v>
      </c>
      <c r="H381" s="26" t="s">
        <v>102</v>
      </c>
      <c r="I381" s="66" t="s">
        <v>129</v>
      </c>
      <c r="J381" s="69" t="s">
        <v>27</v>
      </c>
      <c r="K381" s="69" t="s">
        <v>137</v>
      </c>
      <c r="L381" s="69" t="s">
        <v>666</v>
      </c>
      <c r="M381" s="69" t="s">
        <v>28</v>
      </c>
      <c r="N381" s="71">
        <v>0</v>
      </c>
      <c r="O381" s="74">
        <v>1.65</v>
      </c>
      <c r="P381" s="175">
        <f t="shared" si="10"/>
        <v>128204.74999999996</v>
      </c>
    </row>
    <row r="382" spans="1:16" ht="14.25" hidden="1" customHeight="1" outlineLevel="1">
      <c r="A382" s="64" t="s">
        <v>1</v>
      </c>
      <c r="B382" s="163" t="s">
        <v>662</v>
      </c>
      <c r="C382" s="174" t="s">
        <v>647</v>
      </c>
      <c r="D382" s="68">
        <v>45740</v>
      </c>
      <c r="E382" s="66">
        <f t="shared" si="7"/>
        <v>3</v>
      </c>
      <c r="F382" s="66">
        <f t="shared" si="8"/>
        <v>2025</v>
      </c>
      <c r="G382" s="67">
        <f t="shared" si="9"/>
        <v>45717</v>
      </c>
      <c r="H382" s="26" t="s">
        <v>102</v>
      </c>
      <c r="I382" s="66" t="s">
        <v>129</v>
      </c>
      <c r="J382" s="69" t="s">
        <v>27</v>
      </c>
      <c r="K382" s="69" t="s">
        <v>137</v>
      </c>
      <c r="L382" s="69" t="s">
        <v>666</v>
      </c>
      <c r="M382" s="69" t="s">
        <v>28</v>
      </c>
      <c r="N382" s="71">
        <v>0</v>
      </c>
      <c r="O382" s="74">
        <v>9</v>
      </c>
      <c r="P382" s="175">
        <f t="shared" si="10"/>
        <v>128195.74999999996</v>
      </c>
    </row>
    <row r="383" spans="1:16" ht="14.25" hidden="1" customHeight="1" outlineLevel="1">
      <c r="A383" s="64" t="s">
        <v>1</v>
      </c>
      <c r="B383" s="163" t="s">
        <v>662</v>
      </c>
      <c r="C383" s="174" t="s">
        <v>647</v>
      </c>
      <c r="D383" s="68">
        <v>45741</v>
      </c>
      <c r="E383" s="66">
        <f t="shared" si="7"/>
        <v>3</v>
      </c>
      <c r="F383" s="66">
        <f t="shared" si="8"/>
        <v>2025</v>
      </c>
      <c r="G383" s="67">
        <f t="shared" si="9"/>
        <v>45717</v>
      </c>
      <c r="H383" s="26" t="s">
        <v>142</v>
      </c>
      <c r="I383" s="66" t="s">
        <v>182</v>
      </c>
      <c r="J383" s="69" t="s">
        <v>27</v>
      </c>
      <c r="K383" s="69" t="s">
        <v>132</v>
      </c>
      <c r="L383" s="69" t="s">
        <v>664</v>
      </c>
      <c r="M383" s="69" t="s">
        <v>604</v>
      </c>
      <c r="N383" s="71">
        <v>1212</v>
      </c>
      <c r="O383" s="74">
        <v>0</v>
      </c>
      <c r="P383" s="175">
        <f t="shared" si="10"/>
        <v>129407.74999999996</v>
      </c>
    </row>
    <row r="384" spans="1:16" ht="14.25" hidden="1" customHeight="1" outlineLevel="1">
      <c r="A384" s="64" t="s">
        <v>1</v>
      </c>
      <c r="B384" s="163" t="s">
        <v>662</v>
      </c>
      <c r="C384" s="174" t="s">
        <v>647</v>
      </c>
      <c r="D384" s="68">
        <v>45741</v>
      </c>
      <c r="E384" s="66">
        <f t="shared" si="7"/>
        <v>3</v>
      </c>
      <c r="F384" s="66">
        <f t="shared" si="8"/>
        <v>2025</v>
      </c>
      <c r="G384" s="67">
        <f t="shared" si="9"/>
        <v>45717</v>
      </c>
      <c r="H384" s="26" t="s">
        <v>142</v>
      </c>
      <c r="I384" s="66" t="s">
        <v>182</v>
      </c>
      <c r="J384" s="69" t="s">
        <v>27</v>
      </c>
      <c r="K384" s="69" t="s">
        <v>122</v>
      </c>
      <c r="L384" s="69" t="s">
        <v>664</v>
      </c>
      <c r="M384" s="69" t="s">
        <v>604</v>
      </c>
      <c r="N384" s="71">
        <v>1320</v>
      </c>
      <c r="O384" s="74">
        <v>0</v>
      </c>
      <c r="P384" s="175">
        <f t="shared" si="10"/>
        <v>130727.74999999996</v>
      </c>
    </row>
    <row r="385" spans="1:16" ht="14.25" hidden="1" customHeight="1" outlineLevel="1">
      <c r="A385" s="64" t="s">
        <v>1</v>
      </c>
      <c r="B385" s="163" t="s">
        <v>662</v>
      </c>
      <c r="C385" s="174" t="s">
        <v>647</v>
      </c>
      <c r="D385" s="68">
        <v>45741</v>
      </c>
      <c r="E385" s="66">
        <f t="shared" si="7"/>
        <v>3</v>
      </c>
      <c r="F385" s="66">
        <f t="shared" si="8"/>
        <v>2025</v>
      </c>
      <c r="G385" s="67">
        <f t="shared" si="9"/>
        <v>45717</v>
      </c>
      <c r="H385" s="26" t="s">
        <v>142</v>
      </c>
      <c r="I385" s="66" t="s">
        <v>690</v>
      </c>
      <c r="J385" s="69" t="s">
        <v>27</v>
      </c>
      <c r="K385" s="69" t="s">
        <v>122</v>
      </c>
      <c r="L385" s="69" t="s">
        <v>664</v>
      </c>
      <c r="M385" s="69" t="s">
        <v>604</v>
      </c>
      <c r="N385" s="71">
        <v>3055.09</v>
      </c>
      <c r="O385" s="74">
        <v>0</v>
      </c>
      <c r="P385" s="175">
        <f t="shared" si="10"/>
        <v>133782.83999999997</v>
      </c>
    </row>
    <row r="386" spans="1:16" ht="14.25" hidden="1" customHeight="1" outlineLevel="1">
      <c r="A386" s="64" t="s">
        <v>1</v>
      </c>
      <c r="B386" s="163" t="s">
        <v>662</v>
      </c>
      <c r="C386" s="174" t="s">
        <v>647</v>
      </c>
      <c r="D386" s="68">
        <v>45741</v>
      </c>
      <c r="E386" s="66">
        <f t="shared" si="7"/>
        <v>3</v>
      </c>
      <c r="F386" s="66">
        <f t="shared" si="8"/>
        <v>2025</v>
      </c>
      <c r="G386" s="67">
        <f t="shared" si="9"/>
        <v>45717</v>
      </c>
      <c r="H386" s="26" t="s">
        <v>142</v>
      </c>
      <c r="I386" s="66" t="s">
        <v>690</v>
      </c>
      <c r="J386" s="69" t="s">
        <v>27</v>
      </c>
      <c r="K386" s="69" t="s">
        <v>132</v>
      </c>
      <c r="L386" s="69" t="s">
        <v>664</v>
      </c>
      <c r="M386" s="69" t="s">
        <v>604</v>
      </c>
      <c r="N386" s="71">
        <v>733.22</v>
      </c>
      <c r="O386" s="74">
        <v>0</v>
      </c>
      <c r="P386" s="175">
        <f t="shared" si="10"/>
        <v>134516.05999999997</v>
      </c>
    </row>
    <row r="387" spans="1:16" ht="14.25" customHeight="1" outlineLevel="1">
      <c r="A387" s="64" t="s">
        <v>1</v>
      </c>
      <c r="B387" s="163" t="s">
        <v>662</v>
      </c>
      <c r="C387" s="174" t="s">
        <v>647</v>
      </c>
      <c r="D387" s="68">
        <v>45741</v>
      </c>
      <c r="E387" s="66">
        <f t="shared" si="7"/>
        <v>3</v>
      </c>
      <c r="F387" s="66">
        <f t="shared" si="8"/>
        <v>2025</v>
      </c>
      <c r="G387" s="67">
        <f t="shared" si="9"/>
        <v>45717</v>
      </c>
      <c r="H387" s="26" t="s">
        <v>667</v>
      </c>
      <c r="I387" s="66" t="s">
        <v>804</v>
      </c>
      <c r="J387" s="69" t="s">
        <v>27</v>
      </c>
      <c r="K387" s="69" t="s">
        <v>137</v>
      </c>
      <c r="L387" s="69" t="s">
        <v>666</v>
      </c>
      <c r="M387" s="69" t="s">
        <v>604</v>
      </c>
      <c r="N387" s="71">
        <v>1400</v>
      </c>
      <c r="O387" s="74">
        <v>0</v>
      </c>
      <c r="P387" s="175">
        <f t="shared" si="10"/>
        <v>135916.05999999997</v>
      </c>
    </row>
    <row r="388" spans="1:16" ht="14.25" customHeight="1" outlineLevel="1">
      <c r="A388" s="64" t="s">
        <v>1</v>
      </c>
      <c r="B388" s="163" t="s">
        <v>662</v>
      </c>
      <c r="C388" s="174" t="s">
        <v>647</v>
      </c>
      <c r="D388" s="68">
        <v>45741</v>
      </c>
      <c r="E388" s="66">
        <f t="shared" si="7"/>
        <v>3</v>
      </c>
      <c r="F388" s="66">
        <f t="shared" si="8"/>
        <v>2025</v>
      </c>
      <c r="G388" s="67">
        <f t="shared" si="9"/>
        <v>45717</v>
      </c>
      <c r="H388" s="26" t="s">
        <v>667</v>
      </c>
      <c r="I388" s="66" t="s">
        <v>805</v>
      </c>
      <c r="J388" s="69" t="s">
        <v>27</v>
      </c>
      <c r="K388" s="69" t="s">
        <v>137</v>
      </c>
      <c r="L388" s="69" t="s">
        <v>666</v>
      </c>
      <c r="M388" s="69" t="s">
        <v>604</v>
      </c>
      <c r="N388" s="71">
        <v>200</v>
      </c>
      <c r="O388" s="74">
        <v>0</v>
      </c>
      <c r="P388" s="175">
        <f t="shared" si="10"/>
        <v>136116.05999999997</v>
      </c>
    </row>
    <row r="389" spans="1:16" ht="14.25" customHeight="1" outlineLevel="1">
      <c r="A389" s="64" t="s">
        <v>1</v>
      </c>
      <c r="B389" s="163" t="s">
        <v>662</v>
      </c>
      <c r="C389" s="174" t="s">
        <v>647</v>
      </c>
      <c r="D389" s="68">
        <v>45741</v>
      </c>
      <c r="E389" s="66">
        <f t="shared" si="7"/>
        <v>3</v>
      </c>
      <c r="F389" s="66">
        <f t="shared" si="8"/>
        <v>2025</v>
      </c>
      <c r="G389" s="67">
        <f t="shared" si="9"/>
        <v>45717</v>
      </c>
      <c r="H389" s="26" t="s">
        <v>667</v>
      </c>
      <c r="I389" s="66" t="s">
        <v>806</v>
      </c>
      <c r="J389" s="69" t="s">
        <v>27</v>
      </c>
      <c r="K389" s="69" t="s">
        <v>137</v>
      </c>
      <c r="L389" s="69" t="s">
        <v>666</v>
      </c>
      <c r="M389" s="69" t="s">
        <v>604</v>
      </c>
      <c r="N389" s="71">
        <v>1700</v>
      </c>
      <c r="O389" s="74">
        <v>0</v>
      </c>
      <c r="P389" s="175">
        <f t="shared" si="10"/>
        <v>137816.05999999997</v>
      </c>
    </row>
    <row r="390" spans="1:16" ht="14.25" customHeight="1" outlineLevel="1">
      <c r="A390" s="64" t="s">
        <v>1</v>
      </c>
      <c r="B390" s="163" t="s">
        <v>662</v>
      </c>
      <c r="C390" s="174" t="s">
        <v>647</v>
      </c>
      <c r="D390" s="68">
        <v>45741</v>
      </c>
      <c r="E390" s="66">
        <f t="shared" si="7"/>
        <v>3</v>
      </c>
      <c r="F390" s="66">
        <f t="shared" si="8"/>
        <v>2025</v>
      </c>
      <c r="G390" s="67">
        <f t="shared" si="9"/>
        <v>45717</v>
      </c>
      <c r="H390" s="26" t="s">
        <v>667</v>
      </c>
      <c r="I390" s="66" t="s">
        <v>807</v>
      </c>
      <c r="J390" s="69" t="s">
        <v>27</v>
      </c>
      <c r="K390" s="69" t="s">
        <v>137</v>
      </c>
      <c r="L390" s="69" t="s">
        <v>666</v>
      </c>
      <c r="M390" s="69" t="s">
        <v>604</v>
      </c>
      <c r="N390" s="71">
        <v>1400</v>
      </c>
      <c r="O390" s="74">
        <v>0</v>
      </c>
      <c r="P390" s="175">
        <f t="shared" si="10"/>
        <v>139216.05999999997</v>
      </c>
    </row>
    <row r="391" spans="1:16" ht="14.25" customHeight="1" outlineLevel="1">
      <c r="A391" s="64" t="s">
        <v>1</v>
      </c>
      <c r="B391" s="163" t="s">
        <v>662</v>
      </c>
      <c r="C391" s="174" t="s">
        <v>647</v>
      </c>
      <c r="D391" s="68">
        <v>45741</v>
      </c>
      <c r="E391" s="66">
        <f t="shared" si="7"/>
        <v>3</v>
      </c>
      <c r="F391" s="66">
        <f t="shared" si="8"/>
        <v>2025</v>
      </c>
      <c r="G391" s="67">
        <f t="shared" si="9"/>
        <v>45717</v>
      </c>
      <c r="H391" s="26" t="s">
        <v>667</v>
      </c>
      <c r="I391" s="66" t="s">
        <v>808</v>
      </c>
      <c r="J391" s="69" t="s">
        <v>27</v>
      </c>
      <c r="K391" s="69" t="s">
        <v>137</v>
      </c>
      <c r="L391" s="69" t="s">
        <v>666</v>
      </c>
      <c r="M391" s="69" t="s">
        <v>604</v>
      </c>
      <c r="N391" s="71">
        <v>1000</v>
      </c>
      <c r="O391" s="74">
        <v>0</v>
      </c>
      <c r="P391" s="175">
        <f t="shared" si="10"/>
        <v>140216.05999999997</v>
      </c>
    </row>
    <row r="392" spans="1:16" ht="14.25" customHeight="1" outlineLevel="1">
      <c r="A392" s="64" t="s">
        <v>1</v>
      </c>
      <c r="B392" s="163" t="s">
        <v>662</v>
      </c>
      <c r="C392" s="174" t="s">
        <v>647</v>
      </c>
      <c r="D392" s="68">
        <v>45741</v>
      </c>
      <c r="E392" s="66">
        <f t="shared" si="7"/>
        <v>3</v>
      </c>
      <c r="F392" s="66">
        <f t="shared" si="8"/>
        <v>2025</v>
      </c>
      <c r="G392" s="67">
        <f t="shared" si="9"/>
        <v>45717</v>
      </c>
      <c r="H392" s="26" t="s">
        <v>667</v>
      </c>
      <c r="I392" s="66" t="s">
        <v>809</v>
      </c>
      <c r="J392" s="69" t="s">
        <v>27</v>
      </c>
      <c r="K392" s="69" t="s">
        <v>137</v>
      </c>
      <c r="L392" s="69" t="s">
        <v>666</v>
      </c>
      <c r="M392" s="69" t="s">
        <v>604</v>
      </c>
      <c r="N392" s="71">
        <v>1200</v>
      </c>
      <c r="O392" s="74">
        <v>0</v>
      </c>
      <c r="P392" s="175">
        <f t="shared" si="10"/>
        <v>141416.05999999997</v>
      </c>
    </row>
    <row r="393" spans="1:16" ht="14.25" customHeight="1" outlineLevel="1">
      <c r="A393" s="64" t="s">
        <v>1</v>
      </c>
      <c r="B393" s="163" t="s">
        <v>662</v>
      </c>
      <c r="C393" s="174" t="s">
        <v>647</v>
      </c>
      <c r="D393" s="68">
        <v>45741</v>
      </c>
      <c r="E393" s="66">
        <f t="shared" si="7"/>
        <v>3</v>
      </c>
      <c r="F393" s="66">
        <f t="shared" si="8"/>
        <v>2025</v>
      </c>
      <c r="G393" s="67">
        <f t="shared" si="9"/>
        <v>45717</v>
      </c>
      <c r="H393" s="26" t="s">
        <v>667</v>
      </c>
      <c r="I393" s="66" t="s">
        <v>810</v>
      </c>
      <c r="J393" s="69" t="s">
        <v>27</v>
      </c>
      <c r="K393" s="69" t="s">
        <v>137</v>
      </c>
      <c r="L393" s="69" t="s">
        <v>666</v>
      </c>
      <c r="M393" s="69" t="s">
        <v>604</v>
      </c>
      <c r="N393" s="71">
        <v>900</v>
      </c>
      <c r="O393" s="74">
        <v>0</v>
      </c>
      <c r="P393" s="175">
        <f t="shared" si="10"/>
        <v>142316.05999999997</v>
      </c>
    </row>
    <row r="394" spans="1:16" ht="14.25" customHeight="1" outlineLevel="1">
      <c r="A394" s="64" t="s">
        <v>1</v>
      </c>
      <c r="B394" s="163" t="s">
        <v>662</v>
      </c>
      <c r="C394" s="174" t="s">
        <v>647</v>
      </c>
      <c r="D394" s="68">
        <v>45741</v>
      </c>
      <c r="E394" s="66">
        <f t="shared" si="7"/>
        <v>3</v>
      </c>
      <c r="F394" s="66">
        <f t="shared" si="8"/>
        <v>2025</v>
      </c>
      <c r="G394" s="67">
        <f t="shared" si="9"/>
        <v>45717</v>
      </c>
      <c r="H394" s="26" t="s">
        <v>667</v>
      </c>
      <c r="I394" s="66" t="s">
        <v>811</v>
      </c>
      <c r="J394" s="69" t="s">
        <v>27</v>
      </c>
      <c r="K394" s="69" t="s">
        <v>137</v>
      </c>
      <c r="L394" s="69" t="s">
        <v>666</v>
      </c>
      <c r="M394" s="69" t="s">
        <v>604</v>
      </c>
      <c r="N394" s="71">
        <v>850</v>
      </c>
      <c r="O394" s="74">
        <v>0</v>
      </c>
      <c r="P394" s="175">
        <f t="shared" si="10"/>
        <v>143166.05999999997</v>
      </c>
    </row>
    <row r="395" spans="1:16" ht="14.25" customHeight="1" outlineLevel="1">
      <c r="A395" s="64" t="s">
        <v>1</v>
      </c>
      <c r="B395" s="163" t="s">
        <v>662</v>
      </c>
      <c r="C395" s="174" t="s">
        <v>647</v>
      </c>
      <c r="D395" s="68">
        <v>45741</v>
      </c>
      <c r="E395" s="66">
        <f t="shared" si="7"/>
        <v>3</v>
      </c>
      <c r="F395" s="66">
        <f t="shared" si="8"/>
        <v>2025</v>
      </c>
      <c r="G395" s="67">
        <f t="shared" si="9"/>
        <v>45717</v>
      </c>
      <c r="H395" s="26" t="s">
        <v>667</v>
      </c>
      <c r="I395" s="66" t="s">
        <v>812</v>
      </c>
      <c r="J395" s="69" t="s">
        <v>27</v>
      </c>
      <c r="K395" s="69" t="s">
        <v>137</v>
      </c>
      <c r="L395" s="69" t="s">
        <v>666</v>
      </c>
      <c r="M395" s="69" t="s">
        <v>604</v>
      </c>
      <c r="N395" s="71">
        <v>1450</v>
      </c>
      <c r="O395" s="74">
        <v>0</v>
      </c>
      <c r="P395" s="175">
        <f t="shared" si="10"/>
        <v>144616.05999999997</v>
      </c>
    </row>
    <row r="396" spans="1:16" ht="14.25" customHeight="1" outlineLevel="1">
      <c r="A396" s="64" t="s">
        <v>1</v>
      </c>
      <c r="B396" s="163" t="s">
        <v>662</v>
      </c>
      <c r="C396" s="174" t="s">
        <v>647</v>
      </c>
      <c r="D396" s="68">
        <v>45741</v>
      </c>
      <c r="E396" s="66">
        <f t="shared" si="7"/>
        <v>3</v>
      </c>
      <c r="F396" s="66">
        <f t="shared" si="8"/>
        <v>2025</v>
      </c>
      <c r="G396" s="67">
        <f t="shared" si="9"/>
        <v>45717</v>
      </c>
      <c r="H396" s="26" t="s">
        <v>667</v>
      </c>
      <c r="I396" s="66" t="s">
        <v>813</v>
      </c>
      <c r="J396" s="69" t="s">
        <v>27</v>
      </c>
      <c r="K396" s="69" t="s">
        <v>137</v>
      </c>
      <c r="L396" s="69" t="s">
        <v>666</v>
      </c>
      <c r="M396" s="69" t="s">
        <v>604</v>
      </c>
      <c r="N396" s="71">
        <v>1150</v>
      </c>
      <c r="O396" s="74">
        <v>0</v>
      </c>
      <c r="P396" s="175">
        <f t="shared" si="10"/>
        <v>145766.05999999997</v>
      </c>
    </row>
    <row r="397" spans="1:16" ht="14.25" customHeight="1" outlineLevel="1">
      <c r="A397" s="64" t="s">
        <v>1</v>
      </c>
      <c r="B397" s="163" t="s">
        <v>662</v>
      </c>
      <c r="C397" s="174" t="s">
        <v>647</v>
      </c>
      <c r="D397" s="68">
        <v>45741</v>
      </c>
      <c r="E397" s="66">
        <f t="shared" si="7"/>
        <v>3</v>
      </c>
      <c r="F397" s="66">
        <f t="shared" si="8"/>
        <v>2025</v>
      </c>
      <c r="G397" s="67">
        <f t="shared" si="9"/>
        <v>45717</v>
      </c>
      <c r="H397" s="26" t="s">
        <v>667</v>
      </c>
      <c r="I397" s="66" t="s">
        <v>814</v>
      </c>
      <c r="J397" s="69" t="s">
        <v>27</v>
      </c>
      <c r="K397" s="69" t="s">
        <v>137</v>
      </c>
      <c r="L397" s="69" t="s">
        <v>666</v>
      </c>
      <c r="M397" s="69" t="s">
        <v>604</v>
      </c>
      <c r="N397" s="71">
        <v>650</v>
      </c>
      <c r="O397" s="74">
        <v>0</v>
      </c>
      <c r="P397" s="175">
        <f t="shared" si="10"/>
        <v>146416.05999999997</v>
      </c>
    </row>
    <row r="398" spans="1:16" ht="14.25" customHeight="1" outlineLevel="1">
      <c r="A398" s="64" t="s">
        <v>1</v>
      </c>
      <c r="B398" s="163" t="s">
        <v>662</v>
      </c>
      <c r="C398" s="174" t="s">
        <v>647</v>
      </c>
      <c r="D398" s="68">
        <v>45741</v>
      </c>
      <c r="E398" s="66">
        <f t="shared" si="7"/>
        <v>3</v>
      </c>
      <c r="F398" s="66">
        <f t="shared" si="8"/>
        <v>2025</v>
      </c>
      <c r="G398" s="67">
        <f t="shared" si="9"/>
        <v>45717</v>
      </c>
      <c r="H398" s="26" t="s">
        <v>667</v>
      </c>
      <c r="I398" s="66" t="s">
        <v>815</v>
      </c>
      <c r="J398" s="69" t="s">
        <v>27</v>
      </c>
      <c r="K398" s="69" t="s">
        <v>137</v>
      </c>
      <c r="L398" s="69" t="s">
        <v>666</v>
      </c>
      <c r="M398" s="69" t="s">
        <v>604</v>
      </c>
      <c r="N398" s="71">
        <v>350</v>
      </c>
      <c r="O398" s="74">
        <v>0</v>
      </c>
      <c r="P398" s="175">
        <f t="shared" si="10"/>
        <v>146766.05999999997</v>
      </c>
    </row>
    <row r="399" spans="1:16" ht="14.25" customHeight="1" outlineLevel="1">
      <c r="A399" s="64" t="s">
        <v>1</v>
      </c>
      <c r="B399" s="163" t="s">
        <v>662</v>
      </c>
      <c r="C399" s="174" t="s">
        <v>647</v>
      </c>
      <c r="D399" s="68">
        <v>45741</v>
      </c>
      <c r="E399" s="66">
        <f t="shared" si="7"/>
        <v>3</v>
      </c>
      <c r="F399" s="66">
        <f t="shared" si="8"/>
        <v>2025</v>
      </c>
      <c r="G399" s="67">
        <f t="shared" si="9"/>
        <v>45717</v>
      </c>
      <c r="H399" s="26" t="s">
        <v>667</v>
      </c>
      <c r="I399" s="66" t="s">
        <v>816</v>
      </c>
      <c r="J399" s="69" t="s">
        <v>27</v>
      </c>
      <c r="K399" s="69" t="s">
        <v>137</v>
      </c>
      <c r="L399" s="69" t="s">
        <v>666</v>
      </c>
      <c r="M399" s="69" t="s">
        <v>604</v>
      </c>
      <c r="N399" s="71">
        <v>50</v>
      </c>
      <c r="O399" s="74">
        <v>0</v>
      </c>
      <c r="P399" s="175">
        <f t="shared" si="10"/>
        <v>146816.05999999997</v>
      </c>
    </row>
    <row r="400" spans="1:16" ht="14.25" customHeight="1" outlineLevel="1">
      <c r="A400" s="64" t="s">
        <v>1</v>
      </c>
      <c r="B400" s="163" t="s">
        <v>662</v>
      </c>
      <c r="C400" s="174" t="s">
        <v>647</v>
      </c>
      <c r="D400" s="68">
        <v>45741</v>
      </c>
      <c r="E400" s="66">
        <f t="shared" si="7"/>
        <v>3</v>
      </c>
      <c r="F400" s="66">
        <f t="shared" si="8"/>
        <v>2025</v>
      </c>
      <c r="G400" s="67">
        <f t="shared" si="9"/>
        <v>45717</v>
      </c>
      <c r="H400" s="26" t="s">
        <v>667</v>
      </c>
      <c r="I400" s="66" t="s">
        <v>817</v>
      </c>
      <c r="J400" s="69" t="s">
        <v>27</v>
      </c>
      <c r="K400" s="69" t="s">
        <v>137</v>
      </c>
      <c r="L400" s="69" t="s">
        <v>666</v>
      </c>
      <c r="M400" s="69" t="s">
        <v>604</v>
      </c>
      <c r="N400" s="71">
        <v>1900</v>
      </c>
      <c r="O400" s="74">
        <v>0</v>
      </c>
      <c r="P400" s="175">
        <f t="shared" si="10"/>
        <v>148716.05999999997</v>
      </c>
    </row>
    <row r="401" spans="1:16" ht="14.25" customHeight="1" outlineLevel="1">
      <c r="A401" s="64" t="s">
        <v>1</v>
      </c>
      <c r="B401" s="163" t="s">
        <v>662</v>
      </c>
      <c r="C401" s="174" t="s">
        <v>647</v>
      </c>
      <c r="D401" s="68">
        <v>45741</v>
      </c>
      <c r="E401" s="66">
        <f t="shared" si="7"/>
        <v>3</v>
      </c>
      <c r="F401" s="66">
        <f t="shared" si="8"/>
        <v>2025</v>
      </c>
      <c r="G401" s="67">
        <f t="shared" si="9"/>
        <v>45717</v>
      </c>
      <c r="H401" s="26" t="s">
        <v>667</v>
      </c>
      <c r="I401" s="66" t="s">
        <v>818</v>
      </c>
      <c r="J401" s="69" t="s">
        <v>27</v>
      </c>
      <c r="K401" s="69" t="s">
        <v>137</v>
      </c>
      <c r="L401" s="69" t="s">
        <v>666</v>
      </c>
      <c r="M401" s="69" t="s">
        <v>604</v>
      </c>
      <c r="N401" s="71">
        <v>100</v>
      </c>
      <c r="O401" s="74">
        <v>0</v>
      </c>
      <c r="P401" s="175">
        <f t="shared" si="10"/>
        <v>148816.05999999997</v>
      </c>
    </row>
    <row r="402" spans="1:16" ht="14.25" customHeight="1" outlineLevel="1">
      <c r="A402" s="64" t="s">
        <v>1</v>
      </c>
      <c r="B402" s="163" t="s">
        <v>662</v>
      </c>
      <c r="C402" s="174" t="s">
        <v>647</v>
      </c>
      <c r="D402" s="68">
        <v>45741</v>
      </c>
      <c r="E402" s="66">
        <f t="shared" si="7"/>
        <v>3</v>
      </c>
      <c r="F402" s="66">
        <f t="shared" si="8"/>
        <v>2025</v>
      </c>
      <c r="G402" s="67">
        <f t="shared" si="9"/>
        <v>45717</v>
      </c>
      <c r="H402" s="26" t="s">
        <v>667</v>
      </c>
      <c r="I402" s="66" t="s">
        <v>819</v>
      </c>
      <c r="J402" s="69" t="s">
        <v>27</v>
      </c>
      <c r="K402" s="69" t="s">
        <v>137</v>
      </c>
      <c r="L402" s="69" t="s">
        <v>666</v>
      </c>
      <c r="M402" s="69" t="s">
        <v>604</v>
      </c>
      <c r="N402" s="71">
        <v>400</v>
      </c>
      <c r="O402" s="74">
        <v>0</v>
      </c>
      <c r="P402" s="175">
        <f t="shared" si="10"/>
        <v>149216.05999999997</v>
      </c>
    </row>
    <row r="403" spans="1:16" ht="14.25" customHeight="1" outlineLevel="1">
      <c r="A403" s="64" t="s">
        <v>1</v>
      </c>
      <c r="B403" s="163" t="s">
        <v>662</v>
      </c>
      <c r="C403" s="174" t="s">
        <v>647</v>
      </c>
      <c r="D403" s="68">
        <v>45741</v>
      </c>
      <c r="E403" s="66">
        <f t="shared" si="7"/>
        <v>3</v>
      </c>
      <c r="F403" s="66">
        <f t="shared" si="8"/>
        <v>2025</v>
      </c>
      <c r="G403" s="67">
        <f t="shared" si="9"/>
        <v>45717</v>
      </c>
      <c r="H403" s="26" t="s">
        <v>667</v>
      </c>
      <c r="I403" s="66" t="s">
        <v>820</v>
      </c>
      <c r="J403" s="69" t="s">
        <v>27</v>
      </c>
      <c r="K403" s="69" t="s">
        <v>137</v>
      </c>
      <c r="L403" s="69" t="s">
        <v>666</v>
      </c>
      <c r="M403" s="69" t="s">
        <v>604</v>
      </c>
      <c r="N403" s="71">
        <v>1000</v>
      </c>
      <c r="O403" s="74">
        <v>0</v>
      </c>
      <c r="P403" s="175">
        <f t="shared" si="10"/>
        <v>150216.05999999997</v>
      </c>
    </row>
    <row r="404" spans="1:16" ht="14.25" customHeight="1" outlineLevel="1">
      <c r="A404" s="64" t="s">
        <v>1</v>
      </c>
      <c r="B404" s="163" t="s">
        <v>662</v>
      </c>
      <c r="C404" s="174" t="s">
        <v>647</v>
      </c>
      <c r="D404" s="68">
        <v>45741</v>
      </c>
      <c r="E404" s="66">
        <f t="shared" si="7"/>
        <v>3</v>
      </c>
      <c r="F404" s="66">
        <f t="shared" si="8"/>
        <v>2025</v>
      </c>
      <c r="G404" s="67">
        <f t="shared" si="9"/>
        <v>45717</v>
      </c>
      <c r="H404" s="26" t="s">
        <v>667</v>
      </c>
      <c r="I404" s="66" t="s">
        <v>821</v>
      </c>
      <c r="J404" s="69" t="s">
        <v>27</v>
      </c>
      <c r="K404" s="69" t="s">
        <v>137</v>
      </c>
      <c r="L404" s="69" t="s">
        <v>666</v>
      </c>
      <c r="M404" s="69" t="s">
        <v>604</v>
      </c>
      <c r="N404" s="71">
        <v>1300</v>
      </c>
      <c r="O404" s="74">
        <v>0</v>
      </c>
      <c r="P404" s="175">
        <f t="shared" si="10"/>
        <v>151516.05999999997</v>
      </c>
    </row>
    <row r="405" spans="1:16" ht="14.25" customHeight="1" outlineLevel="1">
      <c r="A405" s="64" t="s">
        <v>1</v>
      </c>
      <c r="B405" s="163" t="s">
        <v>662</v>
      </c>
      <c r="C405" s="174" t="s">
        <v>647</v>
      </c>
      <c r="D405" s="68">
        <v>45741</v>
      </c>
      <c r="E405" s="66">
        <f t="shared" si="7"/>
        <v>3</v>
      </c>
      <c r="F405" s="66">
        <f t="shared" si="8"/>
        <v>2025</v>
      </c>
      <c r="G405" s="67">
        <f t="shared" si="9"/>
        <v>45717</v>
      </c>
      <c r="H405" s="26" t="s">
        <v>667</v>
      </c>
      <c r="I405" s="66" t="s">
        <v>822</v>
      </c>
      <c r="J405" s="69" t="s">
        <v>27</v>
      </c>
      <c r="K405" s="69" t="s">
        <v>137</v>
      </c>
      <c r="L405" s="69" t="s">
        <v>666</v>
      </c>
      <c r="M405" s="69" t="s">
        <v>604</v>
      </c>
      <c r="N405" s="71">
        <v>1000</v>
      </c>
      <c r="O405" s="74">
        <v>0</v>
      </c>
      <c r="P405" s="175">
        <f t="shared" si="10"/>
        <v>152516.05999999997</v>
      </c>
    </row>
    <row r="406" spans="1:16" ht="14.25" customHeight="1" outlineLevel="1">
      <c r="A406" s="64" t="s">
        <v>1</v>
      </c>
      <c r="B406" s="163" t="s">
        <v>662</v>
      </c>
      <c r="C406" s="174" t="s">
        <v>647</v>
      </c>
      <c r="D406" s="68">
        <v>45741</v>
      </c>
      <c r="E406" s="66">
        <f t="shared" si="7"/>
        <v>3</v>
      </c>
      <c r="F406" s="66">
        <f t="shared" si="8"/>
        <v>2025</v>
      </c>
      <c r="G406" s="67">
        <f t="shared" si="9"/>
        <v>45717</v>
      </c>
      <c r="H406" s="26" t="s">
        <v>667</v>
      </c>
      <c r="I406" s="66" t="s">
        <v>823</v>
      </c>
      <c r="J406" s="69" t="s">
        <v>27</v>
      </c>
      <c r="K406" s="69" t="s">
        <v>137</v>
      </c>
      <c r="L406" s="69" t="s">
        <v>666</v>
      </c>
      <c r="M406" s="69" t="s">
        <v>604</v>
      </c>
      <c r="N406" s="71">
        <v>1000</v>
      </c>
      <c r="O406" s="74">
        <v>0</v>
      </c>
      <c r="P406" s="175">
        <f t="shared" si="10"/>
        <v>153516.05999999997</v>
      </c>
    </row>
    <row r="407" spans="1:16" ht="14.25" customHeight="1" outlineLevel="1">
      <c r="A407" s="64" t="s">
        <v>1</v>
      </c>
      <c r="B407" s="163" t="s">
        <v>662</v>
      </c>
      <c r="C407" s="174" t="s">
        <v>647</v>
      </c>
      <c r="D407" s="68">
        <v>45741</v>
      </c>
      <c r="E407" s="66">
        <f t="shared" si="7"/>
        <v>3</v>
      </c>
      <c r="F407" s="66">
        <f t="shared" si="8"/>
        <v>2025</v>
      </c>
      <c r="G407" s="67">
        <f t="shared" si="9"/>
        <v>45717</v>
      </c>
      <c r="H407" s="26" t="s">
        <v>667</v>
      </c>
      <c r="I407" s="66" t="s">
        <v>824</v>
      </c>
      <c r="J407" s="69" t="s">
        <v>27</v>
      </c>
      <c r="K407" s="69" t="s">
        <v>137</v>
      </c>
      <c r="L407" s="69" t="s">
        <v>666</v>
      </c>
      <c r="M407" s="69" t="s">
        <v>604</v>
      </c>
      <c r="N407" s="71">
        <v>1000</v>
      </c>
      <c r="O407" s="74">
        <v>0</v>
      </c>
      <c r="P407" s="175">
        <f t="shared" si="10"/>
        <v>154516.05999999997</v>
      </c>
    </row>
    <row r="408" spans="1:16" ht="14.25" hidden="1" customHeight="1" outlineLevel="1">
      <c r="A408" s="64" t="s">
        <v>1</v>
      </c>
      <c r="B408" s="163" t="s">
        <v>662</v>
      </c>
      <c r="C408" s="174" t="s">
        <v>647</v>
      </c>
      <c r="D408" s="68">
        <v>45741</v>
      </c>
      <c r="E408" s="66">
        <f t="shared" si="7"/>
        <v>3</v>
      </c>
      <c r="F408" s="66">
        <f t="shared" si="8"/>
        <v>2025</v>
      </c>
      <c r="G408" s="67">
        <f t="shared" si="9"/>
        <v>45717</v>
      </c>
      <c r="H408" s="26" t="s">
        <v>281</v>
      </c>
      <c r="I408" s="66" t="s">
        <v>825</v>
      </c>
      <c r="J408" s="69" t="s">
        <v>27</v>
      </c>
      <c r="K408" s="69" t="s">
        <v>137</v>
      </c>
      <c r="L408" s="69" t="s">
        <v>666</v>
      </c>
      <c r="M408" s="69" t="s">
        <v>28</v>
      </c>
      <c r="N408" s="71">
        <v>0</v>
      </c>
      <c r="O408" s="74">
        <v>219.6</v>
      </c>
      <c r="P408" s="175">
        <f t="shared" si="10"/>
        <v>154296.45999999996</v>
      </c>
    </row>
    <row r="409" spans="1:16" ht="14.25" hidden="1" customHeight="1" outlineLevel="1">
      <c r="A409" s="64" t="s">
        <v>1</v>
      </c>
      <c r="B409" s="163" t="s">
        <v>662</v>
      </c>
      <c r="C409" s="174" t="s">
        <v>647</v>
      </c>
      <c r="D409" s="68">
        <v>45741</v>
      </c>
      <c r="E409" s="66">
        <f t="shared" si="7"/>
        <v>3</v>
      </c>
      <c r="F409" s="66">
        <f t="shared" si="8"/>
        <v>2025</v>
      </c>
      <c r="G409" s="67">
        <f t="shared" si="9"/>
        <v>45717</v>
      </c>
      <c r="H409" s="26" t="s">
        <v>281</v>
      </c>
      <c r="I409" s="66" t="s">
        <v>826</v>
      </c>
      <c r="J409" s="69" t="s">
        <v>27</v>
      </c>
      <c r="K409" s="69" t="s">
        <v>137</v>
      </c>
      <c r="L409" s="69" t="s">
        <v>666</v>
      </c>
      <c r="M409" s="69" t="s">
        <v>28</v>
      </c>
      <c r="N409" s="71">
        <v>0</v>
      </c>
      <c r="O409" s="74">
        <v>439.11</v>
      </c>
      <c r="P409" s="175">
        <f t="shared" si="10"/>
        <v>153857.34999999998</v>
      </c>
    </row>
    <row r="410" spans="1:16" ht="14.25" hidden="1" customHeight="1" outlineLevel="1">
      <c r="A410" s="64" t="s">
        <v>1</v>
      </c>
      <c r="B410" s="163" t="s">
        <v>662</v>
      </c>
      <c r="C410" s="174" t="s">
        <v>647</v>
      </c>
      <c r="D410" s="68">
        <v>45741</v>
      </c>
      <c r="E410" s="66">
        <f t="shared" si="7"/>
        <v>3</v>
      </c>
      <c r="F410" s="66">
        <f t="shared" si="8"/>
        <v>2025</v>
      </c>
      <c r="G410" s="67">
        <f t="shared" si="9"/>
        <v>45717</v>
      </c>
      <c r="H410" s="26" t="s">
        <v>45</v>
      </c>
      <c r="I410" s="66" t="s">
        <v>545</v>
      </c>
      <c r="J410" s="69" t="s">
        <v>27</v>
      </c>
      <c r="K410" s="69" t="s">
        <v>137</v>
      </c>
      <c r="L410" s="69" t="s">
        <v>666</v>
      </c>
      <c r="M410" s="69" t="s">
        <v>28</v>
      </c>
      <c r="N410" s="71">
        <v>0</v>
      </c>
      <c r="O410" s="74">
        <v>113.25</v>
      </c>
      <c r="P410" s="175">
        <f t="shared" si="10"/>
        <v>153744.09999999998</v>
      </c>
    </row>
    <row r="411" spans="1:16" ht="14.25" hidden="1" customHeight="1" outlineLevel="1">
      <c r="A411" s="64" t="s">
        <v>1</v>
      </c>
      <c r="B411" s="163" t="s">
        <v>662</v>
      </c>
      <c r="C411" s="174" t="s">
        <v>647</v>
      </c>
      <c r="D411" s="68">
        <v>45741</v>
      </c>
      <c r="E411" s="66">
        <f t="shared" si="7"/>
        <v>3</v>
      </c>
      <c r="F411" s="66">
        <f t="shared" si="8"/>
        <v>2025</v>
      </c>
      <c r="G411" s="67">
        <f t="shared" si="9"/>
        <v>45717</v>
      </c>
      <c r="H411" s="26" t="s">
        <v>33</v>
      </c>
      <c r="I411" s="66" t="s">
        <v>672</v>
      </c>
      <c r="J411" s="69" t="s">
        <v>27</v>
      </c>
      <c r="K411" s="69" t="s">
        <v>137</v>
      </c>
      <c r="L411" s="69" t="s">
        <v>666</v>
      </c>
      <c r="M411" s="69" t="s">
        <v>28</v>
      </c>
      <c r="N411" s="71">
        <v>0</v>
      </c>
      <c r="O411" s="74">
        <v>145.19999999999999</v>
      </c>
      <c r="P411" s="175">
        <f t="shared" si="10"/>
        <v>153598.89999999997</v>
      </c>
    </row>
    <row r="412" spans="1:16" ht="14.25" hidden="1" customHeight="1" outlineLevel="1">
      <c r="A412" s="64" t="s">
        <v>1</v>
      </c>
      <c r="B412" s="163" t="s">
        <v>662</v>
      </c>
      <c r="C412" s="174" t="s">
        <v>647</v>
      </c>
      <c r="D412" s="68">
        <v>45741</v>
      </c>
      <c r="E412" s="66">
        <f t="shared" si="7"/>
        <v>3</v>
      </c>
      <c r="F412" s="66">
        <f t="shared" si="8"/>
        <v>2025</v>
      </c>
      <c r="G412" s="67">
        <f t="shared" si="9"/>
        <v>45717</v>
      </c>
      <c r="H412" s="26" t="s">
        <v>54</v>
      </c>
      <c r="I412" s="66" t="s">
        <v>713</v>
      </c>
      <c r="J412" s="69" t="s">
        <v>27</v>
      </c>
      <c r="K412" s="69" t="s">
        <v>137</v>
      </c>
      <c r="L412" s="69" t="s">
        <v>666</v>
      </c>
      <c r="M412" s="69" t="s">
        <v>28</v>
      </c>
      <c r="N412" s="71">
        <v>0</v>
      </c>
      <c r="O412" s="74">
        <v>1518</v>
      </c>
      <c r="P412" s="175">
        <f t="shared" si="10"/>
        <v>152080.89999999997</v>
      </c>
    </row>
    <row r="413" spans="1:16" ht="14.25" hidden="1" customHeight="1" outlineLevel="1">
      <c r="A413" s="64" t="s">
        <v>1</v>
      </c>
      <c r="B413" s="163" t="s">
        <v>662</v>
      </c>
      <c r="C413" s="174" t="s">
        <v>647</v>
      </c>
      <c r="D413" s="68">
        <v>45741</v>
      </c>
      <c r="E413" s="66">
        <f t="shared" si="7"/>
        <v>3</v>
      </c>
      <c r="F413" s="66">
        <f t="shared" si="8"/>
        <v>2025</v>
      </c>
      <c r="G413" s="67">
        <f t="shared" si="9"/>
        <v>45717</v>
      </c>
      <c r="H413" s="26" t="s">
        <v>54</v>
      </c>
      <c r="I413" s="66" t="s">
        <v>713</v>
      </c>
      <c r="J413" s="69" t="s">
        <v>27</v>
      </c>
      <c r="K413" s="69" t="s">
        <v>137</v>
      </c>
      <c r="L413" s="69" t="s">
        <v>666</v>
      </c>
      <c r="M413" s="69" t="s">
        <v>28</v>
      </c>
      <c r="N413" s="71">
        <v>0</v>
      </c>
      <c r="O413" s="74">
        <v>1518</v>
      </c>
      <c r="P413" s="175">
        <f t="shared" si="10"/>
        <v>150562.89999999997</v>
      </c>
    </row>
    <row r="414" spans="1:16" ht="14.25" hidden="1" customHeight="1" outlineLevel="1">
      <c r="A414" s="64" t="s">
        <v>1</v>
      </c>
      <c r="B414" s="163" t="s">
        <v>662</v>
      </c>
      <c r="C414" s="174" t="s">
        <v>647</v>
      </c>
      <c r="D414" s="68">
        <v>45741</v>
      </c>
      <c r="E414" s="66">
        <f t="shared" si="7"/>
        <v>3</v>
      </c>
      <c r="F414" s="66">
        <f t="shared" si="8"/>
        <v>2025</v>
      </c>
      <c r="G414" s="67">
        <f t="shared" si="9"/>
        <v>45717</v>
      </c>
      <c r="H414" s="26" t="s">
        <v>54</v>
      </c>
      <c r="I414" s="66" t="s">
        <v>713</v>
      </c>
      <c r="J414" s="69" t="s">
        <v>27</v>
      </c>
      <c r="K414" s="69" t="s">
        <v>137</v>
      </c>
      <c r="L414" s="69" t="s">
        <v>666</v>
      </c>
      <c r="M414" s="69" t="s">
        <v>28</v>
      </c>
      <c r="N414" s="71">
        <v>0</v>
      </c>
      <c r="O414" s="74">
        <v>151.80000000000001</v>
      </c>
      <c r="P414" s="175">
        <f t="shared" si="10"/>
        <v>150411.09999999998</v>
      </c>
    </row>
    <row r="415" spans="1:16" ht="14.25" hidden="1" customHeight="1" outlineLevel="1">
      <c r="A415" s="64" t="s">
        <v>1</v>
      </c>
      <c r="B415" s="163" t="s">
        <v>662</v>
      </c>
      <c r="C415" s="174" t="s">
        <v>647</v>
      </c>
      <c r="D415" s="68">
        <v>45741</v>
      </c>
      <c r="E415" s="66">
        <f t="shared" si="7"/>
        <v>3</v>
      </c>
      <c r="F415" s="66">
        <f t="shared" si="8"/>
        <v>2025</v>
      </c>
      <c r="G415" s="67">
        <f t="shared" si="9"/>
        <v>45717</v>
      </c>
      <c r="H415" s="26" t="s">
        <v>69</v>
      </c>
      <c r="I415" s="66" t="s">
        <v>827</v>
      </c>
      <c r="J415" s="69" t="s">
        <v>27</v>
      </c>
      <c r="K415" s="69" t="s">
        <v>137</v>
      </c>
      <c r="L415" s="69" t="s">
        <v>666</v>
      </c>
      <c r="M415" s="69" t="s">
        <v>28</v>
      </c>
      <c r="N415" s="71">
        <v>0</v>
      </c>
      <c r="O415" s="74">
        <v>10000</v>
      </c>
      <c r="P415" s="175">
        <f t="shared" si="10"/>
        <v>140411.09999999998</v>
      </c>
    </row>
    <row r="416" spans="1:16" ht="14.25" hidden="1" customHeight="1" outlineLevel="1">
      <c r="A416" s="64" t="s">
        <v>1</v>
      </c>
      <c r="B416" s="163" t="s">
        <v>662</v>
      </c>
      <c r="C416" s="174" t="s">
        <v>647</v>
      </c>
      <c r="D416" s="68">
        <v>45742</v>
      </c>
      <c r="E416" s="66">
        <f t="shared" si="7"/>
        <v>3</v>
      </c>
      <c r="F416" s="66">
        <f t="shared" si="8"/>
        <v>2025</v>
      </c>
      <c r="G416" s="67">
        <f t="shared" si="9"/>
        <v>45717</v>
      </c>
      <c r="H416" s="26" t="s">
        <v>17</v>
      </c>
      <c r="I416" s="66" t="s">
        <v>17</v>
      </c>
      <c r="J416" s="69" t="s">
        <v>27</v>
      </c>
      <c r="K416" s="69" t="s">
        <v>137</v>
      </c>
      <c r="L416" s="69" t="s">
        <v>666</v>
      </c>
      <c r="M416" s="69" t="s">
        <v>604</v>
      </c>
      <c r="N416" s="71">
        <v>5006.6499999999996</v>
      </c>
      <c r="O416" s="74">
        <v>0</v>
      </c>
      <c r="P416" s="175">
        <f t="shared" si="10"/>
        <v>145417.74999999997</v>
      </c>
    </row>
    <row r="417" spans="1:16" ht="14.25" hidden="1" customHeight="1" outlineLevel="1">
      <c r="A417" s="64" t="s">
        <v>1</v>
      </c>
      <c r="B417" s="163" t="s">
        <v>662</v>
      </c>
      <c r="C417" s="174" t="s">
        <v>647</v>
      </c>
      <c r="D417" s="68">
        <v>45742</v>
      </c>
      <c r="E417" s="66">
        <f t="shared" si="7"/>
        <v>3</v>
      </c>
      <c r="F417" s="66">
        <f t="shared" si="8"/>
        <v>2025</v>
      </c>
      <c r="G417" s="67">
        <f t="shared" si="9"/>
        <v>45717</v>
      </c>
      <c r="H417" s="26" t="s">
        <v>138</v>
      </c>
      <c r="I417" s="66" t="s">
        <v>139</v>
      </c>
      <c r="J417" s="69" t="s">
        <v>27</v>
      </c>
      <c r="K417" s="69" t="s">
        <v>137</v>
      </c>
      <c r="L417" s="69" t="s">
        <v>664</v>
      </c>
      <c r="M417" s="69" t="s">
        <v>604</v>
      </c>
      <c r="N417" s="71">
        <v>4.1100000000000003</v>
      </c>
      <c r="O417" s="74">
        <v>0</v>
      </c>
      <c r="P417" s="175">
        <f t="shared" si="10"/>
        <v>145421.85999999996</v>
      </c>
    </row>
    <row r="418" spans="1:16" ht="14.25" hidden="1" customHeight="1" outlineLevel="1">
      <c r="A418" s="64" t="s">
        <v>1</v>
      </c>
      <c r="B418" s="163" t="s">
        <v>662</v>
      </c>
      <c r="C418" s="174" t="s">
        <v>647</v>
      </c>
      <c r="D418" s="68">
        <v>45742</v>
      </c>
      <c r="E418" s="66">
        <f t="shared" si="7"/>
        <v>3</v>
      </c>
      <c r="F418" s="66">
        <f t="shared" si="8"/>
        <v>2025</v>
      </c>
      <c r="G418" s="67">
        <f t="shared" si="9"/>
        <v>45717</v>
      </c>
      <c r="H418" s="26" t="s">
        <v>40</v>
      </c>
      <c r="I418" s="66" t="s">
        <v>474</v>
      </c>
      <c r="J418" s="69" t="s">
        <v>27</v>
      </c>
      <c r="K418" s="69" t="s">
        <v>612</v>
      </c>
      <c r="L418" s="69" t="s">
        <v>666</v>
      </c>
      <c r="M418" s="69" t="s">
        <v>28</v>
      </c>
      <c r="N418" s="71">
        <v>0</v>
      </c>
      <c r="O418" s="74">
        <v>18901.39</v>
      </c>
      <c r="P418" s="175">
        <f t="shared" si="10"/>
        <v>126520.46999999996</v>
      </c>
    </row>
    <row r="419" spans="1:16" ht="14.25" hidden="1" customHeight="1" outlineLevel="1">
      <c r="A419" s="64" t="s">
        <v>1</v>
      </c>
      <c r="B419" s="163" t="s">
        <v>662</v>
      </c>
      <c r="C419" s="174" t="s">
        <v>647</v>
      </c>
      <c r="D419" s="68">
        <v>45743</v>
      </c>
      <c r="E419" s="66">
        <f t="shared" si="7"/>
        <v>3</v>
      </c>
      <c r="F419" s="66">
        <f t="shared" si="8"/>
        <v>2025</v>
      </c>
      <c r="G419" s="67">
        <f t="shared" si="9"/>
        <v>45717</v>
      </c>
      <c r="H419" s="26" t="s">
        <v>142</v>
      </c>
      <c r="I419" s="66" t="s">
        <v>146</v>
      </c>
      <c r="J419" s="69" t="s">
        <v>27</v>
      </c>
      <c r="K419" s="69" t="s">
        <v>612</v>
      </c>
      <c r="L419" s="69" t="s">
        <v>664</v>
      </c>
      <c r="M419" s="69" t="s">
        <v>604</v>
      </c>
      <c r="N419" s="71">
        <v>1748.34</v>
      </c>
      <c r="O419" s="74">
        <v>0</v>
      </c>
      <c r="P419" s="175">
        <f t="shared" si="10"/>
        <v>128268.80999999995</v>
      </c>
    </row>
    <row r="420" spans="1:16" ht="14.25" hidden="1" customHeight="1" outlineLevel="1">
      <c r="A420" s="64" t="s">
        <v>1</v>
      </c>
      <c r="B420" s="163" t="s">
        <v>662</v>
      </c>
      <c r="C420" s="174" t="s">
        <v>647</v>
      </c>
      <c r="D420" s="68">
        <v>45743</v>
      </c>
      <c r="E420" s="66">
        <f t="shared" si="7"/>
        <v>3</v>
      </c>
      <c r="F420" s="66">
        <f t="shared" si="8"/>
        <v>2025</v>
      </c>
      <c r="G420" s="67">
        <f t="shared" si="9"/>
        <v>45717</v>
      </c>
      <c r="H420" s="26" t="s">
        <v>142</v>
      </c>
      <c r="I420" s="66" t="s">
        <v>146</v>
      </c>
      <c r="J420" s="69" t="s">
        <v>27</v>
      </c>
      <c r="K420" s="69" t="s">
        <v>612</v>
      </c>
      <c r="L420" s="69" t="s">
        <v>664</v>
      </c>
      <c r="M420" s="69" t="s">
        <v>604</v>
      </c>
      <c r="N420" s="71">
        <v>2557.77</v>
      </c>
      <c r="O420" s="74">
        <v>0</v>
      </c>
      <c r="P420" s="175">
        <f t="shared" si="10"/>
        <v>130826.57999999996</v>
      </c>
    </row>
    <row r="421" spans="1:16" ht="14.25" hidden="1" customHeight="1" outlineLevel="1">
      <c r="A421" s="64" t="s">
        <v>1</v>
      </c>
      <c r="B421" s="163" t="s">
        <v>662</v>
      </c>
      <c r="C421" s="174" t="s">
        <v>647</v>
      </c>
      <c r="D421" s="68">
        <v>45743</v>
      </c>
      <c r="E421" s="66">
        <f t="shared" si="7"/>
        <v>3</v>
      </c>
      <c r="F421" s="66">
        <f t="shared" si="8"/>
        <v>2025</v>
      </c>
      <c r="G421" s="67">
        <f t="shared" si="9"/>
        <v>45717</v>
      </c>
      <c r="H421" s="26" t="s">
        <v>142</v>
      </c>
      <c r="I421" s="66" t="s">
        <v>146</v>
      </c>
      <c r="J421" s="69" t="s">
        <v>27</v>
      </c>
      <c r="K421" s="69" t="s">
        <v>612</v>
      </c>
      <c r="L421" s="69" t="s">
        <v>664</v>
      </c>
      <c r="M421" s="69" t="s">
        <v>604</v>
      </c>
      <c r="N421" s="71">
        <v>2051.4499999999998</v>
      </c>
      <c r="O421" s="74">
        <v>0</v>
      </c>
      <c r="P421" s="175">
        <f t="shared" si="10"/>
        <v>132878.02999999997</v>
      </c>
    </row>
    <row r="422" spans="1:16" ht="14.25" hidden="1" customHeight="1" outlineLevel="1">
      <c r="A422" s="64" t="s">
        <v>1</v>
      </c>
      <c r="B422" s="163" t="s">
        <v>662</v>
      </c>
      <c r="C422" s="174" t="s">
        <v>647</v>
      </c>
      <c r="D422" s="68">
        <v>45743</v>
      </c>
      <c r="E422" s="66">
        <f t="shared" si="7"/>
        <v>3</v>
      </c>
      <c r="F422" s="66">
        <f t="shared" si="8"/>
        <v>2025</v>
      </c>
      <c r="G422" s="67">
        <f t="shared" si="9"/>
        <v>45717</v>
      </c>
      <c r="H422" s="26" t="s">
        <v>142</v>
      </c>
      <c r="I422" s="66" t="s">
        <v>146</v>
      </c>
      <c r="J422" s="69" t="s">
        <v>27</v>
      </c>
      <c r="K422" s="69" t="s">
        <v>612</v>
      </c>
      <c r="L422" s="69" t="s">
        <v>664</v>
      </c>
      <c r="M422" s="69" t="s">
        <v>604</v>
      </c>
      <c r="N422" s="71">
        <v>1842.77</v>
      </c>
      <c r="O422" s="74">
        <v>0</v>
      </c>
      <c r="P422" s="175">
        <f t="shared" si="10"/>
        <v>134720.79999999996</v>
      </c>
    </row>
    <row r="423" spans="1:16" ht="14.25" hidden="1" customHeight="1" outlineLevel="1">
      <c r="A423" s="64" t="s">
        <v>1</v>
      </c>
      <c r="B423" s="163" t="s">
        <v>662</v>
      </c>
      <c r="C423" s="174" t="s">
        <v>647</v>
      </c>
      <c r="D423" s="68">
        <v>45743</v>
      </c>
      <c r="E423" s="66">
        <f t="shared" si="7"/>
        <v>3</v>
      </c>
      <c r="F423" s="66">
        <f t="shared" si="8"/>
        <v>2025</v>
      </c>
      <c r="G423" s="67">
        <f t="shared" si="9"/>
        <v>45717</v>
      </c>
      <c r="H423" s="26" t="s">
        <v>142</v>
      </c>
      <c r="I423" s="66" t="s">
        <v>146</v>
      </c>
      <c r="J423" s="69" t="s">
        <v>27</v>
      </c>
      <c r="K423" s="69" t="s">
        <v>612</v>
      </c>
      <c r="L423" s="69" t="s">
        <v>664</v>
      </c>
      <c r="M423" s="69" t="s">
        <v>604</v>
      </c>
      <c r="N423" s="71">
        <v>3582.25</v>
      </c>
      <c r="O423" s="74">
        <v>0</v>
      </c>
      <c r="P423" s="175">
        <f t="shared" si="10"/>
        <v>138303.04999999996</v>
      </c>
    </row>
    <row r="424" spans="1:16" ht="14.25" hidden="1" customHeight="1" outlineLevel="1">
      <c r="A424" s="64" t="s">
        <v>1</v>
      </c>
      <c r="B424" s="163" t="s">
        <v>662</v>
      </c>
      <c r="C424" s="174" t="s">
        <v>647</v>
      </c>
      <c r="D424" s="68">
        <v>45743</v>
      </c>
      <c r="E424" s="66">
        <f t="shared" si="7"/>
        <v>3</v>
      </c>
      <c r="F424" s="66">
        <f t="shared" si="8"/>
        <v>2025</v>
      </c>
      <c r="G424" s="67">
        <f t="shared" si="9"/>
        <v>45717</v>
      </c>
      <c r="H424" s="26" t="s">
        <v>142</v>
      </c>
      <c r="I424" s="66" t="s">
        <v>146</v>
      </c>
      <c r="J424" s="69" t="s">
        <v>27</v>
      </c>
      <c r="K424" s="69" t="s">
        <v>612</v>
      </c>
      <c r="L424" s="69" t="s">
        <v>664</v>
      </c>
      <c r="M424" s="69" t="s">
        <v>604</v>
      </c>
      <c r="N424" s="71">
        <v>1020.7</v>
      </c>
      <c r="O424" s="74">
        <v>0</v>
      </c>
      <c r="P424" s="175">
        <f t="shared" si="10"/>
        <v>139323.74999999997</v>
      </c>
    </row>
    <row r="425" spans="1:16" ht="14.25" hidden="1" customHeight="1" outlineLevel="1">
      <c r="A425" s="64" t="s">
        <v>1</v>
      </c>
      <c r="B425" s="163" t="s">
        <v>662</v>
      </c>
      <c r="C425" s="174" t="s">
        <v>647</v>
      </c>
      <c r="D425" s="68">
        <v>45743</v>
      </c>
      <c r="E425" s="66">
        <f t="shared" si="7"/>
        <v>3</v>
      </c>
      <c r="F425" s="66">
        <f t="shared" si="8"/>
        <v>2025</v>
      </c>
      <c r="G425" s="67">
        <f t="shared" si="9"/>
        <v>45717</v>
      </c>
      <c r="H425" s="26" t="s">
        <v>102</v>
      </c>
      <c r="I425" s="66" t="s">
        <v>129</v>
      </c>
      <c r="J425" s="69" t="s">
        <v>27</v>
      </c>
      <c r="K425" s="69" t="s">
        <v>137</v>
      </c>
      <c r="L425" s="69" t="s">
        <v>666</v>
      </c>
      <c r="M425" s="69" t="s">
        <v>28</v>
      </c>
      <c r="N425" s="71">
        <v>0</v>
      </c>
      <c r="O425" s="74">
        <v>9</v>
      </c>
      <c r="P425" s="175">
        <f t="shared" si="10"/>
        <v>139314.74999999997</v>
      </c>
    </row>
    <row r="426" spans="1:16" ht="14.25" hidden="1" customHeight="1" outlineLevel="1">
      <c r="A426" s="64" t="s">
        <v>1</v>
      </c>
      <c r="B426" s="163" t="s">
        <v>662</v>
      </c>
      <c r="C426" s="174" t="s">
        <v>647</v>
      </c>
      <c r="D426" s="68">
        <v>45744</v>
      </c>
      <c r="E426" s="66">
        <f t="shared" si="7"/>
        <v>3</v>
      </c>
      <c r="F426" s="66">
        <f t="shared" si="8"/>
        <v>2025</v>
      </c>
      <c r="G426" s="67">
        <f t="shared" si="9"/>
        <v>45717</v>
      </c>
      <c r="H426" s="26" t="s">
        <v>142</v>
      </c>
      <c r="I426" s="66" t="s">
        <v>182</v>
      </c>
      <c r="J426" s="69" t="s">
        <v>27</v>
      </c>
      <c r="K426" s="69" t="s">
        <v>137</v>
      </c>
      <c r="L426" s="69" t="s">
        <v>664</v>
      </c>
      <c r="M426" s="69" t="s">
        <v>604</v>
      </c>
      <c r="N426" s="71">
        <v>399.2</v>
      </c>
      <c r="O426" s="74">
        <v>0</v>
      </c>
      <c r="P426" s="175">
        <f t="shared" si="10"/>
        <v>139713.94999999998</v>
      </c>
    </row>
    <row r="427" spans="1:16" ht="14.25" hidden="1" customHeight="1" outlineLevel="1">
      <c r="A427" s="64" t="s">
        <v>1</v>
      </c>
      <c r="B427" s="163" t="s">
        <v>662</v>
      </c>
      <c r="C427" s="174" t="s">
        <v>647</v>
      </c>
      <c r="D427" s="68">
        <v>45744</v>
      </c>
      <c r="E427" s="66">
        <f t="shared" si="7"/>
        <v>3</v>
      </c>
      <c r="F427" s="66">
        <f t="shared" si="8"/>
        <v>2025</v>
      </c>
      <c r="G427" s="67">
        <f t="shared" si="9"/>
        <v>45717</v>
      </c>
      <c r="H427" s="26" t="s">
        <v>142</v>
      </c>
      <c r="I427" s="66" t="s">
        <v>182</v>
      </c>
      <c r="J427" s="69" t="s">
        <v>27</v>
      </c>
      <c r="K427" s="69" t="s">
        <v>137</v>
      </c>
      <c r="L427" s="69" t="s">
        <v>664</v>
      </c>
      <c r="M427" s="69" t="s">
        <v>604</v>
      </c>
      <c r="N427" s="71">
        <v>359.2</v>
      </c>
      <c r="O427" s="74">
        <v>0</v>
      </c>
      <c r="P427" s="175">
        <f t="shared" si="10"/>
        <v>140073.15</v>
      </c>
    </row>
    <row r="428" spans="1:16" ht="14.25" hidden="1" customHeight="1" outlineLevel="1">
      <c r="A428" s="64" t="s">
        <v>1</v>
      </c>
      <c r="B428" s="163" t="s">
        <v>662</v>
      </c>
      <c r="C428" s="174" t="s">
        <v>647</v>
      </c>
      <c r="D428" s="68">
        <v>45744</v>
      </c>
      <c r="E428" s="66">
        <f t="shared" si="7"/>
        <v>3</v>
      </c>
      <c r="F428" s="66">
        <f t="shared" si="8"/>
        <v>2025</v>
      </c>
      <c r="G428" s="67">
        <f t="shared" si="9"/>
        <v>45717</v>
      </c>
      <c r="H428" s="26" t="s">
        <v>142</v>
      </c>
      <c r="I428" s="66" t="s">
        <v>146</v>
      </c>
      <c r="J428" s="69" t="s">
        <v>27</v>
      </c>
      <c r="K428" s="69" t="s">
        <v>137</v>
      </c>
      <c r="L428" s="69" t="s">
        <v>664</v>
      </c>
      <c r="M428" s="69" t="s">
        <v>604</v>
      </c>
      <c r="N428" s="71">
        <v>1967.07</v>
      </c>
      <c r="O428" s="74">
        <v>0</v>
      </c>
      <c r="P428" s="175">
        <f t="shared" si="10"/>
        <v>142040.22</v>
      </c>
    </row>
    <row r="429" spans="1:16" ht="14.25" hidden="1" customHeight="1" outlineLevel="1">
      <c r="A429" s="64" t="s">
        <v>1</v>
      </c>
      <c r="B429" s="163" t="s">
        <v>662</v>
      </c>
      <c r="C429" s="174" t="s">
        <v>647</v>
      </c>
      <c r="D429" s="68">
        <v>45744</v>
      </c>
      <c r="E429" s="66">
        <f t="shared" si="7"/>
        <v>3</v>
      </c>
      <c r="F429" s="66">
        <f t="shared" si="8"/>
        <v>2025</v>
      </c>
      <c r="G429" s="67">
        <f t="shared" si="9"/>
        <v>45717</v>
      </c>
      <c r="H429" s="26" t="s">
        <v>142</v>
      </c>
      <c r="I429" s="66" t="s">
        <v>146</v>
      </c>
      <c r="J429" s="69" t="s">
        <v>27</v>
      </c>
      <c r="K429" s="69" t="s">
        <v>137</v>
      </c>
      <c r="L429" s="69" t="s">
        <v>664</v>
      </c>
      <c r="M429" s="69" t="s">
        <v>604</v>
      </c>
      <c r="N429" s="71">
        <v>3186</v>
      </c>
      <c r="O429" s="74">
        <v>0</v>
      </c>
      <c r="P429" s="175">
        <f t="shared" si="10"/>
        <v>145226.22</v>
      </c>
    </row>
    <row r="430" spans="1:16" ht="14.25" hidden="1" customHeight="1" outlineLevel="1">
      <c r="A430" s="64" t="s">
        <v>1</v>
      </c>
      <c r="B430" s="163" t="s">
        <v>662</v>
      </c>
      <c r="C430" s="174" t="s">
        <v>647</v>
      </c>
      <c r="D430" s="68">
        <v>45744</v>
      </c>
      <c r="E430" s="66">
        <f t="shared" si="7"/>
        <v>3</v>
      </c>
      <c r="F430" s="66">
        <f t="shared" si="8"/>
        <v>2025</v>
      </c>
      <c r="G430" s="67">
        <f t="shared" si="9"/>
        <v>45717</v>
      </c>
      <c r="H430" s="26" t="s">
        <v>138</v>
      </c>
      <c r="I430" s="66" t="s">
        <v>139</v>
      </c>
      <c r="J430" s="69" t="s">
        <v>27</v>
      </c>
      <c r="K430" s="69" t="s">
        <v>137</v>
      </c>
      <c r="L430" s="69" t="s">
        <v>664</v>
      </c>
      <c r="M430" s="69" t="s">
        <v>604</v>
      </c>
      <c r="N430" s="71">
        <v>14.56</v>
      </c>
      <c r="O430" s="74">
        <v>0</v>
      </c>
      <c r="P430" s="175">
        <f t="shared" si="10"/>
        <v>145240.78</v>
      </c>
    </row>
    <row r="431" spans="1:16" ht="14.25" hidden="1" customHeight="1" outlineLevel="1">
      <c r="A431" s="64" t="s">
        <v>1</v>
      </c>
      <c r="B431" s="163" t="s">
        <v>662</v>
      </c>
      <c r="C431" s="174" t="s">
        <v>647</v>
      </c>
      <c r="D431" s="68">
        <v>45744</v>
      </c>
      <c r="E431" s="66">
        <f t="shared" si="7"/>
        <v>3</v>
      </c>
      <c r="F431" s="66">
        <f t="shared" si="8"/>
        <v>2025</v>
      </c>
      <c r="G431" s="67">
        <f t="shared" si="9"/>
        <v>45717</v>
      </c>
      <c r="H431" s="26" t="s">
        <v>582</v>
      </c>
      <c r="I431" s="66" t="s">
        <v>560</v>
      </c>
      <c r="J431" s="69" t="s">
        <v>27</v>
      </c>
      <c r="K431" s="69" t="s">
        <v>137</v>
      </c>
      <c r="L431" s="69" t="s">
        <v>666</v>
      </c>
      <c r="M431" s="69" t="s">
        <v>28</v>
      </c>
      <c r="N431" s="71">
        <v>0</v>
      </c>
      <c r="O431" s="74">
        <v>230</v>
      </c>
      <c r="P431" s="175">
        <f t="shared" si="10"/>
        <v>145010.78</v>
      </c>
    </row>
    <row r="432" spans="1:16" ht="14.25" hidden="1" customHeight="1" outlineLevel="1">
      <c r="A432" s="64" t="s">
        <v>1</v>
      </c>
      <c r="B432" s="163" t="s">
        <v>662</v>
      </c>
      <c r="C432" s="174" t="s">
        <v>647</v>
      </c>
      <c r="D432" s="68">
        <v>45744</v>
      </c>
      <c r="E432" s="66">
        <f t="shared" si="7"/>
        <v>3</v>
      </c>
      <c r="F432" s="66">
        <f t="shared" si="8"/>
        <v>2025</v>
      </c>
      <c r="G432" s="67">
        <f t="shared" si="9"/>
        <v>45717</v>
      </c>
      <c r="H432" s="26" t="s">
        <v>43</v>
      </c>
      <c r="I432" s="66" t="s">
        <v>828</v>
      </c>
      <c r="J432" s="69" t="s">
        <v>27</v>
      </c>
      <c r="K432" s="69" t="s">
        <v>137</v>
      </c>
      <c r="L432" s="69" t="s">
        <v>666</v>
      </c>
      <c r="M432" s="69" t="s">
        <v>28</v>
      </c>
      <c r="N432" s="71">
        <v>0</v>
      </c>
      <c r="O432" s="74">
        <v>1200</v>
      </c>
      <c r="P432" s="175">
        <f t="shared" si="10"/>
        <v>143810.78</v>
      </c>
    </row>
    <row r="433" spans="1:16" ht="14.25" hidden="1" customHeight="1" outlineLevel="1">
      <c r="A433" s="64" t="s">
        <v>1</v>
      </c>
      <c r="B433" s="163" t="s">
        <v>662</v>
      </c>
      <c r="C433" s="174" t="s">
        <v>647</v>
      </c>
      <c r="D433" s="68">
        <v>45744</v>
      </c>
      <c r="E433" s="66">
        <f t="shared" si="7"/>
        <v>3</v>
      </c>
      <c r="F433" s="66">
        <f t="shared" si="8"/>
        <v>2025</v>
      </c>
      <c r="G433" s="67">
        <f t="shared" si="9"/>
        <v>45717</v>
      </c>
      <c r="H433" s="26" t="s">
        <v>43</v>
      </c>
      <c r="I433" s="66" t="s">
        <v>336</v>
      </c>
      <c r="J433" s="69" t="s">
        <v>27</v>
      </c>
      <c r="K433" s="69" t="s">
        <v>137</v>
      </c>
      <c r="L433" s="69" t="s">
        <v>666</v>
      </c>
      <c r="M433" s="69" t="s">
        <v>28</v>
      </c>
      <c r="N433" s="71">
        <v>0</v>
      </c>
      <c r="O433" s="74">
        <v>3186</v>
      </c>
      <c r="P433" s="175">
        <f t="shared" si="10"/>
        <v>140624.78</v>
      </c>
    </row>
    <row r="434" spans="1:16" ht="14.25" hidden="1" customHeight="1" outlineLevel="1">
      <c r="A434" s="64" t="s">
        <v>1</v>
      </c>
      <c r="B434" s="163" t="s">
        <v>662</v>
      </c>
      <c r="C434" s="174" t="s">
        <v>647</v>
      </c>
      <c r="D434" s="68">
        <v>45744</v>
      </c>
      <c r="E434" s="66">
        <f t="shared" si="7"/>
        <v>3</v>
      </c>
      <c r="F434" s="66">
        <f t="shared" si="8"/>
        <v>2025</v>
      </c>
      <c r="G434" s="67">
        <f t="shared" si="9"/>
        <v>45717</v>
      </c>
      <c r="H434" s="26" t="s">
        <v>43</v>
      </c>
      <c r="I434" s="66" t="s">
        <v>255</v>
      </c>
      <c r="J434" s="69" t="s">
        <v>27</v>
      </c>
      <c r="K434" s="69" t="s">
        <v>137</v>
      </c>
      <c r="L434" s="69" t="s">
        <v>666</v>
      </c>
      <c r="M434" s="69" t="s">
        <v>28</v>
      </c>
      <c r="N434" s="71">
        <v>0</v>
      </c>
      <c r="O434" s="74">
        <v>89.29</v>
      </c>
      <c r="P434" s="175">
        <f t="shared" si="10"/>
        <v>140535.49</v>
      </c>
    </row>
    <row r="435" spans="1:16" ht="14.25" hidden="1" customHeight="1" outlineLevel="1">
      <c r="A435" s="64" t="s">
        <v>1</v>
      </c>
      <c r="B435" s="163" t="s">
        <v>662</v>
      </c>
      <c r="C435" s="174" t="s">
        <v>647</v>
      </c>
      <c r="D435" s="68">
        <v>45744</v>
      </c>
      <c r="E435" s="66">
        <f t="shared" si="7"/>
        <v>3</v>
      </c>
      <c r="F435" s="66">
        <f t="shared" si="8"/>
        <v>2025</v>
      </c>
      <c r="G435" s="67">
        <f t="shared" si="9"/>
        <v>45717</v>
      </c>
      <c r="H435" s="26" t="s">
        <v>43</v>
      </c>
      <c r="I435" s="66" t="s">
        <v>763</v>
      </c>
      <c r="J435" s="69" t="s">
        <v>27</v>
      </c>
      <c r="K435" s="69" t="s">
        <v>137</v>
      </c>
      <c r="L435" s="69" t="s">
        <v>666</v>
      </c>
      <c r="M435" s="69" t="s">
        <v>28</v>
      </c>
      <c r="N435" s="71">
        <v>0</v>
      </c>
      <c r="O435" s="74">
        <v>2115.84</v>
      </c>
      <c r="P435" s="175">
        <f t="shared" si="10"/>
        <v>138419.65</v>
      </c>
    </row>
    <row r="436" spans="1:16" ht="14.25" hidden="1" customHeight="1" outlineLevel="1">
      <c r="A436" s="64" t="s">
        <v>1</v>
      </c>
      <c r="B436" s="163" t="s">
        <v>662</v>
      </c>
      <c r="C436" s="174" t="s">
        <v>647</v>
      </c>
      <c r="D436" s="68">
        <v>45744</v>
      </c>
      <c r="E436" s="66">
        <f t="shared" si="7"/>
        <v>3</v>
      </c>
      <c r="F436" s="66">
        <f t="shared" si="8"/>
        <v>2025</v>
      </c>
      <c r="G436" s="67">
        <f t="shared" si="9"/>
        <v>45717</v>
      </c>
      <c r="H436" s="26" t="s">
        <v>43</v>
      </c>
      <c r="I436" s="66" t="s">
        <v>282</v>
      </c>
      <c r="J436" s="69" t="s">
        <v>27</v>
      </c>
      <c r="K436" s="69" t="s">
        <v>137</v>
      </c>
      <c r="L436" s="69" t="s">
        <v>666</v>
      </c>
      <c r="M436" s="69" t="s">
        <v>28</v>
      </c>
      <c r="N436" s="71">
        <v>0</v>
      </c>
      <c r="O436" s="74">
        <v>2884.43</v>
      </c>
      <c r="P436" s="175">
        <f t="shared" si="10"/>
        <v>135535.22</v>
      </c>
    </row>
    <row r="437" spans="1:16" ht="14.25" hidden="1" customHeight="1" outlineLevel="1">
      <c r="A437" s="64" t="s">
        <v>1</v>
      </c>
      <c r="B437" s="163" t="s">
        <v>662</v>
      </c>
      <c r="C437" s="174" t="s">
        <v>647</v>
      </c>
      <c r="D437" s="68">
        <v>45744</v>
      </c>
      <c r="E437" s="66">
        <f t="shared" si="7"/>
        <v>3</v>
      </c>
      <c r="F437" s="66">
        <f t="shared" si="8"/>
        <v>2025</v>
      </c>
      <c r="G437" s="67">
        <f t="shared" si="9"/>
        <v>45717</v>
      </c>
      <c r="H437" s="26" t="s">
        <v>43</v>
      </c>
      <c r="I437" s="66" t="s">
        <v>283</v>
      </c>
      <c r="J437" s="69" t="s">
        <v>27</v>
      </c>
      <c r="K437" s="69" t="s">
        <v>137</v>
      </c>
      <c r="L437" s="69" t="s">
        <v>666</v>
      </c>
      <c r="M437" s="69" t="s">
        <v>28</v>
      </c>
      <c r="N437" s="71">
        <v>0</v>
      </c>
      <c r="O437" s="74">
        <v>2548.98</v>
      </c>
      <c r="P437" s="175">
        <f t="shared" si="10"/>
        <v>132986.23999999999</v>
      </c>
    </row>
    <row r="438" spans="1:16" ht="14.25" hidden="1" customHeight="1" outlineLevel="1">
      <c r="A438" s="64" t="s">
        <v>1</v>
      </c>
      <c r="B438" s="163" t="s">
        <v>662</v>
      </c>
      <c r="C438" s="174" t="s">
        <v>647</v>
      </c>
      <c r="D438" s="68">
        <v>45744</v>
      </c>
      <c r="E438" s="66">
        <f t="shared" si="7"/>
        <v>3</v>
      </c>
      <c r="F438" s="66">
        <f t="shared" si="8"/>
        <v>2025</v>
      </c>
      <c r="G438" s="67">
        <f t="shared" si="9"/>
        <v>45717</v>
      </c>
      <c r="H438" s="26" t="s">
        <v>43</v>
      </c>
      <c r="I438" s="66" t="s">
        <v>284</v>
      </c>
      <c r="J438" s="69" t="s">
        <v>27</v>
      </c>
      <c r="K438" s="69" t="s">
        <v>137</v>
      </c>
      <c r="L438" s="69" t="s">
        <v>666</v>
      </c>
      <c r="M438" s="69" t="s">
        <v>28</v>
      </c>
      <c r="N438" s="71">
        <v>0</v>
      </c>
      <c r="O438" s="74">
        <v>2051.4499999999998</v>
      </c>
      <c r="P438" s="175">
        <f t="shared" si="10"/>
        <v>130934.79</v>
      </c>
    </row>
    <row r="439" spans="1:16" ht="14.25" hidden="1" customHeight="1" outlineLevel="1">
      <c r="A439" s="64" t="s">
        <v>1</v>
      </c>
      <c r="B439" s="163" t="s">
        <v>662</v>
      </c>
      <c r="C439" s="174" t="s">
        <v>647</v>
      </c>
      <c r="D439" s="68">
        <v>45744</v>
      </c>
      <c r="E439" s="66">
        <f t="shared" si="7"/>
        <v>3</v>
      </c>
      <c r="F439" s="66">
        <f t="shared" si="8"/>
        <v>2025</v>
      </c>
      <c r="G439" s="67">
        <f t="shared" si="9"/>
        <v>45717</v>
      </c>
      <c r="H439" s="26" t="s">
        <v>43</v>
      </c>
      <c r="I439" s="66" t="s">
        <v>284</v>
      </c>
      <c r="J439" s="69" t="s">
        <v>27</v>
      </c>
      <c r="K439" s="69" t="s">
        <v>137</v>
      </c>
      <c r="L439" s="69" t="s">
        <v>666</v>
      </c>
      <c r="M439" s="69" t="s">
        <v>28</v>
      </c>
      <c r="N439" s="71">
        <v>0</v>
      </c>
      <c r="O439" s="74">
        <v>1633.8</v>
      </c>
      <c r="P439" s="175">
        <f t="shared" si="10"/>
        <v>129300.98999999999</v>
      </c>
    </row>
    <row r="440" spans="1:16" ht="14.25" hidden="1" customHeight="1" outlineLevel="1">
      <c r="A440" s="64" t="s">
        <v>1</v>
      </c>
      <c r="B440" s="163" t="s">
        <v>662</v>
      </c>
      <c r="C440" s="174" t="s">
        <v>647</v>
      </c>
      <c r="D440" s="68">
        <v>45744</v>
      </c>
      <c r="E440" s="66">
        <f t="shared" si="7"/>
        <v>3</v>
      </c>
      <c r="F440" s="66">
        <f t="shared" si="8"/>
        <v>2025</v>
      </c>
      <c r="G440" s="67">
        <f t="shared" si="9"/>
        <v>45717</v>
      </c>
      <c r="H440" s="26" t="s">
        <v>43</v>
      </c>
      <c r="I440" s="66" t="s">
        <v>685</v>
      </c>
      <c r="J440" s="69" t="s">
        <v>27</v>
      </c>
      <c r="K440" s="69" t="s">
        <v>137</v>
      </c>
      <c r="L440" s="69" t="s">
        <v>666</v>
      </c>
      <c r="M440" s="69" t="s">
        <v>28</v>
      </c>
      <c r="N440" s="71">
        <v>0</v>
      </c>
      <c r="O440" s="74">
        <v>40.94</v>
      </c>
      <c r="P440" s="175">
        <f t="shared" si="10"/>
        <v>129260.04999999999</v>
      </c>
    </row>
    <row r="441" spans="1:16" ht="14.25" hidden="1" customHeight="1" outlineLevel="1">
      <c r="A441" s="64" t="s">
        <v>1</v>
      </c>
      <c r="B441" s="163" t="s">
        <v>662</v>
      </c>
      <c r="C441" s="174" t="s">
        <v>647</v>
      </c>
      <c r="D441" s="68">
        <v>45744</v>
      </c>
      <c r="E441" s="66">
        <f t="shared" si="7"/>
        <v>3</v>
      </c>
      <c r="F441" s="66">
        <f t="shared" si="8"/>
        <v>2025</v>
      </c>
      <c r="G441" s="67">
        <f t="shared" si="9"/>
        <v>45717</v>
      </c>
      <c r="H441" s="26" t="s">
        <v>43</v>
      </c>
      <c r="I441" s="66" t="s">
        <v>686</v>
      </c>
      <c r="J441" s="69" t="s">
        <v>27</v>
      </c>
      <c r="K441" s="69" t="s">
        <v>137</v>
      </c>
      <c r="L441" s="69" t="s">
        <v>666</v>
      </c>
      <c r="M441" s="69" t="s">
        <v>28</v>
      </c>
      <c r="N441" s="71">
        <v>0</v>
      </c>
      <c r="O441" s="74">
        <v>4898.18</v>
      </c>
      <c r="P441" s="175">
        <f t="shared" si="10"/>
        <v>124361.87</v>
      </c>
    </row>
    <row r="442" spans="1:16" ht="14.25" hidden="1" customHeight="1" outlineLevel="1">
      <c r="A442" s="64" t="s">
        <v>1</v>
      </c>
      <c r="B442" s="163" t="s">
        <v>662</v>
      </c>
      <c r="C442" s="174" t="s">
        <v>647</v>
      </c>
      <c r="D442" s="68">
        <v>45744</v>
      </c>
      <c r="E442" s="66">
        <f t="shared" si="7"/>
        <v>3</v>
      </c>
      <c r="F442" s="66">
        <f t="shared" si="8"/>
        <v>2025</v>
      </c>
      <c r="G442" s="67">
        <f t="shared" si="9"/>
        <v>45717</v>
      </c>
      <c r="H442" s="26" t="s">
        <v>43</v>
      </c>
      <c r="I442" s="66" t="s">
        <v>286</v>
      </c>
      <c r="J442" s="69" t="s">
        <v>27</v>
      </c>
      <c r="K442" s="69" t="s">
        <v>137</v>
      </c>
      <c r="L442" s="69" t="s">
        <v>666</v>
      </c>
      <c r="M442" s="69" t="s">
        <v>28</v>
      </c>
      <c r="N442" s="71">
        <v>0</v>
      </c>
      <c r="O442" s="74">
        <v>1748.34</v>
      </c>
      <c r="P442" s="175">
        <f t="shared" si="10"/>
        <v>122613.53</v>
      </c>
    </row>
    <row r="443" spans="1:16" ht="14.25" hidden="1" customHeight="1" outlineLevel="1">
      <c r="A443" s="64" t="s">
        <v>1</v>
      </c>
      <c r="B443" s="163" t="s">
        <v>662</v>
      </c>
      <c r="C443" s="174" t="s">
        <v>647</v>
      </c>
      <c r="D443" s="68">
        <v>45744</v>
      </c>
      <c r="E443" s="66">
        <f t="shared" si="7"/>
        <v>3</v>
      </c>
      <c r="F443" s="66">
        <f t="shared" si="8"/>
        <v>2025</v>
      </c>
      <c r="G443" s="67">
        <f t="shared" si="9"/>
        <v>45717</v>
      </c>
      <c r="H443" s="26" t="s">
        <v>43</v>
      </c>
      <c r="I443" s="66" t="s">
        <v>689</v>
      </c>
      <c r="J443" s="69" t="s">
        <v>27</v>
      </c>
      <c r="K443" s="69" t="s">
        <v>137</v>
      </c>
      <c r="L443" s="69" t="s">
        <v>666</v>
      </c>
      <c r="M443" s="69" t="s">
        <v>28</v>
      </c>
      <c r="N443" s="71">
        <v>0</v>
      </c>
      <c r="O443" s="74">
        <v>1020.7</v>
      </c>
      <c r="P443" s="175">
        <f t="shared" si="10"/>
        <v>121592.83</v>
      </c>
    </row>
    <row r="444" spans="1:16" ht="14.25" hidden="1" customHeight="1" outlineLevel="1">
      <c r="A444" s="64" t="s">
        <v>1</v>
      </c>
      <c r="B444" s="163" t="s">
        <v>662</v>
      </c>
      <c r="C444" s="174" t="s">
        <v>647</v>
      </c>
      <c r="D444" s="68">
        <v>45744</v>
      </c>
      <c r="E444" s="66">
        <f t="shared" si="7"/>
        <v>3</v>
      </c>
      <c r="F444" s="66">
        <f t="shared" si="8"/>
        <v>2025</v>
      </c>
      <c r="G444" s="67">
        <f t="shared" si="9"/>
        <v>45717</v>
      </c>
      <c r="H444" s="26" t="s">
        <v>43</v>
      </c>
      <c r="I444" s="66" t="s">
        <v>261</v>
      </c>
      <c r="J444" s="69" t="s">
        <v>27</v>
      </c>
      <c r="K444" s="69" t="s">
        <v>137</v>
      </c>
      <c r="L444" s="69" t="s">
        <v>666</v>
      </c>
      <c r="M444" s="69" t="s">
        <v>28</v>
      </c>
      <c r="N444" s="71">
        <v>0</v>
      </c>
      <c r="O444" s="74">
        <v>1371.01</v>
      </c>
      <c r="P444" s="175">
        <f t="shared" si="10"/>
        <v>120221.82</v>
      </c>
    </row>
    <row r="445" spans="1:16" ht="14.25" hidden="1" customHeight="1" outlineLevel="1">
      <c r="A445" s="64" t="s">
        <v>1</v>
      </c>
      <c r="B445" s="163" t="s">
        <v>662</v>
      </c>
      <c r="C445" s="174" t="s">
        <v>647</v>
      </c>
      <c r="D445" s="68">
        <v>45744</v>
      </c>
      <c r="E445" s="66">
        <f t="shared" si="7"/>
        <v>3</v>
      </c>
      <c r="F445" s="66">
        <f t="shared" si="8"/>
        <v>2025</v>
      </c>
      <c r="G445" s="67">
        <f t="shared" si="9"/>
        <v>45717</v>
      </c>
      <c r="H445" s="26" t="s">
        <v>43</v>
      </c>
      <c r="I445" s="66" t="s">
        <v>288</v>
      </c>
      <c r="J445" s="69" t="s">
        <v>27</v>
      </c>
      <c r="K445" s="69" t="s">
        <v>137</v>
      </c>
      <c r="L445" s="69" t="s">
        <v>666</v>
      </c>
      <c r="M445" s="69" t="s">
        <v>28</v>
      </c>
      <c r="N445" s="71">
        <v>0</v>
      </c>
      <c r="O445" s="74">
        <v>4202.34</v>
      </c>
      <c r="P445" s="175">
        <f t="shared" si="10"/>
        <v>116019.48000000001</v>
      </c>
    </row>
    <row r="446" spans="1:16" ht="14.25" hidden="1" customHeight="1" outlineLevel="1">
      <c r="A446" s="64" t="s">
        <v>1</v>
      </c>
      <c r="B446" s="163" t="s">
        <v>662</v>
      </c>
      <c r="C446" s="174" t="s">
        <v>647</v>
      </c>
      <c r="D446" s="68">
        <v>45744</v>
      </c>
      <c r="E446" s="66">
        <f t="shared" si="7"/>
        <v>3</v>
      </c>
      <c r="F446" s="66">
        <f t="shared" si="8"/>
        <v>2025</v>
      </c>
      <c r="G446" s="67">
        <f t="shared" si="9"/>
        <v>45717</v>
      </c>
      <c r="H446" s="26" t="s">
        <v>43</v>
      </c>
      <c r="I446" s="66" t="s">
        <v>263</v>
      </c>
      <c r="J446" s="69" t="s">
        <v>27</v>
      </c>
      <c r="K446" s="69" t="s">
        <v>137</v>
      </c>
      <c r="L446" s="69" t="s">
        <v>666</v>
      </c>
      <c r="M446" s="69" t="s">
        <v>28</v>
      </c>
      <c r="N446" s="71">
        <v>0</v>
      </c>
      <c r="O446" s="74">
        <v>1008.23</v>
      </c>
      <c r="P446" s="175">
        <f t="shared" si="10"/>
        <v>115011.25000000001</v>
      </c>
    </row>
    <row r="447" spans="1:16" ht="14.25" hidden="1" customHeight="1" outlineLevel="1">
      <c r="A447" s="64" t="s">
        <v>1</v>
      </c>
      <c r="B447" s="163" t="s">
        <v>662</v>
      </c>
      <c r="C447" s="174" t="s">
        <v>647</v>
      </c>
      <c r="D447" s="68">
        <v>45744</v>
      </c>
      <c r="E447" s="66">
        <f t="shared" si="7"/>
        <v>3</v>
      </c>
      <c r="F447" s="66">
        <f t="shared" si="8"/>
        <v>2025</v>
      </c>
      <c r="G447" s="67">
        <f t="shared" si="9"/>
        <v>45717</v>
      </c>
      <c r="H447" s="26" t="s">
        <v>43</v>
      </c>
      <c r="I447" s="66" t="s">
        <v>829</v>
      </c>
      <c r="J447" s="69" t="s">
        <v>27</v>
      </c>
      <c r="K447" s="69" t="s">
        <v>137</v>
      </c>
      <c r="L447" s="69" t="s">
        <v>666</v>
      </c>
      <c r="M447" s="69" t="s">
        <v>28</v>
      </c>
      <c r="N447" s="71">
        <v>0</v>
      </c>
      <c r="O447" s="74">
        <v>2557.77</v>
      </c>
      <c r="P447" s="175">
        <f t="shared" si="10"/>
        <v>112453.48000000001</v>
      </c>
    </row>
    <row r="448" spans="1:16" ht="14.25" hidden="1" customHeight="1" outlineLevel="1">
      <c r="A448" s="64" t="s">
        <v>1</v>
      </c>
      <c r="B448" s="163" t="s">
        <v>662</v>
      </c>
      <c r="C448" s="174" t="s">
        <v>647</v>
      </c>
      <c r="D448" s="68">
        <v>45744</v>
      </c>
      <c r="E448" s="66">
        <f t="shared" si="7"/>
        <v>3</v>
      </c>
      <c r="F448" s="66">
        <f t="shared" si="8"/>
        <v>2025</v>
      </c>
      <c r="G448" s="67">
        <f t="shared" si="9"/>
        <v>45717</v>
      </c>
      <c r="H448" s="26" t="s">
        <v>43</v>
      </c>
      <c r="I448" s="66" t="s">
        <v>267</v>
      </c>
      <c r="J448" s="69" t="s">
        <v>27</v>
      </c>
      <c r="K448" s="69" t="s">
        <v>137</v>
      </c>
      <c r="L448" s="69" t="s">
        <v>666</v>
      </c>
      <c r="M448" s="69" t="s">
        <v>28</v>
      </c>
      <c r="N448" s="71">
        <v>0</v>
      </c>
      <c r="O448" s="74">
        <v>626.36</v>
      </c>
      <c r="P448" s="175">
        <f t="shared" si="10"/>
        <v>111827.12000000001</v>
      </c>
    </row>
    <row r="449" spans="1:16" ht="14.25" hidden="1" customHeight="1" outlineLevel="1">
      <c r="A449" s="64" t="s">
        <v>1</v>
      </c>
      <c r="B449" s="163" t="s">
        <v>662</v>
      </c>
      <c r="C449" s="174" t="s">
        <v>647</v>
      </c>
      <c r="D449" s="68">
        <v>45744</v>
      </c>
      <c r="E449" s="66">
        <f t="shared" si="7"/>
        <v>3</v>
      </c>
      <c r="F449" s="66">
        <f t="shared" si="8"/>
        <v>2025</v>
      </c>
      <c r="G449" s="67">
        <f t="shared" si="9"/>
        <v>45717</v>
      </c>
      <c r="H449" s="26" t="s">
        <v>43</v>
      </c>
      <c r="I449" s="66" t="s">
        <v>750</v>
      </c>
      <c r="J449" s="69" t="s">
        <v>27</v>
      </c>
      <c r="K449" s="69" t="s">
        <v>137</v>
      </c>
      <c r="L449" s="69" t="s">
        <v>666</v>
      </c>
      <c r="M449" s="69" t="s">
        <v>28</v>
      </c>
      <c r="N449" s="71">
        <v>0</v>
      </c>
      <c r="O449" s="74">
        <v>1967.07</v>
      </c>
      <c r="P449" s="175">
        <f t="shared" si="10"/>
        <v>109860.05</v>
      </c>
    </row>
    <row r="450" spans="1:16" ht="14.25" hidden="1" customHeight="1" outlineLevel="1">
      <c r="A450" s="64" t="s">
        <v>1</v>
      </c>
      <c r="B450" s="163" t="s">
        <v>662</v>
      </c>
      <c r="C450" s="174" t="s">
        <v>647</v>
      </c>
      <c r="D450" s="68">
        <v>45744</v>
      </c>
      <c r="E450" s="66">
        <f t="shared" si="7"/>
        <v>3</v>
      </c>
      <c r="F450" s="66">
        <f t="shared" si="8"/>
        <v>2025</v>
      </c>
      <c r="G450" s="67">
        <f t="shared" si="9"/>
        <v>45717</v>
      </c>
      <c r="H450" s="26" t="s">
        <v>43</v>
      </c>
      <c r="I450" s="66" t="s">
        <v>289</v>
      </c>
      <c r="J450" s="69" t="s">
        <v>27</v>
      </c>
      <c r="K450" s="69" t="s">
        <v>137</v>
      </c>
      <c r="L450" s="69" t="s">
        <v>666</v>
      </c>
      <c r="M450" s="69" t="s">
        <v>28</v>
      </c>
      <c r="N450" s="71">
        <v>0</v>
      </c>
      <c r="O450" s="74">
        <v>3582.25</v>
      </c>
      <c r="P450" s="175">
        <f t="shared" si="10"/>
        <v>106277.8</v>
      </c>
    </row>
    <row r="451" spans="1:16" ht="14.25" hidden="1" customHeight="1" outlineLevel="1">
      <c r="A451" s="64" t="s">
        <v>1</v>
      </c>
      <c r="B451" s="163" t="s">
        <v>662</v>
      </c>
      <c r="C451" s="174" t="s">
        <v>647</v>
      </c>
      <c r="D451" s="68">
        <v>45744</v>
      </c>
      <c r="E451" s="66">
        <f t="shared" si="7"/>
        <v>3</v>
      </c>
      <c r="F451" s="66">
        <f t="shared" si="8"/>
        <v>2025</v>
      </c>
      <c r="G451" s="67">
        <f t="shared" si="9"/>
        <v>45717</v>
      </c>
      <c r="H451" s="26" t="s">
        <v>43</v>
      </c>
      <c r="I451" s="66" t="s">
        <v>290</v>
      </c>
      <c r="J451" s="69" t="s">
        <v>27</v>
      </c>
      <c r="K451" s="69" t="s">
        <v>137</v>
      </c>
      <c r="L451" s="69" t="s">
        <v>666</v>
      </c>
      <c r="M451" s="69" t="s">
        <v>28</v>
      </c>
      <c r="N451" s="71">
        <v>0</v>
      </c>
      <c r="O451" s="74">
        <v>1842.77</v>
      </c>
      <c r="P451" s="175">
        <f t="shared" si="10"/>
        <v>104435.03</v>
      </c>
    </row>
    <row r="452" spans="1:16" ht="14.25" hidden="1" customHeight="1" outlineLevel="1">
      <c r="A452" s="64" t="s">
        <v>1</v>
      </c>
      <c r="B452" s="163" t="s">
        <v>662</v>
      </c>
      <c r="C452" s="174" t="s">
        <v>647</v>
      </c>
      <c r="D452" s="68">
        <v>45744</v>
      </c>
      <c r="E452" s="66">
        <f t="shared" si="7"/>
        <v>3</v>
      </c>
      <c r="F452" s="66">
        <f t="shared" si="8"/>
        <v>2025</v>
      </c>
      <c r="G452" s="67">
        <f t="shared" si="9"/>
        <v>45717</v>
      </c>
      <c r="H452" s="26" t="s">
        <v>43</v>
      </c>
      <c r="I452" s="66" t="s">
        <v>291</v>
      </c>
      <c r="J452" s="69" t="s">
        <v>27</v>
      </c>
      <c r="K452" s="69" t="s">
        <v>137</v>
      </c>
      <c r="L452" s="69" t="s">
        <v>666</v>
      </c>
      <c r="M452" s="69" t="s">
        <v>28</v>
      </c>
      <c r="N452" s="71">
        <v>0</v>
      </c>
      <c r="O452" s="74">
        <v>4962.1000000000004</v>
      </c>
      <c r="P452" s="175">
        <f t="shared" si="10"/>
        <v>99472.93</v>
      </c>
    </row>
    <row r="453" spans="1:16" ht="14.25" hidden="1" customHeight="1" outlineLevel="1">
      <c r="A453" s="64" t="s">
        <v>1</v>
      </c>
      <c r="B453" s="163" t="s">
        <v>662</v>
      </c>
      <c r="C453" s="174" t="s">
        <v>647</v>
      </c>
      <c r="D453" s="68">
        <v>45744</v>
      </c>
      <c r="E453" s="66">
        <f t="shared" si="7"/>
        <v>3</v>
      </c>
      <c r="F453" s="66">
        <f t="shared" si="8"/>
        <v>2025</v>
      </c>
      <c r="G453" s="67">
        <f t="shared" si="9"/>
        <v>45717</v>
      </c>
      <c r="H453" s="26" t="s">
        <v>102</v>
      </c>
      <c r="I453" s="66" t="s">
        <v>682</v>
      </c>
      <c r="J453" s="69" t="s">
        <v>27</v>
      </c>
      <c r="K453" s="69" t="s">
        <v>137</v>
      </c>
      <c r="L453" s="69" t="s">
        <v>666</v>
      </c>
      <c r="M453" s="69" t="s">
        <v>28</v>
      </c>
      <c r="N453" s="71">
        <v>0</v>
      </c>
      <c r="O453" s="74">
        <v>13.1</v>
      </c>
      <c r="P453" s="175">
        <f t="shared" si="10"/>
        <v>99459.829999999987</v>
      </c>
    </row>
    <row r="454" spans="1:16" ht="14.25" hidden="1" customHeight="1" outlineLevel="1">
      <c r="A454" s="64" t="s">
        <v>1</v>
      </c>
      <c r="B454" s="163" t="s">
        <v>662</v>
      </c>
      <c r="C454" s="174" t="s">
        <v>647</v>
      </c>
      <c r="D454" s="68">
        <v>45744</v>
      </c>
      <c r="E454" s="66">
        <f t="shared" si="7"/>
        <v>3</v>
      </c>
      <c r="F454" s="66">
        <f t="shared" si="8"/>
        <v>2025</v>
      </c>
      <c r="G454" s="67">
        <f t="shared" si="9"/>
        <v>45717</v>
      </c>
      <c r="H454" s="26" t="s">
        <v>102</v>
      </c>
      <c r="I454" s="66" t="s">
        <v>682</v>
      </c>
      <c r="J454" s="69" t="s">
        <v>27</v>
      </c>
      <c r="K454" s="69" t="s">
        <v>137</v>
      </c>
      <c r="L454" s="69" t="s">
        <v>666</v>
      </c>
      <c r="M454" s="69" t="s">
        <v>28</v>
      </c>
      <c r="N454" s="71">
        <v>0</v>
      </c>
      <c r="O454" s="74">
        <v>13.1</v>
      </c>
      <c r="P454" s="175">
        <f t="shared" si="10"/>
        <v>99446.729999999981</v>
      </c>
    </row>
    <row r="455" spans="1:16" ht="14.25" hidden="1" customHeight="1" outlineLevel="1">
      <c r="A455" s="64" t="s">
        <v>1</v>
      </c>
      <c r="B455" s="163" t="s">
        <v>662</v>
      </c>
      <c r="C455" s="174" t="s">
        <v>647</v>
      </c>
      <c r="D455" s="68">
        <v>45744</v>
      </c>
      <c r="E455" s="66">
        <f t="shared" si="7"/>
        <v>3</v>
      </c>
      <c r="F455" s="66">
        <f t="shared" si="8"/>
        <v>2025</v>
      </c>
      <c r="G455" s="67">
        <f t="shared" si="9"/>
        <v>45717</v>
      </c>
      <c r="H455" s="26" t="s">
        <v>142</v>
      </c>
      <c r="I455" s="66" t="s">
        <v>830</v>
      </c>
      <c r="J455" s="69" t="s">
        <v>27</v>
      </c>
      <c r="K455" s="69" t="s">
        <v>137</v>
      </c>
      <c r="L455" s="69" t="s">
        <v>664</v>
      </c>
      <c r="M455" s="69" t="s">
        <v>28</v>
      </c>
      <c r="N455" s="71">
        <v>0</v>
      </c>
      <c r="O455" s="74">
        <v>758.4</v>
      </c>
      <c r="P455" s="175">
        <f t="shared" si="10"/>
        <v>98688.329999999987</v>
      </c>
    </row>
    <row r="456" spans="1:16" ht="14.25" hidden="1" customHeight="1" outlineLevel="1">
      <c r="A456" s="64" t="s">
        <v>1</v>
      </c>
      <c r="B456" s="163" t="s">
        <v>662</v>
      </c>
      <c r="C456" s="174" t="s">
        <v>647</v>
      </c>
      <c r="D456" s="68">
        <v>45747</v>
      </c>
      <c r="E456" s="66">
        <f t="shared" si="7"/>
        <v>3</v>
      </c>
      <c r="F456" s="66">
        <f t="shared" si="8"/>
        <v>2025</v>
      </c>
      <c r="G456" s="67">
        <f t="shared" si="9"/>
        <v>45717</v>
      </c>
      <c r="H456" s="26" t="s">
        <v>142</v>
      </c>
      <c r="I456" s="66" t="s">
        <v>182</v>
      </c>
      <c r="J456" s="69" t="s">
        <v>27</v>
      </c>
      <c r="K456" s="69" t="s">
        <v>137</v>
      </c>
      <c r="L456" s="69" t="s">
        <v>664</v>
      </c>
      <c r="M456" s="69" t="s">
        <v>604</v>
      </c>
      <c r="N456" s="71">
        <v>3165.48</v>
      </c>
      <c r="O456" s="74">
        <v>0</v>
      </c>
      <c r="P456" s="175">
        <f t="shared" si="10"/>
        <v>101853.80999999998</v>
      </c>
    </row>
    <row r="457" spans="1:16" ht="14.25" hidden="1" customHeight="1" outlineLevel="1">
      <c r="A457" s="64" t="s">
        <v>1</v>
      </c>
      <c r="B457" s="163" t="s">
        <v>662</v>
      </c>
      <c r="C457" s="174" t="s">
        <v>647</v>
      </c>
      <c r="D457" s="68">
        <v>45747</v>
      </c>
      <c r="E457" s="66">
        <f t="shared" si="7"/>
        <v>3</v>
      </c>
      <c r="F457" s="66">
        <f t="shared" si="8"/>
        <v>2025</v>
      </c>
      <c r="G457" s="67">
        <f t="shared" si="9"/>
        <v>45717</v>
      </c>
      <c r="H457" s="26" t="s">
        <v>142</v>
      </c>
      <c r="I457" s="66" t="s">
        <v>182</v>
      </c>
      <c r="J457" s="69" t="s">
        <v>27</v>
      </c>
      <c r="K457" s="69" t="s">
        <v>137</v>
      </c>
      <c r="L457" s="69" t="s">
        <v>664</v>
      </c>
      <c r="M457" s="69" t="s">
        <v>604</v>
      </c>
      <c r="N457" s="71">
        <v>6901.93</v>
      </c>
      <c r="O457" s="74">
        <v>0</v>
      </c>
      <c r="P457" s="175">
        <f t="shared" si="10"/>
        <v>108755.73999999999</v>
      </c>
    </row>
    <row r="458" spans="1:16" ht="14.25" hidden="1" customHeight="1" outlineLevel="1">
      <c r="A458" s="64" t="s">
        <v>1</v>
      </c>
      <c r="B458" s="163" t="s">
        <v>662</v>
      </c>
      <c r="C458" s="174" t="s">
        <v>647</v>
      </c>
      <c r="D458" s="68">
        <v>45747</v>
      </c>
      <c r="E458" s="66">
        <f t="shared" si="7"/>
        <v>3</v>
      </c>
      <c r="F458" s="66">
        <f t="shared" si="8"/>
        <v>2025</v>
      </c>
      <c r="G458" s="67">
        <f t="shared" si="9"/>
        <v>45717</v>
      </c>
      <c r="H458" s="26" t="s">
        <v>142</v>
      </c>
      <c r="I458" s="66" t="s">
        <v>831</v>
      </c>
      <c r="J458" s="69" t="s">
        <v>27</v>
      </c>
      <c r="K458" s="69" t="s">
        <v>137</v>
      </c>
      <c r="L458" s="69" t="s">
        <v>664</v>
      </c>
      <c r="M458" s="69" t="s">
        <v>604</v>
      </c>
      <c r="N458" s="71">
        <v>4482.09</v>
      </c>
      <c r="O458" s="74">
        <v>0</v>
      </c>
      <c r="P458" s="175">
        <f t="shared" si="10"/>
        <v>113237.82999999999</v>
      </c>
    </row>
    <row r="459" spans="1:16" ht="14.25" hidden="1" customHeight="1" outlineLevel="1">
      <c r="A459" s="64" t="s">
        <v>1</v>
      </c>
      <c r="B459" s="163" t="s">
        <v>662</v>
      </c>
      <c r="C459" s="174" t="s">
        <v>647</v>
      </c>
      <c r="D459" s="68">
        <v>45747</v>
      </c>
      <c r="E459" s="66">
        <f t="shared" si="7"/>
        <v>3</v>
      </c>
      <c r="F459" s="66">
        <f t="shared" si="8"/>
        <v>2025</v>
      </c>
      <c r="G459" s="67">
        <f t="shared" si="9"/>
        <v>45717</v>
      </c>
      <c r="H459" s="26" t="s">
        <v>142</v>
      </c>
      <c r="I459" s="66" t="s">
        <v>832</v>
      </c>
      <c r="J459" s="69" t="s">
        <v>27</v>
      </c>
      <c r="K459" s="69" t="s">
        <v>137</v>
      </c>
      <c r="L459" s="69" t="s">
        <v>664</v>
      </c>
      <c r="M459" s="69" t="s">
        <v>28</v>
      </c>
      <c r="N459" s="71">
        <v>0</v>
      </c>
      <c r="O459" s="74">
        <v>14549.5</v>
      </c>
      <c r="P459" s="175">
        <f t="shared" si="10"/>
        <v>98688.329999999987</v>
      </c>
    </row>
    <row r="460" spans="1:16" ht="14.25" hidden="1" customHeight="1" outlineLevel="1">
      <c r="A460" s="64" t="s">
        <v>1</v>
      </c>
      <c r="B460" s="163" t="s">
        <v>662</v>
      </c>
      <c r="C460" s="174" t="s">
        <v>647</v>
      </c>
      <c r="D460" s="68">
        <v>45748</v>
      </c>
      <c r="E460" s="66">
        <f t="shared" si="7"/>
        <v>4</v>
      </c>
      <c r="F460" s="66">
        <f t="shared" si="8"/>
        <v>2025</v>
      </c>
      <c r="G460" s="67">
        <f t="shared" si="9"/>
        <v>45748</v>
      </c>
      <c r="H460" s="26" t="s">
        <v>138</v>
      </c>
      <c r="I460" s="66" t="s">
        <v>139</v>
      </c>
      <c r="J460" s="69" t="s">
        <v>27</v>
      </c>
      <c r="K460" s="69" t="s">
        <v>137</v>
      </c>
      <c r="L460" s="69" t="s">
        <v>664</v>
      </c>
      <c r="M460" s="69" t="s">
        <v>604</v>
      </c>
      <c r="N460" s="71">
        <v>0.16</v>
      </c>
      <c r="O460" s="74">
        <v>0</v>
      </c>
      <c r="P460" s="175">
        <f t="shared" si="10"/>
        <v>98688.489999999991</v>
      </c>
    </row>
    <row r="461" spans="1:16" ht="14.25" hidden="1" customHeight="1" outlineLevel="1">
      <c r="A461" s="64" t="s">
        <v>1</v>
      </c>
      <c r="B461" s="163" t="s">
        <v>662</v>
      </c>
      <c r="C461" s="174" t="s">
        <v>647</v>
      </c>
      <c r="D461" s="68">
        <v>45748</v>
      </c>
      <c r="E461" s="66">
        <f t="shared" si="7"/>
        <v>4</v>
      </c>
      <c r="F461" s="66">
        <f t="shared" si="8"/>
        <v>2025</v>
      </c>
      <c r="G461" s="67">
        <f t="shared" si="9"/>
        <v>45748</v>
      </c>
      <c r="H461" s="26" t="s">
        <v>102</v>
      </c>
      <c r="I461" s="66" t="s">
        <v>129</v>
      </c>
      <c r="J461" s="69" t="s">
        <v>27</v>
      </c>
      <c r="K461" s="69" t="s">
        <v>137</v>
      </c>
      <c r="L461" s="69" t="s">
        <v>666</v>
      </c>
      <c r="M461" s="69" t="s">
        <v>28</v>
      </c>
      <c r="N461" s="71">
        <v>0</v>
      </c>
      <c r="O461" s="74">
        <v>9</v>
      </c>
      <c r="P461" s="175">
        <f t="shared" si="10"/>
        <v>98679.489999999991</v>
      </c>
    </row>
    <row r="462" spans="1:16" ht="14.25" hidden="1" customHeight="1" outlineLevel="1">
      <c r="A462" s="64" t="s">
        <v>1</v>
      </c>
      <c r="B462" s="163" t="s">
        <v>662</v>
      </c>
      <c r="C462" s="174" t="s">
        <v>647</v>
      </c>
      <c r="D462" s="68">
        <v>45748</v>
      </c>
      <c r="E462" s="66">
        <f t="shared" si="7"/>
        <v>4</v>
      </c>
      <c r="F462" s="66">
        <f t="shared" si="8"/>
        <v>2025</v>
      </c>
      <c r="G462" s="67">
        <f t="shared" si="9"/>
        <v>45748</v>
      </c>
      <c r="H462" s="26" t="s">
        <v>59</v>
      </c>
      <c r="I462" s="66" t="s">
        <v>833</v>
      </c>
      <c r="J462" s="69" t="s">
        <v>27</v>
      </c>
      <c r="K462" s="69" t="s">
        <v>137</v>
      </c>
      <c r="L462" s="69" t="s">
        <v>666</v>
      </c>
      <c r="M462" s="69" t="s">
        <v>28</v>
      </c>
      <c r="N462" s="71">
        <v>0</v>
      </c>
      <c r="O462" s="74">
        <v>370</v>
      </c>
      <c r="P462" s="175">
        <f t="shared" si="10"/>
        <v>98309.489999999991</v>
      </c>
    </row>
    <row r="463" spans="1:16" ht="14.25" hidden="1" customHeight="1" outlineLevel="1">
      <c r="A463" s="64" t="s">
        <v>1</v>
      </c>
      <c r="B463" s="163" t="s">
        <v>662</v>
      </c>
      <c r="C463" s="174" t="s">
        <v>647</v>
      </c>
      <c r="D463" s="68">
        <v>45749</v>
      </c>
      <c r="E463" s="66">
        <f t="shared" si="7"/>
        <v>4</v>
      </c>
      <c r="F463" s="66">
        <f t="shared" si="8"/>
        <v>2025</v>
      </c>
      <c r="G463" s="67">
        <f t="shared" si="9"/>
        <v>45748</v>
      </c>
      <c r="H463" s="26" t="s">
        <v>142</v>
      </c>
      <c r="I463" s="66" t="s">
        <v>182</v>
      </c>
      <c r="J463" s="69" t="s">
        <v>27</v>
      </c>
      <c r="K463" s="69" t="s">
        <v>132</v>
      </c>
      <c r="L463" s="69" t="s">
        <v>664</v>
      </c>
      <c r="M463" s="69" t="s">
        <v>604</v>
      </c>
      <c r="N463" s="71">
        <v>5959.9</v>
      </c>
      <c r="O463" s="74">
        <v>0</v>
      </c>
      <c r="P463" s="175">
        <f t="shared" si="10"/>
        <v>104269.38999999998</v>
      </c>
    </row>
    <row r="464" spans="1:16" ht="14.25" hidden="1" customHeight="1" outlineLevel="1">
      <c r="A464" s="64" t="s">
        <v>1</v>
      </c>
      <c r="B464" s="163" t="s">
        <v>662</v>
      </c>
      <c r="C464" s="174" t="s">
        <v>647</v>
      </c>
      <c r="D464" s="68">
        <v>45749</v>
      </c>
      <c r="E464" s="66">
        <f t="shared" si="7"/>
        <v>4</v>
      </c>
      <c r="F464" s="66">
        <f t="shared" si="8"/>
        <v>2025</v>
      </c>
      <c r="G464" s="67">
        <f t="shared" si="9"/>
        <v>45748</v>
      </c>
      <c r="H464" s="26" t="s">
        <v>142</v>
      </c>
      <c r="I464" s="66" t="s">
        <v>182</v>
      </c>
      <c r="J464" s="69" t="s">
        <v>27</v>
      </c>
      <c r="K464" s="69" t="s">
        <v>122</v>
      </c>
      <c r="L464" s="69" t="s">
        <v>664</v>
      </c>
      <c r="M464" s="69" t="s">
        <v>604</v>
      </c>
      <c r="N464" s="71">
        <v>12157.93</v>
      </c>
      <c r="O464" s="74">
        <v>0</v>
      </c>
      <c r="P464" s="175">
        <f t="shared" si="10"/>
        <v>116427.31999999998</v>
      </c>
    </row>
    <row r="465" spans="1:16" ht="14.25" hidden="1" customHeight="1" outlineLevel="1">
      <c r="A465" s="64" t="s">
        <v>1</v>
      </c>
      <c r="B465" s="163" t="s">
        <v>662</v>
      </c>
      <c r="C465" s="174" t="s">
        <v>647</v>
      </c>
      <c r="D465" s="68">
        <v>45749</v>
      </c>
      <c r="E465" s="66">
        <f t="shared" si="7"/>
        <v>4</v>
      </c>
      <c r="F465" s="66">
        <f t="shared" si="8"/>
        <v>2025</v>
      </c>
      <c r="G465" s="67">
        <f t="shared" si="9"/>
        <v>45748</v>
      </c>
      <c r="H465" s="26" t="s">
        <v>142</v>
      </c>
      <c r="I465" s="66" t="s">
        <v>182</v>
      </c>
      <c r="J465" s="69" t="s">
        <v>27</v>
      </c>
      <c r="K465" s="69" t="s">
        <v>122</v>
      </c>
      <c r="L465" s="69" t="s">
        <v>664</v>
      </c>
      <c r="M465" s="69" t="s">
        <v>604</v>
      </c>
      <c r="N465" s="71">
        <v>12157.93</v>
      </c>
      <c r="O465" s="74">
        <v>0</v>
      </c>
      <c r="P465" s="175">
        <f t="shared" si="10"/>
        <v>128585.24999999997</v>
      </c>
    </row>
    <row r="466" spans="1:16" ht="14.25" hidden="1" customHeight="1" outlineLevel="1">
      <c r="A466" s="64" t="s">
        <v>1</v>
      </c>
      <c r="B466" s="163" t="s">
        <v>662</v>
      </c>
      <c r="C466" s="174" t="s">
        <v>647</v>
      </c>
      <c r="D466" s="68">
        <v>45749</v>
      </c>
      <c r="E466" s="66">
        <f t="shared" si="7"/>
        <v>4</v>
      </c>
      <c r="F466" s="66">
        <f t="shared" si="8"/>
        <v>2025</v>
      </c>
      <c r="G466" s="67">
        <f t="shared" si="9"/>
        <v>45748</v>
      </c>
      <c r="H466" s="26" t="s">
        <v>142</v>
      </c>
      <c r="I466" s="66" t="s">
        <v>182</v>
      </c>
      <c r="J466" s="69" t="s">
        <v>27</v>
      </c>
      <c r="K466" s="69" t="s">
        <v>132</v>
      </c>
      <c r="L466" s="69" t="s">
        <v>664</v>
      </c>
      <c r="M466" s="69" t="s">
        <v>604</v>
      </c>
      <c r="N466" s="71">
        <v>5959.9</v>
      </c>
      <c r="O466" s="74">
        <v>0</v>
      </c>
      <c r="P466" s="175">
        <f t="shared" si="10"/>
        <v>134545.14999999997</v>
      </c>
    </row>
    <row r="467" spans="1:16" ht="14.25" hidden="1" customHeight="1" outlineLevel="1">
      <c r="A467" s="64" t="s">
        <v>1</v>
      </c>
      <c r="B467" s="163" t="s">
        <v>662</v>
      </c>
      <c r="C467" s="174" t="s">
        <v>647</v>
      </c>
      <c r="D467" s="68">
        <v>45749</v>
      </c>
      <c r="E467" s="66">
        <f t="shared" si="7"/>
        <v>4</v>
      </c>
      <c r="F467" s="66">
        <f t="shared" si="8"/>
        <v>2025</v>
      </c>
      <c r="G467" s="67">
        <f t="shared" si="9"/>
        <v>45748</v>
      </c>
      <c r="H467" s="26" t="s">
        <v>138</v>
      </c>
      <c r="I467" s="66" t="s">
        <v>139</v>
      </c>
      <c r="J467" s="69" t="s">
        <v>27</v>
      </c>
      <c r="K467" s="69" t="s">
        <v>137</v>
      </c>
      <c r="L467" s="69" t="s">
        <v>664</v>
      </c>
      <c r="M467" s="69" t="s">
        <v>604</v>
      </c>
      <c r="N467" s="71">
        <v>1.38</v>
      </c>
      <c r="O467" s="74">
        <v>0</v>
      </c>
      <c r="P467" s="175">
        <f t="shared" si="10"/>
        <v>134546.52999999997</v>
      </c>
    </row>
    <row r="468" spans="1:16" ht="14.25" hidden="1" customHeight="1" outlineLevel="1">
      <c r="A468" s="64" t="s">
        <v>1</v>
      </c>
      <c r="B468" s="163" t="s">
        <v>662</v>
      </c>
      <c r="C468" s="174" t="s">
        <v>647</v>
      </c>
      <c r="D468" s="68">
        <v>45749</v>
      </c>
      <c r="E468" s="66">
        <f t="shared" si="7"/>
        <v>4</v>
      </c>
      <c r="F468" s="66">
        <f t="shared" si="8"/>
        <v>2025</v>
      </c>
      <c r="G468" s="67">
        <f t="shared" si="9"/>
        <v>45748</v>
      </c>
      <c r="H468" s="26" t="s">
        <v>582</v>
      </c>
      <c r="I468" s="66" t="s">
        <v>834</v>
      </c>
      <c r="J468" s="69" t="s">
        <v>27</v>
      </c>
      <c r="K468" s="69" t="s">
        <v>137</v>
      </c>
      <c r="L468" s="69" t="s">
        <v>666</v>
      </c>
      <c r="M468" s="69" t="s">
        <v>28</v>
      </c>
      <c r="N468" s="71">
        <v>0</v>
      </c>
      <c r="O468" s="74">
        <v>1285</v>
      </c>
      <c r="P468" s="175">
        <f t="shared" si="10"/>
        <v>133261.52999999997</v>
      </c>
    </row>
    <row r="469" spans="1:16" ht="14.25" hidden="1" customHeight="1" outlineLevel="1">
      <c r="A469" s="64" t="s">
        <v>1</v>
      </c>
      <c r="B469" s="163" t="s">
        <v>662</v>
      </c>
      <c r="C469" s="174" t="s">
        <v>647</v>
      </c>
      <c r="D469" s="68">
        <v>45749</v>
      </c>
      <c r="E469" s="66">
        <f t="shared" si="7"/>
        <v>4</v>
      </c>
      <c r="F469" s="66">
        <f t="shared" si="8"/>
        <v>2025</v>
      </c>
      <c r="G469" s="67">
        <f t="shared" si="9"/>
        <v>45748</v>
      </c>
      <c r="H469" s="26" t="s">
        <v>582</v>
      </c>
      <c r="I469" s="66" t="s">
        <v>835</v>
      </c>
      <c r="J469" s="69" t="s">
        <v>27</v>
      </c>
      <c r="K469" s="69" t="s">
        <v>137</v>
      </c>
      <c r="L469" s="69" t="s">
        <v>666</v>
      </c>
      <c r="M469" s="69" t="s">
        <v>28</v>
      </c>
      <c r="N469" s="71">
        <v>0</v>
      </c>
      <c r="O469" s="74">
        <v>240.4</v>
      </c>
      <c r="P469" s="175">
        <f t="shared" si="10"/>
        <v>133021.12999999998</v>
      </c>
    </row>
    <row r="470" spans="1:16" ht="14.25" hidden="1" customHeight="1" outlineLevel="1">
      <c r="A470" s="64" t="s">
        <v>1</v>
      </c>
      <c r="B470" s="163" t="s">
        <v>662</v>
      </c>
      <c r="C470" s="174" t="s">
        <v>647</v>
      </c>
      <c r="D470" s="68">
        <v>45749</v>
      </c>
      <c r="E470" s="66">
        <f t="shared" si="7"/>
        <v>4</v>
      </c>
      <c r="F470" s="66">
        <f t="shared" si="8"/>
        <v>2025</v>
      </c>
      <c r="G470" s="67">
        <f t="shared" si="9"/>
        <v>45748</v>
      </c>
      <c r="H470" s="26" t="s">
        <v>676</v>
      </c>
      <c r="I470" s="66" t="s">
        <v>677</v>
      </c>
      <c r="J470" s="69" t="s">
        <v>27</v>
      </c>
      <c r="K470" s="69" t="s">
        <v>137</v>
      </c>
      <c r="L470" s="69" t="s">
        <v>666</v>
      </c>
      <c r="M470" s="69" t="s">
        <v>28</v>
      </c>
      <c r="N470" s="71">
        <v>0</v>
      </c>
      <c r="O470" s="74">
        <v>540</v>
      </c>
      <c r="P470" s="175">
        <f t="shared" si="10"/>
        <v>132481.12999999998</v>
      </c>
    </row>
    <row r="471" spans="1:16" ht="14.25" hidden="1" customHeight="1" outlineLevel="1">
      <c r="A471" s="64" t="s">
        <v>1</v>
      </c>
      <c r="B471" s="163" t="s">
        <v>662</v>
      </c>
      <c r="C471" s="174" t="s">
        <v>647</v>
      </c>
      <c r="D471" s="68">
        <v>45749</v>
      </c>
      <c r="E471" s="66">
        <f t="shared" si="7"/>
        <v>4</v>
      </c>
      <c r="F471" s="66">
        <f t="shared" si="8"/>
        <v>2025</v>
      </c>
      <c r="G471" s="67">
        <f t="shared" si="9"/>
        <v>45748</v>
      </c>
      <c r="H471" s="26" t="s">
        <v>582</v>
      </c>
      <c r="I471" s="66" t="s">
        <v>836</v>
      </c>
      <c r="J471" s="69" t="s">
        <v>27</v>
      </c>
      <c r="K471" s="69" t="s">
        <v>137</v>
      </c>
      <c r="L471" s="69" t="s">
        <v>666</v>
      </c>
      <c r="M471" s="69" t="s">
        <v>28</v>
      </c>
      <c r="N471" s="71">
        <v>0</v>
      </c>
      <c r="O471" s="74">
        <v>222.25</v>
      </c>
      <c r="P471" s="175">
        <f t="shared" si="10"/>
        <v>132258.87999999998</v>
      </c>
    </row>
    <row r="472" spans="1:16" ht="14.25" hidden="1" customHeight="1" outlineLevel="1">
      <c r="A472" s="64" t="s">
        <v>1</v>
      </c>
      <c r="B472" s="163" t="s">
        <v>662</v>
      </c>
      <c r="C472" s="174" t="s">
        <v>647</v>
      </c>
      <c r="D472" s="68">
        <v>45749</v>
      </c>
      <c r="E472" s="66">
        <f t="shared" si="7"/>
        <v>4</v>
      </c>
      <c r="F472" s="66">
        <f t="shared" si="8"/>
        <v>2025</v>
      </c>
      <c r="G472" s="67">
        <f t="shared" si="9"/>
        <v>45748</v>
      </c>
      <c r="H472" s="26" t="s">
        <v>582</v>
      </c>
      <c r="I472" s="66" t="s">
        <v>837</v>
      </c>
      <c r="J472" s="69" t="s">
        <v>27</v>
      </c>
      <c r="K472" s="69" t="s">
        <v>137</v>
      </c>
      <c r="L472" s="69" t="s">
        <v>666</v>
      </c>
      <c r="M472" s="69" t="s">
        <v>28</v>
      </c>
      <c r="N472" s="71">
        <v>0</v>
      </c>
      <c r="O472" s="74">
        <v>279.89</v>
      </c>
      <c r="P472" s="175">
        <f t="shared" si="10"/>
        <v>131978.98999999996</v>
      </c>
    </row>
    <row r="473" spans="1:16" ht="14.25" hidden="1" customHeight="1" outlineLevel="1">
      <c r="A473" s="64" t="s">
        <v>1</v>
      </c>
      <c r="B473" s="163" t="s">
        <v>662</v>
      </c>
      <c r="C473" s="174" t="s">
        <v>647</v>
      </c>
      <c r="D473" s="68">
        <v>45749</v>
      </c>
      <c r="E473" s="66">
        <f t="shared" si="7"/>
        <v>4</v>
      </c>
      <c r="F473" s="66">
        <f t="shared" si="8"/>
        <v>2025</v>
      </c>
      <c r="G473" s="67">
        <f t="shared" si="9"/>
        <v>45748</v>
      </c>
      <c r="H473" s="26" t="s">
        <v>102</v>
      </c>
      <c r="I473" s="66" t="s">
        <v>129</v>
      </c>
      <c r="J473" s="69" t="s">
        <v>27</v>
      </c>
      <c r="K473" s="69" t="s">
        <v>137</v>
      </c>
      <c r="L473" s="69" t="s">
        <v>666</v>
      </c>
      <c r="M473" s="69" t="s">
        <v>28</v>
      </c>
      <c r="N473" s="71">
        <v>0</v>
      </c>
      <c r="O473" s="74">
        <v>9</v>
      </c>
      <c r="P473" s="175">
        <f t="shared" si="10"/>
        <v>131969.98999999996</v>
      </c>
    </row>
    <row r="474" spans="1:16" ht="14.25" hidden="1" customHeight="1" outlineLevel="1">
      <c r="A474" s="64" t="s">
        <v>1</v>
      </c>
      <c r="B474" s="163" t="s">
        <v>662</v>
      </c>
      <c r="C474" s="174" t="s">
        <v>647</v>
      </c>
      <c r="D474" s="68">
        <v>45749</v>
      </c>
      <c r="E474" s="66">
        <f t="shared" si="7"/>
        <v>4</v>
      </c>
      <c r="F474" s="66">
        <f t="shared" si="8"/>
        <v>2025</v>
      </c>
      <c r="G474" s="67">
        <f t="shared" si="9"/>
        <v>45748</v>
      </c>
      <c r="H474" s="26" t="s">
        <v>161</v>
      </c>
      <c r="I474" s="66" t="s">
        <v>457</v>
      </c>
      <c r="J474" s="69" t="s">
        <v>27</v>
      </c>
      <c r="K474" s="69" t="s">
        <v>137</v>
      </c>
      <c r="L474" s="69" t="s">
        <v>664</v>
      </c>
      <c r="M474" s="69" t="s">
        <v>28</v>
      </c>
      <c r="N474" s="71">
        <v>0</v>
      </c>
      <c r="O474" s="74">
        <v>5959.9</v>
      </c>
      <c r="P474" s="175">
        <f t="shared" si="10"/>
        <v>126010.08999999997</v>
      </c>
    </row>
    <row r="475" spans="1:16" ht="14.25" hidden="1" customHeight="1" outlineLevel="1">
      <c r="A475" s="64" t="s">
        <v>1</v>
      </c>
      <c r="B475" s="163" t="s">
        <v>662</v>
      </c>
      <c r="C475" s="174" t="s">
        <v>647</v>
      </c>
      <c r="D475" s="68">
        <v>45749</v>
      </c>
      <c r="E475" s="66">
        <f t="shared" si="7"/>
        <v>4</v>
      </c>
      <c r="F475" s="66">
        <f t="shared" si="8"/>
        <v>2025</v>
      </c>
      <c r="G475" s="67">
        <f t="shared" si="9"/>
        <v>45748</v>
      </c>
      <c r="H475" s="26" t="s">
        <v>161</v>
      </c>
      <c r="I475" s="66" t="s">
        <v>457</v>
      </c>
      <c r="J475" s="69" t="s">
        <v>27</v>
      </c>
      <c r="K475" s="69" t="s">
        <v>137</v>
      </c>
      <c r="L475" s="69" t="s">
        <v>664</v>
      </c>
      <c r="M475" s="69" t="s">
        <v>28</v>
      </c>
      <c r="N475" s="71">
        <v>0</v>
      </c>
      <c r="O475" s="74">
        <v>5959.9</v>
      </c>
      <c r="P475" s="175">
        <f t="shared" si="10"/>
        <v>120050.18999999997</v>
      </c>
    </row>
    <row r="476" spans="1:16" ht="14.25" hidden="1" customHeight="1" outlineLevel="1">
      <c r="A476" s="64" t="s">
        <v>1</v>
      </c>
      <c r="B476" s="163" t="s">
        <v>662</v>
      </c>
      <c r="C476" s="174" t="s">
        <v>647</v>
      </c>
      <c r="D476" s="68">
        <v>45749</v>
      </c>
      <c r="E476" s="66">
        <f t="shared" si="7"/>
        <v>4</v>
      </c>
      <c r="F476" s="66">
        <f t="shared" si="8"/>
        <v>2025</v>
      </c>
      <c r="G476" s="67">
        <f t="shared" si="9"/>
        <v>45748</v>
      </c>
      <c r="H476" s="26" t="s">
        <v>161</v>
      </c>
      <c r="I476" s="66" t="s">
        <v>457</v>
      </c>
      <c r="J476" s="69" t="s">
        <v>27</v>
      </c>
      <c r="K476" s="69" t="s">
        <v>137</v>
      </c>
      <c r="L476" s="69" t="s">
        <v>664</v>
      </c>
      <c r="M476" s="69" t="s">
        <v>28</v>
      </c>
      <c r="N476" s="71">
        <v>0</v>
      </c>
      <c r="O476" s="74">
        <v>12157.93</v>
      </c>
      <c r="P476" s="175">
        <f t="shared" si="10"/>
        <v>107892.25999999998</v>
      </c>
    </row>
    <row r="477" spans="1:16" ht="14.25" hidden="1" customHeight="1" outlineLevel="1">
      <c r="A477" s="64" t="s">
        <v>1</v>
      </c>
      <c r="B477" s="163" t="s">
        <v>662</v>
      </c>
      <c r="C477" s="174" t="s">
        <v>647</v>
      </c>
      <c r="D477" s="68">
        <v>45749</v>
      </c>
      <c r="E477" s="66">
        <f t="shared" si="7"/>
        <v>4</v>
      </c>
      <c r="F477" s="66">
        <f t="shared" si="8"/>
        <v>2025</v>
      </c>
      <c r="G477" s="67">
        <f t="shared" si="9"/>
        <v>45748</v>
      </c>
      <c r="H477" s="26" t="s">
        <v>161</v>
      </c>
      <c r="I477" s="66" t="s">
        <v>457</v>
      </c>
      <c r="J477" s="69" t="s">
        <v>27</v>
      </c>
      <c r="K477" s="69" t="s">
        <v>137</v>
      </c>
      <c r="L477" s="69" t="s">
        <v>664</v>
      </c>
      <c r="M477" s="69" t="s">
        <v>28</v>
      </c>
      <c r="N477" s="71">
        <v>0</v>
      </c>
      <c r="O477" s="74">
        <v>12157.93</v>
      </c>
      <c r="P477" s="175">
        <f t="shared" si="10"/>
        <v>95734.329999999987</v>
      </c>
    </row>
    <row r="478" spans="1:16" ht="14.25" hidden="1" customHeight="1" outlineLevel="1">
      <c r="A478" s="64" t="s">
        <v>1</v>
      </c>
      <c r="B478" s="163" t="s">
        <v>662</v>
      </c>
      <c r="C478" s="174" t="s">
        <v>647</v>
      </c>
      <c r="D478" s="68">
        <v>45749</v>
      </c>
      <c r="E478" s="66">
        <f t="shared" si="7"/>
        <v>4</v>
      </c>
      <c r="F478" s="66">
        <f t="shared" si="8"/>
        <v>2025</v>
      </c>
      <c r="G478" s="67">
        <f t="shared" si="9"/>
        <v>45748</v>
      </c>
      <c r="H478" s="26" t="s">
        <v>147</v>
      </c>
      <c r="I478" s="66" t="s">
        <v>838</v>
      </c>
      <c r="J478" s="69" t="s">
        <v>27</v>
      </c>
      <c r="K478" s="69" t="s">
        <v>137</v>
      </c>
      <c r="L478" s="69" t="s">
        <v>666</v>
      </c>
      <c r="M478" s="69" t="s">
        <v>28</v>
      </c>
      <c r="N478" s="71">
        <v>0</v>
      </c>
      <c r="O478" s="74">
        <v>70</v>
      </c>
      <c r="P478" s="175">
        <f t="shared" si="10"/>
        <v>95664.329999999987</v>
      </c>
    </row>
    <row r="479" spans="1:16" ht="14.25" hidden="1" customHeight="1" outlineLevel="1">
      <c r="A479" s="64" t="s">
        <v>1</v>
      </c>
      <c r="B479" s="163" t="s">
        <v>662</v>
      </c>
      <c r="C479" s="174" t="s">
        <v>647</v>
      </c>
      <c r="D479" s="68">
        <v>45749</v>
      </c>
      <c r="E479" s="66">
        <f t="shared" si="7"/>
        <v>4</v>
      </c>
      <c r="F479" s="66">
        <f t="shared" si="8"/>
        <v>2025</v>
      </c>
      <c r="G479" s="67">
        <f t="shared" si="9"/>
        <v>45748</v>
      </c>
      <c r="H479" s="26" t="s">
        <v>61</v>
      </c>
      <c r="I479" s="66" t="s">
        <v>144</v>
      </c>
      <c r="J479" s="69" t="s">
        <v>27</v>
      </c>
      <c r="K479" s="69" t="s">
        <v>137</v>
      </c>
      <c r="L479" s="69" t="s">
        <v>666</v>
      </c>
      <c r="M479" s="69" t="s">
        <v>28</v>
      </c>
      <c r="N479" s="71">
        <v>0</v>
      </c>
      <c r="O479" s="74">
        <v>175.02</v>
      </c>
      <c r="P479" s="175">
        <f t="shared" si="10"/>
        <v>95489.309999999983</v>
      </c>
    </row>
    <row r="480" spans="1:16" ht="14.25" hidden="1" customHeight="1" outlineLevel="1">
      <c r="A480" s="64" t="s">
        <v>1</v>
      </c>
      <c r="B480" s="163" t="s">
        <v>662</v>
      </c>
      <c r="C480" s="174" t="s">
        <v>647</v>
      </c>
      <c r="D480" s="68">
        <v>45749</v>
      </c>
      <c r="E480" s="66">
        <f t="shared" si="7"/>
        <v>4</v>
      </c>
      <c r="F480" s="66">
        <f t="shared" si="8"/>
        <v>2025</v>
      </c>
      <c r="G480" s="67">
        <f t="shared" si="9"/>
        <v>45748</v>
      </c>
      <c r="H480" s="26" t="s">
        <v>61</v>
      </c>
      <c r="I480" s="66" t="s">
        <v>144</v>
      </c>
      <c r="J480" s="69" t="s">
        <v>27</v>
      </c>
      <c r="K480" s="69" t="s">
        <v>137</v>
      </c>
      <c r="L480" s="69" t="s">
        <v>666</v>
      </c>
      <c r="M480" s="69" t="s">
        <v>28</v>
      </c>
      <c r="N480" s="71">
        <v>0</v>
      </c>
      <c r="O480" s="74">
        <v>106.6</v>
      </c>
      <c r="P480" s="175">
        <f t="shared" si="10"/>
        <v>95382.709999999977</v>
      </c>
    </row>
    <row r="481" spans="1:16" ht="14.25" hidden="1" customHeight="1" outlineLevel="1">
      <c r="A481" s="64" t="s">
        <v>1</v>
      </c>
      <c r="B481" s="163" t="s">
        <v>662</v>
      </c>
      <c r="C481" s="174" t="s">
        <v>647</v>
      </c>
      <c r="D481" s="68">
        <v>45749</v>
      </c>
      <c r="E481" s="66">
        <f t="shared" si="7"/>
        <v>4</v>
      </c>
      <c r="F481" s="66">
        <f t="shared" si="8"/>
        <v>2025</v>
      </c>
      <c r="G481" s="67">
        <f t="shared" si="9"/>
        <v>45748</v>
      </c>
      <c r="H481" s="26" t="s">
        <v>61</v>
      </c>
      <c r="I481" s="66" t="s">
        <v>144</v>
      </c>
      <c r="J481" s="69" t="s">
        <v>27</v>
      </c>
      <c r="K481" s="69" t="s">
        <v>137</v>
      </c>
      <c r="L481" s="69" t="s">
        <v>666</v>
      </c>
      <c r="M481" s="69" t="s">
        <v>28</v>
      </c>
      <c r="N481" s="71">
        <v>0</v>
      </c>
      <c r="O481" s="74">
        <v>96.23</v>
      </c>
      <c r="P481" s="175">
        <f t="shared" si="10"/>
        <v>95286.479999999981</v>
      </c>
    </row>
    <row r="482" spans="1:16" ht="14.25" hidden="1" customHeight="1" outlineLevel="1">
      <c r="A482" s="64" t="s">
        <v>1</v>
      </c>
      <c r="B482" s="163" t="s">
        <v>662</v>
      </c>
      <c r="C482" s="174" t="s">
        <v>647</v>
      </c>
      <c r="D482" s="68">
        <v>45749</v>
      </c>
      <c r="E482" s="66">
        <f t="shared" si="7"/>
        <v>4</v>
      </c>
      <c r="F482" s="66">
        <f t="shared" si="8"/>
        <v>2025</v>
      </c>
      <c r="G482" s="67">
        <f t="shared" si="9"/>
        <v>45748</v>
      </c>
      <c r="H482" s="26" t="s">
        <v>61</v>
      </c>
      <c r="I482" s="66" t="s">
        <v>144</v>
      </c>
      <c r="J482" s="69" t="s">
        <v>27</v>
      </c>
      <c r="K482" s="69" t="s">
        <v>137</v>
      </c>
      <c r="L482" s="69" t="s">
        <v>666</v>
      </c>
      <c r="M482" s="69" t="s">
        <v>28</v>
      </c>
      <c r="N482" s="71">
        <v>0</v>
      </c>
      <c r="O482" s="74">
        <v>183.12</v>
      </c>
      <c r="P482" s="175">
        <f t="shared" si="10"/>
        <v>95103.359999999986</v>
      </c>
    </row>
    <row r="483" spans="1:16" ht="14.25" hidden="1" customHeight="1" outlineLevel="1">
      <c r="A483" s="64" t="s">
        <v>1</v>
      </c>
      <c r="B483" s="163" t="s">
        <v>662</v>
      </c>
      <c r="C483" s="174" t="s">
        <v>647</v>
      </c>
      <c r="D483" s="68">
        <v>45750</v>
      </c>
      <c r="E483" s="66">
        <f t="shared" si="7"/>
        <v>4</v>
      </c>
      <c r="F483" s="66">
        <f t="shared" si="8"/>
        <v>2025</v>
      </c>
      <c r="G483" s="67">
        <f t="shared" si="9"/>
        <v>45748</v>
      </c>
      <c r="H483" s="26" t="s">
        <v>138</v>
      </c>
      <c r="I483" s="66" t="s">
        <v>139</v>
      </c>
      <c r="J483" s="69" t="s">
        <v>27</v>
      </c>
      <c r="K483" s="69" t="s">
        <v>137</v>
      </c>
      <c r="L483" s="69" t="s">
        <v>664</v>
      </c>
      <c r="M483" s="69" t="s">
        <v>604</v>
      </c>
      <c r="N483" s="71">
        <v>1.47</v>
      </c>
      <c r="O483" s="74">
        <v>0</v>
      </c>
      <c r="P483" s="175">
        <f t="shared" si="10"/>
        <v>95104.829999999987</v>
      </c>
    </row>
    <row r="484" spans="1:16" ht="14.25" hidden="1" customHeight="1" outlineLevel="1">
      <c r="A484" s="64" t="s">
        <v>1</v>
      </c>
      <c r="B484" s="163" t="s">
        <v>662</v>
      </c>
      <c r="C484" s="174" t="s">
        <v>647</v>
      </c>
      <c r="D484" s="68">
        <v>45750</v>
      </c>
      <c r="E484" s="66">
        <f t="shared" si="7"/>
        <v>4</v>
      </c>
      <c r="F484" s="66">
        <f t="shared" si="8"/>
        <v>2025</v>
      </c>
      <c r="G484" s="67">
        <f t="shared" si="9"/>
        <v>45748</v>
      </c>
      <c r="H484" s="26" t="s">
        <v>33</v>
      </c>
      <c r="I484" s="66" t="s">
        <v>347</v>
      </c>
      <c r="J484" s="69" t="s">
        <v>27</v>
      </c>
      <c r="K484" s="69" t="s">
        <v>137</v>
      </c>
      <c r="L484" s="69" t="s">
        <v>666</v>
      </c>
      <c r="M484" s="69" t="s">
        <v>28</v>
      </c>
      <c r="N484" s="71">
        <v>0</v>
      </c>
      <c r="O484" s="74">
        <v>492.05</v>
      </c>
      <c r="P484" s="175">
        <f t="shared" si="10"/>
        <v>94612.779999999984</v>
      </c>
    </row>
    <row r="485" spans="1:16" ht="14.25" hidden="1" customHeight="1" outlineLevel="1">
      <c r="A485" s="64" t="s">
        <v>1</v>
      </c>
      <c r="B485" s="163" t="s">
        <v>662</v>
      </c>
      <c r="C485" s="174" t="s">
        <v>647</v>
      </c>
      <c r="D485" s="68">
        <v>45750</v>
      </c>
      <c r="E485" s="66">
        <f t="shared" si="7"/>
        <v>4</v>
      </c>
      <c r="F485" s="66">
        <f t="shared" si="8"/>
        <v>2025</v>
      </c>
      <c r="G485" s="67">
        <f t="shared" si="9"/>
        <v>45748</v>
      </c>
      <c r="H485" s="26" t="s">
        <v>102</v>
      </c>
      <c r="I485" s="66" t="s">
        <v>129</v>
      </c>
      <c r="J485" s="69" t="s">
        <v>27</v>
      </c>
      <c r="K485" s="69" t="s">
        <v>137</v>
      </c>
      <c r="L485" s="69" t="s">
        <v>666</v>
      </c>
      <c r="M485" s="69" t="s">
        <v>28</v>
      </c>
      <c r="N485" s="71">
        <v>0</v>
      </c>
      <c r="O485" s="74">
        <v>5.18</v>
      </c>
      <c r="P485" s="175">
        <f t="shared" si="10"/>
        <v>94607.599999999991</v>
      </c>
    </row>
    <row r="486" spans="1:16" ht="14.25" hidden="1" customHeight="1" outlineLevel="1">
      <c r="A486" s="64" t="s">
        <v>1</v>
      </c>
      <c r="B486" s="163" t="s">
        <v>662</v>
      </c>
      <c r="C486" s="174" t="s">
        <v>647</v>
      </c>
      <c r="D486" s="68">
        <v>45750</v>
      </c>
      <c r="E486" s="66">
        <f t="shared" si="7"/>
        <v>4</v>
      </c>
      <c r="F486" s="66">
        <f t="shared" si="8"/>
        <v>2025</v>
      </c>
      <c r="G486" s="67">
        <f t="shared" si="9"/>
        <v>45748</v>
      </c>
      <c r="H486" s="26" t="s">
        <v>142</v>
      </c>
      <c r="I486" s="66" t="s">
        <v>839</v>
      </c>
      <c r="J486" s="69" t="s">
        <v>27</v>
      </c>
      <c r="K486" s="69" t="s">
        <v>137</v>
      </c>
      <c r="L486" s="69" t="s">
        <v>664</v>
      </c>
      <c r="M486" s="69" t="s">
        <v>28</v>
      </c>
      <c r="N486" s="71">
        <v>0</v>
      </c>
      <c r="O486" s="74">
        <v>2671</v>
      </c>
      <c r="P486" s="175">
        <f t="shared" si="10"/>
        <v>91936.599999999991</v>
      </c>
    </row>
    <row r="487" spans="1:16" ht="14.25" hidden="1" customHeight="1" outlineLevel="1">
      <c r="A487" s="64" t="s">
        <v>1</v>
      </c>
      <c r="B487" s="163" t="s">
        <v>662</v>
      </c>
      <c r="C487" s="174" t="s">
        <v>647</v>
      </c>
      <c r="D487" s="68">
        <v>45750</v>
      </c>
      <c r="E487" s="66">
        <f t="shared" si="7"/>
        <v>4</v>
      </c>
      <c r="F487" s="66">
        <f t="shared" si="8"/>
        <v>2025</v>
      </c>
      <c r="G487" s="67">
        <f t="shared" si="9"/>
        <v>45748</v>
      </c>
      <c r="H487" s="26" t="s">
        <v>142</v>
      </c>
      <c r="I487" s="66" t="s">
        <v>840</v>
      </c>
      <c r="J487" s="69" t="s">
        <v>27</v>
      </c>
      <c r="K487" s="69" t="s">
        <v>137</v>
      </c>
      <c r="L487" s="69" t="s">
        <v>664</v>
      </c>
      <c r="M487" s="69" t="s">
        <v>28</v>
      </c>
      <c r="N487" s="71">
        <v>0</v>
      </c>
      <c r="O487" s="74">
        <v>100</v>
      </c>
      <c r="P487" s="175">
        <f t="shared" si="10"/>
        <v>91836.599999999991</v>
      </c>
    </row>
    <row r="488" spans="1:16" ht="14.25" hidden="1" customHeight="1" outlineLevel="1">
      <c r="A488" s="64" t="s">
        <v>1</v>
      </c>
      <c r="B488" s="163" t="s">
        <v>662</v>
      </c>
      <c r="C488" s="174" t="s">
        <v>647</v>
      </c>
      <c r="D488" s="68">
        <v>45751</v>
      </c>
      <c r="E488" s="66">
        <f t="shared" si="7"/>
        <v>4</v>
      </c>
      <c r="F488" s="66">
        <f t="shared" si="8"/>
        <v>2025</v>
      </c>
      <c r="G488" s="67">
        <f t="shared" si="9"/>
        <v>45748</v>
      </c>
      <c r="H488" s="26" t="s">
        <v>138</v>
      </c>
      <c r="I488" s="66" t="s">
        <v>139</v>
      </c>
      <c r="J488" s="69" t="s">
        <v>27</v>
      </c>
      <c r="K488" s="69" t="s">
        <v>137</v>
      </c>
      <c r="L488" s="69" t="s">
        <v>664</v>
      </c>
      <c r="M488" s="69" t="s">
        <v>604</v>
      </c>
      <c r="N488" s="71">
        <v>4.71</v>
      </c>
      <c r="O488" s="74">
        <v>0</v>
      </c>
      <c r="P488" s="175">
        <f t="shared" si="10"/>
        <v>91841.31</v>
      </c>
    </row>
    <row r="489" spans="1:16" ht="14.25" hidden="1" customHeight="1" outlineLevel="1">
      <c r="A489" s="64" t="s">
        <v>1</v>
      </c>
      <c r="B489" s="163" t="s">
        <v>662</v>
      </c>
      <c r="C489" s="174" t="s">
        <v>647</v>
      </c>
      <c r="D489" s="68">
        <v>45751</v>
      </c>
      <c r="E489" s="66">
        <f t="shared" si="7"/>
        <v>4</v>
      </c>
      <c r="F489" s="66">
        <f t="shared" si="8"/>
        <v>2025</v>
      </c>
      <c r="G489" s="67">
        <f t="shared" si="9"/>
        <v>45748</v>
      </c>
      <c r="H489" s="26" t="s">
        <v>138</v>
      </c>
      <c r="I489" s="66" t="s">
        <v>139</v>
      </c>
      <c r="J489" s="69" t="s">
        <v>27</v>
      </c>
      <c r="K489" s="69" t="s">
        <v>137</v>
      </c>
      <c r="L489" s="69" t="s">
        <v>664</v>
      </c>
      <c r="M489" s="69" t="s">
        <v>604</v>
      </c>
      <c r="N489" s="71">
        <v>3.97</v>
      </c>
      <c r="O489" s="74">
        <v>0</v>
      </c>
      <c r="P489" s="175">
        <f t="shared" si="10"/>
        <v>91845.28</v>
      </c>
    </row>
    <row r="490" spans="1:16" ht="14.25" hidden="1" customHeight="1" outlineLevel="1">
      <c r="A490" s="64" t="s">
        <v>1</v>
      </c>
      <c r="B490" s="163" t="s">
        <v>662</v>
      </c>
      <c r="C490" s="174" t="s">
        <v>647</v>
      </c>
      <c r="D490" s="68">
        <v>45751</v>
      </c>
      <c r="E490" s="66">
        <f t="shared" si="7"/>
        <v>4</v>
      </c>
      <c r="F490" s="66">
        <f t="shared" si="8"/>
        <v>2025</v>
      </c>
      <c r="G490" s="67">
        <f t="shared" si="9"/>
        <v>45748</v>
      </c>
      <c r="H490" s="26" t="s">
        <v>102</v>
      </c>
      <c r="I490" s="66" t="s">
        <v>129</v>
      </c>
      <c r="J490" s="69" t="s">
        <v>27</v>
      </c>
      <c r="K490" s="69" t="s">
        <v>137</v>
      </c>
      <c r="L490" s="69" t="s">
        <v>666</v>
      </c>
      <c r="M490" s="69" t="s">
        <v>28</v>
      </c>
      <c r="N490" s="71">
        <v>0</v>
      </c>
      <c r="O490" s="74">
        <v>1.65</v>
      </c>
      <c r="P490" s="175">
        <f t="shared" si="10"/>
        <v>91843.63</v>
      </c>
    </row>
    <row r="491" spans="1:16" ht="14.25" hidden="1" customHeight="1" outlineLevel="1">
      <c r="A491" s="64" t="s">
        <v>1</v>
      </c>
      <c r="B491" s="163" t="s">
        <v>662</v>
      </c>
      <c r="C491" s="174" t="s">
        <v>647</v>
      </c>
      <c r="D491" s="68">
        <v>45751</v>
      </c>
      <c r="E491" s="66">
        <f t="shared" si="7"/>
        <v>4</v>
      </c>
      <c r="F491" s="66">
        <f t="shared" si="8"/>
        <v>2025</v>
      </c>
      <c r="G491" s="67">
        <f t="shared" si="9"/>
        <v>45748</v>
      </c>
      <c r="H491" s="26" t="s">
        <v>446</v>
      </c>
      <c r="I491" s="66" t="s">
        <v>841</v>
      </c>
      <c r="J491" s="69" t="s">
        <v>27</v>
      </c>
      <c r="K491" s="69" t="s">
        <v>137</v>
      </c>
      <c r="L491" s="69" t="s">
        <v>664</v>
      </c>
      <c r="M491" s="69" t="s">
        <v>28</v>
      </c>
      <c r="N491" s="71">
        <v>0</v>
      </c>
      <c r="O491" s="74">
        <v>100</v>
      </c>
      <c r="P491" s="175">
        <f t="shared" si="10"/>
        <v>91743.63</v>
      </c>
    </row>
    <row r="492" spans="1:16" ht="14.25" hidden="1" customHeight="1" outlineLevel="1">
      <c r="A492" s="64" t="s">
        <v>1</v>
      </c>
      <c r="B492" s="163" t="s">
        <v>662</v>
      </c>
      <c r="C492" s="174" t="s">
        <v>647</v>
      </c>
      <c r="D492" s="68">
        <v>45751</v>
      </c>
      <c r="E492" s="66">
        <f t="shared" si="7"/>
        <v>4</v>
      </c>
      <c r="F492" s="66">
        <f t="shared" si="8"/>
        <v>2025</v>
      </c>
      <c r="G492" s="67">
        <f t="shared" si="9"/>
        <v>45748</v>
      </c>
      <c r="H492" s="26" t="s">
        <v>69</v>
      </c>
      <c r="I492" s="66" t="s">
        <v>665</v>
      </c>
      <c r="J492" s="69" t="s">
        <v>27</v>
      </c>
      <c r="K492" s="69" t="s">
        <v>137</v>
      </c>
      <c r="L492" s="69" t="s">
        <v>666</v>
      </c>
      <c r="M492" s="69" t="s">
        <v>28</v>
      </c>
      <c r="N492" s="71">
        <v>0</v>
      </c>
      <c r="O492" s="74">
        <v>19200</v>
      </c>
      <c r="P492" s="175">
        <f t="shared" si="10"/>
        <v>72543.63</v>
      </c>
    </row>
    <row r="493" spans="1:16" ht="14.25" customHeight="1" outlineLevel="1">
      <c r="A493" s="64" t="s">
        <v>1</v>
      </c>
      <c r="B493" s="163" t="s">
        <v>662</v>
      </c>
      <c r="C493" s="174" t="s">
        <v>647</v>
      </c>
      <c r="D493" s="68">
        <v>45754</v>
      </c>
      <c r="E493" s="66">
        <f t="shared" si="7"/>
        <v>4</v>
      </c>
      <c r="F493" s="66">
        <f t="shared" si="8"/>
        <v>2025</v>
      </c>
      <c r="G493" s="67">
        <f t="shared" si="9"/>
        <v>45748</v>
      </c>
      <c r="H493" s="26" t="s">
        <v>667</v>
      </c>
      <c r="I493" s="66" t="s">
        <v>136</v>
      </c>
      <c r="J493" s="69" t="s">
        <v>27</v>
      </c>
      <c r="K493" s="69" t="s">
        <v>137</v>
      </c>
      <c r="L493" s="69" t="s">
        <v>666</v>
      </c>
      <c r="M493" s="69" t="s">
        <v>604</v>
      </c>
      <c r="N493" s="71">
        <v>250.03</v>
      </c>
      <c r="O493" s="74">
        <v>0</v>
      </c>
      <c r="P493" s="175">
        <f t="shared" si="10"/>
        <v>72793.66</v>
      </c>
    </row>
    <row r="494" spans="1:16" ht="14.25" hidden="1" customHeight="1" outlineLevel="1">
      <c r="A494" s="64" t="s">
        <v>1</v>
      </c>
      <c r="B494" s="163" t="s">
        <v>662</v>
      </c>
      <c r="C494" s="174" t="s">
        <v>647</v>
      </c>
      <c r="D494" s="68">
        <v>45754</v>
      </c>
      <c r="E494" s="66">
        <f t="shared" si="7"/>
        <v>4</v>
      </c>
      <c r="F494" s="66">
        <f t="shared" si="8"/>
        <v>2025</v>
      </c>
      <c r="G494" s="67">
        <f t="shared" si="9"/>
        <v>45748</v>
      </c>
      <c r="H494" s="26" t="s">
        <v>102</v>
      </c>
      <c r="I494" s="66" t="s">
        <v>129</v>
      </c>
      <c r="J494" s="69" t="s">
        <v>27</v>
      </c>
      <c r="K494" s="69" t="s">
        <v>137</v>
      </c>
      <c r="L494" s="69" t="s">
        <v>666</v>
      </c>
      <c r="M494" s="69" t="s">
        <v>28</v>
      </c>
      <c r="N494" s="71">
        <v>0</v>
      </c>
      <c r="O494" s="74">
        <v>1.65</v>
      </c>
      <c r="P494" s="175">
        <f t="shared" si="10"/>
        <v>72792.010000000009</v>
      </c>
    </row>
    <row r="495" spans="1:16" ht="14.25" hidden="1" customHeight="1" outlineLevel="1">
      <c r="A495" s="64" t="s">
        <v>1</v>
      </c>
      <c r="B495" s="163" t="s">
        <v>662</v>
      </c>
      <c r="C495" s="174" t="s">
        <v>647</v>
      </c>
      <c r="D495" s="68">
        <v>45754</v>
      </c>
      <c r="E495" s="66">
        <f t="shared" si="7"/>
        <v>4</v>
      </c>
      <c r="F495" s="66">
        <f t="shared" si="8"/>
        <v>2025</v>
      </c>
      <c r="G495" s="67">
        <f t="shared" si="9"/>
        <v>45748</v>
      </c>
      <c r="H495" s="26" t="s">
        <v>102</v>
      </c>
      <c r="I495" s="66" t="s">
        <v>129</v>
      </c>
      <c r="J495" s="69" t="s">
        <v>27</v>
      </c>
      <c r="K495" s="69" t="s">
        <v>137</v>
      </c>
      <c r="L495" s="69" t="s">
        <v>666</v>
      </c>
      <c r="M495" s="69" t="s">
        <v>28</v>
      </c>
      <c r="N495" s="71">
        <v>0</v>
      </c>
      <c r="O495" s="74">
        <v>9</v>
      </c>
      <c r="P495" s="175">
        <f t="shared" si="10"/>
        <v>72783.010000000009</v>
      </c>
    </row>
    <row r="496" spans="1:16" ht="14.25" hidden="1" customHeight="1" outlineLevel="1">
      <c r="A496" s="64" t="s">
        <v>1</v>
      </c>
      <c r="B496" s="163" t="s">
        <v>662</v>
      </c>
      <c r="C496" s="174" t="s">
        <v>647</v>
      </c>
      <c r="D496" s="68">
        <v>45755</v>
      </c>
      <c r="E496" s="66">
        <f t="shared" si="7"/>
        <v>4</v>
      </c>
      <c r="F496" s="66">
        <f t="shared" si="8"/>
        <v>2025</v>
      </c>
      <c r="G496" s="67">
        <f t="shared" si="9"/>
        <v>45748</v>
      </c>
      <c r="H496" s="26" t="s">
        <v>138</v>
      </c>
      <c r="I496" s="66" t="s">
        <v>139</v>
      </c>
      <c r="J496" s="69" t="s">
        <v>27</v>
      </c>
      <c r="K496" s="69" t="s">
        <v>137</v>
      </c>
      <c r="L496" s="69" t="s">
        <v>664</v>
      </c>
      <c r="M496" s="69" t="s">
        <v>604</v>
      </c>
      <c r="N496" s="71">
        <v>1.71</v>
      </c>
      <c r="O496" s="74">
        <v>0</v>
      </c>
      <c r="P496" s="175">
        <f t="shared" si="10"/>
        <v>72784.720000000016</v>
      </c>
    </row>
    <row r="497" spans="1:16" ht="14.25" hidden="1" customHeight="1" outlineLevel="1">
      <c r="A497" s="64" t="s">
        <v>1</v>
      </c>
      <c r="B497" s="163" t="s">
        <v>662</v>
      </c>
      <c r="C497" s="174" t="s">
        <v>647</v>
      </c>
      <c r="D497" s="68">
        <v>45755</v>
      </c>
      <c r="E497" s="66">
        <f t="shared" si="7"/>
        <v>4</v>
      </c>
      <c r="F497" s="66">
        <f t="shared" si="8"/>
        <v>2025</v>
      </c>
      <c r="G497" s="67">
        <f t="shared" si="9"/>
        <v>45748</v>
      </c>
      <c r="H497" s="26" t="s">
        <v>102</v>
      </c>
      <c r="I497" s="66" t="s">
        <v>129</v>
      </c>
      <c r="J497" s="69" t="s">
        <v>27</v>
      </c>
      <c r="K497" s="69" t="s">
        <v>137</v>
      </c>
      <c r="L497" s="69" t="s">
        <v>666</v>
      </c>
      <c r="M497" s="69" t="s">
        <v>28</v>
      </c>
      <c r="N497" s="71">
        <v>0</v>
      </c>
      <c r="O497" s="74">
        <v>1.65</v>
      </c>
      <c r="P497" s="175">
        <f t="shared" si="10"/>
        <v>72783.070000000022</v>
      </c>
    </row>
    <row r="498" spans="1:16" ht="14.25" hidden="1" customHeight="1" outlineLevel="1">
      <c r="A498" s="64" t="s">
        <v>1</v>
      </c>
      <c r="B498" s="163" t="s">
        <v>662</v>
      </c>
      <c r="C498" s="174" t="s">
        <v>647</v>
      </c>
      <c r="D498" s="68">
        <v>45755</v>
      </c>
      <c r="E498" s="66">
        <f t="shared" si="7"/>
        <v>4</v>
      </c>
      <c r="F498" s="66">
        <f t="shared" si="8"/>
        <v>2025</v>
      </c>
      <c r="G498" s="67">
        <f t="shared" si="9"/>
        <v>45748</v>
      </c>
      <c r="H498" s="26" t="s">
        <v>102</v>
      </c>
      <c r="I498" s="66" t="s">
        <v>129</v>
      </c>
      <c r="J498" s="69" t="s">
        <v>27</v>
      </c>
      <c r="K498" s="69" t="s">
        <v>137</v>
      </c>
      <c r="L498" s="69" t="s">
        <v>666</v>
      </c>
      <c r="M498" s="69" t="s">
        <v>28</v>
      </c>
      <c r="N498" s="71">
        <v>0</v>
      </c>
      <c r="O498" s="74">
        <v>9</v>
      </c>
      <c r="P498" s="175">
        <f t="shared" si="10"/>
        <v>72774.070000000022</v>
      </c>
    </row>
    <row r="499" spans="1:16" ht="14.25" customHeight="1" outlineLevel="1">
      <c r="A499" s="64" t="s">
        <v>1</v>
      </c>
      <c r="B499" s="163" t="s">
        <v>662</v>
      </c>
      <c r="C499" s="174" t="s">
        <v>647</v>
      </c>
      <c r="D499" s="68">
        <v>45755</v>
      </c>
      <c r="E499" s="66">
        <f t="shared" si="7"/>
        <v>4</v>
      </c>
      <c r="F499" s="66">
        <f t="shared" si="8"/>
        <v>2025</v>
      </c>
      <c r="G499" s="67">
        <f t="shared" si="9"/>
        <v>45748</v>
      </c>
      <c r="H499" s="26" t="s">
        <v>630</v>
      </c>
      <c r="I499" s="66" t="s">
        <v>842</v>
      </c>
      <c r="J499" s="69" t="s">
        <v>27</v>
      </c>
      <c r="K499" s="69" t="s">
        <v>137</v>
      </c>
      <c r="L499" s="69" t="s">
        <v>666</v>
      </c>
      <c r="M499" s="69" t="s">
        <v>28</v>
      </c>
      <c r="N499" s="71">
        <v>0</v>
      </c>
      <c r="O499" s="74">
        <v>300</v>
      </c>
      <c r="P499" s="175">
        <f t="shared" si="10"/>
        <v>72474.070000000022</v>
      </c>
    </row>
    <row r="500" spans="1:16" ht="14.25" hidden="1" customHeight="1" outlineLevel="1">
      <c r="A500" s="64" t="s">
        <v>1</v>
      </c>
      <c r="B500" s="163" t="s">
        <v>662</v>
      </c>
      <c r="C500" s="174" t="s">
        <v>647</v>
      </c>
      <c r="D500" s="68">
        <v>45755</v>
      </c>
      <c r="E500" s="66">
        <f t="shared" si="7"/>
        <v>4</v>
      </c>
      <c r="F500" s="66">
        <f t="shared" si="8"/>
        <v>2025</v>
      </c>
      <c r="G500" s="67">
        <f t="shared" si="9"/>
        <v>45748</v>
      </c>
      <c r="H500" s="26" t="s">
        <v>475</v>
      </c>
      <c r="I500" s="66" t="s">
        <v>680</v>
      </c>
      <c r="J500" s="69" t="s">
        <v>27</v>
      </c>
      <c r="K500" s="69" t="s">
        <v>137</v>
      </c>
      <c r="L500" s="69" t="s">
        <v>666</v>
      </c>
      <c r="M500" s="69" t="s">
        <v>28</v>
      </c>
      <c r="N500" s="71">
        <v>0</v>
      </c>
      <c r="O500" s="74">
        <v>3299.97</v>
      </c>
      <c r="P500" s="175">
        <f t="shared" si="10"/>
        <v>69174.10000000002</v>
      </c>
    </row>
    <row r="501" spans="1:16" ht="14.25" hidden="1" customHeight="1" outlineLevel="1">
      <c r="A501" s="64" t="s">
        <v>1</v>
      </c>
      <c r="B501" s="163" t="s">
        <v>662</v>
      </c>
      <c r="C501" s="174" t="s">
        <v>647</v>
      </c>
      <c r="D501" s="68">
        <v>45756</v>
      </c>
      <c r="E501" s="66">
        <f t="shared" si="7"/>
        <v>4</v>
      </c>
      <c r="F501" s="66">
        <f t="shared" si="8"/>
        <v>2025</v>
      </c>
      <c r="G501" s="67">
        <f t="shared" si="9"/>
        <v>45748</v>
      </c>
      <c r="H501" s="26" t="s">
        <v>142</v>
      </c>
      <c r="I501" s="66" t="s">
        <v>843</v>
      </c>
      <c r="J501" s="69" t="s">
        <v>27</v>
      </c>
      <c r="K501" s="69" t="s">
        <v>137</v>
      </c>
      <c r="L501" s="69" t="s">
        <v>664</v>
      </c>
      <c r="M501" s="69" t="s">
        <v>604</v>
      </c>
      <c r="N501" s="71">
        <v>476.4</v>
      </c>
      <c r="O501" s="74">
        <v>0</v>
      </c>
      <c r="P501" s="175">
        <f t="shared" si="10"/>
        <v>69650.500000000015</v>
      </c>
    </row>
    <row r="502" spans="1:16" ht="14.25" hidden="1" customHeight="1" outlineLevel="1">
      <c r="A502" s="64" t="s">
        <v>1</v>
      </c>
      <c r="B502" s="163" t="s">
        <v>662</v>
      </c>
      <c r="C502" s="174" t="s">
        <v>647</v>
      </c>
      <c r="D502" s="68">
        <v>45756</v>
      </c>
      <c r="E502" s="66">
        <f t="shared" si="7"/>
        <v>4</v>
      </c>
      <c r="F502" s="66">
        <f t="shared" si="8"/>
        <v>2025</v>
      </c>
      <c r="G502" s="67">
        <f t="shared" si="9"/>
        <v>45748</v>
      </c>
      <c r="H502" s="26" t="s">
        <v>138</v>
      </c>
      <c r="I502" s="66" t="s">
        <v>139</v>
      </c>
      <c r="J502" s="69" t="s">
        <v>27</v>
      </c>
      <c r="K502" s="69" t="s">
        <v>137</v>
      </c>
      <c r="L502" s="69" t="s">
        <v>664</v>
      </c>
      <c r="M502" s="69" t="s">
        <v>604</v>
      </c>
      <c r="N502" s="71">
        <v>2.02</v>
      </c>
      <c r="O502" s="74">
        <v>0</v>
      </c>
      <c r="P502" s="175">
        <f t="shared" si="10"/>
        <v>69652.520000000019</v>
      </c>
    </row>
    <row r="503" spans="1:16" ht="14.25" hidden="1" customHeight="1" outlineLevel="1">
      <c r="A503" s="64" t="s">
        <v>1</v>
      </c>
      <c r="B503" s="163" t="s">
        <v>662</v>
      </c>
      <c r="C503" s="174" t="s">
        <v>647</v>
      </c>
      <c r="D503" s="68">
        <v>45756</v>
      </c>
      <c r="E503" s="66">
        <f t="shared" si="7"/>
        <v>4</v>
      </c>
      <c r="F503" s="66">
        <f t="shared" si="8"/>
        <v>2025</v>
      </c>
      <c r="G503" s="67">
        <f t="shared" si="9"/>
        <v>45748</v>
      </c>
      <c r="H503" s="26" t="s">
        <v>138</v>
      </c>
      <c r="I503" s="66" t="s">
        <v>139</v>
      </c>
      <c r="J503" s="69" t="s">
        <v>27</v>
      </c>
      <c r="K503" s="69" t="s">
        <v>137</v>
      </c>
      <c r="L503" s="69" t="s">
        <v>664</v>
      </c>
      <c r="M503" s="69" t="s">
        <v>604</v>
      </c>
      <c r="N503" s="71">
        <v>2.15</v>
      </c>
      <c r="O503" s="74">
        <v>0</v>
      </c>
      <c r="P503" s="175">
        <f t="shared" si="10"/>
        <v>69654.670000000013</v>
      </c>
    </row>
    <row r="504" spans="1:16" ht="14.25" hidden="1" customHeight="1" outlineLevel="1">
      <c r="A504" s="64" t="s">
        <v>1</v>
      </c>
      <c r="B504" s="163" t="s">
        <v>662</v>
      </c>
      <c r="C504" s="174" t="s">
        <v>647</v>
      </c>
      <c r="D504" s="68">
        <v>45756</v>
      </c>
      <c r="E504" s="66">
        <f t="shared" si="7"/>
        <v>4</v>
      </c>
      <c r="F504" s="66">
        <f t="shared" si="8"/>
        <v>2025</v>
      </c>
      <c r="G504" s="67">
        <f t="shared" si="9"/>
        <v>45748</v>
      </c>
      <c r="H504" s="26" t="s">
        <v>783</v>
      </c>
      <c r="I504" s="66" t="s">
        <v>844</v>
      </c>
      <c r="J504" s="69" t="s">
        <v>27</v>
      </c>
      <c r="K504" s="69" t="s">
        <v>137</v>
      </c>
      <c r="L504" s="69" t="s">
        <v>666</v>
      </c>
      <c r="M504" s="69" t="s">
        <v>28</v>
      </c>
      <c r="N504" s="71">
        <v>0</v>
      </c>
      <c r="O504" s="74">
        <v>108.9</v>
      </c>
      <c r="P504" s="175">
        <f t="shared" si="10"/>
        <v>69545.770000000019</v>
      </c>
    </row>
    <row r="505" spans="1:16" ht="14.25" hidden="1" customHeight="1" outlineLevel="1">
      <c r="A505" s="64" t="s">
        <v>1</v>
      </c>
      <c r="B505" s="163" t="s">
        <v>662</v>
      </c>
      <c r="C505" s="174" t="s">
        <v>647</v>
      </c>
      <c r="D505" s="68">
        <v>45756</v>
      </c>
      <c r="E505" s="66">
        <f t="shared" si="7"/>
        <v>4</v>
      </c>
      <c r="F505" s="66">
        <f t="shared" si="8"/>
        <v>2025</v>
      </c>
      <c r="G505" s="67">
        <f t="shared" si="9"/>
        <v>45748</v>
      </c>
      <c r="H505" s="26" t="s">
        <v>281</v>
      </c>
      <c r="I505" s="66" t="s">
        <v>845</v>
      </c>
      <c r="J505" s="69" t="s">
        <v>27</v>
      </c>
      <c r="K505" s="69" t="s">
        <v>137</v>
      </c>
      <c r="L505" s="69" t="s">
        <v>666</v>
      </c>
      <c r="M505" s="69" t="s">
        <v>28</v>
      </c>
      <c r="N505" s="71">
        <v>0</v>
      </c>
      <c r="O505" s="74">
        <v>22.51</v>
      </c>
      <c r="P505" s="175">
        <f t="shared" si="10"/>
        <v>69523.260000000024</v>
      </c>
    </row>
    <row r="506" spans="1:16" ht="14.25" hidden="1" customHeight="1" outlineLevel="1">
      <c r="A506" s="64" t="s">
        <v>1</v>
      </c>
      <c r="B506" s="163" t="s">
        <v>662</v>
      </c>
      <c r="C506" s="174" t="s">
        <v>647</v>
      </c>
      <c r="D506" s="68">
        <v>45756</v>
      </c>
      <c r="E506" s="66">
        <f t="shared" si="7"/>
        <v>4</v>
      </c>
      <c r="F506" s="66">
        <f t="shared" si="8"/>
        <v>2025</v>
      </c>
      <c r="G506" s="67">
        <f t="shared" si="9"/>
        <v>45748</v>
      </c>
      <c r="H506" s="26" t="s">
        <v>846</v>
      </c>
      <c r="I506" s="66" t="s">
        <v>847</v>
      </c>
      <c r="J506" s="69" t="s">
        <v>27</v>
      </c>
      <c r="K506" s="69" t="s">
        <v>137</v>
      </c>
      <c r="L506" s="69" t="s">
        <v>666</v>
      </c>
      <c r="M506" s="69" t="s">
        <v>28</v>
      </c>
      <c r="N506" s="71">
        <v>0</v>
      </c>
      <c r="O506" s="74">
        <v>494.73</v>
      </c>
      <c r="P506" s="175">
        <f t="shared" si="10"/>
        <v>69028.530000000028</v>
      </c>
    </row>
    <row r="507" spans="1:16" ht="14.25" hidden="1" customHeight="1" outlineLevel="1">
      <c r="A507" s="64" t="s">
        <v>1</v>
      </c>
      <c r="B507" s="163" t="s">
        <v>662</v>
      </c>
      <c r="C507" s="174" t="s">
        <v>647</v>
      </c>
      <c r="D507" s="68">
        <v>45756</v>
      </c>
      <c r="E507" s="66">
        <f t="shared" si="7"/>
        <v>4</v>
      </c>
      <c r="F507" s="66">
        <f t="shared" si="8"/>
        <v>2025</v>
      </c>
      <c r="G507" s="67">
        <f t="shared" si="9"/>
        <v>45748</v>
      </c>
      <c r="H507" s="26" t="s">
        <v>57</v>
      </c>
      <c r="I507" s="66" t="s">
        <v>848</v>
      </c>
      <c r="J507" s="69" t="s">
        <v>27</v>
      </c>
      <c r="K507" s="69" t="s">
        <v>137</v>
      </c>
      <c r="L507" s="69" t="s">
        <v>666</v>
      </c>
      <c r="M507" s="69" t="s">
        <v>28</v>
      </c>
      <c r="N507" s="71">
        <v>0</v>
      </c>
      <c r="O507" s="74">
        <v>1847.85</v>
      </c>
      <c r="P507" s="175">
        <f t="shared" si="10"/>
        <v>67180.680000000022</v>
      </c>
    </row>
    <row r="508" spans="1:16" ht="14.25" hidden="1" customHeight="1" outlineLevel="1">
      <c r="A508" s="64" t="s">
        <v>1</v>
      </c>
      <c r="B508" s="163" t="s">
        <v>662</v>
      </c>
      <c r="C508" s="174" t="s">
        <v>647</v>
      </c>
      <c r="D508" s="68">
        <v>45756</v>
      </c>
      <c r="E508" s="66">
        <f t="shared" si="7"/>
        <v>4</v>
      </c>
      <c r="F508" s="66">
        <f t="shared" si="8"/>
        <v>2025</v>
      </c>
      <c r="G508" s="67">
        <f t="shared" si="9"/>
        <v>45748</v>
      </c>
      <c r="H508" s="26" t="s">
        <v>57</v>
      </c>
      <c r="I508" s="66" t="s">
        <v>848</v>
      </c>
      <c r="J508" s="69" t="s">
        <v>27</v>
      </c>
      <c r="K508" s="69" t="s">
        <v>137</v>
      </c>
      <c r="L508" s="69" t="s">
        <v>666</v>
      </c>
      <c r="M508" s="69" t="s">
        <v>28</v>
      </c>
      <c r="N508" s="71">
        <v>0</v>
      </c>
      <c r="O508" s="74">
        <v>1005.7</v>
      </c>
      <c r="P508" s="175">
        <f t="shared" si="10"/>
        <v>66174.980000000025</v>
      </c>
    </row>
    <row r="509" spans="1:16" ht="14.25" hidden="1" customHeight="1" outlineLevel="1">
      <c r="A509" s="64" t="s">
        <v>1</v>
      </c>
      <c r="B509" s="163" t="s">
        <v>662</v>
      </c>
      <c r="C509" s="174" t="s">
        <v>647</v>
      </c>
      <c r="D509" s="68">
        <v>45756</v>
      </c>
      <c r="E509" s="66">
        <f t="shared" si="7"/>
        <v>4</v>
      </c>
      <c r="F509" s="66">
        <f t="shared" si="8"/>
        <v>2025</v>
      </c>
      <c r="G509" s="67">
        <f t="shared" si="9"/>
        <v>45748</v>
      </c>
      <c r="H509" s="26" t="s">
        <v>57</v>
      </c>
      <c r="I509" s="66" t="s">
        <v>848</v>
      </c>
      <c r="J509" s="69" t="s">
        <v>27</v>
      </c>
      <c r="K509" s="69" t="s">
        <v>137</v>
      </c>
      <c r="L509" s="69" t="s">
        <v>666</v>
      </c>
      <c r="M509" s="69" t="s">
        <v>28</v>
      </c>
      <c r="N509" s="71">
        <v>0</v>
      </c>
      <c r="O509" s="74">
        <v>7906.82</v>
      </c>
      <c r="P509" s="175">
        <f t="shared" si="10"/>
        <v>58268.160000000025</v>
      </c>
    </row>
    <row r="510" spans="1:16" ht="14.25" customHeight="1" outlineLevel="1">
      <c r="A510" s="64" t="s">
        <v>1</v>
      </c>
      <c r="B510" s="163" t="s">
        <v>662</v>
      </c>
      <c r="C510" s="174" t="s">
        <v>647</v>
      </c>
      <c r="D510" s="68">
        <v>45757</v>
      </c>
      <c r="E510" s="66">
        <f t="shared" si="7"/>
        <v>4</v>
      </c>
      <c r="F510" s="66">
        <f t="shared" si="8"/>
        <v>2025</v>
      </c>
      <c r="G510" s="67">
        <f t="shared" si="9"/>
        <v>45748</v>
      </c>
      <c r="H510" s="26" t="s">
        <v>667</v>
      </c>
      <c r="I510" s="66" t="s">
        <v>849</v>
      </c>
      <c r="J510" s="69" t="s">
        <v>27</v>
      </c>
      <c r="K510" s="69" t="s">
        <v>137</v>
      </c>
      <c r="L510" s="69" t="s">
        <v>666</v>
      </c>
      <c r="M510" s="69" t="s">
        <v>604</v>
      </c>
      <c r="N510" s="71">
        <v>1000</v>
      </c>
      <c r="O510" s="74">
        <v>0</v>
      </c>
      <c r="P510" s="175">
        <f t="shared" si="10"/>
        <v>59268.160000000025</v>
      </c>
    </row>
    <row r="511" spans="1:16" ht="14.25" hidden="1" customHeight="1" outlineLevel="1">
      <c r="A511" s="64" t="s">
        <v>1</v>
      </c>
      <c r="B511" s="163" t="s">
        <v>662</v>
      </c>
      <c r="C511" s="174" t="s">
        <v>647</v>
      </c>
      <c r="D511" s="68">
        <v>45757</v>
      </c>
      <c r="E511" s="66">
        <f t="shared" si="7"/>
        <v>4</v>
      </c>
      <c r="F511" s="66">
        <f t="shared" si="8"/>
        <v>2025</v>
      </c>
      <c r="G511" s="67">
        <f t="shared" si="9"/>
        <v>45748</v>
      </c>
      <c r="H511" s="26" t="s">
        <v>102</v>
      </c>
      <c r="I511" s="66" t="s">
        <v>129</v>
      </c>
      <c r="J511" s="69" t="s">
        <v>27</v>
      </c>
      <c r="K511" s="69" t="s">
        <v>137</v>
      </c>
      <c r="L511" s="69" t="s">
        <v>666</v>
      </c>
      <c r="M511" s="69" t="s">
        <v>28</v>
      </c>
      <c r="N511" s="71">
        <v>0</v>
      </c>
      <c r="O511" s="74">
        <v>4.2</v>
      </c>
      <c r="P511" s="175">
        <f t="shared" si="10"/>
        <v>59263.960000000028</v>
      </c>
    </row>
    <row r="512" spans="1:16" ht="14.25" hidden="1" customHeight="1" outlineLevel="1">
      <c r="A512" s="64" t="s">
        <v>1</v>
      </c>
      <c r="B512" s="163" t="s">
        <v>662</v>
      </c>
      <c r="C512" s="174" t="s">
        <v>647</v>
      </c>
      <c r="D512" s="68">
        <v>45758</v>
      </c>
      <c r="E512" s="66">
        <f t="shared" si="7"/>
        <v>4</v>
      </c>
      <c r="F512" s="66">
        <f t="shared" si="8"/>
        <v>2025</v>
      </c>
      <c r="G512" s="67">
        <f t="shared" si="9"/>
        <v>45748</v>
      </c>
      <c r="H512" s="26" t="s">
        <v>138</v>
      </c>
      <c r="I512" s="66" t="s">
        <v>139</v>
      </c>
      <c r="J512" s="69" t="s">
        <v>27</v>
      </c>
      <c r="K512" s="69" t="s">
        <v>137</v>
      </c>
      <c r="L512" s="69" t="s">
        <v>664</v>
      </c>
      <c r="M512" s="69" t="s">
        <v>604</v>
      </c>
      <c r="N512" s="71">
        <v>7.0000000000000007E-2</v>
      </c>
      <c r="O512" s="74">
        <v>0</v>
      </c>
      <c r="P512" s="175">
        <f t="shared" si="10"/>
        <v>59264.030000000028</v>
      </c>
    </row>
    <row r="513" spans="1:16" ht="14.25" hidden="1" customHeight="1" outlineLevel="1">
      <c r="A513" s="64" t="s">
        <v>1</v>
      </c>
      <c r="B513" s="163" t="s">
        <v>662</v>
      </c>
      <c r="C513" s="174" t="s">
        <v>647</v>
      </c>
      <c r="D513" s="68">
        <v>45758</v>
      </c>
      <c r="E513" s="66">
        <f t="shared" si="7"/>
        <v>4</v>
      </c>
      <c r="F513" s="66">
        <f t="shared" si="8"/>
        <v>2025</v>
      </c>
      <c r="G513" s="67">
        <f t="shared" si="9"/>
        <v>45748</v>
      </c>
      <c r="H513" s="26" t="s">
        <v>846</v>
      </c>
      <c r="I513" s="66" t="s">
        <v>850</v>
      </c>
      <c r="J513" s="69" t="s">
        <v>27</v>
      </c>
      <c r="K513" s="69" t="s">
        <v>137</v>
      </c>
      <c r="L513" s="69" t="s">
        <v>666</v>
      </c>
      <c r="M513" s="69" t="s">
        <v>28</v>
      </c>
      <c r="N513" s="71">
        <v>0</v>
      </c>
      <c r="O513" s="74">
        <v>185.1</v>
      </c>
      <c r="P513" s="175">
        <f t="shared" si="10"/>
        <v>59078.930000000029</v>
      </c>
    </row>
    <row r="514" spans="1:16" ht="14.25" hidden="1" customHeight="1" outlineLevel="1">
      <c r="A514" s="64" t="s">
        <v>1</v>
      </c>
      <c r="B514" s="163" t="s">
        <v>662</v>
      </c>
      <c r="C514" s="174" t="s">
        <v>647</v>
      </c>
      <c r="D514" s="68">
        <v>45761</v>
      </c>
      <c r="E514" s="66">
        <f t="shared" si="7"/>
        <v>4</v>
      </c>
      <c r="F514" s="66">
        <f t="shared" si="8"/>
        <v>2025</v>
      </c>
      <c r="G514" s="67">
        <f t="shared" si="9"/>
        <v>45748</v>
      </c>
      <c r="H514" s="26" t="s">
        <v>138</v>
      </c>
      <c r="I514" s="66" t="s">
        <v>139</v>
      </c>
      <c r="J514" s="69" t="s">
        <v>27</v>
      </c>
      <c r="K514" s="69" t="s">
        <v>137</v>
      </c>
      <c r="L514" s="69" t="s">
        <v>664</v>
      </c>
      <c r="M514" s="69" t="s">
        <v>604</v>
      </c>
      <c r="N514" s="71">
        <v>1.8</v>
      </c>
      <c r="O514" s="74">
        <v>0</v>
      </c>
      <c r="P514" s="175">
        <f t="shared" si="10"/>
        <v>59080.730000000032</v>
      </c>
    </row>
    <row r="515" spans="1:16" ht="14.25" hidden="1" customHeight="1" outlineLevel="1">
      <c r="A515" s="64" t="s">
        <v>1</v>
      </c>
      <c r="B515" s="163" t="s">
        <v>662</v>
      </c>
      <c r="C515" s="174" t="s">
        <v>647</v>
      </c>
      <c r="D515" s="68">
        <v>45761</v>
      </c>
      <c r="E515" s="66">
        <f t="shared" si="7"/>
        <v>4</v>
      </c>
      <c r="F515" s="66">
        <f t="shared" si="8"/>
        <v>2025</v>
      </c>
      <c r="G515" s="67">
        <f t="shared" si="9"/>
        <v>45748</v>
      </c>
      <c r="H515" s="26" t="s">
        <v>138</v>
      </c>
      <c r="I515" s="66" t="s">
        <v>139</v>
      </c>
      <c r="J515" s="69" t="s">
        <v>27</v>
      </c>
      <c r="K515" s="69" t="s">
        <v>137</v>
      </c>
      <c r="L515" s="69" t="s">
        <v>664</v>
      </c>
      <c r="M515" s="69" t="s">
        <v>604</v>
      </c>
      <c r="N515" s="71">
        <v>0.56999999999999995</v>
      </c>
      <c r="O515" s="74">
        <v>0</v>
      </c>
      <c r="P515" s="175">
        <f t="shared" si="10"/>
        <v>59081.300000000032</v>
      </c>
    </row>
    <row r="516" spans="1:16" ht="14.25" hidden="1" customHeight="1" outlineLevel="1">
      <c r="A516" s="64" t="s">
        <v>1</v>
      </c>
      <c r="B516" s="163" t="s">
        <v>662</v>
      </c>
      <c r="C516" s="174" t="s">
        <v>647</v>
      </c>
      <c r="D516" s="68">
        <v>45761</v>
      </c>
      <c r="E516" s="66">
        <f t="shared" si="7"/>
        <v>4</v>
      </c>
      <c r="F516" s="66">
        <f t="shared" si="8"/>
        <v>2025</v>
      </c>
      <c r="G516" s="67">
        <f t="shared" si="9"/>
        <v>45748</v>
      </c>
      <c r="H516" s="26" t="s">
        <v>582</v>
      </c>
      <c r="I516" s="66" t="s">
        <v>169</v>
      </c>
      <c r="J516" s="69" t="s">
        <v>27</v>
      </c>
      <c r="K516" s="69" t="s">
        <v>137</v>
      </c>
      <c r="L516" s="69" t="s">
        <v>666</v>
      </c>
      <c r="M516" s="69" t="s">
        <v>28</v>
      </c>
      <c r="N516" s="71">
        <v>0</v>
      </c>
      <c r="O516" s="74">
        <v>60.89</v>
      </c>
      <c r="P516" s="175">
        <f t="shared" si="10"/>
        <v>59020.410000000033</v>
      </c>
    </row>
    <row r="517" spans="1:16" ht="14.25" hidden="1" customHeight="1" outlineLevel="1">
      <c r="A517" s="64" t="s">
        <v>1</v>
      </c>
      <c r="B517" s="163" t="s">
        <v>662</v>
      </c>
      <c r="C517" s="174" t="s">
        <v>647</v>
      </c>
      <c r="D517" s="68">
        <v>45761</v>
      </c>
      <c r="E517" s="66">
        <f t="shared" si="7"/>
        <v>4</v>
      </c>
      <c r="F517" s="66">
        <f t="shared" si="8"/>
        <v>2025</v>
      </c>
      <c r="G517" s="67">
        <f t="shared" si="9"/>
        <v>45748</v>
      </c>
      <c r="H517" s="26" t="s">
        <v>69</v>
      </c>
      <c r="I517" s="66" t="s">
        <v>665</v>
      </c>
      <c r="J517" s="69" t="s">
        <v>27</v>
      </c>
      <c r="K517" s="69" t="s">
        <v>137</v>
      </c>
      <c r="L517" s="69" t="s">
        <v>666</v>
      </c>
      <c r="M517" s="69" t="s">
        <v>28</v>
      </c>
      <c r="N517" s="71">
        <v>0</v>
      </c>
      <c r="O517" s="74">
        <v>5000</v>
      </c>
      <c r="P517" s="175">
        <f t="shared" si="10"/>
        <v>54020.410000000033</v>
      </c>
    </row>
    <row r="518" spans="1:16" ht="14.25" hidden="1" customHeight="1" outlineLevel="1">
      <c r="A518" s="64" t="s">
        <v>1</v>
      </c>
      <c r="B518" s="163" t="s">
        <v>662</v>
      </c>
      <c r="C518" s="174" t="s">
        <v>647</v>
      </c>
      <c r="D518" s="68">
        <v>45761</v>
      </c>
      <c r="E518" s="66">
        <f t="shared" si="7"/>
        <v>4</v>
      </c>
      <c r="F518" s="66">
        <f t="shared" si="8"/>
        <v>2025</v>
      </c>
      <c r="G518" s="67">
        <f t="shared" si="9"/>
        <v>45748</v>
      </c>
      <c r="H518" s="26" t="s">
        <v>142</v>
      </c>
      <c r="I518" s="66" t="s">
        <v>724</v>
      </c>
      <c r="J518" s="69" t="s">
        <v>27</v>
      </c>
      <c r="K518" s="69" t="s">
        <v>137</v>
      </c>
      <c r="L518" s="69" t="s">
        <v>664</v>
      </c>
      <c r="M518" s="69" t="s">
        <v>28</v>
      </c>
      <c r="N518" s="71">
        <v>0</v>
      </c>
      <c r="O518" s="74">
        <v>1004.81</v>
      </c>
      <c r="P518" s="175">
        <f t="shared" si="10"/>
        <v>53015.600000000035</v>
      </c>
    </row>
    <row r="519" spans="1:16" ht="14.25" hidden="1" customHeight="1" outlineLevel="1">
      <c r="A519" s="64" t="s">
        <v>1</v>
      </c>
      <c r="B519" s="163" t="s">
        <v>662</v>
      </c>
      <c r="C519" s="174" t="s">
        <v>647</v>
      </c>
      <c r="D519" s="68">
        <v>45762</v>
      </c>
      <c r="E519" s="66">
        <f t="shared" si="7"/>
        <v>4</v>
      </c>
      <c r="F519" s="66">
        <f t="shared" si="8"/>
        <v>2025</v>
      </c>
      <c r="G519" s="67">
        <f t="shared" si="9"/>
        <v>45748</v>
      </c>
      <c r="H519" s="26" t="s">
        <v>142</v>
      </c>
      <c r="I519" s="66" t="s">
        <v>182</v>
      </c>
      <c r="J519" s="69" t="s">
        <v>27</v>
      </c>
      <c r="K519" s="69" t="s">
        <v>137</v>
      </c>
      <c r="L519" s="69" t="s">
        <v>664</v>
      </c>
      <c r="M519" s="69" t="s">
        <v>604</v>
      </c>
      <c r="N519" s="71">
        <v>4073.48</v>
      </c>
      <c r="O519" s="74">
        <v>0</v>
      </c>
      <c r="P519" s="175">
        <f t="shared" si="10"/>
        <v>57089.080000000038</v>
      </c>
    </row>
    <row r="520" spans="1:16" ht="14.25" hidden="1" customHeight="1" outlineLevel="1">
      <c r="A520" s="64" t="s">
        <v>1</v>
      </c>
      <c r="B520" s="163" t="s">
        <v>662</v>
      </c>
      <c r="C520" s="174" t="s">
        <v>647</v>
      </c>
      <c r="D520" s="68">
        <v>45762</v>
      </c>
      <c r="E520" s="66">
        <f t="shared" si="7"/>
        <v>4</v>
      </c>
      <c r="F520" s="66">
        <f t="shared" si="8"/>
        <v>2025</v>
      </c>
      <c r="G520" s="67">
        <f t="shared" si="9"/>
        <v>45748</v>
      </c>
      <c r="H520" s="26" t="s">
        <v>142</v>
      </c>
      <c r="I520" s="66" t="s">
        <v>182</v>
      </c>
      <c r="J520" s="69" t="s">
        <v>27</v>
      </c>
      <c r="K520" s="69" t="s">
        <v>137</v>
      </c>
      <c r="L520" s="69" t="s">
        <v>664</v>
      </c>
      <c r="M520" s="69" t="s">
        <v>604</v>
      </c>
      <c r="N520" s="71">
        <v>2478.61</v>
      </c>
      <c r="O520" s="74">
        <v>0</v>
      </c>
      <c r="P520" s="175">
        <f t="shared" si="10"/>
        <v>59567.690000000039</v>
      </c>
    </row>
    <row r="521" spans="1:16" ht="14.25" hidden="1" customHeight="1" outlineLevel="1">
      <c r="A521" s="64" t="s">
        <v>1</v>
      </c>
      <c r="B521" s="163" t="s">
        <v>662</v>
      </c>
      <c r="C521" s="174" t="s">
        <v>647</v>
      </c>
      <c r="D521" s="68">
        <v>45762</v>
      </c>
      <c r="E521" s="66">
        <f t="shared" si="7"/>
        <v>4</v>
      </c>
      <c r="F521" s="66">
        <f t="shared" si="8"/>
        <v>2025</v>
      </c>
      <c r="G521" s="67">
        <f t="shared" si="9"/>
        <v>45748</v>
      </c>
      <c r="H521" s="26" t="s">
        <v>142</v>
      </c>
      <c r="I521" s="66" t="s">
        <v>182</v>
      </c>
      <c r="J521" s="69" t="s">
        <v>27</v>
      </c>
      <c r="K521" s="69" t="s">
        <v>137</v>
      </c>
      <c r="L521" s="69" t="s">
        <v>664</v>
      </c>
      <c r="M521" s="69" t="s">
        <v>604</v>
      </c>
      <c r="N521" s="71">
        <v>6467.85</v>
      </c>
      <c r="O521" s="74">
        <v>0</v>
      </c>
      <c r="P521" s="175">
        <f t="shared" si="10"/>
        <v>66035.540000000037</v>
      </c>
    </row>
    <row r="522" spans="1:16" ht="14.25" hidden="1" customHeight="1" outlineLevel="1">
      <c r="A522" s="64" t="s">
        <v>1</v>
      </c>
      <c r="B522" s="163" t="s">
        <v>662</v>
      </c>
      <c r="C522" s="174" t="s">
        <v>647</v>
      </c>
      <c r="D522" s="68">
        <v>45762</v>
      </c>
      <c r="E522" s="66">
        <f t="shared" si="7"/>
        <v>4</v>
      </c>
      <c r="F522" s="66">
        <f t="shared" si="8"/>
        <v>2025</v>
      </c>
      <c r="G522" s="67">
        <f t="shared" si="9"/>
        <v>45748</v>
      </c>
      <c r="H522" s="26" t="s">
        <v>142</v>
      </c>
      <c r="I522" s="66" t="s">
        <v>182</v>
      </c>
      <c r="J522" s="69" t="s">
        <v>27</v>
      </c>
      <c r="K522" s="69" t="s">
        <v>137</v>
      </c>
      <c r="L522" s="69" t="s">
        <v>664</v>
      </c>
      <c r="M522" s="69" t="s">
        <v>604</v>
      </c>
      <c r="N522" s="71">
        <v>4291.9799999999996</v>
      </c>
      <c r="O522" s="74">
        <v>0</v>
      </c>
      <c r="P522" s="175">
        <f t="shared" si="10"/>
        <v>70327.520000000033</v>
      </c>
    </row>
    <row r="523" spans="1:16" ht="14.25" hidden="1" customHeight="1" outlineLevel="1">
      <c r="A523" s="64" t="s">
        <v>1</v>
      </c>
      <c r="B523" s="163" t="s">
        <v>662</v>
      </c>
      <c r="C523" s="174" t="s">
        <v>647</v>
      </c>
      <c r="D523" s="68">
        <v>45762</v>
      </c>
      <c r="E523" s="66">
        <f t="shared" si="7"/>
        <v>4</v>
      </c>
      <c r="F523" s="66">
        <f t="shared" si="8"/>
        <v>2025</v>
      </c>
      <c r="G523" s="67">
        <f t="shared" si="9"/>
        <v>45748</v>
      </c>
      <c r="H523" s="26" t="s">
        <v>142</v>
      </c>
      <c r="I523" s="66" t="s">
        <v>182</v>
      </c>
      <c r="J523" s="69" t="s">
        <v>27</v>
      </c>
      <c r="K523" s="69" t="s">
        <v>137</v>
      </c>
      <c r="L523" s="69" t="s">
        <v>664</v>
      </c>
      <c r="M523" s="69" t="s">
        <v>604</v>
      </c>
      <c r="N523" s="71">
        <v>184.05</v>
      </c>
      <c r="O523" s="74">
        <v>0</v>
      </c>
      <c r="P523" s="175">
        <f t="shared" si="10"/>
        <v>70511.570000000036</v>
      </c>
    </row>
    <row r="524" spans="1:16" ht="14.25" hidden="1" customHeight="1" outlineLevel="1">
      <c r="A524" s="64" t="s">
        <v>1</v>
      </c>
      <c r="B524" s="163" t="s">
        <v>662</v>
      </c>
      <c r="C524" s="174" t="s">
        <v>647</v>
      </c>
      <c r="D524" s="68">
        <v>45762</v>
      </c>
      <c r="E524" s="66">
        <f t="shared" si="7"/>
        <v>4</v>
      </c>
      <c r="F524" s="66">
        <f t="shared" si="8"/>
        <v>2025</v>
      </c>
      <c r="G524" s="67">
        <f t="shared" si="9"/>
        <v>45748</v>
      </c>
      <c r="H524" s="26" t="s">
        <v>142</v>
      </c>
      <c r="I524" s="66" t="s">
        <v>182</v>
      </c>
      <c r="J524" s="69" t="s">
        <v>27</v>
      </c>
      <c r="K524" s="69" t="s">
        <v>137</v>
      </c>
      <c r="L524" s="69" t="s">
        <v>664</v>
      </c>
      <c r="M524" s="69" t="s">
        <v>604</v>
      </c>
      <c r="N524" s="71">
        <v>93.39</v>
      </c>
      <c r="O524" s="74">
        <v>0</v>
      </c>
      <c r="P524" s="175">
        <f t="shared" si="10"/>
        <v>70604.960000000036</v>
      </c>
    </row>
    <row r="525" spans="1:16" ht="14.25" hidden="1" customHeight="1" outlineLevel="1">
      <c r="A525" s="64" t="s">
        <v>1</v>
      </c>
      <c r="B525" s="163" t="s">
        <v>662</v>
      </c>
      <c r="C525" s="174" t="s">
        <v>647</v>
      </c>
      <c r="D525" s="68">
        <v>45762</v>
      </c>
      <c r="E525" s="66">
        <f t="shared" si="7"/>
        <v>4</v>
      </c>
      <c r="F525" s="66">
        <f t="shared" si="8"/>
        <v>2025</v>
      </c>
      <c r="G525" s="67">
        <f t="shared" si="9"/>
        <v>45748</v>
      </c>
      <c r="H525" s="26" t="s">
        <v>138</v>
      </c>
      <c r="I525" s="66" t="s">
        <v>139</v>
      </c>
      <c r="J525" s="69" t="s">
        <v>27</v>
      </c>
      <c r="K525" s="69" t="s">
        <v>137</v>
      </c>
      <c r="L525" s="69" t="s">
        <v>664</v>
      </c>
      <c r="M525" s="69" t="s">
        <v>604</v>
      </c>
      <c r="N525" s="71">
        <v>2.39</v>
      </c>
      <c r="O525" s="74">
        <v>0</v>
      </c>
      <c r="P525" s="175">
        <f t="shared" si="10"/>
        <v>70607.350000000035</v>
      </c>
    </row>
    <row r="526" spans="1:16" ht="14.25" hidden="1" customHeight="1" outlineLevel="1">
      <c r="A526" s="64" t="s">
        <v>1</v>
      </c>
      <c r="B526" s="163" t="s">
        <v>662</v>
      </c>
      <c r="C526" s="174" t="s">
        <v>647</v>
      </c>
      <c r="D526" s="68">
        <v>45762</v>
      </c>
      <c r="E526" s="66">
        <f t="shared" si="7"/>
        <v>4</v>
      </c>
      <c r="F526" s="66">
        <f t="shared" si="8"/>
        <v>2025</v>
      </c>
      <c r="G526" s="67">
        <f t="shared" si="9"/>
        <v>45748</v>
      </c>
      <c r="H526" s="26" t="s">
        <v>138</v>
      </c>
      <c r="I526" s="66" t="s">
        <v>139</v>
      </c>
      <c r="J526" s="69" t="s">
        <v>27</v>
      </c>
      <c r="K526" s="69" t="s">
        <v>137</v>
      </c>
      <c r="L526" s="69" t="s">
        <v>664</v>
      </c>
      <c r="M526" s="69" t="s">
        <v>604</v>
      </c>
      <c r="N526" s="71">
        <v>1.18</v>
      </c>
      <c r="O526" s="74">
        <v>0</v>
      </c>
      <c r="P526" s="175">
        <f t="shared" si="10"/>
        <v>70608.530000000028</v>
      </c>
    </row>
    <row r="527" spans="1:16" ht="14.25" hidden="1" customHeight="1" outlineLevel="1">
      <c r="A527" s="64" t="s">
        <v>1</v>
      </c>
      <c r="B527" s="163" t="s">
        <v>662</v>
      </c>
      <c r="C527" s="174" t="s">
        <v>647</v>
      </c>
      <c r="D527" s="68">
        <v>45762</v>
      </c>
      <c r="E527" s="66">
        <f t="shared" si="7"/>
        <v>4</v>
      </c>
      <c r="F527" s="66">
        <f t="shared" si="8"/>
        <v>2025</v>
      </c>
      <c r="G527" s="67">
        <f t="shared" si="9"/>
        <v>45748</v>
      </c>
      <c r="H527" s="26" t="s">
        <v>707</v>
      </c>
      <c r="I527" s="66" t="s">
        <v>851</v>
      </c>
      <c r="J527" s="69" t="s">
        <v>27</v>
      </c>
      <c r="K527" s="69" t="s">
        <v>137</v>
      </c>
      <c r="L527" s="69" t="s">
        <v>666</v>
      </c>
      <c r="M527" s="69" t="s">
        <v>28</v>
      </c>
      <c r="N527" s="71">
        <v>0</v>
      </c>
      <c r="O527" s="74">
        <v>180</v>
      </c>
      <c r="P527" s="175">
        <f t="shared" si="10"/>
        <v>70428.530000000028</v>
      </c>
    </row>
    <row r="528" spans="1:16" ht="14.25" hidden="1" customHeight="1" outlineLevel="1">
      <c r="A528" s="64" t="s">
        <v>1</v>
      </c>
      <c r="B528" s="163" t="s">
        <v>662</v>
      </c>
      <c r="C528" s="174" t="s">
        <v>647</v>
      </c>
      <c r="D528" s="68">
        <v>45762</v>
      </c>
      <c r="E528" s="66">
        <f t="shared" si="7"/>
        <v>4</v>
      </c>
      <c r="F528" s="66">
        <f t="shared" si="8"/>
        <v>2025</v>
      </c>
      <c r="G528" s="67">
        <f t="shared" si="9"/>
        <v>45748</v>
      </c>
      <c r="H528" s="26" t="s">
        <v>45</v>
      </c>
      <c r="I528" s="66" t="s">
        <v>545</v>
      </c>
      <c r="J528" s="69" t="s">
        <v>27</v>
      </c>
      <c r="K528" s="69" t="s">
        <v>137</v>
      </c>
      <c r="L528" s="69" t="s">
        <v>666</v>
      </c>
      <c r="M528" s="69" t="s">
        <v>28</v>
      </c>
      <c r="N528" s="71">
        <v>0</v>
      </c>
      <c r="O528" s="74">
        <v>170.23</v>
      </c>
      <c r="P528" s="175">
        <f t="shared" si="10"/>
        <v>70258.300000000032</v>
      </c>
    </row>
    <row r="529" spans="1:16" ht="14.25" hidden="1" customHeight="1" outlineLevel="1">
      <c r="A529" s="64" t="s">
        <v>1</v>
      </c>
      <c r="B529" s="163" t="s">
        <v>662</v>
      </c>
      <c r="C529" s="174" t="s">
        <v>647</v>
      </c>
      <c r="D529" s="68">
        <v>45762</v>
      </c>
      <c r="E529" s="66">
        <f t="shared" si="7"/>
        <v>4</v>
      </c>
      <c r="F529" s="66">
        <f t="shared" si="8"/>
        <v>2025</v>
      </c>
      <c r="G529" s="67">
        <f t="shared" si="9"/>
        <v>45748</v>
      </c>
      <c r="H529" s="26" t="s">
        <v>44</v>
      </c>
      <c r="I529" s="66" t="s">
        <v>524</v>
      </c>
      <c r="J529" s="69" t="s">
        <v>27</v>
      </c>
      <c r="K529" s="69" t="s">
        <v>137</v>
      </c>
      <c r="L529" s="69" t="s">
        <v>666</v>
      </c>
      <c r="M529" s="69" t="s">
        <v>28</v>
      </c>
      <c r="N529" s="71">
        <v>0</v>
      </c>
      <c r="O529" s="74">
        <v>417.95</v>
      </c>
      <c r="P529" s="175">
        <f t="shared" si="10"/>
        <v>69840.350000000035</v>
      </c>
    </row>
    <row r="530" spans="1:16" ht="14.25" hidden="1" customHeight="1" outlineLevel="1">
      <c r="A530" s="64" t="s">
        <v>1</v>
      </c>
      <c r="B530" s="163" t="s">
        <v>662</v>
      </c>
      <c r="C530" s="174" t="s">
        <v>647</v>
      </c>
      <c r="D530" s="68">
        <v>45762</v>
      </c>
      <c r="E530" s="66">
        <f t="shared" si="7"/>
        <v>4</v>
      </c>
      <c r="F530" s="66">
        <f t="shared" si="8"/>
        <v>2025</v>
      </c>
      <c r="G530" s="67">
        <f t="shared" si="9"/>
        <v>45748</v>
      </c>
      <c r="H530" s="26" t="s">
        <v>582</v>
      </c>
      <c r="I530" s="66" t="s">
        <v>852</v>
      </c>
      <c r="J530" s="69" t="s">
        <v>27</v>
      </c>
      <c r="K530" s="69" t="s">
        <v>137</v>
      </c>
      <c r="L530" s="69" t="s">
        <v>666</v>
      </c>
      <c r="M530" s="69" t="s">
        <v>28</v>
      </c>
      <c r="N530" s="71">
        <v>0</v>
      </c>
      <c r="O530" s="74">
        <v>225</v>
      </c>
      <c r="P530" s="175">
        <f t="shared" si="10"/>
        <v>69615.350000000035</v>
      </c>
    </row>
    <row r="531" spans="1:16" ht="14.25" hidden="1" customHeight="1" outlineLevel="1">
      <c r="A531" s="64" t="s">
        <v>1</v>
      </c>
      <c r="B531" s="163" t="s">
        <v>662</v>
      </c>
      <c r="C531" s="174" t="s">
        <v>647</v>
      </c>
      <c r="D531" s="68">
        <v>45762</v>
      </c>
      <c r="E531" s="66">
        <f t="shared" si="7"/>
        <v>4</v>
      </c>
      <c r="F531" s="66">
        <f t="shared" si="8"/>
        <v>2025</v>
      </c>
      <c r="G531" s="67">
        <f t="shared" si="9"/>
        <v>45748</v>
      </c>
      <c r="H531" s="26" t="s">
        <v>102</v>
      </c>
      <c r="I531" s="66" t="s">
        <v>167</v>
      </c>
      <c r="J531" s="69" t="s">
        <v>27</v>
      </c>
      <c r="K531" s="69" t="s">
        <v>137</v>
      </c>
      <c r="L531" s="69" t="s">
        <v>666</v>
      </c>
      <c r="M531" s="69" t="s">
        <v>28</v>
      </c>
      <c r="N531" s="71">
        <v>0</v>
      </c>
      <c r="O531" s="74">
        <v>171.7</v>
      </c>
      <c r="P531" s="175">
        <f t="shared" si="10"/>
        <v>69443.650000000038</v>
      </c>
    </row>
    <row r="532" spans="1:16" ht="14.25" hidden="1" customHeight="1" outlineLevel="1">
      <c r="A532" s="64" t="s">
        <v>1</v>
      </c>
      <c r="B532" s="163" t="s">
        <v>662</v>
      </c>
      <c r="C532" s="174" t="s">
        <v>647</v>
      </c>
      <c r="D532" s="68">
        <v>45762</v>
      </c>
      <c r="E532" s="66">
        <f t="shared" si="7"/>
        <v>4</v>
      </c>
      <c r="F532" s="66">
        <f t="shared" si="8"/>
        <v>2025</v>
      </c>
      <c r="G532" s="67">
        <f t="shared" si="9"/>
        <v>45748</v>
      </c>
      <c r="H532" s="26" t="s">
        <v>40</v>
      </c>
      <c r="I532" s="66" t="s">
        <v>474</v>
      </c>
      <c r="J532" s="69" t="s">
        <v>27</v>
      </c>
      <c r="K532" s="69" t="s">
        <v>137</v>
      </c>
      <c r="L532" s="69" t="s">
        <v>666</v>
      </c>
      <c r="M532" s="69" t="s">
        <v>28</v>
      </c>
      <c r="N532" s="71">
        <v>0</v>
      </c>
      <c r="O532" s="74">
        <v>15940.94</v>
      </c>
      <c r="P532" s="175">
        <f t="shared" si="10"/>
        <v>53502.710000000036</v>
      </c>
    </row>
    <row r="533" spans="1:16" ht="14.25" hidden="1" customHeight="1" outlineLevel="1">
      <c r="A533" s="64" t="s">
        <v>1</v>
      </c>
      <c r="B533" s="163" t="s">
        <v>662</v>
      </c>
      <c r="C533" s="174" t="s">
        <v>647</v>
      </c>
      <c r="D533" s="68">
        <v>45762</v>
      </c>
      <c r="E533" s="66">
        <f t="shared" ref="E533:E787" si="11">MONTH(D533)</f>
        <v>4</v>
      </c>
      <c r="F533" s="66">
        <f t="shared" ref="F533:F787" si="12">YEAR(D533)</f>
        <v>2025</v>
      </c>
      <c r="G533" s="67">
        <f t="shared" ref="G533:G787" si="13">(E533&amp;"/"&amp;F533)*1</f>
        <v>45748</v>
      </c>
      <c r="H533" s="26" t="s">
        <v>50</v>
      </c>
      <c r="I533" s="66" t="s">
        <v>171</v>
      </c>
      <c r="J533" s="69" t="s">
        <v>27</v>
      </c>
      <c r="K533" s="69" t="s">
        <v>137</v>
      </c>
      <c r="L533" s="69" t="s">
        <v>666</v>
      </c>
      <c r="M533" s="69" t="s">
        <v>28</v>
      </c>
      <c r="N533" s="71">
        <v>0</v>
      </c>
      <c r="O533" s="74">
        <v>1270.48</v>
      </c>
      <c r="P533" s="175">
        <f t="shared" si="10"/>
        <v>52232.230000000032</v>
      </c>
    </row>
    <row r="534" spans="1:16" ht="14.25" hidden="1" customHeight="1" outlineLevel="1">
      <c r="A534" s="64" t="s">
        <v>1</v>
      </c>
      <c r="B534" s="163" t="s">
        <v>662</v>
      </c>
      <c r="C534" s="174" t="s">
        <v>647</v>
      </c>
      <c r="D534" s="68">
        <v>45762</v>
      </c>
      <c r="E534" s="66">
        <f t="shared" si="11"/>
        <v>4</v>
      </c>
      <c r="F534" s="66">
        <f t="shared" si="12"/>
        <v>2025</v>
      </c>
      <c r="G534" s="67">
        <f t="shared" si="13"/>
        <v>45748</v>
      </c>
      <c r="H534" s="26" t="s">
        <v>853</v>
      </c>
      <c r="I534" s="66" t="s">
        <v>854</v>
      </c>
      <c r="J534" s="69" t="s">
        <v>27</v>
      </c>
      <c r="K534" s="69" t="s">
        <v>137</v>
      </c>
      <c r="L534" s="69" t="s">
        <v>666</v>
      </c>
      <c r="M534" s="69" t="s">
        <v>28</v>
      </c>
      <c r="N534" s="71">
        <v>0</v>
      </c>
      <c r="O534" s="74">
        <v>35</v>
      </c>
      <c r="P534" s="175">
        <f t="shared" ref="P534:P788" si="14">P533+N534-O534</f>
        <v>52197.230000000032</v>
      </c>
    </row>
    <row r="535" spans="1:16" ht="14.25" hidden="1" customHeight="1" outlineLevel="1">
      <c r="A535" s="64" t="s">
        <v>1</v>
      </c>
      <c r="B535" s="163" t="s">
        <v>662</v>
      </c>
      <c r="C535" s="174" t="s">
        <v>647</v>
      </c>
      <c r="D535" s="68">
        <v>45762</v>
      </c>
      <c r="E535" s="66">
        <f t="shared" si="11"/>
        <v>4</v>
      </c>
      <c r="F535" s="66">
        <f t="shared" si="12"/>
        <v>2025</v>
      </c>
      <c r="G535" s="67">
        <f t="shared" si="13"/>
        <v>45748</v>
      </c>
      <c r="H535" s="26" t="s">
        <v>37</v>
      </c>
      <c r="I535" s="66" t="s">
        <v>855</v>
      </c>
      <c r="J535" s="69" t="s">
        <v>27</v>
      </c>
      <c r="K535" s="69" t="s">
        <v>137</v>
      </c>
      <c r="L535" s="69" t="s">
        <v>666</v>
      </c>
      <c r="M535" s="69" t="s">
        <v>28</v>
      </c>
      <c r="N535" s="71">
        <v>0</v>
      </c>
      <c r="O535" s="74">
        <v>9789.83</v>
      </c>
      <c r="P535" s="175">
        <f t="shared" si="14"/>
        <v>42407.400000000031</v>
      </c>
    </row>
    <row r="536" spans="1:16" ht="14.25" hidden="1" customHeight="1" outlineLevel="1">
      <c r="A536" s="64" t="s">
        <v>1</v>
      </c>
      <c r="B536" s="163" t="s">
        <v>662</v>
      </c>
      <c r="C536" s="174" t="s">
        <v>647</v>
      </c>
      <c r="D536" s="68">
        <v>45763</v>
      </c>
      <c r="E536" s="66">
        <f t="shared" si="11"/>
        <v>4</v>
      </c>
      <c r="F536" s="66">
        <f t="shared" si="12"/>
        <v>2025</v>
      </c>
      <c r="G536" s="67">
        <f t="shared" si="13"/>
        <v>45748</v>
      </c>
      <c r="H536" s="26" t="s">
        <v>138</v>
      </c>
      <c r="I536" s="66" t="s">
        <v>139</v>
      </c>
      <c r="J536" s="69" t="s">
        <v>27</v>
      </c>
      <c r="K536" s="69" t="s">
        <v>137</v>
      </c>
      <c r="L536" s="69" t="s">
        <v>664</v>
      </c>
      <c r="M536" s="69" t="s">
        <v>604</v>
      </c>
      <c r="N536" s="71">
        <v>0.03</v>
      </c>
      <c r="O536" s="74">
        <v>0</v>
      </c>
      <c r="P536" s="175">
        <f t="shared" si="14"/>
        <v>42407.430000000029</v>
      </c>
    </row>
    <row r="537" spans="1:16" ht="14.25" hidden="1" customHeight="1" outlineLevel="1">
      <c r="A537" s="64" t="s">
        <v>1</v>
      </c>
      <c r="B537" s="163" t="s">
        <v>662</v>
      </c>
      <c r="C537" s="174" t="s">
        <v>647</v>
      </c>
      <c r="D537" s="68">
        <v>45763</v>
      </c>
      <c r="E537" s="66">
        <f t="shared" si="11"/>
        <v>4</v>
      </c>
      <c r="F537" s="66">
        <f t="shared" si="12"/>
        <v>2025</v>
      </c>
      <c r="G537" s="67">
        <f t="shared" si="13"/>
        <v>45748</v>
      </c>
      <c r="H537" s="26" t="s">
        <v>853</v>
      </c>
      <c r="I537" s="66" t="s">
        <v>856</v>
      </c>
      <c r="J537" s="69" t="s">
        <v>27</v>
      </c>
      <c r="K537" s="69" t="s">
        <v>137</v>
      </c>
      <c r="L537" s="69" t="s">
        <v>666</v>
      </c>
      <c r="M537" s="69" t="s">
        <v>28</v>
      </c>
      <c r="N537" s="71">
        <v>0</v>
      </c>
      <c r="O537" s="74">
        <v>90</v>
      </c>
      <c r="P537" s="175">
        <f t="shared" si="14"/>
        <v>42317.430000000029</v>
      </c>
    </row>
    <row r="538" spans="1:16" ht="14.25" hidden="1" customHeight="1" outlineLevel="1">
      <c r="A538" s="64" t="s">
        <v>1</v>
      </c>
      <c r="B538" s="163" t="s">
        <v>662</v>
      </c>
      <c r="C538" s="174" t="s">
        <v>647</v>
      </c>
      <c r="D538" s="68">
        <v>45764</v>
      </c>
      <c r="E538" s="66">
        <f t="shared" si="11"/>
        <v>4</v>
      </c>
      <c r="F538" s="66">
        <f t="shared" si="12"/>
        <v>2025</v>
      </c>
      <c r="G538" s="67">
        <f t="shared" si="13"/>
        <v>45748</v>
      </c>
      <c r="H538" s="26" t="s">
        <v>102</v>
      </c>
      <c r="I538" s="66" t="s">
        <v>129</v>
      </c>
      <c r="J538" s="69" t="s">
        <v>27</v>
      </c>
      <c r="K538" s="69" t="s">
        <v>137</v>
      </c>
      <c r="L538" s="69" t="s">
        <v>666</v>
      </c>
      <c r="M538" s="69" t="s">
        <v>28</v>
      </c>
      <c r="N538" s="71">
        <v>0</v>
      </c>
      <c r="O538" s="74">
        <v>1.65</v>
      </c>
      <c r="P538" s="175">
        <f t="shared" si="14"/>
        <v>42315.780000000028</v>
      </c>
    </row>
    <row r="539" spans="1:16" ht="14.25" hidden="1" customHeight="1" outlineLevel="1">
      <c r="A539" s="64" t="s">
        <v>1</v>
      </c>
      <c r="B539" s="163" t="s">
        <v>662</v>
      </c>
      <c r="C539" s="174" t="s">
        <v>647</v>
      </c>
      <c r="D539" s="68">
        <v>45769</v>
      </c>
      <c r="E539" s="66">
        <f t="shared" si="11"/>
        <v>4</v>
      </c>
      <c r="F539" s="66">
        <f t="shared" si="12"/>
        <v>2025</v>
      </c>
      <c r="G539" s="67">
        <f t="shared" si="13"/>
        <v>45748</v>
      </c>
      <c r="H539" s="26" t="s">
        <v>138</v>
      </c>
      <c r="I539" s="66" t="s">
        <v>139</v>
      </c>
      <c r="J539" s="69" t="s">
        <v>27</v>
      </c>
      <c r="K539" s="69" t="s">
        <v>137</v>
      </c>
      <c r="L539" s="69" t="s">
        <v>664</v>
      </c>
      <c r="M539" s="69" t="s">
        <v>604</v>
      </c>
      <c r="N539" s="71">
        <v>0.22</v>
      </c>
      <c r="O539" s="74">
        <v>0</v>
      </c>
      <c r="P539" s="175">
        <f t="shared" si="14"/>
        <v>42316.000000000029</v>
      </c>
    </row>
    <row r="540" spans="1:16" ht="14.25" hidden="1" customHeight="1" outlineLevel="1">
      <c r="A540" s="64" t="s">
        <v>1</v>
      </c>
      <c r="B540" s="163" t="s">
        <v>662</v>
      </c>
      <c r="C540" s="174" t="s">
        <v>647</v>
      </c>
      <c r="D540" s="68">
        <v>45769</v>
      </c>
      <c r="E540" s="66">
        <f t="shared" si="11"/>
        <v>4</v>
      </c>
      <c r="F540" s="66">
        <f t="shared" si="12"/>
        <v>2025</v>
      </c>
      <c r="G540" s="67">
        <f t="shared" si="13"/>
        <v>45748</v>
      </c>
      <c r="H540" s="26" t="s">
        <v>138</v>
      </c>
      <c r="I540" s="66" t="s">
        <v>139</v>
      </c>
      <c r="J540" s="69" t="s">
        <v>27</v>
      </c>
      <c r="K540" s="69" t="s">
        <v>137</v>
      </c>
      <c r="L540" s="69" t="s">
        <v>664</v>
      </c>
      <c r="M540" s="69" t="s">
        <v>604</v>
      </c>
      <c r="N540" s="71">
        <v>0.76</v>
      </c>
      <c r="O540" s="74">
        <v>0</v>
      </c>
      <c r="P540" s="175">
        <f t="shared" si="14"/>
        <v>42316.760000000031</v>
      </c>
    </row>
    <row r="541" spans="1:16" ht="14.25" hidden="1" customHeight="1" outlineLevel="1">
      <c r="A541" s="64" t="s">
        <v>1</v>
      </c>
      <c r="B541" s="163" t="s">
        <v>662</v>
      </c>
      <c r="C541" s="174" t="s">
        <v>647</v>
      </c>
      <c r="D541" s="68">
        <v>45769</v>
      </c>
      <c r="E541" s="66">
        <f t="shared" si="11"/>
        <v>4</v>
      </c>
      <c r="F541" s="66">
        <f t="shared" si="12"/>
        <v>2025</v>
      </c>
      <c r="G541" s="67">
        <f t="shared" si="13"/>
        <v>45748</v>
      </c>
      <c r="H541" s="26" t="s">
        <v>102</v>
      </c>
      <c r="I541" s="66" t="s">
        <v>129</v>
      </c>
      <c r="J541" s="69" t="s">
        <v>27</v>
      </c>
      <c r="K541" s="69" t="s">
        <v>137</v>
      </c>
      <c r="L541" s="69" t="s">
        <v>666</v>
      </c>
      <c r="M541" s="69" t="s">
        <v>28</v>
      </c>
      <c r="N541" s="71">
        <v>0</v>
      </c>
      <c r="O541" s="74">
        <v>1.65</v>
      </c>
      <c r="P541" s="175">
        <f t="shared" si="14"/>
        <v>42315.11000000003</v>
      </c>
    </row>
    <row r="542" spans="1:16" ht="14.25" hidden="1" customHeight="1" outlineLevel="1">
      <c r="A542" s="64" t="s">
        <v>1</v>
      </c>
      <c r="B542" s="163" t="s">
        <v>662</v>
      </c>
      <c r="C542" s="174" t="s">
        <v>647</v>
      </c>
      <c r="D542" s="68">
        <v>45769</v>
      </c>
      <c r="E542" s="66">
        <f t="shared" si="11"/>
        <v>4</v>
      </c>
      <c r="F542" s="66">
        <f t="shared" si="12"/>
        <v>2025</v>
      </c>
      <c r="G542" s="67">
        <f t="shared" si="13"/>
        <v>45748</v>
      </c>
      <c r="H542" s="26" t="s">
        <v>50</v>
      </c>
      <c r="I542" s="66" t="s">
        <v>171</v>
      </c>
      <c r="J542" s="69" t="s">
        <v>27</v>
      </c>
      <c r="K542" s="69" t="s">
        <v>137</v>
      </c>
      <c r="L542" s="69" t="s">
        <v>666</v>
      </c>
      <c r="M542" s="69" t="s">
        <v>28</v>
      </c>
      <c r="N542" s="71">
        <v>0</v>
      </c>
      <c r="O542" s="74">
        <v>2544.6</v>
      </c>
      <c r="P542" s="175">
        <f t="shared" si="14"/>
        <v>39770.510000000031</v>
      </c>
    </row>
    <row r="543" spans="1:16" ht="14.25" hidden="1" customHeight="1" outlineLevel="1">
      <c r="A543" s="64" t="s">
        <v>1</v>
      </c>
      <c r="B543" s="163" t="s">
        <v>662</v>
      </c>
      <c r="C543" s="174" t="s">
        <v>647</v>
      </c>
      <c r="D543" s="68">
        <v>45771</v>
      </c>
      <c r="E543" s="66">
        <f t="shared" si="11"/>
        <v>4</v>
      </c>
      <c r="F543" s="66">
        <f t="shared" si="12"/>
        <v>2025</v>
      </c>
      <c r="G543" s="67">
        <f t="shared" si="13"/>
        <v>45748</v>
      </c>
      <c r="H543" s="26" t="s">
        <v>17</v>
      </c>
      <c r="I543" s="66" t="s">
        <v>17</v>
      </c>
      <c r="J543" s="69" t="s">
        <v>27</v>
      </c>
      <c r="K543" s="69" t="s">
        <v>137</v>
      </c>
      <c r="L543" s="69" t="s">
        <v>666</v>
      </c>
      <c r="M543" s="69" t="s">
        <v>604</v>
      </c>
      <c r="N543" s="71">
        <v>7698.89</v>
      </c>
      <c r="O543" s="74">
        <v>0</v>
      </c>
      <c r="P543" s="175">
        <f t="shared" si="14"/>
        <v>47469.400000000031</v>
      </c>
    </row>
    <row r="544" spans="1:16" ht="14.25" customHeight="1" outlineLevel="1">
      <c r="A544" s="64" t="s">
        <v>1</v>
      </c>
      <c r="B544" s="163" t="s">
        <v>662</v>
      </c>
      <c r="C544" s="174" t="s">
        <v>647</v>
      </c>
      <c r="D544" s="68">
        <v>45772</v>
      </c>
      <c r="E544" s="66">
        <f t="shared" si="11"/>
        <v>4</v>
      </c>
      <c r="F544" s="66">
        <f t="shared" si="12"/>
        <v>2025</v>
      </c>
      <c r="G544" s="67">
        <f t="shared" si="13"/>
        <v>45748</v>
      </c>
      <c r="H544" s="26" t="s">
        <v>667</v>
      </c>
      <c r="I544" s="66" t="s">
        <v>857</v>
      </c>
      <c r="J544" s="69" t="s">
        <v>27</v>
      </c>
      <c r="K544" s="69" t="s">
        <v>137</v>
      </c>
      <c r="L544" s="69" t="s">
        <v>666</v>
      </c>
      <c r="M544" s="69" t="s">
        <v>604</v>
      </c>
      <c r="N544" s="71">
        <v>1250</v>
      </c>
      <c r="O544" s="74">
        <v>0</v>
      </c>
      <c r="P544" s="175">
        <f t="shared" si="14"/>
        <v>48719.400000000031</v>
      </c>
    </row>
    <row r="545" spans="1:16" ht="14.25" customHeight="1" outlineLevel="1">
      <c r="A545" s="64" t="s">
        <v>1</v>
      </c>
      <c r="B545" s="163" t="s">
        <v>662</v>
      </c>
      <c r="C545" s="174" t="s">
        <v>647</v>
      </c>
      <c r="D545" s="68">
        <v>45772</v>
      </c>
      <c r="E545" s="66">
        <f t="shared" si="11"/>
        <v>4</v>
      </c>
      <c r="F545" s="66">
        <f t="shared" si="12"/>
        <v>2025</v>
      </c>
      <c r="G545" s="67">
        <f t="shared" si="13"/>
        <v>45748</v>
      </c>
      <c r="H545" s="26" t="s">
        <v>667</v>
      </c>
      <c r="I545" s="66" t="s">
        <v>858</v>
      </c>
      <c r="J545" s="69" t="s">
        <v>27</v>
      </c>
      <c r="K545" s="69" t="s">
        <v>137</v>
      </c>
      <c r="L545" s="69" t="s">
        <v>666</v>
      </c>
      <c r="M545" s="69" t="s">
        <v>604</v>
      </c>
      <c r="N545" s="71">
        <v>1500</v>
      </c>
      <c r="O545" s="74">
        <v>0</v>
      </c>
      <c r="P545" s="175">
        <f t="shared" si="14"/>
        <v>50219.400000000031</v>
      </c>
    </row>
    <row r="546" spans="1:16" ht="14.25" customHeight="1" outlineLevel="1">
      <c r="A546" s="64" t="s">
        <v>1</v>
      </c>
      <c r="B546" s="163" t="s">
        <v>662</v>
      </c>
      <c r="C546" s="174" t="s">
        <v>647</v>
      </c>
      <c r="D546" s="68">
        <v>45772</v>
      </c>
      <c r="E546" s="66">
        <f t="shared" si="11"/>
        <v>4</v>
      </c>
      <c r="F546" s="66">
        <f t="shared" si="12"/>
        <v>2025</v>
      </c>
      <c r="G546" s="67">
        <f t="shared" si="13"/>
        <v>45748</v>
      </c>
      <c r="H546" s="26" t="s">
        <v>667</v>
      </c>
      <c r="I546" s="66" t="s">
        <v>859</v>
      </c>
      <c r="J546" s="69" t="s">
        <v>27</v>
      </c>
      <c r="K546" s="69" t="s">
        <v>137</v>
      </c>
      <c r="L546" s="69" t="s">
        <v>666</v>
      </c>
      <c r="M546" s="69" t="s">
        <v>604</v>
      </c>
      <c r="N546" s="71">
        <v>1500</v>
      </c>
      <c r="O546" s="74">
        <v>0</v>
      </c>
      <c r="P546" s="175">
        <f t="shared" si="14"/>
        <v>51719.400000000031</v>
      </c>
    </row>
    <row r="547" spans="1:16" ht="14.25" customHeight="1" outlineLevel="1">
      <c r="A547" s="64" t="s">
        <v>1</v>
      </c>
      <c r="B547" s="163" t="s">
        <v>662</v>
      </c>
      <c r="C547" s="174" t="s">
        <v>647</v>
      </c>
      <c r="D547" s="68">
        <v>45772</v>
      </c>
      <c r="E547" s="66">
        <f t="shared" si="11"/>
        <v>4</v>
      </c>
      <c r="F547" s="66">
        <f t="shared" si="12"/>
        <v>2025</v>
      </c>
      <c r="G547" s="67">
        <f t="shared" si="13"/>
        <v>45748</v>
      </c>
      <c r="H547" s="26" t="s">
        <v>667</v>
      </c>
      <c r="I547" s="66" t="s">
        <v>860</v>
      </c>
      <c r="J547" s="69" t="s">
        <v>27</v>
      </c>
      <c r="K547" s="69" t="s">
        <v>137</v>
      </c>
      <c r="L547" s="69" t="s">
        <v>666</v>
      </c>
      <c r="M547" s="69" t="s">
        <v>604</v>
      </c>
      <c r="N547" s="71">
        <v>1400</v>
      </c>
      <c r="O547" s="74">
        <v>0</v>
      </c>
      <c r="P547" s="175">
        <f t="shared" si="14"/>
        <v>53119.400000000031</v>
      </c>
    </row>
    <row r="548" spans="1:16" ht="14.25" customHeight="1" outlineLevel="1">
      <c r="A548" s="64" t="s">
        <v>1</v>
      </c>
      <c r="B548" s="163" t="s">
        <v>662</v>
      </c>
      <c r="C548" s="174" t="s">
        <v>647</v>
      </c>
      <c r="D548" s="68">
        <v>45772</v>
      </c>
      <c r="E548" s="66">
        <f t="shared" si="11"/>
        <v>4</v>
      </c>
      <c r="F548" s="66">
        <f t="shared" si="12"/>
        <v>2025</v>
      </c>
      <c r="G548" s="67">
        <f t="shared" si="13"/>
        <v>45748</v>
      </c>
      <c r="H548" s="26" t="s">
        <v>667</v>
      </c>
      <c r="I548" s="66" t="s">
        <v>861</v>
      </c>
      <c r="J548" s="69" t="s">
        <v>27</v>
      </c>
      <c r="K548" s="69" t="s">
        <v>137</v>
      </c>
      <c r="L548" s="69" t="s">
        <v>666</v>
      </c>
      <c r="M548" s="69" t="s">
        <v>604</v>
      </c>
      <c r="N548" s="71">
        <v>1450</v>
      </c>
      <c r="O548" s="74">
        <v>0</v>
      </c>
      <c r="P548" s="175">
        <f t="shared" si="14"/>
        <v>54569.400000000031</v>
      </c>
    </row>
    <row r="549" spans="1:16" ht="14.25" customHeight="1" outlineLevel="1">
      <c r="A549" s="64" t="s">
        <v>1</v>
      </c>
      <c r="B549" s="163" t="s">
        <v>662</v>
      </c>
      <c r="C549" s="174" t="s">
        <v>647</v>
      </c>
      <c r="D549" s="68">
        <v>45772</v>
      </c>
      <c r="E549" s="66">
        <f t="shared" si="11"/>
        <v>4</v>
      </c>
      <c r="F549" s="66">
        <f t="shared" si="12"/>
        <v>2025</v>
      </c>
      <c r="G549" s="67">
        <f t="shared" si="13"/>
        <v>45748</v>
      </c>
      <c r="H549" s="26" t="s">
        <v>667</v>
      </c>
      <c r="I549" s="66" t="s">
        <v>862</v>
      </c>
      <c r="J549" s="69" t="s">
        <v>27</v>
      </c>
      <c r="K549" s="69" t="s">
        <v>137</v>
      </c>
      <c r="L549" s="69" t="s">
        <v>666</v>
      </c>
      <c r="M549" s="69" t="s">
        <v>604</v>
      </c>
      <c r="N549" s="71">
        <v>1830</v>
      </c>
      <c r="O549" s="74">
        <v>0</v>
      </c>
      <c r="P549" s="175">
        <f t="shared" si="14"/>
        <v>56399.400000000031</v>
      </c>
    </row>
    <row r="550" spans="1:16" ht="14.25" customHeight="1" outlineLevel="1">
      <c r="A550" s="64" t="s">
        <v>1</v>
      </c>
      <c r="B550" s="163" t="s">
        <v>662</v>
      </c>
      <c r="C550" s="174" t="s">
        <v>647</v>
      </c>
      <c r="D550" s="68">
        <v>45772</v>
      </c>
      <c r="E550" s="66">
        <f t="shared" si="11"/>
        <v>4</v>
      </c>
      <c r="F550" s="66">
        <f t="shared" si="12"/>
        <v>2025</v>
      </c>
      <c r="G550" s="67">
        <f t="shared" si="13"/>
        <v>45748</v>
      </c>
      <c r="H550" s="26" t="s">
        <v>667</v>
      </c>
      <c r="I550" s="66" t="s">
        <v>863</v>
      </c>
      <c r="J550" s="69" t="s">
        <v>27</v>
      </c>
      <c r="K550" s="69" t="s">
        <v>137</v>
      </c>
      <c r="L550" s="69" t="s">
        <v>666</v>
      </c>
      <c r="M550" s="69" t="s">
        <v>604</v>
      </c>
      <c r="N550" s="71">
        <v>1900</v>
      </c>
      <c r="O550" s="74">
        <v>0</v>
      </c>
      <c r="P550" s="175">
        <f t="shared" si="14"/>
        <v>58299.400000000031</v>
      </c>
    </row>
    <row r="551" spans="1:16" ht="14.25" customHeight="1" outlineLevel="1">
      <c r="A551" s="64" t="s">
        <v>1</v>
      </c>
      <c r="B551" s="163" t="s">
        <v>662</v>
      </c>
      <c r="C551" s="174" t="s">
        <v>647</v>
      </c>
      <c r="D551" s="68">
        <v>45772</v>
      </c>
      <c r="E551" s="66">
        <f t="shared" si="11"/>
        <v>4</v>
      </c>
      <c r="F551" s="66">
        <f t="shared" si="12"/>
        <v>2025</v>
      </c>
      <c r="G551" s="67">
        <f t="shared" si="13"/>
        <v>45748</v>
      </c>
      <c r="H551" s="26" t="s">
        <v>667</v>
      </c>
      <c r="I551" s="66" t="s">
        <v>864</v>
      </c>
      <c r="J551" s="69" t="s">
        <v>27</v>
      </c>
      <c r="K551" s="69" t="s">
        <v>137</v>
      </c>
      <c r="L551" s="69" t="s">
        <v>666</v>
      </c>
      <c r="M551" s="69" t="s">
        <v>604</v>
      </c>
      <c r="N551" s="71">
        <v>2000</v>
      </c>
      <c r="O551" s="74">
        <v>0</v>
      </c>
      <c r="P551" s="175">
        <f t="shared" si="14"/>
        <v>60299.400000000031</v>
      </c>
    </row>
    <row r="552" spans="1:16" ht="14.25" customHeight="1" outlineLevel="1">
      <c r="A552" s="64" t="s">
        <v>1</v>
      </c>
      <c r="B552" s="163" t="s">
        <v>662</v>
      </c>
      <c r="C552" s="174" t="s">
        <v>647</v>
      </c>
      <c r="D552" s="68">
        <v>45772</v>
      </c>
      <c r="E552" s="66">
        <f t="shared" si="11"/>
        <v>4</v>
      </c>
      <c r="F552" s="66">
        <f t="shared" si="12"/>
        <v>2025</v>
      </c>
      <c r="G552" s="67">
        <f t="shared" si="13"/>
        <v>45748</v>
      </c>
      <c r="H552" s="26" t="s">
        <v>667</v>
      </c>
      <c r="I552" s="66" t="s">
        <v>865</v>
      </c>
      <c r="J552" s="69" t="s">
        <v>27</v>
      </c>
      <c r="K552" s="69" t="s">
        <v>137</v>
      </c>
      <c r="L552" s="69" t="s">
        <v>666</v>
      </c>
      <c r="M552" s="69" t="s">
        <v>604</v>
      </c>
      <c r="N552" s="71">
        <v>2000</v>
      </c>
      <c r="O552" s="74">
        <v>0</v>
      </c>
      <c r="P552" s="175">
        <f t="shared" si="14"/>
        <v>62299.400000000031</v>
      </c>
    </row>
    <row r="553" spans="1:16" ht="14.25" customHeight="1" outlineLevel="1">
      <c r="A553" s="64" t="s">
        <v>1</v>
      </c>
      <c r="B553" s="163" t="s">
        <v>662</v>
      </c>
      <c r="C553" s="174" t="s">
        <v>647</v>
      </c>
      <c r="D553" s="68">
        <v>45772</v>
      </c>
      <c r="E553" s="66">
        <f t="shared" si="11"/>
        <v>4</v>
      </c>
      <c r="F553" s="66">
        <f t="shared" si="12"/>
        <v>2025</v>
      </c>
      <c r="G553" s="67">
        <f t="shared" si="13"/>
        <v>45748</v>
      </c>
      <c r="H553" s="26" t="s">
        <v>667</v>
      </c>
      <c r="I553" s="66" t="s">
        <v>866</v>
      </c>
      <c r="J553" s="69" t="s">
        <v>27</v>
      </c>
      <c r="K553" s="69" t="s">
        <v>137</v>
      </c>
      <c r="L553" s="69" t="s">
        <v>666</v>
      </c>
      <c r="M553" s="69" t="s">
        <v>604</v>
      </c>
      <c r="N553" s="71">
        <v>1600</v>
      </c>
      <c r="O553" s="74">
        <v>0</v>
      </c>
      <c r="P553" s="175">
        <f t="shared" si="14"/>
        <v>63899.400000000031</v>
      </c>
    </row>
    <row r="554" spans="1:16" ht="14.25" customHeight="1" outlineLevel="1">
      <c r="A554" s="64" t="s">
        <v>1</v>
      </c>
      <c r="B554" s="163" t="s">
        <v>662</v>
      </c>
      <c r="C554" s="174" t="s">
        <v>647</v>
      </c>
      <c r="D554" s="68">
        <v>45772</v>
      </c>
      <c r="E554" s="66">
        <f t="shared" si="11"/>
        <v>4</v>
      </c>
      <c r="F554" s="66">
        <f t="shared" si="12"/>
        <v>2025</v>
      </c>
      <c r="G554" s="67">
        <f t="shared" si="13"/>
        <v>45748</v>
      </c>
      <c r="H554" s="26" t="s">
        <v>667</v>
      </c>
      <c r="I554" s="66" t="s">
        <v>867</v>
      </c>
      <c r="J554" s="69" t="s">
        <v>27</v>
      </c>
      <c r="K554" s="69" t="s">
        <v>137</v>
      </c>
      <c r="L554" s="69" t="s">
        <v>666</v>
      </c>
      <c r="M554" s="69" t="s">
        <v>604</v>
      </c>
      <c r="N554" s="71">
        <v>2000</v>
      </c>
      <c r="O554" s="74">
        <v>0</v>
      </c>
      <c r="P554" s="175">
        <f t="shared" si="14"/>
        <v>65899.400000000023</v>
      </c>
    </row>
    <row r="555" spans="1:16" ht="14.25" customHeight="1" outlineLevel="1">
      <c r="A555" s="64" t="s">
        <v>1</v>
      </c>
      <c r="B555" s="163" t="s">
        <v>662</v>
      </c>
      <c r="C555" s="174" t="s">
        <v>647</v>
      </c>
      <c r="D555" s="68">
        <v>45772</v>
      </c>
      <c r="E555" s="66">
        <f t="shared" si="11"/>
        <v>4</v>
      </c>
      <c r="F555" s="66">
        <f t="shared" si="12"/>
        <v>2025</v>
      </c>
      <c r="G555" s="67">
        <f t="shared" si="13"/>
        <v>45748</v>
      </c>
      <c r="H555" s="26" t="s">
        <v>667</v>
      </c>
      <c r="I555" s="66" t="s">
        <v>868</v>
      </c>
      <c r="J555" s="69" t="s">
        <v>27</v>
      </c>
      <c r="K555" s="69" t="s">
        <v>137</v>
      </c>
      <c r="L555" s="69" t="s">
        <v>666</v>
      </c>
      <c r="M555" s="69" t="s">
        <v>604</v>
      </c>
      <c r="N555" s="71">
        <v>2000</v>
      </c>
      <c r="O555" s="74">
        <v>0</v>
      </c>
      <c r="P555" s="175">
        <f t="shared" si="14"/>
        <v>67899.400000000023</v>
      </c>
    </row>
    <row r="556" spans="1:16" ht="14.25" customHeight="1" outlineLevel="1">
      <c r="A556" s="64" t="s">
        <v>1</v>
      </c>
      <c r="B556" s="163" t="s">
        <v>662</v>
      </c>
      <c r="C556" s="174" t="s">
        <v>647</v>
      </c>
      <c r="D556" s="68">
        <v>45772</v>
      </c>
      <c r="E556" s="66">
        <f t="shared" si="11"/>
        <v>4</v>
      </c>
      <c r="F556" s="66">
        <f t="shared" si="12"/>
        <v>2025</v>
      </c>
      <c r="G556" s="67">
        <f t="shared" si="13"/>
        <v>45748</v>
      </c>
      <c r="H556" s="26" t="s">
        <v>667</v>
      </c>
      <c r="I556" s="66" t="s">
        <v>869</v>
      </c>
      <c r="J556" s="69" t="s">
        <v>27</v>
      </c>
      <c r="K556" s="69" t="s">
        <v>137</v>
      </c>
      <c r="L556" s="69" t="s">
        <v>666</v>
      </c>
      <c r="M556" s="69" t="s">
        <v>604</v>
      </c>
      <c r="N556" s="71">
        <v>580</v>
      </c>
      <c r="O556" s="74">
        <v>0</v>
      </c>
      <c r="P556" s="175">
        <f t="shared" si="14"/>
        <v>68479.400000000023</v>
      </c>
    </row>
    <row r="557" spans="1:16" ht="14.25" customHeight="1" outlineLevel="1">
      <c r="A557" s="64" t="s">
        <v>1</v>
      </c>
      <c r="B557" s="163" t="s">
        <v>662</v>
      </c>
      <c r="C557" s="174" t="s">
        <v>647</v>
      </c>
      <c r="D557" s="68">
        <v>45772</v>
      </c>
      <c r="E557" s="66">
        <f t="shared" si="11"/>
        <v>4</v>
      </c>
      <c r="F557" s="66">
        <f t="shared" si="12"/>
        <v>2025</v>
      </c>
      <c r="G557" s="67">
        <f t="shared" si="13"/>
        <v>45748</v>
      </c>
      <c r="H557" s="26" t="s">
        <v>667</v>
      </c>
      <c r="I557" s="66" t="s">
        <v>870</v>
      </c>
      <c r="J557" s="69" t="s">
        <v>27</v>
      </c>
      <c r="K557" s="69" t="s">
        <v>137</v>
      </c>
      <c r="L557" s="69" t="s">
        <v>666</v>
      </c>
      <c r="M557" s="69" t="s">
        <v>604</v>
      </c>
      <c r="N557" s="71">
        <v>200</v>
      </c>
      <c r="O557" s="74">
        <v>0</v>
      </c>
      <c r="P557" s="175">
        <f t="shared" si="14"/>
        <v>68679.400000000023</v>
      </c>
    </row>
    <row r="558" spans="1:16" ht="14.25" hidden="1" customHeight="1" outlineLevel="1">
      <c r="A558" s="64" t="s">
        <v>1</v>
      </c>
      <c r="B558" s="163" t="s">
        <v>662</v>
      </c>
      <c r="C558" s="174" t="s">
        <v>647</v>
      </c>
      <c r="D558" s="68">
        <v>45772</v>
      </c>
      <c r="E558" s="66">
        <f t="shared" si="11"/>
        <v>4</v>
      </c>
      <c r="F558" s="66">
        <f t="shared" si="12"/>
        <v>2025</v>
      </c>
      <c r="G558" s="67">
        <f t="shared" si="13"/>
        <v>45748</v>
      </c>
      <c r="H558" s="26" t="s">
        <v>730</v>
      </c>
      <c r="I558" s="66" t="s">
        <v>871</v>
      </c>
      <c r="J558" s="69" t="s">
        <v>27</v>
      </c>
      <c r="K558" s="69" t="s">
        <v>137</v>
      </c>
      <c r="L558" s="69" t="s">
        <v>666</v>
      </c>
      <c r="M558" s="69" t="s">
        <v>604</v>
      </c>
      <c r="N558" s="71">
        <v>500</v>
      </c>
      <c r="O558" s="74">
        <v>0</v>
      </c>
      <c r="P558" s="175">
        <f t="shared" si="14"/>
        <v>69179.400000000023</v>
      </c>
    </row>
    <row r="559" spans="1:16" ht="14.25" customHeight="1" outlineLevel="1">
      <c r="A559" s="64" t="s">
        <v>1</v>
      </c>
      <c r="B559" s="163" t="s">
        <v>662</v>
      </c>
      <c r="C559" s="174" t="s">
        <v>647</v>
      </c>
      <c r="D559" s="68">
        <v>45775</v>
      </c>
      <c r="E559" s="66">
        <f t="shared" si="11"/>
        <v>4</v>
      </c>
      <c r="F559" s="66">
        <f t="shared" si="12"/>
        <v>2025</v>
      </c>
      <c r="G559" s="67">
        <f t="shared" si="13"/>
        <v>45748</v>
      </c>
      <c r="H559" s="26" t="s">
        <v>667</v>
      </c>
      <c r="I559" s="66" t="s">
        <v>872</v>
      </c>
      <c r="J559" s="69" t="s">
        <v>27</v>
      </c>
      <c r="K559" s="69" t="s">
        <v>137</v>
      </c>
      <c r="L559" s="69" t="s">
        <v>666</v>
      </c>
      <c r="M559" s="69" t="s">
        <v>604</v>
      </c>
      <c r="N559" s="71">
        <v>2000</v>
      </c>
      <c r="O559" s="74">
        <v>0</v>
      </c>
      <c r="P559" s="175">
        <f t="shared" si="14"/>
        <v>71179.400000000023</v>
      </c>
    </row>
    <row r="560" spans="1:16" ht="14.25" customHeight="1" outlineLevel="1">
      <c r="A560" s="64" t="s">
        <v>1</v>
      </c>
      <c r="B560" s="163" t="s">
        <v>662</v>
      </c>
      <c r="C560" s="174" t="s">
        <v>647</v>
      </c>
      <c r="D560" s="68">
        <v>45775</v>
      </c>
      <c r="E560" s="66">
        <f t="shared" si="11"/>
        <v>4</v>
      </c>
      <c r="F560" s="66">
        <f t="shared" si="12"/>
        <v>2025</v>
      </c>
      <c r="G560" s="67">
        <f t="shared" si="13"/>
        <v>45748</v>
      </c>
      <c r="H560" s="26" t="s">
        <v>667</v>
      </c>
      <c r="I560" s="66" t="s">
        <v>873</v>
      </c>
      <c r="J560" s="69" t="s">
        <v>27</v>
      </c>
      <c r="K560" s="69" t="s">
        <v>137</v>
      </c>
      <c r="L560" s="69" t="s">
        <v>666</v>
      </c>
      <c r="M560" s="69" t="s">
        <v>604</v>
      </c>
      <c r="N560" s="71">
        <v>2000</v>
      </c>
      <c r="O560" s="74">
        <v>0</v>
      </c>
      <c r="P560" s="175">
        <f t="shared" si="14"/>
        <v>73179.400000000023</v>
      </c>
    </row>
    <row r="561" spans="1:16" ht="14.25" customHeight="1" outlineLevel="1">
      <c r="A561" s="64" t="s">
        <v>1</v>
      </c>
      <c r="B561" s="163" t="s">
        <v>662</v>
      </c>
      <c r="C561" s="174" t="s">
        <v>647</v>
      </c>
      <c r="D561" s="68">
        <v>45775</v>
      </c>
      <c r="E561" s="66">
        <f t="shared" si="11"/>
        <v>4</v>
      </c>
      <c r="F561" s="66">
        <f t="shared" si="12"/>
        <v>2025</v>
      </c>
      <c r="G561" s="67">
        <f t="shared" si="13"/>
        <v>45748</v>
      </c>
      <c r="H561" s="26" t="s">
        <v>667</v>
      </c>
      <c r="I561" s="66" t="s">
        <v>874</v>
      </c>
      <c r="J561" s="69" t="s">
        <v>27</v>
      </c>
      <c r="K561" s="69" t="s">
        <v>137</v>
      </c>
      <c r="L561" s="69" t="s">
        <v>666</v>
      </c>
      <c r="M561" s="69" t="s">
        <v>604</v>
      </c>
      <c r="N561" s="71">
        <v>1950</v>
      </c>
      <c r="O561" s="74">
        <v>0</v>
      </c>
      <c r="P561" s="175">
        <f t="shared" si="14"/>
        <v>75129.400000000023</v>
      </c>
    </row>
    <row r="562" spans="1:16" ht="14.25" customHeight="1" outlineLevel="1">
      <c r="A562" s="64" t="s">
        <v>1</v>
      </c>
      <c r="B562" s="163" t="s">
        <v>662</v>
      </c>
      <c r="C562" s="174" t="s">
        <v>647</v>
      </c>
      <c r="D562" s="68">
        <v>45775</v>
      </c>
      <c r="E562" s="66">
        <f t="shared" si="11"/>
        <v>4</v>
      </c>
      <c r="F562" s="66">
        <f t="shared" si="12"/>
        <v>2025</v>
      </c>
      <c r="G562" s="67">
        <f t="shared" si="13"/>
        <v>45748</v>
      </c>
      <c r="H562" s="26" t="s">
        <v>667</v>
      </c>
      <c r="I562" s="66" t="s">
        <v>875</v>
      </c>
      <c r="J562" s="69" t="s">
        <v>27</v>
      </c>
      <c r="K562" s="69" t="s">
        <v>137</v>
      </c>
      <c r="L562" s="69" t="s">
        <v>666</v>
      </c>
      <c r="M562" s="69" t="s">
        <v>604</v>
      </c>
      <c r="N562" s="71">
        <v>2000</v>
      </c>
      <c r="O562" s="74">
        <v>0</v>
      </c>
      <c r="P562" s="175">
        <f t="shared" si="14"/>
        <v>77129.400000000023</v>
      </c>
    </row>
    <row r="563" spans="1:16" ht="14.25" customHeight="1" outlineLevel="1">
      <c r="A563" s="64" t="s">
        <v>1</v>
      </c>
      <c r="B563" s="163" t="s">
        <v>662</v>
      </c>
      <c r="C563" s="174" t="s">
        <v>647</v>
      </c>
      <c r="D563" s="68">
        <v>45775</v>
      </c>
      <c r="E563" s="66">
        <f t="shared" si="11"/>
        <v>4</v>
      </c>
      <c r="F563" s="66">
        <f t="shared" si="12"/>
        <v>2025</v>
      </c>
      <c r="G563" s="67">
        <f t="shared" si="13"/>
        <v>45748</v>
      </c>
      <c r="H563" s="26" t="s">
        <v>667</v>
      </c>
      <c r="I563" s="66" t="s">
        <v>876</v>
      </c>
      <c r="J563" s="69" t="s">
        <v>27</v>
      </c>
      <c r="K563" s="69" t="s">
        <v>137</v>
      </c>
      <c r="L563" s="69" t="s">
        <v>666</v>
      </c>
      <c r="M563" s="69" t="s">
        <v>604</v>
      </c>
      <c r="N563" s="71">
        <v>2000</v>
      </c>
      <c r="O563" s="74">
        <v>0</v>
      </c>
      <c r="P563" s="175">
        <f t="shared" si="14"/>
        <v>79129.400000000023</v>
      </c>
    </row>
    <row r="564" spans="1:16" ht="14.25" customHeight="1" outlineLevel="1">
      <c r="A564" s="64" t="s">
        <v>1</v>
      </c>
      <c r="B564" s="163" t="s">
        <v>662</v>
      </c>
      <c r="C564" s="174" t="s">
        <v>647</v>
      </c>
      <c r="D564" s="68">
        <v>45775</v>
      </c>
      <c r="E564" s="66">
        <f t="shared" si="11"/>
        <v>4</v>
      </c>
      <c r="F564" s="66">
        <f t="shared" si="12"/>
        <v>2025</v>
      </c>
      <c r="G564" s="67">
        <f t="shared" si="13"/>
        <v>45748</v>
      </c>
      <c r="H564" s="26" t="s">
        <v>667</v>
      </c>
      <c r="I564" s="66" t="s">
        <v>877</v>
      </c>
      <c r="J564" s="69" t="s">
        <v>27</v>
      </c>
      <c r="K564" s="69" t="s">
        <v>137</v>
      </c>
      <c r="L564" s="69" t="s">
        <v>666</v>
      </c>
      <c r="M564" s="69" t="s">
        <v>604</v>
      </c>
      <c r="N564" s="71">
        <v>2000</v>
      </c>
      <c r="O564" s="74">
        <v>0</v>
      </c>
      <c r="P564" s="175">
        <f t="shared" si="14"/>
        <v>81129.400000000023</v>
      </c>
    </row>
    <row r="565" spans="1:16" ht="14.25" customHeight="1" outlineLevel="1">
      <c r="A565" s="64" t="s">
        <v>1</v>
      </c>
      <c r="B565" s="163" t="s">
        <v>662</v>
      </c>
      <c r="C565" s="174" t="s">
        <v>647</v>
      </c>
      <c r="D565" s="68">
        <v>45775</v>
      </c>
      <c r="E565" s="66">
        <f t="shared" si="11"/>
        <v>4</v>
      </c>
      <c r="F565" s="66">
        <f t="shared" si="12"/>
        <v>2025</v>
      </c>
      <c r="G565" s="67">
        <f t="shared" si="13"/>
        <v>45748</v>
      </c>
      <c r="H565" s="26" t="s">
        <v>667</v>
      </c>
      <c r="I565" s="66" t="s">
        <v>878</v>
      </c>
      <c r="J565" s="69" t="s">
        <v>27</v>
      </c>
      <c r="K565" s="69" t="s">
        <v>137</v>
      </c>
      <c r="L565" s="69" t="s">
        <v>666</v>
      </c>
      <c r="M565" s="69" t="s">
        <v>604</v>
      </c>
      <c r="N565" s="71">
        <v>2000</v>
      </c>
      <c r="O565" s="74">
        <v>0</v>
      </c>
      <c r="P565" s="175">
        <f t="shared" si="14"/>
        <v>83129.400000000023</v>
      </c>
    </row>
    <row r="566" spans="1:16" ht="14.25" customHeight="1" outlineLevel="1">
      <c r="A566" s="64" t="s">
        <v>1</v>
      </c>
      <c r="B566" s="163" t="s">
        <v>662</v>
      </c>
      <c r="C566" s="174" t="s">
        <v>647</v>
      </c>
      <c r="D566" s="68">
        <v>45775</v>
      </c>
      <c r="E566" s="66">
        <f t="shared" si="11"/>
        <v>4</v>
      </c>
      <c r="F566" s="66">
        <f t="shared" si="12"/>
        <v>2025</v>
      </c>
      <c r="G566" s="67">
        <f t="shared" si="13"/>
        <v>45748</v>
      </c>
      <c r="H566" s="26" t="s">
        <v>667</v>
      </c>
      <c r="I566" s="66" t="s">
        <v>879</v>
      </c>
      <c r="J566" s="69" t="s">
        <v>27</v>
      </c>
      <c r="K566" s="69" t="s">
        <v>137</v>
      </c>
      <c r="L566" s="69" t="s">
        <v>666</v>
      </c>
      <c r="M566" s="69" t="s">
        <v>604</v>
      </c>
      <c r="N566" s="71">
        <v>2000</v>
      </c>
      <c r="O566" s="74">
        <v>0</v>
      </c>
      <c r="P566" s="175">
        <f t="shared" si="14"/>
        <v>85129.400000000023</v>
      </c>
    </row>
    <row r="567" spans="1:16" ht="14.25" customHeight="1" outlineLevel="1">
      <c r="A567" s="64" t="s">
        <v>1</v>
      </c>
      <c r="B567" s="163" t="s">
        <v>662</v>
      </c>
      <c r="C567" s="174" t="s">
        <v>647</v>
      </c>
      <c r="D567" s="68">
        <v>45775</v>
      </c>
      <c r="E567" s="66">
        <f t="shared" si="11"/>
        <v>4</v>
      </c>
      <c r="F567" s="66">
        <f t="shared" si="12"/>
        <v>2025</v>
      </c>
      <c r="G567" s="67">
        <f t="shared" si="13"/>
        <v>45748</v>
      </c>
      <c r="H567" s="26" t="s">
        <v>667</v>
      </c>
      <c r="I567" s="66" t="s">
        <v>880</v>
      </c>
      <c r="J567" s="69" t="s">
        <v>27</v>
      </c>
      <c r="K567" s="69" t="s">
        <v>137</v>
      </c>
      <c r="L567" s="69" t="s">
        <v>666</v>
      </c>
      <c r="M567" s="69" t="s">
        <v>604</v>
      </c>
      <c r="N567" s="71">
        <v>2000</v>
      </c>
      <c r="O567" s="74">
        <v>0</v>
      </c>
      <c r="P567" s="175">
        <f t="shared" si="14"/>
        <v>87129.400000000023</v>
      </c>
    </row>
    <row r="568" spans="1:16" ht="14.25" customHeight="1" outlineLevel="1">
      <c r="A568" s="64" t="s">
        <v>1</v>
      </c>
      <c r="B568" s="163" t="s">
        <v>662</v>
      </c>
      <c r="C568" s="174" t="s">
        <v>647</v>
      </c>
      <c r="D568" s="68">
        <v>45775</v>
      </c>
      <c r="E568" s="66">
        <f t="shared" si="11"/>
        <v>4</v>
      </c>
      <c r="F568" s="66">
        <f t="shared" si="12"/>
        <v>2025</v>
      </c>
      <c r="G568" s="67">
        <f t="shared" si="13"/>
        <v>45748</v>
      </c>
      <c r="H568" s="26" t="s">
        <v>667</v>
      </c>
      <c r="I568" s="66" t="s">
        <v>881</v>
      </c>
      <c r="J568" s="69" t="s">
        <v>27</v>
      </c>
      <c r="K568" s="69" t="s">
        <v>137</v>
      </c>
      <c r="L568" s="69" t="s">
        <v>666</v>
      </c>
      <c r="M568" s="69" t="s">
        <v>604</v>
      </c>
      <c r="N568" s="71">
        <v>2000</v>
      </c>
      <c r="O568" s="74">
        <v>0</v>
      </c>
      <c r="P568" s="175">
        <f t="shared" si="14"/>
        <v>89129.400000000023</v>
      </c>
    </row>
    <row r="569" spans="1:16" ht="14.25" customHeight="1" outlineLevel="1">
      <c r="A569" s="64" t="s">
        <v>1</v>
      </c>
      <c r="B569" s="163" t="s">
        <v>662</v>
      </c>
      <c r="C569" s="174" t="s">
        <v>647</v>
      </c>
      <c r="D569" s="68">
        <v>45775</v>
      </c>
      <c r="E569" s="66">
        <f t="shared" si="11"/>
        <v>4</v>
      </c>
      <c r="F569" s="66">
        <f t="shared" si="12"/>
        <v>2025</v>
      </c>
      <c r="G569" s="67">
        <f t="shared" si="13"/>
        <v>45748</v>
      </c>
      <c r="H569" s="26" t="s">
        <v>667</v>
      </c>
      <c r="I569" s="66" t="s">
        <v>882</v>
      </c>
      <c r="J569" s="69" t="s">
        <v>27</v>
      </c>
      <c r="K569" s="69" t="s">
        <v>137</v>
      </c>
      <c r="L569" s="69" t="s">
        <v>666</v>
      </c>
      <c r="M569" s="69" t="s">
        <v>604</v>
      </c>
      <c r="N569" s="71">
        <v>50</v>
      </c>
      <c r="O569" s="74">
        <v>0</v>
      </c>
      <c r="P569" s="175">
        <f t="shared" si="14"/>
        <v>89179.400000000023</v>
      </c>
    </row>
    <row r="570" spans="1:16" ht="14.25" hidden="1" customHeight="1" outlineLevel="1">
      <c r="A570" s="64" t="s">
        <v>1</v>
      </c>
      <c r="B570" s="163" t="s">
        <v>662</v>
      </c>
      <c r="C570" s="174" t="s">
        <v>647</v>
      </c>
      <c r="D570" s="68">
        <v>45775</v>
      </c>
      <c r="E570" s="66">
        <f t="shared" si="11"/>
        <v>4</v>
      </c>
      <c r="F570" s="66">
        <f t="shared" si="12"/>
        <v>2025</v>
      </c>
      <c r="G570" s="67">
        <f t="shared" si="13"/>
        <v>45748</v>
      </c>
      <c r="H570" s="26" t="s">
        <v>582</v>
      </c>
      <c r="I570" s="66" t="s">
        <v>560</v>
      </c>
      <c r="J570" s="69" t="s">
        <v>27</v>
      </c>
      <c r="K570" s="69" t="s">
        <v>137</v>
      </c>
      <c r="L570" s="69" t="s">
        <v>666</v>
      </c>
      <c r="M570" s="69" t="s">
        <v>28</v>
      </c>
      <c r="N570" s="71">
        <v>0</v>
      </c>
      <c r="O570" s="74">
        <v>230</v>
      </c>
      <c r="P570" s="175">
        <f t="shared" si="14"/>
        <v>88949.400000000023</v>
      </c>
    </row>
    <row r="571" spans="1:16" ht="14.25" hidden="1" customHeight="1" outlineLevel="1">
      <c r="A571" s="64" t="s">
        <v>1</v>
      </c>
      <c r="B571" s="163" t="s">
        <v>662</v>
      </c>
      <c r="C571" s="174" t="s">
        <v>647</v>
      </c>
      <c r="D571" s="68">
        <v>45775</v>
      </c>
      <c r="E571" s="66">
        <f t="shared" si="11"/>
        <v>4</v>
      </c>
      <c r="F571" s="66">
        <f t="shared" si="12"/>
        <v>2025</v>
      </c>
      <c r="G571" s="67">
        <f t="shared" si="13"/>
        <v>45748</v>
      </c>
      <c r="H571" s="26" t="s">
        <v>281</v>
      </c>
      <c r="I571" s="66" t="s">
        <v>353</v>
      </c>
      <c r="J571" s="69" t="s">
        <v>27</v>
      </c>
      <c r="K571" s="69" t="s">
        <v>137</v>
      </c>
      <c r="L571" s="69" t="s">
        <v>666</v>
      </c>
      <c r="M571" s="69" t="s">
        <v>28</v>
      </c>
      <c r="N571" s="71">
        <v>0</v>
      </c>
      <c r="O571" s="74">
        <v>219.6</v>
      </c>
      <c r="P571" s="175">
        <f t="shared" si="14"/>
        <v>88729.800000000017</v>
      </c>
    </row>
    <row r="572" spans="1:16" ht="14.25" hidden="1" customHeight="1" outlineLevel="1">
      <c r="A572" s="64" t="s">
        <v>1</v>
      </c>
      <c r="B572" s="163" t="s">
        <v>662</v>
      </c>
      <c r="C572" s="174" t="s">
        <v>647</v>
      </c>
      <c r="D572" s="68">
        <v>45775</v>
      </c>
      <c r="E572" s="66">
        <f t="shared" si="11"/>
        <v>4</v>
      </c>
      <c r="F572" s="66">
        <f t="shared" si="12"/>
        <v>2025</v>
      </c>
      <c r="G572" s="67">
        <f t="shared" si="13"/>
        <v>45748</v>
      </c>
      <c r="H572" s="26" t="s">
        <v>281</v>
      </c>
      <c r="I572" s="66" t="s">
        <v>353</v>
      </c>
      <c r="J572" s="69" t="s">
        <v>27</v>
      </c>
      <c r="K572" s="69" t="s">
        <v>137</v>
      </c>
      <c r="L572" s="69" t="s">
        <v>666</v>
      </c>
      <c r="M572" s="69" t="s">
        <v>28</v>
      </c>
      <c r="N572" s="71">
        <v>0</v>
      </c>
      <c r="O572" s="74">
        <v>439.11</v>
      </c>
      <c r="P572" s="175">
        <f t="shared" si="14"/>
        <v>88290.690000000017</v>
      </c>
    </row>
    <row r="573" spans="1:16" ht="14.25" hidden="1" customHeight="1" outlineLevel="1">
      <c r="A573" s="64" t="s">
        <v>1</v>
      </c>
      <c r="B573" s="163" t="s">
        <v>662</v>
      </c>
      <c r="C573" s="174" t="s">
        <v>647</v>
      </c>
      <c r="D573" s="68">
        <v>45775</v>
      </c>
      <c r="E573" s="66">
        <f t="shared" si="11"/>
        <v>4</v>
      </c>
      <c r="F573" s="66">
        <f t="shared" si="12"/>
        <v>2025</v>
      </c>
      <c r="G573" s="67">
        <f t="shared" si="13"/>
        <v>45748</v>
      </c>
      <c r="H573" s="26" t="s">
        <v>281</v>
      </c>
      <c r="I573" s="66" t="s">
        <v>353</v>
      </c>
      <c r="J573" s="69" t="s">
        <v>27</v>
      </c>
      <c r="K573" s="69" t="s">
        <v>137</v>
      </c>
      <c r="L573" s="69" t="s">
        <v>666</v>
      </c>
      <c r="M573" s="69" t="s">
        <v>28</v>
      </c>
      <c r="N573" s="71">
        <v>0</v>
      </c>
      <c r="O573" s="74">
        <v>392.08</v>
      </c>
      <c r="P573" s="175">
        <f t="shared" si="14"/>
        <v>87898.610000000015</v>
      </c>
    </row>
    <row r="574" spans="1:16" ht="14.25" hidden="1" customHeight="1" outlineLevel="1">
      <c r="A574" s="64" t="s">
        <v>1</v>
      </c>
      <c r="B574" s="163" t="s">
        <v>662</v>
      </c>
      <c r="C574" s="174" t="s">
        <v>647</v>
      </c>
      <c r="D574" s="68">
        <v>45775</v>
      </c>
      <c r="E574" s="66">
        <f t="shared" si="11"/>
        <v>4</v>
      </c>
      <c r="F574" s="66">
        <f t="shared" si="12"/>
        <v>2025</v>
      </c>
      <c r="G574" s="67">
        <f t="shared" si="13"/>
        <v>45748</v>
      </c>
      <c r="H574" s="26" t="s">
        <v>69</v>
      </c>
      <c r="I574" s="66" t="s">
        <v>883</v>
      </c>
      <c r="J574" s="69" t="s">
        <v>27</v>
      </c>
      <c r="K574" s="69" t="s">
        <v>137</v>
      </c>
      <c r="L574" s="69" t="s">
        <v>666</v>
      </c>
      <c r="M574" s="69" t="s">
        <v>28</v>
      </c>
      <c r="N574" s="71">
        <v>0</v>
      </c>
      <c r="O574" s="74">
        <v>10000</v>
      </c>
      <c r="P574" s="175">
        <f t="shared" si="14"/>
        <v>77898.610000000015</v>
      </c>
    </row>
    <row r="575" spans="1:16" ht="14.25" hidden="1" customHeight="1" outlineLevel="1">
      <c r="A575" s="64" t="s">
        <v>1</v>
      </c>
      <c r="B575" s="163" t="s">
        <v>662</v>
      </c>
      <c r="C575" s="174" t="s">
        <v>647</v>
      </c>
      <c r="D575" s="68">
        <v>45775</v>
      </c>
      <c r="E575" s="66">
        <f t="shared" si="11"/>
        <v>4</v>
      </c>
      <c r="F575" s="66">
        <f t="shared" si="12"/>
        <v>2025</v>
      </c>
      <c r="G575" s="67">
        <f t="shared" si="13"/>
        <v>45748</v>
      </c>
      <c r="H575" s="26" t="s">
        <v>59</v>
      </c>
      <c r="I575" s="66" t="s">
        <v>884</v>
      </c>
      <c r="J575" s="69" t="s">
        <v>27</v>
      </c>
      <c r="K575" s="69" t="s">
        <v>137</v>
      </c>
      <c r="L575" s="69" t="s">
        <v>666</v>
      </c>
      <c r="M575" s="69" t="s">
        <v>28</v>
      </c>
      <c r="N575" s="71">
        <v>0</v>
      </c>
      <c r="O575" s="74">
        <v>260</v>
      </c>
      <c r="P575" s="175">
        <f t="shared" si="14"/>
        <v>77638.610000000015</v>
      </c>
    </row>
    <row r="576" spans="1:16" ht="14.25" hidden="1" customHeight="1" outlineLevel="1">
      <c r="A576" s="64" t="s">
        <v>1</v>
      </c>
      <c r="B576" s="163" t="s">
        <v>662</v>
      </c>
      <c r="C576" s="174" t="s">
        <v>647</v>
      </c>
      <c r="D576" s="68">
        <v>45776</v>
      </c>
      <c r="E576" s="66">
        <f t="shared" si="11"/>
        <v>4</v>
      </c>
      <c r="F576" s="66">
        <f t="shared" si="12"/>
        <v>2025</v>
      </c>
      <c r="G576" s="67">
        <f t="shared" si="13"/>
        <v>45748</v>
      </c>
      <c r="H576" s="26" t="s">
        <v>142</v>
      </c>
      <c r="I576" s="66" t="s">
        <v>146</v>
      </c>
      <c r="J576" s="69" t="s">
        <v>27</v>
      </c>
      <c r="K576" s="69" t="s">
        <v>612</v>
      </c>
      <c r="L576" s="69" t="s">
        <v>664</v>
      </c>
      <c r="M576" s="69" t="s">
        <v>604</v>
      </c>
      <c r="N576" s="71">
        <v>1748.34</v>
      </c>
      <c r="O576" s="74">
        <v>0</v>
      </c>
      <c r="P576" s="175">
        <f t="shared" si="14"/>
        <v>79386.950000000012</v>
      </c>
    </row>
    <row r="577" spans="1:16" ht="14.25" hidden="1" customHeight="1" outlineLevel="1">
      <c r="A577" s="64" t="s">
        <v>1</v>
      </c>
      <c r="B577" s="163" t="s">
        <v>662</v>
      </c>
      <c r="C577" s="174" t="s">
        <v>647</v>
      </c>
      <c r="D577" s="68">
        <v>45776</v>
      </c>
      <c r="E577" s="66">
        <f t="shared" si="11"/>
        <v>4</v>
      </c>
      <c r="F577" s="66">
        <f t="shared" si="12"/>
        <v>2025</v>
      </c>
      <c r="G577" s="67">
        <f t="shared" si="13"/>
        <v>45748</v>
      </c>
      <c r="H577" s="26" t="s">
        <v>142</v>
      </c>
      <c r="I577" s="66" t="s">
        <v>146</v>
      </c>
      <c r="J577" s="69" t="s">
        <v>27</v>
      </c>
      <c r="K577" s="69" t="s">
        <v>612</v>
      </c>
      <c r="L577" s="69" t="s">
        <v>664</v>
      </c>
      <c r="M577" s="69" t="s">
        <v>604</v>
      </c>
      <c r="N577" s="71">
        <v>3874.33</v>
      </c>
      <c r="O577" s="74">
        <v>0</v>
      </c>
      <c r="P577" s="175">
        <f t="shared" si="14"/>
        <v>83261.280000000013</v>
      </c>
    </row>
    <row r="578" spans="1:16" ht="14.25" hidden="1" customHeight="1" outlineLevel="1">
      <c r="A578" s="64" t="s">
        <v>1</v>
      </c>
      <c r="B578" s="163" t="s">
        <v>662</v>
      </c>
      <c r="C578" s="174" t="s">
        <v>647</v>
      </c>
      <c r="D578" s="68">
        <v>45776</v>
      </c>
      <c r="E578" s="66">
        <f t="shared" si="11"/>
        <v>4</v>
      </c>
      <c r="F578" s="66">
        <f t="shared" si="12"/>
        <v>2025</v>
      </c>
      <c r="G578" s="67">
        <f t="shared" si="13"/>
        <v>45748</v>
      </c>
      <c r="H578" s="26" t="s">
        <v>142</v>
      </c>
      <c r="I578" s="66" t="s">
        <v>146</v>
      </c>
      <c r="J578" s="69" t="s">
        <v>27</v>
      </c>
      <c r="K578" s="69" t="s">
        <v>612</v>
      </c>
      <c r="L578" s="69" t="s">
        <v>664</v>
      </c>
      <c r="M578" s="69" t="s">
        <v>604</v>
      </c>
      <c r="N578" s="71">
        <v>2051.4499999999998</v>
      </c>
      <c r="O578" s="74">
        <v>0</v>
      </c>
      <c r="P578" s="175">
        <f t="shared" si="14"/>
        <v>85312.73000000001</v>
      </c>
    </row>
    <row r="579" spans="1:16" ht="14.25" hidden="1" customHeight="1" outlineLevel="1">
      <c r="A579" s="64" t="s">
        <v>1</v>
      </c>
      <c r="B579" s="163" t="s">
        <v>662</v>
      </c>
      <c r="C579" s="174" t="s">
        <v>647</v>
      </c>
      <c r="D579" s="68">
        <v>45776</v>
      </c>
      <c r="E579" s="66">
        <f t="shared" si="11"/>
        <v>4</v>
      </c>
      <c r="F579" s="66">
        <f t="shared" si="12"/>
        <v>2025</v>
      </c>
      <c r="G579" s="67">
        <f t="shared" si="13"/>
        <v>45748</v>
      </c>
      <c r="H579" s="26" t="s">
        <v>142</v>
      </c>
      <c r="I579" s="66" t="s">
        <v>146</v>
      </c>
      <c r="J579" s="69" t="s">
        <v>27</v>
      </c>
      <c r="K579" s="69" t="s">
        <v>612</v>
      </c>
      <c r="L579" s="69" t="s">
        <v>664</v>
      </c>
      <c r="M579" s="69" t="s">
        <v>604</v>
      </c>
      <c r="N579" s="71">
        <v>1842.77</v>
      </c>
      <c r="O579" s="74">
        <v>0</v>
      </c>
      <c r="P579" s="175">
        <f t="shared" si="14"/>
        <v>87155.500000000015</v>
      </c>
    </row>
    <row r="580" spans="1:16" ht="14.25" hidden="1" customHeight="1" outlineLevel="1">
      <c r="A580" s="64" t="s">
        <v>1</v>
      </c>
      <c r="B580" s="163" t="s">
        <v>662</v>
      </c>
      <c r="C580" s="174" t="s">
        <v>647</v>
      </c>
      <c r="D580" s="68">
        <v>45776</v>
      </c>
      <c r="E580" s="66">
        <f t="shared" si="11"/>
        <v>4</v>
      </c>
      <c r="F580" s="66">
        <f t="shared" si="12"/>
        <v>2025</v>
      </c>
      <c r="G580" s="67">
        <f t="shared" si="13"/>
        <v>45748</v>
      </c>
      <c r="H580" s="26" t="s">
        <v>142</v>
      </c>
      <c r="I580" s="66" t="s">
        <v>146</v>
      </c>
      <c r="J580" s="69" t="s">
        <v>27</v>
      </c>
      <c r="K580" s="69" t="s">
        <v>612</v>
      </c>
      <c r="L580" s="69" t="s">
        <v>664</v>
      </c>
      <c r="M580" s="69" t="s">
        <v>604</v>
      </c>
      <c r="N580" s="71">
        <v>3582.25</v>
      </c>
      <c r="O580" s="74">
        <v>0</v>
      </c>
      <c r="P580" s="175">
        <f t="shared" si="14"/>
        <v>90737.750000000015</v>
      </c>
    </row>
    <row r="581" spans="1:16" ht="14.25" hidden="1" customHeight="1" outlineLevel="1">
      <c r="A581" s="64" t="s">
        <v>1</v>
      </c>
      <c r="B581" s="163" t="s">
        <v>662</v>
      </c>
      <c r="C581" s="174" t="s">
        <v>647</v>
      </c>
      <c r="D581" s="68">
        <v>45776</v>
      </c>
      <c r="E581" s="66">
        <f t="shared" si="11"/>
        <v>4</v>
      </c>
      <c r="F581" s="66">
        <f t="shared" si="12"/>
        <v>2025</v>
      </c>
      <c r="G581" s="67">
        <f t="shared" si="13"/>
        <v>45748</v>
      </c>
      <c r="H581" s="26" t="s">
        <v>142</v>
      </c>
      <c r="I581" s="66" t="s">
        <v>146</v>
      </c>
      <c r="J581" s="69" t="s">
        <v>27</v>
      </c>
      <c r="K581" s="69" t="s">
        <v>612</v>
      </c>
      <c r="L581" s="69" t="s">
        <v>664</v>
      </c>
      <c r="M581" s="69" t="s">
        <v>604</v>
      </c>
      <c r="N581" s="71">
        <v>1020.7</v>
      </c>
      <c r="O581" s="74">
        <v>0</v>
      </c>
      <c r="P581" s="175">
        <f t="shared" si="14"/>
        <v>91758.450000000012</v>
      </c>
    </row>
    <row r="582" spans="1:16" ht="14.25" hidden="1" customHeight="1" outlineLevel="1">
      <c r="A582" s="64" t="s">
        <v>1</v>
      </c>
      <c r="B582" s="163" t="s">
        <v>662</v>
      </c>
      <c r="C582" s="174" t="s">
        <v>647</v>
      </c>
      <c r="D582" s="68">
        <v>45776</v>
      </c>
      <c r="E582" s="66">
        <f t="shared" si="11"/>
        <v>4</v>
      </c>
      <c r="F582" s="66">
        <f t="shared" si="12"/>
        <v>2025</v>
      </c>
      <c r="G582" s="67">
        <f t="shared" si="13"/>
        <v>45748</v>
      </c>
      <c r="H582" s="26" t="s">
        <v>142</v>
      </c>
      <c r="I582" s="66" t="s">
        <v>146</v>
      </c>
      <c r="J582" s="69" t="s">
        <v>27</v>
      </c>
      <c r="K582" s="69" t="s">
        <v>612</v>
      </c>
      <c r="L582" s="69" t="s">
        <v>664</v>
      </c>
      <c r="M582" s="69" t="s">
        <v>604</v>
      </c>
      <c r="N582" s="71">
        <v>3186</v>
      </c>
      <c r="O582" s="74">
        <v>0</v>
      </c>
      <c r="P582" s="175">
        <f t="shared" si="14"/>
        <v>94944.450000000012</v>
      </c>
    </row>
    <row r="583" spans="1:16" ht="14.25" hidden="1" customHeight="1" outlineLevel="1">
      <c r="A583" s="64" t="s">
        <v>1</v>
      </c>
      <c r="B583" s="163" t="s">
        <v>662</v>
      </c>
      <c r="C583" s="174" t="s">
        <v>647</v>
      </c>
      <c r="D583" s="68">
        <v>45776</v>
      </c>
      <c r="E583" s="66">
        <f t="shared" si="11"/>
        <v>4</v>
      </c>
      <c r="F583" s="66">
        <f t="shared" si="12"/>
        <v>2025</v>
      </c>
      <c r="G583" s="67">
        <f t="shared" si="13"/>
        <v>45748</v>
      </c>
      <c r="H583" s="26" t="s">
        <v>142</v>
      </c>
      <c r="I583" s="66" t="s">
        <v>146</v>
      </c>
      <c r="J583" s="69" t="s">
        <v>27</v>
      </c>
      <c r="K583" s="69" t="s">
        <v>612</v>
      </c>
      <c r="L583" s="69" t="s">
        <v>664</v>
      </c>
      <c r="M583" s="69" t="s">
        <v>604</v>
      </c>
      <c r="N583" s="71">
        <v>661.2</v>
      </c>
      <c r="O583" s="74">
        <v>0</v>
      </c>
      <c r="P583" s="175">
        <f t="shared" si="14"/>
        <v>95605.650000000009</v>
      </c>
    </row>
    <row r="584" spans="1:16" ht="14.25" hidden="1" customHeight="1" outlineLevel="1">
      <c r="A584" s="64" t="s">
        <v>1</v>
      </c>
      <c r="B584" s="163" t="s">
        <v>662</v>
      </c>
      <c r="C584" s="174" t="s">
        <v>647</v>
      </c>
      <c r="D584" s="68">
        <v>45776</v>
      </c>
      <c r="E584" s="66">
        <f t="shared" si="11"/>
        <v>4</v>
      </c>
      <c r="F584" s="66">
        <f t="shared" si="12"/>
        <v>2025</v>
      </c>
      <c r="G584" s="67">
        <f t="shared" si="13"/>
        <v>45748</v>
      </c>
      <c r="H584" s="26" t="s">
        <v>142</v>
      </c>
      <c r="I584" s="66" t="s">
        <v>146</v>
      </c>
      <c r="J584" s="69" t="s">
        <v>27</v>
      </c>
      <c r="K584" s="69" t="s">
        <v>612</v>
      </c>
      <c r="L584" s="69" t="s">
        <v>664</v>
      </c>
      <c r="M584" s="69" t="s">
        <v>604</v>
      </c>
      <c r="N584" s="71">
        <v>2000</v>
      </c>
      <c r="O584" s="74">
        <v>0</v>
      </c>
      <c r="P584" s="175">
        <f t="shared" si="14"/>
        <v>97605.650000000009</v>
      </c>
    </row>
    <row r="585" spans="1:16" ht="14.25" hidden="1" customHeight="1" outlineLevel="1">
      <c r="A585" s="64" t="s">
        <v>1</v>
      </c>
      <c r="B585" s="163" t="s">
        <v>662</v>
      </c>
      <c r="C585" s="174" t="s">
        <v>647</v>
      </c>
      <c r="D585" s="68">
        <v>45776</v>
      </c>
      <c r="E585" s="66">
        <f t="shared" si="11"/>
        <v>4</v>
      </c>
      <c r="F585" s="66">
        <f t="shared" si="12"/>
        <v>2025</v>
      </c>
      <c r="G585" s="67">
        <f t="shared" si="13"/>
        <v>45748</v>
      </c>
      <c r="H585" s="26" t="s">
        <v>142</v>
      </c>
      <c r="I585" s="66" t="s">
        <v>146</v>
      </c>
      <c r="J585" s="69" t="s">
        <v>27</v>
      </c>
      <c r="K585" s="69" t="s">
        <v>612</v>
      </c>
      <c r="L585" s="69" t="s">
        <v>664</v>
      </c>
      <c r="M585" s="69" t="s">
        <v>604</v>
      </c>
      <c r="N585" s="71">
        <v>2082.7800000000002</v>
      </c>
      <c r="O585" s="74">
        <v>0</v>
      </c>
      <c r="P585" s="175">
        <f t="shared" si="14"/>
        <v>99688.430000000008</v>
      </c>
    </row>
    <row r="586" spans="1:16" ht="14.25" hidden="1" customHeight="1" outlineLevel="1">
      <c r="A586" s="64" t="s">
        <v>1</v>
      </c>
      <c r="B586" s="163" t="s">
        <v>662</v>
      </c>
      <c r="C586" s="174" t="s">
        <v>647</v>
      </c>
      <c r="D586" s="68">
        <v>45776</v>
      </c>
      <c r="E586" s="66">
        <f t="shared" si="11"/>
        <v>4</v>
      </c>
      <c r="F586" s="66">
        <f t="shared" si="12"/>
        <v>2025</v>
      </c>
      <c r="G586" s="67">
        <f t="shared" si="13"/>
        <v>45748</v>
      </c>
      <c r="H586" s="26" t="s">
        <v>142</v>
      </c>
      <c r="I586" s="66" t="s">
        <v>146</v>
      </c>
      <c r="J586" s="69" t="s">
        <v>27</v>
      </c>
      <c r="K586" s="69" t="s">
        <v>885</v>
      </c>
      <c r="L586" s="69" t="s">
        <v>664</v>
      </c>
      <c r="M586" s="69" t="s">
        <v>604</v>
      </c>
      <c r="N586" s="71">
        <v>2866.5</v>
      </c>
      <c r="O586" s="74">
        <v>0</v>
      </c>
      <c r="P586" s="175">
        <f t="shared" si="14"/>
        <v>102554.93000000001</v>
      </c>
    </row>
    <row r="587" spans="1:16" ht="14.25" hidden="1" customHeight="1" outlineLevel="1">
      <c r="A587" s="64" t="s">
        <v>1</v>
      </c>
      <c r="B587" s="163" t="s">
        <v>662</v>
      </c>
      <c r="C587" s="174" t="s">
        <v>647</v>
      </c>
      <c r="D587" s="68">
        <v>45776</v>
      </c>
      <c r="E587" s="66">
        <f t="shared" si="11"/>
        <v>4</v>
      </c>
      <c r="F587" s="66">
        <f t="shared" si="12"/>
        <v>2025</v>
      </c>
      <c r="G587" s="67">
        <f t="shared" si="13"/>
        <v>45748</v>
      </c>
      <c r="H587" s="26" t="s">
        <v>142</v>
      </c>
      <c r="I587" s="66" t="s">
        <v>146</v>
      </c>
      <c r="J587" s="69" t="s">
        <v>27</v>
      </c>
      <c r="K587" s="69" t="s">
        <v>885</v>
      </c>
      <c r="L587" s="69" t="s">
        <v>664</v>
      </c>
      <c r="M587" s="69" t="s">
        <v>604</v>
      </c>
      <c r="N587" s="71">
        <v>1049.76</v>
      </c>
      <c r="O587" s="74">
        <v>0</v>
      </c>
      <c r="P587" s="175">
        <f t="shared" si="14"/>
        <v>103604.69</v>
      </c>
    </row>
    <row r="588" spans="1:16" ht="14.25" hidden="1" customHeight="1" outlineLevel="1">
      <c r="A588" s="64" t="s">
        <v>1</v>
      </c>
      <c r="B588" s="163" t="s">
        <v>662</v>
      </c>
      <c r="C588" s="174" t="s">
        <v>647</v>
      </c>
      <c r="D588" s="68">
        <v>45776</v>
      </c>
      <c r="E588" s="66">
        <f t="shared" si="11"/>
        <v>4</v>
      </c>
      <c r="F588" s="66">
        <f t="shared" si="12"/>
        <v>2025</v>
      </c>
      <c r="G588" s="67">
        <f t="shared" si="13"/>
        <v>45748</v>
      </c>
      <c r="H588" s="26" t="s">
        <v>142</v>
      </c>
      <c r="I588" s="66" t="s">
        <v>146</v>
      </c>
      <c r="J588" s="69" t="s">
        <v>27</v>
      </c>
      <c r="K588" s="69" t="s">
        <v>885</v>
      </c>
      <c r="L588" s="69" t="s">
        <v>664</v>
      </c>
      <c r="M588" s="69" t="s">
        <v>604</v>
      </c>
      <c r="N588" s="71">
        <v>380.16</v>
      </c>
      <c r="O588" s="74">
        <v>0</v>
      </c>
      <c r="P588" s="175">
        <f t="shared" si="14"/>
        <v>103984.85</v>
      </c>
    </row>
    <row r="589" spans="1:16" ht="14.25" hidden="1" customHeight="1" outlineLevel="1">
      <c r="A589" s="64" t="s">
        <v>1</v>
      </c>
      <c r="B589" s="163" t="s">
        <v>662</v>
      </c>
      <c r="C589" s="174" t="s">
        <v>647</v>
      </c>
      <c r="D589" s="68">
        <v>45776</v>
      </c>
      <c r="E589" s="66">
        <f t="shared" si="11"/>
        <v>4</v>
      </c>
      <c r="F589" s="66">
        <f t="shared" si="12"/>
        <v>2025</v>
      </c>
      <c r="G589" s="67">
        <f t="shared" si="13"/>
        <v>45748</v>
      </c>
      <c r="H589" s="26" t="s">
        <v>142</v>
      </c>
      <c r="I589" s="66" t="s">
        <v>886</v>
      </c>
      <c r="J589" s="69" t="s">
        <v>27</v>
      </c>
      <c r="K589" s="69" t="s">
        <v>137</v>
      </c>
      <c r="L589" s="69" t="s">
        <v>664</v>
      </c>
      <c r="M589" s="69" t="s">
        <v>28</v>
      </c>
      <c r="N589" s="71">
        <v>0</v>
      </c>
      <c r="O589" s="74">
        <v>1910.27</v>
      </c>
      <c r="P589" s="175">
        <f t="shared" si="14"/>
        <v>102074.58</v>
      </c>
    </row>
    <row r="590" spans="1:16" ht="14.25" hidden="1" customHeight="1" outlineLevel="1">
      <c r="A590" s="64" t="s">
        <v>1</v>
      </c>
      <c r="B590" s="163" t="s">
        <v>662</v>
      </c>
      <c r="C590" s="174" t="s">
        <v>647</v>
      </c>
      <c r="D590" s="68">
        <v>45776</v>
      </c>
      <c r="E590" s="66">
        <f t="shared" si="11"/>
        <v>4</v>
      </c>
      <c r="F590" s="66">
        <f t="shared" si="12"/>
        <v>2025</v>
      </c>
      <c r="G590" s="67">
        <f t="shared" si="13"/>
        <v>45748</v>
      </c>
      <c r="H590" s="26" t="s">
        <v>142</v>
      </c>
      <c r="I590" s="66" t="s">
        <v>887</v>
      </c>
      <c r="J590" s="69" t="s">
        <v>27</v>
      </c>
      <c r="K590" s="69" t="s">
        <v>137</v>
      </c>
      <c r="L590" s="69" t="s">
        <v>664</v>
      </c>
      <c r="M590" s="69" t="s">
        <v>28</v>
      </c>
      <c r="N590" s="71">
        <v>0</v>
      </c>
      <c r="O590" s="74">
        <v>16254.95</v>
      </c>
      <c r="P590" s="175">
        <f t="shared" si="14"/>
        <v>85819.63</v>
      </c>
    </row>
    <row r="591" spans="1:16" ht="14.25" hidden="1" customHeight="1" outlineLevel="1">
      <c r="A591" s="64" t="s">
        <v>1</v>
      </c>
      <c r="B591" s="163" t="s">
        <v>662</v>
      </c>
      <c r="C591" s="174" t="s">
        <v>647</v>
      </c>
      <c r="D591" s="68">
        <v>45777</v>
      </c>
      <c r="E591" s="66">
        <f t="shared" si="11"/>
        <v>4</v>
      </c>
      <c r="F591" s="66">
        <f t="shared" si="12"/>
        <v>2025</v>
      </c>
      <c r="G591" s="67">
        <f t="shared" si="13"/>
        <v>45748</v>
      </c>
      <c r="H591" s="26" t="s">
        <v>142</v>
      </c>
      <c r="I591" s="66" t="s">
        <v>713</v>
      </c>
      <c r="J591" s="69" t="s">
        <v>27</v>
      </c>
      <c r="K591" s="69" t="s">
        <v>132</v>
      </c>
      <c r="L591" s="69" t="s">
        <v>664</v>
      </c>
      <c r="M591" s="69" t="s">
        <v>604</v>
      </c>
      <c r="N591" s="71">
        <v>1212</v>
      </c>
      <c r="O591" s="74">
        <v>0</v>
      </c>
      <c r="P591" s="175">
        <f t="shared" si="14"/>
        <v>87031.63</v>
      </c>
    </row>
    <row r="592" spans="1:16" ht="14.25" hidden="1" customHeight="1" outlineLevel="1">
      <c r="A592" s="64" t="s">
        <v>1</v>
      </c>
      <c r="B592" s="163" t="s">
        <v>662</v>
      </c>
      <c r="C592" s="174" t="s">
        <v>647</v>
      </c>
      <c r="D592" s="68">
        <v>45777</v>
      </c>
      <c r="E592" s="66">
        <f t="shared" si="11"/>
        <v>4</v>
      </c>
      <c r="F592" s="66">
        <f t="shared" si="12"/>
        <v>2025</v>
      </c>
      <c r="G592" s="67">
        <f t="shared" si="13"/>
        <v>45748</v>
      </c>
      <c r="H592" s="26" t="s">
        <v>142</v>
      </c>
      <c r="I592" s="66" t="s">
        <v>713</v>
      </c>
      <c r="J592" s="69" t="s">
        <v>27</v>
      </c>
      <c r="K592" s="69" t="s">
        <v>122</v>
      </c>
      <c r="L592" s="69" t="s">
        <v>664</v>
      </c>
      <c r="M592" s="69" t="s">
        <v>604</v>
      </c>
      <c r="N592" s="71">
        <v>1320</v>
      </c>
      <c r="O592" s="74">
        <v>0</v>
      </c>
      <c r="P592" s="175">
        <f t="shared" si="14"/>
        <v>88351.63</v>
      </c>
    </row>
    <row r="593" spans="1:16" ht="14.25" hidden="1" customHeight="1" outlineLevel="1">
      <c r="A593" s="64" t="s">
        <v>1</v>
      </c>
      <c r="B593" s="163" t="s">
        <v>662</v>
      </c>
      <c r="C593" s="174" t="s">
        <v>647</v>
      </c>
      <c r="D593" s="68">
        <v>45777</v>
      </c>
      <c r="E593" s="66">
        <f t="shared" si="11"/>
        <v>4</v>
      </c>
      <c r="F593" s="66">
        <f t="shared" si="12"/>
        <v>2025</v>
      </c>
      <c r="G593" s="67">
        <f t="shared" si="13"/>
        <v>45748</v>
      </c>
      <c r="H593" s="26" t="s">
        <v>142</v>
      </c>
      <c r="I593" s="66" t="s">
        <v>888</v>
      </c>
      <c r="J593" s="69" t="s">
        <v>27</v>
      </c>
      <c r="K593" s="69" t="s">
        <v>122</v>
      </c>
      <c r="L593" s="69" t="s">
        <v>664</v>
      </c>
      <c r="M593" s="69" t="s">
        <v>604</v>
      </c>
      <c r="N593" s="71">
        <v>7638.46</v>
      </c>
      <c r="O593" s="74">
        <v>0</v>
      </c>
      <c r="P593" s="175">
        <f t="shared" si="14"/>
        <v>95990.090000000011</v>
      </c>
    </row>
    <row r="594" spans="1:16" ht="14.25" hidden="1" customHeight="1" outlineLevel="1">
      <c r="A594" s="64" t="s">
        <v>1</v>
      </c>
      <c r="B594" s="163" t="s">
        <v>662</v>
      </c>
      <c r="C594" s="174" t="s">
        <v>647</v>
      </c>
      <c r="D594" s="68">
        <v>45777</v>
      </c>
      <c r="E594" s="66">
        <f t="shared" si="11"/>
        <v>4</v>
      </c>
      <c r="F594" s="66">
        <f t="shared" si="12"/>
        <v>2025</v>
      </c>
      <c r="G594" s="67">
        <f t="shared" si="13"/>
        <v>45748</v>
      </c>
      <c r="H594" s="26" t="s">
        <v>142</v>
      </c>
      <c r="I594" s="66" t="s">
        <v>888</v>
      </c>
      <c r="J594" s="69" t="s">
        <v>27</v>
      </c>
      <c r="K594" s="69" t="s">
        <v>132</v>
      </c>
      <c r="L594" s="69" t="s">
        <v>664</v>
      </c>
      <c r="M594" s="69" t="s">
        <v>604</v>
      </c>
      <c r="N594" s="71">
        <v>3490.37</v>
      </c>
      <c r="O594" s="74">
        <v>0</v>
      </c>
      <c r="P594" s="175">
        <f t="shared" si="14"/>
        <v>99480.46</v>
      </c>
    </row>
    <row r="595" spans="1:16" ht="14.25" hidden="1" customHeight="1" outlineLevel="1">
      <c r="A595" s="64" t="s">
        <v>1</v>
      </c>
      <c r="B595" s="163" t="s">
        <v>662</v>
      </c>
      <c r="C595" s="174" t="s">
        <v>647</v>
      </c>
      <c r="D595" s="68">
        <v>45777</v>
      </c>
      <c r="E595" s="66">
        <f t="shared" si="11"/>
        <v>4</v>
      </c>
      <c r="F595" s="66">
        <f t="shared" si="12"/>
        <v>2025</v>
      </c>
      <c r="G595" s="67">
        <f t="shared" si="13"/>
        <v>45748</v>
      </c>
      <c r="H595" s="26" t="s">
        <v>142</v>
      </c>
      <c r="I595" s="66" t="s">
        <v>888</v>
      </c>
      <c r="J595" s="69" t="s">
        <v>27</v>
      </c>
      <c r="K595" s="69" t="s">
        <v>137</v>
      </c>
      <c r="L595" s="69" t="s">
        <v>664</v>
      </c>
      <c r="M595" s="69" t="s">
        <v>604</v>
      </c>
      <c r="N595" s="71">
        <v>552.87</v>
      </c>
      <c r="O595" s="74">
        <v>0</v>
      </c>
      <c r="P595" s="175">
        <f t="shared" si="14"/>
        <v>100033.33</v>
      </c>
    </row>
    <row r="596" spans="1:16" ht="14.25" hidden="1" customHeight="1" outlineLevel="1">
      <c r="A596" s="64" t="s">
        <v>1</v>
      </c>
      <c r="B596" s="163" t="s">
        <v>662</v>
      </c>
      <c r="C596" s="174" t="s">
        <v>647</v>
      </c>
      <c r="D596" s="68">
        <v>45777</v>
      </c>
      <c r="E596" s="66">
        <f t="shared" si="11"/>
        <v>4</v>
      </c>
      <c r="F596" s="66">
        <f t="shared" si="12"/>
        <v>2025</v>
      </c>
      <c r="G596" s="67">
        <f t="shared" si="13"/>
        <v>45748</v>
      </c>
      <c r="H596" s="26" t="s">
        <v>142</v>
      </c>
      <c r="I596" s="66" t="s">
        <v>888</v>
      </c>
      <c r="J596" s="69" t="s">
        <v>27</v>
      </c>
      <c r="K596" s="69" t="s">
        <v>612</v>
      </c>
      <c r="L596" s="69" t="s">
        <v>664</v>
      </c>
      <c r="M596" s="69" t="s">
        <v>604</v>
      </c>
      <c r="N596" s="71">
        <v>2303.64</v>
      </c>
      <c r="O596" s="74">
        <v>0</v>
      </c>
      <c r="P596" s="175">
        <f t="shared" si="14"/>
        <v>102336.97</v>
      </c>
    </row>
    <row r="597" spans="1:16" ht="14.25" hidden="1" customHeight="1" outlineLevel="1">
      <c r="A597" s="64" t="s">
        <v>1</v>
      </c>
      <c r="B597" s="163" t="s">
        <v>662</v>
      </c>
      <c r="C597" s="174" t="s">
        <v>647</v>
      </c>
      <c r="D597" s="68">
        <v>45777</v>
      </c>
      <c r="E597" s="66">
        <f t="shared" si="11"/>
        <v>4</v>
      </c>
      <c r="F597" s="66">
        <f t="shared" si="12"/>
        <v>2025</v>
      </c>
      <c r="G597" s="67">
        <f t="shared" si="13"/>
        <v>45748</v>
      </c>
      <c r="H597" s="26" t="s">
        <v>138</v>
      </c>
      <c r="I597" s="66" t="s">
        <v>139</v>
      </c>
      <c r="J597" s="69" t="s">
        <v>27</v>
      </c>
      <c r="K597" s="69" t="s">
        <v>137</v>
      </c>
      <c r="L597" s="69" t="s">
        <v>664</v>
      </c>
      <c r="M597" s="69" t="s">
        <v>604</v>
      </c>
      <c r="N597" s="71">
        <v>5.73</v>
      </c>
      <c r="O597" s="74">
        <v>0</v>
      </c>
      <c r="P597" s="175">
        <f t="shared" si="14"/>
        <v>102342.7</v>
      </c>
    </row>
    <row r="598" spans="1:16" ht="14.25" hidden="1" customHeight="1" outlineLevel="1">
      <c r="A598" s="64" t="s">
        <v>1</v>
      </c>
      <c r="B598" s="163" t="s">
        <v>662</v>
      </c>
      <c r="C598" s="174" t="s">
        <v>647</v>
      </c>
      <c r="D598" s="68">
        <v>45777</v>
      </c>
      <c r="E598" s="66">
        <f t="shared" si="11"/>
        <v>4</v>
      </c>
      <c r="F598" s="66">
        <f t="shared" si="12"/>
        <v>2025</v>
      </c>
      <c r="G598" s="67">
        <f t="shared" si="13"/>
        <v>45748</v>
      </c>
      <c r="H598" s="26" t="s">
        <v>138</v>
      </c>
      <c r="I598" s="66" t="s">
        <v>139</v>
      </c>
      <c r="J598" s="69" t="s">
        <v>27</v>
      </c>
      <c r="K598" s="69" t="s">
        <v>137</v>
      </c>
      <c r="L598" s="69" t="s">
        <v>664</v>
      </c>
      <c r="M598" s="69" t="s">
        <v>604</v>
      </c>
      <c r="N598" s="71">
        <v>0.06</v>
      </c>
      <c r="O598" s="74">
        <v>0</v>
      </c>
      <c r="P598" s="175">
        <f t="shared" si="14"/>
        <v>102342.76</v>
      </c>
    </row>
    <row r="599" spans="1:16" ht="14.25" hidden="1" customHeight="1" outlineLevel="1">
      <c r="A599" s="64" t="s">
        <v>1</v>
      </c>
      <c r="B599" s="163" t="s">
        <v>662</v>
      </c>
      <c r="C599" s="174" t="s">
        <v>647</v>
      </c>
      <c r="D599" s="68">
        <v>45777</v>
      </c>
      <c r="E599" s="66">
        <f t="shared" si="11"/>
        <v>4</v>
      </c>
      <c r="F599" s="66">
        <f t="shared" si="12"/>
        <v>2025</v>
      </c>
      <c r="G599" s="67">
        <f t="shared" si="13"/>
        <v>45748</v>
      </c>
      <c r="H599" s="26" t="s">
        <v>138</v>
      </c>
      <c r="I599" s="66" t="s">
        <v>139</v>
      </c>
      <c r="J599" s="69" t="s">
        <v>27</v>
      </c>
      <c r="K599" s="69" t="s">
        <v>137</v>
      </c>
      <c r="L599" s="69" t="s">
        <v>664</v>
      </c>
      <c r="M599" s="69" t="s">
        <v>604</v>
      </c>
      <c r="N599" s="71">
        <v>0.04</v>
      </c>
      <c r="O599" s="74">
        <v>0</v>
      </c>
      <c r="P599" s="175">
        <f t="shared" si="14"/>
        <v>102342.79999999999</v>
      </c>
    </row>
    <row r="600" spans="1:16" ht="14.25" hidden="1" customHeight="1" outlineLevel="1">
      <c r="A600" s="64" t="s">
        <v>1</v>
      </c>
      <c r="B600" s="163" t="s">
        <v>662</v>
      </c>
      <c r="C600" s="174" t="s">
        <v>647</v>
      </c>
      <c r="D600" s="68">
        <v>45777</v>
      </c>
      <c r="E600" s="66">
        <f t="shared" si="11"/>
        <v>4</v>
      </c>
      <c r="F600" s="66">
        <f t="shared" si="12"/>
        <v>2025</v>
      </c>
      <c r="G600" s="67">
        <f t="shared" si="13"/>
        <v>45748</v>
      </c>
      <c r="H600" s="26" t="s">
        <v>138</v>
      </c>
      <c r="I600" s="66" t="s">
        <v>139</v>
      </c>
      <c r="J600" s="69" t="s">
        <v>27</v>
      </c>
      <c r="K600" s="69" t="s">
        <v>137</v>
      </c>
      <c r="L600" s="69" t="s">
        <v>664</v>
      </c>
      <c r="M600" s="69" t="s">
        <v>604</v>
      </c>
      <c r="N600" s="71">
        <v>0.17</v>
      </c>
      <c r="O600" s="74">
        <v>0</v>
      </c>
      <c r="P600" s="175">
        <f t="shared" si="14"/>
        <v>102342.96999999999</v>
      </c>
    </row>
    <row r="601" spans="1:16" ht="14.25" hidden="1" customHeight="1" outlineLevel="1">
      <c r="A601" s="64" t="s">
        <v>1</v>
      </c>
      <c r="B601" s="163" t="s">
        <v>662</v>
      </c>
      <c r="C601" s="174" t="s">
        <v>647</v>
      </c>
      <c r="D601" s="68">
        <v>45777</v>
      </c>
      <c r="E601" s="66">
        <f t="shared" si="11"/>
        <v>4</v>
      </c>
      <c r="F601" s="66">
        <f t="shared" si="12"/>
        <v>2025</v>
      </c>
      <c r="G601" s="67">
        <f t="shared" si="13"/>
        <v>45748</v>
      </c>
      <c r="H601" s="26" t="s">
        <v>138</v>
      </c>
      <c r="I601" s="66" t="s">
        <v>139</v>
      </c>
      <c r="J601" s="69" t="s">
        <v>27</v>
      </c>
      <c r="K601" s="69" t="s">
        <v>137</v>
      </c>
      <c r="L601" s="69" t="s">
        <v>664</v>
      </c>
      <c r="M601" s="69" t="s">
        <v>604</v>
      </c>
      <c r="N601" s="71">
        <v>6.89</v>
      </c>
      <c r="O601" s="74">
        <v>0</v>
      </c>
      <c r="P601" s="175">
        <f t="shared" si="14"/>
        <v>102349.85999999999</v>
      </c>
    </row>
    <row r="602" spans="1:16" ht="14.25" hidden="1" customHeight="1" outlineLevel="1">
      <c r="A602" s="64" t="s">
        <v>1</v>
      </c>
      <c r="B602" s="163" t="s">
        <v>662</v>
      </c>
      <c r="C602" s="174" t="s">
        <v>647</v>
      </c>
      <c r="D602" s="68">
        <v>45777</v>
      </c>
      <c r="E602" s="66">
        <f t="shared" si="11"/>
        <v>4</v>
      </c>
      <c r="F602" s="66">
        <f t="shared" si="12"/>
        <v>2025</v>
      </c>
      <c r="G602" s="67">
        <f t="shared" si="13"/>
        <v>45748</v>
      </c>
      <c r="H602" s="26" t="s">
        <v>138</v>
      </c>
      <c r="I602" s="66" t="s">
        <v>139</v>
      </c>
      <c r="J602" s="69" t="s">
        <v>27</v>
      </c>
      <c r="K602" s="69" t="s">
        <v>137</v>
      </c>
      <c r="L602" s="69" t="s">
        <v>664</v>
      </c>
      <c r="M602" s="69" t="s">
        <v>604</v>
      </c>
      <c r="N602" s="71">
        <v>5.97</v>
      </c>
      <c r="O602" s="74">
        <v>0</v>
      </c>
      <c r="P602" s="175">
        <f t="shared" si="14"/>
        <v>102355.82999999999</v>
      </c>
    </row>
    <row r="603" spans="1:16" ht="14.25" hidden="1" customHeight="1" outlineLevel="1">
      <c r="A603" s="64" t="s">
        <v>1</v>
      </c>
      <c r="B603" s="163" t="s">
        <v>662</v>
      </c>
      <c r="C603" s="174" t="s">
        <v>647</v>
      </c>
      <c r="D603" s="68">
        <v>45777</v>
      </c>
      <c r="E603" s="66">
        <f t="shared" si="11"/>
        <v>4</v>
      </c>
      <c r="F603" s="66">
        <f t="shared" si="12"/>
        <v>2025</v>
      </c>
      <c r="G603" s="67">
        <f t="shared" si="13"/>
        <v>45748</v>
      </c>
      <c r="H603" s="26" t="s">
        <v>55</v>
      </c>
      <c r="I603" s="66" t="s">
        <v>889</v>
      </c>
      <c r="J603" s="69" t="s">
        <v>27</v>
      </c>
      <c r="K603" s="69" t="s">
        <v>137</v>
      </c>
      <c r="L603" s="69" t="s">
        <v>666</v>
      </c>
      <c r="M603" s="69" t="s">
        <v>28</v>
      </c>
      <c r="N603" s="71">
        <v>0</v>
      </c>
      <c r="O603" s="74">
        <v>4628.82</v>
      </c>
      <c r="P603" s="175">
        <f t="shared" si="14"/>
        <v>97727.00999999998</v>
      </c>
    </row>
    <row r="604" spans="1:16" ht="14.25" hidden="1" customHeight="1" outlineLevel="1">
      <c r="A604" s="64" t="s">
        <v>1</v>
      </c>
      <c r="B604" s="163" t="s">
        <v>662</v>
      </c>
      <c r="C604" s="174" t="s">
        <v>647</v>
      </c>
      <c r="D604" s="68">
        <v>45777</v>
      </c>
      <c r="E604" s="66">
        <f t="shared" si="11"/>
        <v>4</v>
      </c>
      <c r="F604" s="66">
        <f t="shared" si="12"/>
        <v>2025</v>
      </c>
      <c r="G604" s="67">
        <f t="shared" si="13"/>
        <v>45748</v>
      </c>
      <c r="H604" s="26" t="s">
        <v>55</v>
      </c>
      <c r="I604" s="66" t="s">
        <v>890</v>
      </c>
      <c r="J604" s="69" t="s">
        <v>27</v>
      </c>
      <c r="K604" s="69" t="s">
        <v>137</v>
      </c>
      <c r="L604" s="69" t="s">
        <v>666</v>
      </c>
      <c r="M604" s="69" t="s">
        <v>28</v>
      </c>
      <c r="N604" s="71">
        <v>0</v>
      </c>
      <c r="O604" s="74">
        <v>228.35</v>
      </c>
      <c r="P604" s="175">
        <f t="shared" si="14"/>
        <v>97498.659999999974</v>
      </c>
    </row>
    <row r="605" spans="1:16" ht="14.25" hidden="1" customHeight="1" outlineLevel="1">
      <c r="A605" s="64" t="s">
        <v>1</v>
      </c>
      <c r="B605" s="163" t="s">
        <v>662</v>
      </c>
      <c r="C605" s="174" t="s">
        <v>647</v>
      </c>
      <c r="D605" s="68">
        <v>45777</v>
      </c>
      <c r="E605" s="66">
        <f t="shared" si="11"/>
        <v>4</v>
      </c>
      <c r="F605" s="66">
        <f t="shared" si="12"/>
        <v>2025</v>
      </c>
      <c r="G605" s="67">
        <f t="shared" si="13"/>
        <v>45748</v>
      </c>
      <c r="H605" s="26" t="s">
        <v>54</v>
      </c>
      <c r="I605" s="66" t="s">
        <v>713</v>
      </c>
      <c r="J605" s="69" t="s">
        <v>27</v>
      </c>
      <c r="K605" s="69" t="s">
        <v>137</v>
      </c>
      <c r="L605" s="69" t="s">
        <v>666</v>
      </c>
      <c r="M605" s="69" t="s">
        <v>28</v>
      </c>
      <c r="N605" s="71">
        <v>0</v>
      </c>
      <c r="O605" s="74">
        <v>1518</v>
      </c>
      <c r="P605" s="175">
        <f t="shared" si="14"/>
        <v>95980.659999999974</v>
      </c>
    </row>
    <row r="606" spans="1:16" ht="14.25" hidden="1" customHeight="1" outlineLevel="1">
      <c r="A606" s="64" t="s">
        <v>1</v>
      </c>
      <c r="B606" s="163" t="s">
        <v>662</v>
      </c>
      <c r="C606" s="174" t="s">
        <v>647</v>
      </c>
      <c r="D606" s="68">
        <v>45777</v>
      </c>
      <c r="E606" s="66">
        <f t="shared" si="11"/>
        <v>4</v>
      </c>
      <c r="F606" s="66">
        <f t="shared" si="12"/>
        <v>2025</v>
      </c>
      <c r="G606" s="67">
        <f t="shared" si="13"/>
        <v>45748</v>
      </c>
      <c r="H606" s="26" t="s">
        <v>54</v>
      </c>
      <c r="I606" s="66" t="s">
        <v>713</v>
      </c>
      <c r="J606" s="69" t="s">
        <v>27</v>
      </c>
      <c r="K606" s="69" t="s">
        <v>137</v>
      </c>
      <c r="L606" s="69" t="s">
        <v>666</v>
      </c>
      <c r="M606" s="69" t="s">
        <v>28</v>
      </c>
      <c r="N606" s="71">
        <v>0</v>
      </c>
      <c r="O606" s="74">
        <v>1518</v>
      </c>
      <c r="P606" s="175">
        <f t="shared" si="14"/>
        <v>94462.659999999974</v>
      </c>
    </row>
    <row r="607" spans="1:16" ht="14.25" hidden="1" customHeight="1" outlineLevel="1">
      <c r="A607" s="64" t="s">
        <v>1</v>
      </c>
      <c r="B607" s="163" t="s">
        <v>662</v>
      </c>
      <c r="C607" s="174" t="s">
        <v>647</v>
      </c>
      <c r="D607" s="68">
        <v>45777</v>
      </c>
      <c r="E607" s="66">
        <f t="shared" si="11"/>
        <v>4</v>
      </c>
      <c r="F607" s="66">
        <f t="shared" si="12"/>
        <v>2025</v>
      </c>
      <c r="G607" s="67">
        <f t="shared" si="13"/>
        <v>45748</v>
      </c>
      <c r="H607" s="26" t="s">
        <v>54</v>
      </c>
      <c r="I607" s="66" t="s">
        <v>713</v>
      </c>
      <c r="J607" s="69" t="s">
        <v>27</v>
      </c>
      <c r="K607" s="69" t="s">
        <v>137</v>
      </c>
      <c r="L607" s="69" t="s">
        <v>666</v>
      </c>
      <c r="M607" s="69" t="s">
        <v>28</v>
      </c>
      <c r="N607" s="71">
        <v>0</v>
      </c>
      <c r="O607" s="74">
        <v>151.80000000000001</v>
      </c>
      <c r="P607" s="175">
        <f t="shared" si="14"/>
        <v>94310.859999999971</v>
      </c>
    </row>
    <row r="608" spans="1:16" ht="14.25" hidden="1" customHeight="1" outlineLevel="1">
      <c r="A608" s="64" t="s">
        <v>1</v>
      </c>
      <c r="B608" s="163" t="s">
        <v>662</v>
      </c>
      <c r="C608" s="174" t="s">
        <v>647</v>
      </c>
      <c r="D608" s="68">
        <v>45777</v>
      </c>
      <c r="E608" s="66">
        <f t="shared" si="11"/>
        <v>4</v>
      </c>
      <c r="F608" s="66">
        <f t="shared" si="12"/>
        <v>2025</v>
      </c>
      <c r="G608" s="67">
        <f t="shared" si="13"/>
        <v>45748</v>
      </c>
      <c r="H608" s="26" t="s">
        <v>891</v>
      </c>
      <c r="I608" s="66" t="s">
        <v>336</v>
      </c>
      <c r="J608" s="69" t="s">
        <v>27</v>
      </c>
      <c r="K608" s="69" t="s">
        <v>137</v>
      </c>
      <c r="L608" s="69" t="s">
        <v>666</v>
      </c>
      <c r="M608" s="69" t="s">
        <v>28</v>
      </c>
      <c r="N608" s="71">
        <v>0</v>
      </c>
      <c r="O608" s="74">
        <v>3186</v>
      </c>
      <c r="P608" s="175">
        <f t="shared" si="14"/>
        <v>91124.859999999971</v>
      </c>
    </row>
    <row r="609" spans="1:16" ht="14.25" hidden="1" customHeight="1" outlineLevel="1">
      <c r="A609" s="64" t="s">
        <v>1</v>
      </c>
      <c r="B609" s="163" t="s">
        <v>662</v>
      </c>
      <c r="C609" s="174" t="s">
        <v>647</v>
      </c>
      <c r="D609" s="68">
        <v>45777</v>
      </c>
      <c r="E609" s="66">
        <f t="shared" si="11"/>
        <v>4</v>
      </c>
      <c r="F609" s="66">
        <f t="shared" si="12"/>
        <v>2025</v>
      </c>
      <c r="G609" s="67">
        <f t="shared" si="13"/>
        <v>45748</v>
      </c>
      <c r="H609" s="26" t="s">
        <v>891</v>
      </c>
      <c r="I609" s="66" t="s">
        <v>828</v>
      </c>
      <c r="J609" s="69" t="s">
        <v>27</v>
      </c>
      <c r="K609" s="69" t="s">
        <v>137</v>
      </c>
      <c r="L609" s="69" t="s">
        <v>666</v>
      </c>
      <c r="M609" s="69" t="s">
        <v>28</v>
      </c>
      <c r="N609" s="71">
        <v>0</v>
      </c>
      <c r="O609" s="74">
        <v>2000</v>
      </c>
      <c r="P609" s="175">
        <f t="shared" si="14"/>
        <v>89124.859999999971</v>
      </c>
    </row>
    <row r="610" spans="1:16" ht="14.25" hidden="1" customHeight="1" outlineLevel="1">
      <c r="A610" s="64" t="s">
        <v>1</v>
      </c>
      <c r="B610" s="163" t="s">
        <v>662</v>
      </c>
      <c r="C610" s="174" t="s">
        <v>647</v>
      </c>
      <c r="D610" s="68">
        <v>45777</v>
      </c>
      <c r="E610" s="66">
        <f t="shared" si="11"/>
        <v>4</v>
      </c>
      <c r="F610" s="66">
        <f t="shared" si="12"/>
        <v>2025</v>
      </c>
      <c r="G610" s="67">
        <f t="shared" si="13"/>
        <v>45748</v>
      </c>
      <c r="H610" s="26" t="s">
        <v>891</v>
      </c>
      <c r="I610" s="66" t="s">
        <v>892</v>
      </c>
      <c r="J610" s="69" t="s">
        <v>27</v>
      </c>
      <c r="K610" s="69" t="s">
        <v>137</v>
      </c>
      <c r="L610" s="69" t="s">
        <v>666</v>
      </c>
      <c r="M610" s="69" t="s">
        <v>28</v>
      </c>
      <c r="N610" s="71">
        <v>0</v>
      </c>
      <c r="O610" s="74">
        <v>1049.76</v>
      </c>
      <c r="P610" s="175">
        <f t="shared" si="14"/>
        <v>88075.099999999977</v>
      </c>
    </row>
    <row r="611" spans="1:16" ht="14.25" hidden="1" customHeight="1" outlineLevel="1">
      <c r="A611" s="64" t="s">
        <v>1</v>
      </c>
      <c r="B611" s="163" t="s">
        <v>662</v>
      </c>
      <c r="C611" s="174" t="s">
        <v>647</v>
      </c>
      <c r="D611" s="68">
        <v>45777</v>
      </c>
      <c r="E611" s="66">
        <f t="shared" si="11"/>
        <v>4</v>
      </c>
      <c r="F611" s="66">
        <f t="shared" si="12"/>
        <v>2025</v>
      </c>
      <c r="G611" s="67">
        <f t="shared" si="13"/>
        <v>45748</v>
      </c>
      <c r="H611" s="26" t="s">
        <v>102</v>
      </c>
      <c r="I611" s="66" t="s">
        <v>129</v>
      </c>
      <c r="J611" s="69" t="s">
        <v>27</v>
      </c>
      <c r="K611" s="69" t="s">
        <v>137</v>
      </c>
      <c r="L611" s="69" t="s">
        <v>666</v>
      </c>
      <c r="M611" s="69" t="s">
        <v>28</v>
      </c>
      <c r="N611" s="71">
        <v>0</v>
      </c>
      <c r="O611" s="74">
        <v>3.64</v>
      </c>
      <c r="P611" s="175">
        <f t="shared" si="14"/>
        <v>88071.459999999977</v>
      </c>
    </row>
    <row r="612" spans="1:16" ht="14.25" hidden="1" customHeight="1" outlineLevel="1">
      <c r="A612" s="64" t="s">
        <v>1</v>
      </c>
      <c r="B612" s="163" t="s">
        <v>662</v>
      </c>
      <c r="C612" s="174" t="s">
        <v>647</v>
      </c>
      <c r="D612" s="68">
        <v>45777</v>
      </c>
      <c r="E612" s="66">
        <f t="shared" si="11"/>
        <v>4</v>
      </c>
      <c r="F612" s="66">
        <f t="shared" si="12"/>
        <v>2025</v>
      </c>
      <c r="G612" s="67">
        <f t="shared" si="13"/>
        <v>45748</v>
      </c>
      <c r="H612" s="26" t="s">
        <v>102</v>
      </c>
      <c r="I612" s="66" t="s">
        <v>129</v>
      </c>
      <c r="J612" s="69" t="s">
        <v>27</v>
      </c>
      <c r="K612" s="69" t="s">
        <v>137</v>
      </c>
      <c r="L612" s="69" t="s">
        <v>666</v>
      </c>
      <c r="M612" s="69" t="s">
        <v>28</v>
      </c>
      <c r="N612" s="71">
        <v>0</v>
      </c>
      <c r="O612" s="74">
        <v>9</v>
      </c>
      <c r="P612" s="175">
        <f t="shared" si="14"/>
        <v>88062.459999999977</v>
      </c>
    </row>
    <row r="613" spans="1:16" ht="14.25" hidden="1" customHeight="1" outlineLevel="1">
      <c r="A613" s="64" t="s">
        <v>1</v>
      </c>
      <c r="B613" s="163" t="s">
        <v>662</v>
      </c>
      <c r="C613" s="174" t="s">
        <v>647</v>
      </c>
      <c r="D613" s="68">
        <v>45777</v>
      </c>
      <c r="E613" s="66">
        <f t="shared" si="11"/>
        <v>4</v>
      </c>
      <c r="F613" s="66">
        <f t="shared" si="12"/>
        <v>2025</v>
      </c>
      <c r="G613" s="67">
        <f t="shared" si="13"/>
        <v>45748</v>
      </c>
      <c r="H613" s="26" t="s">
        <v>43</v>
      </c>
      <c r="I613" s="66" t="s">
        <v>255</v>
      </c>
      <c r="J613" s="69" t="s">
        <v>27</v>
      </c>
      <c r="K613" s="69" t="s">
        <v>137</v>
      </c>
      <c r="L613" s="69" t="s">
        <v>666</v>
      </c>
      <c r="M613" s="69" t="s">
        <v>28</v>
      </c>
      <c r="N613" s="71">
        <v>0</v>
      </c>
      <c r="O613" s="74">
        <v>89.29</v>
      </c>
      <c r="P613" s="175">
        <f t="shared" si="14"/>
        <v>87973.169999999984</v>
      </c>
    </row>
    <row r="614" spans="1:16" ht="14.25" hidden="1" customHeight="1" outlineLevel="1">
      <c r="A614" s="64" t="s">
        <v>1</v>
      </c>
      <c r="B614" s="163" t="s">
        <v>662</v>
      </c>
      <c r="C614" s="174" t="s">
        <v>647</v>
      </c>
      <c r="D614" s="68">
        <v>45777</v>
      </c>
      <c r="E614" s="66">
        <f t="shared" si="11"/>
        <v>4</v>
      </c>
      <c r="F614" s="66">
        <f t="shared" si="12"/>
        <v>2025</v>
      </c>
      <c r="G614" s="67">
        <f t="shared" si="13"/>
        <v>45748</v>
      </c>
      <c r="H614" s="26" t="s">
        <v>43</v>
      </c>
      <c r="I614" s="66" t="s">
        <v>282</v>
      </c>
      <c r="J614" s="69" t="s">
        <v>27</v>
      </c>
      <c r="K614" s="69" t="s">
        <v>137</v>
      </c>
      <c r="L614" s="69" t="s">
        <v>666</v>
      </c>
      <c r="M614" s="69" t="s">
        <v>28</v>
      </c>
      <c r="N614" s="71">
        <v>0</v>
      </c>
      <c r="O614" s="74">
        <v>2884.43</v>
      </c>
      <c r="P614" s="175">
        <f t="shared" si="14"/>
        <v>85088.739999999991</v>
      </c>
    </row>
    <row r="615" spans="1:16" ht="14.25" hidden="1" customHeight="1" outlineLevel="1">
      <c r="A615" s="64" t="s">
        <v>1</v>
      </c>
      <c r="B615" s="163" t="s">
        <v>662</v>
      </c>
      <c r="C615" s="174" t="s">
        <v>647</v>
      </c>
      <c r="D615" s="68">
        <v>45777</v>
      </c>
      <c r="E615" s="66">
        <f t="shared" si="11"/>
        <v>4</v>
      </c>
      <c r="F615" s="66">
        <f t="shared" si="12"/>
        <v>2025</v>
      </c>
      <c r="G615" s="67">
        <f t="shared" si="13"/>
        <v>45748</v>
      </c>
      <c r="H615" s="26" t="s">
        <v>43</v>
      </c>
      <c r="I615" s="66" t="s">
        <v>283</v>
      </c>
      <c r="J615" s="69" t="s">
        <v>27</v>
      </c>
      <c r="K615" s="69" t="s">
        <v>137</v>
      </c>
      <c r="L615" s="69" t="s">
        <v>666</v>
      </c>
      <c r="M615" s="69" t="s">
        <v>28</v>
      </c>
      <c r="N615" s="71">
        <v>0</v>
      </c>
      <c r="O615" s="74">
        <v>2548.98</v>
      </c>
      <c r="P615" s="175">
        <f t="shared" si="14"/>
        <v>82539.759999999995</v>
      </c>
    </row>
    <row r="616" spans="1:16" ht="14.25" hidden="1" customHeight="1" outlineLevel="1">
      <c r="A616" s="64" t="s">
        <v>1</v>
      </c>
      <c r="B616" s="163" t="s">
        <v>662</v>
      </c>
      <c r="C616" s="174" t="s">
        <v>647</v>
      </c>
      <c r="D616" s="68">
        <v>45777</v>
      </c>
      <c r="E616" s="66">
        <f t="shared" si="11"/>
        <v>4</v>
      </c>
      <c r="F616" s="66">
        <f t="shared" si="12"/>
        <v>2025</v>
      </c>
      <c r="G616" s="67">
        <f t="shared" si="13"/>
        <v>45748</v>
      </c>
      <c r="H616" s="26" t="s">
        <v>43</v>
      </c>
      <c r="I616" s="66" t="s">
        <v>893</v>
      </c>
      <c r="J616" s="69" t="s">
        <v>27</v>
      </c>
      <c r="K616" s="69" t="s">
        <v>137</v>
      </c>
      <c r="L616" s="69" t="s">
        <v>666</v>
      </c>
      <c r="M616" s="69" t="s">
        <v>28</v>
      </c>
      <c r="N616" s="71">
        <v>0</v>
      </c>
      <c r="O616" s="74">
        <v>380.16</v>
      </c>
      <c r="P616" s="175">
        <f t="shared" si="14"/>
        <v>82159.599999999991</v>
      </c>
    </row>
    <row r="617" spans="1:16" ht="14.25" hidden="1" customHeight="1" outlineLevel="1">
      <c r="A617" s="64" t="s">
        <v>1</v>
      </c>
      <c r="B617" s="163" t="s">
        <v>662</v>
      </c>
      <c r="C617" s="174" t="s">
        <v>647</v>
      </c>
      <c r="D617" s="68">
        <v>45777</v>
      </c>
      <c r="E617" s="66">
        <f t="shared" si="11"/>
        <v>4</v>
      </c>
      <c r="F617" s="66">
        <f t="shared" si="12"/>
        <v>2025</v>
      </c>
      <c r="G617" s="67">
        <f t="shared" si="13"/>
        <v>45748</v>
      </c>
      <c r="H617" s="26" t="s">
        <v>43</v>
      </c>
      <c r="I617" s="66" t="s">
        <v>284</v>
      </c>
      <c r="J617" s="69" t="s">
        <v>27</v>
      </c>
      <c r="K617" s="69" t="s">
        <v>137</v>
      </c>
      <c r="L617" s="69" t="s">
        <v>666</v>
      </c>
      <c r="M617" s="69" t="s">
        <v>28</v>
      </c>
      <c r="N617" s="71">
        <v>0</v>
      </c>
      <c r="O617" s="74">
        <v>2051.4499999999998</v>
      </c>
      <c r="P617" s="175">
        <f t="shared" si="14"/>
        <v>80108.149999999994</v>
      </c>
    </row>
    <row r="618" spans="1:16" ht="14.25" hidden="1" customHeight="1" outlineLevel="1">
      <c r="A618" s="64" t="s">
        <v>1</v>
      </c>
      <c r="B618" s="163" t="s">
        <v>662</v>
      </c>
      <c r="C618" s="174" t="s">
        <v>647</v>
      </c>
      <c r="D618" s="68">
        <v>45777</v>
      </c>
      <c r="E618" s="66">
        <f t="shared" si="11"/>
        <v>4</v>
      </c>
      <c r="F618" s="66">
        <f t="shared" si="12"/>
        <v>2025</v>
      </c>
      <c r="G618" s="67">
        <f t="shared" si="13"/>
        <v>45748</v>
      </c>
      <c r="H618" s="26" t="s">
        <v>43</v>
      </c>
      <c r="I618" s="66" t="s">
        <v>284</v>
      </c>
      <c r="J618" s="69" t="s">
        <v>27</v>
      </c>
      <c r="K618" s="69" t="s">
        <v>137</v>
      </c>
      <c r="L618" s="69" t="s">
        <v>666</v>
      </c>
      <c r="M618" s="69" t="s">
        <v>28</v>
      </c>
      <c r="N618" s="71">
        <v>0</v>
      </c>
      <c r="O618" s="74">
        <v>1633.8</v>
      </c>
      <c r="P618" s="175">
        <f t="shared" si="14"/>
        <v>78474.349999999991</v>
      </c>
    </row>
    <row r="619" spans="1:16" ht="14.25" hidden="1" customHeight="1" outlineLevel="1">
      <c r="A619" s="64" t="s">
        <v>1</v>
      </c>
      <c r="B619" s="163" t="s">
        <v>662</v>
      </c>
      <c r="C619" s="174" t="s">
        <v>647</v>
      </c>
      <c r="D619" s="68">
        <v>45777</v>
      </c>
      <c r="E619" s="66">
        <f t="shared" si="11"/>
        <v>4</v>
      </c>
      <c r="F619" s="66">
        <f t="shared" si="12"/>
        <v>2025</v>
      </c>
      <c r="G619" s="67">
        <f t="shared" si="13"/>
        <v>45748</v>
      </c>
      <c r="H619" s="26" t="s">
        <v>43</v>
      </c>
      <c r="I619" s="66" t="s">
        <v>685</v>
      </c>
      <c r="J619" s="69" t="s">
        <v>27</v>
      </c>
      <c r="K619" s="69" t="s">
        <v>137</v>
      </c>
      <c r="L619" s="69" t="s">
        <v>666</v>
      </c>
      <c r="M619" s="69" t="s">
        <v>28</v>
      </c>
      <c r="N619" s="71">
        <v>0</v>
      </c>
      <c r="O619" s="74">
        <v>40.94</v>
      </c>
      <c r="P619" s="175">
        <f t="shared" si="14"/>
        <v>78433.409999999989</v>
      </c>
    </row>
    <row r="620" spans="1:16" ht="14.25" hidden="1" customHeight="1" outlineLevel="1">
      <c r="A620" s="64" t="s">
        <v>1</v>
      </c>
      <c r="B620" s="163" t="s">
        <v>662</v>
      </c>
      <c r="C620" s="174" t="s">
        <v>647</v>
      </c>
      <c r="D620" s="68">
        <v>45777</v>
      </c>
      <c r="E620" s="66">
        <f t="shared" si="11"/>
        <v>4</v>
      </c>
      <c r="F620" s="66">
        <f t="shared" si="12"/>
        <v>2025</v>
      </c>
      <c r="G620" s="67">
        <f t="shared" si="13"/>
        <v>45748</v>
      </c>
      <c r="H620" s="26" t="s">
        <v>43</v>
      </c>
      <c r="I620" s="66" t="s">
        <v>686</v>
      </c>
      <c r="J620" s="69" t="s">
        <v>27</v>
      </c>
      <c r="K620" s="69" t="s">
        <v>137</v>
      </c>
      <c r="L620" s="69" t="s">
        <v>666</v>
      </c>
      <c r="M620" s="69" t="s">
        <v>28</v>
      </c>
      <c r="N620" s="71">
        <v>0</v>
      </c>
      <c r="O620" s="74">
        <v>5104.38</v>
      </c>
      <c r="P620" s="175">
        <f t="shared" si="14"/>
        <v>73329.029999999984</v>
      </c>
    </row>
    <row r="621" spans="1:16" ht="14.25" hidden="1" customHeight="1" outlineLevel="1">
      <c r="A621" s="64" t="s">
        <v>1</v>
      </c>
      <c r="B621" s="163" t="s">
        <v>662</v>
      </c>
      <c r="C621" s="174" t="s">
        <v>647</v>
      </c>
      <c r="D621" s="68">
        <v>45777</v>
      </c>
      <c r="E621" s="66">
        <f t="shared" si="11"/>
        <v>4</v>
      </c>
      <c r="F621" s="66">
        <f t="shared" si="12"/>
        <v>2025</v>
      </c>
      <c r="G621" s="67">
        <f t="shared" si="13"/>
        <v>45748</v>
      </c>
      <c r="H621" s="26" t="s">
        <v>43</v>
      </c>
      <c r="I621" s="66" t="s">
        <v>286</v>
      </c>
      <c r="J621" s="69" t="s">
        <v>27</v>
      </c>
      <c r="K621" s="69" t="s">
        <v>137</v>
      </c>
      <c r="L621" s="69" t="s">
        <v>666</v>
      </c>
      <c r="M621" s="69" t="s">
        <v>28</v>
      </c>
      <c r="N621" s="71">
        <v>0</v>
      </c>
      <c r="O621" s="74">
        <v>1748.34</v>
      </c>
      <c r="P621" s="175">
        <f t="shared" si="14"/>
        <v>71580.689999999988</v>
      </c>
    </row>
    <row r="622" spans="1:16" ht="14.25" hidden="1" customHeight="1" outlineLevel="1">
      <c r="A622" s="64" t="s">
        <v>1</v>
      </c>
      <c r="B622" s="163" t="s">
        <v>662</v>
      </c>
      <c r="C622" s="174" t="s">
        <v>647</v>
      </c>
      <c r="D622" s="68">
        <v>45777</v>
      </c>
      <c r="E622" s="66">
        <f t="shared" si="11"/>
        <v>4</v>
      </c>
      <c r="F622" s="66">
        <f t="shared" si="12"/>
        <v>2025</v>
      </c>
      <c r="G622" s="67">
        <f t="shared" si="13"/>
        <v>45748</v>
      </c>
      <c r="H622" s="26" t="s">
        <v>43</v>
      </c>
      <c r="I622" s="66" t="s">
        <v>829</v>
      </c>
      <c r="J622" s="69" t="s">
        <v>27</v>
      </c>
      <c r="K622" s="69" t="s">
        <v>137</v>
      </c>
      <c r="L622" s="69" t="s">
        <v>666</v>
      </c>
      <c r="M622" s="69" t="s">
        <v>28</v>
      </c>
      <c r="N622" s="71">
        <v>0</v>
      </c>
      <c r="O622" s="74">
        <v>3874.33</v>
      </c>
      <c r="P622" s="175">
        <f t="shared" si="14"/>
        <v>67706.359999999986</v>
      </c>
    </row>
    <row r="623" spans="1:16" ht="14.25" hidden="1" customHeight="1" outlineLevel="1">
      <c r="A623" s="64" t="s">
        <v>1</v>
      </c>
      <c r="B623" s="163" t="s">
        <v>662</v>
      </c>
      <c r="C623" s="174" t="s">
        <v>647</v>
      </c>
      <c r="D623" s="68">
        <v>45777</v>
      </c>
      <c r="E623" s="66">
        <f t="shared" si="11"/>
        <v>4</v>
      </c>
      <c r="F623" s="66">
        <f t="shared" si="12"/>
        <v>2025</v>
      </c>
      <c r="G623" s="67">
        <f t="shared" si="13"/>
        <v>45748</v>
      </c>
      <c r="H623" s="26" t="s">
        <v>43</v>
      </c>
      <c r="I623" s="66" t="s">
        <v>689</v>
      </c>
      <c r="J623" s="69" t="s">
        <v>27</v>
      </c>
      <c r="K623" s="69" t="s">
        <v>137</v>
      </c>
      <c r="L623" s="69" t="s">
        <v>666</v>
      </c>
      <c r="M623" s="69" t="s">
        <v>28</v>
      </c>
      <c r="N623" s="71">
        <v>0</v>
      </c>
      <c r="O623" s="74">
        <v>1020.7</v>
      </c>
      <c r="P623" s="175">
        <f t="shared" si="14"/>
        <v>66685.659999999989</v>
      </c>
    </row>
    <row r="624" spans="1:16" ht="14.25" hidden="1" customHeight="1" outlineLevel="1">
      <c r="A624" s="64" t="s">
        <v>1</v>
      </c>
      <c r="B624" s="163" t="s">
        <v>662</v>
      </c>
      <c r="C624" s="174" t="s">
        <v>647</v>
      </c>
      <c r="D624" s="68">
        <v>45777</v>
      </c>
      <c r="E624" s="66">
        <f t="shared" si="11"/>
        <v>4</v>
      </c>
      <c r="F624" s="66">
        <f t="shared" si="12"/>
        <v>2025</v>
      </c>
      <c r="G624" s="67">
        <f t="shared" si="13"/>
        <v>45748</v>
      </c>
      <c r="H624" s="26" t="s">
        <v>43</v>
      </c>
      <c r="I624" s="66" t="s">
        <v>261</v>
      </c>
      <c r="J624" s="69" t="s">
        <v>27</v>
      </c>
      <c r="K624" s="69" t="s">
        <v>137</v>
      </c>
      <c r="L624" s="69" t="s">
        <v>666</v>
      </c>
      <c r="M624" s="69" t="s">
        <v>28</v>
      </c>
      <c r="N624" s="71">
        <v>0</v>
      </c>
      <c r="O624" s="74">
        <v>1371.01</v>
      </c>
      <c r="P624" s="175">
        <f t="shared" si="14"/>
        <v>65314.649999999987</v>
      </c>
    </row>
    <row r="625" spans="1:16" ht="14.25" hidden="1" customHeight="1" outlineLevel="1">
      <c r="A625" s="64" t="s">
        <v>1</v>
      </c>
      <c r="B625" s="163" t="s">
        <v>662</v>
      </c>
      <c r="C625" s="174" t="s">
        <v>647</v>
      </c>
      <c r="D625" s="68">
        <v>45777</v>
      </c>
      <c r="E625" s="66">
        <f t="shared" si="11"/>
        <v>4</v>
      </c>
      <c r="F625" s="66">
        <f t="shared" si="12"/>
        <v>2025</v>
      </c>
      <c r="G625" s="67">
        <f t="shared" si="13"/>
        <v>45748</v>
      </c>
      <c r="H625" s="26" t="s">
        <v>43</v>
      </c>
      <c r="I625" s="66" t="s">
        <v>288</v>
      </c>
      <c r="J625" s="69" t="s">
        <v>27</v>
      </c>
      <c r="K625" s="69" t="s">
        <v>137</v>
      </c>
      <c r="L625" s="69" t="s">
        <v>666</v>
      </c>
      <c r="M625" s="69" t="s">
        <v>28</v>
      </c>
      <c r="N625" s="71">
        <v>0</v>
      </c>
      <c r="O625" s="74">
        <v>4202.34</v>
      </c>
      <c r="P625" s="175">
        <f t="shared" si="14"/>
        <v>61112.309999999983</v>
      </c>
    </row>
    <row r="626" spans="1:16" ht="14.25" hidden="1" customHeight="1" outlineLevel="1">
      <c r="A626" s="64" t="s">
        <v>1</v>
      </c>
      <c r="B626" s="163" t="s">
        <v>662</v>
      </c>
      <c r="C626" s="174" t="s">
        <v>647</v>
      </c>
      <c r="D626" s="68">
        <v>45777</v>
      </c>
      <c r="E626" s="66">
        <f t="shared" si="11"/>
        <v>4</v>
      </c>
      <c r="F626" s="66">
        <f t="shared" si="12"/>
        <v>2025</v>
      </c>
      <c r="G626" s="67">
        <f t="shared" si="13"/>
        <v>45748</v>
      </c>
      <c r="H626" s="26" t="s">
        <v>43</v>
      </c>
      <c r="I626" s="66" t="s">
        <v>263</v>
      </c>
      <c r="J626" s="69" t="s">
        <v>27</v>
      </c>
      <c r="K626" s="69" t="s">
        <v>137</v>
      </c>
      <c r="L626" s="69" t="s">
        <v>666</v>
      </c>
      <c r="M626" s="69" t="s">
        <v>28</v>
      </c>
      <c r="N626" s="71">
        <v>0</v>
      </c>
      <c r="O626" s="74">
        <v>1008.23</v>
      </c>
      <c r="P626" s="175">
        <f t="shared" si="14"/>
        <v>60104.07999999998</v>
      </c>
    </row>
    <row r="627" spans="1:16" ht="14.25" hidden="1" customHeight="1" outlineLevel="1">
      <c r="A627" s="64" t="s">
        <v>1</v>
      </c>
      <c r="B627" s="163" t="s">
        <v>662</v>
      </c>
      <c r="C627" s="174" t="s">
        <v>647</v>
      </c>
      <c r="D627" s="68">
        <v>45777</v>
      </c>
      <c r="E627" s="66">
        <f t="shared" si="11"/>
        <v>4</v>
      </c>
      <c r="F627" s="66">
        <f t="shared" si="12"/>
        <v>2025</v>
      </c>
      <c r="G627" s="67">
        <f t="shared" si="13"/>
        <v>45748</v>
      </c>
      <c r="H627" s="26" t="s">
        <v>43</v>
      </c>
      <c r="I627" s="66" t="s">
        <v>267</v>
      </c>
      <c r="J627" s="69" t="s">
        <v>27</v>
      </c>
      <c r="K627" s="69" t="s">
        <v>137</v>
      </c>
      <c r="L627" s="69" t="s">
        <v>666</v>
      </c>
      <c r="M627" s="69" t="s">
        <v>28</v>
      </c>
      <c r="N627" s="71">
        <v>0</v>
      </c>
      <c r="O627" s="74">
        <v>626.36</v>
      </c>
      <c r="P627" s="175">
        <f t="shared" si="14"/>
        <v>59477.719999999979</v>
      </c>
    </row>
    <row r="628" spans="1:16" ht="14.25" hidden="1" customHeight="1" outlineLevel="1">
      <c r="A628" s="64" t="s">
        <v>1</v>
      </c>
      <c r="B628" s="163" t="s">
        <v>662</v>
      </c>
      <c r="C628" s="174" t="s">
        <v>647</v>
      </c>
      <c r="D628" s="68">
        <v>45777</v>
      </c>
      <c r="E628" s="66">
        <f t="shared" si="11"/>
        <v>4</v>
      </c>
      <c r="F628" s="66">
        <f t="shared" si="12"/>
        <v>2025</v>
      </c>
      <c r="G628" s="67">
        <f t="shared" si="13"/>
        <v>45748</v>
      </c>
      <c r="H628" s="26" t="s">
        <v>891</v>
      </c>
      <c r="I628" s="66" t="s">
        <v>750</v>
      </c>
      <c r="J628" s="69" t="s">
        <v>27</v>
      </c>
      <c r="K628" s="69" t="s">
        <v>137</v>
      </c>
      <c r="L628" s="69" t="s">
        <v>666</v>
      </c>
      <c r="M628" s="69" t="s">
        <v>28</v>
      </c>
      <c r="N628" s="71">
        <v>0</v>
      </c>
      <c r="O628" s="74">
        <v>2082.7800000000002</v>
      </c>
      <c r="P628" s="175">
        <f t="shared" si="14"/>
        <v>57394.939999999981</v>
      </c>
    </row>
    <row r="629" spans="1:16" ht="14.25" hidden="1" customHeight="1" outlineLevel="1">
      <c r="A629" s="64" t="s">
        <v>1</v>
      </c>
      <c r="B629" s="163" t="s">
        <v>662</v>
      </c>
      <c r="C629" s="174" t="s">
        <v>647</v>
      </c>
      <c r="D629" s="68">
        <v>45777</v>
      </c>
      <c r="E629" s="66">
        <f t="shared" si="11"/>
        <v>4</v>
      </c>
      <c r="F629" s="66">
        <f t="shared" si="12"/>
        <v>2025</v>
      </c>
      <c r="G629" s="67">
        <f t="shared" si="13"/>
        <v>45748</v>
      </c>
      <c r="H629" s="26" t="s">
        <v>891</v>
      </c>
      <c r="I629" s="66" t="s">
        <v>894</v>
      </c>
      <c r="J629" s="69" t="s">
        <v>27</v>
      </c>
      <c r="K629" s="69" t="s">
        <v>137</v>
      </c>
      <c r="L629" s="69" t="s">
        <v>666</v>
      </c>
      <c r="M629" s="69" t="s">
        <v>28</v>
      </c>
      <c r="N629" s="71">
        <v>0</v>
      </c>
      <c r="O629" s="74">
        <v>661.2</v>
      </c>
      <c r="P629" s="175">
        <f t="shared" si="14"/>
        <v>56733.739999999983</v>
      </c>
    </row>
    <row r="630" spans="1:16" ht="14.25" hidden="1" customHeight="1" outlineLevel="1">
      <c r="A630" s="64" t="s">
        <v>1</v>
      </c>
      <c r="B630" s="163" t="s">
        <v>662</v>
      </c>
      <c r="C630" s="174" t="s">
        <v>647</v>
      </c>
      <c r="D630" s="68">
        <v>45777</v>
      </c>
      <c r="E630" s="66">
        <f t="shared" si="11"/>
        <v>4</v>
      </c>
      <c r="F630" s="66">
        <f t="shared" si="12"/>
        <v>2025</v>
      </c>
      <c r="G630" s="67">
        <f t="shared" si="13"/>
        <v>45748</v>
      </c>
      <c r="H630" s="26" t="s">
        <v>43</v>
      </c>
      <c r="I630" s="66" t="s">
        <v>289</v>
      </c>
      <c r="J630" s="69" t="s">
        <v>27</v>
      </c>
      <c r="K630" s="69" t="s">
        <v>137</v>
      </c>
      <c r="L630" s="69" t="s">
        <v>666</v>
      </c>
      <c r="M630" s="69" t="s">
        <v>28</v>
      </c>
      <c r="N630" s="71">
        <v>0</v>
      </c>
      <c r="O630" s="74">
        <v>3582.25</v>
      </c>
      <c r="P630" s="175">
        <f t="shared" si="14"/>
        <v>53151.489999999983</v>
      </c>
    </row>
    <row r="631" spans="1:16" ht="14.25" hidden="1" customHeight="1" outlineLevel="1">
      <c r="A631" s="64" t="s">
        <v>1</v>
      </c>
      <c r="B631" s="163" t="s">
        <v>662</v>
      </c>
      <c r="C631" s="174" t="s">
        <v>647</v>
      </c>
      <c r="D631" s="68">
        <v>45777</v>
      </c>
      <c r="E631" s="66">
        <f t="shared" si="11"/>
        <v>4</v>
      </c>
      <c r="F631" s="66">
        <f t="shared" si="12"/>
        <v>2025</v>
      </c>
      <c r="G631" s="67">
        <f t="shared" si="13"/>
        <v>45748</v>
      </c>
      <c r="H631" s="26" t="s">
        <v>43</v>
      </c>
      <c r="I631" s="66" t="s">
        <v>290</v>
      </c>
      <c r="J631" s="69" t="s">
        <v>27</v>
      </c>
      <c r="K631" s="69" t="s">
        <v>137</v>
      </c>
      <c r="L631" s="69" t="s">
        <v>666</v>
      </c>
      <c r="M631" s="69" t="s">
        <v>28</v>
      </c>
      <c r="N631" s="71">
        <v>0</v>
      </c>
      <c r="O631" s="74">
        <v>1842.77</v>
      </c>
      <c r="P631" s="175">
        <f t="shared" si="14"/>
        <v>51308.719999999987</v>
      </c>
    </row>
    <row r="632" spans="1:16" ht="14.25" hidden="1" customHeight="1" outlineLevel="1">
      <c r="A632" s="64" t="s">
        <v>1</v>
      </c>
      <c r="B632" s="163" t="s">
        <v>662</v>
      </c>
      <c r="C632" s="174" t="s">
        <v>647</v>
      </c>
      <c r="D632" s="68">
        <v>45777</v>
      </c>
      <c r="E632" s="66">
        <f t="shared" si="11"/>
        <v>4</v>
      </c>
      <c r="F632" s="66">
        <f t="shared" si="12"/>
        <v>2025</v>
      </c>
      <c r="G632" s="67">
        <f t="shared" si="13"/>
        <v>45748</v>
      </c>
      <c r="H632" s="26" t="s">
        <v>43</v>
      </c>
      <c r="I632" s="66" t="s">
        <v>291</v>
      </c>
      <c r="J632" s="69" t="s">
        <v>27</v>
      </c>
      <c r="K632" s="69" t="s">
        <v>137</v>
      </c>
      <c r="L632" s="69" t="s">
        <v>666</v>
      </c>
      <c r="M632" s="69" t="s">
        <v>28</v>
      </c>
      <c r="N632" s="71">
        <v>0</v>
      </c>
      <c r="O632" s="74">
        <v>4962.1000000000004</v>
      </c>
      <c r="P632" s="175">
        <f t="shared" si="14"/>
        <v>46346.619999999988</v>
      </c>
    </row>
    <row r="633" spans="1:16" ht="14.25" hidden="1" customHeight="1" outlineLevel="1">
      <c r="A633" s="64" t="s">
        <v>1</v>
      </c>
      <c r="B633" s="163" t="s">
        <v>662</v>
      </c>
      <c r="C633" s="174" t="s">
        <v>647</v>
      </c>
      <c r="D633" s="68">
        <v>45777</v>
      </c>
      <c r="E633" s="66">
        <f t="shared" si="11"/>
        <v>4</v>
      </c>
      <c r="F633" s="66">
        <f t="shared" si="12"/>
        <v>2025</v>
      </c>
      <c r="G633" s="67">
        <f t="shared" si="13"/>
        <v>45748</v>
      </c>
      <c r="H633" s="26" t="s">
        <v>102</v>
      </c>
      <c r="I633" s="66" t="s">
        <v>682</v>
      </c>
      <c r="J633" s="69" t="s">
        <v>27</v>
      </c>
      <c r="K633" s="69" t="s">
        <v>137</v>
      </c>
      <c r="L633" s="69" t="s">
        <v>666</v>
      </c>
      <c r="M633" s="69" t="s">
        <v>28</v>
      </c>
      <c r="N633" s="71">
        <v>0</v>
      </c>
      <c r="O633" s="74">
        <v>13.35</v>
      </c>
      <c r="P633" s="175">
        <f t="shared" si="14"/>
        <v>46333.26999999999</v>
      </c>
    </row>
    <row r="634" spans="1:16" ht="14.25" hidden="1" customHeight="1" outlineLevel="1">
      <c r="A634" s="64" t="s">
        <v>1</v>
      </c>
      <c r="B634" s="163" t="s">
        <v>662</v>
      </c>
      <c r="C634" s="174" t="s">
        <v>647</v>
      </c>
      <c r="D634" s="68">
        <v>45777</v>
      </c>
      <c r="E634" s="66">
        <f t="shared" si="11"/>
        <v>4</v>
      </c>
      <c r="F634" s="66">
        <f t="shared" si="12"/>
        <v>2025</v>
      </c>
      <c r="G634" s="67">
        <f t="shared" si="13"/>
        <v>45748</v>
      </c>
      <c r="H634" s="26" t="s">
        <v>102</v>
      </c>
      <c r="I634" s="66" t="s">
        <v>682</v>
      </c>
      <c r="J634" s="69" t="s">
        <v>27</v>
      </c>
      <c r="K634" s="69" t="s">
        <v>137</v>
      </c>
      <c r="L634" s="69" t="s">
        <v>666</v>
      </c>
      <c r="M634" s="69" t="s">
        <v>28</v>
      </c>
      <c r="N634" s="71">
        <v>0</v>
      </c>
      <c r="O634" s="74">
        <v>13.35</v>
      </c>
      <c r="P634" s="175">
        <f t="shared" si="14"/>
        <v>46319.919999999991</v>
      </c>
    </row>
    <row r="635" spans="1:16" ht="14.25" hidden="1" customHeight="1" outlineLevel="1">
      <c r="A635" s="64" t="s">
        <v>1</v>
      </c>
      <c r="B635" s="163" t="s">
        <v>662</v>
      </c>
      <c r="C635" s="174" t="s">
        <v>647</v>
      </c>
      <c r="D635" s="68">
        <v>45777</v>
      </c>
      <c r="E635" s="66">
        <f t="shared" si="11"/>
        <v>4</v>
      </c>
      <c r="F635" s="66">
        <f t="shared" si="12"/>
        <v>2025</v>
      </c>
      <c r="G635" s="67">
        <f t="shared" si="13"/>
        <v>45748</v>
      </c>
      <c r="H635" s="26" t="s">
        <v>102</v>
      </c>
      <c r="I635" s="66" t="s">
        <v>682</v>
      </c>
      <c r="J635" s="69" t="s">
        <v>27</v>
      </c>
      <c r="K635" s="69" t="s">
        <v>137</v>
      </c>
      <c r="L635" s="69" t="s">
        <v>666</v>
      </c>
      <c r="M635" s="69" t="s">
        <v>28</v>
      </c>
      <c r="N635" s="71">
        <v>0</v>
      </c>
      <c r="O635" s="74">
        <v>13.35</v>
      </c>
      <c r="P635" s="175">
        <f t="shared" si="14"/>
        <v>46306.569999999992</v>
      </c>
    </row>
    <row r="636" spans="1:16" ht="14.25" hidden="1" customHeight="1" outlineLevel="1">
      <c r="A636" s="64" t="s">
        <v>1</v>
      </c>
      <c r="B636" s="163" t="s">
        <v>662</v>
      </c>
      <c r="C636" s="174" t="s">
        <v>647</v>
      </c>
      <c r="D636" s="68">
        <v>45777</v>
      </c>
      <c r="E636" s="66">
        <f t="shared" si="11"/>
        <v>4</v>
      </c>
      <c r="F636" s="66">
        <f t="shared" si="12"/>
        <v>2025</v>
      </c>
      <c r="G636" s="67">
        <f t="shared" si="13"/>
        <v>45748</v>
      </c>
      <c r="H636" s="26" t="s">
        <v>891</v>
      </c>
      <c r="I636" s="66" t="s">
        <v>895</v>
      </c>
      <c r="J636" s="69" t="s">
        <v>27</v>
      </c>
      <c r="K636" s="69" t="s">
        <v>137</v>
      </c>
      <c r="L636" s="69" t="s">
        <v>666</v>
      </c>
      <c r="M636" s="69" t="s">
        <v>28</v>
      </c>
      <c r="N636" s="71">
        <v>0</v>
      </c>
      <c r="O636" s="74">
        <v>2866.5</v>
      </c>
      <c r="P636" s="175">
        <f t="shared" si="14"/>
        <v>43440.069999999992</v>
      </c>
    </row>
    <row r="637" spans="1:16" ht="14.25" hidden="1" customHeight="1" outlineLevel="1">
      <c r="A637" s="64" t="s">
        <v>1</v>
      </c>
      <c r="B637" s="163" t="s">
        <v>662</v>
      </c>
      <c r="C637" s="174" t="s">
        <v>647</v>
      </c>
      <c r="D637" s="68">
        <v>45779</v>
      </c>
      <c r="E637" s="66">
        <f t="shared" si="11"/>
        <v>5</v>
      </c>
      <c r="F637" s="66">
        <f t="shared" si="12"/>
        <v>2025</v>
      </c>
      <c r="G637" s="67">
        <f t="shared" si="13"/>
        <v>45778</v>
      </c>
      <c r="H637" s="26" t="s">
        <v>102</v>
      </c>
      <c r="I637" s="66" t="s">
        <v>129</v>
      </c>
      <c r="J637" s="69" t="s">
        <v>27</v>
      </c>
      <c r="K637" s="69" t="s">
        <v>137</v>
      </c>
      <c r="L637" s="69" t="s">
        <v>666</v>
      </c>
      <c r="M637" s="69" t="s">
        <v>28</v>
      </c>
      <c r="N637" s="71">
        <v>0</v>
      </c>
      <c r="O637" s="74">
        <v>9</v>
      </c>
      <c r="P637" s="175">
        <f t="shared" si="14"/>
        <v>43431.069999999992</v>
      </c>
    </row>
    <row r="638" spans="1:16" ht="14.25" hidden="1" customHeight="1" outlineLevel="1">
      <c r="A638" s="64" t="s">
        <v>1</v>
      </c>
      <c r="B638" s="163" t="s">
        <v>662</v>
      </c>
      <c r="C638" s="174" t="s">
        <v>647</v>
      </c>
      <c r="D638" s="68">
        <v>45782</v>
      </c>
      <c r="E638" s="66">
        <f t="shared" si="11"/>
        <v>5</v>
      </c>
      <c r="F638" s="66">
        <f t="shared" si="12"/>
        <v>2025</v>
      </c>
      <c r="G638" s="67">
        <f t="shared" si="13"/>
        <v>45778</v>
      </c>
      <c r="H638" s="26" t="s">
        <v>142</v>
      </c>
      <c r="I638" s="66" t="s">
        <v>347</v>
      </c>
      <c r="J638" s="69" t="s">
        <v>27</v>
      </c>
      <c r="K638" s="69" t="s">
        <v>122</v>
      </c>
      <c r="L638" s="69" t="s">
        <v>664</v>
      </c>
      <c r="M638" s="69" t="s">
        <v>604</v>
      </c>
      <c r="N638" s="71">
        <v>177.15</v>
      </c>
      <c r="O638" s="74">
        <v>0</v>
      </c>
      <c r="P638" s="175">
        <f t="shared" si="14"/>
        <v>43608.219999999994</v>
      </c>
    </row>
    <row r="639" spans="1:16" ht="14.25" hidden="1" customHeight="1" outlineLevel="1">
      <c r="A639" s="64" t="s">
        <v>1</v>
      </c>
      <c r="B639" s="163" t="s">
        <v>662</v>
      </c>
      <c r="C639" s="174" t="s">
        <v>647</v>
      </c>
      <c r="D639" s="68">
        <v>45782</v>
      </c>
      <c r="E639" s="66">
        <f t="shared" si="11"/>
        <v>5</v>
      </c>
      <c r="F639" s="66">
        <f t="shared" si="12"/>
        <v>2025</v>
      </c>
      <c r="G639" s="67">
        <f t="shared" si="13"/>
        <v>45778</v>
      </c>
      <c r="H639" s="26" t="s">
        <v>138</v>
      </c>
      <c r="I639" s="66" t="s">
        <v>139</v>
      </c>
      <c r="J639" s="69" t="s">
        <v>27</v>
      </c>
      <c r="K639" s="69" t="s">
        <v>137</v>
      </c>
      <c r="L639" s="69" t="s">
        <v>664</v>
      </c>
      <c r="M639" s="69" t="s">
        <v>604</v>
      </c>
      <c r="N639" s="71">
        <v>0.24</v>
      </c>
      <c r="O639" s="74">
        <v>0</v>
      </c>
      <c r="P639" s="175">
        <f t="shared" si="14"/>
        <v>43608.459999999992</v>
      </c>
    </row>
    <row r="640" spans="1:16" ht="14.25" hidden="1" customHeight="1" outlineLevel="1">
      <c r="A640" s="64" t="s">
        <v>1</v>
      </c>
      <c r="B640" s="163" t="s">
        <v>662</v>
      </c>
      <c r="C640" s="174" t="s">
        <v>647</v>
      </c>
      <c r="D640" s="68">
        <v>45782</v>
      </c>
      <c r="E640" s="66">
        <f t="shared" si="11"/>
        <v>5</v>
      </c>
      <c r="F640" s="66">
        <f t="shared" si="12"/>
        <v>2025</v>
      </c>
      <c r="G640" s="67">
        <f t="shared" si="13"/>
        <v>45778</v>
      </c>
      <c r="H640" s="26" t="s">
        <v>138</v>
      </c>
      <c r="I640" s="66" t="s">
        <v>139</v>
      </c>
      <c r="J640" s="69" t="s">
        <v>27</v>
      </c>
      <c r="K640" s="69" t="s">
        <v>137</v>
      </c>
      <c r="L640" s="69" t="s">
        <v>664</v>
      </c>
      <c r="M640" s="69" t="s">
        <v>604</v>
      </c>
      <c r="N640" s="71">
        <v>0.69</v>
      </c>
      <c r="O640" s="74">
        <v>0</v>
      </c>
      <c r="P640" s="175">
        <f t="shared" si="14"/>
        <v>43609.149999999994</v>
      </c>
    </row>
    <row r="641" spans="1:16" ht="14.25" hidden="1" customHeight="1" outlineLevel="1">
      <c r="A641" s="64" t="s">
        <v>1</v>
      </c>
      <c r="B641" s="163" t="s">
        <v>662</v>
      </c>
      <c r="C641" s="174" t="s">
        <v>647</v>
      </c>
      <c r="D641" s="68">
        <v>45782</v>
      </c>
      <c r="E641" s="66">
        <f t="shared" si="11"/>
        <v>5</v>
      </c>
      <c r="F641" s="66">
        <f t="shared" si="12"/>
        <v>2025</v>
      </c>
      <c r="G641" s="67">
        <f t="shared" si="13"/>
        <v>45778</v>
      </c>
      <c r="H641" s="26" t="s">
        <v>33</v>
      </c>
      <c r="I641" s="66" t="s">
        <v>347</v>
      </c>
      <c r="J641" s="69" t="s">
        <v>896</v>
      </c>
      <c r="K641" s="69" t="s">
        <v>137</v>
      </c>
      <c r="L641" s="69" t="s">
        <v>666</v>
      </c>
      <c r="M641" s="69" t="s">
        <v>28</v>
      </c>
      <c r="N641" s="71">
        <v>0</v>
      </c>
      <c r="O641" s="74">
        <v>492.05</v>
      </c>
      <c r="P641" s="175">
        <f t="shared" si="14"/>
        <v>43117.099999999991</v>
      </c>
    </row>
    <row r="642" spans="1:16" ht="14.25" hidden="1" customHeight="1" outlineLevel="1">
      <c r="A642" s="64" t="s">
        <v>1</v>
      </c>
      <c r="B642" s="163" t="s">
        <v>662</v>
      </c>
      <c r="C642" s="174" t="s">
        <v>647</v>
      </c>
      <c r="D642" s="68">
        <v>45782</v>
      </c>
      <c r="E642" s="66">
        <f t="shared" si="11"/>
        <v>5</v>
      </c>
      <c r="F642" s="66">
        <f t="shared" si="12"/>
        <v>2025</v>
      </c>
      <c r="G642" s="67">
        <f t="shared" si="13"/>
        <v>45778</v>
      </c>
      <c r="H642" s="26" t="s">
        <v>676</v>
      </c>
      <c r="I642" s="66" t="s">
        <v>677</v>
      </c>
      <c r="J642" s="69">
        <v>461</v>
      </c>
      <c r="K642" s="69" t="s">
        <v>137</v>
      </c>
      <c r="L642" s="69" t="s">
        <v>666</v>
      </c>
      <c r="M642" s="69" t="s">
        <v>28</v>
      </c>
      <c r="N642" s="71">
        <v>0</v>
      </c>
      <c r="O642" s="74">
        <v>380</v>
      </c>
      <c r="P642" s="175">
        <f t="shared" si="14"/>
        <v>42737.099999999991</v>
      </c>
    </row>
    <row r="643" spans="1:16" ht="14.25" hidden="1" customHeight="1" outlineLevel="1">
      <c r="A643" s="64" t="s">
        <v>1</v>
      </c>
      <c r="B643" s="163" t="s">
        <v>662</v>
      </c>
      <c r="C643" s="174" t="s">
        <v>647</v>
      </c>
      <c r="D643" s="68">
        <v>45782</v>
      </c>
      <c r="E643" s="66">
        <f t="shared" si="11"/>
        <v>5</v>
      </c>
      <c r="F643" s="66">
        <f t="shared" si="12"/>
        <v>2025</v>
      </c>
      <c r="G643" s="67">
        <f t="shared" si="13"/>
        <v>45778</v>
      </c>
      <c r="H643" s="26" t="s">
        <v>582</v>
      </c>
      <c r="I643" s="66" t="s">
        <v>521</v>
      </c>
      <c r="J643" s="69" t="s">
        <v>897</v>
      </c>
      <c r="K643" s="69" t="s">
        <v>137</v>
      </c>
      <c r="L643" s="69" t="s">
        <v>666</v>
      </c>
      <c r="M643" s="69" t="s">
        <v>28</v>
      </c>
      <c r="N643" s="71">
        <v>0</v>
      </c>
      <c r="O643" s="74">
        <v>1285</v>
      </c>
      <c r="P643" s="175">
        <f t="shared" si="14"/>
        <v>41452.099999999991</v>
      </c>
    </row>
    <row r="644" spans="1:16" ht="14.25" hidden="1" customHeight="1" outlineLevel="1">
      <c r="A644" s="64" t="s">
        <v>1</v>
      </c>
      <c r="B644" s="163" t="s">
        <v>662</v>
      </c>
      <c r="C644" s="174" t="s">
        <v>647</v>
      </c>
      <c r="D644" s="68">
        <v>45782</v>
      </c>
      <c r="E644" s="66">
        <f t="shared" si="11"/>
        <v>5</v>
      </c>
      <c r="F644" s="66">
        <f t="shared" si="12"/>
        <v>2025</v>
      </c>
      <c r="G644" s="67">
        <f t="shared" si="13"/>
        <v>45778</v>
      </c>
      <c r="H644" s="26" t="s">
        <v>56</v>
      </c>
      <c r="I644" s="66" t="s">
        <v>898</v>
      </c>
      <c r="J644" s="69">
        <v>14787</v>
      </c>
      <c r="K644" s="69" t="s">
        <v>137</v>
      </c>
      <c r="L644" s="69" t="s">
        <v>666</v>
      </c>
      <c r="M644" s="69" t="s">
        <v>28</v>
      </c>
      <c r="N644" s="71">
        <v>0</v>
      </c>
      <c r="O644" s="74">
        <v>1122.4000000000001</v>
      </c>
      <c r="P644" s="175">
        <f t="shared" si="14"/>
        <v>40329.69999999999</v>
      </c>
    </row>
    <row r="645" spans="1:16" ht="14.25" hidden="1" customHeight="1" outlineLevel="1">
      <c r="A645" s="64" t="s">
        <v>1</v>
      </c>
      <c r="B645" s="163" t="s">
        <v>662</v>
      </c>
      <c r="C645" s="174" t="s">
        <v>647</v>
      </c>
      <c r="D645" s="68">
        <v>45782</v>
      </c>
      <c r="E645" s="66">
        <f t="shared" si="11"/>
        <v>5</v>
      </c>
      <c r="F645" s="66">
        <f t="shared" si="12"/>
        <v>2025</v>
      </c>
      <c r="G645" s="67">
        <f t="shared" si="13"/>
        <v>45778</v>
      </c>
      <c r="H645" s="26" t="s">
        <v>102</v>
      </c>
      <c r="I645" s="66" t="s">
        <v>129</v>
      </c>
      <c r="J645" s="69" t="s">
        <v>27</v>
      </c>
      <c r="K645" s="69" t="s">
        <v>137</v>
      </c>
      <c r="L645" s="69" t="s">
        <v>666</v>
      </c>
      <c r="M645" s="69" t="s">
        <v>28</v>
      </c>
      <c r="N645" s="71">
        <v>0</v>
      </c>
      <c r="O645" s="74">
        <v>9</v>
      </c>
      <c r="P645" s="175">
        <f t="shared" si="14"/>
        <v>40320.69999999999</v>
      </c>
    </row>
    <row r="646" spans="1:16" ht="14.25" hidden="1" customHeight="1" outlineLevel="1">
      <c r="A646" s="64" t="s">
        <v>1</v>
      </c>
      <c r="B646" s="163" t="s">
        <v>662</v>
      </c>
      <c r="C646" s="174" t="s">
        <v>647</v>
      </c>
      <c r="D646" s="68">
        <v>45782</v>
      </c>
      <c r="E646" s="66">
        <f t="shared" si="11"/>
        <v>5</v>
      </c>
      <c r="F646" s="66">
        <f t="shared" si="12"/>
        <v>2025</v>
      </c>
      <c r="G646" s="67">
        <f t="shared" si="13"/>
        <v>45778</v>
      </c>
      <c r="H646" s="26" t="s">
        <v>43</v>
      </c>
      <c r="I646" s="66" t="s">
        <v>288</v>
      </c>
      <c r="J646" s="69" t="s">
        <v>27</v>
      </c>
      <c r="K646" s="69" t="s">
        <v>137</v>
      </c>
      <c r="L646" s="69" t="s">
        <v>666</v>
      </c>
      <c r="M646" s="69" t="s">
        <v>28</v>
      </c>
      <c r="N646" s="71">
        <v>0</v>
      </c>
      <c r="O646" s="74">
        <v>55</v>
      </c>
      <c r="P646" s="175">
        <f t="shared" si="14"/>
        <v>40265.69999999999</v>
      </c>
    </row>
    <row r="647" spans="1:16" ht="14.25" hidden="1" customHeight="1" outlineLevel="1">
      <c r="A647" s="64" t="s">
        <v>1</v>
      </c>
      <c r="B647" s="163" t="s">
        <v>662</v>
      </c>
      <c r="C647" s="174" t="s">
        <v>647</v>
      </c>
      <c r="D647" s="68">
        <v>45782</v>
      </c>
      <c r="E647" s="66">
        <f t="shared" si="11"/>
        <v>5</v>
      </c>
      <c r="F647" s="66">
        <f t="shared" si="12"/>
        <v>2025</v>
      </c>
      <c r="G647" s="67">
        <f t="shared" si="13"/>
        <v>45778</v>
      </c>
      <c r="H647" s="26" t="s">
        <v>69</v>
      </c>
      <c r="I647" s="66" t="s">
        <v>899</v>
      </c>
      <c r="J647" s="69">
        <v>323</v>
      </c>
      <c r="K647" s="69" t="s">
        <v>137</v>
      </c>
      <c r="L647" s="69" t="s">
        <v>666</v>
      </c>
      <c r="M647" s="69" t="s">
        <v>28</v>
      </c>
      <c r="N647" s="71">
        <v>0</v>
      </c>
      <c r="O647" s="74">
        <v>2500</v>
      </c>
      <c r="P647" s="175">
        <f t="shared" si="14"/>
        <v>37765.69999999999</v>
      </c>
    </row>
    <row r="648" spans="1:16" ht="14.25" hidden="1" customHeight="1" outlineLevel="1">
      <c r="A648" s="64" t="s">
        <v>1</v>
      </c>
      <c r="B648" s="163" t="s">
        <v>662</v>
      </c>
      <c r="C648" s="174" t="s">
        <v>647</v>
      </c>
      <c r="D648" s="68">
        <v>45782</v>
      </c>
      <c r="E648" s="66">
        <f t="shared" si="11"/>
        <v>5</v>
      </c>
      <c r="F648" s="66">
        <f t="shared" si="12"/>
        <v>2025</v>
      </c>
      <c r="G648" s="67">
        <f t="shared" si="13"/>
        <v>45778</v>
      </c>
      <c r="H648" s="26" t="s">
        <v>69</v>
      </c>
      <c r="I648" s="66" t="s">
        <v>899</v>
      </c>
      <c r="J648" s="69">
        <v>322</v>
      </c>
      <c r="K648" s="69" t="s">
        <v>137</v>
      </c>
      <c r="L648" s="69" t="s">
        <v>666</v>
      </c>
      <c r="M648" s="69" t="s">
        <v>28</v>
      </c>
      <c r="N648" s="71">
        <v>0</v>
      </c>
      <c r="O648" s="74">
        <v>19200</v>
      </c>
      <c r="P648" s="175">
        <f t="shared" si="14"/>
        <v>18565.69999999999</v>
      </c>
    </row>
    <row r="649" spans="1:16" ht="14.25" customHeight="1" outlineLevel="1">
      <c r="A649" s="64" t="s">
        <v>1</v>
      </c>
      <c r="B649" s="163" t="s">
        <v>662</v>
      </c>
      <c r="C649" s="174" t="s">
        <v>647</v>
      </c>
      <c r="D649" s="68">
        <v>45783</v>
      </c>
      <c r="E649" s="66">
        <f t="shared" si="11"/>
        <v>5</v>
      </c>
      <c r="F649" s="66">
        <f t="shared" si="12"/>
        <v>2025</v>
      </c>
      <c r="G649" s="67">
        <f t="shared" si="13"/>
        <v>45778</v>
      </c>
      <c r="H649" s="26" t="s">
        <v>667</v>
      </c>
      <c r="I649" s="66" t="s">
        <v>900</v>
      </c>
      <c r="J649" s="69" t="s">
        <v>27</v>
      </c>
      <c r="K649" s="69" t="s">
        <v>137</v>
      </c>
      <c r="L649" s="69" t="s">
        <v>666</v>
      </c>
      <c r="M649" s="69" t="s">
        <v>604</v>
      </c>
      <c r="N649" s="71">
        <v>250.03</v>
      </c>
      <c r="O649" s="74">
        <v>0</v>
      </c>
      <c r="P649" s="175">
        <f t="shared" si="14"/>
        <v>18815.729999999989</v>
      </c>
    </row>
    <row r="650" spans="1:16" ht="14.25" hidden="1" customHeight="1" outlineLevel="1">
      <c r="A650" s="64" t="s">
        <v>1</v>
      </c>
      <c r="B650" s="163" t="s">
        <v>662</v>
      </c>
      <c r="C650" s="174" t="s">
        <v>647</v>
      </c>
      <c r="D650" s="68">
        <v>45784</v>
      </c>
      <c r="E650" s="66">
        <f t="shared" si="11"/>
        <v>5</v>
      </c>
      <c r="F650" s="66">
        <f t="shared" si="12"/>
        <v>2025</v>
      </c>
      <c r="G650" s="67">
        <f t="shared" si="13"/>
        <v>45778</v>
      </c>
      <c r="H650" s="26" t="s">
        <v>102</v>
      </c>
      <c r="I650" s="66" t="s">
        <v>129</v>
      </c>
      <c r="J650" s="69" t="s">
        <v>27</v>
      </c>
      <c r="K650" s="69" t="s">
        <v>137</v>
      </c>
      <c r="L650" s="69" t="s">
        <v>666</v>
      </c>
      <c r="M650" s="69" t="s">
        <v>28</v>
      </c>
      <c r="N650" s="71">
        <v>0</v>
      </c>
      <c r="O650" s="74">
        <v>9.8000000000000007</v>
      </c>
      <c r="P650" s="175">
        <f t="shared" si="14"/>
        <v>18805.929999999989</v>
      </c>
    </row>
    <row r="651" spans="1:16" ht="14.25" hidden="1" customHeight="1" outlineLevel="1">
      <c r="A651" s="64" t="s">
        <v>1</v>
      </c>
      <c r="B651" s="163" t="s">
        <v>662</v>
      </c>
      <c r="C651" s="174" t="s">
        <v>647</v>
      </c>
      <c r="D651" s="68">
        <v>45784</v>
      </c>
      <c r="E651" s="66">
        <f t="shared" si="11"/>
        <v>5</v>
      </c>
      <c r="F651" s="66">
        <f t="shared" si="12"/>
        <v>2025</v>
      </c>
      <c r="G651" s="67">
        <f t="shared" si="13"/>
        <v>45778</v>
      </c>
      <c r="H651" s="26" t="s">
        <v>102</v>
      </c>
      <c r="I651" s="66" t="s">
        <v>129</v>
      </c>
      <c r="J651" s="69" t="s">
        <v>27</v>
      </c>
      <c r="K651" s="69" t="s">
        <v>137</v>
      </c>
      <c r="L651" s="69" t="s">
        <v>666</v>
      </c>
      <c r="M651" s="69" t="s">
        <v>28</v>
      </c>
      <c r="N651" s="71">
        <v>0</v>
      </c>
      <c r="O651" s="74">
        <v>9.8000000000000007</v>
      </c>
      <c r="P651" s="175">
        <f t="shared" si="14"/>
        <v>18796.12999999999</v>
      </c>
    </row>
    <row r="652" spans="1:16" ht="14.25" hidden="1" customHeight="1" outlineLevel="1">
      <c r="A652" s="64" t="s">
        <v>1</v>
      </c>
      <c r="B652" s="163" t="s">
        <v>662</v>
      </c>
      <c r="C652" s="174" t="s">
        <v>647</v>
      </c>
      <c r="D652" s="68">
        <v>45785</v>
      </c>
      <c r="E652" s="66">
        <f t="shared" si="11"/>
        <v>5</v>
      </c>
      <c r="F652" s="66">
        <f t="shared" si="12"/>
        <v>2025</v>
      </c>
      <c r="G652" s="67">
        <f t="shared" si="13"/>
        <v>45778</v>
      </c>
      <c r="H652" s="26" t="s">
        <v>142</v>
      </c>
      <c r="I652" s="66" t="s">
        <v>182</v>
      </c>
      <c r="J652" s="69" t="s">
        <v>27</v>
      </c>
      <c r="K652" s="69" t="s">
        <v>137</v>
      </c>
      <c r="L652" s="69" t="s">
        <v>664</v>
      </c>
      <c r="M652" s="69" t="s">
        <v>604</v>
      </c>
      <c r="N652" s="71">
        <v>1000.48</v>
      </c>
      <c r="O652" s="74">
        <v>0</v>
      </c>
      <c r="P652" s="175">
        <f t="shared" si="14"/>
        <v>19796.60999999999</v>
      </c>
    </row>
    <row r="653" spans="1:16" ht="14.25" hidden="1" customHeight="1" outlineLevel="1">
      <c r="A653" s="64" t="s">
        <v>1</v>
      </c>
      <c r="B653" s="163" t="s">
        <v>662</v>
      </c>
      <c r="C653" s="174" t="s">
        <v>647</v>
      </c>
      <c r="D653" s="68">
        <v>45785</v>
      </c>
      <c r="E653" s="66">
        <f t="shared" si="11"/>
        <v>5</v>
      </c>
      <c r="F653" s="66">
        <f t="shared" si="12"/>
        <v>2025</v>
      </c>
      <c r="G653" s="67">
        <f t="shared" si="13"/>
        <v>45778</v>
      </c>
      <c r="H653" s="26" t="s">
        <v>142</v>
      </c>
      <c r="I653" s="66" t="s">
        <v>901</v>
      </c>
      <c r="J653" s="69" t="s">
        <v>27</v>
      </c>
      <c r="K653" s="69" t="s">
        <v>132</v>
      </c>
      <c r="L653" s="69" t="s">
        <v>664</v>
      </c>
      <c r="M653" s="69" t="s">
        <v>604</v>
      </c>
      <c r="N653" s="71">
        <v>489.04</v>
      </c>
      <c r="O653" s="74">
        <v>0</v>
      </c>
      <c r="P653" s="175">
        <f t="shared" si="14"/>
        <v>20285.649999999991</v>
      </c>
    </row>
    <row r="654" spans="1:16" ht="14.25" hidden="1" customHeight="1" outlineLevel="1">
      <c r="A654" s="64" t="s">
        <v>1</v>
      </c>
      <c r="B654" s="163" t="s">
        <v>662</v>
      </c>
      <c r="C654" s="174" t="s">
        <v>647</v>
      </c>
      <c r="D654" s="68">
        <v>45785</v>
      </c>
      <c r="E654" s="66">
        <f t="shared" si="11"/>
        <v>5</v>
      </c>
      <c r="F654" s="66">
        <f t="shared" si="12"/>
        <v>2025</v>
      </c>
      <c r="G654" s="67">
        <f t="shared" si="13"/>
        <v>45778</v>
      </c>
      <c r="H654" s="26" t="s">
        <v>138</v>
      </c>
      <c r="I654" s="66" t="s">
        <v>139</v>
      </c>
      <c r="J654" s="69" t="s">
        <v>27</v>
      </c>
      <c r="K654" s="69" t="s">
        <v>137</v>
      </c>
      <c r="L654" s="69" t="s">
        <v>664</v>
      </c>
      <c r="M654" s="69" t="s">
        <v>604</v>
      </c>
      <c r="N654" s="71">
        <v>7.0000000000000007E-2</v>
      </c>
      <c r="O654" s="74">
        <v>0</v>
      </c>
      <c r="P654" s="175">
        <f t="shared" si="14"/>
        <v>20285.71999999999</v>
      </c>
    </row>
    <row r="655" spans="1:16" ht="14.25" hidden="1" customHeight="1" outlineLevel="1">
      <c r="A655" s="64" t="s">
        <v>1</v>
      </c>
      <c r="B655" s="163" t="s">
        <v>662</v>
      </c>
      <c r="C655" s="174" t="s">
        <v>647</v>
      </c>
      <c r="D655" s="68">
        <v>45785</v>
      </c>
      <c r="E655" s="66">
        <f t="shared" si="11"/>
        <v>5</v>
      </c>
      <c r="F655" s="66">
        <f t="shared" si="12"/>
        <v>2025</v>
      </c>
      <c r="G655" s="67">
        <f t="shared" si="13"/>
        <v>45778</v>
      </c>
      <c r="H655" s="26" t="s">
        <v>142</v>
      </c>
      <c r="I655" s="66" t="s">
        <v>902</v>
      </c>
      <c r="J655" s="69" t="s">
        <v>27</v>
      </c>
      <c r="K655" s="69" t="s">
        <v>137</v>
      </c>
      <c r="L655" s="69" t="s">
        <v>664</v>
      </c>
      <c r="M655" s="69" t="s">
        <v>28</v>
      </c>
      <c r="N655" s="71">
        <v>0</v>
      </c>
      <c r="O655" s="74">
        <v>2144.5</v>
      </c>
      <c r="P655" s="175">
        <f t="shared" si="14"/>
        <v>18141.21999999999</v>
      </c>
    </row>
    <row r="656" spans="1:16" ht="14.25" hidden="1" customHeight="1" outlineLevel="1">
      <c r="A656" s="64" t="s">
        <v>1</v>
      </c>
      <c r="B656" s="163" t="s">
        <v>662</v>
      </c>
      <c r="C656" s="174" t="s">
        <v>647</v>
      </c>
      <c r="D656" s="68">
        <v>45785</v>
      </c>
      <c r="E656" s="66">
        <f t="shared" si="11"/>
        <v>5</v>
      </c>
      <c r="F656" s="66">
        <f t="shared" si="12"/>
        <v>2025</v>
      </c>
      <c r="G656" s="67">
        <f t="shared" si="13"/>
        <v>45778</v>
      </c>
      <c r="H656" s="26" t="s">
        <v>142</v>
      </c>
      <c r="I656" s="66" t="s">
        <v>903</v>
      </c>
      <c r="J656" s="69" t="s">
        <v>27</v>
      </c>
      <c r="K656" s="69" t="s">
        <v>137</v>
      </c>
      <c r="L656" s="69" t="s">
        <v>664</v>
      </c>
      <c r="M656" s="69" t="s">
        <v>28</v>
      </c>
      <c r="N656" s="71">
        <v>0</v>
      </c>
      <c r="O656" s="74">
        <v>300</v>
      </c>
      <c r="P656" s="175">
        <f t="shared" si="14"/>
        <v>17841.21999999999</v>
      </c>
    </row>
    <row r="657" spans="1:16" ht="14.25" hidden="1" customHeight="1" outlineLevel="1">
      <c r="A657" s="64" t="s">
        <v>1</v>
      </c>
      <c r="B657" s="163" t="s">
        <v>662</v>
      </c>
      <c r="C657" s="174" t="s">
        <v>647</v>
      </c>
      <c r="D657" s="68">
        <v>45786</v>
      </c>
      <c r="E657" s="66">
        <f t="shared" si="11"/>
        <v>5</v>
      </c>
      <c r="F657" s="66">
        <f t="shared" si="12"/>
        <v>2025</v>
      </c>
      <c r="G657" s="67">
        <f t="shared" si="13"/>
        <v>45778</v>
      </c>
      <c r="H657" s="26" t="s">
        <v>142</v>
      </c>
      <c r="I657" s="66" t="s">
        <v>146</v>
      </c>
      <c r="J657" s="69" t="s">
        <v>27</v>
      </c>
      <c r="K657" s="69" t="s">
        <v>137</v>
      </c>
      <c r="L657" s="69" t="s">
        <v>664</v>
      </c>
      <c r="M657" s="69" t="s">
        <v>604</v>
      </c>
      <c r="N657" s="71">
        <v>654.98</v>
      </c>
      <c r="O657" s="74">
        <v>0</v>
      </c>
      <c r="P657" s="175">
        <f t="shared" si="14"/>
        <v>18496.19999999999</v>
      </c>
    </row>
    <row r="658" spans="1:16" ht="14.25" hidden="1" customHeight="1" outlineLevel="1">
      <c r="A658" s="64" t="s">
        <v>1</v>
      </c>
      <c r="B658" s="163" t="s">
        <v>662</v>
      </c>
      <c r="C658" s="174" t="s">
        <v>647</v>
      </c>
      <c r="D658" s="68">
        <v>45786</v>
      </c>
      <c r="E658" s="66">
        <f t="shared" si="11"/>
        <v>5</v>
      </c>
      <c r="F658" s="66">
        <f t="shared" si="12"/>
        <v>2025</v>
      </c>
      <c r="G658" s="67">
        <f t="shared" si="13"/>
        <v>45778</v>
      </c>
      <c r="H658" s="26" t="s">
        <v>138</v>
      </c>
      <c r="I658" s="66" t="s">
        <v>139</v>
      </c>
      <c r="J658" s="69" t="s">
        <v>27</v>
      </c>
      <c r="K658" s="69" t="s">
        <v>137</v>
      </c>
      <c r="L658" s="69" t="s">
        <v>664</v>
      </c>
      <c r="M658" s="69" t="s">
        <v>604</v>
      </c>
      <c r="N658" s="71">
        <v>0.09</v>
      </c>
      <c r="O658" s="74">
        <v>0</v>
      </c>
      <c r="P658" s="175">
        <f t="shared" si="14"/>
        <v>18496.28999999999</v>
      </c>
    </row>
    <row r="659" spans="1:16" ht="14.25" hidden="1" customHeight="1" outlineLevel="1">
      <c r="A659" s="64" t="s">
        <v>1</v>
      </c>
      <c r="B659" s="163" t="s">
        <v>662</v>
      </c>
      <c r="C659" s="174" t="s">
        <v>647</v>
      </c>
      <c r="D659" s="68">
        <v>45786</v>
      </c>
      <c r="E659" s="66">
        <f t="shared" si="11"/>
        <v>5</v>
      </c>
      <c r="F659" s="66">
        <f t="shared" si="12"/>
        <v>2025</v>
      </c>
      <c r="G659" s="67">
        <f t="shared" si="13"/>
        <v>45778</v>
      </c>
      <c r="H659" s="26" t="s">
        <v>138</v>
      </c>
      <c r="I659" s="66" t="s">
        <v>139</v>
      </c>
      <c r="J659" s="69" t="s">
        <v>27</v>
      </c>
      <c r="K659" s="69" t="s">
        <v>137</v>
      </c>
      <c r="L659" s="69" t="s">
        <v>664</v>
      </c>
      <c r="M659" s="69" t="s">
        <v>604</v>
      </c>
      <c r="N659" s="71">
        <v>0.52</v>
      </c>
      <c r="O659" s="74">
        <v>0</v>
      </c>
      <c r="P659" s="175">
        <f t="shared" si="14"/>
        <v>18496.80999999999</v>
      </c>
    </row>
    <row r="660" spans="1:16" ht="14.25" hidden="1" customHeight="1" outlineLevel="1">
      <c r="A660" s="64" t="s">
        <v>1</v>
      </c>
      <c r="B660" s="163" t="s">
        <v>662</v>
      </c>
      <c r="C660" s="174" t="s">
        <v>647</v>
      </c>
      <c r="D660" s="68">
        <v>45786</v>
      </c>
      <c r="E660" s="66">
        <f t="shared" si="11"/>
        <v>5</v>
      </c>
      <c r="F660" s="66">
        <f t="shared" si="12"/>
        <v>2025</v>
      </c>
      <c r="G660" s="67">
        <f t="shared" si="13"/>
        <v>45778</v>
      </c>
      <c r="H660" s="26" t="s">
        <v>138</v>
      </c>
      <c r="I660" s="66" t="s">
        <v>139</v>
      </c>
      <c r="J660" s="69" t="s">
        <v>27</v>
      </c>
      <c r="K660" s="69" t="s">
        <v>137</v>
      </c>
      <c r="L660" s="69" t="s">
        <v>664</v>
      </c>
      <c r="M660" s="69" t="s">
        <v>604</v>
      </c>
      <c r="N660" s="71">
        <v>0.06</v>
      </c>
      <c r="O660" s="74">
        <v>0</v>
      </c>
      <c r="P660" s="175">
        <f t="shared" si="14"/>
        <v>18496.869999999992</v>
      </c>
    </row>
    <row r="661" spans="1:16" ht="14.25" hidden="1" customHeight="1" outlineLevel="1">
      <c r="A661" s="64" t="s">
        <v>1</v>
      </c>
      <c r="B661" s="163" t="s">
        <v>662</v>
      </c>
      <c r="C661" s="174" t="s">
        <v>647</v>
      </c>
      <c r="D661" s="68">
        <v>45786</v>
      </c>
      <c r="E661" s="66">
        <f t="shared" si="11"/>
        <v>5</v>
      </c>
      <c r="F661" s="66">
        <f t="shared" si="12"/>
        <v>2025</v>
      </c>
      <c r="G661" s="67">
        <f t="shared" si="13"/>
        <v>45778</v>
      </c>
      <c r="H661" s="26" t="s">
        <v>57</v>
      </c>
      <c r="I661" s="66" t="s">
        <v>904</v>
      </c>
      <c r="J661" s="69" t="s">
        <v>27</v>
      </c>
      <c r="K661" s="69" t="s">
        <v>137</v>
      </c>
      <c r="L661" s="69" t="s">
        <v>666</v>
      </c>
      <c r="M661" s="69" t="s">
        <v>28</v>
      </c>
      <c r="N661" s="71">
        <v>0</v>
      </c>
      <c r="O661" s="74">
        <v>1847.85</v>
      </c>
      <c r="P661" s="175">
        <f t="shared" si="14"/>
        <v>16649.019999999993</v>
      </c>
    </row>
    <row r="662" spans="1:16" ht="14.25" hidden="1" customHeight="1" outlineLevel="1">
      <c r="A662" s="64" t="s">
        <v>1</v>
      </c>
      <c r="B662" s="163" t="s">
        <v>662</v>
      </c>
      <c r="C662" s="174" t="s">
        <v>647</v>
      </c>
      <c r="D662" s="68">
        <v>45786</v>
      </c>
      <c r="E662" s="66">
        <f t="shared" si="11"/>
        <v>5</v>
      </c>
      <c r="F662" s="66">
        <f t="shared" si="12"/>
        <v>2025</v>
      </c>
      <c r="G662" s="67">
        <f t="shared" si="13"/>
        <v>45778</v>
      </c>
      <c r="H662" s="26" t="s">
        <v>57</v>
      </c>
      <c r="I662" s="66" t="s">
        <v>904</v>
      </c>
      <c r="J662" s="69" t="s">
        <v>27</v>
      </c>
      <c r="K662" s="69" t="s">
        <v>137</v>
      </c>
      <c r="L662" s="69" t="s">
        <v>666</v>
      </c>
      <c r="M662" s="69" t="s">
        <v>28</v>
      </c>
      <c r="N662" s="71">
        <v>0</v>
      </c>
      <c r="O662" s="74">
        <v>7906.82</v>
      </c>
      <c r="P662" s="175">
        <f t="shared" si="14"/>
        <v>8742.1999999999935</v>
      </c>
    </row>
    <row r="663" spans="1:16" ht="14.25" hidden="1" customHeight="1" outlineLevel="1">
      <c r="A663" s="64" t="s">
        <v>1</v>
      </c>
      <c r="B663" s="163" t="s">
        <v>662</v>
      </c>
      <c r="C663" s="174" t="s">
        <v>647</v>
      </c>
      <c r="D663" s="68">
        <v>45786</v>
      </c>
      <c r="E663" s="66">
        <f t="shared" si="11"/>
        <v>5</v>
      </c>
      <c r="F663" s="66">
        <f t="shared" si="12"/>
        <v>2025</v>
      </c>
      <c r="G663" s="67">
        <f t="shared" si="13"/>
        <v>45778</v>
      </c>
      <c r="H663" s="26" t="s">
        <v>57</v>
      </c>
      <c r="I663" s="66" t="s">
        <v>904</v>
      </c>
      <c r="J663" s="69" t="s">
        <v>27</v>
      </c>
      <c r="K663" s="69" t="s">
        <v>137</v>
      </c>
      <c r="L663" s="69" t="s">
        <v>666</v>
      </c>
      <c r="M663" s="69" t="s">
        <v>28</v>
      </c>
      <c r="N663" s="71">
        <v>0</v>
      </c>
      <c r="O663" s="74">
        <v>1005.7</v>
      </c>
      <c r="P663" s="175">
        <f t="shared" si="14"/>
        <v>7736.4999999999936</v>
      </c>
    </row>
    <row r="664" spans="1:16" ht="14.25" hidden="1" customHeight="1" outlineLevel="1">
      <c r="A664" s="64" t="s">
        <v>1</v>
      </c>
      <c r="B664" s="163" t="s">
        <v>662</v>
      </c>
      <c r="C664" s="174" t="s">
        <v>647</v>
      </c>
      <c r="D664" s="68">
        <v>45786</v>
      </c>
      <c r="E664" s="66">
        <f t="shared" si="11"/>
        <v>5</v>
      </c>
      <c r="F664" s="66">
        <f t="shared" si="12"/>
        <v>2025</v>
      </c>
      <c r="G664" s="67">
        <f t="shared" si="13"/>
        <v>45778</v>
      </c>
      <c r="H664" s="26" t="s">
        <v>61</v>
      </c>
      <c r="I664" s="66" t="s">
        <v>905</v>
      </c>
      <c r="J664" s="69" t="s">
        <v>27</v>
      </c>
      <c r="K664" s="69" t="s">
        <v>137</v>
      </c>
      <c r="L664" s="69" t="s">
        <v>666</v>
      </c>
      <c r="M664" s="69" t="s">
        <v>28</v>
      </c>
      <c r="N664" s="71">
        <v>0</v>
      </c>
      <c r="O664" s="74">
        <v>175.02</v>
      </c>
      <c r="P664" s="175">
        <f t="shared" si="14"/>
        <v>7561.4799999999932</v>
      </c>
    </row>
    <row r="665" spans="1:16" ht="14.25" hidden="1" customHeight="1" outlineLevel="1">
      <c r="A665" s="64" t="s">
        <v>1</v>
      </c>
      <c r="B665" s="163" t="s">
        <v>662</v>
      </c>
      <c r="C665" s="174" t="s">
        <v>647</v>
      </c>
      <c r="D665" s="68">
        <v>45786</v>
      </c>
      <c r="E665" s="66">
        <f t="shared" si="11"/>
        <v>5</v>
      </c>
      <c r="F665" s="66">
        <f t="shared" si="12"/>
        <v>2025</v>
      </c>
      <c r="G665" s="67">
        <f t="shared" si="13"/>
        <v>45778</v>
      </c>
      <c r="H665" s="26" t="s">
        <v>61</v>
      </c>
      <c r="I665" s="66" t="s">
        <v>905</v>
      </c>
      <c r="J665" s="69" t="s">
        <v>27</v>
      </c>
      <c r="K665" s="69" t="s">
        <v>137</v>
      </c>
      <c r="L665" s="69" t="s">
        <v>666</v>
      </c>
      <c r="M665" s="69" t="s">
        <v>28</v>
      </c>
      <c r="N665" s="71">
        <v>0</v>
      </c>
      <c r="O665" s="74">
        <v>120.85</v>
      </c>
      <c r="P665" s="175">
        <f t="shared" si="14"/>
        <v>7440.6299999999928</v>
      </c>
    </row>
    <row r="666" spans="1:16" ht="14.25" hidden="1" customHeight="1" outlineLevel="1">
      <c r="A666" s="64" t="s">
        <v>1</v>
      </c>
      <c r="B666" s="163" t="s">
        <v>662</v>
      </c>
      <c r="C666" s="174" t="s">
        <v>647</v>
      </c>
      <c r="D666" s="68">
        <v>45786</v>
      </c>
      <c r="E666" s="66">
        <f t="shared" si="11"/>
        <v>5</v>
      </c>
      <c r="F666" s="66">
        <f t="shared" si="12"/>
        <v>2025</v>
      </c>
      <c r="G666" s="67">
        <f t="shared" si="13"/>
        <v>45778</v>
      </c>
      <c r="H666" s="26" t="s">
        <v>61</v>
      </c>
      <c r="I666" s="66" t="s">
        <v>905</v>
      </c>
      <c r="J666" s="69" t="s">
        <v>27</v>
      </c>
      <c r="K666" s="69" t="s">
        <v>137</v>
      </c>
      <c r="L666" s="69" t="s">
        <v>666</v>
      </c>
      <c r="M666" s="69" t="s">
        <v>28</v>
      </c>
      <c r="N666" s="71">
        <v>0</v>
      </c>
      <c r="O666" s="74">
        <v>87.38</v>
      </c>
      <c r="P666" s="175">
        <f t="shared" si="14"/>
        <v>7353.2499999999927</v>
      </c>
    </row>
    <row r="667" spans="1:16" ht="14.25" hidden="1" customHeight="1" outlineLevel="1">
      <c r="A667" s="64" t="s">
        <v>1</v>
      </c>
      <c r="B667" s="163" t="s">
        <v>662</v>
      </c>
      <c r="C667" s="174" t="s">
        <v>647</v>
      </c>
      <c r="D667" s="68">
        <v>45786</v>
      </c>
      <c r="E667" s="66">
        <f t="shared" si="11"/>
        <v>5</v>
      </c>
      <c r="F667" s="66">
        <f t="shared" si="12"/>
        <v>2025</v>
      </c>
      <c r="G667" s="67">
        <f t="shared" si="13"/>
        <v>45778</v>
      </c>
      <c r="H667" s="26" t="s">
        <v>61</v>
      </c>
      <c r="I667" s="66" t="s">
        <v>905</v>
      </c>
      <c r="J667" s="69" t="s">
        <v>27</v>
      </c>
      <c r="K667" s="69" t="s">
        <v>137</v>
      </c>
      <c r="L667" s="69" t="s">
        <v>666</v>
      </c>
      <c r="M667" s="69" t="s">
        <v>28</v>
      </c>
      <c r="N667" s="71">
        <v>0</v>
      </c>
      <c r="O667" s="74">
        <v>195.27</v>
      </c>
      <c r="P667" s="175">
        <f t="shared" si="14"/>
        <v>7157.9799999999923</v>
      </c>
    </row>
    <row r="668" spans="1:16" ht="14.25" hidden="1" customHeight="1" outlineLevel="1">
      <c r="A668" s="64" t="s">
        <v>1</v>
      </c>
      <c r="B668" s="163" t="s">
        <v>662</v>
      </c>
      <c r="C668" s="174" t="s">
        <v>647</v>
      </c>
      <c r="D668" s="68">
        <v>45789</v>
      </c>
      <c r="E668" s="66">
        <f t="shared" si="11"/>
        <v>5</v>
      </c>
      <c r="F668" s="66">
        <f t="shared" si="12"/>
        <v>2025</v>
      </c>
      <c r="G668" s="67">
        <f t="shared" si="13"/>
        <v>45778</v>
      </c>
      <c r="H668" s="26" t="s">
        <v>138</v>
      </c>
      <c r="I668" s="66" t="s">
        <v>139</v>
      </c>
      <c r="J668" s="69" t="s">
        <v>27</v>
      </c>
      <c r="K668" s="69" t="s">
        <v>137</v>
      </c>
      <c r="L668" s="69" t="s">
        <v>664</v>
      </c>
      <c r="M668" s="69" t="s">
        <v>604</v>
      </c>
      <c r="N668" s="71">
        <v>0.4</v>
      </c>
      <c r="O668" s="74">
        <v>0</v>
      </c>
      <c r="P668" s="175">
        <f t="shared" si="14"/>
        <v>7158.3799999999919</v>
      </c>
    </row>
    <row r="669" spans="1:16" ht="14.25" hidden="1" customHeight="1" outlineLevel="1">
      <c r="A669" s="64" t="s">
        <v>1</v>
      </c>
      <c r="B669" s="163" t="s">
        <v>662</v>
      </c>
      <c r="C669" s="174" t="s">
        <v>647</v>
      </c>
      <c r="D669" s="68">
        <v>45789</v>
      </c>
      <c r="E669" s="66">
        <f t="shared" si="11"/>
        <v>5</v>
      </c>
      <c r="F669" s="66">
        <f t="shared" si="12"/>
        <v>2025</v>
      </c>
      <c r="G669" s="67">
        <f t="shared" si="13"/>
        <v>45778</v>
      </c>
      <c r="H669" s="26" t="s">
        <v>69</v>
      </c>
      <c r="I669" s="66" t="s">
        <v>906</v>
      </c>
      <c r="J669" s="69">
        <v>70102</v>
      </c>
      <c r="K669" s="69" t="s">
        <v>137</v>
      </c>
      <c r="L669" s="69" t="s">
        <v>666</v>
      </c>
      <c r="M669" s="69" t="s">
        <v>28</v>
      </c>
      <c r="N669" s="71">
        <v>0</v>
      </c>
      <c r="O669" s="74">
        <v>152.9</v>
      </c>
      <c r="P669" s="175">
        <f t="shared" si="14"/>
        <v>7005.4799999999923</v>
      </c>
    </row>
    <row r="670" spans="1:16" ht="14.25" hidden="1" customHeight="1" outlineLevel="1">
      <c r="A670" s="64" t="s">
        <v>1</v>
      </c>
      <c r="B670" s="163" t="s">
        <v>662</v>
      </c>
      <c r="C670" s="174" t="s">
        <v>647</v>
      </c>
      <c r="D670" s="68">
        <v>45789</v>
      </c>
      <c r="E670" s="66">
        <f t="shared" si="11"/>
        <v>5</v>
      </c>
      <c r="F670" s="66">
        <f t="shared" si="12"/>
        <v>2025</v>
      </c>
      <c r="G670" s="67">
        <f t="shared" si="13"/>
        <v>45778</v>
      </c>
      <c r="H670" s="26" t="s">
        <v>907</v>
      </c>
      <c r="I670" s="66" t="s">
        <v>908</v>
      </c>
      <c r="J670" s="69">
        <v>74880</v>
      </c>
      <c r="K670" s="69" t="s">
        <v>137</v>
      </c>
      <c r="L670" s="69" t="s">
        <v>666</v>
      </c>
      <c r="M670" s="69" t="s">
        <v>28</v>
      </c>
      <c r="N670" s="71">
        <v>0</v>
      </c>
      <c r="O670" s="74">
        <v>5231.6099999999997</v>
      </c>
      <c r="P670" s="175">
        <f t="shared" si="14"/>
        <v>1773.8699999999926</v>
      </c>
    </row>
    <row r="671" spans="1:16" ht="14.25" hidden="1" customHeight="1" outlineLevel="1">
      <c r="A671" s="64" t="s">
        <v>1</v>
      </c>
      <c r="B671" s="163" t="s">
        <v>662</v>
      </c>
      <c r="C671" s="174" t="s">
        <v>647</v>
      </c>
      <c r="D671" s="68">
        <v>45789</v>
      </c>
      <c r="E671" s="66">
        <f t="shared" si="11"/>
        <v>5</v>
      </c>
      <c r="F671" s="66">
        <f t="shared" si="12"/>
        <v>2025</v>
      </c>
      <c r="G671" s="67">
        <f t="shared" si="13"/>
        <v>45778</v>
      </c>
      <c r="H671" s="26" t="s">
        <v>102</v>
      </c>
      <c r="I671" s="66" t="s">
        <v>129</v>
      </c>
      <c r="J671" s="69" t="s">
        <v>27</v>
      </c>
      <c r="K671" s="69" t="s">
        <v>137</v>
      </c>
      <c r="L671" s="69" t="s">
        <v>666</v>
      </c>
      <c r="M671" s="69" t="s">
        <v>28</v>
      </c>
      <c r="N671" s="71">
        <v>0</v>
      </c>
      <c r="O671" s="74">
        <v>4.3499999999999996</v>
      </c>
      <c r="P671" s="175">
        <f t="shared" si="14"/>
        <v>1769.5199999999927</v>
      </c>
    </row>
    <row r="672" spans="1:16" ht="14.25" hidden="1" customHeight="1" outlineLevel="1">
      <c r="A672" s="64" t="s">
        <v>1</v>
      </c>
      <c r="B672" s="163" t="s">
        <v>662</v>
      </c>
      <c r="C672" s="174" t="s">
        <v>647</v>
      </c>
      <c r="D672" s="68">
        <v>45789</v>
      </c>
      <c r="E672" s="66">
        <f t="shared" si="11"/>
        <v>5</v>
      </c>
      <c r="F672" s="66">
        <f t="shared" si="12"/>
        <v>2025</v>
      </c>
      <c r="G672" s="67">
        <f t="shared" si="13"/>
        <v>45778</v>
      </c>
      <c r="H672" s="26" t="s">
        <v>102</v>
      </c>
      <c r="I672" s="66" t="s">
        <v>129</v>
      </c>
      <c r="J672" s="69" t="s">
        <v>27</v>
      </c>
      <c r="K672" s="69" t="s">
        <v>137</v>
      </c>
      <c r="L672" s="69" t="s">
        <v>666</v>
      </c>
      <c r="M672" s="69" t="s">
        <v>28</v>
      </c>
      <c r="N672" s="71">
        <v>0</v>
      </c>
      <c r="O672" s="74">
        <v>9.8000000000000007</v>
      </c>
      <c r="P672" s="175">
        <f t="shared" si="14"/>
        <v>1759.7199999999928</v>
      </c>
    </row>
    <row r="673" spans="1:16" ht="14.25" hidden="1" customHeight="1" outlineLevel="1">
      <c r="A673" s="64" t="s">
        <v>1</v>
      </c>
      <c r="B673" s="163" t="s">
        <v>662</v>
      </c>
      <c r="C673" s="174" t="s">
        <v>647</v>
      </c>
      <c r="D673" s="68">
        <v>45791</v>
      </c>
      <c r="E673" s="66">
        <f t="shared" si="11"/>
        <v>5</v>
      </c>
      <c r="F673" s="66">
        <f t="shared" si="12"/>
        <v>2025</v>
      </c>
      <c r="G673" s="67">
        <f t="shared" si="13"/>
        <v>45778</v>
      </c>
      <c r="H673" s="26" t="s">
        <v>142</v>
      </c>
      <c r="I673" s="66" t="s">
        <v>909</v>
      </c>
      <c r="J673" s="69" t="s">
        <v>27</v>
      </c>
      <c r="K673" s="69" t="s">
        <v>132</v>
      </c>
      <c r="L673" s="69" t="s">
        <v>664</v>
      </c>
      <c r="M673" s="69" t="s">
        <v>604</v>
      </c>
      <c r="N673" s="71">
        <v>5959.9</v>
      </c>
      <c r="O673" s="74">
        <v>0</v>
      </c>
      <c r="P673" s="175">
        <f t="shared" si="14"/>
        <v>7719.6199999999926</v>
      </c>
    </row>
    <row r="674" spans="1:16" ht="14.25" hidden="1" customHeight="1" outlineLevel="1">
      <c r="A674" s="64" t="s">
        <v>1</v>
      </c>
      <c r="B674" s="163" t="s">
        <v>662</v>
      </c>
      <c r="C674" s="174" t="s">
        <v>647</v>
      </c>
      <c r="D674" s="68">
        <v>45791</v>
      </c>
      <c r="E674" s="66">
        <f t="shared" si="11"/>
        <v>5</v>
      </c>
      <c r="F674" s="66">
        <f t="shared" si="12"/>
        <v>2025</v>
      </c>
      <c r="G674" s="67">
        <f t="shared" si="13"/>
        <v>45778</v>
      </c>
      <c r="H674" s="26" t="s">
        <v>142</v>
      </c>
      <c r="I674" s="66" t="s">
        <v>910</v>
      </c>
      <c r="J674" s="69" t="s">
        <v>27</v>
      </c>
      <c r="K674" s="69" t="s">
        <v>122</v>
      </c>
      <c r="L674" s="69" t="s">
        <v>664</v>
      </c>
      <c r="M674" s="69" t="s">
        <v>604</v>
      </c>
      <c r="N674" s="71">
        <v>12157.93</v>
      </c>
      <c r="O674" s="74">
        <v>0</v>
      </c>
      <c r="P674" s="175">
        <f t="shared" si="14"/>
        <v>19877.549999999992</v>
      </c>
    </row>
    <row r="675" spans="1:16" ht="14.25" hidden="1" customHeight="1" outlineLevel="1">
      <c r="A675" s="64" t="s">
        <v>1</v>
      </c>
      <c r="B675" s="163" t="s">
        <v>662</v>
      </c>
      <c r="C675" s="174" t="s">
        <v>647</v>
      </c>
      <c r="D675" s="68">
        <v>45791</v>
      </c>
      <c r="E675" s="66">
        <f t="shared" si="11"/>
        <v>5</v>
      </c>
      <c r="F675" s="66">
        <f t="shared" si="12"/>
        <v>2025</v>
      </c>
      <c r="G675" s="67">
        <f t="shared" si="13"/>
        <v>45778</v>
      </c>
      <c r="H675" s="26" t="s">
        <v>142</v>
      </c>
      <c r="I675" s="66" t="s">
        <v>146</v>
      </c>
      <c r="J675" s="69" t="s">
        <v>27</v>
      </c>
      <c r="K675" s="69" t="s">
        <v>137</v>
      </c>
      <c r="L675" s="69" t="s">
        <v>664</v>
      </c>
      <c r="M675" s="69" t="s">
        <v>604</v>
      </c>
      <c r="N675" s="71">
        <v>1550.05</v>
      </c>
      <c r="O675" s="74">
        <v>0</v>
      </c>
      <c r="P675" s="175">
        <f t="shared" si="14"/>
        <v>21427.599999999991</v>
      </c>
    </row>
    <row r="676" spans="1:16" ht="14.25" hidden="1" customHeight="1" outlineLevel="1">
      <c r="A676" s="64" t="s">
        <v>1</v>
      </c>
      <c r="B676" s="163" t="s">
        <v>662</v>
      </c>
      <c r="C676" s="174" t="s">
        <v>647</v>
      </c>
      <c r="D676" s="68">
        <v>45791</v>
      </c>
      <c r="E676" s="66">
        <f t="shared" si="11"/>
        <v>5</v>
      </c>
      <c r="F676" s="66">
        <f t="shared" si="12"/>
        <v>2025</v>
      </c>
      <c r="G676" s="67">
        <f t="shared" si="13"/>
        <v>45778</v>
      </c>
      <c r="H676" s="26" t="s">
        <v>142</v>
      </c>
      <c r="I676" s="66" t="s">
        <v>911</v>
      </c>
      <c r="J676" s="69" t="s">
        <v>27</v>
      </c>
      <c r="K676" s="69" t="s">
        <v>912</v>
      </c>
      <c r="L676" s="69" t="s">
        <v>664</v>
      </c>
      <c r="M676" s="69" t="s">
        <v>28</v>
      </c>
      <c r="N676" s="71">
        <v>0</v>
      </c>
      <c r="O676" s="74">
        <v>380.16</v>
      </c>
      <c r="P676" s="175">
        <f t="shared" si="14"/>
        <v>21047.439999999991</v>
      </c>
    </row>
    <row r="677" spans="1:16" ht="14.25" hidden="1" customHeight="1" outlineLevel="1">
      <c r="A677" s="64" t="s">
        <v>1</v>
      </c>
      <c r="B677" s="163" t="s">
        <v>662</v>
      </c>
      <c r="C677" s="174" t="s">
        <v>647</v>
      </c>
      <c r="D677" s="68">
        <v>45791</v>
      </c>
      <c r="E677" s="66">
        <f t="shared" si="11"/>
        <v>5</v>
      </c>
      <c r="F677" s="66">
        <f t="shared" si="12"/>
        <v>2025</v>
      </c>
      <c r="G677" s="67">
        <f t="shared" si="13"/>
        <v>45778</v>
      </c>
      <c r="H677" s="26" t="s">
        <v>161</v>
      </c>
      <c r="I677" s="66" t="s">
        <v>457</v>
      </c>
      <c r="J677" s="69" t="s">
        <v>27</v>
      </c>
      <c r="K677" s="69" t="s">
        <v>132</v>
      </c>
      <c r="L677" s="69" t="s">
        <v>664</v>
      </c>
      <c r="M677" s="69" t="s">
        <v>28</v>
      </c>
      <c r="N677" s="71">
        <v>0</v>
      </c>
      <c r="O677" s="74">
        <v>5959.9</v>
      </c>
      <c r="P677" s="175">
        <f t="shared" si="14"/>
        <v>15087.539999999992</v>
      </c>
    </row>
    <row r="678" spans="1:16" ht="14.25" hidden="1" customHeight="1" outlineLevel="1">
      <c r="A678" s="64" t="s">
        <v>1</v>
      </c>
      <c r="B678" s="163" t="s">
        <v>662</v>
      </c>
      <c r="C678" s="174" t="s">
        <v>647</v>
      </c>
      <c r="D678" s="68">
        <v>45791</v>
      </c>
      <c r="E678" s="66">
        <f t="shared" si="11"/>
        <v>5</v>
      </c>
      <c r="F678" s="66">
        <f t="shared" si="12"/>
        <v>2025</v>
      </c>
      <c r="G678" s="67">
        <f t="shared" si="13"/>
        <v>45778</v>
      </c>
      <c r="H678" s="26" t="s">
        <v>161</v>
      </c>
      <c r="I678" s="66" t="s">
        <v>457</v>
      </c>
      <c r="J678" s="69" t="s">
        <v>27</v>
      </c>
      <c r="K678" s="69" t="s">
        <v>122</v>
      </c>
      <c r="L678" s="69" t="s">
        <v>664</v>
      </c>
      <c r="M678" s="69" t="s">
        <v>28</v>
      </c>
      <c r="N678" s="71">
        <v>0</v>
      </c>
      <c r="O678" s="74">
        <v>12157.93</v>
      </c>
      <c r="P678" s="175">
        <f t="shared" si="14"/>
        <v>2929.6099999999915</v>
      </c>
    </row>
    <row r="679" spans="1:16" ht="14.25" hidden="1" customHeight="1" outlineLevel="1">
      <c r="A679" s="64" t="s">
        <v>1</v>
      </c>
      <c r="B679" s="163" t="s">
        <v>662</v>
      </c>
      <c r="C679" s="174" t="s">
        <v>647</v>
      </c>
      <c r="D679" s="68">
        <v>45792</v>
      </c>
      <c r="E679" s="66">
        <f t="shared" si="11"/>
        <v>5</v>
      </c>
      <c r="F679" s="66">
        <f t="shared" si="12"/>
        <v>2025</v>
      </c>
      <c r="G679" s="67">
        <f t="shared" si="13"/>
        <v>45778</v>
      </c>
      <c r="H679" s="26" t="s">
        <v>138</v>
      </c>
      <c r="I679" s="66" t="s">
        <v>139</v>
      </c>
      <c r="J679" s="69" t="s">
        <v>27</v>
      </c>
      <c r="K679" s="69" t="s">
        <v>137</v>
      </c>
      <c r="L679" s="69" t="s">
        <v>664</v>
      </c>
      <c r="M679" s="69" t="s">
        <v>604</v>
      </c>
      <c r="N679" s="71">
        <v>0.01</v>
      </c>
      <c r="O679" s="74">
        <v>0</v>
      </c>
      <c r="P679" s="175">
        <f t="shared" si="14"/>
        <v>2929.6199999999917</v>
      </c>
    </row>
    <row r="680" spans="1:16" ht="14.25" hidden="1" customHeight="1" outlineLevel="1">
      <c r="A680" s="64" t="s">
        <v>1</v>
      </c>
      <c r="B680" s="163" t="s">
        <v>662</v>
      </c>
      <c r="C680" s="174" t="s">
        <v>647</v>
      </c>
      <c r="D680" s="68">
        <v>45792</v>
      </c>
      <c r="E680" s="66">
        <f t="shared" si="11"/>
        <v>5</v>
      </c>
      <c r="F680" s="66">
        <f t="shared" si="12"/>
        <v>2025</v>
      </c>
      <c r="G680" s="67">
        <f t="shared" si="13"/>
        <v>45778</v>
      </c>
      <c r="H680" s="26" t="s">
        <v>138</v>
      </c>
      <c r="I680" s="66" t="s">
        <v>139</v>
      </c>
      <c r="J680" s="69" t="s">
        <v>27</v>
      </c>
      <c r="K680" s="69" t="s">
        <v>137</v>
      </c>
      <c r="L680" s="69" t="s">
        <v>664</v>
      </c>
      <c r="M680" s="69" t="s">
        <v>604</v>
      </c>
      <c r="N680" s="71">
        <v>0.02</v>
      </c>
      <c r="O680" s="74">
        <v>0</v>
      </c>
      <c r="P680" s="175">
        <f t="shared" si="14"/>
        <v>2929.6399999999917</v>
      </c>
    </row>
    <row r="681" spans="1:16" ht="14.25" hidden="1" customHeight="1" outlineLevel="1">
      <c r="A681" s="64" t="s">
        <v>1</v>
      </c>
      <c r="B681" s="163" t="s">
        <v>662</v>
      </c>
      <c r="C681" s="174" t="s">
        <v>647</v>
      </c>
      <c r="D681" s="68">
        <v>45792</v>
      </c>
      <c r="E681" s="66">
        <f t="shared" si="11"/>
        <v>5</v>
      </c>
      <c r="F681" s="66">
        <f t="shared" si="12"/>
        <v>2025</v>
      </c>
      <c r="G681" s="67">
        <f t="shared" si="13"/>
        <v>45778</v>
      </c>
      <c r="H681" s="26" t="s">
        <v>138</v>
      </c>
      <c r="I681" s="66" t="s">
        <v>139</v>
      </c>
      <c r="J681" s="69" t="s">
        <v>27</v>
      </c>
      <c r="K681" s="69" t="s">
        <v>137</v>
      </c>
      <c r="L681" s="69" t="s">
        <v>664</v>
      </c>
      <c r="M681" s="69" t="s">
        <v>604</v>
      </c>
      <c r="N681" s="71">
        <v>0.19</v>
      </c>
      <c r="O681" s="74">
        <v>0</v>
      </c>
      <c r="P681" s="175">
        <f t="shared" si="14"/>
        <v>2929.8299999999917</v>
      </c>
    </row>
    <row r="682" spans="1:16" ht="14.25" hidden="1" customHeight="1" outlineLevel="1">
      <c r="A682" s="64" t="s">
        <v>1</v>
      </c>
      <c r="B682" s="163" t="s">
        <v>662</v>
      </c>
      <c r="C682" s="174" t="s">
        <v>647</v>
      </c>
      <c r="D682" s="68">
        <v>45792</v>
      </c>
      <c r="E682" s="66">
        <f t="shared" si="11"/>
        <v>5</v>
      </c>
      <c r="F682" s="66">
        <f t="shared" si="12"/>
        <v>2025</v>
      </c>
      <c r="G682" s="67">
        <f t="shared" si="13"/>
        <v>45778</v>
      </c>
      <c r="H682" s="26" t="s">
        <v>582</v>
      </c>
      <c r="I682" s="66" t="s">
        <v>280</v>
      </c>
      <c r="J682" s="69" t="s">
        <v>896</v>
      </c>
      <c r="K682" s="69" t="s">
        <v>137</v>
      </c>
      <c r="L682" s="69" t="s">
        <v>666</v>
      </c>
      <c r="M682" s="69" t="s">
        <v>28</v>
      </c>
      <c r="N682" s="71">
        <v>0</v>
      </c>
      <c r="O682" s="74">
        <v>225</v>
      </c>
      <c r="P682" s="175">
        <f t="shared" si="14"/>
        <v>2704.8299999999917</v>
      </c>
    </row>
    <row r="683" spans="1:16" ht="14.25" hidden="1" customHeight="1" outlineLevel="1">
      <c r="A683" s="64" t="s">
        <v>1</v>
      </c>
      <c r="B683" s="163" t="s">
        <v>662</v>
      </c>
      <c r="C683" s="174" t="s">
        <v>647</v>
      </c>
      <c r="D683" s="68">
        <v>45792</v>
      </c>
      <c r="E683" s="66">
        <f t="shared" si="11"/>
        <v>5</v>
      </c>
      <c r="F683" s="66">
        <f t="shared" si="12"/>
        <v>2025</v>
      </c>
      <c r="G683" s="67">
        <f t="shared" si="13"/>
        <v>45778</v>
      </c>
      <c r="H683" s="26" t="s">
        <v>582</v>
      </c>
      <c r="I683" s="66" t="s">
        <v>913</v>
      </c>
      <c r="J683" s="69" t="s">
        <v>914</v>
      </c>
      <c r="K683" s="69" t="s">
        <v>137</v>
      </c>
      <c r="L683" s="69" t="s">
        <v>666</v>
      </c>
      <c r="M683" s="69" t="s">
        <v>28</v>
      </c>
      <c r="N683" s="71">
        <v>0</v>
      </c>
      <c r="O683" s="74">
        <v>115.24</v>
      </c>
      <c r="P683" s="175">
        <f t="shared" si="14"/>
        <v>2589.589999999992</v>
      </c>
    </row>
    <row r="684" spans="1:16" ht="14.25" hidden="1" customHeight="1" outlineLevel="1">
      <c r="A684" s="64" t="s">
        <v>1</v>
      </c>
      <c r="B684" s="163" t="s">
        <v>662</v>
      </c>
      <c r="C684" s="174" t="s">
        <v>647</v>
      </c>
      <c r="D684" s="68">
        <v>45792</v>
      </c>
      <c r="E684" s="66">
        <f t="shared" si="11"/>
        <v>5</v>
      </c>
      <c r="F684" s="66">
        <f t="shared" si="12"/>
        <v>2025</v>
      </c>
      <c r="G684" s="67">
        <f t="shared" si="13"/>
        <v>45778</v>
      </c>
      <c r="H684" s="26" t="s">
        <v>50</v>
      </c>
      <c r="I684" s="66" t="s">
        <v>171</v>
      </c>
      <c r="J684" s="69" t="s">
        <v>27</v>
      </c>
      <c r="K684" s="69" t="s">
        <v>137</v>
      </c>
      <c r="L684" s="69" t="s">
        <v>666</v>
      </c>
      <c r="M684" s="69" t="s">
        <v>28</v>
      </c>
      <c r="N684" s="71">
        <v>0</v>
      </c>
      <c r="O684" s="74">
        <v>2589.59</v>
      </c>
      <c r="P684" s="175">
        <f t="shared" si="14"/>
        <v>-8.1854523159563541E-12</v>
      </c>
    </row>
    <row r="685" spans="1:16" ht="14.25" hidden="1" customHeight="1" outlineLevel="1">
      <c r="A685" s="64" t="s">
        <v>1</v>
      </c>
      <c r="B685" s="163" t="s">
        <v>662</v>
      </c>
      <c r="C685" s="174" t="s">
        <v>647</v>
      </c>
      <c r="D685" s="68">
        <v>45793</v>
      </c>
      <c r="E685" s="66">
        <f t="shared" si="11"/>
        <v>5</v>
      </c>
      <c r="F685" s="66">
        <f t="shared" si="12"/>
        <v>2025</v>
      </c>
      <c r="G685" s="67">
        <f t="shared" si="13"/>
        <v>45778</v>
      </c>
      <c r="H685" s="26" t="s">
        <v>142</v>
      </c>
      <c r="I685" s="66" t="s">
        <v>182</v>
      </c>
      <c r="J685" s="69" t="s">
        <v>27</v>
      </c>
      <c r="K685" s="69" t="s">
        <v>137</v>
      </c>
      <c r="L685" s="69" t="s">
        <v>664</v>
      </c>
      <c r="M685" s="69" t="s">
        <v>604</v>
      </c>
      <c r="N685" s="71">
        <v>2388.12</v>
      </c>
      <c r="O685" s="74">
        <v>0</v>
      </c>
      <c r="P685" s="175">
        <f t="shared" si="14"/>
        <v>2388.1199999999917</v>
      </c>
    </row>
    <row r="686" spans="1:16" ht="14.25" hidden="1" customHeight="1" outlineLevel="1">
      <c r="A686" s="64" t="s">
        <v>1</v>
      </c>
      <c r="B686" s="163" t="s">
        <v>662</v>
      </c>
      <c r="C686" s="174" t="s">
        <v>647</v>
      </c>
      <c r="D686" s="68">
        <v>45793</v>
      </c>
      <c r="E686" s="66">
        <f t="shared" si="11"/>
        <v>5</v>
      </c>
      <c r="F686" s="66">
        <f t="shared" si="12"/>
        <v>2025</v>
      </c>
      <c r="G686" s="67">
        <f t="shared" si="13"/>
        <v>45778</v>
      </c>
      <c r="H686" s="26" t="s">
        <v>142</v>
      </c>
      <c r="I686" s="66" t="s">
        <v>734</v>
      </c>
      <c r="J686" s="69" t="s">
        <v>27</v>
      </c>
      <c r="K686" s="69" t="s">
        <v>122</v>
      </c>
      <c r="L686" s="69" t="s">
        <v>664</v>
      </c>
      <c r="M686" s="69" t="s">
        <v>604</v>
      </c>
      <c r="N686" s="71">
        <v>4528.1000000000004</v>
      </c>
      <c r="O686" s="74">
        <v>0</v>
      </c>
      <c r="P686" s="175">
        <f t="shared" si="14"/>
        <v>6916.2199999999921</v>
      </c>
    </row>
    <row r="687" spans="1:16" ht="14.25" hidden="1" customHeight="1" outlineLevel="1">
      <c r="A687" s="64" t="s">
        <v>1</v>
      </c>
      <c r="B687" s="163" t="s">
        <v>662</v>
      </c>
      <c r="C687" s="174" t="s">
        <v>647</v>
      </c>
      <c r="D687" s="68">
        <v>45793</v>
      </c>
      <c r="E687" s="66">
        <f t="shared" si="11"/>
        <v>5</v>
      </c>
      <c r="F687" s="66">
        <f t="shared" si="12"/>
        <v>2025</v>
      </c>
      <c r="G687" s="67">
        <f t="shared" si="13"/>
        <v>45778</v>
      </c>
      <c r="H687" s="26" t="s">
        <v>142</v>
      </c>
      <c r="I687" s="66" t="s">
        <v>915</v>
      </c>
      <c r="J687" s="69" t="s">
        <v>27</v>
      </c>
      <c r="K687" s="69" t="s">
        <v>132</v>
      </c>
      <c r="L687" s="69" t="s">
        <v>664</v>
      </c>
      <c r="M687" s="69" t="s">
        <v>604</v>
      </c>
      <c r="N687" s="71">
        <v>340</v>
      </c>
      <c r="O687" s="74">
        <v>0</v>
      </c>
      <c r="P687" s="175">
        <f t="shared" si="14"/>
        <v>7256.2199999999921</v>
      </c>
    </row>
    <row r="688" spans="1:16" ht="14.25" hidden="1" customHeight="1" outlineLevel="1">
      <c r="A688" s="64" t="s">
        <v>1</v>
      </c>
      <c r="B688" s="163" t="s">
        <v>662</v>
      </c>
      <c r="C688" s="174" t="s">
        <v>647</v>
      </c>
      <c r="D688" s="68">
        <v>45793</v>
      </c>
      <c r="E688" s="66">
        <f t="shared" si="11"/>
        <v>5</v>
      </c>
      <c r="F688" s="66">
        <f t="shared" si="12"/>
        <v>2025</v>
      </c>
      <c r="G688" s="67">
        <f t="shared" si="13"/>
        <v>45778</v>
      </c>
      <c r="H688" s="26" t="s">
        <v>142</v>
      </c>
      <c r="I688" s="66" t="s">
        <v>182</v>
      </c>
      <c r="J688" s="69" t="s">
        <v>27</v>
      </c>
      <c r="K688" s="69" t="s">
        <v>122</v>
      </c>
      <c r="L688" s="69" t="s">
        <v>664</v>
      </c>
      <c r="M688" s="69" t="s">
        <v>604</v>
      </c>
      <c r="N688" s="71">
        <v>340</v>
      </c>
      <c r="O688" s="74">
        <v>0</v>
      </c>
      <c r="P688" s="175">
        <f t="shared" si="14"/>
        <v>7596.2199999999921</v>
      </c>
    </row>
    <row r="689" spans="1:16" ht="14.25" hidden="1" customHeight="1" outlineLevel="1">
      <c r="A689" s="64" t="s">
        <v>1</v>
      </c>
      <c r="B689" s="163" t="s">
        <v>662</v>
      </c>
      <c r="C689" s="174" t="s">
        <v>647</v>
      </c>
      <c r="D689" s="68">
        <v>45793</v>
      </c>
      <c r="E689" s="66">
        <f t="shared" si="11"/>
        <v>5</v>
      </c>
      <c r="F689" s="66">
        <f t="shared" si="12"/>
        <v>2025</v>
      </c>
      <c r="G689" s="67">
        <f t="shared" si="13"/>
        <v>45778</v>
      </c>
      <c r="H689" s="26" t="s">
        <v>56</v>
      </c>
      <c r="I689" s="66" t="s">
        <v>916</v>
      </c>
      <c r="J689" s="69">
        <v>14938</v>
      </c>
      <c r="K689" s="69" t="s">
        <v>137</v>
      </c>
      <c r="L689" s="69" t="s">
        <v>666</v>
      </c>
      <c r="M689" s="69" t="s">
        <v>28</v>
      </c>
      <c r="N689" s="71">
        <v>0</v>
      </c>
      <c r="O689" s="74">
        <v>1020</v>
      </c>
      <c r="P689" s="175">
        <f t="shared" si="14"/>
        <v>6576.2199999999921</v>
      </c>
    </row>
    <row r="690" spans="1:16" ht="14.25" hidden="1" customHeight="1" outlineLevel="1">
      <c r="A690" s="64" t="s">
        <v>1</v>
      </c>
      <c r="B690" s="163" t="s">
        <v>662</v>
      </c>
      <c r="C690" s="174" t="s">
        <v>647</v>
      </c>
      <c r="D690" s="68">
        <v>45793</v>
      </c>
      <c r="E690" s="66">
        <f t="shared" si="11"/>
        <v>5</v>
      </c>
      <c r="F690" s="66">
        <f t="shared" si="12"/>
        <v>2025</v>
      </c>
      <c r="G690" s="67">
        <f t="shared" si="13"/>
        <v>45778</v>
      </c>
      <c r="H690" s="26" t="s">
        <v>102</v>
      </c>
      <c r="I690" s="66" t="s">
        <v>167</v>
      </c>
      <c r="J690" s="69" t="s">
        <v>27</v>
      </c>
      <c r="K690" s="69" t="s">
        <v>137</v>
      </c>
      <c r="L690" s="69" t="s">
        <v>666</v>
      </c>
      <c r="M690" s="69" t="s">
        <v>28</v>
      </c>
      <c r="N690" s="71">
        <v>0</v>
      </c>
      <c r="O690" s="74">
        <v>171.7</v>
      </c>
      <c r="P690" s="175">
        <f t="shared" si="14"/>
        <v>6404.5199999999923</v>
      </c>
    </row>
    <row r="691" spans="1:16" ht="14.25" hidden="1" customHeight="1" outlineLevel="1">
      <c r="A691" s="64" t="s">
        <v>1</v>
      </c>
      <c r="B691" s="163" t="s">
        <v>662</v>
      </c>
      <c r="C691" s="174" t="s">
        <v>647</v>
      </c>
      <c r="D691" s="68">
        <v>45796</v>
      </c>
      <c r="E691" s="66">
        <f t="shared" si="11"/>
        <v>5</v>
      </c>
      <c r="F691" s="66">
        <f t="shared" si="12"/>
        <v>2025</v>
      </c>
      <c r="G691" s="67">
        <f t="shared" si="13"/>
        <v>45778</v>
      </c>
      <c r="H691" s="26" t="s">
        <v>142</v>
      </c>
      <c r="I691" s="66" t="s">
        <v>732</v>
      </c>
      <c r="J691" s="69">
        <v>0</v>
      </c>
      <c r="K691" s="69" t="s">
        <v>132</v>
      </c>
      <c r="L691" s="69" t="s">
        <v>664</v>
      </c>
      <c r="M691" s="69" t="s">
        <v>604</v>
      </c>
      <c r="N691" s="71">
        <v>3970.13</v>
      </c>
      <c r="O691" s="74">
        <v>0</v>
      </c>
      <c r="P691" s="175">
        <f t="shared" si="14"/>
        <v>10374.649999999992</v>
      </c>
    </row>
    <row r="692" spans="1:16" ht="14.25" hidden="1" customHeight="1" outlineLevel="1">
      <c r="A692" s="64" t="s">
        <v>1</v>
      </c>
      <c r="B692" s="163" t="s">
        <v>662</v>
      </c>
      <c r="C692" s="174" t="s">
        <v>647</v>
      </c>
      <c r="D692" s="68">
        <v>45796</v>
      </c>
      <c r="E692" s="66">
        <f t="shared" si="11"/>
        <v>5</v>
      </c>
      <c r="F692" s="66">
        <f t="shared" si="12"/>
        <v>2025</v>
      </c>
      <c r="G692" s="67">
        <f t="shared" si="13"/>
        <v>45778</v>
      </c>
      <c r="H692" s="26" t="s">
        <v>142</v>
      </c>
      <c r="I692" s="66" t="s">
        <v>732</v>
      </c>
      <c r="J692" s="69" t="s">
        <v>27</v>
      </c>
      <c r="K692" s="69" t="s">
        <v>122</v>
      </c>
      <c r="L692" s="69" t="s">
        <v>664</v>
      </c>
      <c r="M692" s="69" t="s">
        <v>604</v>
      </c>
      <c r="N692" s="71">
        <v>7185.89</v>
      </c>
      <c r="O692" s="74">
        <v>0</v>
      </c>
      <c r="P692" s="175">
        <f t="shared" si="14"/>
        <v>17560.539999999994</v>
      </c>
    </row>
    <row r="693" spans="1:16" ht="14.25" hidden="1" customHeight="1" outlineLevel="1">
      <c r="A693" s="64" t="s">
        <v>1</v>
      </c>
      <c r="B693" s="163" t="s">
        <v>662</v>
      </c>
      <c r="C693" s="174" t="s">
        <v>647</v>
      </c>
      <c r="D693" s="68">
        <v>45796</v>
      </c>
      <c r="E693" s="66">
        <f t="shared" si="11"/>
        <v>5</v>
      </c>
      <c r="F693" s="66">
        <f t="shared" si="12"/>
        <v>2025</v>
      </c>
      <c r="G693" s="67">
        <f t="shared" si="13"/>
        <v>45778</v>
      </c>
      <c r="H693" s="26" t="s">
        <v>142</v>
      </c>
      <c r="I693" s="66" t="s">
        <v>733</v>
      </c>
      <c r="J693" s="69" t="s">
        <v>27</v>
      </c>
      <c r="K693" s="69" t="s">
        <v>122</v>
      </c>
      <c r="L693" s="69" t="s">
        <v>664</v>
      </c>
      <c r="M693" s="69" t="s">
        <v>604</v>
      </c>
      <c r="N693" s="71">
        <v>184.05</v>
      </c>
      <c r="O693" s="74">
        <v>0</v>
      </c>
      <c r="P693" s="175">
        <f t="shared" si="14"/>
        <v>17744.589999999993</v>
      </c>
    </row>
    <row r="694" spans="1:16" ht="14.25" hidden="1" customHeight="1" outlineLevel="1">
      <c r="A694" s="64" t="s">
        <v>1</v>
      </c>
      <c r="B694" s="163" t="s">
        <v>662</v>
      </c>
      <c r="C694" s="174" t="s">
        <v>647</v>
      </c>
      <c r="D694" s="68">
        <v>45796</v>
      </c>
      <c r="E694" s="66">
        <f t="shared" si="11"/>
        <v>5</v>
      </c>
      <c r="F694" s="66">
        <f t="shared" si="12"/>
        <v>2025</v>
      </c>
      <c r="G694" s="67">
        <f t="shared" si="13"/>
        <v>45778</v>
      </c>
      <c r="H694" s="26" t="s">
        <v>142</v>
      </c>
      <c r="I694" s="66" t="s">
        <v>733</v>
      </c>
      <c r="J694" s="69">
        <v>0</v>
      </c>
      <c r="K694" s="69" t="s">
        <v>132</v>
      </c>
      <c r="L694" s="69" t="s">
        <v>664</v>
      </c>
      <c r="M694" s="69" t="s">
        <v>604</v>
      </c>
      <c r="N694" s="71">
        <v>93.39</v>
      </c>
      <c r="O694" s="74">
        <v>0</v>
      </c>
      <c r="P694" s="175">
        <f t="shared" si="14"/>
        <v>17837.979999999992</v>
      </c>
    </row>
    <row r="695" spans="1:16" ht="14.25" customHeight="1" outlineLevel="1">
      <c r="A695" s="64" t="s">
        <v>1</v>
      </c>
      <c r="B695" s="163" t="s">
        <v>662</v>
      </c>
      <c r="C695" s="174" t="s">
        <v>647</v>
      </c>
      <c r="D695" s="68">
        <v>45796</v>
      </c>
      <c r="E695" s="66">
        <f t="shared" si="11"/>
        <v>5</v>
      </c>
      <c r="F695" s="66">
        <f t="shared" si="12"/>
        <v>2025</v>
      </c>
      <c r="G695" s="67">
        <f t="shared" si="13"/>
        <v>45778</v>
      </c>
      <c r="H695" s="26" t="s">
        <v>667</v>
      </c>
      <c r="I695" s="66" t="s">
        <v>917</v>
      </c>
      <c r="J695" s="69" t="s">
        <v>27</v>
      </c>
      <c r="K695" s="69" t="s">
        <v>137</v>
      </c>
      <c r="L695" s="69" t="s">
        <v>666</v>
      </c>
      <c r="M695" s="69" t="s">
        <v>604</v>
      </c>
      <c r="N695" s="71">
        <v>2000</v>
      </c>
      <c r="O695" s="74">
        <v>0</v>
      </c>
      <c r="P695" s="175">
        <f t="shared" si="14"/>
        <v>19837.979999999992</v>
      </c>
    </row>
    <row r="696" spans="1:16" ht="14.25" customHeight="1" outlineLevel="1">
      <c r="A696" s="64" t="s">
        <v>1</v>
      </c>
      <c r="B696" s="163" t="s">
        <v>662</v>
      </c>
      <c r="C696" s="174" t="s">
        <v>647</v>
      </c>
      <c r="D696" s="68">
        <v>45796</v>
      </c>
      <c r="E696" s="66">
        <f t="shared" si="11"/>
        <v>5</v>
      </c>
      <c r="F696" s="66">
        <f t="shared" si="12"/>
        <v>2025</v>
      </c>
      <c r="G696" s="67">
        <f t="shared" si="13"/>
        <v>45778</v>
      </c>
      <c r="H696" s="26" t="s">
        <v>667</v>
      </c>
      <c r="I696" s="66" t="s">
        <v>918</v>
      </c>
      <c r="J696" s="69" t="s">
        <v>27</v>
      </c>
      <c r="K696" s="69" t="s">
        <v>137</v>
      </c>
      <c r="L696" s="69" t="s">
        <v>666</v>
      </c>
      <c r="M696" s="69" t="s">
        <v>604</v>
      </c>
      <c r="N696" s="71">
        <v>1900</v>
      </c>
      <c r="O696" s="74">
        <v>0</v>
      </c>
      <c r="P696" s="175">
        <f t="shared" si="14"/>
        <v>21737.979999999992</v>
      </c>
    </row>
    <row r="697" spans="1:16" ht="14.25" customHeight="1" outlineLevel="1">
      <c r="A697" s="64" t="s">
        <v>1</v>
      </c>
      <c r="B697" s="163" t="s">
        <v>662</v>
      </c>
      <c r="C697" s="174" t="s">
        <v>647</v>
      </c>
      <c r="D697" s="68">
        <v>45796</v>
      </c>
      <c r="E697" s="66">
        <f t="shared" si="11"/>
        <v>5</v>
      </c>
      <c r="F697" s="66">
        <f t="shared" si="12"/>
        <v>2025</v>
      </c>
      <c r="G697" s="67">
        <f t="shared" si="13"/>
        <v>45778</v>
      </c>
      <c r="H697" s="26" t="s">
        <v>667</v>
      </c>
      <c r="I697" s="66" t="s">
        <v>919</v>
      </c>
      <c r="J697" s="69" t="s">
        <v>27</v>
      </c>
      <c r="K697" s="69" t="s">
        <v>137</v>
      </c>
      <c r="L697" s="69" t="s">
        <v>666</v>
      </c>
      <c r="M697" s="69" t="s">
        <v>604</v>
      </c>
      <c r="N697" s="71">
        <v>2000</v>
      </c>
      <c r="O697" s="74">
        <v>0</v>
      </c>
      <c r="P697" s="175">
        <f t="shared" si="14"/>
        <v>23737.979999999992</v>
      </c>
    </row>
    <row r="698" spans="1:16" ht="14.25" customHeight="1" outlineLevel="1">
      <c r="A698" s="64" t="s">
        <v>1</v>
      </c>
      <c r="B698" s="163" t="s">
        <v>662</v>
      </c>
      <c r="C698" s="174" t="s">
        <v>647</v>
      </c>
      <c r="D698" s="68">
        <v>45796</v>
      </c>
      <c r="E698" s="66">
        <f t="shared" si="11"/>
        <v>5</v>
      </c>
      <c r="F698" s="66">
        <f t="shared" si="12"/>
        <v>2025</v>
      </c>
      <c r="G698" s="67">
        <f t="shared" si="13"/>
        <v>45778</v>
      </c>
      <c r="H698" s="26" t="s">
        <v>667</v>
      </c>
      <c r="I698" s="66" t="s">
        <v>920</v>
      </c>
      <c r="J698" s="69" t="s">
        <v>27</v>
      </c>
      <c r="K698" s="69" t="s">
        <v>137</v>
      </c>
      <c r="L698" s="69" t="s">
        <v>666</v>
      </c>
      <c r="M698" s="69" t="s">
        <v>604</v>
      </c>
      <c r="N698" s="71">
        <v>2000</v>
      </c>
      <c r="O698" s="74">
        <v>0</v>
      </c>
      <c r="P698" s="175">
        <f t="shared" si="14"/>
        <v>25737.979999999992</v>
      </c>
    </row>
    <row r="699" spans="1:16" ht="14.25" customHeight="1" outlineLevel="1">
      <c r="A699" s="64" t="s">
        <v>1</v>
      </c>
      <c r="B699" s="163" t="s">
        <v>662</v>
      </c>
      <c r="C699" s="174" t="s">
        <v>647</v>
      </c>
      <c r="D699" s="68">
        <v>45796</v>
      </c>
      <c r="E699" s="66">
        <f t="shared" si="11"/>
        <v>5</v>
      </c>
      <c r="F699" s="66">
        <f t="shared" si="12"/>
        <v>2025</v>
      </c>
      <c r="G699" s="67">
        <f t="shared" si="13"/>
        <v>45778</v>
      </c>
      <c r="H699" s="26" t="s">
        <v>667</v>
      </c>
      <c r="I699" s="66" t="s">
        <v>921</v>
      </c>
      <c r="J699" s="69" t="s">
        <v>27</v>
      </c>
      <c r="K699" s="69" t="s">
        <v>137</v>
      </c>
      <c r="L699" s="69" t="s">
        <v>666</v>
      </c>
      <c r="M699" s="69" t="s">
        <v>604</v>
      </c>
      <c r="N699" s="71">
        <v>2000</v>
      </c>
      <c r="O699" s="74">
        <v>0</v>
      </c>
      <c r="P699" s="175">
        <f t="shared" si="14"/>
        <v>27737.979999999992</v>
      </c>
    </row>
    <row r="700" spans="1:16" ht="14.25" customHeight="1" outlineLevel="1">
      <c r="A700" s="64" t="s">
        <v>1</v>
      </c>
      <c r="B700" s="163" t="s">
        <v>662</v>
      </c>
      <c r="C700" s="174" t="s">
        <v>647</v>
      </c>
      <c r="D700" s="68">
        <v>45796</v>
      </c>
      <c r="E700" s="66">
        <f t="shared" si="11"/>
        <v>5</v>
      </c>
      <c r="F700" s="66">
        <f t="shared" si="12"/>
        <v>2025</v>
      </c>
      <c r="G700" s="67">
        <f t="shared" si="13"/>
        <v>45778</v>
      </c>
      <c r="H700" s="26" t="s">
        <v>667</v>
      </c>
      <c r="I700" s="66" t="s">
        <v>922</v>
      </c>
      <c r="J700" s="69" t="s">
        <v>27</v>
      </c>
      <c r="K700" s="69" t="s">
        <v>137</v>
      </c>
      <c r="L700" s="69" t="s">
        <v>666</v>
      </c>
      <c r="M700" s="69" t="s">
        <v>604</v>
      </c>
      <c r="N700" s="71">
        <v>100</v>
      </c>
      <c r="O700" s="74">
        <v>0</v>
      </c>
      <c r="P700" s="175">
        <f t="shared" si="14"/>
        <v>27837.979999999992</v>
      </c>
    </row>
    <row r="701" spans="1:16" ht="14.25" customHeight="1" outlineLevel="1">
      <c r="A701" s="64" t="s">
        <v>1</v>
      </c>
      <c r="B701" s="163" t="s">
        <v>662</v>
      </c>
      <c r="C701" s="174" t="s">
        <v>647</v>
      </c>
      <c r="D701" s="68">
        <v>45796</v>
      </c>
      <c r="E701" s="66">
        <f t="shared" si="11"/>
        <v>5</v>
      </c>
      <c r="F701" s="66">
        <f t="shared" si="12"/>
        <v>2025</v>
      </c>
      <c r="G701" s="67">
        <f t="shared" si="13"/>
        <v>45778</v>
      </c>
      <c r="H701" s="26" t="s">
        <v>667</v>
      </c>
      <c r="I701" s="66" t="s">
        <v>923</v>
      </c>
      <c r="J701" s="69" t="s">
        <v>27</v>
      </c>
      <c r="K701" s="69" t="s">
        <v>137</v>
      </c>
      <c r="L701" s="69" t="s">
        <v>666</v>
      </c>
      <c r="M701" s="69" t="s">
        <v>604</v>
      </c>
      <c r="N701" s="71">
        <v>2000</v>
      </c>
      <c r="O701" s="74">
        <v>0</v>
      </c>
      <c r="P701" s="175">
        <f t="shared" si="14"/>
        <v>29837.979999999992</v>
      </c>
    </row>
    <row r="702" spans="1:16" ht="14.25" customHeight="1" outlineLevel="1">
      <c r="A702" s="64" t="s">
        <v>1</v>
      </c>
      <c r="B702" s="163" t="s">
        <v>662</v>
      </c>
      <c r="C702" s="174" t="s">
        <v>647</v>
      </c>
      <c r="D702" s="68">
        <v>45796</v>
      </c>
      <c r="E702" s="66">
        <f t="shared" si="11"/>
        <v>5</v>
      </c>
      <c r="F702" s="66">
        <f t="shared" si="12"/>
        <v>2025</v>
      </c>
      <c r="G702" s="67">
        <f t="shared" si="13"/>
        <v>45778</v>
      </c>
      <c r="H702" s="26" t="s">
        <v>667</v>
      </c>
      <c r="I702" s="66" t="s">
        <v>924</v>
      </c>
      <c r="J702" s="69" t="s">
        <v>27</v>
      </c>
      <c r="K702" s="69" t="s">
        <v>137</v>
      </c>
      <c r="L702" s="69" t="s">
        <v>666</v>
      </c>
      <c r="M702" s="69" t="s">
        <v>604</v>
      </c>
      <c r="N702" s="71">
        <v>2000</v>
      </c>
      <c r="O702" s="74">
        <v>0</v>
      </c>
      <c r="P702" s="175">
        <f t="shared" si="14"/>
        <v>31837.979999999992</v>
      </c>
    </row>
    <row r="703" spans="1:16" ht="14.25" customHeight="1" outlineLevel="1">
      <c r="A703" s="64" t="s">
        <v>1</v>
      </c>
      <c r="B703" s="163" t="s">
        <v>662</v>
      </c>
      <c r="C703" s="174" t="s">
        <v>647</v>
      </c>
      <c r="D703" s="68">
        <v>45796</v>
      </c>
      <c r="E703" s="66">
        <f t="shared" si="11"/>
        <v>5</v>
      </c>
      <c r="F703" s="66">
        <f t="shared" si="12"/>
        <v>2025</v>
      </c>
      <c r="G703" s="67">
        <f t="shared" si="13"/>
        <v>45778</v>
      </c>
      <c r="H703" s="26" t="s">
        <v>667</v>
      </c>
      <c r="I703" s="66" t="s">
        <v>925</v>
      </c>
      <c r="J703" s="69" t="s">
        <v>27</v>
      </c>
      <c r="K703" s="69" t="s">
        <v>137</v>
      </c>
      <c r="L703" s="69" t="s">
        <v>666</v>
      </c>
      <c r="M703" s="69" t="s">
        <v>604</v>
      </c>
      <c r="N703" s="71">
        <v>2000</v>
      </c>
      <c r="O703" s="74">
        <v>0</v>
      </c>
      <c r="P703" s="175">
        <f t="shared" si="14"/>
        <v>33837.979999999996</v>
      </c>
    </row>
    <row r="704" spans="1:16" ht="14.25" customHeight="1" outlineLevel="1">
      <c r="A704" s="64" t="s">
        <v>1</v>
      </c>
      <c r="B704" s="163" t="s">
        <v>662</v>
      </c>
      <c r="C704" s="174" t="s">
        <v>647</v>
      </c>
      <c r="D704" s="68">
        <v>45796</v>
      </c>
      <c r="E704" s="66">
        <f t="shared" si="11"/>
        <v>5</v>
      </c>
      <c r="F704" s="66">
        <f t="shared" si="12"/>
        <v>2025</v>
      </c>
      <c r="G704" s="67">
        <f t="shared" si="13"/>
        <v>45778</v>
      </c>
      <c r="H704" s="26" t="s">
        <v>667</v>
      </c>
      <c r="I704" s="66" t="s">
        <v>926</v>
      </c>
      <c r="J704" s="69" t="s">
        <v>27</v>
      </c>
      <c r="K704" s="69" t="s">
        <v>137</v>
      </c>
      <c r="L704" s="69" t="s">
        <v>666</v>
      </c>
      <c r="M704" s="69" t="s">
        <v>604</v>
      </c>
      <c r="N704" s="71">
        <v>2000</v>
      </c>
      <c r="O704" s="74">
        <v>0</v>
      </c>
      <c r="P704" s="175">
        <f t="shared" si="14"/>
        <v>35837.979999999996</v>
      </c>
    </row>
    <row r="705" spans="1:16" ht="14.25" customHeight="1" outlineLevel="1">
      <c r="A705" s="64" t="s">
        <v>1</v>
      </c>
      <c r="B705" s="163" t="s">
        <v>662</v>
      </c>
      <c r="C705" s="174" t="s">
        <v>647</v>
      </c>
      <c r="D705" s="68">
        <v>45796</v>
      </c>
      <c r="E705" s="66">
        <f t="shared" si="11"/>
        <v>5</v>
      </c>
      <c r="F705" s="66">
        <f t="shared" si="12"/>
        <v>2025</v>
      </c>
      <c r="G705" s="67">
        <f t="shared" si="13"/>
        <v>45778</v>
      </c>
      <c r="H705" s="26" t="s">
        <v>667</v>
      </c>
      <c r="I705" s="66" t="s">
        <v>927</v>
      </c>
      <c r="J705" s="69" t="s">
        <v>27</v>
      </c>
      <c r="K705" s="69" t="s">
        <v>137</v>
      </c>
      <c r="L705" s="69" t="s">
        <v>666</v>
      </c>
      <c r="M705" s="69" t="s">
        <v>604</v>
      </c>
      <c r="N705" s="71">
        <v>2000</v>
      </c>
      <c r="O705" s="74">
        <v>0</v>
      </c>
      <c r="P705" s="175">
        <f t="shared" si="14"/>
        <v>37837.979999999996</v>
      </c>
    </row>
    <row r="706" spans="1:16" ht="14.25" hidden="1" customHeight="1" outlineLevel="1">
      <c r="A706" s="64" t="s">
        <v>1</v>
      </c>
      <c r="B706" s="163" t="s">
        <v>662</v>
      </c>
      <c r="C706" s="174" t="s">
        <v>647</v>
      </c>
      <c r="D706" s="68">
        <v>45796</v>
      </c>
      <c r="E706" s="66">
        <f t="shared" si="11"/>
        <v>5</v>
      </c>
      <c r="F706" s="66">
        <f t="shared" si="12"/>
        <v>2025</v>
      </c>
      <c r="G706" s="67">
        <f t="shared" si="13"/>
        <v>45778</v>
      </c>
      <c r="H706" s="26" t="s">
        <v>142</v>
      </c>
      <c r="I706" s="66" t="s">
        <v>732</v>
      </c>
      <c r="J706" s="69" t="s">
        <v>27</v>
      </c>
      <c r="K706" s="69" t="s">
        <v>612</v>
      </c>
      <c r="L706" s="69" t="s">
        <v>664</v>
      </c>
      <c r="M706" s="69" t="s">
        <v>604</v>
      </c>
      <c r="N706" s="71">
        <v>1934.59</v>
      </c>
      <c r="O706" s="74">
        <v>0</v>
      </c>
      <c r="P706" s="175">
        <f t="shared" si="14"/>
        <v>39772.569999999992</v>
      </c>
    </row>
    <row r="707" spans="1:16" ht="14.25" hidden="1" customHeight="1" outlineLevel="1">
      <c r="A707" s="64" t="s">
        <v>1</v>
      </c>
      <c r="B707" s="163" t="s">
        <v>662</v>
      </c>
      <c r="C707" s="174" t="s">
        <v>647</v>
      </c>
      <c r="D707" s="68">
        <v>45796</v>
      </c>
      <c r="E707" s="66">
        <f t="shared" si="11"/>
        <v>5</v>
      </c>
      <c r="F707" s="66">
        <f t="shared" si="12"/>
        <v>2025</v>
      </c>
      <c r="G707" s="67">
        <f t="shared" si="13"/>
        <v>45778</v>
      </c>
      <c r="H707" s="26" t="s">
        <v>142</v>
      </c>
      <c r="I707" s="66" t="s">
        <v>733</v>
      </c>
      <c r="J707" s="69" t="s">
        <v>27</v>
      </c>
      <c r="K707" s="69" t="s">
        <v>612</v>
      </c>
      <c r="L707" s="69" t="s">
        <v>664</v>
      </c>
      <c r="M707" s="69" t="s">
        <v>604</v>
      </c>
      <c r="N707" s="71">
        <v>77.989999999999995</v>
      </c>
      <c r="O707" s="74">
        <v>0</v>
      </c>
      <c r="P707" s="175">
        <f t="shared" si="14"/>
        <v>39850.55999999999</v>
      </c>
    </row>
    <row r="708" spans="1:16" ht="14.25" hidden="1" customHeight="1" outlineLevel="1">
      <c r="A708" s="64" t="s">
        <v>1</v>
      </c>
      <c r="B708" s="163" t="s">
        <v>662</v>
      </c>
      <c r="C708" s="174" t="s">
        <v>647</v>
      </c>
      <c r="D708" s="68">
        <v>45796</v>
      </c>
      <c r="E708" s="66">
        <f t="shared" si="11"/>
        <v>5</v>
      </c>
      <c r="F708" s="66">
        <f t="shared" si="12"/>
        <v>2025</v>
      </c>
      <c r="G708" s="67">
        <f t="shared" si="13"/>
        <v>45778</v>
      </c>
      <c r="H708" s="26" t="s">
        <v>44</v>
      </c>
      <c r="I708" s="66" t="s">
        <v>524</v>
      </c>
      <c r="J708" s="69" t="s">
        <v>27</v>
      </c>
      <c r="K708" s="69" t="s">
        <v>137</v>
      </c>
      <c r="L708" s="69" t="s">
        <v>666</v>
      </c>
      <c r="M708" s="69" t="s">
        <v>28</v>
      </c>
      <c r="N708" s="71">
        <v>0</v>
      </c>
      <c r="O708" s="74">
        <v>417.95</v>
      </c>
      <c r="P708" s="175">
        <f t="shared" si="14"/>
        <v>39432.609999999993</v>
      </c>
    </row>
    <row r="709" spans="1:16" ht="14.25" customHeight="1" outlineLevel="1">
      <c r="A709" s="64" t="s">
        <v>1</v>
      </c>
      <c r="B709" s="163" t="s">
        <v>662</v>
      </c>
      <c r="C709" s="174" t="s">
        <v>647</v>
      </c>
      <c r="D709" s="68">
        <v>45797</v>
      </c>
      <c r="E709" s="66">
        <f t="shared" si="11"/>
        <v>5</v>
      </c>
      <c r="F709" s="66">
        <f t="shared" si="12"/>
        <v>2025</v>
      </c>
      <c r="G709" s="67">
        <f t="shared" si="13"/>
        <v>45778</v>
      </c>
      <c r="H709" s="26" t="s">
        <v>667</v>
      </c>
      <c r="I709" s="66" t="s">
        <v>928</v>
      </c>
      <c r="J709" s="69" t="s">
        <v>27</v>
      </c>
      <c r="K709" s="69" t="s">
        <v>137</v>
      </c>
      <c r="L709" s="69" t="s">
        <v>666</v>
      </c>
      <c r="M709" s="69" t="s">
        <v>604</v>
      </c>
      <c r="N709" s="71">
        <v>2000</v>
      </c>
      <c r="O709" s="74">
        <v>0</v>
      </c>
      <c r="P709" s="175">
        <f t="shared" si="14"/>
        <v>41432.609999999993</v>
      </c>
    </row>
    <row r="710" spans="1:16" ht="14.25" customHeight="1" outlineLevel="1">
      <c r="A710" s="64" t="s">
        <v>1</v>
      </c>
      <c r="B710" s="163" t="s">
        <v>662</v>
      </c>
      <c r="C710" s="174" t="s">
        <v>647</v>
      </c>
      <c r="D710" s="68">
        <v>45797</v>
      </c>
      <c r="E710" s="66">
        <f t="shared" si="11"/>
        <v>5</v>
      </c>
      <c r="F710" s="66">
        <f t="shared" si="12"/>
        <v>2025</v>
      </c>
      <c r="G710" s="67">
        <f t="shared" si="13"/>
        <v>45778</v>
      </c>
      <c r="H710" s="26" t="s">
        <v>667</v>
      </c>
      <c r="I710" s="66" t="s">
        <v>929</v>
      </c>
      <c r="J710" s="69" t="s">
        <v>27</v>
      </c>
      <c r="K710" s="69" t="s">
        <v>137</v>
      </c>
      <c r="L710" s="69" t="s">
        <v>666</v>
      </c>
      <c r="M710" s="69" t="s">
        <v>604</v>
      </c>
      <c r="N710" s="71">
        <v>2000</v>
      </c>
      <c r="O710" s="74">
        <v>0</v>
      </c>
      <c r="P710" s="175">
        <f t="shared" si="14"/>
        <v>43432.609999999993</v>
      </c>
    </row>
    <row r="711" spans="1:16" ht="14.25" customHeight="1" outlineLevel="1">
      <c r="A711" s="64" t="s">
        <v>1</v>
      </c>
      <c r="B711" s="163" t="s">
        <v>662</v>
      </c>
      <c r="C711" s="174" t="s">
        <v>647</v>
      </c>
      <c r="D711" s="68">
        <v>45797</v>
      </c>
      <c r="E711" s="66">
        <f t="shared" si="11"/>
        <v>5</v>
      </c>
      <c r="F711" s="66">
        <f t="shared" si="12"/>
        <v>2025</v>
      </c>
      <c r="G711" s="67">
        <f t="shared" si="13"/>
        <v>45778</v>
      </c>
      <c r="H711" s="26" t="s">
        <v>667</v>
      </c>
      <c r="I711" s="66" t="s">
        <v>930</v>
      </c>
      <c r="J711" s="69" t="s">
        <v>27</v>
      </c>
      <c r="K711" s="69" t="s">
        <v>137</v>
      </c>
      <c r="L711" s="69" t="s">
        <v>666</v>
      </c>
      <c r="M711" s="69" t="s">
        <v>604</v>
      </c>
      <c r="N711" s="71">
        <v>900</v>
      </c>
      <c r="O711" s="74">
        <v>0</v>
      </c>
      <c r="P711" s="175">
        <f t="shared" si="14"/>
        <v>44332.609999999993</v>
      </c>
    </row>
    <row r="712" spans="1:16" ht="14.25" customHeight="1" outlineLevel="1">
      <c r="A712" s="64" t="s">
        <v>1</v>
      </c>
      <c r="B712" s="163" t="s">
        <v>662</v>
      </c>
      <c r="C712" s="174" t="s">
        <v>647</v>
      </c>
      <c r="D712" s="68">
        <v>45797</v>
      </c>
      <c r="E712" s="66">
        <f t="shared" si="11"/>
        <v>5</v>
      </c>
      <c r="F712" s="66">
        <f t="shared" si="12"/>
        <v>2025</v>
      </c>
      <c r="G712" s="67">
        <f t="shared" si="13"/>
        <v>45778</v>
      </c>
      <c r="H712" s="26" t="s">
        <v>667</v>
      </c>
      <c r="I712" s="66" t="s">
        <v>931</v>
      </c>
      <c r="J712" s="69" t="s">
        <v>27</v>
      </c>
      <c r="K712" s="69" t="s">
        <v>137</v>
      </c>
      <c r="L712" s="69" t="s">
        <v>666</v>
      </c>
      <c r="M712" s="69" t="s">
        <v>604</v>
      </c>
      <c r="N712" s="71">
        <v>1000</v>
      </c>
      <c r="O712" s="74">
        <v>0</v>
      </c>
      <c r="P712" s="175">
        <f t="shared" si="14"/>
        <v>45332.609999999993</v>
      </c>
    </row>
    <row r="713" spans="1:16" ht="14.25" customHeight="1" outlineLevel="1">
      <c r="A713" s="64" t="s">
        <v>1</v>
      </c>
      <c r="B713" s="163" t="s">
        <v>662</v>
      </c>
      <c r="C713" s="174" t="s">
        <v>647</v>
      </c>
      <c r="D713" s="68">
        <v>45797</v>
      </c>
      <c r="E713" s="66">
        <f t="shared" si="11"/>
        <v>5</v>
      </c>
      <c r="F713" s="66">
        <f t="shared" si="12"/>
        <v>2025</v>
      </c>
      <c r="G713" s="67">
        <f t="shared" si="13"/>
        <v>45778</v>
      </c>
      <c r="H713" s="26" t="s">
        <v>667</v>
      </c>
      <c r="I713" s="66" t="s">
        <v>932</v>
      </c>
      <c r="J713" s="69" t="s">
        <v>27</v>
      </c>
      <c r="K713" s="69" t="s">
        <v>137</v>
      </c>
      <c r="L713" s="69" t="s">
        <v>666</v>
      </c>
      <c r="M713" s="69" t="s">
        <v>604</v>
      </c>
      <c r="N713" s="71">
        <v>2000</v>
      </c>
      <c r="O713" s="74">
        <v>0</v>
      </c>
      <c r="P713" s="175">
        <f t="shared" si="14"/>
        <v>47332.609999999993</v>
      </c>
    </row>
    <row r="714" spans="1:16" ht="14.25" customHeight="1" outlineLevel="1">
      <c r="A714" s="64" t="s">
        <v>1</v>
      </c>
      <c r="B714" s="163" t="s">
        <v>662</v>
      </c>
      <c r="C714" s="174" t="s">
        <v>647</v>
      </c>
      <c r="D714" s="68">
        <v>45797</v>
      </c>
      <c r="E714" s="66">
        <f t="shared" si="11"/>
        <v>5</v>
      </c>
      <c r="F714" s="66">
        <f t="shared" si="12"/>
        <v>2025</v>
      </c>
      <c r="G714" s="67">
        <f t="shared" si="13"/>
        <v>45778</v>
      </c>
      <c r="H714" s="26" t="s">
        <v>667</v>
      </c>
      <c r="I714" s="66" t="s">
        <v>933</v>
      </c>
      <c r="J714" s="69" t="s">
        <v>27</v>
      </c>
      <c r="K714" s="69" t="s">
        <v>137</v>
      </c>
      <c r="L714" s="69" t="s">
        <v>666</v>
      </c>
      <c r="M714" s="69" t="s">
        <v>604</v>
      </c>
      <c r="N714" s="71">
        <v>2000</v>
      </c>
      <c r="O714" s="74">
        <v>0</v>
      </c>
      <c r="P714" s="175">
        <f t="shared" si="14"/>
        <v>49332.609999999993</v>
      </c>
    </row>
    <row r="715" spans="1:16" ht="14.25" customHeight="1" outlineLevel="1">
      <c r="A715" s="64" t="s">
        <v>1</v>
      </c>
      <c r="B715" s="163" t="s">
        <v>662</v>
      </c>
      <c r="C715" s="174" t="s">
        <v>647</v>
      </c>
      <c r="D715" s="68">
        <v>45797</v>
      </c>
      <c r="E715" s="66">
        <f t="shared" si="11"/>
        <v>5</v>
      </c>
      <c r="F715" s="66">
        <f t="shared" si="12"/>
        <v>2025</v>
      </c>
      <c r="G715" s="67">
        <f t="shared" si="13"/>
        <v>45778</v>
      </c>
      <c r="H715" s="26" t="s">
        <v>667</v>
      </c>
      <c r="I715" s="66" t="s">
        <v>934</v>
      </c>
      <c r="J715" s="69" t="s">
        <v>27</v>
      </c>
      <c r="K715" s="69" t="s">
        <v>137</v>
      </c>
      <c r="L715" s="69" t="s">
        <v>666</v>
      </c>
      <c r="M715" s="69" t="s">
        <v>604</v>
      </c>
      <c r="N715" s="71">
        <v>2000</v>
      </c>
      <c r="O715" s="74">
        <v>0</v>
      </c>
      <c r="P715" s="175">
        <f t="shared" si="14"/>
        <v>51332.609999999993</v>
      </c>
    </row>
    <row r="716" spans="1:16" ht="14.25" customHeight="1" outlineLevel="1">
      <c r="A716" s="64" t="s">
        <v>1</v>
      </c>
      <c r="B716" s="163" t="s">
        <v>662</v>
      </c>
      <c r="C716" s="174" t="s">
        <v>647</v>
      </c>
      <c r="D716" s="68">
        <v>45797</v>
      </c>
      <c r="E716" s="66">
        <f t="shared" si="11"/>
        <v>5</v>
      </c>
      <c r="F716" s="66">
        <f t="shared" si="12"/>
        <v>2025</v>
      </c>
      <c r="G716" s="67">
        <f t="shared" si="13"/>
        <v>45778</v>
      </c>
      <c r="H716" s="26" t="s">
        <v>667</v>
      </c>
      <c r="I716" s="66" t="s">
        <v>935</v>
      </c>
      <c r="J716" s="69" t="s">
        <v>27</v>
      </c>
      <c r="K716" s="69" t="s">
        <v>137</v>
      </c>
      <c r="L716" s="69" t="s">
        <v>666</v>
      </c>
      <c r="M716" s="69" t="s">
        <v>604</v>
      </c>
      <c r="N716" s="71">
        <v>1000</v>
      </c>
      <c r="O716" s="74">
        <v>0</v>
      </c>
      <c r="P716" s="175">
        <f t="shared" si="14"/>
        <v>52332.609999999993</v>
      </c>
    </row>
    <row r="717" spans="1:16" ht="14.25" customHeight="1" outlineLevel="1">
      <c r="A717" s="64" t="s">
        <v>1</v>
      </c>
      <c r="B717" s="163" t="s">
        <v>662</v>
      </c>
      <c r="C717" s="174" t="s">
        <v>647</v>
      </c>
      <c r="D717" s="68">
        <v>45797</v>
      </c>
      <c r="E717" s="66">
        <f t="shared" si="11"/>
        <v>5</v>
      </c>
      <c r="F717" s="66">
        <f t="shared" si="12"/>
        <v>2025</v>
      </c>
      <c r="G717" s="67">
        <f t="shared" si="13"/>
        <v>45778</v>
      </c>
      <c r="H717" s="26" t="s">
        <v>667</v>
      </c>
      <c r="I717" s="66" t="s">
        <v>936</v>
      </c>
      <c r="J717" s="69" t="s">
        <v>27</v>
      </c>
      <c r="K717" s="69" t="s">
        <v>137</v>
      </c>
      <c r="L717" s="69" t="s">
        <v>666</v>
      </c>
      <c r="M717" s="69" t="s">
        <v>604</v>
      </c>
      <c r="N717" s="71">
        <v>1050</v>
      </c>
      <c r="O717" s="74">
        <v>0</v>
      </c>
      <c r="P717" s="175">
        <f t="shared" si="14"/>
        <v>53382.609999999993</v>
      </c>
    </row>
    <row r="718" spans="1:16" ht="14.25" customHeight="1" outlineLevel="1">
      <c r="A718" s="64" t="s">
        <v>1</v>
      </c>
      <c r="B718" s="163" t="s">
        <v>662</v>
      </c>
      <c r="C718" s="174" t="s">
        <v>647</v>
      </c>
      <c r="D718" s="68">
        <v>45797</v>
      </c>
      <c r="E718" s="66">
        <f t="shared" si="11"/>
        <v>5</v>
      </c>
      <c r="F718" s="66">
        <f t="shared" si="12"/>
        <v>2025</v>
      </c>
      <c r="G718" s="67">
        <f t="shared" si="13"/>
        <v>45778</v>
      </c>
      <c r="H718" s="26" t="s">
        <v>667</v>
      </c>
      <c r="I718" s="66" t="s">
        <v>937</v>
      </c>
      <c r="J718" s="69" t="s">
        <v>27</v>
      </c>
      <c r="K718" s="69" t="s">
        <v>137</v>
      </c>
      <c r="L718" s="69" t="s">
        <v>666</v>
      </c>
      <c r="M718" s="69" t="s">
        <v>604</v>
      </c>
      <c r="N718" s="71">
        <v>1900</v>
      </c>
      <c r="O718" s="74">
        <v>0</v>
      </c>
      <c r="P718" s="175">
        <f t="shared" si="14"/>
        <v>55282.609999999993</v>
      </c>
    </row>
    <row r="719" spans="1:16" ht="14.25" customHeight="1" outlineLevel="1">
      <c r="A719" s="64" t="s">
        <v>1</v>
      </c>
      <c r="B719" s="163" t="s">
        <v>662</v>
      </c>
      <c r="C719" s="174" t="s">
        <v>647</v>
      </c>
      <c r="D719" s="68">
        <v>45797</v>
      </c>
      <c r="E719" s="66">
        <f t="shared" si="11"/>
        <v>5</v>
      </c>
      <c r="F719" s="66">
        <f t="shared" si="12"/>
        <v>2025</v>
      </c>
      <c r="G719" s="67">
        <f t="shared" si="13"/>
        <v>45778</v>
      </c>
      <c r="H719" s="26" t="s">
        <v>667</v>
      </c>
      <c r="I719" s="66" t="s">
        <v>938</v>
      </c>
      <c r="J719" s="69" t="s">
        <v>27</v>
      </c>
      <c r="K719" s="69" t="s">
        <v>137</v>
      </c>
      <c r="L719" s="69" t="s">
        <v>666</v>
      </c>
      <c r="M719" s="69" t="s">
        <v>604</v>
      </c>
      <c r="N719" s="71">
        <v>2000</v>
      </c>
      <c r="O719" s="74">
        <v>0</v>
      </c>
      <c r="P719" s="175">
        <f t="shared" si="14"/>
        <v>57282.609999999993</v>
      </c>
    </row>
    <row r="720" spans="1:16" ht="14.25" customHeight="1" outlineLevel="1">
      <c r="A720" s="64" t="s">
        <v>1</v>
      </c>
      <c r="B720" s="163" t="s">
        <v>662</v>
      </c>
      <c r="C720" s="174" t="s">
        <v>647</v>
      </c>
      <c r="D720" s="68">
        <v>45797</v>
      </c>
      <c r="E720" s="66">
        <f t="shared" si="11"/>
        <v>5</v>
      </c>
      <c r="F720" s="66">
        <f t="shared" si="12"/>
        <v>2025</v>
      </c>
      <c r="G720" s="67">
        <f t="shared" si="13"/>
        <v>45778</v>
      </c>
      <c r="H720" s="26" t="s">
        <v>667</v>
      </c>
      <c r="I720" s="66" t="s">
        <v>939</v>
      </c>
      <c r="J720" s="69" t="s">
        <v>27</v>
      </c>
      <c r="K720" s="69" t="s">
        <v>137</v>
      </c>
      <c r="L720" s="69" t="s">
        <v>666</v>
      </c>
      <c r="M720" s="69" t="s">
        <v>604</v>
      </c>
      <c r="N720" s="71">
        <v>1700</v>
      </c>
      <c r="O720" s="74">
        <v>0</v>
      </c>
      <c r="P720" s="175">
        <f t="shared" si="14"/>
        <v>58982.609999999993</v>
      </c>
    </row>
    <row r="721" spans="1:16" ht="14.25" customHeight="1" outlineLevel="1">
      <c r="A721" s="64" t="s">
        <v>1</v>
      </c>
      <c r="B721" s="163" t="s">
        <v>662</v>
      </c>
      <c r="C721" s="174" t="s">
        <v>647</v>
      </c>
      <c r="D721" s="68">
        <v>45797</v>
      </c>
      <c r="E721" s="66">
        <f t="shared" si="11"/>
        <v>5</v>
      </c>
      <c r="F721" s="66">
        <f t="shared" si="12"/>
        <v>2025</v>
      </c>
      <c r="G721" s="67">
        <f t="shared" si="13"/>
        <v>45778</v>
      </c>
      <c r="H721" s="26" t="s">
        <v>667</v>
      </c>
      <c r="I721" s="66" t="s">
        <v>940</v>
      </c>
      <c r="J721" s="69" t="s">
        <v>27</v>
      </c>
      <c r="K721" s="69" t="s">
        <v>137</v>
      </c>
      <c r="L721" s="69" t="s">
        <v>666</v>
      </c>
      <c r="M721" s="69" t="s">
        <v>604</v>
      </c>
      <c r="N721" s="71">
        <v>1700</v>
      </c>
      <c r="O721" s="74">
        <v>0</v>
      </c>
      <c r="P721" s="175">
        <f t="shared" si="14"/>
        <v>60682.609999999993</v>
      </c>
    </row>
    <row r="722" spans="1:16" ht="14.25" customHeight="1" outlineLevel="1">
      <c r="A722" s="64" t="s">
        <v>1</v>
      </c>
      <c r="B722" s="163" t="s">
        <v>662</v>
      </c>
      <c r="C722" s="174" t="s">
        <v>647</v>
      </c>
      <c r="D722" s="68">
        <v>45797</v>
      </c>
      <c r="E722" s="66">
        <f t="shared" si="11"/>
        <v>5</v>
      </c>
      <c r="F722" s="66">
        <f t="shared" si="12"/>
        <v>2025</v>
      </c>
      <c r="G722" s="67">
        <f t="shared" si="13"/>
        <v>45778</v>
      </c>
      <c r="H722" s="26" t="s">
        <v>667</v>
      </c>
      <c r="I722" s="66" t="s">
        <v>941</v>
      </c>
      <c r="J722" s="69" t="s">
        <v>27</v>
      </c>
      <c r="K722" s="69" t="s">
        <v>137</v>
      </c>
      <c r="L722" s="69" t="s">
        <v>666</v>
      </c>
      <c r="M722" s="69" t="s">
        <v>604</v>
      </c>
      <c r="N722" s="71">
        <v>1294</v>
      </c>
      <c r="O722" s="74">
        <v>0</v>
      </c>
      <c r="P722" s="175">
        <f t="shared" si="14"/>
        <v>61976.609999999993</v>
      </c>
    </row>
    <row r="723" spans="1:16" ht="14.25" customHeight="1" outlineLevel="1">
      <c r="A723" s="64" t="s">
        <v>1</v>
      </c>
      <c r="B723" s="163" t="s">
        <v>662</v>
      </c>
      <c r="C723" s="174" t="s">
        <v>647</v>
      </c>
      <c r="D723" s="68">
        <v>45797</v>
      </c>
      <c r="E723" s="66">
        <f t="shared" si="11"/>
        <v>5</v>
      </c>
      <c r="F723" s="66">
        <f t="shared" si="12"/>
        <v>2025</v>
      </c>
      <c r="G723" s="67">
        <f t="shared" si="13"/>
        <v>45778</v>
      </c>
      <c r="H723" s="26" t="s">
        <v>667</v>
      </c>
      <c r="I723" s="66" t="s">
        <v>942</v>
      </c>
      <c r="J723" s="69" t="s">
        <v>27</v>
      </c>
      <c r="K723" s="69" t="s">
        <v>137</v>
      </c>
      <c r="L723" s="69" t="s">
        <v>666</v>
      </c>
      <c r="M723" s="69" t="s">
        <v>604</v>
      </c>
      <c r="N723" s="71">
        <v>650</v>
      </c>
      <c r="O723" s="74">
        <v>0</v>
      </c>
      <c r="P723" s="175">
        <f t="shared" si="14"/>
        <v>62626.609999999993</v>
      </c>
    </row>
    <row r="724" spans="1:16" ht="14.25" customHeight="1" outlineLevel="1">
      <c r="A724" s="64" t="s">
        <v>1</v>
      </c>
      <c r="B724" s="163" t="s">
        <v>662</v>
      </c>
      <c r="C724" s="174" t="s">
        <v>647</v>
      </c>
      <c r="D724" s="68">
        <v>45797</v>
      </c>
      <c r="E724" s="66">
        <f t="shared" si="11"/>
        <v>5</v>
      </c>
      <c r="F724" s="66">
        <f t="shared" si="12"/>
        <v>2025</v>
      </c>
      <c r="G724" s="67">
        <f t="shared" si="13"/>
        <v>45778</v>
      </c>
      <c r="H724" s="26" t="s">
        <v>667</v>
      </c>
      <c r="I724" s="66" t="s">
        <v>943</v>
      </c>
      <c r="J724" s="69" t="s">
        <v>27</v>
      </c>
      <c r="K724" s="69" t="s">
        <v>137</v>
      </c>
      <c r="L724" s="69" t="s">
        <v>666</v>
      </c>
      <c r="M724" s="69" t="s">
        <v>604</v>
      </c>
      <c r="N724" s="71">
        <v>100</v>
      </c>
      <c r="O724" s="74">
        <v>0</v>
      </c>
      <c r="P724" s="175">
        <f t="shared" si="14"/>
        <v>62726.609999999993</v>
      </c>
    </row>
    <row r="725" spans="1:16" ht="14.25" hidden="1" customHeight="1" outlineLevel="1">
      <c r="A725" s="64" t="s">
        <v>1</v>
      </c>
      <c r="B725" s="163" t="s">
        <v>662</v>
      </c>
      <c r="C725" s="174" t="s">
        <v>647</v>
      </c>
      <c r="D725" s="68">
        <v>45797</v>
      </c>
      <c r="E725" s="66">
        <f t="shared" si="11"/>
        <v>5</v>
      </c>
      <c r="F725" s="66">
        <f t="shared" si="12"/>
        <v>2025</v>
      </c>
      <c r="G725" s="67">
        <f t="shared" si="13"/>
        <v>45778</v>
      </c>
      <c r="H725" s="26" t="s">
        <v>50</v>
      </c>
      <c r="I725" s="66" t="s">
        <v>171</v>
      </c>
      <c r="J725" s="69" t="s">
        <v>27</v>
      </c>
      <c r="K725" s="69" t="s">
        <v>137</v>
      </c>
      <c r="L725" s="69" t="s">
        <v>666</v>
      </c>
      <c r="M725" s="69" t="s">
        <v>28</v>
      </c>
      <c r="N725" s="71">
        <v>0</v>
      </c>
      <c r="O725" s="74">
        <v>2814.36</v>
      </c>
      <c r="P725" s="175">
        <f t="shared" si="14"/>
        <v>59912.249999999993</v>
      </c>
    </row>
    <row r="726" spans="1:16" ht="14.25" customHeight="1" outlineLevel="1">
      <c r="A726" s="64" t="s">
        <v>1</v>
      </c>
      <c r="B726" s="163" t="s">
        <v>662</v>
      </c>
      <c r="C726" s="174" t="s">
        <v>647</v>
      </c>
      <c r="D726" s="68">
        <v>45798</v>
      </c>
      <c r="E726" s="66">
        <f t="shared" si="11"/>
        <v>5</v>
      </c>
      <c r="F726" s="66">
        <f t="shared" si="12"/>
        <v>2025</v>
      </c>
      <c r="G726" s="67">
        <f t="shared" si="13"/>
        <v>45778</v>
      </c>
      <c r="H726" s="26" t="s">
        <v>667</v>
      </c>
      <c r="I726" s="66" t="s">
        <v>944</v>
      </c>
      <c r="J726" s="69" t="s">
        <v>27</v>
      </c>
      <c r="K726" s="69" t="s">
        <v>137</v>
      </c>
      <c r="L726" s="69" t="s">
        <v>666</v>
      </c>
      <c r="M726" s="69" t="s">
        <v>604</v>
      </c>
      <c r="N726" s="71">
        <v>50</v>
      </c>
      <c r="O726" s="74">
        <v>0</v>
      </c>
      <c r="P726" s="175">
        <f t="shared" si="14"/>
        <v>59962.249999999993</v>
      </c>
    </row>
    <row r="727" spans="1:16" ht="14.25" hidden="1" customHeight="1" outlineLevel="1">
      <c r="A727" s="64" t="s">
        <v>1</v>
      </c>
      <c r="B727" s="163" t="s">
        <v>662</v>
      </c>
      <c r="C727" s="174" t="s">
        <v>647</v>
      </c>
      <c r="D727" s="68">
        <v>45799</v>
      </c>
      <c r="E727" s="66">
        <f t="shared" si="11"/>
        <v>5</v>
      </c>
      <c r="F727" s="66">
        <f t="shared" si="12"/>
        <v>2025</v>
      </c>
      <c r="G727" s="67">
        <f t="shared" si="13"/>
        <v>45778</v>
      </c>
      <c r="H727" s="26" t="s">
        <v>142</v>
      </c>
      <c r="I727" s="66" t="s">
        <v>182</v>
      </c>
      <c r="J727" s="69" t="s">
        <v>27</v>
      </c>
      <c r="K727" s="69" t="s">
        <v>137</v>
      </c>
      <c r="L727" s="69" t="s">
        <v>664</v>
      </c>
      <c r="M727" s="69" t="s">
        <v>604</v>
      </c>
      <c r="N727" s="71">
        <v>1090.31</v>
      </c>
      <c r="O727" s="74">
        <v>0</v>
      </c>
      <c r="P727" s="175">
        <f t="shared" si="14"/>
        <v>61052.55999999999</v>
      </c>
    </row>
    <row r="728" spans="1:16" ht="14.25" hidden="1" customHeight="1" outlineLevel="1">
      <c r="A728" s="64" t="s">
        <v>1</v>
      </c>
      <c r="B728" s="163" t="s">
        <v>662</v>
      </c>
      <c r="C728" s="174" t="s">
        <v>647</v>
      </c>
      <c r="D728" s="68">
        <v>45799</v>
      </c>
      <c r="E728" s="66">
        <f t="shared" si="11"/>
        <v>5</v>
      </c>
      <c r="F728" s="66">
        <f t="shared" si="12"/>
        <v>2025</v>
      </c>
      <c r="G728" s="67">
        <f t="shared" si="13"/>
        <v>45778</v>
      </c>
      <c r="H728" s="26" t="s">
        <v>142</v>
      </c>
      <c r="I728" s="66" t="s">
        <v>901</v>
      </c>
      <c r="J728" s="69" t="s">
        <v>27</v>
      </c>
      <c r="K728" s="69" t="s">
        <v>132</v>
      </c>
      <c r="L728" s="69" t="s">
        <v>664</v>
      </c>
      <c r="M728" s="69" t="s">
        <v>604</v>
      </c>
      <c r="N728" s="71">
        <v>499.68</v>
      </c>
      <c r="O728" s="74">
        <v>0</v>
      </c>
      <c r="P728" s="175">
        <f t="shared" si="14"/>
        <v>61552.239999999991</v>
      </c>
    </row>
    <row r="729" spans="1:16" ht="14.25" hidden="1" customHeight="1" outlineLevel="1">
      <c r="A729" s="64" t="s">
        <v>1</v>
      </c>
      <c r="B729" s="163" t="s">
        <v>662</v>
      </c>
      <c r="C729" s="174" t="s">
        <v>647</v>
      </c>
      <c r="D729" s="68">
        <v>45799</v>
      </c>
      <c r="E729" s="66">
        <f t="shared" si="11"/>
        <v>5</v>
      </c>
      <c r="F729" s="66">
        <f t="shared" si="12"/>
        <v>2025</v>
      </c>
      <c r="G729" s="67">
        <f t="shared" si="13"/>
        <v>45778</v>
      </c>
      <c r="H729" s="26" t="s">
        <v>142</v>
      </c>
      <c r="I729" s="66" t="s">
        <v>945</v>
      </c>
      <c r="J729" s="69" t="s">
        <v>27</v>
      </c>
      <c r="K729" s="69" t="s">
        <v>122</v>
      </c>
      <c r="L729" s="69" t="s">
        <v>664</v>
      </c>
      <c r="M729" s="69" t="s">
        <v>604</v>
      </c>
      <c r="N729" s="71">
        <v>1994.52</v>
      </c>
      <c r="O729" s="74">
        <v>0</v>
      </c>
      <c r="P729" s="175">
        <f t="shared" si="14"/>
        <v>63546.759999999987</v>
      </c>
    </row>
    <row r="730" spans="1:16" ht="14.25" hidden="1" customHeight="1" outlineLevel="1">
      <c r="A730" s="64" t="s">
        <v>1</v>
      </c>
      <c r="B730" s="163" t="s">
        <v>662</v>
      </c>
      <c r="C730" s="174" t="s">
        <v>647</v>
      </c>
      <c r="D730" s="68">
        <v>45799</v>
      </c>
      <c r="E730" s="66">
        <f t="shared" si="11"/>
        <v>5</v>
      </c>
      <c r="F730" s="66">
        <f t="shared" si="12"/>
        <v>2025</v>
      </c>
      <c r="G730" s="67">
        <f t="shared" si="13"/>
        <v>45778</v>
      </c>
      <c r="H730" s="26" t="s">
        <v>142</v>
      </c>
      <c r="I730" s="66" t="s">
        <v>945</v>
      </c>
      <c r="J730" s="69">
        <v>0</v>
      </c>
      <c r="K730" s="69" t="s">
        <v>132</v>
      </c>
      <c r="L730" s="69" t="s">
        <v>664</v>
      </c>
      <c r="M730" s="69" t="s">
        <v>604</v>
      </c>
      <c r="N730" s="71">
        <v>478.68</v>
      </c>
      <c r="O730" s="74">
        <v>0</v>
      </c>
      <c r="P730" s="175">
        <f t="shared" si="14"/>
        <v>64025.439999999988</v>
      </c>
    </row>
    <row r="731" spans="1:16" ht="14.25" hidden="1" customHeight="1" outlineLevel="1">
      <c r="A731" s="64" t="s">
        <v>1</v>
      </c>
      <c r="B731" s="163" t="s">
        <v>662</v>
      </c>
      <c r="C731" s="174" t="s">
        <v>647</v>
      </c>
      <c r="D731" s="68">
        <v>45799</v>
      </c>
      <c r="E731" s="66">
        <f t="shared" si="11"/>
        <v>5</v>
      </c>
      <c r="F731" s="66">
        <f t="shared" si="12"/>
        <v>2025</v>
      </c>
      <c r="G731" s="67">
        <f t="shared" si="13"/>
        <v>45778</v>
      </c>
      <c r="H731" s="26" t="s">
        <v>142</v>
      </c>
      <c r="I731" s="66" t="s">
        <v>690</v>
      </c>
      <c r="J731" s="69" t="s">
        <v>27</v>
      </c>
      <c r="K731" s="69" t="s">
        <v>122</v>
      </c>
      <c r="L731" s="69" t="s">
        <v>664</v>
      </c>
      <c r="M731" s="69" t="s">
        <v>604</v>
      </c>
      <c r="N731" s="71">
        <v>3891.84</v>
      </c>
      <c r="O731" s="74">
        <v>0</v>
      </c>
      <c r="P731" s="175">
        <f t="shared" si="14"/>
        <v>67917.279999999984</v>
      </c>
    </row>
    <row r="732" spans="1:16" ht="14.25" hidden="1" customHeight="1" outlineLevel="1">
      <c r="A732" s="64" t="s">
        <v>1</v>
      </c>
      <c r="B732" s="163" t="s">
        <v>662</v>
      </c>
      <c r="C732" s="174" t="s">
        <v>647</v>
      </c>
      <c r="D732" s="68">
        <v>45799</v>
      </c>
      <c r="E732" s="66">
        <f t="shared" si="11"/>
        <v>5</v>
      </c>
      <c r="F732" s="66">
        <f t="shared" si="12"/>
        <v>2025</v>
      </c>
      <c r="G732" s="67">
        <f t="shared" si="13"/>
        <v>45778</v>
      </c>
      <c r="H732" s="26" t="s">
        <v>142</v>
      </c>
      <c r="I732" s="66" t="s">
        <v>946</v>
      </c>
      <c r="J732" s="69">
        <v>0</v>
      </c>
      <c r="K732" s="69" t="s">
        <v>132</v>
      </c>
      <c r="L732" s="69" t="s">
        <v>664</v>
      </c>
      <c r="M732" s="69" t="s">
        <v>604</v>
      </c>
      <c r="N732" s="71">
        <v>934.04</v>
      </c>
      <c r="O732" s="74">
        <v>0</v>
      </c>
      <c r="P732" s="175">
        <f t="shared" si="14"/>
        <v>68851.319999999978</v>
      </c>
    </row>
    <row r="733" spans="1:16" ht="14.25" hidden="1" customHeight="1" outlineLevel="1">
      <c r="A733" s="64" t="s">
        <v>1</v>
      </c>
      <c r="B733" s="163" t="s">
        <v>662</v>
      </c>
      <c r="C733" s="174" t="s">
        <v>647</v>
      </c>
      <c r="D733" s="68">
        <v>45799</v>
      </c>
      <c r="E733" s="66">
        <f t="shared" si="11"/>
        <v>5</v>
      </c>
      <c r="F733" s="66">
        <f t="shared" si="12"/>
        <v>2025</v>
      </c>
      <c r="G733" s="67">
        <f t="shared" si="13"/>
        <v>45778</v>
      </c>
      <c r="H733" s="26" t="s">
        <v>142</v>
      </c>
      <c r="I733" s="66" t="s">
        <v>947</v>
      </c>
      <c r="J733" s="69" t="s">
        <v>27</v>
      </c>
      <c r="K733" s="69" t="s">
        <v>885</v>
      </c>
      <c r="L733" s="69" t="s">
        <v>664</v>
      </c>
      <c r="M733" s="69" t="s">
        <v>604</v>
      </c>
      <c r="N733" s="71">
        <v>930.27</v>
      </c>
      <c r="O733" s="74">
        <v>0</v>
      </c>
      <c r="P733" s="175">
        <f t="shared" si="14"/>
        <v>69781.589999999982</v>
      </c>
    </row>
    <row r="734" spans="1:16" ht="14.25" hidden="1" customHeight="1" outlineLevel="1">
      <c r="A734" s="64" t="s">
        <v>1</v>
      </c>
      <c r="B734" s="163" t="s">
        <v>662</v>
      </c>
      <c r="C734" s="174" t="s">
        <v>647</v>
      </c>
      <c r="D734" s="68">
        <v>45799</v>
      </c>
      <c r="E734" s="66">
        <f t="shared" si="11"/>
        <v>5</v>
      </c>
      <c r="F734" s="66">
        <f t="shared" si="12"/>
        <v>2025</v>
      </c>
      <c r="G734" s="67">
        <f t="shared" si="13"/>
        <v>45778</v>
      </c>
      <c r="H734" s="26" t="s">
        <v>142</v>
      </c>
      <c r="I734" s="66" t="s">
        <v>948</v>
      </c>
      <c r="J734" s="69" t="s">
        <v>27</v>
      </c>
      <c r="K734" s="69" t="s">
        <v>885</v>
      </c>
      <c r="L734" s="69" t="s">
        <v>664</v>
      </c>
      <c r="M734" s="69" t="s">
        <v>604</v>
      </c>
      <c r="N734" s="71">
        <v>646.34</v>
      </c>
      <c r="O734" s="74">
        <v>0</v>
      </c>
      <c r="P734" s="175">
        <f t="shared" si="14"/>
        <v>70427.929999999978</v>
      </c>
    </row>
    <row r="735" spans="1:16" ht="14.25" hidden="1" customHeight="1" outlineLevel="1">
      <c r="A735" s="64" t="s">
        <v>1</v>
      </c>
      <c r="B735" s="163" t="s">
        <v>662</v>
      </c>
      <c r="C735" s="174" t="s">
        <v>647</v>
      </c>
      <c r="D735" s="68">
        <v>45799</v>
      </c>
      <c r="E735" s="66">
        <f t="shared" si="11"/>
        <v>5</v>
      </c>
      <c r="F735" s="66">
        <f t="shared" si="12"/>
        <v>2025</v>
      </c>
      <c r="G735" s="67">
        <f t="shared" si="13"/>
        <v>45778</v>
      </c>
      <c r="H735" s="26" t="s">
        <v>142</v>
      </c>
      <c r="I735" s="66" t="s">
        <v>949</v>
      </c>
      <c r="J735" s="69" t="s">
        <v>27</v>
      </c>
      <c r="K735" s="69" t="s">
        <v>885</v>
      </c>
      <c r="L735" s="69" t="s">
        <v>664</v>
      </c>
      <c r="M735" s="69" t="s">
        <v>604</v>
      </c>
      <c r="N735" s="71">
        <v>95</v>
      </c>
      <c r="O735" s="74">
        <v>0</v>
      </c>
      <c r="P735" s="175">
        <f t="shared" si="14"/>
        <v>70522.929999999978</v>
      </c>
    </row>
    <row r="736" spans="1:16" ht="14.25" hidden="1" customHeight="1" outlineLevel="1">
      <c r="A736" s="64" t="s">
        <v>1</v>
      </c>
      <c r="B736" s="163" t="s">
        <v>662</v>
      </c>
      <c r="C736" s="174" t="s">
        <v>647</v>
      </c>
      <c r="D736" s="68">
        <v>45799</v>
      </c>
      <c r="E736" s="66">
        <f t="shared" si="11"/>
        <v>5</v>
      </c>
      <c r="F736" s="66">
        <f t="shared" si="12"/>
        <v>2025</v>
      </c>
      <c r="G736" s="67">
        <f t="shared" si="13"/>
        <v>45778</v>
      </c>
      <c r="H736" s="26" t="s">
        <v>142</v>
      </c>
      <c r="I736" s="66" t="s">
        <v>949</v>
      </c>
      <c r="J736" s="69" t="s">
        <v>27</v>
      </c>
      <c r="K736" s="69" t="s">
        <v>885</v>
      </c>
      <c r="L736" s="69" t="s">
        <v>664</v>
      </c>
      <c r="M736" s="69" t="s">
        <v>604</v>
      </c>
      <c r="N736" s="71">
        <v>95</v>
      </c>
      <c r="O736" s="74">
        <v>0</v>
      </c>
      <c r="P736" s="175">
        <f t="shared" si="14"/>
        <v>70617.929999999978</v>
      </c>
    </row>
    <row r="737" spans="1:16" ht="14.25" hidden="1" customHeight="1" outlineLevel="1">
      <c r="A737" s="64" t="s">
        <v>1</v>
      </c>
      <c r="B737" s="163" t="s">
        <v>662</v>
      </c>
      <c r="C737" s="174" t="s">
        <v>647</v>
      </c>
      <c r="D737" s="68">
        <v>45799</v>
      </c>
      <c r="E737" s="66">
        <f t="shared" si="11"/>
        <v>5</v>
      </c>
      <c r="F737" s="66">
        <f t="shared" si="12"/>
        <v>2025</v>
      </c>
      <c r="G737" s="67">
        <f t="shared" si="13"/>
        <v>45778</v>
      </c>
      <c r="H737" s="26" t="s">
        <v>142</v>
      </c>
      <c r="I737" s="66" t="s">
        <v>950</v>
      </c>
      <c r="J737" s="69" t="s">
        <v>27</v>
      </c>
      <c r="K737" s="69" t="s">
        <v>137</v>
      </c>
      <c r="L737" s="69" t="s">
        <v>664</v>
      </c>
      <c r="M737" s="69" t="s">
        <v>604</v>
      </c>
      <c r="N737" s="71">
        <v>930.27</v>
      </c>
      <c r="O737" s="74">
        <v>0</v>
      </c>
      <c r="P737" s="175">
        <f t="shared" si="14"/>
        <v>71548.199999999983</v>
      </c>
    </row>
    <row r="738" spans="1:16" ht="14.25" hidden="1" customHeight="1" outlineLevel="1">
      <c r="A738" s="64" t="s">
        <v>1</v>
      </c>
      <c r="B738" s="163" t="s">
        <v>662</v>
      </c>
      <c r="C738" s="174" t="s">
        <v>647</v>
      </c>
      <c r="D738" s="68">
        <v>45799</v>
      </c>
      <c r="E738" s="66">
        <f t="shared" si="11"/>
        <v>5</v>
      </c>
      <c r="F738" s="66">
        <f t="shared" si="12"/>
        <v>2025</v>
      </c>
      <c r="G738" s="67">
        <f t="shared" si="13"/>
        <v>45778</v>
      </c>
      <c r="H738" s="26" t="s">
        <v>142</v>
      </c>
      <c r="I738" s="66" t="s">
        <v>951</v>
      </c>
      <c r="J738" s="69" t="s">
        <v>27</v>
      </c>
      <c r="K738" s="69" t="s">
        <v>137</v>
      </c>
      <c r="L738" s="69" t="s">
        <v>664</v>
      </c>
      <c r="M738" s="69" t="s">
        <v>604</v>
      </c>
      <c r="N738" s="71">
        <v>95</v>
      </c>
      <c r="O738" s="74">
        <v>0</v>
      </c>
      <c r="P738" s="175">
        <f t="shared" si="14"/>
        <v>71643.199999999983</v>
      </c>
    </row>
    <row r="739" spans="1:16" ht="14.25" hidden="1" customHeight="1" outlineLevel="1">
      <c r="A739" s="64" t="s">
        <v>1</v>
      </c>
      <c r="B739" s="163" t="s">
        <v>662</v>
      </c>
      <c r="C739" s="174" t="s">
        <v>647</v>
      </c>
      <c r="D739" s="68">
        <v>45799</v>
      </c>
      <c r="E739" s="66">
        <f t="shared" si="11"/>
        <v>5</v>
      </c>
      <c r="F739" s="66">
        <f t="shared" si="12"/>
        <v>2025</v>
      </c>
      <c r="G739" s="67">
        <f t="shared" si="13"/>
        <v>45778</v>
      </c>
      <c r="H739" s="26" t="s">
        <v>142</v>
      </c>
      <c r="I739" s="66" t="s">
        <v>951</v>
      </c>
      <c r="J739" s="69" t="s">
        <v>27</v>
      </c>
      <c r="K739" s="69" t="s">
        <v>137</v>
      </c>
      <c r="L739" s="69" t="s">
        <v>664</v>
      </c>
      <c r="M739" s="69" t="s">
        <v>604</v>
      </c>
      <c r="N739" s="71">
        <v>95</v>
      </c>
      <c r="O739" s="74">
        <v>0</v>
      </c>
      <c r="P739" s="175">
        <f t="shared" si="14"/>
        <v>71738.199999999983</v>
      </c>
    </row>
    <row r="740" spans="1:16" ht="14.25" hidden="1" customHeight="1" outlineLevel="1">
      <c r="A740" s="64" t="s">
        <v>1</v>
      </c>
      <c r="B740" s="163" t="s">
        <v>662</v>
      </c>
      <c r="C740" s="174" t="s">
        <v>647</v>
      </c>
      <c r="D740" s="68">
        <v>45799</v>
      </c>
      <c r="E740" s="66">
        <f t="shared" si="11"/>
        <v>5</v>
      </c>
      <c r="F740" s="66">
        <f t="shared" si="12"/>
        <v>2025</v>
      </c>
      <c r="G740" s="67">
        <f t="shared" si="13"/>
        <v>45778</v>
      </c>
      <c r="H740" s="26" t="s">
        <v>142</v>
      </c>
      <c r="I740" s="66" t="s">
        <v>952</v>
      </c>
      <c r="J740" s="69" t="s">
        <v>27</v>
      </c>
      <c r="K740" s="69" t="s">
        <v>137</v>
      </c>
      <c r="L740" s="69" t="s">
        <v>664</v>
      </c>
      <c r="M740" s="69" t="s">
        <v>604</v>
      </c>
      <c r="N740" s="71">
        <v>684.01</v>
      </c>
      <c r="O740" s="74">
        <v>0</v>
      </c>
      <c r="P740" s="175">
        <f t="shared" si="14"/>
        <v>72422.209999999977</v>
      </c>
    </row>
    <row r="741" spans="1:16" ht="14.25" hidden="1" customHeight="1" outlineLevel="1">
      <c r="A741" s="64" t="s">
        <v>1</v>
      </c>
      <c r="B741" s="163" t="s">
        <v>662</v>
      </c>
      <c r="C741" s="174" t="s">
        <v>647</v>
      </c>
      <c r="D741" s="68">
        <v>45799</v>
      </c>
      <c r="E741" s="66">
        <f t="shared" si="11"/>
        <v>5</v>
      </c>
      <c r="F741" s="66">
        <f t="shared" si="12"/>
        <v>2025</v>
      </c>
      <c r="G741" s="67">
        <f t="shared" si="13"/>
        <v>45778</v>
      </c>
      <c r="H741" s="26" t="s">
        <v>138</v>
      </c>
      <c r="I741" s="66" t="s">
        <v>905</v>
      </c>
      <c r="J741" s="69" t="s">
        <v>27</v>
      </c>
      <c r="K741" s="69" t="s">
        <v>137</v>
      </c>
      <c r="L741" s="69" t="s">
        <v>664</v>
      </c>
      <c r="M741" s="69" t="s">
        <v>604</v>
      </c>
      <c r="N741" s="71">
        <v>7.0000000000000007E-2</v>
      </c>
      <c r="O741" s="74">
        <v>0</v>
      </c>
      <c r="P741" s="175">
        <f t="shared" si="14"/>
        <v>72422.279999999984</v>
      </c>
    </row>
    <row r="742" spans="1:16" ht="14.25" hidden="1" customHeight="1" outlineLevel="1">
      <c r="A742" s="64" t="s">
        <v>1</v>
      </c>
      <c r="B742" s="163" t="s">
        <v>662</v>
      </c>
      <c r="C742" s="174" t="s">
        <v>647</v>
      </c>
      <c r="D742" s="68">
        <v>45799</v>
      </c>
      <c r="E742" s="66">
        <f t="shared" si="11"/>
        <v>5</v>
      </c>
      <c r="F742" s="66">
        <f t="shared" si="12"/>
        <v>2025</v>
      </c>
      <c r="G742" s="67">
        <f t="shared" si="13"/>
        <v>45778</v>
      </c>
      <c r="H742" s="26" t="s">
        <v>907</v>
      </c>
      <c r="I742" s="66" t="s">
        <v>953</v>
      </c>
      <c r="J742" s="69" t="s">
        <v>954</v>
      </c>
      <c r="K742" s="69" t="s">
        <v>137</v>
      </c>
      <c r="L742" s="69" t="s">
        <v>666</v>
      </c>
      <c r="M742" s="69" t="s">
        <v>28</v>
      </c>
      <c r="N742" s="71">
        <v>0</v>
      </c>
      <c r="O742" s="74">
        <v>5231.6099999999997</v>
      </c>
      <c r="P742" s="175">
        <f t="shared" si="14"/>
        <v>67190.669999999984</v>
      </c>
    </row>
    <row r="743" spans="1:16" ht="14.25" hidden="1" customHeight="1" outlineLevel="1">
      <c r="A743" s="64" t="s">
        <v>1</v>
      </c>
      <c r="B743" s="163" t="s">
        <v>662</v>
      </c>
      <c r="C743" s="174" t="s">
        <v>647</v>
      </c>
      <c r="D743" s="68">
        <v>45799</v>
      </c>
      <c r="E743" s="66">
        <f t="shared" si="11"/>
        <v>5</v>
      </c>
      <c r="F743" s="66">
        <f t="shared" si="12"/>
        <v>2025</v>
      </c>
      <c r="G743" s="67">
        <f t="shared" si="13"/>
        <v>45778</v>
      </c>
      <c r="H743" s="26" t="s">
        <v>55</v>
      </c>
      <c r="I743" s="66" t="s">
        <v>955</v>
      </c>
      <c r="J743" s="69" t="s">
        <v>956</v>
      </c>
      <c r="K743" s="69" t="s">
        <v>137</v>
      </c>
      <c r="L743" s="69" t="s">
        <v>666</v>
      </c>
      <c r="M743" s="69" t="s">
        <v>28</v>
      </c>
      <c r="N743" s="71">
        <v>0</v>
      </c>
      <c r="O743" s="74">
        <v>5896.72</v>
      </c>
      <c r="P743" s="175">
        <f t="shared" si="14"/>
        <v>61293.949999999983</v>
      </c>
    </row>
    <row r="744" spans="1:16" ht="14.25" hidden="1" customHeight="1" outlineLevel="1">
      <c r="A744" s="64" t="s">
        <v>1</v>
      </c>
      <c r="B744" s="163" t="s">
        <v>662</v>
      </c>
      <c r="C744" s="174" t="s">
        <v>647</v>
      </c>
      <c r="D744" s="68">
        <v>45799</v>
      </c>
      <c r="E744" s="66">
        <f t="shared" si="11"/>
        <v>5</v>
      </c>
      <c r="F744" s="66">
        <f t="shared" si="12"/>
        <v>2025</v>
      </c>
      <c r="G744" s="67">
        <f t="shared" si="13"/>
        <v>45778</v>
      </c>
      <c r="H744" s="26" t="s">
        <v>142</v>
      </c>
      <c r="I744" s="66" t="s">
        <v>957</v>
      </c>
      <c r="J744" s="69">
        <v>5858</v>
      </c>
      <c r="K744" s="69" t="s">
        <v>137</v>
      </c>
      <c r="L744" s="69" t="s">
        <v>664</v>
      </c>
      <c r="M744" s="69" t="s">
        <v>28</v>
      </c>
      <c r="N744" s="71">
        <v>0</v>
      </c>
      <c r="O744" s="74">
        <v>2274</v>
      </c>
      <c r="P744" s="175">
        <f t="shared" si="14"/>
        <v>59019.949999999983</v>
      </c>
    </row>
    <row r="745" spans="1:16" ht="14.25" hidden="1" customHeight="1" outlineLevel="1">
      <c r="A745" s="64" t="s">
        <v>1</v>
      </c>
      <c r="B745" s="163" t="s">
        <v>662</v>
      </c>
      <c r="C745" s="174" t="s">
        <v>647</v>
      </c>
      <c r="D745" s="68">
        <v>45799</v>
      </c>
      <c r="E745" s="66">
        <f t="shared" si="11"/>
        <v>5</v>
      </c>
      <c r="F745" s="66">
        <f t="shared" si="12"/>
        <v>2025</v>
      </c>
      <c r="G745" s="67">
        <f t="shared" si="13"/>
        <v>45778</v>
      </c>
      <c r="H745" s="26" t="s">
        <v>142</v>
      </c>
      <c r="I745" s="66" t="s">
        <v>958</v>
      </c>
      <c r="J745" s="69" t="s">
        <v>27</v>
      </c>
      <c r="K745" s="69" t="s">
        <v>137</v>
      </c>
      <c r="L745" s="69" t="s">
        <v>664</v>
      </c>
      <c r="M745" s="69" t="s">
        <v>28</v>
      </c>
      <c r="N745" s="71">
        <v>0</v>
      </c>
      <c r="O745" s="74">
        <v>120</v>
      </c>
      <c r="P745" s="175">
        <f t="shared" si="14"/>
        <v>58899.949999999983</v>
      </c>
    </row>
    <row r="746" spans="1:16" ht="14.25" hidden="1" customHeight="1" outlineLevel="1">
      <c r="A746" s="64" t="s">
        <v>1</v>
      </c>
      <c r="B746" s="163" t="s">
        <v>662</v>
      </c>
      <c r="C746" s="174" t="s">
        <v>647</v>
      </c>
      <c r="D746" s="68">
        <v>45799</v>
      </c>
      <c r="E746" s="66">
        <f t="shared" si="11"/>
        <v>5</v>
      </c>
      <c r="F746" s="66">
        <f t="shared" si="12"/>
        <v>2025</v>
      </c>
      <c r="G746" s="67">
        <f t="shared" si="13"/>
        <v>45778</v>
      </c>
      <c r="H746" s="26" t="s">
        <v>142</v>
      </c>
      <c r="I746" s="66" t="s">
        <v>958</v>
      </c>
      <c r="J746" s="69" t="s">
        <v>27</v>
      </c>
      <c r="K746" s="69" t="s">
        <v>137</v>
      </c>
      <c r="L746" s="69" t="s">
        <v>664</v>
      </c>
      <c r="M746" s="69" t="s">
        <v>28</v>
      </c>
      <c r="N746" s="71">
        <v>0</v>
      </c>
      <c r="O746" s="74">
        <v>120</v>
      </c>
      <c r="P746" s="175">
        <f t="shared" si="14"/>
        <v>58779.949999999983</v>
      </c>
    </row>
    <row r="747" spans="1:16" ht="14.25" hidden="1" customHeight="1" outlineLevel="1">
      <c r="A747" s="64" t="s">
        <v>1</v>
      </c>
      <c r="B747" s="163" t="s">
        <v>662</v>
      </c>
      <c r="C747" s="174" t="s">
        <v>647</v>
      </c>
      <c r="D747" s="68">
        <v>45799</v>
      </c>
      <c r="E747" s="66">
        <f t="shared" si="11"/>
        <v>5</v>
      </c>
      <c r="F747" s="66">
        <f t="shared" si="12"/>
        <v>2025</v>
      </c>
      <c r="G747" s="67">
        <f t="shared" si="13"/>
        <v>45778</v>
      </c>
      <c r="H747" s="26" t="s">
        <v>709</v>
      </c>
      <c r="I747" s="66" t="s">
        <v>959</v>
      </c>
      <c r="J747" s="69" t="s">
        <v>960</v>
      </c>
      <c r="K747" s="69" t="s">
        <v>137</v>
      </c>
      <c r="L747" s="69" t="s">
        <v>666</v>
      </c>
      <c r="M747" s="69" t="s">
        <v>28</v>
      </c>
      <c r="N747" s="71">
        <v>0</v>
      </c>
      <c r="O747" s="74">
        <v>3022</v>
      </c>
      <c r="P747" s="175">
        <f t="shared" si="14"/>
        <v>55757.949999999983</v>
      </c>
    </row>
    <row r="748" spans="1:16" ht="14.25" hidden="1" customHeight="1" outlineLevel="1">
      <c r="A748" s="64" t="s">
        <v>1</v>
      </c>
      <c r="B748" s="163" t="s">
        <v>662</v>
      </c>
      <c r="C748" s="174" t="s">
        <v>647</v>
      </c>
      <c r="D748" s="68">
        <v>45803</v>
      </c>
      <c r="E748" s="66">
        <f t="shared" si="11"/>
        <v>5</v>
      </c>
      <c r="F748" s="66">
        <f t="shared" si="12"/>
        <v>2025</v>
      </c>
      <c r="G748" s="67">
        <f t="shared" si="13"/>
        <v>45778</v>
      </c>
      <c r="H748" s="26" t="s">
        <v>142</v>
      </c>
      <c r="I748" s="66" t="s">
        <v>713</v>
      </c>
      <c r="J748" s="69" t="s">
        <v>27</v>
      </c>
      <c r="K748" s="69" t="s">
        <v>132</v>
      </c>
      <c r="L748" s="69" t="s">
        <v>664</v>
      </c>
      <c r="M748" s="69" t="s">
        <v>604</v>
      </c>
      <c r="N748" s="71">
        <v>1212</v>
      </c>
      <c r="O748" s="74">
        <v>0</v>
      </c>
      <c r="P748" s="175">
        <f t="shared" si="14"/>
        <v>56969.949999999983</v>
      </c>
    </row>
    <row r="749" spans="1:16" ht="14.25" hidden="1" customHeight="1" outlineLevel="1">
      <c r="A749" s="64" t="s">
        <v>1</v>
      </c>
      <c r="B749" s="163" t="s">
        <v>662</v>
      </c>
      <c r="C749" s="174" t="s">
        <v>647</v>
      </c>
      <c r="D749" s="68">
        <v>45803</v>
      </c>
      <c r="E749" s="66">
        <f t="shared" si="11"/>
        <v>5</v>
      </c>
      <c r="F749" s="66">
        <f t="shared" si="12"/>
        <v>2025</v>
      </c>
      <c r="G749" s="67">
        <f t="shared" si="13"/>
        <v>45778</v>
      </c>
      <c r="H749" s="26" t="s">
        <v>142</v>
      </c>
      <c r="I749" s="66" t="s">
        <v>713</v>
      </c>
      <c r="J749" s="69" t="s">
        <v>27</v>
      </c>
      <c r="K749" s="69" t="s">
        <v>122</v>
      </c>
      <c r="L749" s="69" t="s">
        <v>664</v>
      </c>
      <c r="M749" s="69" t="s">
        <v>604</v>
      </c>
      <c r="N749" s="71">
        <v>1320</v>
      </c>
      <c r="O749" s="74">
        <v>0</v>
      </c>
      <c r="P749" s="175">
        <f t="shared" si="14"/>
        <v>58289.949999999983</v>
      </c>
    </row>
    <row r="750" spans="1:16" ht="14.25" hidden="1" customHeight="1" outlineLevel="1">
      <c r="A750" s="64" t="s">
        <v>1</v>
      </c>
      <c r="B750" s="163" t="s">
        <v>662</v>
      </c>
      <c r="C750" s="174" t="s">
        <v>647</v>
      </c>
      <c r="D750" s="68">
        <v>45803</v>
      </c>
      <c r="E750" s="66">
        <f t="shared" si="11"/>
        <v>5</v>
      </c>
      <c r="F750" s="66">
        <f t="shared" si="12"/>
        <v>2025</v>
      </c>
      <c r="G750" s="67">
        <f t="shared" si="13"/>
        <v>45778</v>
      </c>
      <c r="H750" s="26" t="s">
        <v>138</v>
      </c>
      <c r="I750" s="66" t="s">
        <v>139</v>
      </c>
      <c r="J750" s="69" t="s">
        <v>27</v>
      </c>
      <c r="K750" s="69" t="s">
        <v>137</v>
      </c>
      <c r="L750" s="69" t="s">
        <v>664</v>
      </c>
      <c r="M750" s="69" t="s">
        <v>604</v>
      </c>
      <c r="N750" s="71">
        <v>0.11</v>
      </c>
      <c r="O750" s="74">
        <v>0</v>
      </c>
      <c r="P750" s="175">
        <f t="shared" si="14"/>
        <v>58290.059999999983</v>
      </c>
    </row>
    <row r="751" spans="1:16" ht="14.25" hidden="1" customHeight="1" outlineLevel="1">
      <c r="A751" s="64" t="s">
        <v>1</v>
      </c>
      <c r="B751" s="163" t="s">
        <v>662</v>
      </c>
      <c r="C751" s="174" t="s">
        <v>647</v>
      </c>
      <c r="D751" s="68">
        <v>45803</v>
      </c>
      <c r="E751" s="66">
        <f t="shared" si="11"/>
        <v>5</v>
      </c>
      <c r="F751" s="66">
        <f t="shared" si="12"/>
        <v>2025</v>
      </c>
      <c r="G751" s="67">
        <f t="shared" si="13"/>
        <v>45778</v>
      </c>
      <c r="H751" s="26" t="s">
        <v>138</v>
      </c>
      <c r="I751" s="66" t="s">
        <v>139</v>
      </c>
      <c r="J751" s="69" t="s">
        <v>27</v>
      </c>
      <c r="K751" s="69" t="s">
        <v>137</v>
      </c>
      <c r="L751" s="69" t="s">
        <v>664</v>
      </c>
      <c r="M751" s="69" t="s">
        <v>604</v>
      </c>
      <c r="N751" s="71">
        <v>0.21</v>
      </c>
      <c r="O751" s="74">
        <v>0</v>
      </c>
      <c r="P751" s="175">
        <f t="shared" si="14"/>
        <v>58290.269999999982</v>
      </c>
    </row>
    <row r="752" spans="1:16" ht="14.25" hidden="1" customHeight="1" outlineLevel="1">
      <c r="A752" s="64" t="s">
        <v>1</v>
      </c>
      <c r="B752" s="163" t="s">
        <v>662</v>
      </c>
      <c r="C752" s="174" t="s">
        <v>647</v>
      </c>
      <c r="D752" s="68">
        <v>45803</v>
      </c>
      <c r="E752" s="66">
        <f t="shared" si="11"/>
        <v>5</v>
      </c>
      <c r="F752" s="66">
        <f t="shared" si="12"/>
        <v>2025</v>
      </c>
      <c r="G752" s="67">
        <f t="shared" si="13"/>
        <v>45778</v>
      </c>
      <c r="H752" s="26" t="s">
        <v>54</v>
      </c>
      <c r="I752" s="66" t="s">
        <v>713</v>
      </c>
      <c r="J752" s="69" t="s">
        <v>896</v>
      </c>
      <c r="K752" s="69" t="s">
        <v>137</v>
      </c>
      <c r="L752" s="69" t="s">
        <v>666</v>
      </c>
      <c r="M752" s="69" t="s">
        <v>28</v>
      </c>
      <c r="N752" s="71">
        <v>0</v>
      </c>
      <c r="O752" s="74">
        <v>1518</v>
      </c>
      <c r="P752" s="175">
        <f t="shared" si="14"/>
        <v>56772.269999999982</v>
      </c>
    </row>
    <row r="753" spans="1:16" ht="14.25" hidden="1" customHeight="1" outlineLevel="1">
      <c r="A753" s="64" t="s">
        <v>1</v>
      </c>
      <c r="B753" s="163" t="s">
        <v>662</v>
      </c>
      <c r="C753" s="174" t="s">
        <v>647</v>
      </c>
      <c r="D753" s="68">
        <v>45803</v>
      </c>
      <c r="E753" s="66">
        <f t="shared" si="11"/>
        <v>5</v>
      </c>
      <c r="F753" s="66">
        <f t="shared" si="12"/>
        <v>2025</v>
      </c>
      <c r="G753" s="67">
        <f t="shared" si="13"/>
        <v>45778</v>
      </c>
      <c r="H753" s="26" t="s">
        <v>54</v>
      </c>
      <c r="I753" s="66" t="s">
        <v>713</v>
      </c>
      <c r="J753" s="69" t="s">
        <v>896</v>
      </c>
      <c r="K753" s="69" t="s">
        <v>137</v>
      </c>
      <c r="L753" s="69" t="s">
        <v>666</v>
      </c>
      <c r="M753" s="69" t="s">
        <v>28</v>
      </c>
      <c r="N753" s="71">
        <v>0</v>
      </c>
      <c r="O753" s="74">
        <v>1518</v>
      </c>
      <c r="P753" s="175">
        <f t="shared" si="14"/>
        <v>55254.269999999982</v>
      </c>
    </row>
    <row r="754" spans="1:16" ht="14.25" hidden="1" customHeight="1" outlineLevel="1">
      <c r="A754" s="64" t="s">
        <v>1</v>
      </c>
      <c r="B754" s="163" t="s">
        <v>662</v>
      </c>
      <c r="C754" s="174" t="s">
        <v>647</v>
      </c>
      <c r="D754" s="68">
        <v>45803</v>
      </c>
      <c r="E754" s="66">
        <f t="shared" si="11"/>
        <v>5</v>
      </c>
      <c r="F754" s="66">
        <f t="shared" si="12"/>
        <v>2025</v>
      </c>
      <c r="G754" s="67">
        <f t="shared" si="13"/>
        <v>45778</v>
      </c>
      <c r="H754" s="26" t="s">
        <v>54</v>
      </c>
      <c r="I754" s="66" t="s">
        <v>713</v>
      </c>
      <c r="J754" s="69" t="s">
        <v>896</v>
      </c>
      <c r="K754" s="69" t="s">
        <v>137</v>
      </c>
      <c r="L754" s="69" t="s">
        <v>666</v>
      </c>
      <c r="M754" s="69" t="s">
        <v>28</v>
      </c>
      <c r="N754" s="71">
        <v>0</v>
      </c>
      <c r="O754" s="74">
        <v>151.80000000000001</v>
      </c>
      <c r="P754" s="175">
        <f t="shared" si="14"/>
        <v>55102.469999999979</v>
      </c>
    </row>
    <row r="755" spans="1:16" ht="14.25" hidden="1" customHeight="1" outlineLevel="1">
      <c r="A755" s="64" t="s">
        <v>1</v>
      </c>
      <c r="B755" s="163" t="s">
        <v>662</v>
      </c>
      <c r="C755" s="174" t="s">
        <v>647</v>
      </c>
      <c r="D755" s="68">
        <v>45803</v>
      </c>
      <c r="E755" s="66">
        <f t="shared" si="11"/>
        <v>5</v>
      </c>
      <c r="F755" s="66">
        <f t="shared" si="12"/>
        <v>2025</v>
      </c>
      <c r="G755" s="67">
        <f t="shared" si="13"/>
        <v>45778</v>
      </c>
      <c r="H755" s="26" t="s">
        <v>102</v>
      </c>
      <c r="I755" s="66" t="s">
        <v>129</v>
      </c>
      <c r="J755" s="69" t="s">
        <v>27</v>
      </c>
      <c r="K755" s="69" t="s">
        <v>137</v>
      </c>
      <c r="L755" s="69" t="s">
        <v>666</v>
      </c>
      <c r="M755" s="69" t="s">
        <v>28</v>
      </c>
      <c r="N755" s="71">
        <v>0</v>
      </c>
      <c r="O755" s="74">
        <v>1.75</v>
      </c>
      <c r="P755" s="175">
        <f t="shared" si="14"/>
        <v>55100.719999999979</v>
      </c>
    </row>
    <row r="756" spans="1:16" ht="14.25" hidden="1" customHeight="1" outlineLevel="1">
      <c r="A756" s="64" t="s">
        <v>1</v>
      </c>
      <c r="B756" s="163" t="s">
        <v>662</v>
      </c>
      <c r="C756" s="174" t="s">
        <v>647</v>
      </c>
      <c r="D756" s="68">
        <v>45803</v>
      </c>
      <c r="E756" s="66">
        <f t="shared" si="11"/>
        <v>5</v>
      </c>
      <c r="F756" s="66">
        <f t="shared" si="12"/>
        <v>2025</v>
      </c>
      <c r="G756" s="67">
        <f t="shared" si="13"/>
        <v>45778</v>
      </c>
      <c r="H756" s="26" t="s">
        <v>102</v>
      </c>
      <c r="I756" s="66" t="s">
        <v>129</v>
      </c>
      <c r="J756" s="69" t="s">
        <v>27</v>
      </c>
      <c r="K756" s="69" t="s">
        <v>137</v>
      </c>
      <c r="L756" s="69" t="s">
        <v>666</v>
      </c>
      <c r="M756" s="69" t="s">
        <v>28</v>
      </c>
      <c r="N756" s="71">
        <v>0</v>
      </c>
      <c r="O756" s="74">
        <v>1.75</v>
      </c>
      <c r="P756" s="175">
        <f t="shared" si="14"/>
        <v>55098.969999999979</v>
      </c>
    </row>
    <row r="757" spans="1:16" ht="14.25" hidden="1" customHeight="1" outlineLevel="1">
      <c r="A757" s="64" t="s">
        <v>1</v>
      </c>
      <c r="B757" s="163" t="s">
        <v>662</v>
      </c>
      <c r="C757" s="174" t="s">
        <v>647</v>
      </c>
      <c r="D757" s="68">
        <v>45803</v>
      </c>
      <c r="E757" s="66">
        <f t="shared" si="11"/>
        <v>5</v>
      </c>
      <c r="F757" s="66">
        <f t="shared" si="12"/>
        <v>2025</v>
      </c>
      <c r="G757" s="67">
        <f t="shared" si="13"/>
        <v>45778</v>
      </c>
      <c r="H757" s="26" t="s">
        <v>102</v>
      </c>
      <c r="I757" s="66" t="s">
        <v>129</v>
      </c>
      <c r="J757" s="69" t="s">
        <v>27</v>
      </c>
      <c r="K757" s="69" t="s">
        <v>137</v>
      </c>
      <c r="L757" s="69" t="s">
        <v>666</v>
      </c>
      <c r="M757" s="69" t="s">
        <v>28</v>
      </c>
      <c r="N757" s="71">
        <v>0</v>
      </c>
      <c r="O757" s="74">
        <v>9.8000000000000007</v>
      </c>
      <c r="P757" s="175">
        <f t="shared" si="14"/>
        <v>55089.169999999976</v>
      </c>
    </row>
    <row r="758" spans="1:16" ht="14.25" hidden="1" customHeight="1" outlineLevel="1">
      <c r="A758" s="64" t="s">
        <v>1</v>
      </c>
      <c r="B758" s="163" t="s">
        <v>662</v>
      </c>
      <c r="C758" s="174" t="s">
        <v>647</v>
      </c>
      <c r="D758" s="68">
        <v>45803</v>
      </c>
      <c r="E758" s="66">
        <f t="shared" si="11"/>
        <v>5</v>
      </c>
      <c r="F758" s="66">
        <f t="shared" si="12"/>
        <v>2025</v>
      </c>
      <c r="G758" s="67">
        <f t="shared" si="13"/>
        <v>45778</v>
      </c>
      <c r="H758" s="26" t="s">
        <v>69</v>
      </c>
      <c r="I758" s="66" t="s">
        <v>961</v>
      </c>
      <c r="J758" s="69">
        <v>92</v>
      </c>
      <c r="K758" s="69" t="s">
        <v>137</v>
      </c>
      <c r="L758" s="69" t="s">
        <v>666</v>
      </c>
      <c r="M758" s="69" t="s">
        <v>28</v>
      </c>
      <c r="N758" s="71">
        <v>0</v>
      </c>
      <c r="O758" s="74">
        <v>10000</v>
      </c>
      <c r="P758" s="175">
        <f t="shared" si="14"/>
        <v>45089.169999999976</v>
      </c>
    </row>
    <row r="759" spans="1:16" ht="14.25" hidden="1" customHeight="1" outlineLevel="1">
      <c r="A759" s="64" t="s">
        <v>1</v>
      </c>
      <c r="B759" s="163" t="s">
        <v>662</v>
      </c>
      <c r="C759" s="174" t="s">
        <v>647</v>
      </c>
      <c r="D759" s="68">
        <v>45805</v>
      </c>
      <c r="E759" s="66">
        <f t="shared" si="11"/>
        <v>5</v>
      </c>
      <c r="F759" s="66">
        <f t="shared" si="12"/>
        <v>2025</v>
      </c>
      <c r="G759" s="67">
        <f t="shared" si="13"/>
        <v>45778</v>
      </c>
      <c r="H759" s="26" t="s">
        <v>17</v>
      </c>
      <c r="I759" s="66" t="s">
        <v>17</v>
      </c>
      <c r="J759" s="69" t="s">
        <v>27</v>
      </c>
      <c r="K759" s="69" t="s">
        <v>137</v>
      </c>
      <c r="L759" s="69" t="s">
        <v>666</v>
      </c>
      <c r="M759" s="69" t="s">
        <v>604</v>
      </c>
      <c r="N759" s="71">
        <v>3733.42</v>
      </c>
      <c r="O759" s="74">
        <v>0</v>
      </c>
      <c r="P759" s="175">
        <f t="shared" si="14"/>
        <v>48822.589999999975</v>
      </c>
    </row>
    <row r="760" spans="1:16" ht="14.25" hidden="1" customHeight="1" outlineLevel="1">
      <c r="A760" s="64" t="s">
        <v>1</v>
      </c>
      <c r="B760" s="163" t="s">
        <v>662</v>
      </c>
      <c r="C760" s="174" t="s">
        <v>647</v>
      </c>
      <c r="D760" s="68">
        <v>45805</v>
      </c>
      <c r="E760" s="66">
        <f t="shared" si="11"/>
        <v>5</v>
      </c>
      <c r="F760" s="66">
        <f t="shared" si="12"/>
        <v>2025</v>
      </c>
      <c r="G760" s="67">
        <f t="shared" si="13"/>
        <v>45778</v>
      </c>
      <c r="H760" s="26" t="s">
        <v>281</v>
      </c>
      <c r="I760" s="66" t="s">
        <v>353</v>
      </c>
      <c r="J760" s="69" t="s">
        <v>27</v>
      </c>
      <c r="K760" s="69" t="s">
        <v>137</v>
      </c>
      <c r="L760" s="69" t="s">
        <v>666</v>
      </c>
      <c r="M760" s="69" t="s">
        <v>28</v>
      </c>
      <c r="N760" s="71">
        <v>0</v>
      </c>
      <c r="O760" s="74">
        <v>219.6</v>
      </c>
      <c r="P760" s="175">
        <f t="shared" si="14"/>
        <v>48602.989999999976</v>
      </c>
    </row>
    <row r="761" spans="1:16" ht="14.25" hidden="1" customHeight="1" outlineLevel="1">
      <c r="A761" s="64" t="s">
        <v>1</v>
      </c>
      <c r="B761" s="163" t="s">
        <v>662</v>
      </c>
      <c r="C761" s="174" t="s">
        <v>647</v>
      </c>
      <c r="D761" s="68">
        <v>45805</v>
      </c>
      <c r="E761" s="66">
        <f t="shared" si="11"/>
        <v>5</v>
      </c>
      <c r="F761" s="66">
        <f t="shared" si="12"/>
        <v>2025</v>
      </c>
      <c r="G761" s="67">
        <f t="shared" si="13"/>
        <v>45778</v>
      </c>
      <c r="H761" s="26" t="s">
        <v>281</v>
      </c>
      <c r="I761" s="66" t="s">
        <v>962</v>
      </c>
      <c r="J761" s="69" t="s">
        <v>27</v>
      </c>
      <c r="K761" s="69" t="s">
        <v>137</v>
      </c>
      <c r="L761" s="69" t="s">
        <v>666</v>
      </c>
      <c r="M761" s="69" t="s">
        <v>28</v>
      </c>
      <c r="N761" s="71">
        <v>0</v>
      </c>
      <c r="O761" s="74">
        <v>417.15</v>
      </c>
      <c r="P761" s="175">
        <f t="shared" si="14"/>
        <v>48185.839999999975</v>
      </c>
    </row>
    <row r="762" spans="1:16" ht="14.25" hidden="1" customHeight="1" outlineLevel="1">
      <c r="A762" s="64" t="s">
        <v>1</v>
      </c>
      <c r="B762" s="163" t="s">
        <v>662</v>
      </c>
      <c r="C762" s="174" t="s">
        <v>647</v>
      </c>
      <c r="D762" s="68">
        <v>45805</v>
      </c>
      <c r="E762" s="66">
        <f t="shared" si="11"/>
        <v>5</v>
      </c>
      <c r="F762" s="66">
        <f t="shared" si="12"/>
        <v>2025</v>
      </c>
      <c r="G762" s="67">
        <f t="shared" si="13"/>
        <v>45778</v>
      </c>
      <c r="H762" s="26" t="s">
        <v>102</v>
      </c>
      <c r="I762" s="66" t="s">
        <v>129</v>
      </c>
      <c r="J762" s="69" t="s">
        <v>27</v>
      </c>
      <c r="K762" s="69" t="s">
        <v>137</v>
      </c>
      <c r="L762" s="69" t="s">
        <v>666</v>
      </c>
      <c r="M762" s="69" t="s">
        <v>28</v>
      </c>
      <c r="N762" s="71">
        <v>0</v>
      </c>
      <c r="O762" s="74">
        <v>9.8000000000000007</v>
      </c>
      <c r="P762" s="175">
        <f t="shared" si="14"/>
        <v>48176.039999999972</v>
      </c>
    </row>
    <row r="763" spans="1:16" ht="14.25" hidden="1" customHeight="1" outlineLevel="1">
      <c r="A763" s="64" t="s">
        <v>1</v>
      </c>
      <c r="B763" s="163" t="s">
        <v>662</v>
      </c>
      <c r="C763" s="174" t="s">
        <v>647</v>
      </c>
      <c r="D763" s="68">
        <v>45806</v>
      </c>
      <c r="E763" s="66">
        <f t="shared" si="11"/>
        <v>5</v>
      </c>
      <c r="F763" s="66">
        <f t="shared" si="12"/>
        <v>2025</v>
      </c>
      <c r="G763" s="67">
        <f t="shared" si="13"/>
        <v>45778</v>
      </c>
      <c r="H763" s="26" t="s">
        <v>142</v>
      </c>
      <c r="I763" s="66" t="s">
        <v>963</v>
      </c>
      <c r="J763" s="69" t="s">
        <v>27</v>
      </c>
      <c r="K763" s="69" t="s">
        <v>137</v>
      </c>
      <c r="L763" s="69" t="s">
        <v>664</v>
      </c>
      <c r="M763" s="69" t="s">
        <v>604</v>
      </c>
      <c r="N763" s="71">
        <v>17000</v>
      </c>
      <c r="O763" s="74">
        <v>0</v>
      </c>
      <c r="P763" s="175">
        <f t="shared" si="14"/>
        <v>65176.039999999972</v>
      </c>
    </row>
    <row r="764" spans="1:16" ht="14.25" hidden="1" customHeight="1" outlineLevel="1">
      <c r="A764" s="64" t="s">
        <v>1</v>
      </c>
      <c r="B764" s="163" t="s">
        <v>662</v>
      </c>
      <c r="C764" s="174" t="s">
        <v>647</v>
      </c>
      <c r="D764" s="68">
        <v>45806</v>
      </c>
      <c r="E764" s="66">
        <f t="shared" si="11"/>
        <v>5</v>
      </c>
      <c r="F764" s="66">
        <f t="shared" si="12"/>
        <v>2025</v>
      </c>
      <c r="G764" s="67">
        <f t="shared" si="13"/>
        <v>45778</v>
      </c>
      <c r="H764" s="26" t="s">
        <v>142</v>
      </c>
      <c r="I764" s="66" t="s">
        <v>964</v>
      </c>
      <c r="J764" s="69" t="s">
        <v>27</v>
      </c>
      <c r="K764" s="69" t="s">
        <v>612</v>
      </c>
      <c r="L764" s="69" t="s">
        <v>664</v>
      </c>
      <c r="M764" s="69" t="s">
        <v>604</v>
      </c>
      <c r="N764" s="71">
        <v>2115.84</v>
      </c>
      <c r="O764" s="74">
        <v>0</v>
      </c>
      <c r="P764" s="175">
        <f t="shared" si="14"/>
        <v>67291.879999999976</v>
      </c>
    </row>
    <row r="765" spans="1:16" ht="14.25" hidden="1" customHeight="1" outlineLevel="1">
      <c r="A765" s="64" t="s">
        <v>1</v>
      </c>
      <c r="B765" s="163" t="s">
        <v>662</v>
      </c>
      <c r="C765" s="174" t="s">
        <v>647</v>
      </c>
      <c r="D765" s="68">
        <v>45806</v>
      </c>
      <c r="E765" s="66">
        <f t="shared" si="11"/>
        <v>5</v>
      </c>
      <c r="F765" s="66">
        <f t="shared" si="12"/>
        <v>2025</v>
      </c>
      <c r="G765" s="67">
        <f t="shared" si="13"/>
        <v>45778</v>
      </c>
      <c r="H765" s="26" t="s">
        <v>142</v>
      </c>
      <c r="I765" s="66" t="s">
        <v>964</v>
      </c>
      <c r="J765" s="69" t="s">
        <v>27</v>
      </c>
      <c r="K765" s="69" t="s">
        <v>612</v>
      </c>
      <c r="L765" s="69" t="s">
        <v>664</v>
      </c>
      <c r="M765" s="69" t="s">
        <v>604</v>
      </c>
      <c r="N765" s="71">
        <v>1735.65</v>
      </c>
      <c r="O765" s="74">
        <v>0</v>
      </c>
      <c r="P765" s="175">
        <f t="shared" si="14"/>
        <v>69027.52999999997</v>
      </c>
    </row>
    <row r="766" spans="1:16" ht="14.25" hidden="1" customHeight="1" outlineLevel="1">
      <c r="A766" s="64" t="s">
        <v>1</v>
      </c>
      <c r="B766" s="163" t="s">
        <v>662</v>
      </c>
      <c r="C766" s="174" t="s">
        <v>647</v>
      </c>
      <c r="D766" s="68">
        <v>45806</v>
      </c>
      <c r="E766" s="66">
        <f t="shared" si="11"/>
        <v>5</v>
      </c>
      <c r="F766" s="66">
        <f t="shared" si="12"/>
        <v>2025</v>
      </c>
      <c r="G766" s="67">
        <f t="shared" si="13"/>
        <v>45778</v>
      </c>
      <c r="H766" s="26" t="s">
        <v>142</v>
      </c>
      <c r="I766" s="66" t="s">
        <v>964</v>
      </c>
      <c r="J766" s="69" t="s">
        <v>27</v>
      </c>
      <c r="K766" s="69" t="s">
        <v>612</v>
      </c>
      <c r="L766" s="69" t="s">
        <v>664</v>
      </c>
      <c r="M766" s="69" t="s">
        <v>604</v>
      </c>
      <c r="N766" s="71">
        <v>2000</v>
      </c>
      <c r="O766" s="74">
        <v>0</v>
      </c>
      <c r="P766" s="175">
        <f t="shared" si="14"/>
        <v>71027.52999999997</v>
      </c>
    </row>
    <row r="767" spans="1:16" ht="14.25" hidden="1" customHeight="1" outlineLevel="1">
      <c r="A767" s="64" t="s">
        <v>1</v>
      </c>
      <c r="B767" s="163" t="s">
        <v>662</v>
      </c>
      <c r="C767" s="174" t="s">
        <v>647</v>
      </c>
      <c r="D767" s="68">
        <v>45806</v>
      </c>
      <c r="E767" s="66">
        <f t="shared" si="11"/>
        <v>5</v>
      </c>
      <c r="F767" s="66">
        <f t="shared" si="12"/>
        <v>2025</v>
      </c>
      <c r="G767" s="67">
        <f t="shared" si="13"/>
        <v>45778</v>
      </c>
      <c r="H767" s="26" t="s">
        <v>142</v>
      </c>
      <c r="I767" s="66" t="s">
        <v>964</v>
      </c>
      <c r="J767" s="69" t="s">
        <v>27</v>
      </c>
      <c r="K767" s="69" t="s">
        <v>612</v>
      </c>
      <c r="L767" s="69" t="s">
        <v>664</v>
      </c>
      <c r="M767" s="69" t="s">
        <v>604</v>
      </c>
      <c r="N767" s="71">
        <v>3186</v>
      </c>
      <c r="O767" s="74">
        <v>0</v>
      </c>
      <c r="P767" s="175">
        <f t="shared" si="14"/>
        <v>74213.52999999997</v>
      </c>
    </row>
    <row r="768" spans="1:16" ht="14.25" hidden="1" customHeight="1" outlineLevel="1">
      <c r="A768" s="64" t="s">
        <v>1</v>
      </c>
      <c r="B768" s="163" t="s">
        <v>662</v>
      </c>
      <c r="C768" s="174" t="s">
        <v>647</v>
      </c>
      <c r="D768" s="68">
        <v>45806</v>
      </c>
      <c r="E768" s="66">
        <f t="shared" si="11"/>
        <v>5</v>
      </c>
      <c r="F768" s="66">
        <f t="shared" si="12"/>
        <v>2025</v>
      </c>
      <c r="G768" s="67">
        <f t="shared" si="13"/>
        <v>45778</v>
      </c>
      <c r="H768" s="26" t="s">
        <v>142</v>
      </c>
      <c r="I768" s="66" t="s">
        <v>965</v>
      </c>
      <c r="J768" s="69" t="s">
        <v>27</v>
      </c>
      <c r="K768" s="69" t="s">
        <v>137</v>
      </c>
      <c r="L768" s="69" t="s">
        <v>664</v>
      </c>
      <c r="M768" s="69" t="s">
        <v>604</v>
      </c>
      <c r="N768" s="71">
        <v>3945.6</v>
      </c>
      <c r="O768" s="74">
        <v>0</v>
      </c>
      <c r="P768" s="175">
        <f t="shared" si="14"/>
        <v>78159.129999999976</v>
      </c>
    </row>
    <row r="769" spans="1:16" ht="14.25" hidden="1" customHeight="1" outlineLevel="1">
      <c r="A769" s="64" t="s">
        <v>1</v>
      </c>
      <c r="B769" s="163" t="s">
        <v>662</v>
      </c>
      <c r="C769" s="174" t="s">
        <v>647</v>
      </c>
      <c r="D769" s="68">
        <v>45806</v>
      </c>
      <c r="E769" s="66">
        <f t="shared" si="11"/>
        <v>5</v>
      </c>
      <c r="F769" s="66">
        <f t="shared" si="12"/>
        <v>2025</v>
      </c>
      <c r="G769" s="67">
        <f t="shared" si="13"/>
        <v>45778</v>
      </c>
      <c r="H769" s="26" t="s">
        <v>142</v>
      </c>
      <c r="I769" s="66" t="s">
        <v>965</v>
      </c>
      <c r="J769" s="69" t="s">
        <v>27</v>
      </c>
      <c r="K769" s="69" t="s">
        <v>137</v>
      </c>
      <c r="L769" s="69" t="s">
        <v>664</v>
      </c>
      <c r="M769" s="69" t="s">
        <v>604</v>
      </c>
      <c r="N769" s="71">
        <v>3945.6</v>
      </c>
      <c r="O769" s="74">
        <v>0</v>
      </c>
      <c r="P769" s="175">
        <f t="shared" si="14"/>
        <v>82104.729999999981</v>
      </c>
    </row>
    <row r="770" spans="1:16" ht="14.25" hidden="1" customHeight="1" outlineLevel="1">
      <c r="A770" s="64" t="s">
        <v>1</v>
      </c>
      <c r="B770" s="163" t="s">
        <v>662</v>
      </c>
      <c r="C770" s="174" t="s">
        <v>647</v>
      </c>
      <c r="D770" s="68">
        <v>45806</v>
      </c>
      <c r="E770" s="66">
        <f t="shared" si="11"/>
        <v>5</v>
      </c>
      <c r="F770" s="66">
        <f t="shared" si="12"/>
        <v>2025</v>
      </c>
      <c r="G770" s="67">
        <f t="shared" si="13"/>
        <v>45778</v>
      </c>
      <c r="H770" s="26" t="s">
        <v>142</v>
      </c>
      <c r="I770" s="66" t="s">
        <v>966</v>
      </c>
      <c r="J770" s="69" t="s">
        <v>27</v>
      </c>
      <c r="K770" s="69" t="s">
        <v>885</v>
      </c>
      <c r="L770" s="69" t="s">
        <v>664</v>
      </c>
      <c r="M770" s="69" t="s">
        <v>604</v>
      </c>
      <c r="N770" s="71">
        <v>4410</v>
      </c>
      <c r="O770" s="74">
        <v>0</v>
      </c>
      <c r="P770" s="175">
        <f t="shared" si="14"/>
        <v>86514.729999999981</v>
      </c>
    </row>
    <row r="771" spans="1:16" ht="14.25" hidden="1" customHeight="1" outlineLevel="1">
      <c r="A771" s="64" t="s">
        <v>1</v>
      </c>
      <c r="B771" s="163" t="s">
        <v>662</v>
      </c>
      <c r="C771" s="174" t="s">
        <v>647</v>
      </c>
      <c r="D771" s="68">
        <v>45806</v>
      </c>
      <c r="E771" s="66">
        <f t="shared" si="11"/>
        <v>5</v>
      </c>
      <c r="F771" s="66">
        <f t="shared" si="12"/>
        <v>2025</v>
      </c>
      <c r="G771" s="67">
        <f t="shared" si="13"/>
        <v>45778</v>
      </c>
      <c r="H771" s="26" t="s">
        <v>142</v>
      </c>
      <c r="I771" s="66" t="s">
        <v>966</v>
      </c>
      <c r="J771" s="69" t="s">
        <v>27</v>
      </c>
      <c r="K771" s="69" t="s">
        <v>885</v>
      </c>
      <c r="L771" s="69" t="s">
        <v>664</v>
      </c>
      <c r="M771" s="69" t="s">
        <v>604</v>
      </c>
      <c r="N771" s="71">
        <v>3500</v>
      </c>
      <c r="O771" s="74">
        <v>0</v>
      </c>
      <c r="P771" s="175">
        <f t="shared" si="14"/>
        <v>90014.729999999981</v>
      </c>
    </row>
    <row r="772" spans="1:16" ht="14.25" hidden="1" customHeight="1" outlineLevel="1">
      <c r="A772" s="64" t="s">
        <v>1</v>
      </c>
      <c r="B772" s="163" t="s">
        <v>662</v>
      </c>
      <c r="C772" s="174" t="s">
        <v>647</v>
      </c>
      <c r="D772" s="68">
        <v>45806</v>
      </c>
      <c r="E772" s="66">
        <f t="shared" si="11"/>
        <v>5</v>
      </c>
      <c r="F772" s="66">
        <f t="shared" si="12"/>
        <v>2025</v>
      </c>
      <c r="G772" s="67">
        <f t="shared" si="13"/>
        <v>45778</v>
      </c>
      <c r="H772" s="26" t="s">
        <v>142</v>
      </c>
      <c r="I772" s="66" t="s">
        <v>966</v>
      </c>
      <c r="J772" s="69" t="s">
        <v>27</v>
      </c>
      <c r="K772" s="69" t="s">
        <v>885</v>
      </c>
      <c r="L772" s="69" t="s">
        <v>664</v>
      </c>
      <c r="M772" s="69" t="s">
        <v>604</v>
      </c>
      <c r="N772" s="71">
        <v>3000</v>
      </c>
      <c r="O772" s="74">
        <v>0</v>
      </c>
      <c r="P772" s="175">
        <f t="shared" si="14"/>
        <v>93014.729999999981</v>
      </c>
    </row>
    <row r="773" spans="1:16" ht="14.25" hidden="1" customHeight="1" outlineLevel="1">
      <c r="A773" s="64" t="s">
        <v>1</v>
      </c>
      <c r="B773" s="163" t="s">
        <v>662</v>
      </c>
      <c r="C773" s="174" t="s">
        <v>647</v>
      </c>
      <c r="D773" s="68">
        <v>45806</v>
      </c>
      <c r="E773" s="66">
        <f t="shared" si="11"/>
        <v>5</v>
      </c>
      <c r="F773" s="66">
        <f t="shared" si="12"/>
        <v>2025</v>
      </c>
      <c r="G773" s="67">
        <f t="shared" si="13"/>
        <v>45778</v>
      </c>
      <c r="H773" s="26" t="s">
        <v>142</v>
      </c>
      <c r="I773" s="66" t="s">
        <v>967</v>
      </c>
      <c r="J773" s="69" t="s">
        <v>27</v>
      </c>
      <c r="K773" s="69" t="s">
        <v>612</v>
      </c>
      <c r="L773" s="69" t="s">
        <v>664</v>
      </c>
      <c r="M773" s="69" t="s">
        <v>604</v>
      </c>
      <c r="N773" s="71">
        <v>1020.7</v>
      </c>
      <c r="O773" s="74">
        <v>0</v>
      </c>
      <c r="P773" s="175">
        <f t="shared" si="14"/>
        <v>94035.429999999978</v>
      </c>
    </row>
    <row r="774" spans="1:16" ht="14.25" hidden="1" customHeight="1" outlineLevel="1">
      <c r="A774" s="64" t="s">
        <v>1</v>
      </c>
      <c r="B774" s="163" t="s">
        <v>662</v>
      </c>
      <c r="C774" s="174" t="s">
        <v>647</v>
      </c>
      <c r="D774" s="68">
        <v>45806</v>
      </c>
      <c r="E774" s="66">
        <f t="shared" si="11"/>
        <v>5</v>
      </c>
      <c r="F774" s="66">
        <f t="shared" si="12"/>
        <v>2025</v>
      </c>
      <c r="G774" s="67">
        <f t="shared" si="13"/>
        <v>45778</v>
      </c>
      <c r="H774" s="26" t="s">
        <v>142</v>
      </c>
      <c r="I774" s="66" t="s">
        <v>967</v>
      </c>
      <c r="J774" s="69" t="s">
        <v>27</v>
      </c>
      <c r="K774" s="69" t="s">
        <v>612</v>
      </c>
      <c r="L774" s="69" t="s">
        <v>664</v>
      </c>
      <c r="M774" s="69" t="s">
        <v>604</v>
      </c>
      <c r="N774" s="71">
        <v>3594.97</v>
      </c>
      <c r="O774" s="74">
        <v>0</v>
      </c>
      <c r="P774" s="175">
        <f t="shared" si="14"/>
        <v>97630.39999999998</v>
      </c>
    </row>
    <row r="775" spans="1:16" ht="14.25" hidden="1" customHeight="1" outlineLevel="1">
      <c r="A775" s="64" t="s">
        <v>1</v>
      </c>
      <c r="B775" s="163" t="s">
        <v>662</v>
      </c>
      <c r="C775" s="174" t="s">
        <v>647</v>
      </c>
      <c r="D775" s="68">
        <v>45806</v>
      </c>
      <c r="E775" s="66">
        <f t="shared" si="11"/>
        <v>5</v>
      </c>
      <c r="F775" s="66">
        <f t="shared" si="12"/>
        <v>2025</v>
      </c>
      <c r="G775" s="67">
        <f t="shared" si="13"/>
        <v>45778</v>
      </c>
      <c r="H775" s="26" t="s">
        <v>142</v>
      </c>
      <c r="I775" s="66" t="s">
        <v>967</v>
      </c>
      <c r="J775" s="69" t="s">
        <v>27</v>
      </c>
      <c r="K775" s="69" t="s">
        <v>612</v>
      </c>
      <c r="L775" s="69" t="s">
        <v>664</v>
      </c>
      <c r="M775" s="69" t="s">
        <v>604</v>
      </c>
      <c r="N775" s="71">
        <v>1842.77</v>
      </c>
      <c r="O775" s="74">
        <v>0</v>
      </c>
      <c r="P775" s="175">
        <f t="shared" si="14"/>
        <v>99473.169999999984</v>
      </c>
    </row>
    <row r="776" spans="1:16" ht="14.25" hidden="1" customHeight="1" outlineLevel="1">
      <c r="A776" s="64" t="s">
        <v>1</v>
      </c>
      <c r="B776" s="163" t="s">
        <v>662</v>
      </c>
      <c r="C776" s="174" t="s">
        <v>647</v>
      </c>
      <c r="D776" s="68">
        <v>45806</v>
      </c>
      <c r="E776" s="66">
        <f t="shared" si="11"/>
        <v>5</v>
      </c>
      <c r="F776" s="66">
        <f t="shared" si="12"/>
        <v>2025</v>
      </c>
      <c r="G776" s="67">
        <f t="shared" si="13"/>
        <v>45778</v>
      </c>
      <c r="H776" s="26" t="s">
        <v>142</v>
      </c>
      <c r="I776" s="66" t="s">
        <v>967</v>
      </c>
      <c r="J776" s="69" t="s">
        <v>27</v>
      </c>
      <c r="K776" s="69" t="s">
        <v>612</v>
      </c>
      <c r="L776" s="69" t="s">
        <v>664</v>
      </c>
      <c r="M776" s="69" t="s">
        <v>604</v>
      </c>
      <c r="N776" s="71">
        <v>1748.34</v>
      </c>
      <c r="O776" s="74">
        <v>0</v>
      </c>
      <c r="P776" s="175">
        <f t="shared" si="14"/>
        <v>101221.50999999998</v>
      </c>
    </row>
    <row r="777" spans="1:16" ht="14.25" hidden="1" customHeight="1" outlineLevel="1">
      <c r="A777" s="64" t="s">
        <v>1</v>
      </c>
      <c r="B777" s="163" t="s">
        <v>662</v>
      </c>
      <c r="C777" s="174" t="s">
        <v>647</v>
      </c>
      <c r="D777" s="68">
        <v>45806</v>
      </c>
      <c r="E777" s="66">
        <f t="shared" si="11"/>
        <v>5</v>
      </c>
      <c r="F777" s="66">
        <f t="shared" si="12"/>
        <v>2025</v>
      </c>
      <c r="G777" s="67">
        <f t="shared" si="13"/>
        <v>45778</v>
      </c>
      <c r="H777" s="26" t="s">
        <v>142</v>
      </c>
      <c r="I777" s="66" t="s">
        <v>967</v>
      </c>
      <c r="J777" s="69" t="s">
        <v>27</v>
      </c>
      <c r="K777" s="69" t="s">
        <v>612</v>
      </c>
      <c r="L777" s="69" t="s">
        <v>664</v>
      </c>
      <c r="M777" s="69" t="s">
        <v>604</v>
      </c>
      <c r="N777" s="71">
        <v>2062.33</v>
      </c>
      <c r="O777" s="74">
        <v>0</v>
      </c>
      <c r="P777" s="175">
        <f t="shared" si="14"/>
        <v>103283.83999999998</v>
      </c>
    </row>
    <row r="778" spans="1:16" ht="14.25" hidden="1" customHeight="1" outlineLevel="1">
      <c r="A778" s="64" t="s">
        <v>1</v>
      </c>
      <c r="B778" s="163" t="s">
        <v>662</v>
      </c>
      <c r="C778" s="174" t="s">
        <v>647</v>
      </c>
      <c r="D778" s="68">
        <v>45806</v>
      </c>
      <c r="E778" s="66">
        <f t="shared" si="11"/>
        <v>5</v>
      </c>
      <c r="F778" s="66">
        <f t="shared" si="12"/>
        <v>2025</v>
      </c>
      <c r="G778" s="67">
        <f t="shared" si="13"/>
        <v>45778</v>
      </c>
      <c r="H778" s="26" t="s">
        <v>142</v>
      </c>
      <c r="I778" s="66" t="s">
        <v>967</v>
      </c>
      <c r="J778" s="69" t="s">
        <v>27</v>
      </c>
      <c r="K778" s="69" t="s">
        <v>612</v>
      </c>
      <c r="L778" s="69" t="s">
        <v>664</v>
      </c>
      <c r="M778" s="69" t="s">
        <v>604</v>
      </c>
      <c r="N778" s="71">
        <v>3896.59</v>
      </c>
      <c r="O778" s="74">
        <v>0</v>
      </c>
      <c r="P778" s="175">
        <f t="shared" si="14"/>
        <v>107180.42999999998</v>
      </c>
    </row>
    <row r="779" spans="1:16" ht="14.25" hidden="1" customHeight="1" outlineLevel="1">
      <c r="A779" s="64" t="s">
        <v>1</v>
      </c>
      <c r="B779" s="163" t="s">
        <v>662</v>
      </c>
      <c r="C779" s="174" t="s">
        <v>647</v>
      </c>
      <c r="D779" s="68">
        <v>45806</v>
      </c>
      <c r="E779" s="66">
        <f t="shared" si="11"/>
        <v>5</v>
      </c>
      <c r="F779" s="66">
        <f t="shared" si="12"/>
        <v>2025</v>
      </c>
      <c r="G779" s="67">
        <f t="shared" si="13"/>
        <v>45778</v>
      </c>
      <c r="H779" s="26" t="s">
        <v>281</v>
      </c>
      <c r="I779" s="66" t="s">
        <v>968</v>
      </c>
      <c r="J779" s="69" t="s">
        <v>27</v>
      </c>
      <c r="K779" s="69" t="s">
        <v>137</v>
      </c>
      <c r="L779" s="69" t="s">
        <v>666</v>
      </c>
      <c r="M779" s="69" t="s">
        <v>28</v>
      </c>
      <c r="N779" s="71">
        <v>0</v>
      </c>
      <c r="O779" s="74">
        <v>123.8</v>
      </c>
      <c r="P779" s="175">
        <f t="shared" si="14"/>
        <v>107056.62999999998</v>
      </c>
    </row>
    <row r="780" spans="1:16" ht="14.25" hidden="1" customHeight="1" outlineLevel="1">
      <c r="A780" s="64" t="s">
        <v>1</v>
      </c>
      <c r="B780" s="163" t="s">
        <v>662</v>
      </c>
      <c r="C780" s="174" t="s">
        <v>647</v>
      </c>
      <c r="D780" s="68">
        <v>45806</v>
      </c>
      <c r="E780" s="66">
        <f t="shared" si="11"/>
        <v>5</v>
      </c>
      <c r="F780" s="66">
        <f t="shared" si="12"/>
        <v>2025</v>
      </c>
      <c r="G780" s="67">
        <f t="shared" si="13"/>
        <v>45778</v>
      </c>
      <c r="H780" s="26" t="s">
        <v>51</v>
      </c>
      <c r="I780" s="66" t="s">
        <v>969</v>
      </c>
      <c r="J780" s="69" t="s">
        <v>27</v>
      </c>
      <c r="K780" s="69" t="s">
        <v>137</v>
      </c>
      <c r="L780" s="69" t="s">
        <v>666</v>
      </c>
      <c r="M780" s="69" t="s">
        <v>28</v>
      </c>
      <c r="N780" s="71">
        <v>0</v>
      </c>
      <c r="O780" s="74">
        <v>30.29</v>
      </c>
      <c r="P780" s="175">
        <f t="shared" si="14"/>
        <v>107026.33999999998</v>
      </c>
    </row>
    <row r="781" spans="1:16" ht="14.25" hidden="1" customHeight="1" outlineLevel="1">
      <c r="A781" s="64" t="s">
        <v>1</v>
      </c>
      <c r="B781" s="163" t="s">
        <v>662</v>
      </c>
      <c r="C781" s="174" t="s">
        <v>647</v>
      </c>
      <c r="D781" s="68">
        <v>45806</v>
      </c>
      <c r="E781" s="66">
        <f t="shared" si="11"/>
        <v>5</v>
      </c>
      <c r="F781" s="66">
        <f t="shared" si="12"/>
        <v>2025</v>
      </c>
      <c r="G781" s="67">
        <f t="shared" si="13"/>
        <v>45778</v>
      </c>
      <c r="H781" s="26" t="s">
        <v>970</v>
      </c>
      <c r="I781" s="66" t="s">
        <v>971</v>
      </c>
      <c r="J781" s="69" t="s">
        <v>27</v>
      </c>
      <c r="K781" s="69" t="s">
        <v>137</v>
      </c>
      <c r="L781" s="69" t="s">
        <v>666</v>
      </c>
      <c r="M781" s="69" t="s">
        <v>28</v>
      </c>
      <c r="N781" s="71">
        <v>0</v>
      </c>
      <c r="O781" s="74">
        <v>10.98</v>
      </c>
      <c r="P781" s="175">
        <f t="shared" si="14"/>
        <v>107015.35999999999</v>
      </c>
    </row>
    <row r="782" spans="1:16" ht="14.25" hidden="1" customHeight="1" outlineLevel="1">
      <c r="A782" s="64" t="s">
        <v>1</v>
      </c>
      <c r="B782" s="163" t="s">
        <v>662</v>
      </c>
      <c r="C782" s="174" t="s">
        <v>647</v>
      </c>
      <c r="D782" s="68">
        <v>45806</v>
      </c>
      <c r="E782" s="66">
        <f t="shared" si="11"/>
        <v>5</v>
      </c>
      <c r="F782" s="66">
        <f t="shared" si="12"/>
        <v>2025</v>
      </c>
      <c r="G782" s="67">
        <f t="shared" si="13"/>
        <v>45778</v>
      </c>
      <c r="H782" s="26" t="s">
        <v>281</v>
      </c>
      <c r="I782" s="66" t="s">
        <v>972</v>
      </c>
      <c r="J782" s="69" t="s">
        <v>27</v>
      </c>
      <c r="K782" s="69" t="s">
        <v>137</v>
      </c>
      <c r="L782" s="69" t="s">
        <v>666</v>
      </c>
      <c r="M782" s="69" t="s">
        <v>28</v>
      </c>
      <c r="N782" s="71">
        <v>0</v>
      </c>
      <c r="O782" s="74">
        <v>10.98</v>
      </c>
      <c r="P782" s="175">
        <f t="shared" si="14"/>
        <v>107004.37999999999</v>
      </c>
    </row>
    <row r="783" spans="1:16" ht="14.25" hidden="1" customHeight="1" outlineLevel="1">
      <c r="A783" s="64" t="s">
        <v>1</v>
      </c>
      <c r="B783" s="163" t="s">
        <v>662</v>
      </c>
      <c r="C783" s="174" t="s">
        <v>647</v>
      </c>
      <c r="D783" s="68">
        <v>45806</v>
      </c>
      <c r="E783" s="66">
        <f t="shared" si="11"/>
        <v>5</v>
      </c>
      <c r="F783" s="66">
        <f t="shared" si="12"/>
        <v>2025</v>
      </c>
      <c r="G783" s="67">
        <f t="shared" si="13"/>
        <v>45778</v>
      </c>
      <c r="H783" s="26" t="s">
        <v>281</v>
      </c>
      <c r="I783" s="66" t="s">
        <v>973</v>
      </c>
      <c r="J783" s="69" t="s">
        <v>27</v>
      </c>
      <c r="K783" s="69" t="s">
        <v>137</v>
      </c>
      <c r="L783" s="69" t="s">
        <v>666</v>
      </c>
      <c r="M783" s="69" t="s">
        <v>28</v>
      </c>
      <c r="N783" s="71">
        <v>0</v>
      </c>
      <c r="O783" s="74">
        <v>10.98</v>
      </c>
      <c r="P783" s="175">
        <f t="shared" si="14"/>
        <v>106993.4</v>
      </c>
    </row>
    <row r="784" spans="1:16" ht="14.25" hidden="1" customHeight="1" outlineLevel="1">
      <c r="A784" s="64" t="s">
        <v>1</v>
      </c>
      <c r="B784" s="163" t="s">
        <v>662</v>
      </c>
      <c r="C784" s="174" t="s">
        <v>647</v>
      </c>
      <c r="D784" s="68">
        <v>45806</v>
      </c>
      <c r="E784" s="66">
        <f t="shared" si="11"/>
        <v>5</v>
      </c>
      <c r="F784" s="66">
        <f t="shared" si="12"/>
        <v>2025</v>
      </c>
      <c r="G784" s="67">
        <f t="shared" si="13"/>
        <v>45778</v>
      </c>
      <c r="H784" s="26" t="s">
        <v>281</v>
      </c>
      <c r="I784" s="66" t="s">
        <v>974</v>
      </c>
      <c r="J784" s="69" t="s">
        <v>27</v>
      </c>
      <c r="K784" s="69" t="s">
        <v>137</v>
      </c>
      <c r="L784" s="69" t="s">
        <v>666</v>
      </c>
      <c r="M784" s="69" t="s">
        <v>28</v>
      </c>
      <c r="N784" s="71">
        <v>0</v>
      </c>
      <c r="O784" s="74">
        <v>10.98</v>
      </c>
      <c r="P784" s="175">
        <f t="shared" si="14"/>
        <v>106982.42</v>
      </c>
    </row>
    <row r="785" spans="1:16" ht="14.25" hidden="1" customHeight="1" outlineLevel="1">
      <c r="A785" s="64" t="s">
        <v>1</v>
      </c>
      <c r="B785" s="163" t="s">
        <v>662</v>
      </c>
      <c r="C785" s="174" t="s">
        <v>647</v>
      </c>
      <c r="D785" s="68">
        <v>45806</v>
      </c>
      <c r="E785" s="66">
        <f t="shared" si="11"/>
        <v>5</v>
      </c>
      <c r="F785" s="66">
        <f t="shared" si="12"/>
        <v>2025</v>
      </c>
      <c r="G785" s="67">
        <f t="shared" si="13"/>
        <v>45778</v>
      </c>
      <c r="H785" s="26" t="s">
        <v>281</v>
      </c>
      <c r="I785" s="66" t="s">
        <v>975</v>
      </c>
      <c r="J785" s="69" t="s">
        <v>27</v>
      </c>
      <c r="K785" s="69" t="s">
        <v>137</v>
      </c>
      <c r="L785" s="69" t="s">
        <v>666</v>
      </c>
      <c r="M785" s="69" t="s">
        <v>28</v>
      </c>
      <c r="N785" s="71">
        <v>0</v>
      </c>
      <c r="O785" s="74">
        <v>10.98</v>
      </c>
      <c r="P785" s="175">
        <f t="shared" si="14"/>
        <v>106971.44</v>
      </c>
    </row>
    <row r="786" spans="1:16" ht="14.25" hidden="1" customHeight="1" outlineLevel="1">
      <c r="A786" s="64" t="s">
        <v>1</v>
      </c>
      <c r="B786" s="163" t="s">
        <v>662</v>
      </c>
      <c r="C786" s="174" t="s">
        <v>647</v>
      </c>
      <c r="D786" s="68">
        <v>45807</v>
      </c>
      <c r="E786" s="66">
        <f t="shared" si="11"/>
        <v>5</v>
      </c>
      <c r="F786" s="66">
        <f t="shared" si="12"/>
        <v>2025</v>
      </c>
      <c r="G786" s="67">
        <f t="shared" si="13"/>
        <v>45778</v>
      </c>
      <c r="H786" s="26" t="s">
        <v>730</v>
      </c>
      <c r="I786" s="66" t="s">
        <v>976</v>
      </c>
      <c r="J786" s="69" t="s">
        <v>27</v>
      </c>
      <c r="K786" s="69" t="s">
        <v>137</v>
      </c>
      <c r="L786" s="69" t="s">
        <v>666</v>
      </c>
      <c r="M786" s="69" t="s">
        <v>604</v>
      </c>
      <c r="N786" s="71">
        <v>14700</v>
      </c>
      <c r="O786" s="74">
        <v>0</v>
      </c>
      <c r="P786" s="175">
        <f t="shared" si="14"/>
        <v>121671.44</v>
      </c>
    </row>
    <row r="787" spans="1:16" ht="14.25" hidden="1" customHeight="1" outlineLevel="1">
      <c r="A787" s="64" t="s">
        <v>1</v>
      </c>
      <c r="B787" s="163" t="s">
        <v>662</v>
      </c>
      <c r="C787" s="174" t="s">
        <v>647</v>
      </c>
      <c r="D787" s="68">
        <v>45807</v>
      </c>
      <c r="E787" s="66">
        <f t="shared" si="11"/>
        <v>5</v>
      </c>
      <c r="F787" s="66">
        <f t="shared" si="12"/>
        <v>2025</v>
      </c>
      <c r="G787" s="67">
        <f t="shared" si="13"/>
        <v>45778</v>
      </c>
      <c r="H787" s="26" t="s">
        <v>142</v>
      </c>
      <c r="I787" s="66" t="s">
        <v>977</v>
      </c>
      <c r="J787" s="69" t="s">
        <v>27</v>
      </c>
      <c r="K787" s="69" t="s">
        <v>137</v>
      </c>
      <c r="L787" s="69" t="s">
        <v>664</v>
      </c>
      <c r="M787" s="69" t="s">
        <v>604</v>
      </c>
      <c r="N787" s="71">
        <v>3945.6</v>
      </c>
      <c r="O787" s="74">
        <v>0</v>
      </c>
      <c r="P787" s="175">
        <f t="shared" si="14"/>
        <v>125617.04000000001</v>
      </c>
    </row>
    <row r="788" spans="1:16" ht="14.25" hidden="1" customHeight="1" outlineLevel="1">
      <c r="A788" s="64" t="s">
        <v>1</v>
      </c>
      <c r="B788" s="163" t="s">
        <v>662</v>
      </c>
      <c r="C788" s="174" t="s">
        <v>647</v>
      </c>
      <c r="D788" s="68">
        <v>45807</v>
      </c>
      <c r="E788" s="66">
        <f t="shared" ref="E788:E1042" si="15">MONTH(D788)</f>
        <v>5</v>
      </c>
      <c r="F788" s="66">
        <f t="shared" ref="F788:F1042" si="16">YEAR(D788)</f>
        <v>2025</v>
      </c>
      <c r="G788" s="67">
        <f t="shared" ref="G788:G1042" si="17">(E788&amp;"/"&amp;F788)*1</f>
        <v>45778</v>
      </c>
      <c r="H788" s="26" t="s">
        <v>138</v>
      </c>
      <c r="I788" s="66" t="s">
        <v>139</v>
      </c>
      <c r="J788" s="69" t="s">
        <v>27</v>
      </c>
      <c r="K788" s="69" t="s">
        <v>137</v>
      </c>
      <c r="L788" s="69" t="s">
        <v>664</v>
      </c>
      <c r="M788" s="69" t="s">
        <v>604</v>
      </c>
      <c r="N788" s="71">
        <v>1.73</v>
      </c>
      <c r="O788" s="74">
        <v>0</v>
      </c>
      <c r="P788" s="175">
        <f t="shared" si="14"/>
        <v>125618.77</v>
      </c>
    </row>
    <row r="789" spans="1:16" ht="14.25" hidden="1" customHeight="1" outlineLevel="1">
      <c r="A789" s="64" t="s">
        <v>1</v>
      </c>
      <c r="B789" s="163" t="s">
        <v>662</v>
      </c>
      <c r="C789" s="174" t="s">
        <v>647</v>
      </c>
      <c r="D789" s="68">
        <v>45807</v>
      </c>
      <c r="E789" s="66">
        <f t="shared" si="15"/>
        <v>5</v>
      </c>
      <c r="F789" s="66">
        <f t="shared" si="16"/>
        <v>2025</v>
      </c>
      <c r="G789" s="67">
        <f t="shared" si="17"/>
        <v>45778</v>
      </c>
      <c r="H789" s="26" t="s">
        <v>138</v>
      </c>
      <c r="I789" s="66" t="s">
        <v>139</v>
      </c>
      <c r="J789" s="69" t="s">
        <v>27</v>
      </c>
      <c r="K789" s="69" t="s">
        <v>137</v>
      </c>
      <c r="L789" s="69" t="s">
        <v>664</v>
      </c>
      <c r="M789" s="69" t="s">
        <v>604</v>
      </c>
      <c r="N789" s="71">
        <v>0.9</v>
      </c>
      <c r="O789" s="74">
        <v>0</v>
      </c>
      <c r="P789" s="175">
        <f t="shared" ref="P789:P1043" si="18">P788+N789-O789</f>
        <v>125619.67</v>
      </c>
    </row>
    <row r="790" spans="1:16" ht="14.25" hidden="1" customHeight="1" outlineLevel="1">
      <c r="A790" s="64" t="s">
        <v>1</v>
      </c>
      <c r="B790" s="163" t="s">
        <v>662</v>
      </c>
      <c r="C790" s="174" t="s">
        <v>647</v>
      </c>
      <c r="D790" s="68">
        <v>45807</v>
      </c>
      <c r="E790" s="66">
        <f t="shared" si="15"/>
        <v>5</v>
      </c>
      <c r="F790" s="66">
        <f t="shared" si="16"/>
        <v>2025</v>
      </c>
      <c r="G790" s="67">
        <f t="shared" si="17"/>
        <v>45778</v>
      </c>
      <c r="H790" s="26" t="s">
        <v>891</v>
      </c>
      <c r="I790" s="66" t="s">
        <v>828</v>
      </c>
      <c r="J790" s="69" t="s">
        <v>27</v>
      </c>
      <c r="K790" s="69" t="s">
        <v>137</v>
      </c>
      <c r="L790" s="69" t="s">
        <v>666</v>
      </c>
      <c r="M790" s="69" t="s">
        <v>28</v>
      </c>
      <c r="N790" s="71">
        <v>0</v>
      </c>
      <c r="O790" s="74">
        <v>2000</v>
      </c>
      <c r="P790" s="175">
        <f t="shared" si="18"/>
        <v>123619.67</v>
      </c>
    </row>
    <row r="791" spans="1:16" ht="14.25" hidden="1" customHeight="1" outlineLevel="1">
      <c r="A791" s="64" t="s">
        <v>1</v>
      </c>
      <c r="B791" s="163" t="s">
        <v>662</v>
      </c>
      <c r="C791" s="174" t="s">
        <v>647</v>
      </c>
      <c r="D791" s="68">
        <v>45807</v>
      </c>
      <c r="E791" s="66">
        <f t="shared" si="15"/>
        <v>5</v>
      </c>
      <c r="F791" s="66">
        <f t="shared" si="16"/>
        <v>2025</v>
      </c>
      <c r="G791" s="67">
        <f t="shared" si="17"/>
        <v>45778</v>
      </c>
      <c r="H791" s="26" t="s">
        <v>891</v>
      </c>
      <c r="I791" s="66" t="s">
        <v>336</v>
      </c>
      <c r="J791" s="69" t="s">
        <v>27</v>
      </c>
      <c r="K791" s="69" t="s">
        <v>137</v>
      </c>
      <c r="L791" s="69" t="s">
        <v>666</v>
      </c>
      <c r="M791" s="69" t="s">
        <v>28</v>
      </c>
      <c r="N791" s="71">
        <v>0</v>
      </c>
      <c r="O791" s="74">
        <v>3186</v>
      </c>
      <c r="P791" s="175">
        <f t="shared" si="18"/>
        <v>120433.67</v>
      </c>
    </row>
    <row r="792" spans="1:16" ht="14.25" hidden="1" customHeight="1" outlineLevel="1">
      <c r="A792" s="64" t="s">
        <v>1</v>
      </c>
      <c r="B792" s="163" t="s">
        <v>662</v>
      </c>
      <c r="C792" s="174" t="s">
        <v>647</v>
      </c>
      <c r="D792" s="68">
        <v>45807</v>
      </c>
      <c r="E792" s="66">
        <f t="shared" si="15"/>
        <v>5</v>
      </c>
      <c r="F792" s="66">
        <f t="shared" si="16"/>
        <v>2025</v>
      </c>
      <c r="G792" s="67">
        <f t="shared" si="17"/>
        <v>45778</v>
      </c>
      <c r="H792" s="26" t="s">
        <v>891</v>
      </c>
      <c r="I792" s="66" t="s">
        <v>892</v>
      </c>
      <c r="J792" s="69" t="s">
        <v>27</v>
      </c>
      <c r="K792" s="69" t="s">
        <v>137</v>
      </c>
      <c r="L792" s="69" t="s">
        <v>666</v>
      </c>
      <c r="M792" s="69" t="s">
        <v>28</v>
      </c>
      <c r="N792" s="71">
        <v>0</v>
      </c>
      <c r="O792" s="74">
        <v>3500</v>
      </c>
      <c r="P792" s="175">
        <f t="shared" si="18"/>
        <v>116933.67</v>
      </c>
    </row>
    <row r="793" spans="1:16" ht="14.25" hidden="1" customHeight="1" outlineLevel="1">
      <c r="A793" s="64" t="s">
        <v>1</v>
      </c>
      <c r="B793" s="163" t="s">
        <v>662</v>
      </c>
      <c r="C793" s="174" t="s">
        <v>647</v>
      </c>
      <c r="D793" s="68">
        <v>45807</v>
      </c>
      <c r="E793" s="66">
        <f t="shared" si="15"/>
        <v>5</v>
      </c>
      <c r="F793" s="66">
        <f t="shared" si="16"/>
        <v>2025</v>
      </c>
      <c r="G793" s="67">
        <f t="shared" si="17"/>
        <v>45778</v>
      </c>
      <c r="H793" s="26" t="s">
        <v>43</v>
      </c>
      <c r="I793" s="66" t="s">
        <v>255</v>
      </c>
      <c r="J793" s="69" t="s">
        <v>27</v>
      </c>
      <c r="K793" s="69" t="s">
        <v>137</v>
      </c>
      <c r="L793" s="69" t="s">
        <v>666</v>
      </c>
      <c r="M793" s="69" t="s">
        <v>28</v>
      </c>
      <c r="N793" s="71">
        <v>0</v>
      </c>
      <c r="O793" s="74">
        <v>89.81</v>
      </c>
      <c r="P793" s="175">
        <f t="shared" si="18"/>
        <v>116843.86</v>
      </c>
    </row>
    <row r="794" spans="1:16" ht="14.25" hidden="1" customHeight="1" outlineLevel="1">
      <c r="A794" s="64" t="s">
        <v>1</v>
      </c>
      <c r="B794" s="163" t="s">
        <v>662</v>
      </c>
      <c r="C794" s="174" t="s">
        <v>647</v>
      </c>
      <c r="D794" s="68">
        <v>45807</v>
      </c>
      <c r="E794" s="66">
        <f t="shared" si="15"/>
        <v>5</v>
      </c>
      <c r="F794" s="66">
        <f t="shared" si="16"/>
        <v>2025</v>
      </c>
      <c r="G794" s="67">
        <f t="shared" si="17"/>
        <v>45778</v>
      </c>
      <c r="H794" s="26" t="s">
        <v>43</v>
      </c>
      <c r="I794" s="66" t="s">
        <v>978</v>
      </c>
      <c r="J794" s="69" t="s">
        <v>27</v>
      </c>
      <c r="K794" s="69" t="s">
        <v>137</v>
      </c>
      <c r="L794" s="69" t="s">
        <v>666</v>
      </c>
      <c r="M794" s="69" t="s">
        <v>28</v>
      </c>
      <c r="N794" s="71">
        <v>0</v>
      </c>
      <c r="O794" s="74">
        <v>4410</v>
      </c>
      <c r="P794" s="175">
        <f t="shared" si="18"/>
        <v>112433.86</v>
      </c>
    </row>
    <row r="795" spans="1:16" ht="14.25" hidden="1" customHeight="1" outlineLevel="1">
      <c r="A795" s="64" t="s">
        <v>1</v>
      </c>
      <c r="B795" s="163" t="s">
        <v>662</v>
      </c>
      <c r="C795" s="174" t="s">
        <v>647</v>
      </c>
      <c r="D795" s="68">
        <v>45807</v>
      </c>
      <c r="E795" s="66">
        <f t="shared" si="15"/>
        <v>5</v>
      </c>
      <c r="F795" s="66">
        <f t="shared" si="16"/>
        <v>2025</v>
      </c>
      <c r="G795" s="67">
        <f t="shared" si="17"/>
        <v>45778</v>
      </c>
      <c r="H795" s="26" t="s">
        <v>43</v>
      </c>
      <c r="I795" s="66" t="s">
        <v>282</v>
      </c>
      <c r="J795" s="69" t="s">
        <v>27</v>
      </c>
      <c r="K795" s="69" t="s">
        <v>137</v>
      </c>
      <c r="L795" s="69" t="s">
        <v>666</v>
      </c>
      <c r="M795" s="69" t="s">
        <v>28</v>
      </c>
      <c r="N795" s="71">
        <v>0</v>
      </c>
      <c r="O795" s="74">
        <v>2889.09</v>
      </c>
      <c r="P795" s="175">
        <f t="shared" si="18"/>
        <v>109544.77</v>
      </c>
    </row>
    <row r="796" spans="1:16" ht="14.25" hidden="1" customHeight="1" outlineLevel="1">
      <c r="A796" s="64" t="s">
        <v>1</v>
      </c>
      <c r="B796" s="163" t="s">
        <v>662</v>
      </c>
      <c r="C796" s="174" t="s">
        <v>647</v>
      </c>
      <c r="D796" s="68">
        <v>45807</v>
      </c>
      <c r="E796" s="66">
        <f t="shared" si="15"/>
        <v>5</v>
      </c>
      <c r="F796" s="66">
        <f t="shared" si="16"/>
        <v>2025</v>
      </c>
      <c r="G796" s="67">
        <f t="shared" si="17"/>
        <v>45778</v>
      </c>
      <c r="H796" s="26" t="s">
        <v>43</v>
      </c>
      <c r="I796" s="66" t="s">
        <v>283</v>
      </c>
      <c r="J796" s="69" t="s">
        <v>27</v>
      </c>
      <c r="K796" s="69" t="s">
        <v>137</v>
      </c>
      <c r="L796" s="69" t="s">
        <v>666</v>
      </c>
      <c r="M796" s="69" t="s">
        <v>28</v>
      </c>
      <c r="N796" s="71">
        <v>0</v>
      </c>
      <c r="O796" s="74">
        <v>2561.73</v>
      </c>
      <c r="P796" s="175">
        <f t="shared" si="18"/>
        <v>106983.04000000001</v>
      </c>
    </row>
    <row r="797" spans="1:16" ht="14.25" hidden="1" customHeight="1" outlineLevel="1">
      <c r="A797" s="64" t="s">
        <v>1</v>
      </c>
      <c r="B797" s="163" t="s">
        <v>662</v>
      </c>
      <c r="C797" s="174" t="s">
        <v>647</v>
      </c>
      <c r="D797" s="68">
        <v>45807</v>
      </c>
      <c r="E797" s="66">
        <f t="shared" si="15"/>
        <v>5</v>
      </c>
      <c r="F797" s="66">
        <f t="shared" si="16"/>
        <v>2025</v>
      </c>
      <c r="G797" s="67">
        <f t="shared" si="17"/>
        <v>45778</v>
      </c>
      <c r="H797" s="26" t="s">
        <v>43</v>
      </c>
      <c r="I797" s="66" t="s">
        <v>284</v>
      </c>
      <c r="J797" s="69" t="s">
        <v>27</v>
      </c>
      <c r="K797" s="69" t="s">
        <v>137</v>
      </c>
      <c r="L797" s="69" t="s">
        <v>666</v>
      </c>
      <c r="M797" s="69" t="s">
        <v>28</v>
      </c>
      <c r="N797" s="71">
        <v>0</v>
      </c>
      <c r="O797" s="74">
        <v>2062.33</v>
      </c>
      <c r="P797" s="175">
        <f t="shared" si="18"/>
        <v>104920.71</v>
      </c>
    </row>
    <row r="798" spans="1:16" ht="14.25" hidden="1" customHeight="1" outlineLevel="1">
      <c r="A798" s="64" t="s">
        <v>1</v>
      </c>
      <c r="B798" s="163" t="s">
        <v>662</v>
      </c>
      <c r="C798" s="174" t="s">
        <v>647</v>
      </c>
      <c r="D798" s="68">
        <v>45807</v>
      </c>
      <c r="E798" s="66">
        <f t="shared" si="15"/>
        <v>5</v>
      </c>
      <c r="F798" s="66">
        <f t="shared" si="16"/>
        <v>2025</v>
      </c>
      <c r="G798" s="67">
        <f t="shared" si="17"/>
        <v>45778</v>
      </c>
      <c r="H798" s="26" t="s">
        <v>43</v>
      </c>
      <c r="I798" s="66" t="s">
        <v>284</v>
      </c>
      <c r="J798" s="69" t="s">
        <v>27</v>
      </c>
      <c r="K798" s="69" t="s">
        <v>137</v>
      </c>
      <c r="L798" s="69" t="s">
        <v>666</v>
      </c>
      <c r="M798" s="69" t="s">
        <v>28</v>
      </c>
      <c r="N798" s="71">
        <v>0</v>
      </c>
      <c r="O798" s="74">
        <v>1642.45</v>
      </c>
      <c r="P798" s="175">
        <f t="shared" si="18"/>
        <v>103278.26000000001</v>
      </c>
    </row>
    <row r="799" spans="1:16" ht="14.25" hidden="1" customHeight="1" outlineLevel="1">
      <c r="A799" s="64" t="s">
        <v>1</v>
      </c>
      <c r="B799" s="163" t="s">
        <v>662</v>
      </c>
      <c r="C799" s="174" t="s">
        <v>647</v>
      </c>
      <c r="D799" s="68">
        <v>45807</v>
      </c>
      <c r="E799" s="66">
        <f t="shared" si="15"/>
        <v>5</v>
      </c>
      <c r="F799" s="66">
        <f t="shared" si="16"/>
        <v>2025</v>
      </c>
      <c r="G799" s="67">
        <f t="shared" si="17"/>
        <v>45778</v>
      </c>
      <c r="H799" s="26" t="s">
        <v>43</v>
      </c>
      <c r="I799" s="66" t="s">
        <v>685</v>
      </c>
      <c r="J799" s="69" t="s">
        <v>27</v>
      </c>
      <c r="K799" s="69" t="s">
        <v>137</v>
      </c>
      <c r="L799" s="69" t="s">
        <v>666</v>
      </c>
      <c r="M799" s="69" t="s">
        <v>28</v>
      </c>
      <c r="N799" s="71">
        <v>0</v>
      </c>
      <c r="O799" s="74">
        <v>41.04</v>
      </c>
      <c r="P799" s="175">
        <f t="shared" si="18"/>
        <v>103237.22000000002</v>
      </c>
    </row>
    <row r="800" spans="1:16" ht="14.25" hidden="1" customHeight="1" outlineLevel="1">
      <c r="A800" s="64" t="s">
        <v>1</v>
      </c>
      <c r="B800" s="163" t="s">
        <v>662</v>
      </c>
      <c r="C800" s="174" t="s">
        <v>647</v>
      </c>
      <c r="D800" s="68">
        <v>45807</v>
      </c>
      <c r="E800" s="66">
        <f t="shared" si="15"/>
        <v>5</v>
      </c>
      <c r="F800" s="66">
        <f t="shared" si="16"/>
        <v>2025</v>
      </c>
      <c r="G800" s="67">
        <f t="shared" si="17"/>
        <v>45778</v>
      </c>
      <c r="H800" s="26" t="s">
        <v>43</v>
      </c>
      <c r="I800" s="66" t="s">
        <v>686</v>
      </c>
      <c r="J800" s="69" t="s">
        <v>27</v>
      </c>
      <c r="K800" s="69" t="s">
        <v>137</v>
      </c>
      <c r="L800" s="69" t="s">
        <v>666</v>
      </c>
      <c r="M800" s="69" t="s">
        <v>28</v>
      </c>
      <c r="N800" s="71">
        <v>0</v>
      </c>
      <c r="O800" s="74">
        <v>5305.51</v>
      </c>
      <c r="P800" s="175">
        <f t="shared" si="18"/>
        <v>97931.710000000021</v>
      </c>
    </row>
    <row r="801" spans="1:16" ht="14.25" hidden="1" customHeight="1" outlineLevel="1">
      <c r="A801" s="64" t="s">
        <v>1</v>
      </c>
      <c r="B801" s="163" t="s">
        <v>662</v>
      </c>
      <c r="C801" s="174" t="s">
        <v>647</v>
      </c>
      <c r="D801" s="68">
        <v>45807</v>
      </c>
      <c r="E801" s="66">
        <f t="shared" si="15"/>
        <v>5</v>
      </c>
      <c r="F801" s="66">
        <f t="shared" si="16"/>
        <v>2025</v>
      </c>
      <c r="G801" s="67">
        <f t="shared" si="17"/>
        <v>45778</v>
      </c>
      <c r="H801" s="26" t="s">
        <v>43</v>
      </c>
      <c r="I801" s="66" t="s">
        <v>286</v>
      </c>
      <c r="J801" s="69" t="s">
        <v>27</v>
      </c>
      <c r="K801" s="69" t="s">
        <v>137</v>
      </c>
      <c r="L801" s="69" t="s">
        <v>666</v>
      </c>
      <c r="M801" s="69" t="s">
        <v>28</v>
      </c>
      <c r="N801" s="71">
        <v>0</v>
      </c>
      <c r="O801" s="74">
        <v>1748.34</v>
      </c>
      <c r="P801" s="175">
        <f t="shared" si="18"/>
        <v>96183.370000000024</v>
      </c>
    </row>
    <row r="802" spans="1:16" ht="14.25" hidden="1" customHeight="1" outlineLevel="1">
      <c r="A802" s="64" t="s">
        <v>1</v>
      </c>
      <c r="B802" s="163" t="s">
        <v>662</v>
      </c>
      <c r="C802" s="174" t="s">
        <v>647</v>
      </c>
      <c r="D802" s="68">
        <v>45807</v>
      </c>
      <c r="E802" s="66">
        <f t="shared" si="15"/>
        <v>5</v>
      </c>
      <c r="F802" s="66">
        <f t="shared" si="16"/>
        <v>2025</v>
      </c>
      <c r="G802" s="67">
        <f t="shared" si="17"/>
        <v>45778</v>
      </c>
      <c r="H802" s="26" t="s">
        <v>43</v>
      </c>
      <c r="I802" s="66" t="s">
        <v>829</v>
      </c>
      <c r="J802" s="69" t="s">
        <v>27</v>
      </c>
      <c r="K802" s="69" t="s">
        <v>137</v>
      </c>
      <c r="L802" s="69" t="s">
        <v>666</v>
      </c>
      <c r="M802" s="69" t="s">
        <v>28</v>
      </c>
      <c r="N802" s="71">
        <v>0</v>
      </c>
      <c r="O802" s="74">
        <v>3896.59</v>
      </c>
      <c r="P802" s="175">
        <f t="shared" si="18"/>
        <v>92286.780000000028</v>
      </c>
    </row>
    <row r="803" spans="1:16" ht="14.25" hidden="1" customHeight="1" outlineLevel="1">
      <c r="A803" s="64" t="s">
        <v>1</v>
      </c>
      <c r="B803" s="163" t="s">
        <v>662</v>
      </c>
      <c r="C803" s="174" t="s">
        <v>647</v>
      </c>
      <c r="D803" s="68">
        <v>45807</v>
      </c>
      <c r="E803" s="66">
        <f t="shared" si="15"/>
        <v>5</v>
      </c>
      <c r="F803" s="66">
        <f t="shared" si="16"/>
        <v>2025</v>
      </c>
      <c r="G803" s="67">
        <f t="shared" si="17"/>
        <v>45778</v>
      </c>
      <c r="H803" s="26" t="s">
        <v>43</v>
      </c>
      <c r="I803" s="66" t="s">
        <v>689</v>
      </c>
      <c r="J803" s="69" t="s">
        <v>27</v>
      </c>
      <c r="K803" s="69" t="s">
        <v>137</v>
      </c>
      <c r="L803" s="69" t="s">
        <v>666</v>
      </c>
      <c r="M803" s="69" t="s">
        <v>28</v>
      </c>
      <c r="N803" s="71">
        <v>0</v>
      </c>
      <c r="O803" s="74">
        <v>1020.7</v>
      </c>
      <c r="P803" s="175">
        <f t="shared" si="18"/>
        <v>91266.080000000031</v>
      </c>
    </row>
    <row r="804" spans="1:16" ht="14.25" hidden="1" customHeight="1" outlineLevel="1">
      <c r="A804" s="64" t="s">
        <v>1</v>
      </c>
      <c r="B804" s="163" t="s">
        <v>662</v>
      </c>
      <c r="C804" s="174" t="s">
        <v>647</v>
      </c>
      <c r="D804" s="68">
        <v>45807</v>
      </c>
      <c r="E804" s="66">
        <f t="shared" si="15"/>
        <v>5</v>
      </c>
      <c r="F804" s="66">
        <f t="shared" si="16"/>
        <v>2025</v>
      </c>
      <c r="G804" s="67">
        <f t="shared" si="17"/>
        <v>45778</v>
      </c>
      <c r="H804" s="26" t="s">
        <v>43</v>
      </c>
      <c r="I804" s="66" t="s">
        <v>261</v>
      </c>
      <c r="J804" s="69" t="s">
        <v>27</v>
      </c>
      <c r="K804" s="69" t="s">
        <v>137</v>
      </c>
      <c r="L804" s="69" t="s">
        <v>666</v>
      </c>
      <c r="M804" s="69" t="s">
        <v>28</v>
      </c>
      <c r="N804" s="71">
        <v>0</v>
      </c>
      <c r="O804" s="74">
        <v>1379.2</v>
      </c>
      <c r="P804" s="175">
        <f t="shared" si="18"/>
        <v>89886.880000000034</v>
      </c>
    </row>
    <row r="805" spans="1:16" ht="14.25" hidden="1" customHeight="1" outlineLevel="1">
      <c r="A805" s="64" t="s">
        <v>1</v>
      </c>
      <c r="B805" s="163" t="s">
        <v>662</v>
      </c>
      <c r="C805" s="174" t="s">
        <v>647</v>
      </c>
      <c r="D805" s="68">
        <v>45807</v>
      </c>
      <c r="E805" s="66">
        <f t="shared" si="15"/>
        <v>5</v>
      </c>
      <c r="F805" s="66">
        <f t="shared" si="16"/>
        <v>2025</v>
      </c>
      <c r="G805" s="67">
        <f t="shared" si="17"/>
        <v>45778</v>
      </c>
      <c r="H805" s="26" t="s">
        <v>43</v>
      </c>
      <c r="I805" s="66" t="s">
        <v>288</v>
      </c>
      <c r="J805" s="69" t="s">
        <v>27</v>
      </c>
      <c r="K805" s="69" t="s">
        <v>137</v>
      </c>
      <c r="L805" s="69" t="s">
        <v>666</v>
      </c>
      <c r="M805" s="69" t="s">
        <v>28</v>
      </c>
      <c r="N805" s="71">
        <v>0</v>
      </c>
      <c r="O805" s="74">
        <v>4215.0600000000004</v>
      </c>
      <c r="P805" s="175">
        <f t="shared" si="18"/>
        <v>85671.820000000036</v>
      </c>
    </row>
    <row r="806" spans="1:16" ht="14.25" hidden="1" customHeight="1" outlineLevel="1">
      <c r="A806" s="64" t="s">
        <v>1</v>
      </c>
      <c r="B806" s="163" t="s">
        <v>662</v>
      </c>
      <c r="C806" s="174" t="s">
        <v>647</v>
      </c>
      <c r="D806" s="68">
        <v>45807</v>
      </c>
      <c r="E806" s="66">
        <f t="shared" si="15"/>
        <v>5</v>
      </c>
      <c r="F806" s="66">
        <f t="shared" si="16"/>
        <v>2025</v>
      </c>
      <c r="G806" s="67">
        <f t="shared" si="17"/>
        <v>45778</v>
      </c>
      <c r="H806" s="26" t="s">
        <v>43</v>
      </c>
      <c r="I806" s="66" t="s">
        <v>263</v>
      </c>
      <c r="J806" s="69" t="s">
        <v>27</v>
      </c>
      <c r="K806" s="69" t="s">
        <v>137</v>
      </c>
      <c r="L806" s="69" t="s">
        <v>666</v>
      </c>
      <c r="M806" s="69" t="s">
        <v>28</v>
      </c>
      <c r="N806" s="71">
        <v>0</v>
      </c>
      <c r="O806" s="74">
        <v>1008.23</v>
      </c>
      <c r="P806" s="175">
        <f t="shared" si="18"/>
        <v>84663.59000000004</v>
      </c>
    </row>
    <row r="807" spans="1:16" ht="14.25" hidden="1" customHeight="1" outlineLevel="1">
      <c r="A807" s="64" t="s">
        <v>1</v>
      </c>
      <c r="B807" s="163" t="s">
        <v>662</v>
      </c>
      <c r="C807" s="174" t="s">
        <v>647</v>
      </c>
      <c r="D807" s="68">
        <v>45807</v>
      </c>
      <c r="E807" s="66">
        <f t="shared" si="15"/>
        <v>5</v>
      </c>
      <c r="F807" s="66">
        <f t="shared" si="16"/>
        <v>2025</v>
      </c>
      <c r="G807" s="67">
        <f t="shared" si="17"/>
        <v>45778</v>
      </c>
      <c r="H807" s="26" t="s">
        <v>43</v>
      </c>
      <c r="I807" s="66" t="s">
        <v>267</v>
      </c>
      <c r="J807" s="69" t="s">
        <v>27</v>
      </c>
      <c r="K807" s="69" t="s">
        <v>137</v>
      </c>
      <c r="L807" s="69" t="s">
        <v>666</v>
      </c>
      <c r="M807" s="69" t="s">
        <v>28</v>
      </c>
      <c r="N807" s="71">
        <v>0</v>
      </c>
      <c r="O807" s="74">
        <v>626.36</v>
      </c>
      <c r="P807" s="175">
        <f t="shared" si="18"/>
        <v>84037.23000000004</v>
      </c>
    </row>
    <row r="808" spans="1:16" ht="14.25" hidden="1" customHeight="1" outlineLevel="1">
      <c r="A808" s="64" t="s">
        <v>1</v>
      </c>
      <c r="B808" s="163" t="s">
        <v>662</v>
      </c>
      <c r="C808" s="174" t="s">
        <v>647</v>
      </c>
      <c r="D808" s="68">
        <v>45807</v>
      </c>
      <c r="E808" s="66">
        <f t="shared" si="15"/>
        <v>5</v>
      </c>
      <c r="F808" s="66">
        <f t="shared" si="16"/>
        <v>2025</v>
      </c>
      <c r="G808" s="67">
        <f t="shared" si="17"/>
        <v>45778</v>
      </c>
      <c r="H808" s="26" t="s">
        <v>43</v>
      </c>
      <c r="I808" s="66" t="s">
        <v>750</v>
      </c>
      <c r="J808" s="69" t="s">
        <v>27</v>
      </c>
      <c r="K808" s="69" t="s">
        <v>137</v>
      </c>
      <c r="L808" s="69" t="s">
        <v>666</v>
      </c>
      <c r="M808" s="69" t="s">
        <v>28</v>
      </c>
      <c r="N808" s="71">
        <v>0</v>
      </c>
      <c r="O808" s="74">
        <v>1735.65</v>
      </c>
      <c r="P808" s="175">
        <f t="shared" si="18"/>
        <v>82301.580000000045</v>
      </c>
    </row>
    <row r="809" spans="1:16" ht="14.25" hidden="1" customHeight="1" outlineLevel="1">
      <c r="A809" s="64" t="s">
        <v>1</v>
      </c>
      <c r="B809" s="163" t="s">
        <v>662</v>
      </c>
      <c r="C809" s="174" t="s">
        <v>647</v>
      </c>
      <c r="D809" s="68">
        <v>45807</v>
      </c>
      <c r="E809" s="66">
        <f t="shared" si="15"/>
        <v>5</v>
      </c>
      <c r="F809" s="66">
        <f t="shared" si="16"/>
        <v>2025</v>
      </c>
      <c r="G809" s="67">
        <f t="shared" si="17"/>
        <v>45778</v>
      </c>
      <c r="H809" s="26" t="s">
        <v>43</v>
      </c>
      <c r="I809" s="66" t="s">
        <v>894</v>
      </c>
      <c r="J809" s="69" t="s">
        <v>27</v>
      </c>
      <c r="K809" s="69" t="s">
        <v>137</v>
      </c>
      <c r="L809" s="69" t="s">
        <v>666</v>
      </c>
      <c r="M809" s="69" t="s">
        <v>28</v>
      </c>
      <c r="N809" s="71">
        <v>0</v>
      </c>
      <c r="O809" s="74">
        <v>2115.84</v>
      </c>
      <c r="P809" s="175">
        <f t="shared" si="18"/>
        <v>80185.740000000049</v>
      </c>
    </row>
    <row r="810" spans="1:16" ht="14.25" hidden="1" customHeight="1" outlineLevel="1">
      <c r="A810" s="64" t="s">
        <v>1</v>
      </c>
      <c r="B810" s="163" t="s">
        <v>662</v>
      </c>
      <c r="C810" s="174" t="s">
        <v>647</v>
      </c>
      <c r="D810" s="68">
        <v>45807</v>
      </c>
      <c r="E810" s="66">
        <f t="shared" si="15"/>
        <v>5</v>
      </c>
      <c r="F810" s="66">
        <f t="shared" si="16"/>
        <v>2025</v>
      </c>
      <c r="G810" s="67">
        <f t="shared" si="17"/>
        <v>45778</v>
      </c>
      <c r="H810" s="26" t="s">
        <v>43</v>
      </c>
      <c r="I810" s="66" t="s">
        <v>289</v>
      </c>
      <c r="J810" s="69" t="s">
        <v>27</v>
      </c>
      <c r="K810" s="69" t="s">
        <v>137</v>
      </c>
      <c r="L810" s="69" t="s">
        <v>666</v>
      </c>
      <c r="M810" s="69" t="s">
        <v>28</v>
      </c>
      <c r="N810" s="71">
        <v>0</v>
      </c>
      <c r="O810" s="74">
        <v>3594.97</v>
      </c>
      <c r="P810" s="175">
        <f t="shared" si="18"/>
        <v>76590.770000000048</v>
      </c>
    </row>
    <row r="811" spans="1:16" ht="14.25" hidden="1" customHeight="1" outlineLevel="1">
      <c r="A811" s="64" t="s">
        <v>1</v>
      </c>
      <c r="B811" s="163" t="s">
        <v>662</v>
      </c>
      <c r="C811" s="174" t="s">
        <v>647</v>
      </c>
      <c r="D811" s="68">
        <v>45807</v>
      </c>
      <c r="E811" s="66">
        <f t="shared" si="15"/>
        <v>5</v>
      </c>
      <c r="F811" s="66">
        <f t="shared" si="16"/>
        <v>2025</v>
      </c>
      <c r="G811" s="67">
        <f t="shared" si="17"/>
        <v>45778</v>
      </c>
      <c r="H811" s="26" t="s">
        <v>43</v>
      </c>
      <c r="I811" s="66" t="s">
        <v>290</v>
      </c>
      <c r="J811" s="69" t="s">
        <v>27</v>
      </c>
      <c r="K811" s="69" t="s">
        <v>137</v>
      </c>
      <c r="L811" s="69" t="s">
        <v>666</v>
      </c>
      <c r="M811" s="69" t="s">
        <v>28</v>
      </c>
      <c r="N811" s="71">
        <v>0</v>
      </c>
      <c r="O811" s="74">
        <v>1842.77</v>
      </c>
      <c r="P811" s="175">
        <f t="shared" si="18"/>
        <v>74748.000000000044</v>
      </c>
    </row>
    <row r="812" spans="1:16" ht="14.25" hidden="1" customHeight="1" outlineLevel="1">
      <c r="A812" s="64" t="s">
        <v>1</v>
      </c>
      <c r="B812" s="163" t="s">
        <v>662</v>
      </c>
      <c r="C812" s="174" t="s">
        <v>647</v>
      </c>
      <c r="D812" s="68">
        <v>45807</v>
      </c>
      <c r="E812" s="66">
        <f t="shared" si="15"/>
        <v>5</v>
      </c>
      <c r="F812" s="66">
        <f t="shared" si="16"/>
        <v>2025</v>
      </c>
      <c r="G812" s="67">
        <f t="shared" si="17"/>
        <v>45778</v>
      </c>
      <c r="H812" s="26" t="s">
        <v>43</v>
      </c>
      <c r="I812" s="66" t="s">
        <v>291</v>
      </c>
      <c r="J812" s="69" t="s">
        <v>27</v>
      </c>
      <c r="K812" s="69" t="s">
        <v>137</v>
      </c>
      <c r="L812" s="69" t="s">
        <v>666</v>
      </c>
      <c r="M812" s="69" t="s">
        <v>28</v>
      </c>
      <c r="N812" s="71">
        <v>0</v>
      </c>
      <c r="O812" s="74">
        <v>1859.17</v>
      </c>
      <c r="P812" s="175">
        <f t="shared" si="18"/>
        <v>72888.830000000045</v>
      </c>
    </row>
    <row r="813" spans="1:16" ht="14.25" hidden="1" customHeight="1" outlineLevel="1">
      <c r="A813" s="64" t="s">
        <v>1</v>
      </c>
      <c r="B813" s="163" t="s">
        <v>662</v>
      </c>
      <c r="C813" s="174" t="s">
        <v>647</v>
      </c>
      <c r="D813" s="68">
        <v>45807</v>
      </c>
      <c r="E813" s="66">
        <f t="shared" si="15"/>
        <v>5</v>
      </c>
      <c r="F813" s="66">
        <f t="shared" si="16"/>
        <v>2025</v>
      </c>
      <c r="G813" s="67">
        <f t="shared" si="17"/>
        <v>45778</v>
      </c>
      <c r="H813" s="26" t="s">
        <v>43</v>
      </c>
      <c r="I813" s="66" t="s">
        <v>291</v>
      </c>
      <c r="J813" s="69" t="s">
        <v>27</v>
      </c>
      <c r="K813" s="69" t="s">
        <v>137</v>
      </c>
      <c r="L813" s="69" t="s">
        <v>666</v>
      </c>
      <c r="M813" s="69" t="s">
        <v>28</v>
      </c>
      <c r="N813" s="71">
        <v>0</v>
      </c>
      <c r="O813" s="74">
        <v>3115.66</v>
      </c>
      <c r="P813" s="175">
        <f t="shared" si="18"/>
        <v>69773.170000000042</v>
      </c>
    </row>
    <row r="814" spans="1:16" ht="14.25" hidden="1" customHeight="1" outlineLevel="1">
      <c r="A814" s="64" t="s">
        <v>1</v>
      </c>
      <c r="B814" s="163" t="s">
        <v>662</v>
      </c>
      <c r="C814" s="174" t="s">
        <v>647</v>
      </c>
      <c r="D814" s="68">
        <v>45807</v>
      </c>
      <c r="E814" s="66">
        <f t="shared" si="15"/>
        <v>5</v>
      </c>
      <c r="F814" s="66">
        <f t="shared" si="16"/>
        <v>2025</v>
      </c>
      <c r="G814" s="67">
        <f t="shared" si="17"/>
        <v>45778</v>
      </c>
      <c r="H814" s="26" t="s">
        <v>102</v>
      </c>
      <c r="I814" s="66" t="s">
        <v>682</v>
      </c>
      <c r="J814" s="69" t="s">
        <v>27</v>
      </c>
      <c r="K814" s="69" t="s">
        <v>137</v>
      </c>
      <c r="L814" s="69" t="s">
        <v>666</v>
      </c>
      <c r="M814" s="69" t="s">
        <v>28</v>
      </c>
      <c r="N814" s="71">
        <v>0</v>
      </c>
      <c r="O814" s="74">
        <v>13.35</v>
      </c>
      <c r="P814" s="175">
        <f t="shared" si="18"/>
        <v>69759.820000000036</v>
      </c>
    </row>
    <row r="815" spans="1:16" ht="14.25" hidden="1" customHeight="1" outlineLevel="1">
      <c r="A815" s="64" t="s">
        <v>1</v>
      </c>
      <c r="B815" s="163" t="s">
        <v>662</v>
      </c>
      <c r="C815" s="174" t="s">
        <v>647</v>
      </c>
      <c r="D815" s="68">
        <v>45807</v>
      </c>
      <c r="E815" s="66">
        <f t="shared" si="15"/>
        <v>5</v>
      </c>
      <c r="F815" s="66">
        <f t="shared" si="16"/>
        <v>2025</v>
      </c>
      <c r="G815" s="67">
        <f t="shared" si="17"/>
        <v>45778</v>
      </c>
      <c r="H815" s="26" t="s">
        <v>102</v>
      </c>
      <c r="I815" s="66" t="s">
        <v>682</v>
      </c>
      <c r="J815" s="69" t="s">
        <v>27</v>
      </c>
      <c r="K815" s="69" t="s">
        <v>137</v>
      </c>
      <c r="L815" s="69" t="s">
        <v>666</v>
      </c>
      <c r="M815" s="69" t="s">
        <v>28</v>
      </c>
      <c r="N815" s="71">
        <v>0</v>
      </c>
      <c r="O815" s="74">
        <v>13.35</v>
      </c>
      <c r="P815" s="175">
        <f t="shared" si="18"/>
        <v>69746.47000000003</v>
      </c>
    </row>
    <row r="816" spans="1:16" ht="14.25" hidden="1" customHeight="1" outlineLevel="1">
      <c r="A816" s="64" t="s">
        <v>1</v>
      </c>
      <c r="B816" s="163" t="s">
        <v>662</v>
      </c>
      <c r="C816" s="174" t="s">
        <v>647</v>
      </c>
      <c r="D816" s="68">
        <v>45807</v>
      </c>
      <c r="E816" s="66">
        <f t="shared" si="15"/>
        <v>5</v>
      </c>
      <c r="F816" s="66">
        <f t="shared" si="16"/>
        <v>2025</v>
      </c>
      <c r="G816" s="67">
        <f t="shared" si="17"/>
        <v>45778</v>
      </c>
      <c r="H816" s="26" t="s">
        <v>102</v>
      </c>
      <c r="I816" s="66" t="s">
        <v>682</v>
      </c>
      <c r="J816" s="69" t="s">
        <v>27</v>
      </c>
      <c r="K816" s="69" t="s">
        <v>137</v>
      </c>
      <c r="L816" s="69" t="s">
        <v>666</v>
      </c>
      <c r="M816" s="69" t="s">
        <v>28</v>
      </c>
      <c r="N816" s="71">
        <v>0</v>
      </c>
      <c r="O816" s="74">
        <v>13.35</v>
      </c>
      <c r="P816" s="175">
        <f t="shared" si="18"/>
        <v>69733.120000000024</v>
      </c>
    </row>
    <row r="817" spans="1:16" ht="14.25" hidden="1" customHeight="1" outlineLevel="1">
      <c r="A817" s="64" t="s">
        <v>1</v>
      </c>
      <c r="B817" s="163" t="s">
        <v>662</v>
      </c>
      <c r="C817" s="174" t="s">
        <v>647</v>
      </c>
      <c r="D817" s="68">
        <v>45807</v>
      </c>
      <c r="E817" s="66">
        <f t="shared" si="15"/>
        <v>5</v>
      </c>
      <c r="F817" s="66">
        <f t="shared" si="16"/>
        <v>2025</v>
      </c>
      <c r="G817" s="67">
        <f t="shared" si="17"/>
        <v>45778</v>
      </c>
      <c r="H817" s="26" t="s">
        <v>891</v>
      </c>
      <c r="I817" s="66" t="s">
        <v>979</v>
      </c>
      <c r="J817" s="69" t="s">
        <v>27</v>
      </c>
      <c r="K817" s="69" t="s">
        <v>137</v>
      </c>
      <c r="L817" s="69" t="s">
        <v>666</v>
      </c>
      <c r="M817" s="69" t="s">
        <v>28</v>
      </c>
      <c r="N817" s="71">
        <v>0</v>
      </c>
      <c r="O817" s="74">
        <v>3000</v>
      </c>
      <c r="P817" s="175">
        <f t="shared" si="18"/>
        <v>66733.120000000024</v>
      </c>
    </row>
    <row r="818" spans="1:16" ht="14.25" hidden="1" customHeight="1" outlineLevel="1">
      <c r="A818" s="64" t="s">
        <v>1</v>
      </c>
      <c r="B818" s="163" t="s">
        <v>662</v>
      </c>
      <c r="C818" s="174" t="s">
        <v>647</v>
      </c>
      <c r="D818" s="68">
        <v>45810</v>
      </c>
      <c r="E818" s="66">
        <f t="shared" si="15"/>
        <v>6</v>
      </c>
      <c r="F818" s="66">
        <f t="shared" si="16"/>
        <v>2025</v>
      </c>
      <c r="G818" s="67">
        <f t="shared" si="17"/>
        <v>45809</v>
      </c>
      <c r="H818" s="26" t="s">
        <v>138</v>
      </c>
      <c r="I818" s="66" t="s">
        <v>139</v>
      </c>
      <c r="J818" s="69" t="s">
        <v>27</v>
      </c>
      <c r="K818" s="69" t="s">
        <v>137</v>
      </c>
      <c r="L818" s="69" t="s">
        <v>664</v>
      </c>
      <c r="M818" s="69" t="s">
        <v>604</v>
      </c>
      <c r="N818" s="71">
        <v>0.04</v>
      </c>
      <c r="O818" s="74">
        <v>0</v>
      </c>
      <c r="P818" s="175">
        <f t="shared" si="18"/>
        <v>66733.160000000018</v>
      </c>
    </row>
    <row r="819" spans="1:16" ht="14.25" hidden="1" customHeight="1" outlineLevel="1">
      <c r="A819" s="64" t="s">
        <v>1</v>
      </c>
      <c r="B819" s="163" t="s">
        <v>662</v>
      </c>
      <c r="C819" s="174" t="s">
        <v>647</v>
      </c>
      <c r="D819" s="68">
        <v>45810</v>
      </c>
      <c r="E819" s="66">
        <f t="shared" si="15"/>
        <v>6</v>
      </c>
      <c r="F819" s="66">
        <f t="shared" si="16"/>
        <v>2025</v>
      </c>
      <c r="G819" s="67">
        <f t="shared" si="17"/>
        <v>45809</v>
      </c>
      <c r="H819" s="26" t="s">
        <v>582</v>
      </c>
      <c r="I819" s="66" t="s">
        <v>560</v>
      </c>
      <c r="J819" s="69" t="s">
        <v>27</v>
      </c>
      <c r="K819" s="69" t="s">
        <v>137</v>
      </c>
      <c r="L819" s="69" t="s">
        <v>666</v>
      </c>
      <c r="M819" s="69" t="s">
        <v>28</v>
      </c>
      <c r="N819" s="71">
        <v>0</v>
      </c>
      <c r="O819" s="74">
        <v>232.53</v>
      </c>
      <c r="P819" s="175">
        <f t="shared" si="18"/>
        <v>66500.630000000019</v>
      </c>
    </row>
    <row r="820" spans="1:16" ht="14.25" hidden="1" customHeight="1" outlineLevel="1">
      <c r="A820" s="64" t="s">
        <v>1</v>
      </c>
      <c r="B820" s="163" t="s">
        <v>662</v>
      </c>
      <c r="C820" s="174" t="s">
        <v>647</v>
      </c>
      <c r="D820" s="68">
        <v>45810</v>
      </c>
      <c r="E820" s="66">
        <f t="shared" si="15"/>
        <v>6</v>
      </c>
      <c r="F820" s="66">
        <f t="shared" si="16"/>
        <v>2025</v>
      </c>
      <c r="G820" s="67">
        <f t="shared" si="17"/>
        <v>45809</v>
      </c>
      <c r="H820" s="26" t="s">
        <v>102</v>
      </c>
      <c r="I820" s="66" t="s">
        <v>129</v>
      </c>
      <c r="J820" s="69" t="s">
        <v>27</v>
      </c>
      <c r="K820" s="69" t="s">
        <v>137</v>
      </c>
      <c r="L820" s="69" t="s">
        <v>666</v>
      </c>
      <c r="M820" s="69" t="s">
        <v>28</v>
      </c>
      <c r="N820" s="71">
        <v>0</v>
      </c>
      <c r="O820" s="74">
        <v>1.75</v>
      </c>
      <c r="P820" s="175">
        <f t="shared" si="18"/>
        <v>66498.880000000019</v>
      </c>
    </row>
    <row r="821" spans="1:16" ht="14.25" hidden="1" customHeight="1" outlineLevel="1">
      <c r="A821" s="64" t="s">
        <v>1</v>
      </c>
      <c r="B821" s="163" t="s">
        <v>662</v>
      </c>
      <c r="C821" s="174" t="s">
        <v>647</v>
      </c>
      <c r="D821" s="68">
        <v>45810</v>
      </c>
      <c r="E821" s="66">
        <f t="shared" si="15"/>
        <v>6</v>
      </c>
      <c r="F821" s="66">
        <f t="shared" si="16"/>
        <v>2025</v>
      </c>
      <c r="G821" s="67">
        <f t="shared" si="17"/>
        <v>45809</v>
      </c>
      <c r="H821" s="26" t="s">
        <v>102</v>
      </c>
      <c r="I821" s="66" t="s">
        <v>129</v>
      </c>
      <c r="J821" s="69" t="s">
        <v>27</v>
      </c>
      <c r="K821" s="69" t="s">
        <v>137</v>
      </c>
      <c r="L821" s="69" t="s">
        <v>666</v>
      </c>
      <c r="M821" s="69" t="s">
        <v>28</v>
      </c>
      <c r="N821" s="71">
        <v>0</v>
      </c>
      <c r="O821" s="74">
        <v>1.75</v>
      </c>
      <c r="P821" s="175">
        <f t="shared" si="18"/>
        <v>66497.130000000019</v>
      </c>
    </row>
    <row r="822" spans="1:16" ht="14.25" hidden="1" customHeight="1" outlineLevel="1">
      <c r="A822" s="64" t="s">
        <v>1</v>
      </c>
      <c r="B822" s="163" t="s">
        <v>662</v>
      </c>
      <c r="C822" s="174" t="s">
        <v>647</v>
      </c>
      <c r="D822" s="68">
        <v>45810</v>
      </c>
      <c r="E822" s="66">
        <f t="shared" si="15"/>
        <v>6</v>
      </c>
      <c r="F822" s="66">
        <f t="shared" si="16"/>
        <v>2025</v>
      </c>
      <c r="G822" s="67">
        <f t="shared" si="17"/>
        <v>45809</v>
      </c>
      <c r="H822" s="26" t="s">
        <v>102</v>
      </c>
      <c r="I822" s="66" t="s">
        <v>129</v>
      </c>
      <c r="J822" s="69" t="s">
        <v>27</v>
      </c>
      <c r="K822" s="69" t="s">
        <v>137</v>
      </c>
      <c r="L822" s="69" t="s">
        <v>666</v>
      </c>
      <c r="M822" s="69" t="s">
        <v>28</v>
      </c>
      <c r="N822" s="71">
        <v>0</v>
      </c>
      <c r="O822" s="74">
        <v>1.75</v>
      </c>
      <c r="P822" s="175">
        <f t="shared" si="18"/>
        <v>66495.380000000019</v>
      </c>
    </row>
    <row r="823" spans="1:16" ht="14.25" hidden="1" customHeight="1" outlineLevel="1">
      <c r="A823" s="64" t="s">
        <v>1</v>
      </c>
      <c r="B823" s="163" t="s">
        <v>662</v>
      </c>
      <c r="C823" s="174" t="s">
        <v>647</v>
      </c>
      <c r="D823" s="68">
        <v>45810</v>
      </c>
      <c r="E823" s="66">
        <f t="shared" si="15"/>
        <v>6</v>
      </c>
      <c r="F823" s="66">
        <f t="shared" si="16"/>
        <v>2025</v>
      </c>
      <c r="G823" s="67">
        <f t="shared" si="17"/>
        <v>45809</v>
      </c>
      <c r="H823" s="26" t="s">
        <v>102</v>
      </c>
      <c r="I823" s="66" t="s">
        <v>129</v>
      </c>
      <c r="J823" s="69" t="s">
        <v>27</v>
      </c>
      <c r="K823" s="69" t="s">
        <v>137</v>
      </c>
      <c r="L823" s="69" t="s">
        <v>666</v>
      </c>
      <c r="M823" s="69" t="s">
        <v>28</v>
      </c>
      <c r="N823" s="71">
        <v>0</v>
      </c>
      <c r="O823" s="74">
        <v>1.75</v>
      </c>
      <c r="P823" s="175">
        <f t="shared" si="18"/>
        <v>66493.630000000019</v>
      </c>
    </row>
    <row r="824" spans="1:16" ht="14.25" hidden="1" customHeight="1" outlineLevel="1">
      <c r="A824" s="64" t="s">
        <v>1</v>
      </c>
      <c r="B824" s="163" t="s">
        <v>662</v>
      </c>
      <c r="C824" s="174" t="s">
        <v>647</v>
      </c>
      <c r="D824" s="68">
        <v>45810</v>
      </c>
      <c r="E824" s="66">
        <f t="shared" si="15"/>
        <v>6</v>
      </c>
      <c r="F824" s="66">
        <f t="shared" si="16"/>
        <v>2025</v>
      </c>
      <c r="G824" s="67">
        <f t="shared" si="17"/>
        <v>45809</v>
      </c>
      <c r="H824" s="26" t="s">
        <v>102</v>
      </c>
      <c r="I824" s="66" t="s">
        <v>129</v>
      </c>
      <c r="J824" s="69" t="s">
        <v>27</v>
      </c>
      <c r="K824" s="69" t="s">
        <v>137</v>
      </c>
      <c r="L824" s="69" t="s">
        <v>666</v>
      </c>
      <c r="M824" s="69" t="s">
        <v>28</v>
      </c>
      <c r="N824" s="71">
        <v>0</v>
      </c>
      <c r="O824" s="74">
        <v>1.75</v>
      </c>
      <c r="P824" s="175">
        <f t="shared" si="18"/>
        <v>66491.880000000019</v>
      </c>
    </row>
    <row r="825" spans="1:16" ht="14.25" hidden="1" customHeight="1" outlineLevel="1">
      <c r="A825" s="64" t="s">
        <v>1</v>
      </c>
      <c r="B825" s="163" t="s">
        <v>662</v>
      </c>
      <c r="C825" s="174" t="s">
        <v>647</v>
      </c>
      <c r="D825" s="68">
        <v>45810</v>
      </c>
      <c r="E825" s="66">
        <f t="shared" si="15"/>
        <v>6</v>
      </c>
      <c r="F825" s="66">
        <f t="shared" si="16"/>
        <v>2025</v>
      </c>
      <c r="G825" s="67">
        <f t="shared" si="17"/>
        <v>45809</v>
      </c>
      <c r="H825" s="26" t="s">
        <v>53</v>
      </c>
      <c r="I825" s="66" t="s">
        <v>980</v>
      </c>
      <c r="J825" s="69" t="s">
        <v>27</v>
      </c>
      <c r="K825" s="69" t="s">
        <v>137</v>
      </c>
      <c r="L825" s="69" t="s">
        <v>666</v>
      </c>
      <c r="M825" s="69" t="s">
        <v>28</v>
      </c>
      <c r="N825" s="71">
        <v>0</v>
      </c>
      <c r="O825" s="74">
        <v>219</v>
      </c>
      <c r="P825" s="175">
        <f t="shared" si="18"/>
        <v>66272.880000000019</v>
      </c>
    </row>
    <row r="826" spans="1:16" ht="14.25" hidden="1" customHeight="1" outlineLevel="1">
      <c r="A826" s="64" t="s">
        <v>1</v>
      </c>
      <c r="B826" s="163" t="s">
        <v>662</v>
      </c>
      <c r="C826" s="174" t="s">
        <v>647</v>
      </c>
      <c r="D826" s="68">
        <v>45811</v>
      </c>
      <c r="E826" s="66">
        <f t="shared" si="15"/>
        <v>6</v>
      </c>
      <c r="F826" s="66">
        <f t="shared" si="16"/>
        <v>2025</v>
      </c>
      <c r="G826" s="67">
        <f t="shared" si="17"/>
        <v>45809</v>
      </c>
      <c r="H826" s="26" t="s">
        <v>138</v>
      </c>
      <c r="I826" s="66" t="s">
        <v>139</v>
      </c>
      <c r="J826" s="69" t="s">
        <v>27</v>
      </c>
      <c r="K826" s="69" t="s">
        <v>137</v>
      </c>
      <c r="L826" s="69" t="s">
        <v>664</v>
      </c>
      <c r="M826" s="69" t="s">
        <v>604</v>
      </c>
      <c r="N826" s="71">
        <v>0.03</v>
      </c>
      <c r="O826" s="74">
        <v>0</v>
      </c>
      <c r="P826" s="175">
        <f t="shared" si="18"/>
        <v>66272.910000000018</v>
      </c>
    </row>
    <row r="827" spans="1:16" ht="14.25" hidden="1" customHeight="1" outlineLevel="1">
      <c r="A827" s="64" t="s">
        <v>1</v>
      </c>
      <c r="B827" s="163" t="s">
        <v>662</v>
      </c>
      <c r="C827" s="174" t="s">
        <v>647</v>
      </c>
      <c r="D827" s="68">
        <v>45811</v>
      </c>
      <c r="E827" s="66">
        <f t="shared" si="15"/>
        <v>6</v>
      </c>
      <c r="F827" s="66">
        <f t="shared" si="16"/>
        <v>2025</v>
      </c>
      <c r="G827" s="67">
        <f t="shared" si="17"/>
        <v>45809</v>
      </c>
      <c r="H827" s="26" t="s">
        <v>138</v>
      </c>
      <c r="I827" s="66" t="s">
        <v>139</v>
      </c>
      <c r="J827" s="69" t="s">
        <v>27</v>
      </c>
      <c r="K827" s="69" t="s">
        <v>137</v>
      </c>
      <c r="L827" s="69" t="s">
        <v>664</v>
      </c>
      <c r="M827" s="69" t="s">
        <v>604</v>
      </c>
      <c r="N827" s="71">
        <v>0.44</v>
      </c>
      <c r="O827" s="74">
        <v>0</v>
      </c>
      <c r="P827" s="175">
        <f t="shared" si="18"/>
        <v>66273.35000000002</v>
      </c>
    </row>
    <row r="828" spans="1:16" ht="14.25" hidden="1" customHeight="1" outlineLevel="1">
      <c r="A828" s="64" t="s">
        <v>1</v>
      </c>
      <c r="B828" s="163" t="s">
        <v>662</v>
      </c>
      <c r="C828" s="174" t="s">
        <v>647</v>
      </c>
      <c r="D828" s="68">
        <v>45811</v>
      </c>
      <c r="E828" s="66">
        <f t="shared" si="15"/>
        <v>6</v>
      </c>
      <c r="F828" s="66">
        <f t="shared" si="16"/>
        <v>2025</v>
      </c>
      <c r="G828" s="67">
        <f t="shared" si="17"/>
        <v>45809</v>
      </c>
      <c r="H828" s="26" t="s">
        <v>475</v>
      </c>
      <c r="I828" s="66" t="s">
        <v>981</v>
      </c>
      <c r="J828" s="69" t="s">
        <v>27</v>
      </c>
      <c r="K828" s="69" t="s">
        <v>137</v>
      </c>
      <c r="L828" s="69" t="s">
        <v>666</v>
      </c>
      <c r="M828" s="69" t="s">
        <v>28</v>
      </c>
      <c r="N828" s="71">
        <v>0</v>
      </c>
      <c r="O828" s="74">
        <v>3800</v>
      </c>
      <c r="P828" s="175">
        <f t="shared" si="18"/>
        <v>62473.35000000002</v>
      </c>
    </row>
    <row r="829" spans="1:16" ht="14.25" hidden="1" customHeight="1" outlineLevel="1">
      <c r="A829" s="64" t="s">
        <v>1</v>
      </c>
      <c r="B829" s="163" t="s">
        <v>662</v>
      </c>
      <c r="C829" s="174" t="s">
        <v>647</v>
      </c>
      <c r="D829" s="68">
        <v>45811</v>
      </c>
      <c r="E829" s="66">
        <f t="shared" si="15"/>
        <v>6</v>
      </c>
      <c r="F829" s="66">
        <f t="shared" si="16"/>
        <v>2025</v>
      </c>
      <c r="G829" s="67">
        <f t="shared" si="17"/>
        <v>45809</v>
      </c>
      <c r="H829" s="26" t="s">
        <v>676</v>
      </c>
      <c r="I829" s="66" t="s">
        <v>677</v>
      </c>
      <c r="J829" s="69" t="s">
        <v>27</v>
      </c>
      <c r="K829" s="69"/>
      <c r="L829" s="69" t="s">
        <v>666</v>
      </c>
      <c r="M829" s="69" t="s">
        <v>28</v>
      </c>
      <c r="N829" s="71">
        <v>0</v>
      </c>
      <c r="O829" s="74">
        <v>380</v>
      </c>
      <c r="P829" s="175">
        <f t="shared" si="18"/>
        <v>62093.35000000002</v>
      </c>
    </row>
    <row r="830" spans="1:16" ht="14.25" hidden="1" customHeight="1" outlineLevel="1">
      <c r="A830" s="64" t="s">
        <v>1</v>
      </c>
      <c r="B830" s="163" t="s">
        <v>662</v>
      </c>
      <c r="C830" s="174" t="s">
        <v>647</v>
      </c>
      <c r="D830" s="68">
        <v>45811</v>
      </c>
      <c r="E830" s="66">
        <f t="shared" si="15"/>
        <v>6</v>
      </c>
      <c r="F830" s="66">
        <f t="shared" si="16"/>
        <v>2025</v>
      </c>
      <c r="G830" s="67">
        <f t="shared" si="17"/>
        <v>45809</v>
      </c>
      <c r="H830" s="26" t="s">
        <v>475</v>
      </c>
      <c r="I830" s="66" t="s">
        <v>982</v>
      </c>
      <c r="J830" s="69" t="s">
        <v>27</v>
      </c>
      <c r="K830" s="69" t="s">
        <v>137</v>
      </c>
      <c r="L830" s="69" t="s">
        <v>666</v>
      </c>
      <c r="M830" s="69" t="s">
        <v>28</v>
      </c>
      <c r="N830" s="71">
        <v>0</v>
      </c>
      <c r="O830" s="74">
        <v>1285</v>
      </c>
      <c r="P830" s="175">
        <f t="shared" si="18"/>
        <v>60808.35000000002</v>
      </c>
    </row>
    <row r="831" spans="1:16" ht="14.25" hidden="1" customHeight="1" outlineLevel="1">
      <c r="A831" s="64" t="s">
        <v>1</v>
      </c>
      <c r="B831" s="163" t="s">
        <v>662</v>
      </c>
      <c r="C831" s="174" t="s">
        <v>647</v>
      </c>
      <c r="D831" s="68">
        <v>45811</v>
      </c>
      <c r="E831" s="66">
        <f t="shared" si="15"/>
        <v>6</v>
      </c>
      <c r="F831" s="66">
        <f t="shared" si="16"/>
        <v>2025</v>
      </c>
      <c r="G831" s="67">
        <f t="shared" si="17"/>
        <v>45809</v>
      </c>
      <c r="H831" s="26" t="s">
        <v>582</v>
      </c>
      <c r="I831" s="66" t="s">
        <v>983</v>
      </c>
      <c r="J831" s="69" t="s">
        <v>27</v>
      </c>
      <c r="K831" s="69"/>
      <c r="L831" s="69" t="s">
        <v>666</v>
      </c>
      <c r="M831" s="69" t="s">
        <v>28</v>
      </c>
      <c r="N831" s="71">
        <v>0</v>
      </c>
      <c r="O831" s="74">
        <v>240.3</v>
      </c>
      <c r="P831" s="175">
        <f t="shared" si="18"/>
        <v>60568.050000000017</v>
      </c>
    </row>
    <row r="832" spans="1:16" ht="14.25" hidden="1" customHeight="1" outlineLevel="1">
      <c r="A832" s="64" t="s">
        <v>1</v>
      </c>
      <c r="B832" s="163" t="s">
        <v>662</v>
      </c>
      <c r="C832" s="174" t="s">
        <v>647</v>
      </c>
      <c r="D832" s="68">
        <v>45811</v>
      </c>
      <c r="E832" s="66">
        <f t="shared" si="15"/>
        <v>6</v>
      </c>
      <c r="F832" s="66">
        <f t="shared" si="16"/>
        <v>2025</v>
      </c>
      <c r="G832" s="67">
        <f t="shared" si="17"/>
        <v>45809</v>
      </c>
      <c r="H832" s="26" t="s">
        <v>102</v>
      </c>
      <c r="I832" s="66" t="s">
        <v>129</v>
      </c>
      <c r="J832" s="69" t="s">
        <v>27</v>
      </c>
      <c r="K832" s="69" t="s">
        <v>137</v>
      </c>
      <c r="L832" s="69" t="s">
        <v>666</v>
      </c>
      <c r="M832" s="69" t="s">
        <v>28</v>
      </c>
      <c r="N832" s="71">
        <v>0</v>
      </c>
      <c r="O832" s="74">
        <v>9.8000000000000007</v>
      </c>
      <c r="P832" s="175">
        <f t="shared" si="18"/>
        <v>60558.250000000015</v>
      </c>
    </row>
    <row r="833" spans="1:16" ht="14.25" customHeight="1" outlineLevel="1">
      <c r="A833" s="64" t="s">
        <v>1</v>
      </c>
      <c r="B833" s="163" t="s">
        <v>662</v>
      </c>
      <c r="C833" s="174" t="s">
        <v>647</v>
      </c>
      <c r="D833" s="68">
        <v>45812</v>
      </c>
      <c r="E833" s="66">
        <f t="shared" si="15"/>
        <v>6</v>
      </c>
      <c r="F833" s="66">
        <f t="shared" si="16"/>
        <v>2025</v>
      </c>
      <c r="G833" s="67">
        <f t="shared" si="17"/>
        <v>45809</v>
      </c>
      <c r="H833" s="26" t="s">
        <v>667</v>
      </c>
      <c r="I833" s="66" t="s">
        <v>984</v>
      </c>
      <c r="J833" s="69" t="s">
        <v>27</v>
      </c>
      <c r="K833" s="69"/>
      <c r="L833" s="69" t="s">
        <v>666</v>
      </c>
      <c r="M833" s="69" t="s">
        <v>604</v>
      </c>
      <c r="N833" s="71">
        <v>200</v>
      </c>
      <c r="O833" s="74">
        <v>0</v>
      </c>
      <c r="P833" s="175">
        <f t="shared" si="18"/>
        <v>60758.250000000015</v>
      </c>
    </row>
    <row r="834" spans="1:16" ht="14.25" hidden="1" customHeight="1" outlineLevel="1">
      <c r="A834" s="64" t="s">
        <v>1</v>
      </c>
      <c r="B834" s="163" t="s">
        <v>662</v>
      </c>
      <c r="C834" s="174" t="s">
        <v>647</v>
      </c>
      <c r="D834" s="68">
        <v>45813</v>
      </c>
      <c r="E834" s="66">
        <f t="shared" si="15"/>
        <v>6</v>
      </c>
      <c r="F834" s="66">
        <f t="shared" si="16"/>
        <v>2025</v>
      </c>
      <c r="G834" s="67">
        <f t="shared" si="17"/>
        <v>45809</v>
      </c>
      <c r="H834" s="26" t="s">
        <v>138</v>
      </c>
      <c r="I834" s="66" t="s">
        <v>139</v>
      </c>
      <c r="J834" s="69" t="s">
        <v>27</v>
      </c>
      <c r="K834" s="69" t="s">
        <v>137</v>
      </c>
      <c r="L834" s="69" t="s">
        <v>664</v>
      </c>
      <c r="M834" s="69" t="s">
        <v>604</v>
      </c>
      <c r="N834" s="71">
        <v>7.0000000000000007E-2</v>
      </c>
      <c r="O834" s="74">
        <v>0</v>
      </c>
      <c r="P834" s="175">
        <f t="shared" si="18"/>
        <v>60758.320000000014</v>
      </c>
    </row>
    <row r="835" spans="1:16" ht="14.25" hidden="1" customHeight="1" outlineLevel="1">
      <c r="A835" s="64" t="s">
        <v>1</v>
      </c>
      <c r="B835" s="163" t="s">
        <v>662</v>
      </c>
      <c r="C835" s="174" t="s">
        <v>647</v>
      </c>
      <c r="D835" s="68">
        <v>45813</v>
      </c>
      <c r="E835" s="66">
        <f t="shared" si="15"/>
        <v>6</v>
      </c>
      <c r="F835" s="66">
        <f t="shared" si="16"/>
        <v>2025</v>
      </c>
      <c r="G835" s="67">
        <f t="shared" si="17"/>
        <v>45809</v>
      </c>
      <c r="H835" s="26" t="s">
        <v>138</v>
      </c>
      <c r="I835" s="66" t="s">
        <v>139</v>
      </c>
      <c r="J835" s="69" t="s">
        <v>27</v>
      </c>
      <c r="K835" s="69" t="s">
        <v>137</v>
      </c>
      <c r="L835" s="69" t="s">
        <v>664</v>
      </c>
      <c r="M835" s="69" t="s">
        <v>604</v>
      </c>
      <c r="N835" s="71">
        <v>0.51</v>
      </c>
      <c r="O835" s="74">
        <v>0</v>
      </c>
      <c r="P835" s="175">
        <f t="shared" si="18"/>
        <v>60758.830000000016</v>
      </c>
    </row>
    <row r="836" spans="1:16" ht="14.25" hidden="1" customHeight="1" outlineLevel="1">
      <c r="A836" s="64" t="s">
        <v>1</v>
      </c>
      <c r="B836" s="163" t="s">
        <v>662</v>
      </c>
      <c r="C836" s="174" t="s">
        <v>647</v>
      </c>
      <c r="D836" s="68">
        <v>45813</v>
      </c>
      <c r="E836" s="66">
        <f t="shared" si="15"/>
        <v>6</v>
      </c>
      <c r="F836" s="66">
        <f t="shared" si="16"/>
        <v>2025</v>
      </c>
      <c r="G836" s="67">
        <f t="shared" si="17"/>
        <v>45809</v>
      </c>
      <c r="H836" s="26" t="s">
        <v>69</v>
      </c>
      <c r="I836" s="66" t="s">
        <v>985</v>
      </c>
      <c r="J836" s="69" t="s">
        <v>27</v>
      </c>
      <c r="K836" s="69" t="s">
        <v>137</v>
      </c>
      <c r="L836" s="69" t="s">
        <v>666</v>
      </c>
      <c r="M836" s="69" t="s">
        <v>28</v>
      </c>
      <c r="N836" s="71">
        <v>0</v>
      </c>
      <c r="O836" s="74">
        <v>19200</v>
      </c>
      <c r="P836" s="175">
        <f t="shared" si="18"/>
        <v>41558.830000000016</v>
      </c>
    </row>
    <row r="837" spans="1:16" ht="14.25" hidden="1" customHeight="1" outlineLevel="1">
      <c r="A837" s="64" t="s">
        <v>1</v>
      </c>
      <c r="B837" s="163" t="s">
        <v>662</v>
      </c>
      <c r="C837" s="174" t="s">
        <v>647</v>
      </c>
      <c r="D837" s="68">
        <v>45813</v>
      </c>
      <c r="E837" s="66">
        <f t="shared" si="15"/>
        <v>6</v>
      </c>
      <c r="F837" s="66">
        <f t="shared" si="16"/>
        <v>2025</v>
      </c>
      <c r="G837" s="67">
        <f t="shared" si="17"/>
        <v>45809</v>
      </c>
      <c r="H837" s="26" t="s">
        <v>69</v>
      </c>
      <c r="I837" s="66" t="s">
        <v>985</v>
      </c>
      <c r="J837" s="69" t="s">
        <v>27</v>
      </c>
      <c r="K837" s="69" t="s">
        <v>137</v>
      </c>
      <c r="L837" s="69" t="s">
        <v>666</v>
      </c>
      <c r="M837" s="69" t="s">
        <v>28</v>
      </c>
      <c r="N837" s="71">
        <v>0</v>
      </c>
      <c r="O837" s="74">
        <v>2500</v>
      </c>
      <c r="P837" s="175">
        <f t="shared" si="18"/>
        <v>39058.830000000016</v>
      </c>
    </row>
    <row r="838" spans="1:16" ht="14.25" customHeight="1" outlineLevel="1">
      <c r="A838" s="64" t="s">
        <v>1</v>
      </c>
      <c r="B838" s="163" t="s">
        <v>662</v>
      </c>
      <c r="C838" s="174" t="s">
        <v>647</v>
      </c>
      <c r="D838" s="68">
        <v>45814</v>
      </c>
      <c r="E838" s="66">
        <f t="shared" si="15"/>
        <v>6</v>
      </c>
      <c r="F838" s="66">
        <f t="shared" si="16"/>
        <v>2025</v>
      </c>
      <c r="G838" s="67">
        <f t="shared" si="17"/>
        <v>45809</v>
      </c>
      <c r="H838" s="26" t="s">
        <v>667</v>
      </c>
      <c r="I838" s="66" t="s">
        <v>900</v>
      </c>
      <c r="J838" s="69" t="s">
        <v>27</v>
      </c>
      <c r="K838" s="69" t="s">
        <v>137</v>
      </c>
      <c r="L838" s="69" t="s">
        <v>666</v>
      </c>
      <c r="M838" s="69" t="s">
        <v>604</v>
      </c>
      <c r="N838" s="71">
        <v>250.03</v>
      </c>
      <c r="O838" s="74">
        <v>0</v>
      </c>
      <c r="P838" s="175">
        <f t="shared" si="18"/>
        <v>39308.860000000015</v>
      </c>
    </row>
    <row r="839" spans="1:16" ht="14.25" hidden="1" customHeight="1" outlineLevel="1">
      <c r="A839" s="64" t="s">
        <v>1</v>
      </c>
      <c r="B839" s="163" t="s">
        <v>662</v>
      </c>
      <c r="C839" s="174" t="s">
        <v>647</v>
      </c>
      <c r="D839" s="68">
        <v>45814</v>
      </c>
      <c r="E839" s="66">
        <f t="shared" si="15"/>
        <v>6</v>
      </c>
      <c r="F839" s="66">
        <f t="shared" si="16"/>
        <v>2025</v>
      </c>
      <c r="G839" s="67">
        <f t="shared" si="17"/>
        <v>45809</v>
      </c>
      <c r="H839" s="26" t="s">
        <v>142</v>
      </c>
      <c r="I839" s="66" t="s">
        <v>986</v>
      </c>
      <c r="J839" s="69">
        <v>277</v>
      </c>
      <c r="K839" s="69" t="s">
        <v>122</v>
      </c>
      <c r="L839" s="69" t="s">
        <v>664</v>
      </c>
      <c r="M839" s="69" t="s">
        <v>604</v>
      </c>
      <c r="N839" s="71">
        <v>7669.28</v>
      </c>
      <c r="O839" s="74">
        <v>0</v>
      </c>
      <c r="P839" s="175">
        <f t="shared" si="18"/>
        <v>46978.140000000014</v>
      </c>
    </row>
    <row r="840" spans="1:16" ht="14.25" hidden="1" customHeight="1" outlineLevel="1">
      <c r="A840" s="64" t="s">
        <v>1</v>
      </c>
      <c r="B840" s="163" t="s">
        <v>662</v>
      </c>
      <c r="C840" s="174" t="s">
        <v>647</v>
      </c>
      <c r="D840" s="68">
        <v>45814</v>
      </c>
      <c r="E840" s="66">
        <f t="shared" si="15"/>
        <v>6</v>
      </c>
      <c r="F840" s="66">
        <f t="shared" si="16"/>
        <v>2025</v>
      </c>
      <c r="G840" s="67">
        <f t="shared" si="17"/>
        <v>45809</v>
      </c>
      <c r="H840" s="26" t="s">
        <v>142</v>
      </c>
      <c r="I840" s="66" t="s">
        <v>182</v>
      </c>
      <c r="J840" s="69" t="s">
        <v>27</v>
      </c>
      <c r="K840" s="69" t="s">
        <v>132</v>
      </c>
      <c r="L840" s="69" t="s">
        <v>664</v>
      </c>
      <c r="M840" s="69" t="s">
        <v>604</v>
      </c>
      <c r="N840" s="71">
        <v>3725.08</v>
      </c>
      <c r="O840" s="74">
        <v>0</v>
      </c>
      <c r="P840" s="175">
        <f t="shared" si="18"/>
        <v>50703.220000000016</v>
      </c>
    </row>
    <row r="841" spans="1:16" ht="14.25" hidden="1" customHeight="1" outlineLevel="1">
      <c r="A841" s="64" t="s">
        <v>1</v>
      </c>
      <c r="B841" s="163" t="s">
        <v>662</v>
      </c>
      <c r="C841" s="174" t="s">
        <v>647</v>
      </c>
      <c r="D841" s="68">
        <v>45814</v>
      </c>
      <c r="E841" s="66">
        <f t="shared" si="15"/>
        <v>6</v>
      </c>
      <c r="F841" s="66">
        <f t="shared" si="16"/>
        <v>2025</v>
      </c>
      <c r="G841" s="67">
        <f t="shared" si="17"/>
        <v>45809</v>
      </c>
      <c r="H841" s="26" t="s">
        <v>142</v>
      </c>
      <c r="I841" s="66" t="s">
        <v>146</v>
      </c>
      <c r="J841" s="69" t="s">
        <v>27</v>
      </c>
      <c r="K841" s="69"/>
      <c r="L841" s="69" t="s">
        <v>664</v>
      </c>
      <c r="M841" s="69" t="s">
        <v>604</v>
      </c>
      <c r="N841" s="71">
        <v>4930.45</v>
      </c>
      <c r="O841" s="74">
        <v>0</v>
      </c>
      <c r="P841" s="175">
        <f t="shared" si="18"/>
        <v>55633.670000000013</v>
      </c>
    </row>
    <row r="842" spans="1:16" ht="14.25" hidden="1" customHeight="1" outlineLevel="1">
      <c r="A842" s="64" t="s">
        <v>1</v>
      </c>
      <c r="B842" s="163" t="s">
        <v>662</v>
      </c>
      <c r="C842" s="174" t="s">
        <v>647</v>
      </c>
      <c r="D842" s="68">
        <v>45814</v>
      </c>
      <c r="E842" s="66">
        <f t="shared" si="15"/>
        <v>6</v>
      </c>
      <c r="F842" s="66">
        <f t="shared" si="16"/>
        <v>2025</v>
      </c>
      <c r="G842" s="67">
        <f t="shared" si="17"/>
        <v>45809</v>
      </c>
      <c r="H842" s="26" t="s">
        <v>138</v>
      </c>
      <c r="I842" s="66" t="s">
        <v>139</v>
      </c>
      <c r="J842" s="69" t="s">
        <v>27</v>
      </c>
      <c r="K842" s="69" t="s">
        <v>137</v>
      </c>
      <c r="L842" s="69" t="s">
        <v>664</v>
      </c>
      <c r="M842" s="69" t="s">
        <v>604</v>
      </c>
      <c r="N842" s="71">
        <v>0.15</v>
      </c>
      <c r="O842" s="74">
        <v>0</v>
      </c>
      <c r="P842" s="175">
        <f t="shared" si="18"/>
        <v>55633.820000000014</v>
      </c>
    </row>
    <row r="843" spans="1:16" ht="14.25" hidden="1" customHeight="1" outlineLevel="1">
      <c r="A843" s="64" t="s">
        <v>1</v>
      </c>
      <c r="B843" s="163" t="s">
        <v>662</v>
      </c>
      <c r="C843" s="174" t="s">
        <v>647</v>
      </c>
      <c r="D843" s="68">
        <v>45814</v>
      </c>
      <c r="E843" s="66">
        <f t="shared" si="15"/>
        <v>6</v>
      </c>
      <c r="F843" s="66">
        <f t="shared" si="16"/>
        <v>2025</v>
      </c>
      <c r="G843" s="67">
        <f t="shared" si="17"/>
        <v>45809</v>
      </c>
      <c r="H843" s="26" t="s">
        <v>987</v>
      </c>
      <c r="I843" s="66" t="s">
        <v>988</v>
      </c>
      <c r="J843" s="69" t="s">
        <v>989</v>
      </c>
      <c r="K843" s="69"/>
      <c r="L843" s="69" t="s">
        <v>666</v>
      </c>
      <c r="M843" s="69" t="s">
        <v>28</v>
      </c>
      <c r="N843" s="71">
        <v>0</v>
      </c>
      <c r="O843" s="74">
        <v>1603.21</v>
      </c>
      <c r="P843" s="175">
        <f t="shared" si="18"/>
        <v>54030.610000000015</v>
      </c>
    </row>
    <row r="844" spans="1:16" ht="14.25" hidden="1" customHeight="1" outlineLevel="1">
      <c r="A844" s="64" t="s">
        <v>1</v>
      </c>
      <c r="B844" s="163" t="s">
        <v>662</v>
      </c>
      <c r="C844" s="174" t="s">
        <v>647</v>
      </c>
      <c r="D844" s="68">
        <v>45814</v>
      </c>
      <c r="E844" s="66">
        <f t="shared" si="15"/>
        <v>6</v>
      </c>
      <c r="F844" s="66">
        <f t="shared" si="16"/>
        <v>2025</v>
      </c>
      <c r="G844" s="67">
        <f t="shared" si="17"/>
        <v>45809</v>
      </c>
      <c r="H844" s="26" t="s">
        <v>987</v>
      </c>
      <c r="I844" s="66" t="s">
        <v>990</v>
      </c>
      <c r="J844" s="69" t="s">
        <v>989</v>
      </c>
      <c r="K844" s="69"/>
      <c r="L844" s="69" t="s">
        <v>666</v>
      </c>
      <c r="M844" s="69" t="s">
        <v>28</v>
      </c>
      <c r="N844" s="71">
        <v>0</v>
      </c>
      <c r="O844" s="74">
        <v>2922.45</v>
      </c>
      <c r="P844" s="175">
        <f t="shared" si="18"/>
        <v>51108.160000000018</v>
      </c>
    </row>
    <row r="845" spans="1:16" ht="14.25" hidden="1" customHeight="1" outlineLevel="1">
      <c r="A845" s="64" t="s">
        <v>1</v>
      </c>
      <c r="B845" s="163" t="s">
        <v>662</v>
      </c>
      <c r="C845" s="174" t="s">
        <v>647</v>
      </c>
      <c r="D845" s="68">
        <v>45814</v>
      </c>
      <c r="E845" s="66">
        <f t="shared" si="15"/>
        <v>6</v>
      </c>
      <c r="F845" s="66">
        <f t="shared" si="16"/>
        <v>2025</v>
      </c>
      <c r="G845" s="67">
        <f t="shared" si="17"/>
        <v>45809</v>
      </c>
      <c r="H845" s="26" t="s">
        <v>582</v>
      </c>
      <c r="I845" s="66" t="s">
        <v>991</v>
      </c>
      <c r="J845" s="69" t="s">
        <v>27</v>
      </c>
      <c r="K845" s="69"/>
      <c r="L845" s="69" t="s">
        <v>666</v>
      </c>
      <c r="M845" s="69" t="s">
        <v>28</v>
      </c>
      <c r="N845" s="71">
        <v>0</v>
      </c>
      <c r="O845" s="74">
        <v>233.47</v>
      </c>
      <c r="P845" s="175">
        <f t="shared" si="18"/>
        <v>50874.690000000017</v>
      </c>
    </row>
    <row r="846" spans="1:16" ht="14.25" hidden="1" customHeight="1" outlineLevel="1">
      <c r="A846" s="64" t="s">
        <v>1</v>
      </c>
      <c r="B846" s="163" t="s">
        <v>662</v>
      </c>
      <c r="C846" s="174" t="s">
        <v>647</v>
      </c>
      <c r="D846" s="68">
        <v>45814</v>
      </c>
      <c r="E846" s="66">
        <f t="shared" si="15"/>
        <v>6</v>
      </c>
      <c r="F846" s="66">
        <f t="shared" si="16"/>
        <v>2025</v>
      </c>
      <c r="G846" s="67">
        <f t="shared" si="17"/>
        <v>45809</v>
      </c>
      <c r="H846" s="26" t="s">
        <v>142</v>
      </c>
      <c r="I846" s="66" t="s">
        <v>992</v>
      </c>
      <c r="J846" s="69" t="s">
        <v>27</v>
      </c>
      <c r="K846" s="69"/>
      <c r="L846" s="69" t="s">
        <v>664</v>
      </c>
      <c r="M846" s="69" t="s">
        <v>28</v>
      </c>
      <c r="N846" s="71">
        <v>0</v>
      </c>
      <c r="O846" s="74">
        <v>16324.61</v>
      </c>
      <c r="P846" s="175">
        <f t="shared" si="18"/>
        <v>34550.080000000016</v>
      </c>
    </row>
    <row r="847" spans="1:16" ht="14.25" hidden="1" customHeight="1" outlineLevel="1">
      <c r="A847" s="64" t="s">
        <v>1</v>
      </c>
      <c r="B847" s="163" t="s">
        <v>662</v>
      </c>
      <c r="C847" s="174" t="s">
        <v>647</v>
      </c>
      <c r="D847" s="68">
        <v>45817</v>
      </c>
      <c r="E847" s="66">
        <f t="shared" si="15"/>
        <v>6</v>
      </c>
      <c r="F847" s="66">
        <f t="shared" si="16"/>
        <v>2025</v>
      </c>
      <c r="G847" s="67">
        <f t="shared" si="17"/>
        <v>45809</v>
      </c>
      <c r="H847" s="26" t="s">
        <v>138</v>
      </c>
      <c r="I847" s="66" t="s">
        <v>139</v>
      </c>
      <c r="J847" s="69" t="s">
        <v>27</v>
      </c>
      <c r="K847" s="69" t="s">
        <v>137</v>
      </c>
      <c r="L847" s="69" t="s">
        <v>664</v>
      </c>
      <c r="M847" s="69" t="s">
        <v>604</v>
      </c>
      <c r="N847" s="71">
        <v>0.88</v>
      </c>
      <c r="O847" s="74">
        <v>0</v>
      </c>
      <c r="P847" s="175">
        <f t="shared" si="18"/>
        <v>34550.960000000014</v>
      </c>
    </row>
    <row r="848" spans="1:16" ht="14.25" hidden="1" customHeight="1" outlineLevel="1">
      <c r="A848" s="64" t="s">
        <v>1</v>
      </c>
      <c r="B848" s="163" t="s">
        <v>662</v>
      </c>
      <c r="C848" s="174" t="s">
        <v>647</v>
      </c>
      <c r="D848" s="68">
        <v>45817</v>
      </c>
      <c r="E848" s="66">
        <f t="shared" si="15"/>
        <v>6</v>
      </c>
      <c r="F848" s="66">
        <f t="shared" si="16"/>
        <v>2025</v>
      </c>
      <c r="G848" s="67">
        <f t="shared" si="17"/>
        <v>45809</v>
      </c>
      <c r="H848" s="26" t="s">
        <v>993</v>
      </c>
      <c r="I848" s="66" t="s">
        <v>994</v>
      </c>
      <c r="J848" s="69" t="s">
        <v>954</v>
      </c>
      <c r="K848" s="69" t="s">
        <v>137</v>
      </c>
      <c r="L848" s="69" t="s">
        <v>666</v>
      </c>
      <c r="M848" s="69" t="s">
        <v>28</v>
      </c>
      <c r="N848" s="71">
        <v>0</v>
      </c>
      <c r="O848" s="74">
        <v>5231.62</v>
      </c>
      <c r="P848" s="175">
        <f t="shared" si="18"/>
        <v>29319.340000000015</v>
      </c>
    </row>
    <row r="849" spans="1:16" ht="14.25" hidden="1" customHeight="1" outlineLevel="1">
      <c r="A849" s="64" t="s">
        <v>1</v>
      </c>
      <c r="B849" s="163" t="s">
        <v>662</v>
      </c>
      <c r="C849" s="174" t="s">
        <v>647</v>
      </c>
      <c r="D849" s="68">
        <v>45817</v>
      </c>
      <c r="E849" s="66">
        <f t="shared" si="15"/>
        <v>6</v>
      </c>
      <c r="F849" s="66">
        <f t="shared" si="16"/>
        <v>2025</v>
      </c>
      <c r="G849" s="67">
        <f t="shared" si="17"/>
        <v>45809</v>
      </c>
      <c r="H849" s="26" t="s">
        <v>102</v>
      </c>
      <c r="I849" s="66" t="s">
        <v>129</v>
      </c>
      <c r="J849" s="69" t="s">
        <v>27</v>
      </c>
      <c r="K849" s="69" t="s">
        <v>137</v>
      </c>
      <c r="L849" s="69" t="s">
        <v>666</v>
      </c>
      <c r="M849" s="69" t="s">
        <v>28</v>
      </c>
      <c r="N849" s="71">
        <v>0</v>
      </c>
      <c r="O849" s="74">
        <v>9.8000000000000007</v>
      </c>
      <c r="P849" s="175">
        <f t="shared" si="18"/>
        <v>29309.540000000015</v>
      </c>
    </row>
    <row r="850" spans="1:16" ht="14.25" hidden="1" customHeight="1" outlineLevel="1">
      <c r="A850" s="64" t="s">
        <v>1</v>
      </c>
      <c r="B850" s="163" t="s">
        <v>662</v>
      </c>
      <c r="C850" s="174" t="s">
        <v>647</v>
      </c>
      <c r="D850" s="68">
        <v>45817</v>
      </c>
      <c r="E850" s="66">
        <f t="shared" si="15"/>
        <v>6</v>
      </c>
      <c r="F850" s="66">
        <f t="shared" si="16"/>
        <v>2025</v>
      </c>
      <c r="G850" s="67">
        <f t="shared" si="17"/>
        <v>45809</v>
      </c>
      <c r="H850" s="26" t="s">
        <v>102</v>
      </c>
      <c r="I850" s="66" t="s">
        <v>129</v>
      </c>
      <c r="J850" s="69" t="s">
        <v>27</v>
      </c>
      <c r="K850" s="69" t="s">
        <v>137</v>
      </c>
      <c r="L850" s="69" t="s">
        <v>666</v>
      </c>
      <c r="M850" s="69" t="s">
        <v>28</v>
      </c>
      <c r="N850" s="71">
        <v>0</v>
      </c>
      <c r="O850" s="74">
        <v>9.8000000000000007</v>
      </c>
      <c r="P850" s="175">
        <f t="shared" si="18"/>
        <v>29299.740000000016</v>
      </c>
    </row>
    <row r="851" spans="1:16" ht="14.25" hidden="1" customHeight="1" outlineLevel="1">
      <c r="A851" s="64" t="s">
        <v>1</v>
      </c>
      <c r="B851" s="163" t="s">
        <v>662</v>
      </c>
      <c r="C851" s="174" t="s">
        <v>647</v>
      </c>
      <c r="D851" s="68">
        <v>45817</v>
      </c>
      <c r="E851" s="66">
        <f t="shared" si="15"/>
        <v>6</v>
      </c>
      <c r="F851" s="66">
        <f t="shared" si="16"/>
        <v>2025</v>
      </c>
      <c r="G851" s="67">
        <f t="shared" si="17"/>
        <v>45809</v>
      </c>
      <c r="H851" s="26" t="s">
        <v>57</v>
      </c>
      <c r="I851" s="66" t="s">
        <v>904</v>
      </c>
      <c r="J851" s="69" t="s">
        <v>27</v>
      </c>
      <c r="K851" s="69"/>
      <c r="L851" s="69" t="s">
        <v>666</v>
      </c>
      <c r="M851" s="69" t="s">
        <v>28</v>
      </c>
      <c r="N851" s="71">
        <v>0</v>
      </c>
      <c r="O851" s="74">
        <v>7906.82</v>
      </c>
      <c r="P851" s="175">
        <f t="shared" si="18"/>
        <v>21392.920000000016</v>
      </c>
    </row>
    <row r="852" spans="1:16" ht="14.25" hidden="1" customHeight="1" outlineLevel="1">
      <c r="A852" s="64" t="s">
        <v>1</v>
      </c>
      <c r="B852" s="163" t="s">
        <v>662</v>
      </c>
      <c r="C852" s="174" t="s">
        <v>647</v>
      </c>
      <c r="D852" s="68">
        <v>45817</v>
      </c>
      <c r="E852" s="66">
        <f t="shared" si="15"/>
        <v>6</v>
      </c>
      <c r="F852" s="66">
        <f t="shared" si="16"/>
        <v>2025</v>
      </c>
      <c r="G852" s="67">
        <f t="shared" si="17"/>
        <v>45809</v>
      </c>
      <c r="H852" s="26" t="s">
        <v>57</v>
      </c>
      <c r="I852" s="66" t="s">
        <v>904</v>
      </c>
      <c r="J852" s="69" t="s">
        <v>27</v>
      </c>
      <c r="K852" s="69"/>
      <c r="L852" s="69" t="s">
        <v>666</v>
      </c>
      <c r="M852" s="69" t="s">
        <v>28</v>
      </c>
      <c r="N852" s="71">
        <v>0</v>
      </c>
      <c r="O852" s="74">
        <v>1005.7</v>
      </c>
      <c r="P852" s="175">
        <f t="shared" si="18"/>
        <v>20387.220000000016</v>
      </c>
    </row>
    <row r="853" spans="1:16" ht="14.25" hidden="1" customHeight="1" outlineLevel="1">
      <c r="A853" s="64" t="s">
        <v>1</v>
      </c>
      <c r="B853" s="163" t="s">
        <v>662</v>
      </c>
      <c r="C853" s="174" t="s">
        <v>647</v>
      </c>
      <c r="D853" s="68">
        <v>45817</v>
      </c>
      <c r="E853" s="66">
        <f t="shared" si="15"/>
        <v>6</v>
      </c>
      <c r="F853" s="66">
        <f t="shared" si="16"/>
        <v>2025</v>
      </c>
      <c r="G853" s="67">
        <f t="shared" si="17"/>
        <v>45809</v>
      </c>
      <c r="H853" s="26" t="s">
        <v>57</v>
      </c>
      <c r="I853" s="66" t="s">
        <v>904</v>
      </c>
      <c r="J853" s="69" t="s">
        <v>27</v>
      </c>
      <c r="K853" s="69"/>
      <c r="L853" s="69" t="s">
        <v>666</v>
      </c>
      <c r="M853" s="69" t="s">
        <v>28</v>
      </c>
      <c r="N853" s="71">
        <v>0</v>
      </c>
      <c r="O853" s="74">
        <v>1847.85</v>
      </c>
      <c r="P853" s="175">
        <f t="shared" si="18"/>
        <v>18539.370000000017</v>
      </c>
    </row>
    <row r="854" spans="1:16" ht="14.25" hidden="1" customHeight="1" outlineLevel="1">
      <c r="A854" s="64" t="s">
        <v>1</v>
      </c>
      <c r="B854" s="163" t="s">
        <v>662</v>
      </c>
      <c r="C854" s="174" t="s">
        <v>647</v>
      </c>
      <c r="D854" s="68">
        <v>45818</v>
      </c>
      <c r="E854" s="66">
        <f t="shared" si="15"/>
        <v>6</v>
      </c>
      <c r="F854" s="66">
        <f t="shared" si="16"/>
        <v>2025</v>
      </c>
      <c r="G854" s="67">
        <f t="shared" si="17"/>
        <v>45809</v>
      </c>
      <c r="H854" s="26" t="s">
        <v>730</v>
      </c>
      <c r="I854" s="66" t="s">
        <v>995</v>
      </c>
      <c r="J854" s="69" t="s">
        <v>27</v>
      </c>
      <c r="K854" s="69" t="s">
        <v>137</v>
      </c>
      <c r="L854" s="69" t="s">
        <v>666</v>
      </c>
      <c r="M854" s="69" t="s">
        <v>604</v>
      </c>
      <c r="N854" s="71">
        <v>300</v>
      </c>
      <c r="O854" s="74">
        <v>0</v>
      </c>
      <c r="P854" s="175">
        <f t="shared" si="18"/>
        <v>18839.370000000017</v>
      </c>
    </row>
    <row r="855" spans="1:16" ht="14.25" hidden="1" customHeight="1" outlineLevel="1">
      <c r="A855" s="64" t="s">
        <v>1</v>
      </c>
      <c r="B855" s="163" t="s">
        <v>662</v>
      </c>
      <c r="C855" s="174" t="s">
        <v>647</v>
      </c>
      <c r="D855" s="68">
        <v>45818</v>
      </c>
      <c r="E855" s="66">
        <f t="shared" si="15"/>
        <v>6</v>
      </c>
      <c r="F855" s="66">
        <f t="shared" si="16"/>
        <v>2025</v>
      </c>
      <c r="G855" s="67">
        <f t="shared" si="17"/>
        <v>45809</v>
      </c>
      <c r="H855" s="26" t="s">
        <v>102</v>
      </c>
      <c r="I855" s="66" t="s">
        <v>129</v>
      </c>
      <c r="J855" s="69" t="s">
        <v>27</v>
      </c>
      <c r="K855" s="69" t="s">
        <v>137</v>
      </c>
      <c r="L855" s="69" t="s">
        <v>666</v>
      </c>
      <c r="M855" s="69" t="s">
        <v>28</v>
      </c>
      <c r="N855" s="71">
        <v>0</v>
      </c>
      <c r="O855" s="74">
        <v>9.8000000000000007</v>
      </c>
      <c r="P855" s="175">
        <f t="shared" si="18"/>
        <v>18829.570000000018</v>
      </c>
    </row>
    <row r="856" spans="1:16" ht="14.25" hidden="1" customHeight="1" outlineLevel="1">
      <c r="A856" s="64" t="s">
        <v>1</v>
      </c>
      <c r="B856" s="163" t="s">
        <v>662</v>
      </c>
      <c r="C856" s="174" t="s">
        <v>647</v>
      </c>
      <c r="D856" s="68">
        <v>45819</v>
      </c>
      <c r="E856" s="66">
        <f t="shared" si="15"/>
        <v>6</v>
      </c>
      <c r="F856" s="66">
        <f t="shared" si="16"/>
        <v>2025</v>
      </c>
      <c r="G856" s="67">
        <f t="shared" si="17"/>
        <v>45809</v>
      </c>
      <c r="H856" s="26" t="s">
        <v>996</v>
      </c>
      <c r="I856" s="66" t="s">
        <v>997</v>
      </c>
      <c r="J856" s="69" t="s">
        <v>27</v>
      </c>
      <c r="K856" s="69" t="s">
        <v>137</v>
      </c>
      <c r="L856" s="69" t="s">
        <v>666</v>
      </c>
      <c r="M856" s="69" t="s">
        <v>604</v>
      </c>
      <c r="N856" s="71">
        <v>70</v>
      </c>
      <c r="O856" s="74">
        <v>0</v>
      </c>
      <c r="P856" s="175">
        <f t="shared" si="18"/>
        <v>18899.570000000018</v>
      </c>
    </row>
    <row r="857" spans="1:16" ht="14.25" hidden="1" customHeight="1" outlineLevel="1">
      <c r="A857" s="64" t="s">
        <v>1</v>
      </c>
      <c r="B857" s="163" t="s">
        <v>662</v>
      </c>
      <c r="C857" s="174" t="s">
        <v>647</v>
      </c>
      <c r="D857" s="68">
        <v>45820</v>
      </c>
      <c r="E857" s="66">
        <f t="shared" si="15"/>
        <v>6</v>
      </c>
      <c r="F857" s="66">
        <f t="shared" si="16"/>
        <v>2025</v>
      </c>
      <c r="G857" s="67">
        <f t="shared" si="17"/>
        <v>45809</v>
      </c>
      <c r="H857" s="26" t="s">
        <v>142</v>
      </c>
      <c r="I857" s="66" t="s">
        <v>998</v>
      </c>
      <c r="J857" s="69" t="s">
        <v>27</v>
      </c>
      <c r="K857" s="69" t="s">
        <v>122</v>
      </c>
      <c r="L857" s="69" t="s">
        <v>664</v>
      </c>
      <c r="M857" s="69" t="s">
        <v>604</v>
      </c>
      <c r="N857" s="71">
        <v>340</v>
      </c>
      <c r="O857" s="74">
        <v>0</v>
      </c>
      <c r="P857" s="175">
        <f t="shared" si="18"/>
        <v>19239.570000000018</v>
      </c>
    </row>
    <row r="858" spans="1:16" ht="14.25" hidden="1" customHeight="1" outlineLevel="1">
      <c r="A858" s="64" t="s">
        <v>1</v>
      </c>
      <c r="B858" s="163" t="s">
        <v>662</v>
      </c>
      <c r="C858" s="174" t="s">
        <v>647</v>
      </c>
      <c r="D858" s="68">
        <v>45820</v>
      </c>
      <c r="E858" s="66">
        <f t="shared" si="15"/>
        <v>6</v>
      </c>
      <c r="F858" s="66">
        <f t="shared" si="16"/>
        <v>2025</v>
      </c>
      <c r="G858" s="67">
        <f t="shared" si="17"/>
        <v>45809</v>
      </c>
      <c r="H858" s="26" t="s">
        <v>142</v>
      </c>
      <c r="I858" s="66" t="s">
        <v>998</v>
      </c>
      <c r="J858" s="69" t="s">
        <v>27</v>
      </c>
      <c r="K858" s="69" t="s">
        <v>132</v>
      </c>
      <c r="L858" s="69" t="s">
        <v>664</v>
      </c>
      <c r="M858" s="69" t="s">
        <v>604</v>
      </c>
      <c r="N858" s="71">
        <v>340</v>
      </c>
      <c r="O858" s="74">
        <v>0</v>
      </c>
      <c r="P858" s="175">
        <f t="shared" si="18"/>
        <v>19579.570000000018</v>
      </c>
    </row>
    <row r="859" spans="1:16" ht="14.25" hidden="1" customHeight="1" outlineLevel="1">
      <c r="A859" s="64" t="s">
        <v>1</v>
      </c>
      <c r="B859" s="163" t="s">
        <v>662</v>
      </c>
      <c r="C859" s="174" t="s">
        <v>647</v>
      </c>
      <c r="D859" s="68">
        <v>45820</v>
      </c>
      <c r="E859" s="66">
        <f t="shared" si="15"/>
        <v>6</v>
      </c>
      <c r="F859" s="66">
        <f t="shared" si="16"/>
        <v>2025</v>
      </c>
      <c r="G859" s="67">
        <f t="shared" si="17"/>
        <v>45809</v>
      </c>
      <c r="H859" s="26" t="s">
        <v>142</v>
      </c>
      <c r="I859" s="66" t="s">
        <v>146</v>
      </c>
      <c r="J859" s="69" t="s">
        <v>27</v>
      </c>
      <c r="K859" s="69"/>
      <c r="L859" s="69" t="s">
        <v>664</v>
      </c>
      <c r="M859" s="69" t="s">
        <v>604</v>
      </c>
      <c r="N859" s="71">
        <v>759.52</v>
      </c>
      <c r="O859" s="74">
        <v>0</v>
      </c>
      <c r="P859" s="175">
        <f t="shared" si="18"/>
        <v>20339.090000000018</v>
      </c>
    </row>
    <row r="860" spans="1:16" ht="14.25" hidden="1" customHeight="1" outlineLevel="1">
      <c r="A860" s="64" t="s">
        <v>1</v>
      </c>
      <c r="B860" s="163" t="s">
        <v>662</v>
      </c>
      <c r="C860" s="174" t="s">
        <v>647</v>
      </c>
      <c r="D860" s="68">
        <v>45820</v>
      </c>
      <c r="E860" s="66">
        <f t="shared" si="15"/>
        <v>6</v>
      </c>
      <c r="F860" s="66">
        <f t="shared" si="16"/>
        <v>2025</v>
      </c>
      <c r="G860" s="67">
        <f t="shared" si="17"/>
        <v>45809</v>
      </c>
      <c r="H860" s="26" t="s">
        <v>142</v>
      </c>
      <c r="I860" s="66" t="s">
        <v>146</v>
      </c>
      <c r="J860" s="69" t="s">
        <v>27</v>
      </c>
      <c r="K860" s="69"/>
      <c r="L860" s="69" t="s">
        <v>664</v>
      </c>
      <c r="M860" s="69" t="s">
        <v>604</v>
      </c>
      <c r="N860" s="71">
        <v>340</v>
      </c>
      <c r="O860" s="74">
        <v>0</v>
      </c>
      <c r="P860" s="175">
        <f t="shared" si="18"/>
        <v>20679.090000000018</v>
      </c>
    </row>
    <row r="861" spans="1:16" ht="14.25" hidden="1" customHeight="1" outlineLevel="1">
      <c r="A861" s="64" t="s">
        <v>1</v>
      </c>
      <c r="B861" s="163" t="s">
        <v>662</v>
      </c>
      <c r="C861" s="174" t="s">
        <v>647</v>
      </c>
      <c r="D861" s="68">
        <v>45820</v>
      </c>
      <c r="E861" s="66">
        <f t="shared" si="15"/>
        <v>6</v>
      </c>
      <c r="F861" s="66">
        <f t="shared" si="16"/>
        <v>2025</v>
      </c>
      <c r="G861" s="67">
        <f t="shared" si="17"/>
        <v>45809</v>
      </c>
      <c r="H861" s="26" t="s">
        <v>138</v>
      </c>
      <c r="I861" s="66" t="s">
        <v>139</v>
      </c>
      <c r="J861" s="69" t="s">
        <v>27</v>
      </c>
      <c r="K861" s="69" t="s">
        <v>137</v>
      </c>
      <c r="L861" s="69" t="s">
        <v>664</v>
      </c>
      <c r="M861" s="69" t="s">
        <v>604</v>
      </c>
      <c r="N861" s="71">
        <v>0.02</v>
      </c>
      <c r="O861" s="74">
        <v>0</v>
      </c>
      <c r="P861" s="175">
        <f t="shared" si="18"/>
        <v>20679.110000000019</v>
      </c>
    </row>
    <row r="862" spans="1:16" ht="14.25" hidden="1" customHeight="1" outlineLevel="1">
      <c r="A862" s="64" t="s">
        <v>1</v>
      </c>
      <c r="B862" s="163" t="s">
        <v>662</v>
      </c>
      <c r="C862" s="174" t="s">
        <v>647</v>
      </c>
      <c r="D862" s="68">
        <v>45820</v>
      </c>
      <c r="E862" s="66">
        <f t="shared" si="15"/>
        <v>6</v>
      </c>
      <c r="F862" s="66">
        <f t="shared" si="16"/>
        <v>2025</v>
      </c>
      <c r="G862" s="67">
        <f t="shared" si="17"/>
        <v>45809</v>
      </c>
      <c r="H862" s="26" t="s">
        <v>56</v>
      </c>
      <c r="I862" s="66" t="s">
        <v>999</v>
      </c>
      <c r="J862" s="69">
        <v>15067</v>
      </c>
      <c r="K862" s="69"/>
      <c r="L862" s="69" t="s">
        <v>666</v>
      </c>
      <c r="M862" s="69" t="s">
        <v>28</v>
      </c>
      <c r="N862" s="71">
        <v>0</v>
      </c>
      <c r="O862" s="74">
        <v>1122.2</v>
      </c>
      <c r="P862" s="175">
        <f t="shared" si="18"/>
        <v>19556.910000000018</v>
      </c>
    </row>
    <row r="863" spans="1:16" ht="14.25" hidden="1" customHeight="1" outlineLevel="1">
      <c r="A863" s="64" t="s">
        <v>1</v>
      </c>
      <c r="B863" s="163" t="s">
        <v>662</v>
      </c>
      <c r="C863" s="174" t="s">
        <v>647</v>
      </c>
      <c r="D863" s="68">
        <v>45820</v>
      </c>
      <c r="E863" s="66">
        <f t="shared" si="15"/>
        <v>6</v>
      </c>
      <c r="F863" s="66">
        <f t="shared" si="16"/>
        <v>2025</v>
      </c>
      <c r="G863" s="67">
        <f t="shared" si="17"/>
        <v>45809</v>
      </c>
      <c r="H863" s="26" t="s">
        <v>43</v>
      </c>
      <c r="I863" s="66" t="s">
        <v>685</v>
      </c>
      <c r="J863" s="69" t="s">
        <v>27</v>
      </c>
      <c r="K863" s="69" t="s">
        <v>137</v>
      </c>
      <c r="L863" s="69" t="s">
        <v>666</v>
      </c>
      <c r="M863" s="69" t="s">
        <v>28</v>
      </c>
      <c r="N863" s="71">
        <v>0</v>
      </c>
      <c r="O863" s="74">
        <v>20</v>
      </c>
      <c r="P863" s="175">
        <f t="shared" si="18"/>
        <v>19536.910000000018</v>
      </c>
    </row>
    <row r="864" spans="1:16" ht="14.25" hidden="1" customHeight="1" outlineLevel="1">
      <c r="A864" s="64" t="s">
        <v>1</v>
      </c>
      <c r="B864" s="163" t="s">
        <v>662</v>
      </c>
      <c r="C864" s="174" t="s">
        <v>647</v>
      </c>
      <c r="D864" s="68">
        <v>45820</v>
      </c>
      <c r="E864" s="66">
        <f t="shared" si="15"/>
        <v>6</v>
      </c>
      <c r="F864" s="66">
        <f t="shared" si="16"/>
        <v>2025</v>
      </c>
      <c r="G864" s="67">
        <f t="shared" si="17"/>
        <v>45809</v>
      </c>
      <c r="H864" s="26" t="s">
        <v>43</v>
      </c>
      <c r="I864" s="66" t="s">
        <v>259</v>
      </c>
      <c r="J864" s="69" t="s">
        <v>27</v>
      </c>
      <c r="K864" s="69" t="s">
        <v>137</v>
      </c>
      <c r="L864" s="69" t="s">
        <v>666</v>
      </c>
      <c r="M864" s="69" t="s">
        <v>28</v>
      </c>
      <c r="N864" s="71">
        <v>0</v>
      </c>
      <c r="O864" s="74">
        <v>140</v>
      </c>
      <c r="P864" s="175">
        <f t="shared" si="18"/>
        <v>19396.910000000018</v>
      </c>
    </row>
    <row r="865" spans="1:16" ht="14.25" hidden="1" customHeight="1" outlineLevel="1">
      <c r="A865" s="64" t="s">
        <v>1</v>
      </c>
      <c r="B865" s="163" t="s">
        <v>662</v>
      </c>
      <c r="C865" s="174" t="s">
        <v>647</v>
      </c>
      <c r="D865" s="68">
        <v>45820</v>
      </c>
      <c r="E865" s="66">
        <f t="shared" si="15"/>
        <v>6</v>
      </c>
      <c r="F865" s="66">
        <f t="shared" si="16"/>
        <v>2025</v>
      </c>
      <c r="G865" s="67">
        <f t="shared" si="17"/>
        <v>45809</v>
      </c>
      <c r="H865" s="26" t="s">
        <v>142</v>
      </c>
      <c r="I865" s="66" t="s">
        <v>1000</v>
      </c>
      <c r="J865" s="69" t="s">
        <v>27</v>
      </c>
      <c r="K865" s="69"/>
      <c r="L865" s="69" t="s">
        <v>664</v>
      </c>
      <c r="M865" s="69" t="s">
        <v>28</v>
      </c>
      <c r="N865" s="71">
        <v>0</v>
      </c>
      <c r="O865" s="74">
        <v>120</v>
      </c>
      <c r="P865" s="175">
        <f t="shared" si="18"/>
        <v>19276.910000000018</v>
      </c>
    </row>
    <row r="866" spans="1:16" ht="14.25" hidden="1" customHeight="1" outlineLevel="1">
      <c r="A866" s="64" t="s">
        <v>1</v>
      </c>
      <c r="B866" s="163" t="s">
        <v>662</v>
      </c>
      <c r="C866" s="174" t="s">
        <v>647</v>
      </c>
      <c r="D866" s="68">
        <v>45820</v>
      </c>
      <c r="E866" s="66">
        <f t="shared" si="15"/>
        <v>6</v>
      </c>
      <c r="F866" s="66">
        <f t="shared" si="16"/>
        <v>2025</v>
      </c>
      <c r="G866" s="67">
        <f t="shared" si="17"/>
        <v>45809</v>
      </c>
      <c r="H866" s="26" t="s">
        <v>61</v>
      </c>
      <c r="I866" s="66" t="s">
        <v>905</v>
      </c>
      <c r="J866" s="69" t="s">
        <v>27</v>
      </c>
      <c r="K866" s="69" t="s">
        <v>137</v>
      </c>
      <c r="L866" s="69" t="s">
        <v>666</v>
      </c>
      <c r="M866" s="69" t="s">
        <v>28</v>
      </c>
      <c r="N866" s="71">
        <v>0</v>
      </c>
      <c r="O866" s="74">
        <v>175.02</v>
      </c>
      <c r="P866" s="175">
        <f t="shared" si="18"/>
        <v>19101.890000000018</v>
      </c>
    </row>
    <row r="867" spans="1:16" ht="14.25" hidden="1" customHeight="1" outlineLevel="1">
      <c r="A867" s="64" t="s">
        <v>1</v>
      </c>
      <c r="B867" s="163" t="s">
        <v>662</v>
      </c>
      <c r="C867" s="174" t="s">
        <v>647</v>
      </c>
      <c r="D867" s="68">
        <v>45820</v>
      </c>
      <c r="E867" s="66">
        <f t="shared" si="15"/>
        <v>6</v>
      </c>
      <c r="F867" s="66">
        <f t="shared" si="16"/>
        <v>2025</v>
      </c>
      <c r="G867" s="67">
        <f t="shared" si="17"/>
        <v>45809</v>
      </c>
      <c r="H867" s="26" t="s">
        <v>61</v>
      </c>
      <c r="I867" s="66" t="s">
        <v>905</v>
      </c>
      <c r="J867" s="69" t="s">
        <v>27</v>
      </c>
      <c r="K867" s="69" t="s">
        <v>137</v>
      </c>
      <c r="L867" s="69" t="s">
        <v>666</v>
      </c>
      <c r="M867" s="69" t="s">
        <v>28</v>
      </c>
      <c r="N867" s="71">
        <v>0</v>
      </c>
      <c r="O867" s="74">
        <v>109.05</v>
      </c>
      <c r="P867" s="175">
        <f t="shared" si="18"/>
        <v>18992.840000000018</v>
      </c>
    </row>
    <row r="868" spans="1:16" ht="14.25" hidden="1" customHeight="1" outlineLevel="1">
      <c r="A868" s="64" t="s">
        <v>1</v>
      </c>
      <c r="B868" s="163" t="s">
        <v>662</v>
      </c>
      <c r="C868" s="174" t="s">
        <v>647</v>
      </c>
      <c r="D868" s="68">
        <v>45820</v>
      </c>
      <c r="E868" s="66">
        <f t="shared" si="15"/>
        <v>6</v>
      </c>
      <c r="F868" s="66">
        <f t="shared" si="16"/>
        <v>2025</v>
      </c>
      <c r="G868" s="67">
        <f t="shared" si="17"/>
        <v>45809</v>
      </c>
      <c r="H868" s="26" t="s">
        <v>61</v>
      </c>
      <c r="I868" s="66" t="s">
        <v>905</v>
      </c>
      <c r="J868" s="69" t="s">
        <v>27</v>
      </c>
      <c r="K868" s="69" t="s">
        <v>137</v>
      </c>
      <c r="L868" s="69" t="s">
        <v>666</v>
      </c>
      <c r="M868" s="69" t="s">
        <v>28</v>
      </c>
      <c r="N868" s="71">
        <v>0</v>
      </c>
      <c r="O868" s="74">
        <v>141.81</v>
      </c>
      <c r="P868" s="175">
        <f t="shared" si="18"/>
        <v>18851.030000000017</v>
      </c>
    </row>
    <row r="869" spans="1:16" ht="14.25" hidden="1" customHeight="1" outlineLevel="1">
      <c r="A869" s="64" t="s">
        <v>1</v>
      </c>
      <c r="B869" s="163" t="s">
        <v>662</v>
      </c>
      <c r="C869" s="174" t="s">
        <v>647</v>
      </c>
      <c r="D869" s="68">
        <v>45820</v>
      </c>
      <c r="E869" s="66">
        <f t="shared" si="15"/>
        <v>6</v>
      </c>
      <c r="F869" s="66">
        <f t="shared" si="16"/>
        <v>2025</v>
      </c>
      <c r="G869" s="67">
        <f t="shared" si="17"/>
        <v>45809</v>
      </c>
      <c r="H869" s="26" t="s">
        <v>61</v>
      </c>
      <c r="I869" s="66" t="s">
        <v>905</v>
      </c>
      <c r="J869" s="69" t="s">
        <v>27</v>
      </c>
      <c r="K869" s="69" t="s">
        <v>137</v>
      </c>
      <c r="L869" s="69" t="s">
        <v>666</v>
      </c>
      <c r="M869" s="69" t="s">
        <v>28</v>
      </c>
      <c r="N869" s="71">
        <v>0</v>
      </c>
      <c r="O869" s="74">
        <v>176.39</v>
      </c>
      <c r="P869" s="175">
        <f t="shared" si="18"/>
        <v>18674.640000000018</v>
      </c>
    </row>
    <row r="870" spans="1:16" ht="14.25" hidden="1" customHeight="1" outlineLevel="1">
      <c r="A870" s="64" t="s">
        <v>1</v>
      </c>
      <c r="B870" s="163" t="s">
        <v>662</v>
      </c>
      <c r="C870" s="174" t="s">
        <v>647</v>
      </c>
      <c r="D870" s="68">
        <v>45821</v>
      </c>
      <c r="E870" s="66">
        <f t="shared" si="15"/>
        <v>6</v>
      </c>
      <c r="F870" s="66">
        <f t="shared" si="16"/>
        <v>2025</v>
      </c>
      <c r="G870" s="67">
        <f t="shared" si="17"/>
        <v>45809</v>
      </c>
      <c r="H870" s="26" t="s">
        <v>138</v>
      </c>
      <c r="I870" s="66" t="s">
        <v>139</v>
      </c>
      <c r="J870" s="69" t="s">
        <v>27</v>
      </c>
      <c r="K870" s="69" t="s">
        <v>137</v>
      </c>
      <c r="L870" s="69" t="s">
        <v>664</v>
      </c>
      <c r="M870" s="69" t="s">
        <v>604</v>
      </c>
      <c r="N870" s="71">
        <v>0.02</v>
      </c>
      <c r="O870" s="74">
        <v>0</v>
      </c>
      <c r="P870" s="175">
        <f t="shared" si="18"/>
        <v>18674.660000000018</v>
      </c>
    </row>
    <row r="871" spans="1:16" ht="14.25" hidden="1" customHeight="1" outlineLevel="1">
      <c r="A871" s="64" t="s">
        <v>1</v>
      </c>
      <c r="B871" s="163" t="s">
        <v>662</v>
      </c>
      <c r="C871" s="174" t="s">
        <v>647</v>
      </c>
      <c r="D871" s="68">
        <v>45821</v>
      </c>
      <c r="E871" s="66">
        <f t="shared" si="15"/>
        <v>6</v>
      </c>
      <c r="F871" s="66">
        <f t="shared" si="16"/>
        <v>2025</v>
      </c>
      <c r="G871" s="67">
        <f t="shared" si="17"/>
        <v>45809</v>
      </c>
      <c r="H871" s="26" t="s">
        <v>102</v>
      </c>
      <c r="I871" s="66" t="s">
        <v>170</v>
      </c>
      <c r="J871" s="69" t="s">
        <v>27</v>
      </c>
      <c r="K871" s="69" t="s">
        <v>137</v>
      </c>
      <c r="L871" s="69" t="s">
        <v>666</v>
      </c>
      <c r="M871" s="69" t="s">
        <v>28</v>
      </c>
      <c r="N871" s="71">
        <v>0</v>
      </c>
      <c r="O871" s="74">
        <v>0.98</v>
      </c>
      <c r="P871" s="175">
        <f t="shared" si="18"/>
        <v>18673.680000000018</v>
      </c>
    </row>
    <row r="872" spans="1:16" ht="14.25" hidden="1" customHeight="1" outlineLevel="1">
      <c r="A872" s="64" t="s">
        <v>1</v>
      </c>
      <c r="B872" s="163" t="s">
        <v>662</v>
      </c>
      <c r="C872" s="174" t="s">
        <v>647</v>
      </c>
      <c r="D872" s="68">
        <v>45821</v>
      </c>
      <c r="E872" s="66">
        <f t="shared" si="15"/>
        <v>6</v>
      </c>
      <c r="F872" s="66">
        <f t="shared" si="16"/>
        <v>2025</v>
      </c>
      <c r="G872" s="67">
        <f t="shared" si="17"/>
        <v>45809</v>
      </c>
      <c r="H872" s="26" t="s">
        <v>102</v>
      </c>
      <c r="I872" s="66" t="s">
        <v>167</v>
      </c>
      <c r="J872" s="69" t="s">
        <v>27</v>
      </c>
      <c r="K872" s="69" t="s">
        <v>137</v>
      </c>
      <c r="L872" s="69" t="s">
        <v>666</v>
      </c>
      <c r="M872" s="69" t="s">
        <v>28</v>
      </c>
      <c r="N872" s="71">
        <v>0</v>
      </c>
      <c r="O872" s="74">
        <v>177.05</v>
      </c>
      <c r="P872" s="175">
        <f t="shared" si="18"/>
        <v>18496.630000000019</v>
      </c>
    </row>
    <row r="873" spans="1:16" ht="14.25" hidden="1" customHeight="1" outlineLevel="1">
      <c r="A873" s="64" t="s">
        <v>1</v>
      </c>
      <c r="B873" s="163" t="s">
        <v>662</v>
      </c>
      <c r="C873" s="174" t="s">
        <v>647</v>
      </c>
      <c r="D873" s="68">
        <v>45824</v>
      </c>
      <c r="E873" s="66">
        <f t="shared" si="15"/>
        <v>6</v>
      </c>
      <c r="F873" s="66">
        <f t="shared" si="16"/>
        <v>2025</v>
      </c>
      <c r="G873" s="67">
        <f t="shared" si="17"/>
        <v>45809</v>
      </c>
      <c r="H873" s="26" t="s">
        <v>138</v>
      </c>
      <c r="I873" s="66" t="s">
        <v>139</v>
      </c>
      <c r="J873" s="69" t="s">
        <v>27</v>
      </c>
      <c r="K873" s="69" t="s">
        <v>137</v>
      </c>
      <c r="L873" s="69" t="s">
        <v>664</v>
      </c>
      <c r="M873" s="69" t="s">
        <v>604</v>
      </c>
      <c r="N873" s="71">
        <v>0.89</v>
      </c>
      <c r="O873" s="74">
        <v>0</v>
      </c>
      <c r="P873" s="175">
        <f t="shared" si="18"/>
        <v>18497.520000000019</v>
      </c>
    </row>
    <row r="874" spans="1:16" ht="14.25" hidden="1" customHeight="1" outlineLevel="1">
      <c r="A874" s="64" t="s">
        <v>1</v>
      </c>
      <c r="B874" s="163" t="s">
        <v>662</v>
      </c>
      <c r="C874" s="174" t="s">
        <v>647</v>
      </c>
      <c r="D874" s="68">
        <v>45824</v>
      </c>
      <c r="E874" s="66">
        <f t="shared" si="15"/>
        <v>6</v>
      </c>
      <c r="F874" s="66">
        <f t="shared" si="16"/>
        <v>2025</v>
      </c>
      <c r="G874" s="67">
        <f t="shared" si="17"/>
        <v>45809</v>
      </c>
      <c r="H874" s="26" t="s">
        <v>582</v>
      </c>
      <c r="I874" s="66" t="s">
        <v>169</v>
      </c>
      <c r="J874" s="69" t="s">
        <v>27</v>
      </c>
      <c r="K874" s="69"/>
      <c r="L874" s="69" t="s">
        <v>666</v>
      </c>
      <c r="M874" s="69" t="s">
        <v>28</v>
      </c>
      <c r="N874" s="71">
        <v>0</v>
      </c>
      <c r="O874" s="74">
        <v>39.200000000000003</v>
      </c>
      <c r="P874" s="175">
        <f t="shared" si="18"/>
        <v>18458.320000000018</v>
      </c>
    </row>
    <row r="875" spans="1:16" ht="14.25" hidden="1" customHeight="1" outlineLevel="1">
      <c r="A875" s="64" t="s">
        <v>1</v>
      </c>
      <c r="B875" s="163" t="s">
        <v>662</v>
      </c>
      <c r="C875" s="174" t="s">
        <v>647</v>
      </c>
      <c r="D875" s="68">
        <v>45824</v>
      </c>
      <c r="E875" s="66">
        <f t="shared" si="15"/>
        <v>6</v>
      </c>
      <c r="F875" s="66">
        <f t="shared" si="16"/>
        <v>2025</v>
      </c>
      <c r="G875" s="67">
        <f t="shared" si="17"/>
        <v>45809</v>
      </c>
      <c r="H875" s="26" t="s">
        <v>102</v>
      </c>
      <c r="I875" s="66" t="s">
        <v>129</v>
      </c>
      <c r="J875" s="69" t="s">
        <v>27</v>
      </c>
      <c r="K875" s="69" t="s">
        <v>137</v>
      </c>
      <c r="L875" s="69" t="s">
        <v>666</v>
      </c>
      <c r="M875" s="69" t="s">
        <v>28</v>
      </c>
      <c r="N875" s="71">
        <v>0</v>
      </c>
      <c r="O875" s="74">
        <v>1.75</v>
      </c>
      <c r="P875" s="175">
        <f t="shared" si="18"/>
        <v>18456.570000000018</v>
      </c>
    </row>
    <row r="876" spans="1:16" ht="14.25" hidden="1" customHeight="1" outlineLevel="1">
      <c r="A876" s="64" t="s">
        <v>1</v>
      </c>
      <c r="B876" s="163" t="s">
        <v>662</v>
      </c>
      <c r="C876" s="174" t="s">
        <v>647</v>
      </c>
      <c r="D876" s="68">
        <v>45824</v>
      </c>
      <c r="E876" s="66">
        <f t="shared" si="15"/>
        <v>6</v>
      </c>
      <c r="F876" s="66">
        <f t="shared" si="16"/>
        <v>2025</v>
      </c>
      <c r="G876" s="67">
        <f t="shared" si="17"/>
        <v>45809</v>
      </c>
      <c r="H876" s="26" t="s">
        <v>50</v>
      </c>
      <c r="I876" s="66" t="s">
        <v>171</v>
      </c>
      <c r="J876" s="69" t="s">
        <v>27</v>
      </c>
      <c r="K876" s="69"/>
      <c r="L876" s="69" t="s">
        <v>666</v>
      </c>
      <c r="M876" s="69" t="s">
        <v>28</v>
      </c>
      <c r="N876" s="71">
        <v>0</v>
      </c>
      <c r="O876" s="74">
        <v>3346.74</v>
      </c>
      <c r="P876" s="175">
        <f t="shared" si="18"/>
        <v>15109.830000000018</v>
      </c>
    </row>
    <row r="877" spans="1:16" ht="14.25" hidden="1" customHeight="1" outlineLevel="1">
      <c r="A877" s="64" t="s">
        <v>1</v>
      </c>
      <c r="B877" s="163" t="s">
        <v>662</v>
      </c>
      <c r="C877" s="174" t="s">
        <v>647</v>
      </c>
      <c r="D877" s="68">
        <v>45824</v>
      </c>
      <c r="E877" s="66">
        <f t="shared" si="15"/>
        <v>6</v>
      </c>
      <c r="F877" s="66">
        <f t="shared" si="16"/>
        <v>2025</v>
      </c>
      <c r="G877" s="67">
        <f t="shared" si="17"/>
        <v>45809</v>
      </c>
      <c r="H877" s="26" t="s">
        <v>142</v>
      </c>
      <c r="I877" s="66" t="s">
        <v>1001</v>
      </c>
      <c r="J877" s="69" t="s">
        <v>27</v>
      </c>
      <c r="K877" s="69"/>
      <c r="L877" s="69" t="s">
        <v>664</v>
      </c>
      <c r="M877" s="69" t="s">
        <v>28</v>
      </c>
      <c r="N877" s="71">
        <v>0</v>
      </c>
      <c r="O877" s="74">
        <v>2472</v>
      </c>
      <c r="P877" s="175">
        <f t="shared" si="18"/>
        <v>12637.830000000018</v>
      </c>
    </row>
    <row r="878" spans="1:16" ht="14.25" hidden="1" customHeight="1" outlineLevel="1">
      <c r="A878" s="64" t="s">
        <v>1</v>
      </c>
      <c r="B878" s="163" t="s">
        <v>662</v>
      </c>
      <c r="C878" s="174" t="s">
        <v>647</v>
      </c>
      <c r="D878" s="68">
        <v>45825</v>
      </c>
      <c r="E878" s="66">
        <f t="shared" si="15"/>
        <v>6</v>
      </c>
      <c r="F878" s="66">
        <f t="shared" si="16"/>
        <v>2025</v>
      </c>
      <c r="G878" s="67">
        <f t="shared" si="17"/>
        <v>45809</v>
      </c>
      <c r="H878" s="26" t="s">
        <v>996</v>
      </c>
      <c r="I878" s="66" t="s">
        <v>1002</v>
      </c>
      <c r="J878" s="69" t="s">
        <v>27</v>
      </c>
      <c r="K878" s="69" t="s">
        <v>137</v>
      </c>
      <c r="L878" s="69" t="s">
        <v>666</v>
      </c>
      <c r="M878" s="69" t="s">
        <v>604</v>
      </c>
      <c r="N878" s="71">
        <v>140</v>
      </c>
      <c r="O878" s="74">
        <v>0</v>
      </c>
      <c r="P878" s="175">
        <f t="shared" si="18"/>
        <v>12777.830000000018</v>
      </c>
    </row>
    <row r="879" spans="1:16" ht="14.25" hidden="1" customHeight="1" outlineLevel="1">
      <c r="A879" s="64" t="s">
        <v>1</v>
      </c>
      <c r="B879" s="163" t="s">
        <v>662</v>
      </c>
      <c r="C879" s="174" t="s">
        <v>647</v>
      </c>
      <c r="D879" s="68">
        <v>45825</v>
      </c>
      <c r="E879" s="66">
        <f t="shared" si="15"/>
        <v>6</v>
      </c>
      <c r="F879" s="66">
        <f t="shared" si="16"/>
        <v>2025</v>
      </c>
      <c r="G879" s="67">
        <f t="shared" si="17"/>
        <v>45809</v>
      </c>
      <c r="H879" s="26" t="s">
        <v>996</v>
      </c>
      <c r="I879" s="66" t="s">
        <v>1003</v>
      </c>
      <c r="J879" s="69" t="s">
        <v>27</v>
      </c>
      <c r="K879" s="69" t="s">
        <v>137</v>
      </c>
      <c r="L879" s="69" t="s">
        <v>666</v>
      </c>
      <c r="M879" s="69" t="s">
        <v>604</v>
      </c>
      <c r="N879" s="71">
        <v>35</v>
      </c>
      <c r="O879" s="74">
        <v>0</v>
      </c>
      <c r="P879" s="175">
        <f t="shared" si="18"/>
        <v>12812.830000000018</v>
      </c>
    </row>
    <row r="880" spans="1:16" ht="14.25" hidden="1" customHeight="1" outlineLevel="1">
      <c r="A880" s="64" t="s">
        <v>1</v>
      </c>
      <c r="B880" s="163" t="s">
        <v>662</v>
      </c>
      <c r="C880" s="174" t="s">
        <v>647</v>
      </c>
      <c r="D880" s="68">
        <v>45825</v>
      </c>
      <c r="E880" s="66">
        <f t="shared" si="15"/>
        <v>6</v>
      </c>
      <c r="F880" s="66">
        <f t="shared" si="16"/>
        <v>2025</v>
      </c>
      <c r="G880" s="67">
        <f t="shared" si="17"/>
        <v>45809</v>
      </c>
      <c r="H880" s="26" t="s">
        <v>582</v>
      </c>
      <c r="I880" s="66" t="s">
        <v>280</v>
      </c>
      <c r="J880" s="69" t="s">
        <v>27</v>
      </c>
      <c r="K880" s="69"/>
      <c r="L880" s="69" t="s">
        <v>666</v>
      </c>
      <c r="M880" s="69" t="s">
        <v>28</v>
      </c>
      <c r="N880" s="71">
        <v>0</v>
      </c>
      <c r="O880" s="74">
        <v>187</v>
      </c>
      <c r="P880" s="175">
        <f t="shared" si="18"/>
        <v>12625.830000000018</v>
      </c>
    </row>
    <row r="881" spans="1:16" ht="14.25" hidden="1" customHeight="1" outlineLevel="1">
      <c r="A881" s="64" t="s">
        <v>1</v>
      </c>
      <c r="B881" s="163" t="s">
        <v>662</v>
      </c>
      <c r="C881" s="174" t="s">
        <v>647</v>
      </c>
      <c r="D881" s="68">
        <v>45826</v>
      </c>
      <c r="E881" s="66">
        <f t="shared" si="15"/>
        <v>6</v>
      </c>
      <c r="F881" s="66">
        <f t="shared" si="16"/>
        <v>2025</v>
      </c>
      <c r="G881" s="67">
        <f t="shared" si="17"/>
        <v>45809</v>
      </c>
      <c r="H881" s="26" t="s">
        <v>142</v>
      </c>
      <c r="I881" s="66" t="s">
        <v>998</v>
      </c>
      <c r="J881" s="69" t="s">
        <v>27</v>
      </c>
      <c r="K881" s="69" t="s">
        <v>612</v>
      </c>
      <c r="L881" s="69" t="s">
        <v>664</v>
      </c>
      <c r="M881" s="69" t="s">
        <v>604</v>
      </c>
      <c r="N881" s="71">
        <v>340</v>
      </c>
      <c r="O881" s="74">
        <v>0</v>
      </c>
      <c r="P881" s="175">
        <f t="shared" si="18"/>
        <v>12965.830000000018</v>
      </c>
    </row>
    <row r="882" spans="1:16" ht="14.25" hidden="1" customHeight="1" outlineLevel="1">
      <c r="A882" s="64" t="s">
        <v>1</v>
      </c>
      <c r="B882" s="163" t="s">
        <v>662</v>
      </c>
      <c r="C882" s="174" t="s">
        <v>647</v>
      </c>
      <c r="D882" s="68">
        <v>45826</v>
      </c>
      <c r="E882" s="66">
        <f t="shared" si="15"/>
        <v>6</v>
      </c>
      <c r="F882" s="66">
        <f t="shared" si="16"/>
        <v>2025</v>
      </c>
      <c r="G882" s="67">
        <f t="shared" si="17"/>
        <v>45809</v>
      </c>
      <c r="H882" s="26" t="s">
        <v>142</v>
      </c>
      <c r="I882" s="66" t="s">
        <v>998</v>
      </c>
      <c r="J882" s="69" t="s">
        <v>27</v>
      </c>
      <c r="K882" s="69" t="s">
        <v>122</v>
      </c>
      <c r="L882" s="69" t="s">
        <v>664</v>
      </c>
      <c r="M882" s="69" t="s">
        <v>604</v>
      </c>
      <c r="N882" s="71">
        <v>340</v>
      </c>
      <c r="O882" s="74">
        <v>0</v>
      </c>
      <c r="P882" s="175">
        <f t="shared" si="18"/>
        <v>13305.830000000018</v>
      </c>
    </row>
    <row r="883" spans="1:16" ht="14.25" hidden="1" customHeight="1" outlineLevel="1">
      <c r="A883" s="64" t="s">
        <v>1</v>
      </c>
      <c r="B883" s="163" t="s">
        <v>662</v>
      </c>
      <c r="C883" s="174" t="s">
        <v>647</v>
      </c>
      <c r="D883" s="68">
        <v>45826</v>
      </c>
      <c r="E883" s="66">
        <f t="shared" si="15"/>
        <v>6</v>
      </c>
      <c r="F883" s="66">
        <f t="shared" si="16"/>
        <v>2025</v>
      </c>
      <c r="G883" s="67">
        <f t="shared" si="17"/>
        <v>45809</v>
      </c>
      <c r="H883" s="26" t="s">
        <v>142</v>
      </c>
      <c r="I883" s="66" t="s">
        <v>146</v>
      </c>
      <c r="J883" s="69" t="s">
        <v>27</v>
      </c>
      <c r="K883" s="69"/>
      <c r="L883" s="69" t="s">
        <v>664</v>
      </c>
      <c r="M883" s="69" t="s">
        <v>604</v>
      </c>
      <c r="N883" s="71">
        <v>340</v>
      </c>
      <c r="O883" s="74">
        <v>0</v>
      </c>
      <c r="P883" s="175">
        <f t="shared" si="18"/>
        <v>13645.830000000018</v>
      </c>
    </row>
    <row r="884" spans="1:16" ht="14.25" hidden="1" customHeight="1" outlineLevel="1">
      <c r="A884" s="64" t="s">
        <v>1</v>
      </c>
      <c r="B884" s="163" t="s">
        <v>662</v>
      </c>
      <c r="C884" s="174" t="s">
        <v>647</v>
      </c>
      <c r="D884" s="68">
        <v>45826</v>
      </c>
      <c r="E884" s="66">
        <f t="shared" si="15"/>
        <v>6</v>
      </c>
      <c r="F884" s="66">
        <f t="shared" si="16"/>
        <v>2025</v>
      </c>
      <c r="G884" s="67">
        <f t="shared" si="17"/>
        <v>45809</v>
      </c>
      <c r="H884" s="26" t="s">
        <v>138</v>
      </c>
      <c r="I884" s="66" t="s">
        <v>139</v>
      </c>
      <c r="J884" s="69" t="s">
        <v>27</v>
      </c>
      <c r="K884" s="69" t="s">
        <v>137</v>
      </c>
      <c r="L884" s="69" t="s">
        <v>664</v>
      </c>
      <c r="M884" s="69" t="s">
        <v>604</v>
      </c>
      <c r="N884" s="71">
        <v>0.17</v>
      </c>
      <c r="O884" s="74">
        <v>0</v>
      </c>
      <c r="P884" s="175">
        <f t="shared" si="18"/>
        <v>13646.000000000018</v>
      </c>
    </row>
    <row r="885" spans="1:16" ht="14.25" hidden="1" customHeight="1" outlineLevel="1">
      <c r="A885" s="64" t="s">
        <v>1</v>
      </c>
      <c r="B885" s="163" t="s">
        <v>662</v>
      </c>
      <c r="C885" s="174" t="s">
        <v>647</v>
      </c>
      <c r="D885" s="68">
        <v>45826</v>
      </c>
      <c r="E885" s="66">
        <f t="shared" si="15"/>
        <v>6</v>
      </c>
      <c r="F885" s="66">
        <f t="shared" si="16"/>
        <v>2025</v>
      </c>
      <c r="G885" s="67">
        <f t="shared" si="17"/>
        <v>45809</v>
      </c>
      <c r="H885" s="26" t="s">
        <v>56</v>
      </c>
      <c r="I885" s="66" t="s">
        <v>1004</v>
      </c>
      <c r="J885" s="69" t="s">
        <v>27</v>
      </c>
      <c r="K885" s="69"/>
      <c r="L885" s="69" t="s">
        <v>666</v>
      </c>
      <c r="M885" s="69" t="s">
        <v>28</v>
      </c>
      <c r="N885" s="71">
        <v>0</v>
      </c>
      <c r="O885" s="74">
        <v>1020</v>
      </c>
      <c r="P885" s="175">
        <f t="shared" si="18"/>
        <v>12626.000000000018</v>
      </c>
    </row>
    <row r="886" spans="1:16" ht="14.25" hidden="1" customHeight="1" outlineLevel="1">
      <c r="A886" s="64" t="s">
        <v>1</v>
      </c>
      <c r="B886" s="163" t="s">
        <v>662</v>
      </c>
      <c r="C886" s="174" t="s">
        <v>647</v>
      </c>
      <c r="D886" s="68">
        <v>45826</v>
      </c>
      <c r="E886" s="66">
        <f t="shared" si="15"/>
        <v>6</v>
      </c>
      <c r="F886" s="66">
        <f t="shared" si="16"/>
        <v>2025</v>
      </c>
      <c r="G886" s="67">
        <f t="shared" si="17"/>
        <v>45809</v>
      </c>
      <c r="H886" s="26" t="s">
        <v>102</v>
      </c>
      <c r="I886" s="66" t="s">
        <v>129</v>
      </c>
      <c r="J886" s="69" t="s">
        <v>27</v>
      </c>
      <c r="K886" s="69" t="s">
        <v>137</v>
      </c>
      <c r="L886" s="69" t="s">
        <v>666</v>
      </c>
      <c r="M886" s="69" t="s">
        <v>28</v>
      </c>
      <c r="N886" s="71">
        <v>0</v>
      </c>
      <c r="O886" s="74">
        <v>9.8000000000000007</v>
      </c>
      <c r="P886" s="175">
        <f t="shared" si="18"/>
        <v>12616.200000000019</v>
      </c>
    </row>
    <row r="887" spans="1:16" ht="14.25" hidden="1" customHeight="1" outlineLevel="1">
      <c r="A887" s="64" t="s">
        <v>1</v>
      </c>
      <c r="B887" s="163" t="s">
        <v>662</v>
      </c>
      <c r="C887" s="174" t="s">
        <v>647</v>
      </c>
      <c r="D887" s="68">
        <v>45826</v>
      </c>
      <c r="E887" s="66">
        <f t="shared" si="15"/>
        <v>6</v>
      </c>
      <c r="F887" s="66">
        <f t="shared" si="16"/>
        <v>2025</v>
      </c>
      <c r="G887" s="67">
        <f t="shared" si="17"/>
        <v>45809</v>
      </c>
      <c r="H887" s="26" t="s">
        <v>475</v>
      </c>
      <c r="I887" s="66" t="s">
        <v>1005</v>
      </c>
      <c r="J887" s="69" t="s">
        <v>27</v>
      </c>
      <c r="K887" s="69" t="s">
        <v>137</v>
      </c>
      <c r="L887" s="69" t="s">
        <v>666</v>
      </c>
      <c r="M887" s="69" t="s">
        <v>28</v>
      </c>
      <c r="N887" s="71">
        <v>0</v>
      </c>
      <c r="O887" s="74">
        <v>383.6</v>
      </c>
      <c r="P887" s="175">
        <f t="shared" si="18"/>
        <v>12232.600000000019</v>
      </c>
    </row>
    <row r="888" spans="1:16" ht="14.25" hidden="1" customHeight="1" outlineLevel="1">
      <c r="A888" s="64" t="s">
        <v>1</v>
      </c>
      <c r="B888" s="163" t="s">
        <v>662</v>
      </c>
      <c r="C888" s="174" t="s">
        <v>647</v>
      </c>
      <c r="D888" s="68">
        <v>45826</v>
      </c>
      <c r="E888" s="66">
        <f t="shared" si="15"/>
        <v>6</v>
      </c>
      <c r="F888" s="66">
        <f t="shared" si="16"/>
        <v>2025</v>
      </c>
      <c r="G888" s="67">
        <f t="shared" si="17"/>
        <v>45809</v>
      </c>
      <c r="H888" s="26" t="s">
        <v>475</v>
      </c>
      <c r="I888" s="66" t="s">
        <v>1006</v>
      </c>
      <c r="J888" s="69" t="s">
        <v>27</v>
      </c>
      <c r="K888" s="69" t="s">
        <v>137</v>
      </c>
      <c r="L888" s="69" t="s">
        <v>666</v>
      </c>
      <c r="M888" s="69" t="s">
        <v>28</v>
      </c>
      <c r="N888" s="71">
        <v>0</v>
      </c>
      <c r="O888" s="74">
        <v>446.06</v>
      </c>
      <c r="P888" s="175">
        <f t="shared" si="18"/>
        <v>11786.540000000019</v>
      </c>
    </row>
    <row r="889" spans="1:16" ht="14.25" hidden="1" customHeight="1" outlineLevel="1">
      <c r="A889" s="64" t="s">
        <v>1</v>
      </c>
      <c r="B889" s="163" t="s">
        <v>662</v>
      </c>
      <c r="C889" s="174" t="s">
        <v>647</v>
      </c>
      <c r="D889" s="68">
        <v>45828</v>
      </c>
      <c r="E889" s="66">
        <f t="shared" si="15"/>
        <v>6</v>
      </c>
      <c r="F889" s="66">
        <f t="shared" si="16"/>
        <v>2025</v>
      </c>
      <c r="G889" s="67">
        <f t="shared" si="17"/>
        <v>45809</v>
      </c>
      <c r="H889" s="26" t="s">
        <v>996</v>
      </c>
      <c r="I889" s="66" t="s">
        <v>1007</v>
      </c>
      <c r="J889" s="69" t="s">
        <v>27</v>
      </c>
      <c r="K889" s="69" t="s">
        <v>137</v>
      </c>
      <c r="L889" s="69" t="s">
        <v>666</v>
      </c>
      <c r="M889" s="69" t="s">
        <v>604</v>
      </c>
      <c r="N889" s="71">
        <v>70</v>
      </c>
      <c r="O889" s="74">
        <v>0</v>
      </c>
      <c r="P889" s="175">
        <f t="shared" si="18"/>
        <v>11856.540000000019</v>
      </c>
    </row>
    <row r="890" spans="1:16" ht="14.25" hidden="1" customHeight="1" outlineLevel="1">
      <c r="A890" s="64" t="s">
        <v>1</v>
      </c>
      <c r="B890" s="163" t="s">
        <v>662</v>
      </c>
      <c r="C890" s="174" t="s">
        <v>647</v>
      </c>
      <c r="D890" s="68">
        <v>45828</v>
      </c>
      <c r="E890" s="66">
        <f t="shared" si="15"/>
        <v>6</v>
      </c>
      <c r="F890" s="66">
        <f t="shared" si="16"/>
        <v>2025</v>
      </c>
      <c r="G890" s="67">
        <f t="shared" si="17"/>
        <v>45809</v>
      </c>
      <c r="H890" s="26" t="s">
        <v>138</v>
      </c>
      <c r="I890" s="66" t="s">
        <v>139</v>
      </c>
      <c r="J890" s="69" t="s">
        <v>27</v>
      </c>
      <c r="K890" s="69" t="s">
        <v>137</v>
      </c>
      <c r="L890" s="69" t="s">
        <v>664</v>
      </c>
      <c r="M890" s="69" t="s">
        <v>604</v>
      </c>
      <c r="N890" s="71">
        <v>0.67</v>
      </c>
      <c r="O890" s="74">
        <v>0</v>
      </c>
      <c r="P890" s="175">
        <f t="shared" si="18"/>
        <v>11857.210000000019</v>
      </c>
    </row>
    <row r="891" spans="1:16" ht="14.25" hidden="1" customHeight="1" outlineLevel="1">
      <c r="A891" s="64" t="s">
        <v>1</v>
      </c>
      <c r="B891" s="163" t="s">
        <v>662</v>
      </c>
      <c r="C891" s="174" t="s">
        <v>647</v>
      </c>
      <c r="D891" s="68">
        <v>45828</v>
      </c>
      <c r="E891" s="66">
        <f t="shared" si="15"/>
        <v>6</v>
      </c>
      <c r="F891" s="66">
        <f t="shared" si="16"/>
        <v>2025</v>
      </c>
      <c r="G891" s="67">
        <f t="shared" si="17"/>
        <v>45809</v>
      </c>
      <c r="H891" s="26" t="s">
        <v>50</v>
      </c>
      <c r="I891" s="66" t="s">
        <v>171</v>
      </c>
      <c r="J891" s="69" t="s">
        <v>27</v>
      </c>
      <c r="K891" s="69" t="s">
        <v>137</v>
      </c>
      <c r="L891" s="69" t="s">
        <v>666</v>
      </c>
      <c r="M891" s="69" t="s">
        <v>28</v>
      </c>
      <c r="N891" s="71">
        <v>0</v>
      </c>
      <c r="O891" s="74">
        <v>2938.17</v>
      </c>
      <c r="P891" s="175">
        <f t="shared" si="18"/>
        <v>8919.0400000000191</v>
      </c>
    </row>
    <row r="892" spans="1:16" ht="14.25" hidden="1" customHeight="1" outlineLevel="1">
      <c r="A892" s="64" t="s">
        <v>1</v>
      </c>
      <c r="B892" s="163" t="s">
        <v>662</v>
      </c>
      <c r="C892" s="174" t="s">
        <v>647</v>
      </c>
      <c r="D892" s="68">
        <v>45831</v>
      </c>
      <c r="E892" s="66">
        <f t="shared" si="15"/>
        <v>6</v>
      </c>
      <c r="F892" s="66">
        <f t="shared" si="16"/>
        <v>2025</v>
      </c>
      <c r="G892" s="67">
        <f t="shared" si="17"/>
        <v>45809</v>
      </c>
      <c r="H892" s="26" t="s">
        <v>142</v>
      </c>
      <c r="I892" s="66" t="s">
        <v>732</v>
      </c>
      <c r="J892" s="69" t="s">
        <v>27</v>
      </c>
      <c r="K892" s="69" t="s">
        <v>122</v>
      </c>
      <c r="L892" s="69" t="s">
        <v>664</v>
      </c>
      <c r="M892" s="69" t="s">
        <v>604</v>
      </c>
      <c r="N892" s="71">
        <v>7027.12</v>
      </c>
      <c r="O892" s="74">
        <v>0</v>
      </c>
      <c r="P892" s="175">
        <f t="shared" si="18"/>
        <v>15946.160000000018</v>
      </c>
    </row>
    <row r="893" spans="1:16" ht="14.25" hidden="1" customHeight="1" outlineLevel="1">
      <c r="A893" s="64" t="s">
        <v>1</v>
      </c>
      <c r="B893" s="163" t="s">
        <v>662</v>
      </c>
      <c r="C893" s="174" t="s">
        <v>647</v>
      </c>
      <c r="D893" s="68">
        <v>45831</v>
      </c>
      <c r="E893" s="66">
        <f t="shared" si="15"/>
        <v>6</v>
      </c>
      <c r="F893" s="66">
        <f t="shared" si="16"/>
        <v>2025</v>
      </c>
      <c r="G893" s="67">
        <f t="shared" si="17"/>
        <v>45809</v>
      </c>
      <c r="H893" s="26" t="s">
        <v>142</v>
      </c>
      <c r="I893" s="66" t="s">
        <v>732</v>
      </c>
      <c r="J893" s="69" t="s">
        <v>27</v>
      </c>
      <c r="K893" s="69" t="s">
        <v>132</v>
      </c>
      <c r="L893" s="69" t="s">
        <v>664</v>
      </c>
      <c r="M893" s="69" t="s">
        <v>604</v>
      </c>
      <c r="N893" s="71">
        <v>4066.7</v>
      </c>
      <c r="O893" s="74">
        <v>0</v>
      </c>
      <c r="P893" s="175">
        <f t="shared" si="18"/>
        <v>20012.860000000019</v>
      </c>
    </row>
    <row r="894" spans="1:16" ht="14.25" hidden="1" customHeight="1" outlineLevel="1">
      <c r="A894" s="64" t="s">
        <v>1</v>
      </c>
      <c r="B894" s="163" t="s">
        <v>662</v>
      </c>
      <c r="C894" s="174" t="s">
        <v>647</v>
      </c>
      <c r="D894" s="68">
        <v>45831</v>
      </c>
      <c r="E894" s="66">
        <f t="shared" si="15"/>
        <v>6</v>
      </c>
      <c r="F894" s="66">
        <f t="shared" si="16"/>
        <v>2025</v>
      </c>
      <c r="G894" s="67">
        <f t="shared" si="17"/>
        <v>45809</v>
      </c>
      <c r="H894" s="26" t="s">
        <v>142</v>
      </c>
      <c r="I894" s="66" t="s">
        <v>1008</v>
      </c>
      <c r="J894" s="69" t="s">
        <v>27</v>
      </c>
      <c r="K894" s="69" t="s">
        <v>132</v>
      </c>
      <c r="L894" s="69" t="s">
        <v>664</v>
      </c>
      <c r="M894" s="69" t="s">
        <v>604</v>
      </c>
      <c r="N894" s="71">
        <v>2529.2600000000002</v>
      </c>
      <c r="O894" s="74">
        <v>0</v>
      </c>
      <c r="P894" s="175">
        <f t="shared" si="18"/>
        <v>22542.120000000017</v>
      </c>
    </row>
    <row r="895" spans="1:16" ht="14.25" hidden="1" customHeight="1" outlineLevel="1">
      <c r="A895" s="64" t="s">
        <v>1</v>
      </c>
      <c r="B895" s="163" t="s">
        <v>662</v>
      </c>
      <c r="C895" s="174" t="s">
        <v>647</v>
      </c>
      <c r="D895" s="68">
        <v>45831</v>
      </c>
      <c r="E895" s="66">
        <f t="shared" si="15"/>
        <v>6</v>
      </c>
      <c r="F895" s="66">
        <f t="shared" si="16"/>
        <v>2025</v>
      </c>
      <c r="G895" s="67">
        <f t="shared" si="17"/>
        <v>45809</v>
      </c>
      <c r="H895" s="26" t="s">
        <v>142</v>
      </c>
      <c r="I895" s="66" t="s">
        <v>1008</v>
      </c>
      <c r="J895" s="69" t="s">
        <v>27</v>
      </c>
      <c r="K895" s="69" t="s">
        <v>122</v>
      </c>
      <c r="L895" s="69" t="s">
        <v>664</v>
      </c>
      <c r="M895" s="69" t="s">
        <v>604</v>
      </c>
      <c r="N895" s="71">
        <v>4528.1000000000004</v>
      </c>
      <c r="O895" s="74">
        <v>0</v>
      </c>
      <c r="P895" s="175">
        <f t="shared" si="18"/>
        <v>27070.220000000016</v>
      </c>
    </row>
    <row r="896" spans="1:16" ht="14.25" hidden="1" customHeight="1" outlineLevel="1">
      <c r="A896" s="64" t="s">
        <v>1</v>
      </c>
      <c r="B896" s="163" t="s">
        <v>662</v>
      </c>
      <c r="C896" s="174" t="s">
        <v>647</v>
      </c>
      <c r="D896" s="68">
        <v>45831</v>
      </c>
      <c r="E896" s="66">
        <f t="shared" si="15"/>
        <v>6</v>
      </c>
      <c r="F896" s="66">
        <f t="shared" si="16"/>
        <v>2025</v>
      </c>
      <c r="G896" s="67">
        <f t="shared" si="17"/>
        <v>45809</v>
      </c>
      <c r="H896" s="26" t="s">
        <v>142</v>
      </c>
      <c r="I896" s="66" t="s">
        <v>146</v>
      </c>
      <c r="J896" s="69" t="s">
        <v>27</v>
      </c>
      <c r="K896" s="69" t="s">
        <v>612</v>
      </c>
      <c r="L896" s="69" t="s">
        <v>664</v>
      </c>
      <c r="M896" s="69" t="s">
        <v>604</v>
      </c>
      <c r="N896" s="71">
        <v>1896.7</v>
      </c>
      <c r="O896" s="74">
        <v>0</v>
      </c>
      <c r="P896" s="175">
        <f t="shared" si="18"/>
        <v>28966.920000000016</v>
      </c>
    </row>
    <row r="897" spans="1:16" ht="14.25" hidden="1" customHeight="1" outlineLevel="1">
      <c r="A897" s="64" t="s">
        <v>1</v>
      </c>
      <c r="B897" s="163" t="s">
        <v>662</v>
      </c>
      <c r="C897" s="174" t="s">
        <v>647</v>
      </c>
      <c r="D897" s="68">
        <v>45831</v>
      </c>
      <c r="E897" s="66">
        <f t="shared" si="15"/>
        <v>6</v>
      </c>
      <c r="F897" s="66">
        <f t="shared" si="16"/>
        <v>2025</v>
      </c>
      <c r="G897" s="67">
        <f t="shared" si="17"/>
        <v>45809</v>
      </c>
      <c r="H897" s="26" t="s">
        <v>142</v>
      </c>
      <c r="I897" s="66" t="s">
        <v>146</v>
      </c>
      <c r="J897" s="69" t="s">
        <v>27</v>
      </c>
      <c r="K897" s="69" t="s">
        <v>612</v>
      </c>
      <c r="L897" s="69" t="s">
        <v>664</v>
      </c>
      <c r="M897" s="69" t="s">
        <v>604</v>
      </c>
      <c r="N897" s="71">
        <v>1309.9000000000001</v>
      </c>
      <c r="O897" s="74">
        <v>0</v>
      </c>
      <c r="P897" s="175">
        <f t="shared" si="18"/>
        <v>30276.820000000018</v>
      </c>
    </row>
    <row r="898" spans="1:16" ht="14.25" hidden="1" customHeight="1" outlineLevel="1">
      <c r="A898" s="64" t="s">
        <v>1</v>
      </c>
      <c r="B898" s="163" t="s">
        <v>662</v>
      </c>
      <c r="C898" s="174" t="s">
        <v>647</v>
      </c>
      <c r="D898" s="68">
        <v>45831</v>
      </c>
      <c r="E898" s="66">
        <f t="shared" si="15"/>
        <v>6</v>
      </c>
      <c r="F898" s="66">
        <f t="shared" si="16"/>
        <v>2025</v>
      </c>
      <c r="G898" s="67">
        <f t="shared" si="17"/>
        <v>45809</v>
      </c>
      <c r="H898" s="26" t="s">
        <v>142</v>
      </c>
      <c r="I898" s="66" t="s">
        <v>146</v>
      </c>
      <c r="J898" s="69" t="s">
        <v>27</v>
      </c>
      <c r="K898" s="69" t="s">
        <v>612</v>
      </c>
      <c r="L898" s="69" t="s">
        <v>664</v>
      </c>
      <c r="M898" s="69" t="s">
        <v>604</v>
      </c>
      <c r="N898" s="71">
        <v>829.94</v>
      </c>
      <c r="O898" s="74">
        <v>0</v>
      </c>
      <c r="P898" s="175">
        <f t="shared" si="18"/>
        <v>31106.760000000017</v>
      </c>
    </row>
    <row r="899" spans="1:16" ht="14.25" hidden="1" customHeight="1" outlineLevel="1">
      <c r="A899" s="64" t="s">
        <v>1</v>
      </c>
      <c r="B899" s="163" t="s">
        <v>662</v>
      </c>
      <c r="C899" s="174" t="s">
        <v>647</v>
      </c>
      <c r="D899" s="68">
        <v>45831</v>
      </c>
      <c r="E899" s="66">
        <f t="shared" si="15"/>
        <v>6</v>
      </c>
      <c r="F899" s="66">
        <f t="shared" si="16"/>
        <v>2025</v>
      </c>
      <c r="G899" s="67">
        <f t="shared" si="17"/>
        <v>45809</v>
      </c>
      <c r="H899" s="26" t="s">
        <v>142</v>
      </c>
      <c r="I899" s="66" t="s">
        <v>146</v>
      </c>
      <c r="J899" s="69" t="s">
        <v>27</v>
      </c>
      <c r="K899" s="69" t="s">
        <v>612</v>
      </c>
      <c r="L899" s="69" t="s">
        <v>664</v>
      </c>
      <c r="M899" s="69" t="s">
        <v>604</v>
      </c>
      <c r="N899" s="71">
        <v>562.41999999999996</v>
      </c>
      <c r="O899" s="74">
        <v>0</v>
      </c>
      <c r="P899" s="175">
        <f t="shared" si="18"/>
        <v>31669.180000000015</v>
      </c>
    </row>
    <row r="900" spans="1:16" ht="14.25" hidden="1" customHeight="1" outlineLevel="1">
      <c r="A900" s="64" t="s">
        <v>1</v>
      </c>
      <c r="B900" s="163" t="s">
        <v>662</v>
      </c>
      <c r="C900" s="174" t="s">
        <v>647</v>
      </c>
      <c r="D900" s="68">
        <v>45831</v>
      </c>
      <c r="E900" s="66">
        <f t="shared" si="15"/>
        <v>6</v>
      </c>
      <c r="F900" s="66">
        <f t="shared" si="16"/>
        <v>2025</v>
      </c>
      <c r="G900" s="67">
        <f t="shared" si="17"/>
        <v>45809</v>
      </c>
      <c r="H900" s="26" t="s">
        <v>996</v>
      </c>
      <c r="I900" s="66" t="s">
        <v>1009</v>
      </c>
      <c r="J900" s="69" t="s">
        <v>27</v>
      </c>
      <c r="K900" s="69" t="s">
        <v>612</v>
      </c>
      <c r="L900" s="69" t="s">
        <v>666</v>
      </c>
      <c r="M900" s="69" t="s">
        <v>604</v>
      </c>
      <c r="N900" s="71">
        <v>70</v>
      </c>
      <c r="O900" s="74">
        <v>0</v>
      </c>
      <c r="P900" s="175">
        <f t="shared" si="18"/>
        <v>31739.180000000015</v>
      </c>
    </row>
    <row r="901" spans="1:16" ht="14.25" hidden="1" customHeight="1" outlineLevel="1">
      <c r="A901" s="64" t="s">
        <v>1</v>
      </c>
      <c r="B901" s="163" t="s">
        <v>662</v>
      </c>
      <c r="C901" s="174" t="s">
        <v>647</v>
      </c>
      <c r="D901" s="68">
        <v>45831</v>
      </c>
      <c r="E901" s="66">
        <f t="shared" si="15"/>
        <v>6</v>
      </c>
      <c r="F901" s="66">
        <f t="shared" si="16"/>
        <v>2025</v>
      </c>
      <c r="G901" s="67">
        <f t="shared" si="17"/>
        <v>45809</v>
      </c>
      <c r="H901" s="26" t="s">
        <v>45</v>
      </c>
      <c r="I901" s="66" t="s">
        <v>545</v>
      </c>
      <c r="J901" s="69" t="s">
        <v>27</v>
      </c>
      <c r="K901" s="69"/>
      <c r="L901" s="69" t="s">
        <v>666</v>
      </c>
      <c r="M901" s="69" t="s">
        <v>28</v>
      </c>
      <c r="N901" s="71">
        <v>0</v>
      </c>
      <c r="O901" s="74">
        <v>250.07</v>
      </c>
      <c r="P901" s="175">
        <f t="shared" si="18"/>
        <v>31489.110000000015</v>
      </c>
    </row>
    <row r="902" spans="1:16" ht="14.25" hidden="1" customHeight="1" outlineLevel="1">
      <c r="A902" s="64" t="s">
        <v>1</v>
      </c>
      <c r="B902" s="163" t="s">
        <v>662</v>
      </c>
      <c r="C902" s="174" t="s">
        <v>647</v>
      </c>
      <c r="D902" s="68">
        <v>45831</v>
      </c>
      <c r="E902" s="66">
        <f t="shared" si="15"/>
        <v>6</v>
      </c>
      <c r="F902" s="66">
        <f t="shared" si="16"/>
        <v>2025</v>
      </c>
      <c r="G902" s="67">
        <f t="shared" si="17"/>
        <v>45809</v>
      </c>
      <c r="H902" s="26" t="s">
        <v>33</v>
      </c>
      <c r="I902" s="66" t="s">
        <v>347</v>
      </c>
      <c r="J902" s="69" t="s">
        <v>27</v>
      </c>
      <c r="K902" s="69"/>
      <c r="L902" s="69" t="s">
        <v>666</v>
      </c>
      <c r="M902" s="69" t="s">
        <v>28</v>
      </c>
      <c r="N902" s="71">
        <v>0</v>
      </c>
      <c r="O902" s="74">
        <v>504.61</v>
      </c>
      <c r="P902" s="175">
        <f t="shared" si="18"/>
        <v>30984.500000000015</v>
      </c>
    </row>
    <row r="903" spans="1:16" ht="14.25" hidden="1" customHeight="1" outlineLevel="1">
      <c r="A903" s="64" t="s">
        <v>1</v>
      </c>
      <c r="B903" s="163" t="s">
        <v>662</v>
      </c>
      <c r="C903" s="174" t="s">
        <v>647</v>
      </c>
      <c r="D903" s="68">
        <v>45831</v>
      </c>
      <c r="E903" s="66">
        <f t="shared" si="15"/>
        <v>6</v>
      </c>
      <c r="F903" s="66">
        <f t="shared" si="16"/>
        <v>2025</v>
      </c>
      <c r="G903" s="67">
        <f t="shared" si="17"/>
        <v>45809</v>
      </c>
      <c r="H903" s="26" t="s">
        <v>45</v>
      </c>
      <c r="I903" s="66" t="s">
        <v>1010</v>
      </c>
      <c r="J903" s="69" t="s">
        <v>27</v>
      </c>
      <c r="K903" s="69" t="s">
        <v>122</v>
      </c>
      <c r="L903" s="69" t="s">
        <v>666</v>
      </c>
      <c r="M903" s="69" t="s">
        <v>28</v>
      </c>
      <c r="N903" s="71">
        <v>0</v>
      </c>
      <c r="O903" s="74">
        <v>64.45</v>
      </c>
      <c r="P903" s="175">
        <f t="shared" si="18"/>
        <v>30920.050000000014</v>
      </c>
    </row>
    <row r="904" spans="1:16" ht="14.25" hidden="1" customHeight="1" outlineLevel="1">
      <c r="A904" s="64" t="s">
        <v>1</v>
      </c>
      <c r="B904" s="163" t="s">
        <v>662</v>
      </c>
      <c r="C904" s="174" t="s">
        <v>647</v>
      </c>
      <c r="D904" s="68">
        <v>45831</v>
      </c>
      <c r="E904" s="66">
        <f t="shared" si="15"/>
        <v>6</v>
      </c>
      <c r="F904" s="66">
        <f t="shared" si="16"/>
        <v>2025</v>
      </c>
      <c r="G904" s="67">
        <f t="shared" si="17"/>
        <v>45809</v>
      </c>
      <c r="H904" s="26" t="s">
        <v>45</v>
      </c>
      <c r="I904" s="66" t="s">
        <v>1011</v>
      </c>
      <c r="J904" s="69" t="s">
        <v>27</v>
      </c>
      <c r="K904" s="69" t="s">
        <v>122</v>
      </c>
      <c r="L904" s="69" t="s">
        <v>666</v>
      </c>
      <c r="M904" s="69" t="s">
        <v>28</v>
      </c>
      <c r="N904" s="71">
        <v>0</v>
      </c>
      <c r="O904" s="74">
        <v>64.45</v>
      </c>
      <c r="P904" s="175">
        <f t="shared" si="18"/>
        <v>30855.600000000013</v>
      </c>
    </row>
    <row r="905" spans="1:16" ht="14.25" hidden="1" customHeight="1" outlineLevel="1">
      <c r="A905" s="64" t="s">
        <v>1</v>
      </c>
      <c r="B905" s="163" t="s">
        <v>662</v>
      </c>
      <c r="C905" s="174" t="s">
        <v>647</v>
      </c>
      <c r="D905" s="68">
        <v>45831</v>
      </c>
      <c r="E905" s="66">
        <f t="shared" si="15"/>
        <v>6</v>
      </c>
      <c r="F905" s="66">
        <f t="shared" si="16"/>
        <v>2025</v>
      </c>
      <c r="G905" s="67">
        <f t="shared" si="17"/>
        <v>45809</v>
      </c>
      <c r="H905" s="26" t="s">
        <v>45</v>
      </c>
      <c r="I905" s="66" t="s">
        <v>1012</v>
      </c>
      <c r="J905" s="69" t="s">
        <v>27</v>
      </c>
      <c r="K905" s="69" t="s">
        <v>122</v>
      </c>
      <c r="L905" s="69" t="s">
        <v>666</v>
      </c>
      <c r="M905" s="69" t="s">
        <v>28</v>
      </c>
      <c r="N905" s="71">
        <v>0</v>
      </c>
      <c r="O905" s="74">
        <v>64.45</v>
      </c>
      <c r="P905" s="175">
        <f t="shared" si="18"/>
        <v>30791.150000000012</v>
      </c>
    </row>
    <row r="906" spans="1:16" ht="14.25" hidden="1" customHeight="1" outlineLevel="1">
      <c r="A906" s="64" t="s">
        <v>1</v>
      </c>
      <c r="B906" s="163" t="s">
        <v>662</v>
      </c>
      <c r="C906" s="174" t="s">
        <v>647</v>
      </c>
      <c r="D906" s="68">
        <v>45831</v>
      </c>
      <c r="E906" s="66">
        <f t="shared" si="15"/>
        <v>6</v>
      </c>
      <c r="F906" s="66">
        <f t="shared" si="16"/>
        <v>2025</v>
      </c>
      <c r="G906" s="67">
        <f t="shared" si="17"/>
        <v>45809</v>
      </c>
      <c r="H906" s="26" t="s">
        <v>45</v>
      </c>
      <c r="I906" s="66" t="s">
        <v>1013</v>
      </c>
      <c r="J906" s="69" t="s">
        <v>27</v>
      </c>
      <c r="K906" s="69" t="s">
        <v>122</v>
      </c>
      <c r="L906" s="69" t="s">
        <v>666</v>
      </c>
      <c r="M906" s="69" t="s">
        <v>28</v>
      </c>
      <c r="N906" s="71">
        <v>0</v>
      </c>
      <c r="O906" s="74">
        <v>61.38</v>
      </c>
      <c r="P906" s="175">
        <f t="shared" si="18"/>
        <v>30729.770000000011</v>
      </c>
    </row>
    <row r="907" spans="1:16" ht="14.25" hidden="1" customHeight="1" outlineLevel="1">
      <c r="A907" s="64" t="s">
        <v>1</v>
      </c>
      <c r="B907" s="163" t="s">
        <v>662</v>
      </c>
      <c r="C907" s="174" t="s">
        <v>647</v>
      </c>
      <c r="D907" s="68">
        <v>45831</v>
      </c>
      <c r="E907" s="66">
        <f t="shared" si="15"/>
        <v>6</v>
      </c>
      <c r="F907" s="66">
        <f t="shared" si="16"/>
        <v>2025</v>
      </c>
      <c r="G907" s="67">
        <f t="shared" si="17"/>
        <v>45809</v>
      </c>
      <c r="H907" s="26" t="s">
        <v>45</v>
      </c>
      <c r="I907" s="66" t="s">
        <v>1014</v>
      </c>
      <c r="J907" s="69" t="s">
        <v>27</v>
      </c>
      <c r="K907" s="69" t="s">
        <v>122</v>
      </c>
      <c r="L907" s="69" t="s">
        <v>666</v>
      </c>
      <c r="M907" s="69" t="s">
        <v>28</v>
      </c>
      <c r="N907" s="71">
        <v>0</v>
      </c>
      <c r="O907" s="74">
        <v>61.38</v>
      </c>
      <c r="P907" s="175">
        <f t="shared" si="18"/>
        <v>30668.39000000001</v>
      </c>
    </row>
    <row r="908" spans="1:16" ht="14.25" hidden="1" customHeight="1" outlineLevel="1">
      <c r="A908" s="64" t="s">
        <v>1</v>
      </c>
      <c r="B908" s="163" t="s">
        <v>662</v>
      </c>
      <c r="C908" s="174" t="s">
        <v>647</v>
      </c>
      <c r="D908" s="68">
        <v>45831</v>
      </c>
      <c r="E908" s="66">
        <f t="shared" si="15"/>
        <v>6</v>
      </c>
      <c r="F908" s="66">
        <f t="shared" si="16"/>
        <v>2025</v>
      </c>
      <c r="G908" s="67">
        <f t="shared" si="17"/>
        <v>45809</v>
      </c>
      <c r="H908" s="26" t="s">
        <v>45</v>
      </c>
      <c r="I908" s="66" t="s">
        <v>1015</v>
      </c>
      <c r="J908" s="69" t="s">
        <v>27</v>
      </c>
      <c r="K908" s="69" t="s">
        <v>122</v>
      </c>
      <c r="L908" s="69" t="s">
        <v>666</v>
      </c>
      <c r="M908" s="69" t="s">
        <v>28</v>
      </c>
      <c r="N908" s="71">
        <v>0</v>
      </c>
      <c r="O908" s="74">
        <v>61.38</v>
      </c>
      <c r="P908" s="175">
        <f t="shared" si="18"/>
        <v>30607.010000000009</v>
      </c>
    </row>
    <row r="909" spans="1:16" ht="14.25" hidden="1" customHeight="1" outlineLevel="1">
      <c r="A909" s="64" t="s">
        <v>1</v>
      </c>
      <c r="B909" s="163" t="s">
        <v>662</v>
      </c>
      <c r="C909" s="174" t="s">
        <v>647</v>
      </c>
      <c r="D909" s="68">
        <v>45831</v>
      </c>
      <c r="E909" s="66">
        <f t="shared" si="15"/>
        <v>6</v>
      </c>
      <c r="F909" s="66">
        <f t="shared" si="16"/>
        <v>2025</v>
      </c>
      <c r="G909" s="67">
        <f t="shared" si="17"/>
        <v>45809</v>
      </c>
      <c r="H909" s="26" t="s">
        <v>45</v>
      </c>
      <c r="I909" s="66" t="s">
        <v>1016</v>
      </c>
      <c r="J909" s="69" t="s">
        <v>27</v>
      </c>
      <c r="K909" s="69" t="s">
        <v>122</v>
      </c>
      <c r="L909" s="69" t="s">
        <v>666</v>
      </c>
      <c r="M909" s="69" t="s">
        <v>28</v>
      </c>
      <c r="N909" s="71">
        <v>0</v>
      </c>
      <c r="O909" s="74">
        <v>61.38</v>
      </c>
      <c r="P909" s="175">
        <f t="shared" si="18"/>
        <v>30545.630000000008</v>
      </c>
    </row>
    <row r="910" spans="1:16" ht="14.25" hidden="1" customHeight="1" outlineLevel="1">
      <c r="A910" s="64" t="s">
        <v>1</v>
      </c>
      <c r="B910" s="163" t="s">
        <v>662</v>
      </c>
      <c r="C910" s="174" t="s">
        <v>647</v>
      </c>
      <c r="D910" s="68">
        <v>45832</v>
      </c>
      <c r="E910" s="66">
        <f t="shared" si="15"/>
        <v>6</v>
      </c>
      <c r="F910" s="66">
        <f t="shared" si="16"/>
        <v>2025</v>
      </c>
      <c r="G910" s="67">
        <f t="shared" si="17"/>
        <v>45809</v>
      </c>
      <c r="H910" s="26" t="s">
        <v>142</v>
      </c>
      <c r="I910" s="66" t="s">
        <v>182</v>
      </c>
      <c r="J910" s="69" t="s">
        <v>27</v>
      </c>
      <c r="K910" s="69"/>
      <c r="L910" s="69" t="s">
        <v>664</v>
      </c>
      <c r="M910" s="69" t="s">
        <v>604</v>
      </c>
      <c r="N910" s="71">
        <v>217.84</v>
      </c>
      <c r="O910" s="74">
        <v>0</v>
      </c>
      <c r="P910" s="175">
        <f t="shared" si="18"/>
        <v>30763.470000000008</v>
      </c>
    </row>
    <row r="911" spans="1:16" ht="14.25" hidden="1" customHeight="1" outlineLevel="1">
      <c r="A911" s="64" t="s">
        <v>1</v>
      </c>
      <c r="B911" s="163" t="s">
        <v>662</v>
      </c>
      <c r="C911" s="174" t="s">
        <v>647</v>
      </c>
      <c r="D911" s="68">
        <v>45832</v>
      </c>
      <c r="E911" s="66">
        <f t="shared" si="15"/>
        <v>6</v>
      </c>
      <c r="F911" s="66">
        <f t="shared" si="16"/>
        <v>2025</v>
      </c>
      <c r="G911" s="67">
        <f t="shared" si="17"/>
        <v>45809</v>
      </c>
      <c r="H911" s="26" t="s">
        <v>142</v>
      </c>
      <c r="I911" s="66" t="s">
        <v>182</v>
      </c>
      <c r="J911" s="69" t="s">
        <v>27</v>
      </c>
      <c r="K911" s="69"/>
      <c r="L911" s="69" t="s">
        <v>664</v>
      </c>
      <c r="M911" s="69" t="s">
        <v>604</v>
      </c>
      <c r="N911" s="71">
        <v>480.13</v>
      </c>
      <c r="O911" s="74">
        <v>0</v>
      </c>
      <c r="P911" s="175">
        <f t="shared" si="18"/>
        <v>31243.600000000009</v>
      </c>
    </row>
    <row r="912" spans="1:16" ht="14.25" hidden="1" customHeight="1" outlineLevel="1">
      <c r="A912" s="64" t="s">
        <v>1</v>
      </c>
      <c r="B912" s="163" t="s">
        <v>662</v>
      </c>
      <c r="C912" s="174" t="s">
        <v>647</v>
      </c>
      <c r="D912" s="68">
        <v>45832</v>
      </c>
      <c r="E912" s="66">
        <f t="shared" si="15"/>
        <v>6</v>
      </c>
      <c r="F912" s="66">
        <f t="shared" si="16"/>
        <v>2025</v>
      </c>
      <c r="G912" s="67">
        <f t="shared" si="17"/>
        <v>45809</v>
      </c>
      <c r="H912" s="26" t="s">
        <v>142</v>
      </c>
      <c r="I912" s="66" t="s">
        <v>146</v>
      </c>
      <c r="J912" s="69" t="s">
        <v>27</v>
      </c>
      <c r="K912" s="69"/>
      <c r="L912" s="69" t="s">
        <v>664</v>
      </c>
      <c r="M912" s="69" t="s">
        <v>604</v>
      </c>
      <c r="N912" s="71">
        <v>299.57</v>
      </c>
      <c r="O912" s="74">
        <v>0</v>
      </c>
      <c r="P912" s="175">
        <f t="shared" si="18"/>
        <v>31543.170000000009</v>
      </c>
    </row>
    <row r="913" spans="1:16" ht="14.25" hidden="1" customHeight="1" outlineLevel="1">
      <c r="A913" s="64" t="s">
        <v>1</v>
      </c>
      <c r="B913" s="163" t="s">
        <v>662</v>
      </c>
      <c r="C913" s="174" t="s">
        <v>647</v>
      </c>
      <c r="D913" s="68">
        <v>45832</v>
      </c>
      <c r="E913" s="66">
        <f t="shared" si="15"/>
        <v>6</v>
      </c>
      <c r="F913" s="66">
        <f t="shared" si="16"/>
        <v>2025</v>
      </c>
      <c r="G913" s="67">
        <f t="shared" si="17"/>
        <v>45809</v>
      </c>
      <c r="H913" s="26" t="s">
        <v>142</v>
      </c>
      <c r="I913" s="66" t="s">
        <v>1017</v>
      </c>
      <c r="J913" s="69">
        <v>51775</v>
      </c>
      <c r="K913" s="69"/>
      <c r="L913" s="69" t="s">
        <v>664</v>
      </c>
      <c r="M913" s="69" t="s">
        <v>28</v>
      </c>
      <c r="N913" s="71">
        <v>0</v>
      </c>
      <c r="O913" s="74">
        <v>997.54</v>
      </c>
      <c r="P913" s="175">
        <f t="shared" si="18"/>
        <v>30545.630000000008</v>
      </c>
    </row>
    <row r="914" spans="1:16" ht="14.25" hidden="1" customHeight="1" outlineLevel="1">
      <c r="A914" s="64" t="s">
        <v>1</v>
      </c>
      <c r="B914" s="163" t="s">
        <v>662</v>
      </c>
      <c r="C914" s="174" t="s">
        <v>647</v>
      </c>
      <c r="D914" s="68">
        <v>45833</v>
      </c>
      <c r="E914" s="66">
        <f t="shared" si="15"/>
        <v>6</v>
      </c>
      <c r="F914" s="66">
        <f t="shared" si="16"/>
        <v>2025</v>
      </c>
      <c r="G914" s="67">
        <f t="shared" si="17"/>
        <v>45809</v>
      </c>
      <c r="H914" s="26" t="s">
        <v>17</v>
      </c>
      <c r="I914" s="66" t="s">
        <v>17</v>
      </c>
      <c r="J914" s="69" t="s">
        <v>27</v>
      </c>
      <c r="K914" s="69"/>
      <c r="L914" s="69" t="s">
        <v>666</v>
      </c>
      <c r="M914" s="69" t="s">
        <v>604</v>
      </c>
      <c r="N914" s="71">
        <v>4278.34</v>
      </c>
      <c r="O914" s="74">
        <v>0</v>
      </c>
      <c r="P914" s="175">
        <f t="shared" si="18"/>
        <v>34823.970000000008</v>
      </c>
    </row>
    <row r="915" spans="1:16" ht="14.25" hidden="1" customHeight="1" outlineLevel="1">
      <c r="A915" s="64" t="s">
        <v>1</v>
      </c>
      <c r="B915" s="163" t="s">
        <v>662</v>
      </c>
      <c r="C915" s="174" t="s">
        <v>647</v>
      </c>
      <c r="D915" s="68">
        <v>45833</v>
      </c>
      <c r="E915" s="66">
        <f t="shared" si="15"/>
        <v>6</v>
      </c>
      <c r="F915" s="66">
        <f t="shared" si="16"/>
        <v>2025</v>
      </c>
      <c r="G915" s="67">
        <f t="shared" si="17"/>
        <v>45809</v>
      </c>
      <c r="H915" s="26" t="s">
        <v>142</v>
      </c>
      <c r="I915" s="66" t="s">
        <v>1018</v>
      </c>
      <c r="J915" s="69" t="s">
        <v>27</v>
      </c>
      <c r="K915" s="69" t="s">
        <v>137</v>
      </c>
      <c r="L915" s="69" t="s">
        <v>664</v>
      </c>
      <c r="M915" s="69" t="s">
        <v>604</v>
      </c>
      <c r="N915" s="71">
        <v>1125</v>
      </c>
      <c r="O915" s="74">
        <v>0</v>
      </c>
      <c r="P915" s="175">
        <f t="shared" si="18"/>
        <v>35948.970000000008</v>
      </c>
    </row>
    <row r="916" spans="1:16" ht="14.25" hidden="1" customHeight="1" outlineLevel="1">
      <c r="A916" s="64" t="s">
        <v>1</v>
      </c>
      <c r="B916" s="163" t="s">
        <v>662</v>
      </c>
      <c r="C916" s="174" t="s">
        <v>647</v>
      </c>
      <c r="D916" s="68">
        <v>45833</v>
      </c>
      <c r="E916" s="66">
        <f t="shared" si="15"/>
        <v>6</v>
      </c>
      <c r="F916" s="66">
        <f t="shared" si="16"/>
        <v>2025</v>
      </c>
      <c r="G916" s="67">
        <f t="shared" si="17"/>
        <v>45809</v>
      </c>
      <c r="H916" s="26" t="s">
        <v>582</v>
      </c>
      <c r="I916" s="66" t="s">
        <v>280</v>
      </c>
      <c r="J916" s="69" t="s">
        <v>27</v>
      </c>
      <c r="K916" s="69"/>
      <c r="L916" s="69" t="s">
        <v>666</v>
      </c>
      <c r="M916" s="69" t="s">
        <v>28</v>
      </c>
      <c r="N916" s="71">
        <v>0</v>
      </c>
      <c r="O916" s="74">
        <v>235.65</v>
      </c>
      <c r="P916" s="175">
        <f t="shared" si="18"/>
        <v>35713.320000000007</v>
      </c>
    </row>
    <row r="917" spans="1:16" ht="14.25" hidden="1" customHeight="1" outlineLevel="1">
      <c r="A917" s="64" t="s">
        <v>1</v>
      </c>
      <c r="B917" s="163" t="s">
        <v>662</v>
      </c>
      <c r="C917" s="174" t="s">
        <v>647</v>
      </c>
      <c r="D917" s="68">
        <v>45833</v>
      </c>
      <c r="E917" s="66">
        <f t="shared" si="15"/>
        <v>6</v>
      </c>
      <c r="F917" s="66">
        <f t="shared" si="16"/>
        <v>2025</v>
      </c>
      <c r="G917" s="67">
        <f t="shared" si="17"/>
        <v>45809</v>
      </c>
      <c r="H917" s="26" t="s">
        <v>44</v>
      </c>
      <c r="I917" s="66" t="s">
        <v>524</v>
      </c>
      <c r="J917" s="69" t="s">
        <v>27</v>
      </c>
      <c r="K917" s="69"/>
      <c r="L917" s="69" t="s">
        <v>666</v>
      </c>
      <c r="M917" s="69" t="s">
        <v>28</v>
      </c>
      <c r="N917" s="71">
        <v>0</v>
      </c>
      <c r="O917" s="74">
        <v>418.65</v>
      </c>
      <c r="P917" s="175">
        <f t="shared" si="18"/>
        <v>35294.670000000006</v>
      </c>
    </row>
    <row r="918" spans="1:16" ht="14.25" hidden="1" customHeight="1" outlineLevel="1">
      <c r="A918" s="64" t="s">
        <v>1</v>
      </c>
      <c r="B918" s="163" t="s">
        <v>662</v>
      </c>
      <c r="C918" s="174" t="s">
        <v>647</v>
      </c>
      <c r="D918" s="68">
        <v>45833</v>
      </c>
      <c r="E918" s="66">
        <f t="shared" si="15"/>
        <v>6</v>
      </c>
      <c r="F918" s="66">
        <f t="shared" si="16"/>
        <v>2025</v>
      </c>
      <c r="G918" s="67">
        <f t="shared" si="17"/>
        <v>45809</v>
      </c>
      <c r="H918" s="26" t="s">
        <v>716</v>
      </c>
      <c r="I918" s="66" t="s">
        <v>330</v>
      </c>
      <c r="J918" s="69" t="s">
        <v>27</v>
      </c>
      <c r="K918" s="69"/>
      <c r="L918" s="69" t="s">
        <v>666</v>
      </c>
      <c r="M918" s="69" t="s">
        <v>28</v>
      </c>
      <c r="N918" s="71">
        <v>0</v>
      </c>
      <c r="O918" s="74">
        <v>276.14999999999998</v>
      </c>
      <c r="P918" s="175">
        <f t="shared" si="18"/>
        <v>35018.520000000004</v>
      </c>
    </row>
    <row r="919" spans="1:16" ht="14.25" hidden="1" customHeight="1" outlineLevel="1">
      <c r="A919" s="64" t="s">
        <v>1</v>
      </c>
      <c r="B919" s="163" t="s">
        <v>662</v>
      </c>
      <c r="C919" s="174" t="s">
        <v>647</v>
      </c>
      <c r="D919" s="68">
        <v>45833</v>
      </c>
      <c r="E919" s="66">
        <f t="shared" si="15"/>
        <v>6</v>
      </c>
      <c r="F919" s="66">
        <f t="shared" si="16"/>
        <v>2025</v>
      </c>
      <c r="G919" s="67">
        <f t="shared" si="17"/>
        <v>45809</v>
      </c>
      <c r="H919" s="26" t="s">
        <v>281</v>
      </c>
      <c r="I919" s="66" t="s">
        <v>353</v>
      </c>
      <c r="J919" s="69" t="s">
        <v>27</v>
      </c>
      <c r="K919" s="69"/>
      <c r="L919" s="69" t="s">
        <v>666</v>
      </c>
      <c r="M919" s="69" t="s">
        <v>28</v>
      </c>
      <c r="N919" s="71">
        <v>0</v>
      </c>
      <c r="O919" s="74">
        <v>392.08</v>
      </c>
      <c r="P919" s="175">
        <f t="shared" si="18"/>
        <v>34626.44</v>
      </c>
    </row>
    <row r="920" spans="1:16" ht="14.25" hidden="1" customHeight="1" outlineLevel="1">
      <c r="A920" s="64" t="s">
        <v>1</v>
      </c>
      <c r="B920" s="163" t="s">
        <v>662</v>
      </c>
      <c r="C920" s="174" t="s">
        <v>647</v>
      </c>
      <c r="D920" s="68">
        <v>45833</v>
      </c>
      <c r="E920" s="66">
        <f t="shared" si="15"/>
        <v>6</v>
      </c>
      <c r="F920" s="66">
        <f t="shared" si="16"/>
        <v>2025</v>
      </c>
      <c r="G920" s="67">
        <f t="shared" si="17"/>
        <v>45809</v>
      </c>
      <c r="H920" s="26" t="s">
        <v>281</v>
      </c>
      <c r="I920" s="66" t="s">
        <v>353</v>
      </c>
      <c r="J920" s="69" t="s">
        <v>27</v>
      </c>
      <c r="K920" s="69"/>
      <c r="L920" s="69" t="s">
        <v>666</v>
      </c>
      <c r="M920" s="69" t="s">
        <v>28</v>
      </c>
      <c r="N920" s="71">
        <v>0</v>
      </c>
      <c r="O920" s="74">
        <v>219.6</v>
      </c>
      <c r="P920" s="175">
        <f t="shared" si="18"/>
        <v>34406.840000000004</v>
      </c>
    </row>
    <row r="921" spans="1:16" ht="14.25" hidden="1" customHeight="1" outlineLevel="1">
      <c r="A921" s="64" t="s">
        <v>1</v>
      </c>
      <c r="B921" s="163" t="s">
        <v>662</v>
      </c>
      <c r="C921" s="174" t="s">
        <v>647</v>
      </c>
      <c r="D921" s="68">
        <v>45833</v>
      </c>
      <c r="E921" s="66">
        <f t="shared" si="15"/>
        <v>6</v>
      </c>
      <c r="F921" s="66">
        <f t="shared" si="16"/>
        <v>2025</v>
      </c>
      <c r="G921" s="67">
        <f t="shared" si="17"/>
        <v>45809</v>
      </c>
      <c r="H921" s="26" t="s">
        <v>281</v>
      </c>
      <c r="I921" s="66" t="s">
        <v>353</v>
      </c>
      <c r="J921" s="69" t="s">
        <v>27</v>
      </c>
      <c r="K921" s="69"/>
      <c r="L921" s="69" t="s">
        <v>666</v>
      </c>
      <c r="M921" s="69" t="s">
        <v>28</v>
      </c>
      <c r="N921" s="71">
        <v>0</v>
      </c>
      <c r="O921" s="74">
        <v>461.07</v>
      </c>
      <c r="P921" s="175">
        <f t="shared" si="18"/>
        <v>33945.770000000004</v>
      </c>
    </row>
    <row r="922" spans="1:16" ht="14.25" hidden="1" customHeight="1" outlineLevel="1">
      <c r="A922" s="64" t="s">
        <v>1</v>
      </c>
      <c r="B922" s="163" t="s">
        <v>662</v>
      </c>
      <c r="C922" s="174" t="s">
        <v>647</v>
      </c>
      <c r="D922" s="68">
        <v>45833</v>
      </c>
      <c r="E922" s="66">
        <f t="shared" si="15"/>
        <v>6</v>
      </c>
      <c r="F922" s="66">
        <f t="shared" si="16"/>
        <v>2025</v>
      </c>
      <c r="G922" s="67">
        <f t="shared" si="17"/>
        <v>45809</v>
      </c>
      <c r="H922" s="26" t="s">
        <v>102</v>
      </c>
      <c r="I922" s="66" t="s">
        <v>170</v>
      </c>
      <c r="J922" s="69" t="s">
        <v>27</v>
      </c>
      <c r="K922" s="69" t="s">
        <v>137</v>
      </c>
      <c r="L922" s="69" t="s">
        <v>666</v>
      </c>
      <c r="M922" s="69" t="s">
        <v>28</v>
      </c>
      <c r="N922" s="71">
        <v>0</v>
      </c>
      <c r="O922" s="74">
        <v>0.98</v>
      </c>
      <c r="P922" s="175">
        <f t="shared" si="18"/>
        <v>33944.79</v>
      </c>
    </row>
    <row r="923" spans="1:16" ht="14.25" hidden="1" customHeight="1" outlineLevel="1">
      <c r="A923" s="64" t="s">
        <v>1</v>
      </c>
      <c r="B923" s="163" t="s">
        <v>662</v>
      </c>
      <c r="C923" s="174" t="s">
        <v>647</v>
      </c>
      <c r="D923" s="68">
        <v>45834</v>
      </c>
      <c r="E923" s="66">
        <f t="shared" si="15"/>
        <v>6</v>
      </c>
      <c r="F923" s="66">
        <f t="shared" si="16"/>
        <v>2025</v>
      </c>
      <c r="G923" s="67">
        <f t="shared" si="17"/>
        <v>45809</v>
      </c>
      <c r="H923" s="26" t="s">
        <v>142</v>
      </c>
      <c r="I923" s="66" t="s">
        <v>182</v>
      </c>
      <c r="J923" s="69" t="s">
        <v>27</v>
      </c>
      <c r="K923" s="69" t="s">
        <v>132</v>
      </c>
      <c r="L923" s="69" t="s">
        <v>664</v>
      </c>
      <c r="M923" s="69" t="s">
        <v>604</v>
      </c>
      <c r="N923" s="71">
        <v>5959.9</v>
      </c>
      <c r="O923" s="74">
        <v>0</v>
      </c>
      <c r="P923" s="175">
        <f t="shared" si="18"/>
        <v>39904.69</v>
      </c>
    </row>
    <row r="924" spans="1:16" ht="14.25" hidden="1" customHeight="1" outlineLevel="1">
      <c r="A924" s="64" t="s">
        <v>1</v>
      </c>
      <c r="B924" s="163" t="s">
        <v>662</v>
      </c>
      <c r="C924" s="174" t="s">
        <v>647</v>
      </c>
      <c r="D924" s="68">
        <v>45834</v>
      </c>
      <c r="E924" s="66">
        <f t="shared" si="15"/>
        <v>6</v>
      </c>
      <c r="F924" s="66">
        <f t="shared" si="16"/>
        <v>2025</v>
      </c>
      <c r="G924" s="67">
        <f t="shared" si="17"/>
        <v>45809</v>
      </c>
      <c r="H924" s="26" t="s">
        <v>142</v>
      </c>
      <c r="I924" s="66" t="s">
        <v>1019</v>
      </c>
      <c r="J924" s="69" t="s">
        <v>27</v>
      </c>
      <c r="K924" s="69" t="s">
        <v>122</v>
      </c>
      <c r="L924" s="69" t="s">
        <v>664</v>
      </c>
      <c r="M924" s="69" t="s">
        <v>604</v>
      </c>
      <c r="N924" s="71">
        <v>12757.93</v>
      </c>
      <c r="O924" s="74">
        <v>0</v>
      </c>
      <c r="P924" s="175">
        <f t="shared" si="18"/>
        <v>52662.62</v>
      </c>
    </row>
    <row r="925" spans="1:16" ht="14.25" hidden="1" customHeight="1" outlineLevel="1">
      <c r="A925" s="64" t="s">
        <v>1</v>
      </c>
      <c r="B925" s="163" t="s">
        <v>662</v>
      </c>
      <c r="C925" s="174" t="s">
        <v>647</v>
      </c>
      <c r="D925" s="68">
        <v>45834</v>
      </c>
      <c r="E925" s="66">
        <f t="shared" si="15"/>
        <v>6</v>
      </c>
      <c r="F925" s="66">
        <f t="shared" si="16"/>
        <v>2025</v>
      </c>
      <c r="G925" s="67">
        <f t="shared" si="17"/>
        <v>45809</v>
      </c>
      <c r="H925" s="26" t="s">
        <v>996</v>
      </c>
      <c r="I925" s="66" t="s">
        <v>1020</v>
      </c>
      <c r="J925" s="69" t="s">
        <v>27</v>
      </c>
      <c r="K925" s="69" t="s">
        <v>137</v>
      </c>
      <c r="L925" s="69" t="s">
        <v>666</v>
      </c>
      <c r="M925" s="69" t="s">
        <v>604</v>
      </c>
      <c r="N925" s="71">
        <v>35</v>
      </c>
      <c r="O925" s="74">
        <v>0</v>
      </c>
      <c r="P925" s="175">
        <f t="shared" si="18"/>
        <v>52697.62</v>
      </c>
    </row>
    <row r="926" spans="1:16" ht="14.25" hidden="1" customHeight="1" outlineLevel="1">
      <c r="A926" s="64" t="s">
        <v>1</v>
      </c>
      <c r="B926" s="163" t="s">
        <v>662</v>
      </c>
      <c r="C926" s="174" t="s">
        <v>647</v>
      </c>
      <c r="D926" s="68">
        <v>45834</v>
      </c>
      <c r="E926" s="66">
        <f t="shared" si="15"/>
        <v>6</v>
      </c>
      <c r="F926" s="66">
        <f t="shared" si="16"/>
        <v>2025</v>
      </c>
      <c r="G926" s="67">
        <f t="shared" si="17"/>
        <v>45809</v>
      </c>
      <c r="H926" s="26" t="s">
        <v>996</v>
      </c>
      <c r="I926" s="66" t="s">
        <v>1021</v>
      </c>
      <c r="J926" s="69" t="s">
        <v>27</v>
      </c>
      <c r="K926" s="69" t="s">
        <v>137</v>
      </c>
      <c r="L926" s="69" t="s">
        <v>666</v>
      </c>
      <c r="M926" s="69" t="s">
        <v>604</v>
      </c>
      <c r="N926" s="71">
        <v>35</v>
      </c>
      <c r="O926" s="74">
        <v>0</v>
      </c>
      <c r="P926" s="175">
        <f t="shared" si="18"/>
        <v>52732.62</v>
      </c>
    </row>
    <row r="927" spans="1:16" ht="14.25" hidden="1" customHeight="1" outlineLevel="1">
      <c r="A927" s="64" t="s">
        <v>1</v>
      </c>
      <c r="B927" s="163" t="s">
        <v>662</v>
      </c>
      <c r="C927" s="174" t="s">
        <v>647</v>
      </c>
      <c r="D927" s="68">
        <v>45834</v>
      </c>
      <c r="E927" s="66">
        <f t="shared" si="15"/>
        <v>6</v>
      </c>
      <c r="F927" s="66">
        <f t="shared" si="16"/>
        <v>2025</v>
      </c>
      <c r="G927" s="67">
        <f t="shared" si="17"/>
        <v>45809</v>
      </c>
      <c r="H927" s="26" t="s">
        <v>142</v>
      </c>
      <c r="I927" s="66" t="s">
        <v>1022</v>
      </c>
      <c r="J927" s="69" t="s">
        <v>27</v>
      </c>
      <c r="K927" s="69" t="s">
        <v>612</v>
      </c>
      <c r="L927" s="69" t="s">
        <v>664</v>
      </c>
      <c r="M927" s="69" t="s">
        <v>604</v>
      </c>
      <c r="N927" s="71">
        <v>2115.84</v>
      </c>
      <c r="O927" s="74">
        <v>0</v>
      </c>
      <c r="P927" s="175">
        <f t="shared" si="18"/>
        <v>54848.460000000006</v>
      </c>
    </row>
    <row r="928" spans="1:16" ht="14.25" hidden="1" customHeight="1" outlineLevel="1">
      <c r="A928" s="64" t="s">
        <v>1</v>
      </c>
      <c r="B928" s="163" t="s">
        <v>662</v>
      </c>
      <c r="C928" s="174" t="s">
        <v>647</v>
      </c>
      <c r="D928" s="68">
        <v>45834</v>
      </c>
      <c r="E928" s="66">
        <f t="shared" si="15"/>
        <v>6</v>
      </c>
      <c r="F928" s="66">
        <f t="shared" si="16"/>
        <v>2025</v>
      </c>
      <c r="G928" s="67">
        <f t="shared" si="17"/>
        <v>45809</v>
      </c>
      <c r="H928" s="26" t="s">
        <v>142</v>
      </c>
      <c r="I928" s="66" t="s">
        <v>1023</v>
      </c>
      <c r="J928" s="69" t="s">
        <v>27</v>
      </c>
      <c r="K928" s="69" t="s">
        <v>612</v>
      </c>
      <c r="L928" s="69" t="s">
        <v>664</v>
      </c>
      <c r="M928" s="69" t="s">
        <v>604</v>
      </c>
      <c r="N928" s="71">
        <v>500</v>
      </c>
      <c r="O928" s="74">
        <v>0</v>
      </c>
      <c r="P928" s="175">
        <f t="shared" si="18"/>
        <v>55348.460000000006</v>
      </c>
    </row>
    <row r="929" spans="1:16" ht="14.25" hidden="1" customHeight="1" outlineLevel="1">
      <c r="A929" s="64" t="s">
        <v>1</v>
      </c>
      <c r="B929" s="163" t="s">
        <v>662</v>
      </c>
      <c r="C929" s="174" t="s">
        <v>647</v>
      </c>
      <c r="D929" s="68">
        <v>45834</v>
      </c>
      <c r="E929" s="66">
        <f t="shared" si="15"/>
        <v>6</v>
      </c>
      <c r="F929" s="66">
        <f t="shared" si="16"/>
        <v>2025</v>
      </c>
      <c r="G929" s="67">
        <f t="shared" si="17"/>
        <v>45809</v>
      </c>
      <c r="H929" s="26" t="s">
        <v>142</v>
      </c>
      <c r="I929" s="66" t="s">
        <v>1024</v>
      </c>
      <c r="J929" s="69" t="s">
        <v>27</v>
      </c>
      <c r="K929" s="69" t="s">
        <v>612</v>
      </c>
      <c r="L929" s="69" t="s">
        <v>664</v>
      </c>
      <c r="M929" s="69" t="s">
        <v>604</v>
      </c>
      <c r="N929" s="71">
        <v>3186</v>
      </c>
      <c r="O929" s="74">
        <v>0</v>
      </c>
      <c r="P929" s="175">
        <f t="shared" si="18"/>
        <v>58534.460000000006</v>
      </c>
    </row>
    <row r="930" spans="1:16" ht="14.25" hidden="1" customHeight="1" outlineLevel="1">
      <c r="A930" s="64" t="s">
        <v>1</v>
      </c>
      <c r="B930" s="163" t="s">
        <v>662</v>
      </c>
      <c r="C930" s="174" t="s">
        <v>647</v>
      </c>
      <c r="D930" s="68">
        <v>45834</v>
      </c>
      <c r="E930" s="66">
        <f t="shared" si="15"/>
        <v>6</v>
      </c>
      <c r="F930" s="66">
        <f t="shared" si="16"/>
        <v>2025</v>
      </c>
      <c r="G930" s="67">
        <f t="shared" si="17"/>
        <v>45809</v>
      </c>
      <c r="H930" s="26" t="s">
        <v>142</v>
      </c>
      <c r="I930" s="66" t="s">
        <v>1025</v>
      </c>
      <c r="J930" s="69" t="s">
        <v>27</v>
      </c>
      <c r="K930" s="69" t="s">
        <v>885</v>
      </c>
      <c r="L930" s="69" t="s">
        <v>664</v>
      </c>
      <c r="M930" s="69" t="s">
        <v>604</v>
      </c>
      <c r="N930" s="71">
        <v>3000</v>
      </c>
      <c r="O930" s="74">
        <v>0</v>
      </c>
      <c r="P930" s="175">
        <f t="shared" si="18"/>
        <v>61534.460000000006</v>
      </c>
    </row>
    <row r="931" spans="1:16" ht="14.25" hidden="1" customHeight="1" outlineLevel="1">
      <c r="A931" s="64" t="s">
        <v>1</v>
      </c>
      <c r="B931" s="163" t="s">
        <v>662</v>
      </c>
      <c r="C931" s="174" t="s">
        <v>647</v>
      </c>
      <c r="D931" s="68">
        <v>45834</v>
      </c>
      <c r="E931" s="66">
        <f t="shared" si="15"/>
        <v>6</v>
      </c>
      <c r="F931" s="66">
        <f t="shared" si="16"/>
        <v>2025</v>
      </c>
      <c r="G931" s="67">
        <f t="shared" si="17"/>
        <v>45809</v>
      </c>
      <c r="H931" s="26" t="s">
        <v>142</v>
      </c>
      <c r="I931" s="66" t="s">
        <v>1026</v>
      </c>
      <c r="J931" s="69" t="s">
        <v>27</v>
      </c>
      <c r="K931" s="69" t="s">
        <v>885</v>
      </c>
      <c r="L931" s="69" t="s">
        <v>664</v>
      </c>
      <c r="M931" s="69" t="s">
        <v>604</v>
      </c>
      <c r="N931" s="71">
        <v>4410</v>
      </c>
      <c r="O931" s="74">
        <v>0</v>
      </c>
      <c r="P931" s="175">
        <f t="shared" si="18"/>
        <v>65944.460000000006</v>
      </c>
    </row>
    <row r="932" spans="1:16" ht="14.25" hidden="1" customHeight="1" outlineLevel="1">
      <c r="A932" s="64" t="s">
        <v>1</v>
      </c>
      <c r="B932" s="163" t="s">
        <v>662</v>
      </c>
      <c r="C932" s="174" t="s">
        <v>647</v>
      </c>
      <c r="D932" s="68">
        <v>45834</v>
      </c>
      <c r="E932" s="66">
        <f t="shared" si="15"/>
        <v>6</v>
      </c>
      <c r="F932" s="66">
        <f t="shared" si="16"/>
        <v>2025</v>
      </c>
      <c r="G932" s="67">
        <f t="shared" si="17"/>
        <v>45809</v>
      </c>
      <c r="H932" s="26" t="s">
        <v>142</v>
      </c>
      <c r="I932" s="66" t="s">
        <v>1027</v>
      </c>
      <c r="J932" s="69" t="s">
        <v>27</v>
      </c>
      <c r="K932" s="69" t="s">
        <v>885</v>
      </c>
      <c r="L932" s="69" t="s">
        <v>664</v>
      </c>
      <c r="M932" s="69" t="s">
        <v>604</v>
      </c>
      <c r="N932" s="71">
        <v>3500</v>
      </c>
      <c r="O932" s="74">
        <v>0</v>
      </c>
      <c r="P932" s="175">
        <f t="shared" si="18"/>
        <v>69444.460000000006</v>
      </c>
    </row>
    <row r="933" spans="1:16" ht="14.25" hidden="1" customHeight="1" outlineLevel="1">
      <c r="A933" s="64" t="s">
        <v>1</v>
      </c>
      <c r="B933" s="163" t="s">
        <v>662</v>
      </c>
      <c r="C933" s="174" t="s">
        <v>647</v>
      </c>
      <c r="D933" s="68">
        <v>45834</v>
      </c>
      <c r="E933" s="66">
        <f t="shared" si="15"/>
        <v>6</v>
      </c>
      <c r="F933" s="66">
        <f t="shared" si="16"/>
        <v>2025</v>
      </c>
      <c r="G933" s="67">
        <f t="shared" si="17"/>
        <v>45809</v>
      </c>
      <c r="H933" s="26" t="s">
        <v>142</v>
      </c>
      <c r="I933" s="66" t="s">
        <v>1028</v>
      </c>
      <c r="J933" s="69" t="s">
        <v>27</v>
      </c>
      <c r="K933" s="69" t="s">
        <v>1029</v>
      </c>
      <c r="L933" s="69" t="s">
        <v>664</v>
      </c>
      <c r="M933" s="69" t="s">
        <v>604</v>
      </c>
      <c r="N933" s="71">
        <v>2000</v>
      </c>
      <c r="O933" s="74">
        <v>0</v>
      </c>
      <c r="P933" s="175">
        <f t="shared" si="18"/>
        <v>71444.460000000006</v>
      </c>
    </row>
    <row r="934" spans="1:16" ht="14.25" hidden="1" customHeight="1" outlineLevel="1">
      <c r="A934" s="64" t="s">
        <v>1</v>
      </c>
      <c r="B934" s="163" t="s">
        <v>662</v>
      </c>
      <c r="C934" s="174" t="s">
        <v>647</v>
      </c>
      <c r="D934" s="68">
        <v>45834</v>
      </c>
      <c r="E934" s="66">
        <f t="shared" si="15"/>
        <v>6</v>
      </c>
      <c r="F934" s="66">
        <f t="shared" si="16"/>
        <v>2025</v>
      </c>
      <c r="G934" s="67">
        <f t="shared" si="17"/>
        <v>45809</v>
      </c>
      <c r="H934" s="26" t="s">
        <v>142</v>
      </c>
      <c r="I934" s="66" t="s">
        <v>1030</v>
      </c>
      <c r="J934" s="69" t="s">
        <v>27</v>
      </c>
      <c r="K934" s="69" t="s">
        <v>1029</v>
      </c>
      <c r="L934" s="69" t="s">
        <v>664</v>
      </c>
      <c r="M934" s="69" t="s">
        <v>604</v>
      </c>
      <c r="N934" s="71">
        <v>3303.85</v>
      </c>
      <c r="O934" s="74">
        <v>0</v>
      </c>
      <c r="P934" s="175">
        <f t="shared" si="18"/>
        <v>74748.310000000012</v>
      </c>
    </row>
    <row r="935" spans="1:16" ht="14.25" hidden="1" customHeight="1" outlineLevel="1">
      <c r="A935" s="64" t="s">
        <v>1</v>
      </c>
      <c r="B935" s="163" t="s">
        <v>662</v>
      </c>
      <c r="C935" s="174" t="s">
        <v>647</v>
      </c>
      <c r="D935" s="68">
        <v>45834</v>
      </c>
      <c r="E935" s="66">
        <f t="shared" si="15"/>
        <v>6</v>
      </c>
      <c r="F935" s="66">
        <f t="shared" si="16"/>
        <v>2025</v>
      </c>
      <c r="G935" s="67">
        <f t="shared" si="17"/>
        <v>45809</v>
      </c>
      <c r="H935" s="26" t="s">
        <v>142</v>
      </c>
      <c r="I935" s="66" t="s">
        <v>1031</v>
      </c>
      <c r="J935" s="69" t="s">
        <v>27</v>
      </c>
      <c r="K935" s="69" t="s">
        <v>1029</v>
      </c>
      <c r="L935" s="69" t="s">
        <v>664</v>
      </c>
      <c r="M935" s="69" t="s">
        <v>604</v>
      </c>
      <c r="N935" s="71">
        <v>5000</v>
      </c>
      <c r="O935" s="74">
        <v>0</v>
      </c>
      <c r="P935" s="175">
        <f t="shared" si="18"/>
        <v>79748.310000000012</v>
      </c>
    </row>
    <row r="936" spans="1:16" ht="14.25" hidden="1" customHeight="1" outlineLevel="1">
      <c r="A936" s="64" t="s">
        <v>1</v>
      </c>
      <c r="B936" s="163" t="s">
        <v>662</v>
      </c>
      <c r="C936" s="174" t="s">
        <v>647</v>
      </c>
      <c r="D936" s="68">
        <v>45834</v>
      </c>
      <c r="E936" s="66">
        <f t="shared" si="15"/>
        <v>6</v>
      </c>
      <c r="F936" s="66">
        <f t="shared" si="16"/>
        <v>2025</v>
      </c>
      <c r="G936" s="67">
        <f t="shared" si="17"/>
        <v>45809</v>
      </c>
      <c r="H936" s="26" t="s">
        <v>142</v>
      </c>
      <c r="I936" s="66" t="s">
        <v>1032</v>
      </c>
      <c r="J936" s="69" t="s">
        <v>27</v>
      </c>
      <c r="K936" s="69" t="s">
        <v>1029</v>
      </c>
      <c r="L936" s="69" t="s">
        <v>664</v>
      </c>
      <c r="M936" s="69" t="s">
        <v>604</v>
      </c>
      <c r="N936" s="71">
        <v>5450.95</v>
      </c>
      <c r="O936" s="74">
        <v>0</v>
      </c>
      <c r="P936" s="175">
        <f t="shared" si="18"/>
        <v>85199.260000000009</v>
      </c>
    </row>
    <row r="937" spans="1:16" ht="14.25" hidden="1" customHeight="1" outlineLevel="1">
      <c r="A937" s="64" t="s">
        <v>1</v>
      </c>
      <c r="B937" s="163" t="s">
        <v>662</v>
      </c>
      <c r="C937" s="174" t="s">
        <v>647</v>
      </c>
      <c r="D937" s="68">
        <v>45834</v>
      </c>
      <c r="E937" s="66">
        <f t="shared" si="15"/>
        <v>6</v>
      </c>
      <c r="F937" s="66">
        <f t="shared" si="16"/>
        <v>2025</v>
      </c>
      <c r="G937" s="67">
        <f t="shared" si="17"/>
        <v>45809</v>
      </c>
      <c r="H937" s="26" t="s">
        <v>996</v>
      </c>
      <c r="I937" s="66" t="s">
        <v>1033</v>
      </c>
      <c r="J937" s="69" t="s">
        <v>27</v>
      </c>
      <c r="K937" s="69" t="s">
        <v>137</v>
      </c>
      <c r="L937" s="69" t="s">
        <v>666</v>
      </c>
      <c r="M937" s="69" t="s">
        <v>604</v>
      </c>
      <c r="N937" s="71">
        <v>70</v>
      </c>
      <c r="O937" s="74">
        <v>0</v>
      </c>
      <c r="P937" s="175">
        <f t="shared" si="18"/>
        <v>85269.260000000009</v>
      </c>
    </row>
    <row r="938" spans="1:16" ht="14.25" hidden="1" customHeight="1" outlineLevel="1">
      <c r="A938" s="64" t="s">
        <v>1</v>
      </c>
      <c r="B938" s="163" t="s">
        <v>662</v>
      </c>
      <c r="C938" s="174" t="s">
        <v>647</v>
      </c>
      <c r="D938" s="68">
        <v>45834</v>
      </c>
      <c r="E938" s="66">
        <f t="shared" si="15"/>
        <v>6</v>
      </c>
      <c r="F938" s="66">
        <f t="shared" si="16"/>
        <v>2025</v>
      </c>
      <c r="G938" s="67">
        <f t="shared" si="17"/>
        <v>45809</v>
      </c>
      <c r="H938" s="26" t="s">
        <v>161</v>
      </c>
      <c r="I938" s="66" t="s">
        <v>457</v>
      </c>
      <c r="J938" s="69" t="s">
        <v>27</v>
      </c>
      <c r="K938" s="69"/>
      <c r="L938" s="69" t="s">
        <v>664</v>
      </c>
      <c r="M938" s="69" t="s">
        <v>28</v>
      </c>
      <c r="N938" s="71">
        <v>0</v>
      </c>
      <c r="O938" s="74">
        <v>5959.9</v>
      </c>
      <c r="P938" s="175">
        <f t="shared" si="18"/>
        <v>79309.360000000015</v>
      </c>
    </row>
    <row r="939" spans="1:16" ht="14.25" hidden="1" customHeight="1" outlineLevel="1">
      <c r="A939" s="64" t="s">
        <v>1</v>
      </c>
      <c r="B939" s="163" t="s">
        <v>662</v>
      </c>
      <c r="C939" s="174" t="s">
        <v>647</v>
      </c>
      <c r="D939" s="68">
        <v>45834</v>
      </c>
      <c r="E939" s="66">
        <f t="shared" si="15"/>
        <v>6</v>
      </c>
      <c r="F939" s="66">
        <f t="shared" si="16"/>
        <v>2025</v>
      </c>
      <c r="G939" s="67">
        <f t="shared" si="17"/>
        <v>45809</v>
      </c>
      <c r="H939" s="26" t="s">
        <v>161</v>
      </c>
      <c r="I939" s="66" t="s">
        <v>457</v>
      </c>
      <c r="J939" s="69" t="s">
        <v>27</v>
      </c>
      <c r="K939" s="69"/>
      <c r="L939" s="69" t="s">
        <v>664</v>
      </c>
      <c r="M939" s="69" t="s">
        <v>28</v>
      </c>
      <c r="N939" s="71">
        <v>0</v>
      </c>
      <c r="O939" s="74">
        <v>12757.93</v>
      </c>
      <c r="P939" s="175">
        <f t="shared" si="18"/>
        <v>66551.430000000022</v>
      </c>
    </row>
    <row r="940" spans="1:16" ht="14.25" hidden="1" customHeight="1" outlineLevel="1">
      <c r="A940" s="64" t="s">
        <v>1</v>
      </c>
      <c r="B940" s="163" t="s">
        <v>662</v>
      </c>
      <c r="C940" s="174" t="s">
        <v>647</v>
      </c>
      <c r="D940" s="68">
        <v>45834</v>
      </c>
      <c r="E940" s="66">
        <f t="shared" si="15"/>
        <v>6</v>
      </c>
      <c r="F940" s="66">
        <f t="shared" si="16"/>
        <v>2025</v>
      </c>
      <c r="G940" s="67">
        <f t="shared" si="17"/>
        <v>45809</v>
      </c>
      <c r="H940" s="26" t="s">
        <v>69</v>
      </c>
      <c r="I940" s="66" t="s">
        <v>1034</v>
      </c>
      <c r="J940" s="69" t="s">
        <v>27</v>
      </c>
      <c r="K940" s="69" t="s">
        <v>137</v>
      </c>
      <c r="L940" s="69" t="s">
        <v>666</v>
      </c>
      <c r="M940" s="69" t="s">
        <v>28</v>
      </c>
      <c r="N940" s="71">
        <v>0</v>
      </c>
      <c r="O940" s="74">
        <v>10000</v>
      </c>
      <c r="P940" s="175">
        <f t="shared" si="18"/>
        <v>56551.430000000022</v>
      </c>
    </row>
    <row r="941" spans="1:16" ht="14.25" hidden="1" customHeight="1" outlineLevel="1">
      <c r="A941" s="64" t="s">
        <v>1</v>
      </c>
      <c r="B941" s="163" t="s">
        <v>662</v>
      </c>
      <c r="C941" s="174" t="s">
        <v>647</v>
      </c>
      <c r="D941" s="68">
        <v>45835</v>
      </c>
      <c r="E941" s="66">
        <f t="shared" si="15"/>
        <v>6</v>
      </c>
      <c r="F941" s="66">
        <f t="shared" si="16"/>
        <v>2025</v>
      </c>
      <c r="G941" s="67">
        <f t="shared" si="17"/>
        <v>45809</v>
      </c>
      <c r="H941" s="26" t="s">
        <v>142</v>
      </c>
      <c r="I941" s="66" t="s">
        <v>182</v>
      </c>
      <c r="J941" s="69" t="s">
        <v>27</v>
      </c>
      <c r="K941" s="69" t="s">
        <v>132</v>
      </c>
      <c r="L941" s="69" t="s">
        <v>664</v>
      </c>
      <c r="M941" s="69" t="s">
        <v>604</v>
      </c>
      <c r="N941" s="71">
        <v>1212</v>
      </c>
      <c r="O941" s="74">
        <v>0</v>
      </c>
      <c r="P941" s="175">
        <f t="shared" si="18"/>
        <v>57763.430000000022</v>
      </c>
    </row>
    <row r="942" spans="1:16" ht="14.25" hidden="1" customHeight="1" outlineLevel="1">
      <c r="A942" s="64" t="s">
        <v>1</v>
      </c>
      <c r="B942" s="163" t="s">
        <v>662</v>
      </c>
      <c r="C942" s="174" t="s">
        <v>647</v>
      </c>
      <c r="D942" s="68">
        <v>45835</v>
      </c>
      <c r="E942" s="66">
        <f t="shared" si="15"/>
        <v>6</v>
      </c>
      <c r="F942" s="66">
        <f t="shared" si="16"/>
        <v>2025</v>
      </c>
      <c r="G942" s="67">
        <f t="shared" si="17"/>
        <v>45809</v>
      </c>
      <c r="H942" s="26" t="s">
        <v>142</v>
      </c>
      <c r="I942" s="66" t="s">
        <v>182</v>
      </c>
      <c r="J942" s="69" t="s">
        <v>27</v>
      </c>
      <c r="K942" s="69" t="s">
        <v>122</v>
      </c>
      <c r="L942" s="69" t="s">
        <v>664</v>
      </c>
      <c r="M942" s="69" t="s">
        <v>604</v>
      </c>
      <c r="N942" s="71">
        <v>1320</v>
      </c>
      <c r="O942" s="74">
        <v>0</v>
      </c>
      <c r="P942" s="175">
        <f t="shared" si="18"/>
        <v>59083.430000000022</v>
      </c>
    </row>
    <row r="943" spans="1:16" ht="14.25" customHeight="1" outlineLevel="1">
      <c r="A943" s="64" t="s">
        <v>1</v>
      </c>
      <c r="B943" s="163" t="s">
        <v>662</v>
      </c>
      <c r="C943" s="174" t="s">
        <v>647</v>
      </c>
      <c r="D943" s="68">
        <v>45835</v>
      </c>
      <c r="E943" s="66">
        <f t="shared" si="15"/>
        <v>6</v>
      </c>
      <c r="F943" s="66">
        <f t="shared" si="16"/>
        <v>2025</v>
      </c>
      <c r="G943" s="67">
        <f t="shared" si="17"/>
        <v>45809</v>
      </c>
      <c r="H943" s="26" t="s">
        <v>667</v>
      </c>
      <c r="I943" s="66" t="s">
        <v>1035</v>
      </c>
      <c r="J943" s="69" t="s">
        <v>27</v>
      </c>
      <c r="K943" s="69" t="s">
        <v>137</v>
      </c>
      <c r="L943" s="69" t="s">
        <v>666</v>
      </c>
      <c r="M943" s="69" t="s">
        <v>604</v>
      </c>
      <c r="N943" s="71">
        <v>2000</v>
      </c>
      <c r="O943" s="74">
        <v>0</v>
      </c>
      <c r="P943" s="175">
        <f t="shared" si="18"/>
        <v>61083.430000000022</v>
      </c>
    </row>
    <row r="944" spans="1:16" ht="14.25" customHeight="1" outlineLevel="1">
      <c r="A944" s="64" t="s">
        <v>1</v>
      </c>
      <c r="B944" s="163" t="s">
        <v>662</v>
      </c>
      <c r="C944" s="174" t="s">
        <v>647</v>
      </c>
      <c r="D944" s="68">
        <v>45835</v>
      </c>
      <c r="E944" s="66">
        <f t="shared" si="15"/>
        <v>6</v>
      </c>
      <c r="F944" s="66">
        <f t="shared" si="16"/>
        <v>2025</v>
      </c>
      <c r="G944" s="67">
        <f t="shared" si="17"/>
        <v>45809</v>
      </c>
      <c r="H944" s="26" t="s">
        <v>667</v>
      </c>
      <c r="I944" s="66" t="s">
        <v>1036</v>
      </c>
      <c r="J944" s="69" t="s">
        <v>27</v>
      </c>
      <c r="K944" s="69" t="s">
        <v>137</v>
      </c>
      <c r="L944" s="69" t="s">
        <v>666</v>
      </c>
      <c r="M944" s="69" t="s">
        <v>604</v>
      </c>
      <c r="N944" s="71">
        <v>1900</v>
      </c>
      <c r="O944" s="74">
        <v>0</v>
      </c>
      <c r="P944" s="175">
        <f t="shared" si="18"/>
        <v>62983.430000000022</v>
      </c>
    </row>
    <row r="945" spans="1:16" ht="14.25" customHeight="1" outlineLevel="1">
      <c r="A945" s="64" t="s">
        <v>1</v>
      </c>
      <c r="B945" s="163" t="s">
        <v>662</v>
      </c>
      <c r="C945" s="174" t="s">
        <v>647</v>
      </c>
      <c r="D945" s="68">
        <v>45835</v>
      </c>
      <c r="E945" s="66">
        <f t="shared" si="15"/>
        <v>6</v>
      </c>
      <c r="F945" s="66">
        <f t="shared" si="16"/>
        <v>2025</v>
      </c>
      <c r="G945" s="67">
        <f t="shared" si="17"/>
        <v>45809</v>
      </c>
      <c r="H945" s="26" t="s">
        <v>667</v>
      </c>
      <c r="I945" s="66" t="s">
        <v>1037</v>
      </c>
      <c r="J945" s="69" t="s">
        <v>27</v>
      </c>
      <c r="K945" s="69" t="s">
        <v>137</v>
      </c>
      <c r="L945" s="69" t="s">
        <v>666</v>
      </c>
      <c r="M945" s="69" t="s">
        <v>604</v>
      </c>
      <c r="N945" s="71">
        <v>1900</v>
      </c>
      <c r="O945" s="74">
        <v>0</v>
      </c>
      <c r="P945" s="175">
        <f t="shared" si="18"/>
        <v>64883.430000000022</v>
      </c>
    </row>
    <row r="946" spans="1:16" ht="14.25" customHeight="1" outlineLevel="1">
      <c r="A946" s="64" t="s">
        <v>1</v>
      </c>
      <c r="B946" s="163" t="s">
        <v>662</v>
      </c>
      <c r="C946" s="174" t="s">
        <v>647</v>
      </c>
      <c r="D946" s="68">
        <v>45835</v>
      </c>
      <c r="E946" s="66">
        <f t="shared" si="15"/>
        <v>6</v>
      </c>
      <c r="F946" s="66">
        <f t="shared" si="16"/>
        <v>2025</v>
      </c>
      <c r="G946" s="67">
        <f t="shared" si="17"/>
        <v>45809</v>
      </c>
      <c r="H946" s="26" t="s">
        <v>667</v>
      </c>
      <c r="I946" s="66" t="s">
        <v>1038</v>
      </c>
      <c r="J946" s="69" t="s">
        <v>27</v>
      </c>
      <c r="K946" s="69" t="s">
        <v>137</v>
      </c>
      <c r="L946" s="69" t="s">
        <v>666</v>
      </c>
      <c r="M946" s="69" t="s">
        <v>604</v>
      </c>
      <c r="N946" s="71">
        <v>2000</v>
      </c>
      <c r="O946" s="74">
        <v>0</v>
      </c>
      <c r="P946" s="175">
        <f t="shared" si="18"/>
        <v>66883.430000000022</v>
      </c>
    </row>
    <row r="947" spans="1:16" ht="14.25" customHeight="1" outlineLevel="1">
      <c r="A947" s="64" t="s">
        <v>1</v>
      </c>
      <c r="B947" s="163" t="s">
        <v>662</v>
      </c>
      <c r="C947" s="174" t="s">
        <v>647</v>
      </c>
      <c r="D947" s="68">
        <v>45835</v>
      </c>
      <c r="E947" s="66">
        <f t="shared" si="15"/>
        <v>6</v>
      </c>
      <c r="F947" s="66">
        <f t="shared" si="16"/>
        <v>2025</v>
      </c>
      <c r="G947" s="67">
        <f t="shared" si="17"/>
        <v>45809</v>
      </c>
      <c r="H947" s="26" t="s">
        <v>667</v>
      </c>
      <c r="I947" s="66" t="s">
        <v>1039</v>
      </c>
      <c r="J947" s="69" t="s">
        <v>27</v>
      </c>
      <c r="K947" s="69" t="s">
        <v>137</v>
      </c>
      <c r="L947" s="69" t="s">
        <v>666</v>
      </c>
      <c r="M947" s="69" t="s">
        <v>604</v>
      </c>
      <c r="N947" s="71">
        <v>1900</v>
      </c>
      <c r="O947" s="74">
        <v>0</v>
      </c>
      <c r="P947" s="175">
        <f t="shared" si="18"/>
        <v>68783.430000000022</v>
      </c>
    </row>
    <row r="948" spans="1:16" ht="14.25" customHeight="1" outlineLevel="1">
      <c r="A948" s="64" t="s">
        <v>1</v>
      </c>
      <c r="B948" s="163" t="s">
        <v>662</v>
      </c>
      <c r="C948" s="174" t="s">
        <v>647</v>
      </c>
      <c r="D948" s="68">
        <v>45835</v>
      </c>
      <c r="E948" s="66">
        <f t="shared" si="15"/>
        <v>6</v>
      </c>
      <c r="F948" s="66">
        <f t="shared" si="16"/>
        <v>2025</v>
      </c>
      <c r="G948" s="67">
        <f t="shared" si="17"/>
        <v>45809</v>
      </c>
      <c r="H948" s="26" t="s">
        <v>667</v>
      </c>
      <c r="I948" s="66" t="s">
        <v>1040</v>
      </c>
      <c r="J948" s="69" t="s">
        <v>27</v>
      </c>
      <c r="K948" s="69" t="s">
        <v>137</v>
      </c>
      <c r="L948" s="69" t="s">
        <v>666</v>
      </c>
      <c r="M948" s="69" t="s">
        <v>604</v>
      </c>
      <c r="N948" s="71">
        <v>1900</v>
      </c>
      <c r="O948" s="74">
        <v>0</v>
      </c>
      <c r="P948" s="175">
        <f t="shared" si="18"/>
        <v>70683.430000000022</v>
      </c>
    </row>
    <row r="949" spans="1:16" ht="14.25" customHeight="1" outlineLevel="1">
      <c r="A949" s="64" t="s">
        <v>1</v>
      </c>
      <c r="B949" s="163" t="s">
        <v>662</v>
      </c>
      <c r="C949" s="174" t="s">
        <v>647</v>
      </c>
      <c r="D949" s="68">
        <v>45835</v>
      </c>
      <c r="E949" s="66">
        <f t="shared" si="15"/>
        <v>6</v>
      </c>
      <c r="F949" s="66">
        <f t="shared" si="16"/>
        <v>2025</v>
      </c>
      <c r="G949" s="67">
        <f t="shared" si="17"/>
        <v>45809</v>
      </c>
      <c r="H949" s="26" t="s">
        <v>667</v>
      </c>
      <c r="I949" s="66" t="s">
        <v>1041</v>
      </c>
      <c r="J949" s="69" t="s">
        <v>27</v>
      </c>
      <c r="K949" s="69" t="s">
        <v>137</v>
      </c>
      <c r="L949" s="69" t="s">
        <v>666</v>
      </c>
      <c r="M949" s="69" t="s">
        <v>604</v>
      </c>
      <c r="N949" s="71">
        <v>1700</v>
      </c>
      <c r="O949" s="74">
        <v>0</v>
      </c>
      <c r="P949" s="175">
        <f t="shared" si="18"/>
        <v>72383.430000000022</v>
      </c>
    </row>
    <row r="950" spans="1:16" ht="14.25" customHeight="1" outlineLevel="1">
      <c r="A950" s="64" t="s">
        <v>1</v>
      </c>
      <c r="B950" s="163" t="s">
        <v>662</v>
      </c>
      <c r="C950" s="174" t="s">
        <v>647</v>
      </c>
      <c r="D950" s="68">
        <v>45835</v>
      </c>
      <c r="E950" s="66">
        <f t="shared" si="15"/>
        <v>6</v>
      </c>
      <c r="F950" s="66">
        <f t="shared" si="16"/>
        <v>2025</v>
      </c>
      <c r="G950" s="67">
        <f t="shared" si="17"/>
        <v>45809</v>
      </c>
      <c r="H950" s="26" t="s">
        <v>667</v>
      </c>
      <c r="I950" s="66" t="s">
        <v>1042</v>
      </c>
      <c r="J950" s="69" t="s">
        <v>27</v>
      </c>
      <c r="K950" s="69" t="s">
        <v>137</v>
      </c>
      <c r="L950" s="69" t="s">
        <v>666</v>
      </c>
      <c r="M950" s="69" t="s">
        <v>604</v>
      </c>
      <c r="N950" s="71">
        <v>2000</v>
      </c>
      <c r="O950" s="74">
        <v>0</v>
      </c>
      <c r="P950" s="175">
        <f t="shared" si="18"/>
        <v>74383.430000000022</v>
      </c>
    </row>
    <row r="951" spans="1:16" ht="14.25" customHeight="1" outlineLevel="1">
      <c r="A951" s="64" t="s">
        <v>1</v>
      </c>
      <c r="B951" s="163" t="s">
        <v>662</v>
      </c>
      <c r="C951" s="174" t="s">
        <v>647</v>
      </c>
      <c r="D951" s="68">
        <v>45835</v>
      </c>
      <c r="E951" s="66">
        <f t="shared" si="15"/>
        <v>6</v>
      </c>
      <c r="F951" s="66">
        <f t="shared" si="16"/>
        <v>2025</v>
      </c>
      <c r="G951" s="67">
        <f t="shared" si="17"/>
        <v>45809</v>
      </c>
      <c r="H951" s="26" t="s">
        <v>667</v>
      </c>
      <c r="I951" s="66" t="s">
        <v>1043</v>
      </c>
      <c r="J951" s="69" t="s">
        <v>27</v>
      </c>
      <c r="K951" s="69" t="s">
        <v>137</v>
      </c>
      <c r="L951" s="69" t="s">
        <v>666</v>
      </c>
      <c r="M951" s="69" t="s">
        <v>604</v>
      </c>
      <c r="N951" s="71">
        <v>2000</v>
      </c>
      <c r="O951" s="74">
        <v>0</v>
      </c>
      <c r="P951" s="175">
        <f t="shared" si="18"/>
        <v>76383.430000000022</v>
      </c>
    </row>
    <row r="952" spans="1:16" ht="14.25" customHeight="1" outlineLevel="1">
      <c r="A952" s="64" t="s">
        <v>1</v>
      </c>
      <c r="B952" s="163" t="s">
        <v>662</v>
      </c>
      <c r="C952" s="174" t="s">
        <v>647</v>
      </c>
      <c r="D952" s="68">
        <v>45835</v>
      </c>
      <c r="E952" s="66">
        <f t="shared" si="15"/>
        <v>6</v>
      </c>
      <c r="F952" s="66">
        <f t="shared" si="16"/>
        <v>2025</v>
      </c>
      <c r="G952" s="67">
        <f t="shared" si="17"/>
        <v>45809</v>
      </c>
      <c r="H952" s="26" t="s">
        <v>667</v>
      </c>
      <c r="I952" s="66" t="s">
        <v>1044</v>
      </c>
      <c r="J952" s="69" t="s">
        <v>27</v>
      </c>
      <c r="K952" s="69" t="s">
        <v>137</v>
      </c>
      <c r="L952" s="69" t="s">
        <v>666</v>
      </c>
      <c r="M952" s="69" t="s">
        <v>604</v>
      </c>
      <c r="N952" s="71">
        <v>2000</v>
      </c>
      <c r="O952" s="74">
        <v>0</v>
      </c>
      <c r="P952" s="175">
        <f t="shared" si="18"/>
        <v>78383.430000000022</v>
      </c>
    </row>
    <row r="953" spans="1:16" ht="14.25" customHeight="1" outlineLevel="1">
      <c r="A953" s="64" t="s">
        <v>1</v>
      </c>
      <c r="B953" s="163" t="s">
        <v>662</v>
      </c>
      <c r="C953" s="174" t="s">
        <v>647</v>
      </c>
      <c r="D953" s="68">
        <v>45835</v>
      </c>
      <c r="E953" s="66">
        <f t="shared" si="15"/>
        <v>6</v>
      </c>
      <c r="F953" s="66">
        <f t="shared" si="16"/>
        <v>2025</v>
      </c>
      <c r="G953" s="67">
        <f t="shared" si="17"/>
        <v>45809</v>
      </c>
      <c r="H953" s="26" t="s">
        <v>667</v>
      </c>
      <c r="I953" s="66" t="s">
        <v>1045</v>
      </c>
      <c r="J953" s="69" t="s">
        <v>27</v>
      </c>
      <c r="K953" s="69" t="s">
        <v>137</v>
      </c>
      <c r="L953" s="69" t="s">
        <v>666</v>
      </c>
      <c r="M953" s="69" t="s">
        <v>604</v>
      </c>
      <c r="N953" s="71">
        <v>2000</v>
      </c>
      <c r="O953" s="74">
        <v>0</v>
      </c>
      <c r="P953" s="175">
        <f t="shared" si="18"/>
        <v>80383.430000000022</v>
      </c>
    </row>
    <row r="954" spans="1:16" ht="14.25" customHeight="1" outlineLevel="1">
      <c r="A954" s="64" t="s">
        <v>1</v>
      </c>
      <c r="B954" s="163" t="s">
        <v>662</v>
      </c>
      <c r="C954" s="174" t="s">
        <v>647</v>
      </c>
      <c r="D954" s="68">
        <v>45835</v>
      </c>
      <c r="E954" s="66">
        <f t="shared" si="15"/>
        <v>6</v>
      </c>
      <c r="F954" s="66">
        <f t="shared" si="16"/>
        <v>2025</v>
      </c>
      <c r="G954" s="67">
        <f t="shared" si="17"/>
        <v>45809</v>
      </c>
      <c r="H954" s="26" t="s">
        <v>667</v>
      </c>
      <c r="I954" s="66" t="s">
        <v>1046</v>
      </c>
      <c r="J954" s="69" t="s">
        <v>27</v>
      </c>
      <c r="K954" s="69" t="s">
        <v>137</v>
      </c>
      <c r="L954" s="69" t="s">
        <v>666</v>
      </c>
      <c r="M954" s="69" t="s">
        <v>604</v>
      </c>
      <c r="N954" s="71">
        <v>2000</v>
      </c>
      <c r="O954" s="74">
        <v>0</v>
      </c>
      <c r="P954" s="175">
        <f t="shared" si="18"/>
        <v>82383.430000000022</v>
      </c>
    </row>
    <row r="955" spans="1:16" ht="14.25" hidden="1" customHeight="1" outlineLevel="1">
      <c r="A955" s="64" t="s">
        <v>1</v>
      </c>
      <c r="B955" s="163" t="s">
        <v>662</v>
      </c>
      <c r="C955" s="174" t="s">
        <v>647</v>
      </c>
      <c r="D955" s="68">
        <v>45835</v>
      </c>
      <c r="E955" s="66">
        <f t="shared" si="15"/>
        <v>6</v>
      </c>
      <c r="F955" s="66">
        <f t="shared" si="16"/>
        <v>2025</v>
      </c>
      <c r="G955" s="67">
        <f t="shared" si="17"/>
        <v>45809</v>
      </c>
      <c r="H955" s="26" t="s">
        <v>142</v>
      </c>
      <c r="I955" s="66" t="s">
        <v>1047</v>
      </c>
      <c r="J955" s="69" t="s">
        <v>27</v>
      </c>
      <c r="K955" s="69" t="s">
        <v>1048</v>
      </c>
      <c r="L955" s="69" t="s">
        <v>664</v>
      </c>
      <c r="M955" s="69" t="s">
        <v>604</v>
      </c>
      <c r="N955" s="71">
        <v>1748.34</v>
      </c>
      <c r="O955" s="74">
        <v>0</v>
      </c>
      <c r="P955" s="175">
        <f t="shared" si="18"/>
        <v>84131.770000000019</v>
      </c>
    </row>
    <row r="956" spans="1:16" ht="14.25" hidden="1" customHeight="1" outlineLevel="1">
      <c r="A956" s="64" t="s">
        <v>1</v>
      </c>
      <c r="B956" s="163" t="s">
        <v>662</v>
      </c>
      <c r="C956" s="174" t="s">
        <v>647</v>
      </c>
      <c r="D956" s="68">
        <v>45835</v>
      </c>
      <c r="E956" s="66">
        <f t="shared" si="15"/>
        <v>6</v>
      </c>
      <c r="F956" s="66">
        <f t="shared" si="16"/>
        <v>2025</v>
      </c>
      <c r="G956" s="67">
        <f t="shared" si="17"/>
        <v>45809</v>
      </c>
      <c r="H956" s="26" t="s">
        <v>142</v>
      </c>
      <c r="I956" s="66" t="s">
        <v>1049</v>
      </c>
      <c r="J956" s="69" t="s">
        <v>27</v>
      </c>
      <c r="K956" s="69" t="s">
        <v>1048</v>
      </c>
      <c r="L956" s="69" t="s">
        <v>664</v>
      </c>
      <c r="M956" s="69" t="s">
        <v>604</v>
      </c>
      <c r="N956" s="71">
        <v>3896.59</v>
      </c>
      <c r="O956" s="74">
        <v>0</v>
      </c>
      <c r="P956" s="175">
        <f t="shared" si="18"/>
        <v>88028.360000000015</v>
      </c>
    </row>
    <row r="957" spans="1:16" ht="14.25" hidden="1" customHeight="1" outlineLevel="1">
      <c r="A957" s="64" t="s">
        <v>1</v>
      </c>
      <c r="B957" s="163" t="s">
        <v>662</v>
      </c>
      <c r="C957" s="174" t="s">
        <v>647</v>
      </c>
      <c r="D957" s="68">
        <v>45835</v>
      </c>
      <c r="E957" s="66">
        <f t="shared" si="15"/>
        <v>6</v>
      </c>
      <c r="F957" s="66">
        <f t="shared" si="16"/>
        <v>2025</v>
      </c>
      <c r="G957" s="67">
        <f t="shared" si="17"/>
        <v>45809</v>
      </c>
      <c r="H957" s="26" t="s">
        <v>142</v>
      </c>
      <c r="I957" s="66" t="s">
        <v>1050</v>
      </c>
      <c r="J957" s="69" t="s">
        <v>27</v>
      </c>
      <c r="K957" s="69" t="s">
        <v>1048</v>
      </c>
      <c r="L957" s="69" t="s">
        <v>664</v>
      </c>
      <c r="M957" s="69" t="s">
        <v>604</v>
      </c>
      <c r="N957" s="71">
        <v>2062.33</v>
      </c>
      <c r="O957" s="74">
        <v>0</v>
      </c>
      <c r="P957" s="175">
        <f t="shared" si="18"/>
        <v>90090.690000000017</v>
      </c>
    </row>
    <row r="958" spans="1:16" ht="14.25" hidden="1" customHeight="1" outlineLevel="1">
      <c r="A958" s="64" t="s">
        <v>1</v>
      </c>
      <c r="B958" s="163" t="s">
        <v>662</v>
      </c>
      <c r="C958" s="174" t="s">
        <v>647</v>
      </c>
      <c r="D958" s="68">
        <v>45835</v>
      </c>
      <c r="E958" s="66">
        <f t="shared" si="15"/>
        <v>6</v>
      </c>
      <c r="F958" s="66">
        <f t="shared" si="16"/>
        <v>2025</v>
      </c>
      <c r="G958" s="67">
        <f t="shared" si="17"/>
        <v>45809</v>
      </c>
      <c r="H958" s="26" t="s">
        <v>142</v>
      </c>
      <c r="I958" s="66" t="s">
        <v>1051</v>
      </c>
      <c r="J958" s="69" t="s">
        <v>27</v>
      </c>
      <c r="K958" s="69" t="s">
        <v>1048</v>
      </c>
      <c r="L958" s="69" t="s">
        <v>664</v>
      </c>
      <c r="M958" s="69" t="s">
        <v>604</v>
      </c>
      <c r="N958" s="71">
        <v>1842.77</v>
      </c>
      <c r="O958" s="74">
        <v>0</v>
      </c>
      <c r="P958" s="175">
        <f t="shared" si="18"/>
        <v>91933.460000000021</v>
      </c>
    </row>
    <row r="959" spans="1:16" ht="14.25" hidden="1" customHeight="1" outlineLevel="1">
      <c r="A959" s="64" t="s">
        <v>1</v>
      </c>
      <c r="B959" s="163" t="s">
        <v>662</v>
      </c>
      <c r="C959" s="174" t="s">
        <v>647</v>
      </c>
      <c r="D959" s="68">
        <v>45835</v>
      </c>
      <c r="E959" s="66">
        <f t="shared" si="15"/>
        <v>6</v>
      </c>
      <c r="F959" s="66">
        <f t="shared" si="16"/>
        <v>2025</v>
      </c>
      <c r="G959" s="67">
        <f t="shared" si="17"/>
        <v>45809</v>
      </c>
      <c r="H959" s="26" t="s">
        <v>142</v>
      </c>
      <c r="I959" s="66" t="s">
        <v>1052</v>
      </c>
      <c r="J959" s="69" t="s">
        <v>27</v>
      </c>
      <c r="K959" s="69" t="s">
        <v>1048</v>
      </c>
      <c r="L959" s="69" t="s">
        <v>664</v>
      </c>
      <c r="M959" s="69" t="s">
        <v>604</v>
      </c>
      <c r="N959" s="71">
        <v>3864.97</v>
      </c>
      <c r="O959" s="74">
        <v>0</v>
      </c>
      <c r="P959" s="175">
        <f t="shared" si="18"/>
        <v>95798.430000000022</v>
      </c>
    </row>
    <row r="960" spans="1:16" ht="14.25" hidden="1" customHeight="1" outlineLevel="1">
      <c r="A960" s="64" t="s">
        <v>1</v>
      </c>
      <c r="B960" s="163" t="s">
        <v>662</v>
      </c>
      <c r="C960" s="174" t="s">
        <v>647</v>
      </c>
      <c r="D960" s="68">
        <v>45835</v>
      </c>
      <c r="E960" s="66">
        <f t="shared" si="15"/>
        <v>6</v>
      </c>
      <c r="F960" s="66">
        <f t="shared" si="16"/>
        <v>2025</v>
      </c>
      <c r="G960" s="67">
        <f t="shared" si="17"/>
        <v>45809</v>
      </c>
      <c r="H960" s="26" t="s">
        <v>142</v>
      </c>
      <c r="I960" s="66" t="s">
        <v>1053</v>
      </c>
      <c r="J960" s="69" t="s">
        <v>27</v>
      </c>
      <c r="K960" s="69" t="s">
        <v>1048</v>
      </c>
      <c r="L960" s="69" t="s">
        <v>664</v>
      </c>
      <c r="M960" s="69" t="s">
        <v>604</v>
      </c>
      <c r="N960" s="71">
        <v>1091.5</v>
      </c>
      <c r="O960" s="74">
        <v>0</v>
      </c>
      <c r="P960" s="175">
        <f t="shared" si="18"/>
        <v>96889.930000000022</v>
      </c>
    </row>
    <row r="961" spans="1:16" ht="14.25" hidden="1" customHeight="1" outlineLevel="1">
      <c r="A961" s="64" t="s">
        <v>1</v>
      </c>
      <c r="B961" s="163" t="s">
        <v>662</v>
      </c>
      <c r="C961" s="174" t="s">
        <v>647</v>
      </c>
      <c r="D961" s="68">
        <v>45835</v>
      </c>
      <c r="E961" s="66">
        <f t="shared" si="15"/>
        <v>6</v>
      </c>
      <c r="F961" s="66">
        <f t="shared" si="16"/>
        <v>2025</v>
      </c>
      <c r="G961" s="67">
        <f t="shared" si="17"/>
        <v>45809</v>
      </c>
      <c r="H961" s="26" t="s">
        <v>142</v>
      </c>
      <c r="I961" s="66" t="s">
        <v>1054</v>
      </c>
      <c r="J961" s="69" t="s">
        <v>27</v>
      </c>
      <c r="K961" s="69" t="s">
        <v>1048</v>
      </c>
      <c r="L961" s="69" t="s">
        <v>664</v>
      </c>
      <c r="M961" s="69" t="s">
        <v>604</v>
      </c>
      <c r="N961" s="71">
        <v>3115.66</v>
      </c>
      <c r="O961" s="74">
        <v>0</v>
      </c>
      <c r="P961" s="175">
        <f t="shared" si="18"/>
        <v>100005.59000000003</v>
      </c>
    </row>
    <row r="962" spans="1:16" ht="14.25" hidden="1" customHeight="1" outlineLevel="1">
      <c r="A962" s="64" t="s">
        <v>1</v>
      </c>
      <c r="B962" s="163" t="s">
        <v>662</v>
      </c>
      <c r="C962" s="174" t="s">
        <v>647</v>
      </c>
      <c r="D962" s="68">
        <v>45835</v>
      </c>
      <c r="E962" s="66">
        <f t="shared" si="15"/>
        <v>6</v>
      </c>
      <c r="F962" s="66">
        <f t="shared" si="16"/>
        <v>2025</v>
      </c>
      <c r="G962" s="67">
        <f t="shared" si="17"/>
        <v>45809</v>
      </c>
      <c r="H962" s="26" t="s">
        <v>996</v>
      </c>
      <c r="I962" s="66" t="s">
        <v>1055</v>
      </c>
      <c r="J962" s="69" t="s">
        <v>27</v>
      </c>
      <c r="K962" s="69" t="s">
        <v>137</v>
      </c>
      <c r="L962" s="69" t="s">
        <v>666</v>
      </c>
      <c r="M962" s="69" t="s">
        <v>604</v>
      </c>
      <c r="N962" s="71">
        <v>70</v>
      </c>
      <c r="O962" s="74">
        <v>0</v>
      </c>
      <c r="P962" s="175">
        <f t="shared" si="18"/>
        <v>100075.59000000003</v>
      </c>
    </row>
    <row r="963" spans="1:16" ht="14.25" hidden="1" customHeight="1" outlineLevel="1">
      <c r="A963" s="64" t="s">
        <v>1</v>
      </c>
      <c r="B963" s="163" t="s">
        <v>662</v>
      </c>
      <c r="C963" s="174" t="s">
        <v>647</v>
      </c>
      <c r="D963" s="68">
        <v>45835</v>
      </c>
      <c r="E963" s="66">
        <f t="shared" si="15"/>
        <v>6</v>
      </c>
      <c r="F963" s="66">
        <f t="shared" si="16"/>
        <v>2025</v>
      </c>
      <c r="G963" s="67">
        <f t="shared" si="17"/>
        <v>45809</v>
      </c>
      <c r="H963" s="26" t="s">
        <v>996</v>
      </c>
      <c r="I963" s="66" t="s">
        <v>1056</v>
      </c>
      <c r="J963" s="69" t="s">
        <v>27</v>
      </c>
      <c r="K963" s="69" t="s">
        <v>137</v>
      </c>
      <c r="L963" s="69" t="s">
        <v>666</v>
      </c>
      <c r="M963" s="69" t="s">
        <v>604</v>
      </c>
      <c r="N963" s="71">
        <v>35</v>
      </c>
      <c r="O963" s="74">
        <v>0</v>
      </c>
      <c r="P963" s="175">
        <f t="shared" si="18"/>
        <v>100110.59000000003</v>
      </c>
    </row>
    <row r="964" spans="1:16" ht="14.25" hidden="1" customHeight="1" outlineLevel="1">
      <c r="A964" s="64" t="s">
        <v>1</v>
      </c>
      <c r="B964" s="163" t="s">
        <v>662</v>
      </c>
      <c r="C964" s="174" t="s">
        <v>647</v>
      </c>
      <c r="D964" s="68">
        <v>45835</v>
      </c>
      <c r="E964" s="66">
        <f t="shared" si="15"/>
        <v>6</v>
      </c>
      <c r="F964" s="66">
        <f t="shared" si="16"/>
        <v>2025</v>
      </c>
      <c r="G964" s="67">
        <f t="shared" si="17"/>
        <v>45809</v>
      </c>
      <c r="H964" s="26" t="s">
        <v>996</v>
      </c>
      <c r="I964" s="66" t="s">
        <v>1057</v>
      </c>
      <c r="J964" s="69" t="s">
        <v>27</v>
      </c>
      <c r="K964" s="69" t="s">
        <v>137</v>
      </c>
      <c r="L964" s="69" t="s">
        <v>666</v>
      </c>
      <c r="M964" s="69" t="s">
        <v>604</v>
      </c>
      <c r="N964" s="71">
        <v>70</v>
      </c>
      <c r="O964" s="74">
        <v>0</v>
      </c>
      <c r="P964" s="175">
        <f t="shared" si="18"/>
        <v>100180.59000000003</v>
      </c>
    </row>
    <row r="965" spans="1:16" ht="14.25" hidden="1" customHeight="1" outlineLevel="1">
      <c r="A965" s="64" t="s">
        <v>1</v>
      </c>
      <c r="B965" s="163" t="s">
        <v>662</v>
      </c>
      <c r="C965" s="174" t="s">
        <v>647</v>
      </c>
      <c r="D965" s="68">
        <v>45835</v>
      </c>
      <c r="E965" s="66">
        <f t="shared" si="15"/>
        <v>6</v>
      </c>
      <c r="F965" s="66">
        <f t="shared" si="16"/>
        <v>2025</v>
      </c>
      <c r="G965" s="67">
        <f t="shared" si="17"/>
        <v>45809</v>
      </c>
      <c r="H965" s="26" t="s">
        <v>138</v>
      </c>
      <c r="I965" s="66" t="s">
        <v>139</v>
      </c>
      <c r="J965" s="69" t="s">
        <v>27</v>
      </c>
      <c r="K965" s="69" t="s">
        <v>137</v>
      </c>
      <c r="L965" s="69" t="s">
        <v>664</v>
      </c>
      <c r="M965" s="69" t="s">
        <v>604</v>
      </c>
      <c r="N965" s="71">
        <v>0.06</v>
      </c>
      <c r="O965" s="74">
        <v>0</v>
      </c>
      <c r="P965" s="175">
        <f t="shared" si="18"/>
        <v>100180.65000000002</v>
      </c>
    </row>
    <row r="966" spans="1:16" ht="14.25" hidden="1" customHeight="1" outlineLevel="1">
      <c r="A966" s="64" t="s">
        <v>1</v>
      </c>
      <c r="B966" s="163" t="s">
        <v>662</v>
      </c>
      <c r="C966" s="174" t="s">
        <v>647</v>
      </c>
      <c r="D966" s="68">
        <v>45835</v>
      </c>
      <c r="E966" s="66">
        <f t="shared" si="15"/>
        <v>6</v>
      </c>
      <c r="F966" s="66">
        <f t="shared" si="16"/>
        <v>2025</v>
      </c>
      <c r="G966" s="67">
        <f t="shared" si="17"/>
        <v>45809</v>
      </c>
      <c r="H966" s="26" t="s">
        <v>138</v>
      </c>
      <c r="I966" s="66" t="s">
        <v>139</v>
      </c>
      <c r="J966" s="69" t="s">
        <v>27</v>
      </c>
      <c r="K966" s="69" t="s">
        <v>137</v>
      </c>
      <c r="L966" s="69" t="s">
        <v>664</v>
      </c>
      <c r="M966" s="69" t="s">
        <v>604</v>
      </c>
      <c r="N966" s="71">
        <v>3.43</v>
      </c>
      <c r="O966" s="74">
        <v>0</v>
      </c>
      <c r="P966" s="175">
        <f t="shared" si="18"/>
        <v>100184.08000000002</v>
      </c>
    </row>
    <row r="967" spans="1:16" ht="14.25" hidden="1" customHeight="1" outlineLevel="1">
      <c r="A967" s="64" t="s">
        <v>1</v>
      </c>
      <c r="B967" s="163" t="s">
        <v>662</v>
      </c>
      <c r="C967" s="174" t="s">
        <v>647</v>
      </c>
      <c r="D967" s="68">
        <v>45835</v>
      </c>
      <c r="E967" s="66">
        <f t="shared" si="15"/>
        <v>6</v>
      </c>
      <c r="F967" s="66">
        <f t="shared" si="16"/>
        <v>2025</v>
      </c>
      <c r="G967" s="67">
        <f t="shared" si="17"/>
        <v>45809</v>
      </c>
      <c r="H967" s="26" t="s">
        <v>138</v>
      </c>
      <c r="I967" s="66" t="s">
        <v>139</v>
      </c>
      <c r="J967" s="69" t="s">
        <v>27</v>
      </c>
      <c r="K967" s="69" t="s">
        <v>137</v>
      </c>
      <c r="L967" s="69" t="s">
        <v>664</v>
      </c>
      <c r="M967" s="69" t="s">
        <v>604</v>
      </c>
      <c r="N967" s="71">
        <v>0.27</v>
      </c>
      <c r="O967" s="74">
        <v>0</v>
      </c>
      <c r="P967" s="175">
        <f t="shared" si="18"/>
        <v>100184.35000000002</v>
      </c>
    </row>
    <row r="968" spans="1:16" ht="14.25" hidden="1" customHeight="1" outlineLevel="1">
      <c r="A968" s="64" t="s">
        <v>1</v>
      </c>
      <c r="B968" s="163" t="s">
        <v>662</v>
      </c>
      <c r="C968" s="174" t="s">
        <v>647</v>
      </c>
      <c r="D968" s="68">
        <v>45835</v>
      </c>
      <c r="E968" s="66">
        <f t="shared" si="15"/>
        <v>6</v>
      </c>
      <c r="F968" s="66">
        <f t="shared" si="16"/>
        <v>2025</v>
      </c>
      <c r="G968" s="67">
        <f t="shared" si="17"/>
        <v>45809</v>
      </c>
      <c r="H968" s="26" t="s">
        <v>138</v>
      </c>
      <c r="I968" s="66" t="s">
        <v>139</v>
      </c>
      <c r="J968" s="69" t="s">
        <v>27</v>
      </c>
      <c r="K968" s="69" t="s">
        <v>137</v>
      </c>
      <c r="L968" s="69" t="s">
        <v>664</v>
      </c>
      <c r="M968" s="69" t="s">
        <v>604</v>
      </c>
      <c r="N968" s="71">
        <v>0.05</v>
      </c>
      <c r="O968" s="74">
        <v>0</v>
      </c>
      <c r="P968" s="175">
        <f t="shared" si="18"/>
        <v>100184.40000000002</v>
      </c>
    </row>
    <row r="969" spans="1:16" ht="14.25" hidden="1" customHeight="1" outlineLevel="1">
      <c r="A969" s="64" t="s">
        <v>1</v>
      </c>
      <c r="B969" s="163" t="s">
        <v>662</v>
      </c>
      <c r="C969" s="174" t="s">
        <v>647</v>
      </c>
      <c r="D969" s="68">
        <v>45835</v>
      </c>
      <c r="E969" s="66">
        <f t="shared" si="15"/>
        <v>6</v>
      </c>
      <c r="F969" s="66">
        <f t="shared" si="16"/>
        <v>2025</v>
      </c>
      <c r="G969" s="67">
        <f t="shared" si="17"/>
        <v>45809</v>
      </c>
      <c r="H969" s="26" t="s">
        <v>138</v>
      </c>
      <c r="I969" s="66" t="s">
        <v>139</v>
      </c>
      <c r="J969" s="69" t="s">
        <v>27</v>
      </c>
      <c r="K969" s="69" t="s">
        <v>137</v>
      </c>
      <c r="L969" s="69" t="s">
        <v>664</v>
      </c>
      <c r="M969" s="69" t="s">
        <v>604</v>
      </c>
      <c r="N969" s="71">
        <v>0.02</v>
      </c>
      <c r="O969" s="74">
        <v>0</v>
      </c>
      <c r="P969" s="175">
        <f t="shared" si="18"/>
        <v>100184.42000000003</v>
      </c>
    </row>
    <row r="970" spans="1:16" ht="14.25" hidden="1" customHeight="1" outlineLevel="1">
      <c r="A970" s="64" t="s">
        <v>1</v>
      </c>
      <c r="B970" s="163" t="s">
        <v>662</v>
      </c>
      <c r="C970" s="174" t="s">
        <v>647</v>
      </c>
      <c r="D970" s="68">
        <v>45835</v>
      </c>
      <c r="E970" s="66">
        <f t="shared" si="15"/>
        <v>6</v>
      </c>
      <c r="F970" s="66">
        <f t="shared" si="16"/>
        <v>2025</v>
      </c>
      <c r="G970" s="67">
        <f t="shared" si="17"/>
        <v>45809</v>
      </c>
      <c r="H970" s="26" t="s">
        <v>138</v>
      </c>
      <c r="I970" s="66" t="s">
        <v>139</v>
      </c>
      <c r="J970" s="69" t="s">
        <v>27</v>
      </c>
      <c r="K970" s="69" t="s">
        <v>137</v>
      </c>
      <c r="L970" s="69" t="s">
        <v>664</v>
      </c>
      <c r="M970" s="69" t="s">
        <v>604</v>
      </c>
      <c r="N970" s="71">
        <v>0.02</v>
      </c>
      <c r="O970" s="74">
        <v>0</v>
      </c>
      <c r="P970" s="175">
        <f t="shared" si="18"/>
        <v>100184.44000000003</v>
      </c>
    </row>
    <row r="971" spans="1:16" ht="14.25" hidden="1" customHeight="1" outlineLevel="1">
      <c r="A971" s="64" t="s">
        <v>1</v>
      </c>
      <c r="B971" s="163" t="s">
        <v>662</v>
      </c>
      <c r="C971" s="174" t="s">
        <v>647</v>
      </c>
      <c r="D971" s="68">
        <v>45835</v>
      </c>
      <c r="E971" s="66">
        <f t="shared" si="15"/>
        <v>6</v>
      </c>
      <c r="F971" s="66">
        <f t="shared" si="16"/>
        <v>2025</v>
      </c>
      <c r="G971" s="67">
        <f t="shared" si="17"/>
        <v>45809</v>
      </c>
      <c r="H971" s="26" t="s">
        <v>54</v>
      </c>
      <c r="I971" s="66" t="s">
        <v>713</v>
      </c>
      <c r="J971" s="69" t="s">
        <v>27</v>
      </c>
      <c r="K971" s="69" t="s">
        <v>137</v>
      </c>
      <c r="L971" s="69" t="s">
        <v>666</v>
      </c>
      <c r="M971" s="69" t="s">
        <v>28</v>
      </c>
      <c r="N971" s="71">
        <v>0</v>
      </c>
      <c r="O971" s="74">
        <v>151.80000000000001</v>
      </c>
      <c r="P971" s="175">
        <f t="shared" si="18"/>
        <v>100032.64000000003</v>
      </c>
    </row>
    <row r="972" spans="1:16" ht="14.25" hidden="1" customHeight="1" outlineLevel="1">
      <c r="A972" s="64" t="s">
        <v>1</v>
      </c>
      <c r="B972" s="163" t="s">
        <v>662</v>
      </c>
      <c r="C972" s="174" t="s">
        <v>647</v>
      </c>
      <c r="D972" s="68">
        <v>45835</v>
      </c>
      <c r="E972" s="66">
        <f t="shared" si="15"/>
        <v>6</v>
      </c>
      <c r="F972" s="66">
        <f t="shared" si="16"/>
        <v>2025</v>
      </c>
      <c r="G972" s="67">
        <f t="shared" si="17"/>
        <v>45809</v>
      </c>
      <c r="H972" s="26" t="s">
        <v>54</v>
      </c>
      <c r="I972" s="66" t="s">
        <v>713</v>
      </c>
      <c r="J972" s="69" t="s">
        <v>27</v>
      </c>
      <c r="K972" s="69" t="s">
        <v>137</v>
      </c>
      <c r="L972" s="69" t="s">
        <v>666</v>
      </c>
      <c r="M972" s="69" t="s">
        <v>28</v>
      </c>
      <c r="N972" s="71">
        <v>0</v>
      </c>
      <c r="O972" s="74">
        <v>1518</v>
      </c>
      <c r="P972" s="175">
        <f t="shared" si="18"/>
        <v>98514.640000000029</v>
      </c>
    </row>
    <row r="973" spans="1:16" ht="14.25" hidden="1" customHeight="1" outlineLevel="1">
      <c r="A973" s="64" t="s">
        <v>1</v>
      </c>
      <c r="B973" s="163" t="s">
        <v>662</v>
      </c>
      <c r="C973" s="174" t="s">
        <v>647</v>
      </c>
      <c r="D973" s="68">
        <v>45835</v>
      </c>
      <c r="E973" s="66">
        <f t="shared" si="15"/>
        <v>6</v>
      </c>
      <c r="F973" s="66">
        <f t="shared" si="16"/>
        <v>2025</v>
      </c>
      <c r="G973" s="67">
        <f t="shared" si="17"/>
        <v>45809</v>
      </c>
      <c r="H973" s="26" t="s">
        <v>54</v>
      </c>
      <c r="I973" s="66" t="s">
        <v>713</v>
      </c>
      <c r="J973" s="69" t="s">
        <v>27</v>
      </c>
      <c r="K973" s="69" t="s">
        <v>137</v>
      </c>
      <c r="L973" s="69" t="s">
        <v>666</v>
      </c>
      <c r="M973" s="69" t="s">
        <v>28</v>
      </c>
      <c r="N973" s="71">
        <v>0</v>
      </c>
      <c r="O973" s="74">
        <v>1518</v>
      </c>
      <c r="P973" s="175">
        <f t="shared" si="18"/>
        <v>96996.640000000029</v>
      </c>
    </row>
    <row r="974" spans="1:16" ht="14.25" hidden="1" customHeight="1" outlineLevel="1">
      <c r="A974" s="64" t="s">
        <v>1</v>
      </c>
      <c r="B974" s="163" t="s">
        <v>662</v>
      </c>
      <c r="C974" s="174" t="s">
        <v>647</v>
      </c>
      <c r="D974" s="68">
        <v>45835</v>
      </c>
      <c r="E974" s="66">
        <f t="shared" si="15"/>
        <v>6</v>
      </c>
      <c r="F974" s="66">
        <f t="shared" si="16"/>
        <v>2025</v>
      </c>
      <c r="G974" s="67">
        <f t="shared" si="17"/>
        <v>45809</v>
      </c>
      <c r="H974" s="26" t="s">
        <v>43</v>
      </c>
      <c r="I974" s="66" t="s">
        <v>336</v>
      </c>
      <c r="J974" s="69" t="s">
        <v>27</v>
      </c>
      <c r="K974" s="69" t="s">
        <v>137</v>
      </c>
      <c r="L974" s="69" t="s">
        <v>666</v>
      </c>
      <c r="M974" s="69" t="s">
        <v>28</v>
      </c>
      <c r="N974" s="71">
        <v>0</v>
      </c>
      <c r="O974" s="74">
        <v>3186</v>
      </c>
      <c r="P974" s="175">
        <f t="shared" si="18"/>
        <v>93810.640000000029</v>
      </c>
    </row>
    <row r="975" spans="1:16" ht="14.25" hidden="1" customHeight="1" outlineLevel="1">
      <c r="A975" s="64" t="s">
        <v>1</v>
      </c>
      <c r="B975" s="163" t="s">
        <v>662</v>
      </c>
      <c r="C975" s="174" t="s">
        <v>647</v>
      </c>
      <c r="D975" s="68">
        <v>45835</v>
      </c>
      <c r="E975" s="66">
        <f t="shared" si="15"/>
        <v>6</v>
      </c>
      <c r="F975" s="66">
        <f t="shared" si="16"/>
        <v>2025</v>
      </c>
      <c r="G975" s="67">
        <f t="shared" si="17"/>
        <v>45809</v>
      </c>
      <c r="H975" s="26" t="s">
        <v>891</v>
      </c>
      <c r="I975" s="66" t="s">
        <v>828</v>
      </c>
      <c r="J975" s="69" t="s">
        <v>27</v>
      </c>
      <c r="K975" s="69"/>
      <c r="L975" s="69" t="s">
        <v>666</v>
      </c>
      <c r="M975" s="69" t="s">
        <v>28</v>
      </c>
      <c r="N975" s="71">
        <v>0</v>
      </c>
      <c r="O975" s="74">
        <v>500</v>
      </c>
      <c r="P975" s="175">
        <f t="shared" si="18"/>
        <v>93310.640000000029</v>
      </c>
    </row>
    <row r="976" spans="1:16" ht="14.25" hidden="1" customHeight="1" outlineLevel="1">
      <c r="A976" s="64" t="s">
        <v>1</v>
      </c>
      <c r="B976" s="163" t="s">
        <v>662</v>
      </c>
      <c r="C976" s="174" t="s">
        <v>647</v>
      </c>
      <c r="D976" s="68">
        <v>45835</v>
      </c>
      <c r="E976" s="66">
        <f t="shared" si="15"/>
        <v>6</v>
      </c>
      <c r="F976" s="66">
        <f t="shared" si="16"/>
        <v>2025</v>
      </c>
      <c r="G976" s="67">
        <f t="shared" si="17"/>
        <v>45809</v>
      </c>
      <c r="H976" s="26" t="s">
        <v>43</v>
      </c>
      <c r="I976" s="66" t="s">
        <v>255</v>
      </c>
      <c r="J976" s="69" t="s">
        <v>27</v>
      </c>
      <c r="K976" s="69" t="s">
        <v>137</v>
      </c>
      <c r="L976" s="69" t="s">
        <v>666</v>
      </c>
      <c r="M976" s="69" t="s">
        <v>28</v>
      </c>
      <c r="N976" s="71">
        <v>0</v>
      </c>
      <c r="O976" s="74">
        <v>89.81</v>
      </c>
      <c r="P976" s="175">
        <f t="shared" si="18"/>
        <v>93220.830000000031</v>
      </c>
    </row>
    <row r="977" spans="1:16" ht="14.25" hidden="1" customHeight="1" outlineLevel="1">
      <c r="A977" s="64" t="s">
        <v>1</v>
      </c>
      <c r="B977" s="163" t="s">
        <v>662</v>
      </c>
      <c r="C977" s="174" t="s">
        <v>647</v>
      </c>
      <c r="D977" s="68">
        <v>45835</v>
      </c>
      <c r="E977" s="66">
        <f t="shared" si="15"/>
        <v>6</v>
      </c>
      <c r="F977" s="66">
        <f t="shared" si="16"/>
        <v>2025</v>
      </c>
      <c r="G977" s="67">
        <f t="shared" si="17"/>
        <v>45809</v>
      </c>
      <c r="H977" s="26" t="s">
        <v>43</v>
      </c>
      <c r="I977" s="66" t="s">
        <v>282</v>
      </c>
      <c r="J977" s="69" t="s">
        <v>27</v>
      </c>
      <c r="K977" s="69" t="s">
        <v>137</v>
      </c>
      <c r="L977" s="69" t="s">
        <v>666</v>
      </c>
      <c r="M977" s="69" t="s">
        <v>28</v>
      </c>
      <c r="N977" s="71">
        <v>0</v>
      </c>
      <c r="O977" s="74">
        <v>2889.09</v>
      </c>
      <c r="P977" s="175">
        <f t="shared" si="18"/>
        <v>90331.740000000034</v>
      </c>
    </row>
    <row r="978" spans="1:16" ht="14.25" hidden="1" customHeight="1" outlineLevel="1">
      <c r="A978" s="64" t="s">
        <v>1</v>
      </c>
      <c r="B978" s="163" t="s">
        <v>662</v>
      </c>
      <c r="C978" s="174" t="s">
        <v>647</v>
      </c>
      <c r="D978" s="68">
        <v>45835</v>
      </c>
      <c r="E978" s="66">
        <f t="shared" si="15"/>
        <v>6</v>
      </c>
      <c r="F978" s="66">
        <f t="shared" si="16"/>
        <v>2025</v>
      </c>
      <c r="G978" s="67">
        <f t="shared" si="17"/>
        <v>45809</v>
      </c>
      <c r="H978" s="26" t="s">
        <v>43</v>
      </c>
      <c r="I978" s="66" t="s">
        <v>283</v>
      </c>
      <c r="J978" s="69" t="s">
        <v>27</v>
      </c>
      <c r="K978" s="69" t="s">
        <v>137</v>
      </c>
      <c r="L978" s="69" t="s">
        <v>666</v>
      </c>
      <c r="M978" s="69" t="s">
        <v>28</v>
      </c>
      <c r="N978" s="71">
        <v>0</v>
      </c>
      <c r="O978" s="74">
        <v>2561.73</v>
      </c>
      <c r="P978" s="175">
        <f t="shared" si="18"/>
        <v>87770.010000000038</v>
      </c>
    </row>
    <row r="979" spans="1:16" ht="14.25" hidden="1" customHeight="1" outlineLevel="1">
      <c r="A979" s="64" t="s">
        <v>1</v>
      </c>
      <c r="B979" s="163" t="s">
        <v>662</v>
      </c>
      <c r="C979" s="174" t="s">
        <v>647</v>
      </c>
      <c r="D979" s="68">
        <v>45835</v>
      </c>
      <c r="E979" s="66">
        <f t="shared" si="15"/>
        <v>6</v>
      </c>
      <c r="F979" s="66">
        <f t="shared" si="16"/>
        <v>2025</v>
      </c>
      <c r="G979" s="67">
        <f t="shared" si="17"/>
        <v>45809</v>
      </c>
      <c r="H979" s="26" t="s">
        <v>43</v>
      </c>
      <c r="I979" s="66" t="s">
        <v>284</v>
      </c>
      <c r="J979" s="69" t="s">
        <v>27</v>
      </c>
      <c r="K979" s="69" t="s">
        <v>137</v>
      </c>
      <c r="L979" s="69" t="s">
        <v>666</v>
      </c>
      <c r="M979" s="69" t="s">
        <v>28</v>
      </c>
      <c r="N979" s="71">
        <v>0</v>
      </c>
      <c r="O979" s="74">
        <v>1642.45</v>
      </c>
      <c r="P979" s="175">
        <f t="shared" si="18"/>
        <v>86127.560000000041</v>
      </c>
    </row>
    <row r="980" spans="1:16" ht="14.25" hidden="1" customHeight="1" outlineLevel="1">
      <c r="A980" s="64" t="s">
        <v>1</v>
      </c>
      <c r="B980" s="163" t="s">
        <v>662</v>
      </c>
      <c r="C980" s="174" t="s">
        <v>647</v>
      </c>
      <c r="D980" s="68">
        <v>45835</v>
      </c>
      <c r="E980" s="66">
        <f t="shared" si="15"/>
        <v>6</v>
      </c>
      <c r="F980" s="66">
        <f t="shared" si="16"/>
        <v>2025</v>
      </c>
      <c r="G980" s="67">
        <f t="shared" si="17"/>
        <v>45809</v>
      </c>
      <c r="H980" s="26" t="s">
        <v>43</v>
      </c>
      <c r="I980" s="66" t="s">
        <v>685</v>
      </c>
      <c r="J980" s="69" t="s">
        <v>27</v>
      </c>
      <c r="K980" s="69" t="s">
        <v>137</v>
      </c>
      <c r="L980" s="69" t="s">
        <v>666</v>
      </c>
      <c r="M980" s="69" t="s">
        <v>28</v>
      </c>
      <c r="N980" s="71">
        <v>0</v>
      </c>
      <c r="O980" s="74">
        <v>41.04</v>
      </c>
      <c r="P980" s="175">
        <f t="shared" si="18"/>
        <v>86086.520000000048</v>
      </c>
    </row>
    <row r="981" spans="1:16" ht="14.25" hidden="1" customHeight="1" outlineLevel="1">
      <c r="A981" s="64" t="s">
        <v>1</v>
      </c>
      <c r="B981" s="163" t="s">
        <v>662</v>
      </c>
      <c r="C981" s="174" t="s">
        <v>647</v>
      </c>
      <c r="D981" s="68">
        <v>45835</v>
      </c>
      <c r="E981" s="66">
        <f t="shared" si="15"/>
        <v>6</v>
      </c>
      <c r="F981" s="66">
        <f t="shared" si="16"/>
        <v>2025</v>
      </c>
      <c r="G981" s="67">
        <f t="shared" si="17"/>
        <v>45809</v>
      </c>
      <c r="H981" s="26" t="s">
        <v>43</v>
      </c>
      <c r="I981" s="66" t="s">
        <v>284</v>
      </c>
      <c r="J981" s="69" t="s">
        <v>27</v>
      </c>
      <c r="K981" s="69" t="s">
        <v>137</v>
      </c>
      <c r="L981" s="69" t="s">
        <v>666</v>
      </c>
      <c r="M981" s="69" t="s">
        <v>28</v>
      </c>
      <c r="N981" s="71">
        <v>0</v>
      </c>
      <c r="O981" s="74">
        <v>2062.33</v>
      </c>
      <c r="P981" s="175">
        <f t="shared" si="18"/>
        <v>84024.190000000046</v>
      </c>
    </row>
    <row r="982" spans="1:16" ht="14.25" hidden="1" customHeight="1" outlineLevel="1">
      <c r="A982" s="64" t="s">
        <v>1</v>
      </c>
      <c r="B982" s="163" t="s">
        <v>662</v>
      </c>
      <c r="C982" s="174" t="s">
        <v>647</v>
      </c>
      <c r="D982" s="68">
        <v>45835</v>
      </c>
      <c r="E982" s="66">
        <f t="shared" si="15"/>
        <v>6</v>
      </c>
      <c r="F982" s="66">
        <f t="shared" si="16"/>
        <v>2025</v>
      </c>
      <c r="G982" s="67">
        <f t="shared" si="17"/>
        <v>45809</v>
      </c>
      <c r="H982" s="26" t="s">
        <v>43</v>
      </c>
      <c r="I982" s="66" t="s">
        <v>686</v>
      </c>
      <c r="J982" s="69" t="s">
        <v>27</v>
      </c>
      <c r="K982" s="69" t="s">
        <v>137</v>
      </c>
      <c r="L982" s="69" t="s">
        <v>666</v>
      </c>
      <c r="M982" s="69" t="s">
        <v>28</v>
      </c>
      <c r="N982" s="71">
        <v>0</v>
      </c>
      <c r="O982" s="74">
        <v>5314.72</v>
      </c>
      <c r="P982" s="175">
        <f t="shared" si="18"/>
        <v>78709.470000000045</v>
      </c>
    </row>
    <row r="983" spans="1:16" ht="14.25" hidden="1" customHeight="1" outlineLevel="1">
      <c r="A983" s="64" t="s">
        <v>1</v>
      </c>
      <c r="B983" s="163" t="s">
        <v>662</v>
      </c>
      <c r="C983" s="174" t="s">
        <v>647</v>
      </c>
      <c r="D983" s="68">
        <v>45835</v>
      </c>
      <c r="E983" s="66">
        <f t="shared" si="15"/>
        <v>6</v>
      </c>
      <c r="F983" s="66">
        <f t="shared" si="16"/>
        <v>2025</v>
      </c>
      <c r="G983" s="67">
        <f t="shared" si="17"/>
        <v>45809</v>
      </c>
      <c r="H983" s="26" t="s">
        <v>43</v>
      </c>
      <c r="I983" s="66" t="s">
        <v>288</v>
      </c>
      <c r="J983" s="69" t="s">
        <v>27</v>
      </c>
      <c r="K983" s="69" t="s">
        <v>137</v>
      </c>
      <c r="L983" s="69" t="s">
        <v>666</v>
      </c>
      <c r="M983" s="69" t="s">
        <v>28</v>
      </c>
      <c r="N983" s="71">
        <v>0</v>
      </c>
      <c r="O983" s="74">
        <v>4215.0600000000004</v>
      </c>
      <c r="P983" s="175">
        <f t="shared" si="18"/>
        <v>74494.410000000047</v>
      </c>
    </row>
    <row r="984" spans="1:16" ht="14.25" hidden="1" customHeight="1" outlineLevel="1">
      <c r="A984" s="64" t="s">
        <v>1</v>
      </c>
      <c r="B984" s="163" t="s">
        <v>662</v>
      </c>
      <c r="C984" s="174" t="s">
        <v>647</v>
      </c>
      <c r="D984" s="68">
        <v>45835</v>
      </c>
      <c r="E984" s="66">
        <f t="shared" si="15"/>
        <v>6</v>
      </c>
      <c r="F984" s="66">
        <f t="shared" si="16"/>
        <v>2025</v>
      </c>
      <c r="G984" s="67">
        <f t="shared" si="17"/>
        <v>45809</v>
      </c>
      <c r="H984" s="26" t="s">
        <v>43</v>
      </c>
      <c r="I984" s="66" t="s">
        <v>263</v>
      </c>
      <c r="J984" s="69" t="s">
        <v>27</v>
      </c>
      <c r="K984" s="69" t="s">
        <v>137</v>
      </c>
      <c r="L984" s="69" t="s">
        <v>666</v>
      </c>
      <c r="M984" s="69" t="s">
        <v>28</v>
      </c>
      <c r="N984" s="71">
        <v>0</v>
      </c>
      <c r="O984" s="74">
        <v>1008.23</v>
      </c>
      <c r="P984" s="175">
        <f t="shared" si="18"/>
        <v>73486.180000000051</v>
      </c>
    </row>
    <row r="985" spans="1:16" ht="14.25" hidden="1" customHeight="1" outlineLevel="1">
      <c r="A985" s="64" t="s">
        <v>1</v>
      </c>
      <c r="B985" s="163" t="s">
        <v>662</v>
      </c>
      <c r="C985" s="174" t="s">
        <v>647</v>
      </c>
      <c r="D985" s="68">
        <v>45835</v>
      </c>
      <c r="E985" s="66">
        <f t="shared" si="15"/>
        <v>6</v>
      </c>
      <c r="F985" s="66">
        <f t="shared" si="16"/>
        <v>2025</v>
      </c>
      <c r="G985" s="67">
        <f t="shared" si="17"/>
        <v>45809</v>
      </c>
      <c r="H985" s="26" t="s">
        <v>43</v>
      </c>
      <c r="I985" s="66" t="s">
        <v>261</v>
      </c>
      <c r="J985" s="69" t="s">
        <v>27</v>
      </c>
      <c r="K985" s="69" t="s">
        <v>137</v>
      </c>
      <c r="L985" s="69" t="s">
        <v>666</v>
      </c>
      <c r="M985" s="69" t="s">
        <v>28</v>
      </c>
      <c r="N985" s="71">
        <v>0</v>
      </c>
      <c r="O985" s="74">
        <v>1379.2</v>
      </c>
      <c r="P985" s="175">
        <f t="shared" si="18"/>
        <v>72106.980000000054</v>
      </c>
    </row>
    <row r="986" spans="1:16" ht="14.25" hidden="1" customHeight="1" outlineLevel="1">
      <c r="A986" s="64" t="s">
        <v>1</v>
      </c>
      <c r="B986" s="163" t="s">
        <v>662</v>
      </c>
      <c r="C986" s="174" t="s">
        <v>647</v>
      </c>
      <c r="D986" s="68">
        <v>45835</v>
      </c>
      <c r="E986" s="66">
        <f t="shared" si="15"/>
        <v>6</v>
      </c>
      <c r="F986" s="66">
        <f t="shared" si="16"/>
        <v>2025</v>
      </c>
      <c r="G986" s="67">
        <f t="shared" si="17"/>
        <v>45809</v>
      </c>
      <c r="H986" s="26" t="s">
        <v>43</v>
      </c>
      <c r="I986" s="66" t="s">
        <v>286</v>
      </c>
      <c r="J986" s="69" t="s">
        <v>27</v>
      </c>
      <c r="K986" s="69" t="s">
        <v>1048</v>
      </c>
      <c r="L986" s="69" t="s">
        <v>666</v>
      </c>
      <c r="M986" s="69" t="s">
        <v>28</v>
      </c>
      <c r="N986" s="71">
        <v>0</v>
      </c>
      <c r="O986" s="74">
        <v>1748.34</v>
      </c>
      <c r="P986" s="175">
        <f t="shared" si="18"/>
        <v>70358.640000000058</v>
      </c>
    </row>
    <row r="987" spans="1:16" ht="14.25" hidden="1" customHeight="1" outlineLevel="1">
      <c r="A987" s="64" t="s">
        <v>1</v>
      </c>
      <c r="B987" s="163" t="s">
        <v>662</v>
      </c>
      <c r="C987" s="174" t="s">
        <v>647</v>
      </c>
      <c r="D987" s="68">
        <v>45835</v>
      </c>
      <c r="E987" s="66">
        <f t="shared" si="15"/>
        <v>6</v>
      </c>
      <c r="F987" s="66">
        <f t="shared" si="16"/>
        <v>2025</v>
      </c>
      <c r="G987" s="67">
        <f t="shared" si="17"/>
        <v>45809</v>
      </c>
      <c r="H987" s="26" t="s">
        <v>43</v>
      </c>
      <c r="I987" s="66" t="s">
        <v>829</v>
      </c>
      <c r="J987" s="69" t="s">
        <v>27</v>
      </c>
      <c r="K987" s="69" t="s">
        <v>1048</v>
      </c>
      <c r="L987" s="69" t="s">
        <v>666</v>
      </c>
      <c r="M987" s="69" t="s">
        <v>28</v>
      </c>
      <c r="N987" s="71">
        <v>0</v>
      </c>
      <c r="O987" s="74">
        <v>3896.59</v>
      </c>
      <c r="P987" s="175">
        <f t="shared" si="18"/>
        <v>66462.050000000061</v>
      </c>
    </row>
    <row r="988" spans="1:16" ht="14.25" hidden="1" customHeight="1" outlineLevel="1">
      <c r="A988" s="64" t="s">
        <v>1</v>
      </c>
      <c r="B988" s="163" t="s">
        <v>662</v>
      </c>
      <c r="C988" s="174" t="s">
        <v>647</v>
      </c>
      <c r="D988" s="68">
        <v>45835</v>
      </c>
      <c r="E988" s="66">
        <f t="shared" si="15"/>
        <v>6</v>
      </c>
      <c r="F988" s="66">
        <f t="shared" si="16"/>
        <v>2025</v>
      </c>
      <c r="G988" s="67">
        <f t="shared" si="17"/>
        <v>45809</v>
      </c>
      <c r="H988" s="26" t="s">
        <v>43</v>
      </c>
      <c r="I988" s="66" t="s">
        <v>689</v>
      </c>
      <c r="J988" s="69" t="s">
        <v>27</v>
      </c>
      <c r="K988" s="69" t="s">
        <v>1048</v>
      </c>
      <c r="L988" s="69" t="s">
        <v>666</v>
      </c>
      <c r="M988" s="69" t="s">
        <v>28</v>
      </c>
      <c r="N988" s="71">
        <v>0</v>
      </c>
      <c r="O988" s="74">
        <v>1091.5</v>
      </c>
      <c r="P988" s="175">
        <f t="shared" si="18"/>
        <v>65370.550000000061</v>
      </c>
    </row>
    <row r="989" spans="1:16" ht="14.25" hidden="1" customHeight="1" outlineLevel="1">
      <c r="A989" s="64" t="s">
        <v>1</v>
      </c>
      <c r="B989" s="163" t="s">
        <v>662</v>
      </c>
      <c r="C989" s="174" t="s">
        <v>647</v>
      </c>
      <c r="D989" s="68">
        <v>45835</v>
      </c>
      <c r="E989" s="66">
        <f t="shared" si="15"/>
        <v>6</v>
      </c>
      <c r="F989" s="66">
        <f t="shared" si="16"/>
        <v>2025</v>
      </c>
      <c r="G989" s="67">
        <f t="shared" si="17"/>
        <v>45809</v>
      </c>
      <c r="H989" s="26" t="s">
        <v>43</v>
      </c>
      <c r="I989" s="66" t="s">
        <v>267</v>
      </c>
      <c r="J989" s="69" t="s">
        <v>27</v>
      </c>
      <c r="K989" s="69" t="s">
        <v>137</v>
      </c>
      <c r="L989" s="69" t="s">
        <v>666</v>
      </c>
      <c r="M989" s="69" t="s">
        <v>28</v>
      </c>
      <c r="N989" s="71">
        <v>0</v>
      </c>
      <c r="O989" s="74">
        <v>626.36</v>
      </c>
      <c r="P989" s="175">
        <f t="shared" si="18"/>
        <v>64744.190000000061</v>
      </c>
    </row>
    <row r="990" spans="1:16" ht="14.25" hidden="1" customHeight="1" outlineLevel="1">
      <c r="A990" s="64" t="s">
        <v>1</v>
      </c>
      <c r="B990" s="163" t="s">
        <v>662</v>
      </c>
      <c r="C990" s="174" t="s">
        <v>647</v>
      </c>
      <c r="D990" s="68">
        <v>45835</v>
      </c>
      <c r="E990" s="66">
        <f t="shared" si="15"/>
        <v>6</v>
      </c>
      <c r="F990" s="66">
        <f t="shared" si="16"/>
        <v>2025</v>
      </c>
      <c r="G990" s="67">
        <f t="shared" si="17"/>
        <v>45809</v>
      </c>
      <c r="H990" s="26" t="s">
        <v>43</v>
      </c>
      <c r="I990" s="66" t="s">
        <v>894</v>
      </c>
      <c r="J990" s="69" t="s">
        <v>27</v>
      </c>
      <c r="K990" s="69" t="s">
        <v>1048</v>
      </c>
      <c r="L990" s="69" t="s">
        <v>666</v>
      </c>
      <c r="M990" s="69" t="s">
        <v>28</v>
      </c>
      <c r="N990" s="71">
        <v>0</v>
      </c>
      <c r="O990" s="74">
        <v>2115.84</v>
      </c>
      <c r="P990" s="175">
        <f t="shared" si="18"/>
        <v>62628.350000000064</v>
      </c>
    </row>
    <row r="991" spans="1:16" ht="14.25" hidden="1" customHeight="1" outlineLevel="1">
      <c r="A991" s="64" t="s">
        <v>1</v>
      </c>
      <c r="B991" s="163" t="s">
        <v>662</v>
      </c>
      <c r="C991" s="174" t="s">
        <v>647</v>
      </c>
      <c r="D991" s="68">
        <v>45835</v>
      </c>
      <c r="E991" s="66">
        <f t="shared" si="15"/>
        <v>6</v>
      </c>
      <c r="F991" s="66">
        <f t="shared" si="16"/>
        <v>2025</v>
      </c>
      <c r="G991" s="67">
        <f t="shared" si="17"/>
        <v>45809</v>
      </c>
      <c r="H991" s="26" t="s">
        <v>43</v>
      </c>
      <c r="I991" s="66" t="s">
        <v>289</v>
      </c>
      <c r="J991" s="69" t="s">
        <v>27</v>
      </c>
      <c r="K991" s="69" t="s">
        <v>1048</v>
      </c>
      <c r="L991" s="69" t="s">
        <v>666</v>
      </c>
      <c r="M991" s="69" t="s">
        <v>28</v>
      </c>
      <c r="N991" s="71">
        <v>0</v>
      </c>
      <c r="O991" s="74">
        <v>3864.97</v>
      </c>
      <c r="P991" s="175">
        <f t="shared" si="18"/>
        <v>58763.380000000063</v>
      </c>
    </row>
    <row r="992" spans="1:16" ht="14.25" hidden="1" customHeight="1" outlineLevel="1">
      <c r="A992" s="64" t="s">
        <v>1</v>
      </c>
      <c r="B992" s="163" t="s">
        <v>662</v>
      </c>
      <c r="C992" s="174" t="s">
        <v>647</v>
      </c>
      <c r="D992" s="68">
        <v>45835</v>
      </c>
      <c r="E992" s="66">
        <f t="shared" si="15"/>
        <v>6</v>
      </c>
      <c r="F992" s="66">
        <f t="shared" si="16"/>
        <v>2025</v>
      </c>
      <c r="G992" s="67">
        <f t="shared" si="17"/>
        <v>45809</v>
      </c>
      <c r="H992" s="26" t="s">
        <v>43</v>
      </c>
      <c r="I992" s="66" t="s">
        <v>290</v>
      </c>
      <c r="J992" s="69" t="s">
        <v>27</v>
      </c>
      <c r="K992" s="69" t="s">
        <v>1048</v>
      </c>
      <c r="L992" s="69" t="s">
        <v>666</v>
      </c>
      <c r="M992" s="69" t="s">
        <v>28</v>
      </c>
      <c r="N992" s="71">
        <v>0</v>
      </c>
      <c r="O992" s="74">
        <v>1842.77</v>
      </c>
      <c r="P992" s="175">
        <f t="shared" si="18"/>
        <v>56920.610000000066</v>
      </c>
    </row>
    <row r="993" spans="1:16" ht="14.25" hidden="1" customHeight="1" outlineLevel="1">
      <c r="A993" s="64" t="s">
        <v>1</v>
      </c>
      <c r="B993" s="163" t="s">
        <v>662</v>
      </c>
      <c r="C993" s="174" t="s">
        <v>647</v>
      </c>
      <c r="D993" s="68">
        <v>45835</v>
      </c>
      <c r="E993" s="66">
        <f t="shared" si="15"/>
        <v>6</v>
      </c>
      <c r="F993" s="66">
        <f t="shared" si="16"/>
        <v>2025</v>
      </c>
      <c r="G993" s="67">
        <f t="shared" si="17"/>
        <v>45809</v>
      </c>
      <c r="H993" s="26" t="s">
        <v>43</v>
      </c>
      <c r="I993" s="66" t="s">
        <v>291</v>
      </c>
      <c r="J993" s="69" t="s">
        <v>27</v>
      </c>
      <c r="K993" s="69" t="s">
        <v>1029</v>
      </c>
      <c r="L993" s="69" t="s">
        <v>666</v>
      </c>
      <c r="M993" s="69" t="s">
        <v>28</v>
      </c>
      <c r="N993" s="71">
        <v>0</v>
      </c>
      <c r="O993" s="74">
        <v>3115.66</v>
      </c>
      <c r="P993" s="175">
        <f t="shared" si="18"/>
        <v>53804.95000000007</v>
      </c>
    </row>
    <row r="994" spans="1:16" ht="14.25" hidden="1" customHeight="1" outlineLevel="1">
      <c r="A994" s="64" t="s">
        <v>1</v>
      </c>
      <c r="B994" s="163" t="s">
        <v>662</v>
      </c>
      <c r="C994" s="174" t="s">
        <v>647</v>
      </c>
      <c r="D994" s="68">
        <v>45835</v>
      </c>
      <c r="E994" s="66">
        <f t="shared" si="15"/>
        <v>6</v>
      </c>
      <c r="F994" s="66">
        <f t="shared" si="16"/>
        <v>2025</v>
      </c>
      <c r="G994" s="67">
        <f t="shared" si="17"/>
        <v>45809</v>
      </c>
      <c r="H994" s="26" t="s">
        <v>43</v>
      </c>
      <c r="I994" s="66" t="s">
        <v>291</v>
      </c>
      <c r="J994" s="69" t="s">
        <v>27</v>
      </c>
      <c r="K994" s="69" t="s">
        <v>1029</v>
      </c>
      <c r="L994" s="69" t="s">
        <v>666</v>
      </c>
      <c r="M994" s="69" t="s">
        <v>28</v>
      </c>
      <c r="N994" s="71">
        <v>0</v>
      </c>
      <c r="O994" s="74">
        <v>1859.17</v>
      </c>
      <c r="P994" s="175">
        <f t="shared" si="18"/>
        <v>51945.780000000072</v>
      </c>
    </row>
    <row r="995" spans="1:16" ht="14.25" hidden="1" customHeight="1" outlineLevel="1">
      <c r="A995" s="64" t="s">
        <v>1</v>
      </c>
      <c r="B995" s="163" t="s">
        <v>662</v>
      </c>
      <c r="C995" s="174" t="s">
        <v>647</v>
      </c>
      <c r="D995" s="68">
        <v>45835</v>
      </c>
      <c r="E995" s="66">
        <f t="shared" si="15"/>
        <v>6</v>
      </c>
      <c r="F995" s="66">
        <f t="shared" si="16"/>
        <v>2025</v>
      </c>
      <c r="G995" s="67">
        <f t="shared" si="17"/>
        <v>45809</v>
      </c>
      <c r="H995" s="26" t="s">
        <v>102</v>
      </c>
      <c r="I995" s="66" t="s">
        <v>682</v>
      </c>
      <c r="J995" s="69" t="s">
        <v>27</v>
      </c>
      <c r="K995" s="69" t="s">
        <v>137</v>
      </c>
      <c r="L995" s="69" t="s">
        <v>666</v>
      </c>
      <c r="M995" s="69" t="s">
        <v>28</v>
      </c>
      <c r="N995" s="71">
        <v>0</v>
      </c>
      <c r="O995" s="74">
        <v>13.35</v>
      </c>
      <c r="P995" s="175">
        <f t="shared" si="18"/>
        <v>51932.430000000073</v>
      </c>
    </row>
    <row r="996" spans="1:16" ht="14.25" hidden="1" customHeight="1" outlineLevel="1">
      <c r="A996" s="64" t="s">
        <v>1</v>
      </c>
      <c r="B996" s="163" t="s">
        <v>662</v>
      </c>
      <c r="C996" s="174" t="s">
        <v>647</v>
      </c>
      <c r="D996" s="68">
        <v>45835</v>
      </c>
      <c r="E996" s="66">
        <f t="shared" si="15"/>
        <v>6</v>
      </c>
      <c r="F996" s="66">
        <f t="shared" si="16"/>
        <v>2025</v>
      </c>
      <c r="G996" s="67">
        <f t="shared" si="17"/>
        <v>45809</v>
      </c>
      <c r="H996" s="26" t="s">
        <v>43</v>
      </c>
      <c r="I996" s="66" t="s">
        <v>1058</v>
      </c>
      <c r="J996" s="69" t="s">
        <v>27</v>
      </c>
      <c r="K996" s="69" t="s">
        <v>1029</v>
      </c>
      <c r="L996" s="69" t="s">
        <v>666</v>
      </c>
      <c r="M996" s="69" t="s">
        <v>28</v>
      </c>
      <c r="N996" s="71">
        <v>0</v>
      </c>
      <c r="O996" s="74">
        <v>3303.85</v>
      </c>
      <c r="P996" s="175">
        <f t="shared" si="18"/>
        <v>48628.580000000075</v>
      </c>
    </row>
    <row r="997" spans="1:16" ht="14.25" hidden="1" customHeight="1" outlineLevel="1">
      <c r="A997" s="64" t="s">
        <v>1</v>
      </c>
      <c r="B997" s="163" t="s">
        <v>662</v>
      </c>
      <c r="C997" s="174" t="s">
        <v>647</v>
      </c>
      <c r="D997" s="68">
        <v>45835</v>
      </c>
      <c r="E997" s="66">
        <f t="shared" si="15"/>
        <v>6</v>
      </c>
      <c r="F997" s="66">
        <f t="shared" si="16"/>
        <v>2025</v>
      </c>
      <c r="G997" s="67">
        <f t="shared" si="17"/>
        <v>45809</v>
      </c>
      <c r="H997" s="26" t="s">
        <v>43</v>
      </c>
      <c r="I997" s="66" t="s">
        <v>1059</v>
      </c>
      <c r="J997" s="69" t="s">
        <v>27</v>
      </c>
      <c r="K997" s="69" t="s">
        <v>1029</v>
      </c>
      <c r="L997" s="69" t="s">
        <v>666</v>
      </c>
      <c r="M997" s="69" t="s">
        <v>28</v>
      </c>
      <c r="N997" s="71">
        <v>0</v>
      </c>
      <c r="O997" s="74">
        <v>6000</v>
      </c>
      <c r="P997" s="175">
        <f t="shared" si="18"/>
        <v>42628.580000000075</v>
      </c>
    </row>
    <row r="998" spans="1:16" ht="14.25" hidden="1" customHeight="1" outlineLevel="1">
      <c r="A998" s="64" t="s">
        <v>1</v>
      </c>
      <c r="B998" s="163" t="s">
        <v>662</v>
      </c>
      <c r="C998" s="174" t="s">
        <v>647</v>
      </c>
      <c r="D998" s="68">
        <v>45835</v>
      </c>
      <c r="E998" s="66">
        <f t="shared" si="15"/>
        <v>6</v>
      </c>
      <c r="F998" s="66">
        <f t="shared" si="16"/>
        <v>2025</v>
      </c>
      <c r="G998" s="67">
        <f t="shared" si="17"/>
        <v>45809</v>
      </c>
      <c r="H998" s="26" t="s">
        <v>43</v>
      </c>
      <c r="I998" s="66" t="s">
        <v>1060</v>
      </c>
      <c r="J998" s="69" t="s">
        <v>27</v>
      </c>
      <c r="K998" s="69" t="s">
        <v>885</v>
      </c>
      <c r="L998" s="69" t="s">
        <v>666</v>
      </c>
      <c r="M998" s="69" t="s">
        <v>28</v>
      </c>
      <c r="N998" s="71">
        <v>0</v>
      </c>
      <c r="O998" s="74">
        <v>3000</v>
      </c>
      <c r="P998" s="175">
        <f t="shared" si="18"/>
        <v>39628.580000000075</v>
      </c>
    </row>
    <row r="999" spans="1:16" ht="14.25" hidden="1" customHeight="1" outlineLevel="1">
      <c r="A999" s="64" t="s">
        <v>1</v>
      </c>
      <c r="B999" s="163" t="s">
        <v>662</v>
      </c>
      <c r="C999" s="174" t="s">
        <v>647</v>
      </c>
      <c r="D999" s="68">
        <v>45835</v>
      </c>
      <c r="E999" s="66">
        <f t="shared" si="15"/>
        <v>6</v>
      </c>
      <c r="F999" s="66">
        <f t="shared" si="16"/>
        <v>2025</v>
      </c>
      <c r="G999" s="67">
        <f t="shared" si="17"/>
        <v>45809</v>
      </c>
      <c r="H999" s="26" t="s">
        <v>43</v>
      </c>
      <c r="I999" s="66" t="s">
        <v>1061</v>
      </c>
      <c r="J999" s="69" t="s">
        <v>27</v>
      </c>
      <c r="K999" s="69" t="s">
        <v>885</v>
      </c>
      <c r="L999" s="69" t="s">
        <v>666</v>
      </c>
      <c r="M999" s="69" t="s">
        <v>28</v>
      </c>
      <c r="N999" s="71">
        <v>0</v>
      </c>
      <c r="O999" s="74">
        <v>3500</v>
      </c>
      <c r="P999" s="175">
        <f t="shared" si="18"/>
        <v>36128.580000000075</v>
      </c>
    </row>
    <row r="1000" spans="1:16" ht="14.25" hidden="1" customHeight="1" outlineLevel="1">
      <c r="A1000" s="64" t="s">
        <v>1</v>
      </c>
      <c r="B1000" s="163" t="s">
        <v>662</v>
      </c>
      <c r="C1000" s="174" t="s">
        <v>647</v>
      </c>
      <c r="D1000" s="68">
        <v>45835</v>
      </c>
      <c r="E1000" s="66">
        <f t="shared" si="15"/>
        <v>6</v>
      </c>
      <c r="F1000" s="66">
        <f t="shared" si="16"/>
        <v>2025</v>
      </c>
      <c r="G1000" s="67">
        <f t="shared" si="17"/>
        <v>45809</v>
      </c>
      <c r="H1000" s="26" t="s">
        <v>43</v>
      </c>
      <c r="I1000" s="66" t="s">
        <v>1062</v>
      </c>
      <c r="J1000" s="69" t="s">
        <v>27</v>
      </c>
      <c r="K1000" s="69" t="s">
        <v>885</v>
      </c>
      <c r="L1000" s="69" t="s">
        <v>666</v>
      </c>
      <c r="M1000" s="69" t="s">
        <v>28</v>
      </c>
      <c r="N1000" s="71">
        <v>0</v>
      </c>
      <c r="O1000" s="74">
        <v>4410</v>
      </c>
      <c r="P1000" s="175">
        <f t="shared" si="18"/>
        <v>31718.580000000075</v>
      </c>
    </row>
    <row r="1001" spans="1:16" ht="14.25" hidden="1" customHeight="1" outlineLevel="1">
      <c r="A1001" s="64" t="s">
        <v>1</v>
      </c>
      <c r="B1001" s="163" t="s">
        <v>662</v>
      </c>
      <c r="C1001" s="174" t="s">
        <v>647</v>
      </c>
      <c r="D1001" s="68">
        <v>45835</v>
      </c>
      <c r="E1001" s="66">
        <f t="shared" si="15"/>
        <v>6</v>
      </c>
      <c r="F1001" s="66">
        <f t="shared" si="16"/>
        <v>2025</v>
      </c>
      <c r="G1001" s="67">
        <f t="shared" si="17"/>
        <v>45809</v>
      </c>
      <c r="H1001" s="26" t="s">
        <v>43</v>
      </c>
      <c r="I1001" s="66" t="s">
        <v>1063</v>
      </c>
      <c r="J1001" s="69" t="s">
        <v>27</v>
      </c>
      <c r="K1001" s="69" t="s">
        <v>1029</v>
      </c>
      <c r="L1001" s="69" t="s">
        <v>666</v>
      </c>
      <c r="M1001" s="69" t="s">
        <v>28</v>
      </c>
      <c r="N1001" s="71">
        <v>0</v>
      </c>
      <c r="O1001" s="74">
        <v>2000</v>
      </c>
      <c r="P1001" s="175">
        <f t="shared" si="18"/>
        <v>29718.580000000075</v>
      </c>
    </row>
    <row r="1002" spans="1:16" ht="14.25" hidden="1" customHeight="1" outlineLevel="1">
      <c r="A1002" s="64" t="s">
        <v>1</v>
      </c>
      <c r="B1002" s="163" t="s">
        <v>662</v>
      </c>
      <c r="C1002" s="174" t="s">
        <v>647</v>
      </c>
      <c r="D1002" s="68">
        <v>45835</v>
      </c>
      <c r="E1002" s="66">
        <f t="shared" si="15"/>
        <v>6</v>
      </c>
      <c r="F1002" s="66">
        <f t="shared" si="16"/>
        <v>2025</v>
      </c>
      <c r="G1002" s="67">
        <f t="shared" si="17"/>
        <v>45809</v>
      </c>
      <c r="H1002" s="26" t="s">
        <v>43</v>
      </c>
      <c r="I1002" s="66" t="s">
        <v>1064</v>
      </c>
      <c r="J1002" s="69" t="s">
        <v>27</v>
      </c>
      <c r="K1002" s="69" t="s">
        <v>1029</v>
      </c>
      <c r="L1002" s="69" t="s">
        <v>666</v>
      </c>
      <c r="M1002" s="69" t="s">
        <v>28</v>
      </c>
      <c r="N1002" s="71">
        <v>0</v>
      </c>
      <c r="O1002" s="74">
        <v>5000</v>
      </c>
      <c r="P1002" s="175">
        <f t="shared" si="18"/>
        <v>24718.580000000075</v>
      </c>
    </row>
    <row r="1003" spans="1:16" ht="14.25" hidden="1" customHeight="1" outlineLevel="1">
      <c r="A1003" s="64" t="s">
        <v>1</v>
      </c>
      <c r="B1003" s="163" t="s">
        <v>662</v>
      </c>
      <c r="C1003" s="174" t="s">
        <v>647</v>
      </c>
      <c r="D1003" s="68">
        <v>45835</v>
      </c>
      <c r="E1003" s="66">
        <f t="shared" si="15"/>
        <v>6</v>
      </c>
      <c r="F1003" s="66">
        <f t="shared" si="16"/>
        <v>2025</v>
      </c>
      <c r="G1003" s="67">
        <f t="shared" si="17"/>
        <v>45809</v>
      </c>
      <c r="H1003" s="26" t="s">
        <v>43</v>
      </c>
      <c r="I1003" s="66" t="s">
        <v>1064</v>
      </c>
      <c r="J1003" s="69" t="s">
        <v>27</v>
      </c>
      <c r="K1003" s="69" t="s">
        <v>1029</v>
      </c>
      <c r="L1003" s="69" t="s">
        <v>666</v>
      </c>
      <c r="M1003" s="69" t="s">
        <v>28</v>
      </c>
      <c r="N1003" s="71">
        <v>0</v>
      </c>
      <c r="O1003" s="74">
        <v>5000</v>
      </c>
      <c r="P1003" s="175">
        <f t="shared" si="18"/>
        <v>19718.580000000075</v>
      </c>
    </row>
    <row r="1004" spans="1:16" ht="14.25" hidden="1" customHeight="1" outlineLevel="1">
      <c r="A1004" s="64" t="s">
        <v>1</v>
      </c>
      <c r="B1004" s="163" t="s">
        <v>662</v>
      </c>
      <c r="C1004" s="174" t="s">
        <v>647</v>
      </c>
      <c r="D1004" s="68">
        <v>45835</v>
      </c>
      <c r="E1004" s="66">
        <f t="shared" si="15"/>
        <v>6</v>
      </c>
      <c r="F1004" s="66">
        <f t="shared" si="16"/>
        <v>2025</v>
      </c>
      <c r="G1004" s="67">
        <f t="shared" si="17"/>
        <v>45809</v>
      </c>
      <c r="H1004" s="26" t="s">
        <v>632</v>
      </c>
      <c r="I1004" s="66" t="s">
        <v>1065</v>
      </c>
      <c r="J1004" s="69" t="s">
        <v>27</v>
      </c>
      <c r="K1004" s="69" t="s">
        <v>137</v>
      </c>
      <c r="L1004" s="69" t="s">
        <v>666</v>
      </c>
      <c r="M1004" s="69" t="s">
        <v>28</v>
      </c>
      <c r="N1004" s="71">
        <v>0</v>
      </c>
      <c r="O1004" s="74">
        <v>210</v>
      </c>
      <c r="P1004" s="175">
        <f t="shared" si="18"/>
        <v>19508.580000000075</v>
      </c>
    </row>
    <row r="1005" spans="1:16" ht="14.25" hidden="1" customHeight="1" outlineLevel="1">
      <c r="A1005" s="64" t="s">
        <v>1</v>
      </c>
      <c r="B1005" s="163" t="s">
        <v>662</v>
      </c>
      <c r="C1005" s="174" t="s">
        <v>647</v>
      </c>
      <c r="D1005" s="68">
        <v>45838</v>
      </c>
      <c r="E1005" s="66">
        <f t="shared" si="15"/>
        <v>6</v>
      </c>
      <c r="F1005" s="66">
        <f t="shared" si="16"/>
        <v>2025</v>
      </c>
      <c r="G1005" s="67">
        <f t="shared" si="17"/>
        <v>45809</v>
      </c>
      <c r="H1005" s="26" t="s">
        <v>730</v>
      </c>
      <c r="I1005" s="66" t="s">
        <v>976</v>
      </c>
      <c r="J1005" s="69" t="s">
        <v>27</v>
      </c>
      <c r="K1005" s="69" t="s">
        <v>137</v>
      </c>
      <c r="L1005" s="69" t="s">
        <v>666</v>
      </c>
      <c r="M1005" s="69" t="s">
        <v>604</v>
      </c>
      <c r="N1005" s="71">
        <v>2500</v>
      </c>
      <c r="O1005" s="74">
        <v>0</v>
      </c>
      <c r="P1005" s="175">
        <f t="shared" si="18"/>
        <v>22008.580000000075</v>
      </c>
    </row>
    <row r="1006" spans="1:16" ht="14.25" hidden="1" customHeight="1" outlineLevel="1">
      <c r="A1006" s="64" t="s">
        <v>1</v>
      </c>
      <c r="B1006" s="163" t="s">
        <v>662</v>
      </c>
      <c r="C1006" s="174" t="s">
        <v>647</v>
      </c>
      <c r="D1006" s="68">
        <v>45838</v>
      </c>
      <c r="E1006" s="66">
        <f t="shared" si="15"/>
        <v>6</v>
      </c>
      <c r="F1006" s="66">
        <f t="shared" si="16"/>
        <v>2025</v>
      </c>
      <c r="G1006" s="67">
        <f t="shared" si="17"/>
        <v>45809</v>
      </c>
      <c r="H1006" s="26" t="s">
        <v>142</v>
      </c>
      <c r="I1006" s="66" t="s">
        <v>182</v>
      </c>
      <c r="J1006" s="69" t="s">
        <v>27</v>
      </c>
      <c r="K1006" s="69"/>
      <c r="L1006" s="69" t="s">
        <v>664</v>
      </c>
      <c r="M1006" s="69" t="s">
        <v>604</v>
      </c>
      <c r="N1006" s="71">
        <v>432.18</v>
      </c>
      <c r="O1006" s="74">
        <v>0</v>
      </c>
      <c r="P1006" s="175">
        <f t="shared" si="18"/>
        <v>22440.760000000075</v>
      </c>
    </row>
    <row r="1007" spans="1:16" ht="14.25" hidden="1" customHeight="1" outlineLevel="1">
      <c r="A1007" s="64" t="s">
        <v>1</v>
      </c>
      <c r="B1007" s="163" t="s">
        <v>662</v>
      </c>
      <c r="C1007" s="174" t="s">
        <v>647</v>
      </c>
      <c r="D1007" s="68">
        <v>45838</v>
      </c>
      <c r="E1007" s="66">
        <f t="shared" si="15"/>
        <v>6</v>
      </c>
      <c r="F1007" s="66">
        <f t="shared" si="16"/>
        <v>2025</v>
      </c>
      <c r="G1007" s="67">
        <f t="shared" si="17"/>
        <v>45809</v>
      </c>
      <c r="H1007" s="26" t="s">
        <v>142</v>
      </c>
      <c r="I1007" s="66" t="s">
        <v>1066</v>
      </c>
      <c r="J1007" s="69" t="s">
        <v>27</v>
      </c>
      <c r="K1007" s="69" t="s">
        <v>122</v>
      </c>
      <c r="L1007" s="69" t="s">
        <v>664</v>
      </c>
      <c r="M1007" s="69" t="s">
        <v>604</v>
      </c>
      <c r="N1007" s="71">
        <v>1800.75</v>
      </c>
      <c r="O1007" s="74">
        <v>0</v>
      </c>
      <c r="P1007" s="175">
        <f t="shared" si="18"/>
        <v>24241.510000000075</v>
      </c>
    </row>
    <row r="1008" spans="1:16" ht="14.25" hidden="1" customHeight="1" outlineLevel="1">
      <c r="A1008" s="64" t="s">
        <v>1</v>
      </c>
      <c r="B1008" s="163" t="s">
        <v>662</v>
      </c>
      <c r="C1008" s="174" t="s">
        <v>647</v>
      </c>
      <c r="D1008" s="68">
        <v>45838</v>
      </c>
      <c r="E1008" s="66">
        <f t="shared" si="15"/>
        <v>6</v>
      </c>
      <c r="F1008" s="66">
        <f t="shared" si="16"/>
        <v>2025</v>
      </c>
      <c r="G1008" s="67">
        <f t="shared" si="17"/>
        <v>45809</v>
      </c>
      <c r="H1008" s="26" t="s">
        <v>142</v>
      </c>
      <c r="I1008" s="66" t="s">
        <v>945</v>
      </c>
      <c r="J1008" s="69" t="s">
        <v>27</v>
      </c>
      <c r="K1008" s="69" t="s">
        <v>122</v>
      </c>
      <c r="L1008" s="69" t="s">
        <v>664</v>
      </c>
      <c r="M1008" s="69" t="s">
        <v>604</v>
      </c>
      <c r="N1008" s="71">
        <v>1736.35</v>
      </c>
      <c r="O1008" s="74">
        <v>0</v>
      </c>
      <c r="P1008" s="175">
        <f t="shared" si="18"/>
        <v>25977.860000000073</v>
      </c>
    </row>
    <row r="1009" spans="1:16" ht="14.25" hidden="1" customHeight="1" outlineLevel="1">
      <c r="A1009" s="64" t="s">
        <v>1</v>
      </c>
      <c r="B1009" s="163" t="s">
        <v>662</v>
      </c>
      <c r="C1009" s="174" t="s">
        <v>647</v>
      </c>
      <c r="D1009" s="68">
        <v>45838</v>
      </c>
      <c r="E1009" s="66">
        <f t="shared" si="15"/>
        <v>6</v>
      </c>
      <c r="F1009" s="66">
        <f t="shared" si="16"/>
        <v>2025</v>
      </c>
      <c r="G1009" s="67">
        <f t="shared" si="17"/>
        <v>45809</v>
      </c>
      <c r="H1009" s="26" t="s">
        <v>142</v>
      </c>
      <c r="I1009" s="66" t="s">
        <v>945</v>
      </c>
      <c r="J1009" s="69" t="s">
        <v>27</v>
      </c>
      <c r="K1009" s="69" t="s">
        <v>132</v>
      </c>
      <c r="L1009" s="69" t="s">
        <v>664</v>
      </c>
      <c r="M1009" s="69" t="s">
        <v>604</v>
      </c>
      <c r="N1009" s="71">
        <v>416.72</v>
      </c>
      <c r="O1009" s="74">
        <v>0</v>
      </c>
      <c r="P1009" s="175">
        <f t="shared" si="18"/>
        <v>26394.580000000075</v>
      </c>
    </row>
    <row r="1010" spans="1:16" ht="14.25" hidden="1" customHeight="1" outlineLevel="1">
      <c r="A1010" s="64" t="s">
        <v>1</v>
      </c>
      <c r="B1010" s="163" t="s">
        <v>662</v>
      </c>
      <c r="C1010" s="174" t="s">
        <v>647</v>
      </c>
      <c r="D1010" s="68">
        <v>45838</v>
      </c>
      <c r="E1010" s="66">
        <f t="shared" si="15"/>
        <v>6</v>
      </c>
      <c r="F1010" s="66">
        <f t="shared" si="16"/>
        <v>2025</v>
      </c>
      <c r="G1010" s="67">
        <f t="shared" si="17"/>
        <v>45809</v>
      </c>
      <c r="H1010" s="26" t="s">
        <v>142</v>
      </c>
      <c r="I1010" s="66" t="s">
        <v>1067</v>
      </c>
      <c r="J1010" s="69" t="s">
        <v>27</v>
      </c>
      <c r="K1010" s="69" t="s">
        <v>1029</v>
      </c>
      <c r="L1010" s="69" t="s">
        <v>664</v>
      </c>
      <c r="M1010" s="69" t="s">
        <v>604</v>
      </c>
      <c r="N1010" s="71">
        <v>5000</v>
      </c>
      <c r="O1010" s="74">
        <v>0</v>
      </c>
      <c r="P1010" s="175">
        <f t="shared" si="18"/>
        <v>31394.580000000075</v>
      </c>
    </row>
    <row r="1011" spans="1:16" ht="14.25" hidden="1" customHeight="1" outlineLevel="1">
      <c r="A1011" s="64" t="s">
        <v>1</v>
      </c>
      <c r="B1011" s="163" t="s">
        <v>662</v>
      </c>
      <c r="C1011" s="174" t="s">
        <v>647</v>
      </c>
      <c r="D1011" s="68">
        <v>45838</v>
      </c>
      <c r="E1011" s="66">
        <f t="shared" si="15"/>
        <v>6</v>
      </c>
      <c r="F1011" s="66">
        <f t="shared" si="16"/>
        <v>2025</v>
      </c>
      <c r="G1011" s="67">
        <f t="shared" si="17"/>
        <v>45809</v>
      </c>
      <c r="H1011" s="26" t="s">
        <v>996</v>
      </c>
      <c r="I1011" s="66" t="s">
        <v>1068</v>
      </c>
      <c r="J1011" s="69" t="s">
        <v>27</v>
      </c>
      <c r="K1011" s="69" t="s">
        <v>137</v>
      </c>
      <c r="L1011" s="69" t="s">
        <v>666</v>
      </c>
      <c r="M1011" s="69" t="s">
        <v>604</v>
      </c>
      <c r="N1011" s="71">
        <v>35</v>
      </c>
      <c r="O1011" s="74">
        <v>0</v>
      </c>
      <c r="P1011" s="175">
        <f t="shared" si="18"/>
        <v>31429.580000000075</v>
      </c>
    </row>
    <row r="1012" spans="1:16" ht="14.25" hidden="1" customHeight="1" outlineLevel="1">
      <c r="A1012" s="64" t="s">
        <v>1</v>
      </c>
      <c r="B1012" s="163" t="s">
        <v>662</v>
      </c>
      <c r="C1012" s="174" t="s">
        <v>647</v>
      </c>
      <c r="D1012" s="68">
        <v>45838</v>
      </c>
      <c r="E1012" s="66">
        <f t="shared" si="15"/>
        <v>6</v>
      </c>
      <c r="F1012" s="66">
        <f t="shared" si="16"/>
        <v>2025</v>
      </c>
      <c r="G1012" s="67">
        <f t="shared" si="17"/>
        <v>45809</v>
      </c>
      <c r="H1012" s="26" t="s">
        <v>142</v>
      </c>
      <c r="I1012" s="66" t="s">
        <v>1069</v>
      </c>
      <c r="J1012" s="69" t="s">
        <v>27</v>
      </c>
      <c r="K1012" s="69" t="s">
        <v>612</v>
      </c>
      <c r="L1012" s="69" t="s">
        <v>664</v>
      </c>
      <c r="M1012" s="69" t="s">
        <v>604</v>
      </c>
      <c r="N1012" s="71">
        <v>231</v>
      </c>
      <c r="O1012" s="74">
        <v>0</v>
      </c>
      <c r="P1012" s="175">
        <f t="shared" si="18"/>
        <v>31660.580000000075</v>
      </c>
    </row>
    <row r="1013" spans="1:16" ht="14.25" hidden="1" customHeight="1" outlineLevel="1">
      <c r="A1013" s="64" t="s">
        <v>1</v>
      </c>
      <c r="B1013" s="163" t="s">
        <v>662</v>
      </c>
      <c r="C1013" s="174" t="s">
        <v>647</v>
      </c>
      <c r="D1013" s="68">
        <v>45838</v>
      </c>
      <c r="E1013" s="66">
        <f t="shared" si="15"/>
        <v>6</v>
      </c>
      <c r="F1013" s="66">
        <f t="shared" si="16"/>
        <v>2025</v>
      </c>
      <c r="G1013" s="67">
        <f t="shared" si="17"/>
        <v>45809</v>
      </c>
      <c r="H1013" s="26" t="s">
        <v>996</v>
      </c>
      <c r="I1013" s="66" t="s">
        <v>1070</v>
      </c>
      <c r="J1013" s="69" t="s">
        <v>27</v>
      </c>
      <c r="K1013" s="69" t="s">
        <v>137</v>
      </c>
      <c r="L1013" s="69" t="s">
        <v>666</v>
      </c>
      <c r="M1013" s="69" t="s">
        <v>604</v>
      </c>
      <c r="N1013" s="71">
        <v>35</v>
      </c>
      <c r="O1013" s="74">
        <v>0</v>
      </c>
      <c r="P1013" s="175">
        <f t="shared" si="18"/>
        <v>31695.580000000075</v>
      </c>
    </row>
    <row r="1014" spans="1:16" ht="14.25" hidden="1" customHeight="1" outlineLevel="1">
      <c r="A1014" s="64" t="s">
        <v>1</v>
      </c>
      <c r="B1014" s="163" t="s">
        <v>662</v>
      </c>
      <c r="C1014" s="174" t="s">
        <v>647</v>
      </c>
      <c r="D1014" s="68">
        <v>45838</v>
      </c>
      <c r="E1014" s="66">
        <f t="shared" si="15"/>
        <v>6</v>
      </c>
      <c r="F1014" s="66">
        <f t="shared" si="16"/>
        <v>2025</v>
      </c>
      <c r="G1014" s="67">
        <f t="shared" si="17"/>
        <v>45809</v>
      </c>
      <c r="H1014" s="26" t="s">
        <v>853</v>
      </c>
      <c r="I1014" s="66" t="s">
        <v>1071</v>
      </c>
      <c r="J1014" s="69" t="s">
        <v>27</v>
      </c>
      <c r="K1014" s="69" t="s">
        <v>137</v>
      </c>
      <c r="L1014" s="69" t="s">
        <v>664</v>
      </c>
      <c r="M1014" s="69" t="s">
        <v>604</v>
      </c>
      <c r="N1014" s="71">
        <v>150</v>
      </c>
      <c r="O1014" s="74">
        <v>0</v>
      </c>
      <c r="P1014" s="175">
        <f t="shared" si="18"/>
        <v>31845.580000000075</v>
      </c>
    </row>
    <row r="1015" spans="1:16" ht="14.25" hidden="1" customHeight="1" outlineLevel="1">
      <c r="A1015" s="64" t="s">
        <v>1</v>
      </c>
      <c r="B1015" s="163" t="s">
        <v>662</v>
      </c>
      <c r="C1015" s="174" t="s">
        <v>647</v>
      </c>
      <c r="D1015" s="68">
        <v>45838</v>
      </c>
      <c r="E1015" s="66">
        <f t="shared" si="15"/>
        <v>6</v>
      </c>
      <c r="F1015" s="66">
        <f t="shared" si="16"/>
        <v>2025</v>
      </c>
      <c r="G1015" s="67">
        <f t="shared" si="17"/>
        <v>45809</v>
      </c>
      <c r="H1015" s="26" t="s">
        <v>55</v>
      </c>
      <c r="I1015" s="66" t="s">
        <v>1072</v>
      </c>
      <c r="J1015" s="69" t="s">
        <v>27</v>
      </c>
      <c r="K1015" s="69"/>
      <c r="L1015" s="69" t="s">
        <v>666</v>
      </c>
      <c r="M1015" s="69" t="s">
        <v>28</v>
      </c>
      <c r="N1015" s="71">
        <v>0</v>
      </c>
      <c r="O1015" s="74">
        <v>2728.41</v>
      </c>
      <c r="P1015" s="175">
        <f t="shared" si="18"/>
        <v>29117.170000000075</v>
      </c>
    </row>
    <row r="1016" spans="1:16" ht="14.25" hidden="1" customHeight="1" outlineLevel="1">
      <c r="A1016" s="64" t="s">
        <v>1</v>
      </c>
      <c r="B1016" s="163" t="s">
        <v>662</v>
      </c>
      <c r="C1016" s="174" t="s">
        <v>647</v>
      </c>
      <c r="D1016" s="68">
        <v>45838</v>
      </c>
      <c r="E1016" s="66">
        <f t="shared" si="15"/>
        <v>6</v>
      </c>
      <c r="F1016" s="66">
        <f t="shared" si="16"/>
        <v>2025</v>
      </c>
      <c r="G1016" s="67">
        <f t="shared" si="17"/>
        <v>45809</v>
      </c>
      <c r="H1016" s="26" t="s">
        <v>102</v>
      </c>
      <c r="I1016" s="66" t="s">
        <v>129</v>
      </c>
      <c r="J1016" s="69" t="s">
        <v>27</v>
      </c>
      <c r="K1016" s="69" t="s">
        <v>137</v>
      </c>
      <c r="L1016" s="69" t="s">
        <v>666</v>
      </c>
      <c r="M1016" s="69" t="s">
        <v>28</v>
      </c>
      <c r="N1016" s="71">
        <v>0</v>
      </c>
      <c r="O1016" s="74">
        <v>9.8000000000000007</v>
      </c>
      <c r="P1016" s="175">
        <f t="shared" si="18"/>
        <v>29107.370000000075</v>
      </c>
    </row>
    <row r="1017" spans="1:16" ht="14.25" hidden="1" customHeight="1" outlineLevel="1">
      <c r="A1017" s="64" t="s">
        <v>1</v>
      </c>
      <c r="B1017" s="163" t="s">
        <v>662</v>
      </c>
      <c r="C1017" s="174" t="s">
        <v>647</v>
      </c>
      <c r="D1017" s="68">
        <v>45838</v>
      </c>
      <c r="E1017" s="66">
        <f t="shared" si="15"/>
        <v>6</v>
      </c>
      <c r="F1017" s="66">
        <f t="shared" si="16"/>
        <v>2025</v>
      </c>
      <c r="G1017" s="67">
        <f t="shared" si="17"/>
        <v>45809</v>
      </c>
      <c r="H1017" s="26" t="s">
        <v>69</v>
      </c>
      <c r="I1017" s="66" t="s">
        <v>1073</v>
      </c>
      <c r="J1017" s="69" t="s">
        <v>27</v>
      </c>
      <c r="K1017" s="69" t="s">
        <v>137</v>
      </c>
      <c r="L1017" s="69" t="s">
        <v>666</v>
      </c>
      <c r="M1017" s="69" t="s">
        <v>28</v>
      </c>
      <c r="N1017" s="71">
        <v>0</v>
      </c>
      <c r="O1017" s="74">
        <v>38.299999999999997</v>
      </c>
      <c r="P1017" s="175">
        <f t="shared" si="18"/>
        <v>29069.070000000076</v>
      </c>
    </row>
    <row r="1018" spans="1:16" ht="14.25" hidden="1" customHeight="1" outlineLevel="1">
      <c r="A1018" s="64" t="s">
        <v>1</v>
      </c>
      <c r="B1018" s="163" t="s">
        <v>662</v>
      </c>
      <c r="C1018" s="174" t="s">
        <v>647</v>
      </c>
      <c r="D1018" s="68">
        <v>45838</v>
      </c>
      <c r="E1018" s="66">
        <f t="shared" si="15"/>
        <v>6</v>
      </c>
      <c r="F1018" s="66">
        <f t="shared" si="16"/>
        <v>2025</v>
      </c>
      <c r="G1018" s="67">
        <f t="shared" si="17"/>
        <v>45809</v>
      </c>
      <c r="H1018" s="26" t="s">
        <v>993</v>
      </c>
      <c r="I1018" s="66" t="s">
        <v>1074</v>
      </c>
      <c r="J1018" s="69">
        <v>421</v>
      </c>
      <c r="K1018" s="69"/>
      <c r="L1018" s="69" t="s">
        <v>666</v>
      </c>
      <c r="M1018" s="69" t="s">
        <v>28</v>
      </c>
      <c r="N1018" s="71">
        <v>0</v>
      </c>
      <c r="O1018" s="74">
        <v>300</v>
      </c>
      <c r="P1018" s="175">
        <f t="shared" si="18"/>
        <v>28769.070000000076</v>
      </c>
    </row>
    <row r="1019" spans="1:16" ht="14.25" hidden="1" customHeight="1" outlineLevel="1">
      <c r="A1019" s="64" t="s">
        <v>1</v>
      </c>
      <c r="B1019" s="163" t="s">
        <v>662</v>
      </c>
      <c r="C1019" s="174" t="s">
        <v>647</v>
      </c>
      <c r="D1019" s="68">
        <v>45838</v>
      </c>
      <c r="E1019" s="66">
        <f t="shared" si="15"/>
        <v>6</v>
      </c>
      <c r="F1019" s="66">
        <f t="shared" si="16"/>
        <v>2025</v>
      </c>
      <c r="G1019" s="67">
        <f t="shared" si="17"/>
        <v>45809</v>
      </c>
      <c r="H1019" s="26" t="s">
        <v>475</v>
      </c>
      <c r="I1019" s="66" t="s">
        <v>1075</v>
      </c>
      <c r="J1019" s="69" t="s">
        <v>27</v>
      </c>
      <c r="K1019" s="69" t="s">
        <v>137</v>
      </c>
      <c r="L1019" s="69" t="s">
        <v>666</v>
      </c>
      <c r="M1019" s="69" t="s">
        <v>28</v>
      </c>
      <c r="N1019" s="71">
        <v>0</v>
      </c>
      <c r="O1019" s="74">
        <v>399.9</v>
      </c>
      <c r="P1019" s="175">
        <f t="shared" si="18"/>
        <v>28369.170000000075</v>
      </c>
    </row>
    <row r="1020" spans="1:16" ht="14.25" hidden="1" customHeight="1" outlineLevel="1">
      <c r="A1020" s="64" t="s">
        <v>1</v>
      </c>
      <c r="B1020" s="163" t="s">
        <v>662</v>
      </c>
      <c r="C1020" s="174" t="s">
        <v>647</v>
      </c>
      <c r="D1020" s="68">
        <v>45838</v>
      </c>
      <c r="E1020" s="66">
        <f t="shared" si="15"/>
        <v>6</v>
      </c>
      <c r="F1020" s="66">
        <f t="shared" si="16"/>
        <v>2025</v>
      </c>
      <c r="G1020" s="67">
        <f t="shared" si="17"/>
        <v>45809</v>
      </c>
      <c r="H1020" s="26" t="s">
        <v>709</v>
      </c>
      <c r="I1020" s="66" t="s">
        <v>959</v>
      </c>
      <c r="J1020" s="69" t="s">
        <v>27</v>
      </c>
      <c r="K1020" s="69"/>
      <c r="L1020" s="69" t="s">
        <v>666</v>
      </c>
      <c r="M1020" s="69" t="s">
        <v>28</v>
      </c>
      <c r="N1020" s="71">
        <v>0</v>
      </c>
      <c r="O1020" s="74">
        <v>151.84</v>
      </c>
      <c r="P1020" s="175">
        <f t="shared" si="18"/>
        <v>28217.330000000075</v>
      </c>
    </row>
    <row r="1021" spans="1:16" ht="14.25" hidden="1" customHeight="1" outlineLevel="1">
      <c r="A1021" s="64" t="s">
        <v>1</v>
      </c>
      <c r="B1021" s="163" t="s">
        <v>662</v>
      </c>
      <c r="C1021" s="174" t="s">
        <v>647</v>
      </c>
      <c r="D1021" s="68">
        <v>45838</v>
      </c>
      <c r="E1021" s="66">
        <f t="shared" si="15"/>
        <v>6</v>
      </c>
      <c r="F1021" s="66">
        <f t="shared" si="16"/>
        <v>2025</v>
      </c>
      <c r="G1021" s="67">
        <f t="shared" si="17"/>
        <v>45809</v>
      </c>
      <c r="H1021" s="26" t="s">
        <v>709</v>
      </c>
      <c r="I1021" s="66" t="s">
        <v>959</v>
      </c>
      <c r="J1021" s="69" t="s">
        <v>27</v>
      </c>
      <c r="K1021" s="69"/>
      <c r="L1021" s="69" t="s">
        <v>666</v>
      </c>
      <c r="M1021" s="69" t="s">
        <v>28</v>
      </c>
      <c r="N1021" s="71">
        <v>0</v>
      </c>
      <c r="O1021" s="74">
        <v>2630.83</v>
      </c>
      <c r="P1021" s="175">
        <f t="shared" si="18"/>
        <v>25586.500000000073</v>
      </c>
    </row>
    <row r="1022" spans="1:16" ht="14.25" customHeight="1" outlineLevel="1">
      <c r="A1022" s="64" t="s">
        <v>1</v>
      </c>
      <c r="B1022" s="163" t="s">
        <v>662</v>
      </c>
      <c r="C1022" s="174" t="s">
        <v>647</v>
      </c>
      <c r="D1022" s="68">
        <v>45839</v>
      </c>
      <c r="E1022" s="66">
        <f t="shared" si="15"/>
        <v>7</v>
      </c>
      <c r="F1022" s="66">
        <f t="shared" si="16"/>
        <v>2025</v>
      </c>
      <c r="G1022" s="67">
        <f t="shared" si="17"/>
        <v>45839</v>
      </c>
      <c r="H1022" s="26" t="s">
        <v>667</v>
      </c>
      <c r="I1022" s="66" t="s">
        <v>1076</v>
      </c>
      <c r="J1022" s="69" t="s">
        <v>27</v>
      </c>
      <c r="K1022" s="69" t="s">
        <v>137</v>
      </c>
      <c r="L1022" s="69" t="s">
        <v>666</v>
      </c>
      <c r="M1022" s="69" t="s">
        <v>604</v>
      </c>
      <c r="N1022" s="71">
        <v>1500</v>
      </c>
      <c r="O1022" s="74">
        <v>0</v>
      </c>
      <c r="P1022" s="175">
        <f t="shared" si="18"/>
        <v>27086.500000000073</v>
      </c>
    </row>
    <row r="1023" spans="1:16" ht="14.25" customHeight="1" outlineLevel="1">
      <c r="A1023" s="64" t="s">
        <v>1</v>
      </c>
      <c r="B1023" s="163" t="s">
        <v>662</v>
      </c>
      <c r="C1023" s="174" t="s">
        <v>647</v>
      </c>
      <c r="D1023" s="68">
        <v>45839</v>
      </c>
      <c r="E1023" s="66">
        <f t="shared" si="15"/>
        <v>7</v>
      </c>
      <c r="F1023" s="66">
        <f t="shared" si="16"/>
        <v>2025</v>
      </c>
      <c r="G1023" s="67">
        <f t="shared" si="17"/>
        <v>45839</v>
      </c>
      <c r="H1023" s="26" t="s">
        <v>667</v>
      </c>
      <c r="I1023" s="66" t="s">
        <v>1077</v>
      </c>
      <c r="J1023" s="69" t="s">
        <v>27</v>
      </c>
      <c r="K1023" s="69" t="s">
        <v>137</v>
      </c>
      <c r="L1023" s="69" t="s">
        <v>666</v>
      </c>
      <c r="M1023" s="69" t="s">
        <v>604</v>
      </c>
      <c r="N1023" s="71">
        <v>1900</v>
      </c>
      <c r="O1023" s="74">
        <v>0</v>
      </c>
      <c r="P1023" s="175">
        <f t="shared" si="18"/>
        <v>28986.500000000073</v>
      </c>
    </row>
    <row r="1024" spans="1:16" ht="14.25" customHeight="1" outlineLevel="1">
      <c r="A1024" s="64" t="s">
        <v>1</v>
      </c>
      <c r="B1024" s="163" t="s">
        <v>662</v>
      </c>
      <c r="C1024" s="174" t="s">
        <v>647</v>
      </c>
      <c r="D1024" s="68">
        <v>45839</v>
      </c>
      <c r="E1024" s="66">
        <f t="shared" si="15"/>
        <v>7</v>
      </c>
      <c r="F1024" s="66">
        <f t="shared" si="16"/>
        <v>2025</v>
      </c>
      <c r="G1024" s="67">
        <f t="shared" si="17"/>
        <v>45839</v>
      </c>
      <c r="H1024" s="26" t="s">
        <v>667</v>
      </c>
      <c r="I1024" s="66" t="s">
        <v>1078</v>
      </c>
      <c r="J1024" s="69" t="s">
        <v>27</v>
      </c>
      <c r="K1024" s="69" t="s">
        <v>137</v>
      </c>
      <c r="L1024" s="69" t="s">
        <v>666</v>
      </c>
      <c r="M1024" s="69" t="s">
        <v>604</v>
      </c>
      <c r="N1024" s="71">
        <v>2000</v>
      </c>
      <c r="O1024" s="74">
        <v>0</v>
      </c>
      <c r="P1024" s="175">
        <f t="shared" si="18"/>
        <v>30986.500000000073</v>
      </c>
    </row>
    <row r="1025" spans="1:16" ht="14.25" customHeight="1" outlineLevel="1">
      <c r="A1025" s="64" t="s">
        <v>1</v>
      </c>
      <c r="B1025" s="163" t="s">
        <v>662</v>
      </c>
      <c r="C1025" s="174" t="s">
        <v>647</v>
      </c>
      <c r="D1025" s="68">
        <v>45839</v>
      </c>
      <c r="E1025" s="66">
        <f t="shared" si="15"/>
        <v>7</v>
      </c>
      <c r="F1025" s="66">
        <f t="shared" si="16"/>
        <v>2025</v>
      </c>
      <c r="G1025" s="67">
        <f t="shared" si="17"/>
        <v>45839</v>
      </c>
      <c r="H1025" s="26" t="s">
        <v>667</v>
      </c>
      <c r="I1025" s="66" t="s">
        <v>1079</v>
      </c>
      <c r="J1025" s="69" t="s">
        <v>27</v>
      </c>
      <c r="K1025" s="69" t="s">
        <v>137</v>
      </c>
      <c r="L1025" s="69" t="s">
        <v>666</v>
      </c>
      <c r="M1025" s="69" t="s">
        <v>604</v>
      </c>
      <c r="N1025" s="71">
        <v>2000</v>
      </c>
      <c r="O1025" s="74">
        <v>0</v>
      </c>
      <c r="P1025" s="175">
        <f t="shared" si="18"/>
        <v>32986.500000000073</v>
      </c>
    </row>
    <row r="1026" spans="1:16" ht="14.25" customHeight="1" outlineLevel="1">
      <c r="A1026" s="64" t="s">
        <v>1</v>
      </c>
      <c r="B1026" s="163" t="s">
        <v>662</v>
      </c>
      <c r="C1026" s="174" t="s">
        <v>647</v>
      </c>
      <c r="D1026" s="68">
        <v>45839</v>
      </c>
      <c r="E1026" s="66">
        <f t="shared" si="15"/>
        <v>7</v>
      </c>
      <c r="F1026" s="66">
        <f t="shared" si="16"/>
        <v>2025</v>
      </c>
      <c r="G1026" s="67">
        <f t="shared" si="17"/>
        <v>45839</v>
      </c>
      <c r="H1026" s="26" t="s">
        <v>667</v>
      </c>
      <c r="I1026" s="66" t="s">
        <v>1080</v>
      </c>
      <c r="J1026" s="69" t="s">
        <v>27</v>
      </c>
      <c r="K1026" s="69" t="s">
        <v>137</v>
      </c>
      <c r="L1026" s="69" t="s">
        <v>666</v>
      </c>
      <c r="M1026" s="69" t="s">
        <v>604</v>
      </c>
      <c r="N1026" s="71">
        <v>2000</v>
      </c>
      <c r="O1026" s="74">
        <v>0</v>
      </c>
      <c r="P1026" s="175">
        <f t="shared" si="18"/>
        <v>34986.500000000073</v>
      </c>
    </row>
    <row r="1027" spans="1:16" ht="14.25" customHeight="1" outlineLevel="1">
      <c r="A1027" s="64" t="s">
        <v>1</v>
      </c>
      <c r="B1027" s="163" t="s">
        <v>662</v>
      </c>
      <c r="C1027" s="174" t="s">
        <v>647</v>
      </c>
      <c r="D1027" s="68">
        <v>45839</v>
      </c>
      <c r="E1027" s="66">
        <f t="shared" si="15"/>
        <v>7</v>
      </c>
      <c r="F1027" s="66">
        <f t="shared" si="16"/>
        <v>2025</v>
      </c>
      <c r="G1027" s="67">
        <f t="shared" si="17"/>
        <v>45839</v>
      </c>
      <c r="H1027" s="26" t="s">
        <v>667</v>
      </c>
      <c r="I1027" s="66" t="s">
        <v>1081</v>
      </c>
      <c r="J1027" s="69" t="s">
        <v>27</v>
      </c>
      <c r="K1027" s="69" t="s">
        <v>137</v>
      </c>
      <c r="L1027" s="69" t="s">
        <v>666</v>
      </c>
      <c r="M1027" s="69" t="s">
        <v>604</v>
      </c>
      <c r="N1027" s="71">
        <v>2000</v>
      </c>
      <c r="O1027" s="74">
        <v>0</v>
      </c>
      <c r="P1027" s="175">
        <f t="shared" si="18"/>
        <v>36986.500000000073</v>
      </c>
    </row>
    <row r="1028" spans="1:16" ht="14.25" customHeight="1" outlineLevel="1">
      <c r="A1028" s="64" t="s">
        <v>1</v>
      </c>
      <c r="B1028" s="163" t="s">
        <v>662</v>
      </c>
      <c r="C1028" s="174" t="s">
        <v>647</v>
      </c>
      <c r="D1028" s="68">
        <v>45839</v>
      </c>
      <c r="E1028" s="66">
        <f t="shared" si="15"/>
        <v>7</v>
      </c>
      <c r="F1028" s="66">
        <f t="shared" si="16"/>
        <v>2025</v>
      </c>
      <c r="G1028" s="67">
        <f t="shared" si="17"/>
        <v>45839</v>
      </c>
      <c r="H1028" s="26" t="s">
        <v>667</v>
      </c>
      <c r="I1028" s="66" t="s">
        <v>1082</v>
      </c>
      <c r="J1028" s="69" t="s">
        <v>27</v>
      </c>
      <c r="K1028" s="69" t="s">
        <v>137</v>
      </c>
      <c r="L1028" s="69" t="s">
        <v>666</v>
      </c>
      <c r="M1028" s="69" t="s">
        <v>604</v>
      </c>
      <c r="N1028" s="71">
        <v>520</v>
      </c>
      <c r="O1028" s="74">
        <v>0</v>
      </c>
      <c r="P1028" s="175">
        <f t="shared" si="18"/>
        <v>37506.500000000073</v>
      </c>
    </row>
    <row r="1029" spans="1:16" ht="14.25" customHeight="1" outlineLevel="1">
      <c r="A1029" s="64" t="s">
        <v>1</v>
      </c>
      <c r="B1029" s="163" t="s">
        <v>662</v>
      </c>
      <c r="C1029" s="174" t="s">
        <v>647</v>
      </c>
      <c r="D1029" s="68">
        <v>45839</v>
      </c>
      <c r="E1029" s="66">
        <f t="shared" si="15"/>
        <v>7</v>
      </c>
      <c r="F1029" s="66">
        <f t="shared" si="16"/>
        <v>2025</v>
      </c>
      <c r="G1029" s="67">
        <f t="shared" si="17"/>
        <v>45839</v>
      </c>
      <c r="H1029" s="26" t="s">
        <v>667</v>
      </c>
      <c r="I1029" s="66" t="s">
        <v>1083</v>
      </c>
      <c r="J1029" s="69" t="s">
        <v>27</v>
      </c>
      <c r="K1029" s="69" t="s">
        <v>137</v>
      </c>
      <c r="L1029" s="69" t="s">
        <v>666</v>
      </c>
      <c r="M1029" s="69" t="s">
        <v>604</v>
      </c>
      <c r="N1029" s="71">
        <v>2000</v>
      </c>
      <c r="O1029" s="74">
        <v>0</v>
      </c>
      <c r="P1029" s="175">
        <f t="shared" si="18"/>
        <v>39506.500000000073</v>
      </c>
    </row>
    <row r="1030" spans="1:16" ht="14.25" customHeight="1" outlineLevel="1">
      <c r="A1030" s="64" t="s">
        <v>1</v>
      </c>
      <c r="B1030" s="163" t="s">
        <v>662</v>
      </c>
      <c r="C1030" s="174" t="s">
        <v>647</v>
      </c>
      <c r="D1030" s="68">
        <v>45839</v>
      </c>
      <c r="E1030" s="66">
        <f t="shared" si="15"/>
        <v>7</v>
      </c>
      <c r="F1030" s="66">
        <f t="shared" si="16"/>
        <v>2025</v>
      </c>
      <c r="G1030" s="67">
        <f t="shared" si="17"/>
        <v>45839</v>
      </c>
      <c r="H1030" s="26" t="s">
        <v>667</v>
      </c>
      <c r="I1030" s="66" t="s">
        <v>1084</v>
      </c>
      <c r="J1030" s="69" t="s">
        <v>27</v>
      </c>
      <c r="K1030" s="69" t="s">
        <v>137</v>
      </c>
      <c r="L1030" s="69" t="s">
        <v>666</v>
      </c>
      <c r="M1030" s="69" t="s">
        <v>604</v>
      </c>
      <c r="N1030" s="71">
        <v>1900</v>
      </c>
      <c r="O1030" s="74">
        <v>0</v>
      </c>
      <c r="P1030" s="175">
        <f t="shared" si="18"/>
        <v>41406.500000000073</v>
      </c>
    </row>
    <row r="1031" spans="1:16" ht="14.25" customHeight="1" outlineLevel="1">
      <c r="A1031" s="64" t="s">
        <v>1</v>
      </c>
      <c r="B1031" s="163" t="s">
        <v>662</v>
      </c>
      <c r="C1031" s="174" t="s">
        <v>647</v>
      </c>
      <c r="D1031" s="68">
        <v>45839</v>
      </c>
      <c r="E1031" s="66">
        <f t="shared" si="15"/>
        <v>7</v>
      </c>
      <c r="F1031" s="66">
        <f t="shared" si="16"/>
        <v>2025</v>
      </c>
      <c r="G1031" s="67">
        <f t="shared" si="17"/>
        <v>45839</v>
      </c>
      <c r="H1031" s="26" t="s">
        <v>667</v>
      </c>
      <c r="I1031" s="66" t="s">
        <v>1085</v>
      </c>
      <c r="J1031" s="69" t="s">
        <v>27</v>
      </c>
      <c r="K1031" s="69" t="s">
        <v>137</v>
      </c>
      <c r="L1031" s="69" t="s">
        <v>666</v>
      </c>
      <c r="M1031" s="69" t="s">
        <v>604</v>
      </c>
      <c r="N1031" s="71">
        <v>200</v>
      </c>
      <c r="O1031" s="74">
        <v>0</v>
      </c>
      <c r="P1031" s="175">
        <f t="shared" si="18"/>
        <v>41606.500000000073</v>
      </c>
    </row>
    <row r="1032" spans="1:16" ht="14.25" customHeight="1" outlineLevel="1">
      <c r="A1032" s="64" t="s">
        <v>1</v>
      </c>
      <c r="B1032" s="163" t="s">
        <v>662</v>
      </c>
      <c r="C1032" s="174" t="s">
        <v>647</v>
      </c>
      <c r="D1032" s="68">
        <v>45839</v>
      </c>
      <c r="E1032" s="66">
        <f t="shared" si="15"/>
        <v>7</v>
      </c>
      <c r="F1032" s="66">
        <f t="shared" si="16"/>
        <v>2025</v>
      </c>
      <c r="G1032" s="67">
        <f t="shared" si="17"/>
        <v>45839</v>
      </c>
      <c r="H1032" s="26" t="s">
        <v>667</v>
      </c>
      <c r="I1032" s="66" t="s">
        <v>1086</v>
      </c>
      <c r="J1032" s="69" t="s">
        <v>27</v>
      </c>
      <c r="K1032" s="69" t="s">
        <v>137</v>
      </c>
      <c r="L1032" s="69" t="s">
        <v>666</v>
      </c>
      <c r="M1032" s="69" t="s">
        <v>604</v>
      </c>
      <c r="N1032" s="71">
        <v>1900</v>
      </c>
      <c r="O1032" s="74">
        <v>0</v>
      </c>
      <c r="P1032" s="175">
        <f t="shared" si="18"/>
        <v>43506.500000000073</v>
      </c>
    </row>
    <row r="1033" spans="1:16" ht="14.25" customHeight="1" outlineLevel="1">
      <c r="A1033" s="64" t="s">
        <v>1</v>
      </c>
      <c r="B1033" s="163" t="s">
        <v>662</v>
      </c>
      <c r="C1033" s="174" t="s">
        <v>647</v>
      </c>
      <c r="D1033" s="68">
        <v>45839</v>
      </c>
      <c r="E1033" s="66">
        <f t="shared" si="15"/>
        <v>7</v>
      </c>
      <c r="F1033" s="66">
        <f t="shared" si="16"/>
        <v>2025</v>
      </c>
      <c r="G1033" s="67">
        <f t="shared" si="17"/>
        <v>45839</v>
      </c>
      <c r="H1033" s="26" t="s">
        <v>667</v>
      </c>
      <c r="I1033" s="66" t="s">
        <v>1087</v>
      </c>
      <c r="J1033" s="69" t="s">
        <v>27</v>
      </c>
      <c r="K1033" s="69" t="s">
        <v>137</v>
      </c>
      <c r="L1033" s="69" t="s">
        <v>666</v>
      </c>
      <c r="M1033" s="69" t="s">
        <v>604</v>
      </c>
      <c r="N1033" s="71">
        <v>2000</v>
      </c>
      <c r="O1033" s="74">
        <v>0</v>
      </c>
      <c r="P1033" s="175">
        <f t="shared" si="18"/>
        <v>45506.500000000073</v>
      </c>
    </row>
    <row r="1034" spans="1:16" ht="14.25" customHeight="1" outlineLevel="1">
      <c r="A1034" s="64" t="s">
        <v>1</v>
      </c>
      <c r="B1034" s="163" t="s">
        <v>662</v>
      </c>
      <c r="C1034" s="174" t="s">
        <v>647</v>
      </c>
      <c r="D1034" s="68">
        <v>45839</v>
      </c>
      <c r="E1034" s="66">
        <f t="shared" si="15"/>
        <v>7</v>
      </c>
      <c r="F1034" s="66">
        <f t="shared" si="16"/>
        <v>2025</v>
      </c>
      <c r="G1034" s="67">
        <f t="shared" si="17"/>
        <v>45839</v>
      </c>
      <c r="H1034" s="26" t="s">
        <v>667</v>
      </c>
      <c r="I1034" s="66" t="s">
        <v>1088</v>
      </c>
      <c r="J1034" s="69" t="s">
        <v>27</v>
      </c>
      <c r="K1034" s="69" t="s">
        <v>137</v>
      </c>
      <c r="L1034" s="69" t="s">
        <v>666</v>
      </c>
      <c r="M1034" s="69" t="s">
        <v>604</v>
      </c>
      <c r="N1034" s="71">
        <v>100</v>
      </c>
      <c r="O1034" s="74">
        <v>0</v>
      </c>
      <c r="P1034" s="175">
        <f t="shared" si="18"/>
        <v>45606.500000000073</v>
      </c>
    </row>
    <row r="1035" spans="1:16" ht="14.25" hidden="1" customHeight="1" outlineLevel="1">
      <c r="A1035" s="64" t="s">
        <v>1</v>
      </c>
      <c r="B1035" s="163" t="s">
        <v>662</v>
      </c>
      <c r="C1035" s="174" t="s">
        <v>647</v>
      </c>
      <c r="D1035" s="68">
        <v>45839</v>
      </c>
      <c r="E1035" s="66">
        <f t="shared" si="15"/>
        <v>7</v>
      </c>
      <c r="F1035" s="66">
        <f t="shared" si="16"/>
        <v>2025</v>
      </c>
      <c r="G1035" s="67">
        <f t="shared" si="17"/>
        <v>45839</v>
      </c>
      <c r="H1035" s="26" t="s">
        <v>996</v>
      </c>
      <c r="I1035" s="66" t="s">
        <v>1089</v>
      </c>
      <c r="J1035" s="69" t="s">
        <v>27</v>
      </c>
      <c r="K1035" s="69" t="s">
        <v>137</v>
      </c>
      <c r="L1035" s="69" t="s">
        <v>666</v>
      </c>
      <c r="M1035" s="69" t="s">
        <v>604</v>
      </c>
      <c r="N1035" s="71">
        <v>35</v>
      </c>
      <c r="O1035" s="74">
        <v>0</v>
      </c>
      <c r="P1035" s="175">
        <f t="shared" si="18"/>
        <v>45641.500000000073</v>
      </c>
    </row>
    <row r="1036" spans="1:16" ht="14.25" hidden="1" customHeight="1" outlineLevel="1">
      <c r="A1036" s="64" t="s">
        <v>1</v>
      </c>
      <c r="B1036" s="163" t="s">
        <v>662</v>
      </c>
      <c r="C1036" s="174" t="s">
        <v>647</v>
      </c>
      <c r="D1036" s="68">
        <v>45839</v>
      </c>
      <c r="E1036" s="66">
        <f t="shared" si="15"/>
        <v>7</v>
      </c>
      <c r="F1036" s="66">
        <f t="shared" si="16"/>
        <v>2025</v>
      </c>
      <c r="G1036" s="67">
        <f t="shared" si="17"/>
        <v>45839</v>
      </c>
      <c r="H1036" s="26" t="s">
        <v>996</v>
      </c>
      <c r="I1036" s="66" t="s">
        <v>1090</v>
      </c>
      <c r="J1036" s="69" t="s">
        <v>27</v>
      </c>
      <c r="K1036" s="69" t="s">
        <v>137</v>
      </c>
      <c r="L1036" s="69" t="s">
        <v>666</v>
      </c>
      <c r="M1036" s="69" t="s">
        <v>604</v>
      </c>
      <c r="N1036" s="71">
        <v>70</v>
      </c>
      <c r="O1036" s="74">
        <v>0</v>
      </c>
      <c r="P1036" s="175">
        <f t="shared" si="18"/>
        <v>45711.500000000073</v>
      </c>
    </row>
    <row r="1037" spans="1:16" ht="14.25" hidden="1" customHeight="1" outlineLevel="1">
      <c r="A1037" s="64" t="s">
        <v>1</v>
      </c>
      <c r="B1037" s="163" t="s">
        <v>662</v>
      </c>
      <c r="C1037" s="174" t="s">
        <v>647</v>
      </c>
      <c r="D1037" s="68">
        <v>45839</v>
      </c>
      <c r="E1037" s="66">
        <f t="shared" si="15"/>
        <v>7</v>
      </c>
      <c r="F1037" s="66">
        <f t="shared" si="16"/>
        <v>2025</v>
      </c>
      <c r="G1037" s="67">
        <f t="shared" si="17"/>
        <v>45839</v>
      </c>
      <c r="H1037" s="26" t="s">
        <v>996</v>
      </c>
      <c r="I1037" s="66" t="s">
        <v>1091</v>
      </c>
      <c r="J1037" s="69" t="s">
        <v>27</v>
      </c>
      <c r="K1037" s="69" t="s">
        <v>137</v>
      </c>
      <c r="L1037" s="69" t="s">
        <v>666</v>
      </c>
      <c r="M1037" s="69" t="s">
        <v>604</v>
      </c>
      <c r="N1037" s="71">
        <v>175</v>
      </c>
      <c r="O1037" s="74">
        <v>0</v>
      </c>
      <c r="P1037" s="175">
        <f t="shared" si="18"/>
        <v>45886.500000000073</v>
      </c>
    </row>
    <row r="1038" spans="1:16" ht="14.25" hidden="1" customHeight="1" outlineLevel="1">
      <c r="A1038" s="64" t="s">
        <v>1</v>
      </c>
      <c r="B1038" s="163" t="s">
        <v>662</v>
      </c>
      <c r="C1038" s="174" t="s">
        <v>647</v>
      </c>
      <c r="D1038" s="68">
        <v>45839</v>
      </c>
      <c r="E1038" s="66">
        <f t="shared" si="15"/>
        <v>7</v>
      </c>
      <c r="F1038" s="66">
        <f t="shared" si="16"/>
        <v>2025</v>
      </c>
      <c r="G1038" s="67">
        <f t="shared" si="17"/>
        <v>45839</v>
      </c>
      <c r="H1038" s="26" t="s">
        <v>996</v>
      </c>
      <c r="I1038" s="66" t="s">
        <v>1092</v>
      </c>
      <c r="J1038" s="69" t="s">
        <v>27</v>
      </c>
      <c r="K1038" s="69" t="s">
        <v>137</v>
      </c>
      <c r="L1038" s="69" t="s">
        <v>666</v>
      </c>
      <c r="M1038" s="69" t="s">
        <v>604</v>
      </c>
      <c r="N1038" s="71">
        <v>35</v>
      </c>
      <c r="O1038" s="74">
        <v>0</v>
      </c>
      <c r="P1038" s="175">
        <f t="shared" si="18"/>
        <v>45921.500000000073</v>
      </c>
    </row>
    <row r="1039" spans="1:16" ht="14.25" hidden="1" customHeight="1" outlineLevel="1">
      <c r="A1039" s="64" t="s">
        <v>1</v>
      </c>
      <c r="B1039" s="163" t="s">
        <v>662</v>
      </c>
      <c r="C1039" s="174" t="s">
        <v>647</v>
      </c>
      <c r="D1039" s="68">
        <v>45839</v>
      </c>
      <c r="E1039" s="66">
        <f t="shared" si="15"/>
        <v>7</v>
      </c>
      <c r="F1039" s="66">
        <f t="shared" si="16"/>
        <v>2025</v>
      </c>
      <c r="G1039" s="67">
        <f t="shared" si="17"/>
        <v>45839</v>
      </c>
      <c r="H1039" s="26" t="s">
        <v>996</v>
      </c>
      <c r="I1039" s="66" t="s">
        <v>1093</v>
      </c>
      <c r="J1039" s="69" t="s">
        <v>27</v>
      </c>
      <c r="K1039" s="69" t="s">
        <v>137</v>
      </c>
      <c r="L1039" s="69" t="s">
        <v>666</v>
      </c>
      <c r="M1039" s="69" t="s">
        <v>604</v>
      </c>
      <c r="N1039" s="71">
        <v>35</v>
      </c>
      <c r="O1039" s="74">
        <v>0</v>
      </c>
      <c r="P1039" s="175">
        <f t="shared" si="18"/>
        <v>45956.500000000073</v>
      </c>
    </row>
    <row r="1040" spans="1:16" ht="14.25" hidden="1" customHeight="1" outlineLevel="1">
      <c r="A1040" s="64" t="s">
        <v>1</v>
      </c>
      <c r="B1040" s="163" t="s">
        <v>662</v>
      </c>
      <c r="C1040" s="174" t="s">
        <v>647</v>
      </c>
      <c r="D1040" s="68">
        <v>45839</v>
      </c>
      <c r="E1040" s="66">
        <f t="shared" si="15"/>
        <v>7</v>
      </c>
      <c r="F1040" s="66">
        <f t="shared" si="16"/>
        <v>2025</v>
      </c>
      <c r="G1040" s="67">
        <f t="shared" si="17"/>
        <v>45839</v>
      </c>
      <c r="H1040" s="26" t="s">
        <v>996</v>
      </c>
      <c r="I1040" s="66" t="s">
        <v>1094</v>
      </c>
      <c r="J1040" s="69" t="s">
        <v>27</v>
      </c>
      <c r="K1040" s="69" t="s">
        <v>137</v>
      </c>
      <c r="L1040" s="69" t="s">
        <v>666</v>
      </c>
      <c r="M1040" s="69" t="s">
        <v>604</v>
      </c>
      <c r="N1040" s="71">
        <v>35</v>
      </c>
      <c r="O1040" s="74">
        <v>0</v>
      </c>
      <c r="P1040" s="175">
        <f t="shared" si="18"/>
        <v>45991.500000000073</v>
      </c>
    </row>
    <row r="1041" spans="1:16" ht="14.25" hidden="1" customHeight="1" outlineLevel="1">
      <c r="A1041" s="64" t="s">
        <v>1</v>
      </c>
      <c r="B1041" s="163" t="s">
        <v>662</v>
      </c>
      <c r="C1041" s="174" t="s">
        <v>647</v>
      </c>
      <c r="D1041" s="68">
        <v>45839</v>
      </c>
      <c r="E1041" s="66">
        <f t="shared" si="15"/>
        <v>7</v>
      </c>
      <c r="F1041" s="66">
        <f t="shared" si="16"/>
        <v>2025</v>
      </c>
      <c r="G1041" s="67">
        <f t="shared" si="17"/>
        <v>45839</v>
      </c>
      <c r="H1041" s="26" t="s">
        <v>102</v>
      </c>
      <c r="I1041" s="66" t="s">
        <v>170</v>
      </c>
      <c r="J1041" s="69" t="s">
        <v>27</v>
      </c>
      <c r="K1041" s="69" t="s">
        <v>137</v>
      </c>
      <c r="L1041" s="69" t="s">
        <v>666</v>
      </c>
      <c r="M1041" s="69" t="s">
        <v>28</v>
      </c>
      <c r="N1041" s="71">
        <v>0</v>
      </c>
      <c r="O1041" s="74">
        <v>0.98</v>
      </c>
      <c r="P1041" s="175">
        <f t="shared" si="18"/>
        <v>45990.52000000007</v>
      </c>
    </row>
    <row r="1042" spans="1:16" ht="14.25" hidden="1" customHeight="1" outlineLevel="1">
      <c r="A1042" s="64" t="s">
        <v>1</v>
      </c>
      <c r="B1042" s="163" t="s">
        <v>662</v>
      </c>
      <c r="C1042" s="174" t="s">
        <v>647</v>
      </c>
      <c r="D1042" s="68">
        <v>45839</v>
      </c>
      <c r="E1042" s="66">
        <f t="shared" si="15"/>
        <v>7</v>
      </c>
      <c r="F1042" s="66">
        <f t="shared" si="16"/>
        <v>2025</v>
      </c>
      <c r="G1042" s="67">
        <f t="shared" si="17"/>
        <v>45839</v>
      </c>
      <c r="H1042" s="26" t="s">
        <v>102</v>
      </c>
      <c r="I1042" s="66" t="s">
        <v>129</v>
      </c>
      <c r="J1042" s="69" t="s">
        <v>27</v>
      </c>
      <c r="K1042" s="69" t="s">
        <v>137</v>
      </c>
      <c r="L1042" s="69" t="s">
        <v>666</v>
      </c>
      <c r="M1042" s="69" t="s">
        <v>28</v>
      </c>
      <c r="N1042" s="71">
        <v>0</v>
      </c>
      <c r="O1042" s="74">
        <v>3.04</v>
      </c>
      <c r="P1042" s="175">
        <f t="shared" si="18"/>
        <v>45987.480000000069</v>
      </c>
    </row>
    <row r="1043" spans="1:16" ht="14.25" hidden="1" customHeight="1" outlineLevel="1">
      <c r="A1043" s="64" t="s">
        <v>1</v>
      </c>
      <c r="B1043" s="163" t="s">
        <v>662</v>
      </c>
      <c r="C1043" s="174" t="s">
        <v>647</v>
      </c>
      <c r="D1043" s="68">
        <v>45839</v>
      </c>
      <c r="E1043" s="66">
        <f t="shared" ref="E1043:E1297" si="19">MONTH(D1043)</f>
        <v>7</v>
      </c>
      <c r="F1043" s="66">
        <f t="shared" ref="F1043:F1297" si="20">YEAR(D1043)</f>
        <v>2025</v>
      </c>
      <c r="G1043" s="67">
        <f t="shared" ref="G1043:G1297" si="21">(E1043&amp;"/"&amp;F1043)*1</f>
        <v>45839</v>
      </c>
      <c r="H1043" s="26" t="s">
        <v>102</v>
      </c>
      <c r="I1043" s="66" t="s">
        <v>129</v>
      </c>
      <c r="J1043" s="69" t="s">
        <v>27</v>
      </c>
      <c r="K1043" s="69" t="s">
        <v>137</v>
      </c>
      <c r="L1043" s="69" t="s">
        <v>666</v>
      </c>
      <c r="M1043" s="69" t="s">
        <v>28</v>
      </c>
      <c r="N1043" s="71">
        <v>0</v>
      </c>
      <c r="O1043" s="74">
        <v>9.8000000000000007</v>
      </c>
      <c r="P1043" s="175">
        <f t="shared" si="18"/>
        <v>45977.680000000066</v>
      </c>
    </row>
    <row r="1044" spans="1:16" ht="14.25" hidden="1" customHeight="1" outlineLevel="1">
      <c r="A1044" s="64" t="s">
        <v>1</v>
      </c>
      <c r="B1044" s="163" t="s">
        <v>662</v>
      </c>
      <c r="C1044" s="174" t="s">
        <v>647</v>
      </c>
      <c r="D1044" s="68">
        <v>45839</v>
      </c>
      <c r="E1044" s="66">
        <f t="shared" si="19"/>
        <v>7</v>
      </c>
      <c r="F1044" s="66">
        <f t="shared" si="20"/>
        <v>2025</v>
      </c>
      <c r="G1044" s="67">
        <f t="shared" si="21"/>
        <v>45839</v>
      </c>
      <c r="H1044" s="26" t="s">
        <v>102</v>
      </c>
      <c r="I1044" s="66" t="s">
        <v>129</v>
      </c>
      <c r="J1044" s="69" t="s">
        <v>27</v>
      </c>
      <c r="K1044" s="69" t="s">
        <v>137</v>
      </c>
      <c r="L1044" s="69" t="s">
        <v>666</v>
      </c>
      <c r="M1044" s="69" t="s">
        <v>28</v>
      </c>
      <c r="N1044" s="71">
        <v>0</v>
      </c>
      <c r="O1044" s="74">
        <v>9.8000000000000007</v>
      </c>
      <c r="P1044" s="175">
        <f t="shared" ref="P1044:P1298" si="22">P1043+N1044-O1044</f>
        <v>45967.880000000063</v>
      </c>
    </row>
    <row r="1045" spans="1:16" ht="14.25" hidden="1" customHeight="1" outlineLevel="1">
      <c r="A1045" s="64" t="s">
        <v>1</v>
      </c>
      <c r="B1045" s="163" t="s">
        <v>662</v>
      </c>
      <c r="C1045" s="174" t="s">
        <v>647</v>
      </c>
      <c r="D1045" s="68">
        <v>45839</v>
      </c>
      <c r="E1045" s="66">
        <f t="shared" si="19"/>
        <v>7</v>
      </c>
      <c r="F1045" s="66">
        <f t="shared" si="20"/>
        <v>2025</v>
      </c>
      <c r="G1045" s="67">
        <f t="shared" si="21"/>
        <v>45839</v>
      </c>
      <c r="H1045" s="26" t="s">
        <v>102</v>
      </c>
      <c r="I1045" s="66" t="s">
        <v>129</v>
      </c>
      <c r="J1045" s="69" t="s">
        <v>27</v>
      </c>
      <c r="K1045" s="69" t="s">
        <v>137</v>
      </c>
      <c r="L1045" s="69" t="s">
        <v>666</v>
      </c>
      <c r="M1045" s="69" t="s">
        <v>28</v>
      </c>
      <c r="N1045" s="71">
        <v>0</v>
      </c>
      <c r="O1045" s="74">
        <v>9.8000000000000007</v>
      </c>
      <c r="P1045" s="175">
        <f t="shared" si="22"/>
        <v>45958.08000000006</v>
      </c>
    </row>
    <row r="1046" spans="1:16" ht="14.25" hidden="1" customHeight="1" outlineLevel="1">
      <c r="A1046" s="64" t="s">
        <v>1</v>
      </c>
      <c r="B1046" s="163" t="s">
        <v>662</v>
      </c>
      <c r="C1046" s="174" t="s">
        <v>647</v>
      </c>
      <c r="D1046" s="68">
        <v>45839</v>
      </c>
      <c r="E1046" s="66">
        <f t="shared" si="19"/>
        <v>7</v>
      </c>
      <c r="F1046" s="66">
        <f t="shared" si="20"/>
        <v>2025</v>
      </c>
      <c r="G1046" s="67">
        <f t="shared" si="21"/>
        <v>45839</v>
      </c>
      <c r="H1046" s="26" t="s">
        <v>102</v>
      </c>
      <c r="I1046" s="66" t="s">
        <v>129</v>
      </c>
      <c r="J1046" s="69" t="s">
        <v>27</v>
      </c>
      <c r="K1046" s="69" t="s">
        <v>137</v>
      </c>
      <c r="L1046" s="69" t="s">
        <v>666</v>
      </c>
      <c r="M1046" s="69" t="s">
        <v>28</v>
      </c>
      <c r="N1046" s="71">
        <v>0</v>
      </c>
      <c r="O1046" s="74">
        <v>9.8000000000000007</v>
      </c>
      <c r="P1046" s="175">
        <f t="shared" si="22"/>
        <v>45948.280000000057</v>
      </c>
    </row>
    <row r="1047" spans="1:16" ht="14.25" hidden="1" customHeight="1" outlineLevel="1">
      <c r="A1047" s="64" t="s">
        <v>1</v>
      </c>
      <c r="B1047" s="163" t="s">
        <v>662</v>
      </c>
      <c r="C1047" s="174" t="s">
        <v>647</v>
      </c>
      <c r="D1047" s="68">
        <v>45839</v>
      </c>
      <c r="E1047" s="66">
        <f t="shared" si="19"/>
        <v>7</v>
      </c>
      <c r="F1047" s="66">
        <f t="shared" si="20"/>
        <v>2025</v>
      </c>
      <c r="G1047" s="67">
        <f t="shared" si="21"/>
        <v>45839</v>
      </c>
      <c r="H1047" s="26" t="s">
        <v>102</v>
      </c>
      <c r="I1047" s="66" t="s">
        <v>129</v>
      </c>
      <c r="J1047" s="69" t="s">
        <v>27</v>
      </c>
      <c r="K1047" s="69" t="s">
        <v>137</v>
      </c>
      <c r="L1047" s="69" t="s">
        <v>666</v>
      </c>
      <c r="M1047" s="69" t="s">
        <v>28</v>
      </c>
      <c r="N1047" s="71">
        <v>0</v>
      </c>
      <c r="O1047" s="74">
        <v>9.8000000000000007</v>
      </c>
      <c r="P1047" s="175">
        <f t="shared" si="22"/>
        <v>45938.480000000054</v>
      </c>
    </row>
    <row r="1048" spans="1:16" ht="14.25" hidden="1" customHeight="1" outlineLevel="1">
      <c r="A1048" s="64" t="s">
        <v>1</v>
      </c>
      <c r="B1048" s="163" t="s">
        <v>662</v>
      </c>
      <c r="C1048" s="174" t="s">
        <v>647</v>
      </c>
      <c r="D1048" s="68">
        <v>45839</v>
      </c>
      <c r="E1048" s="66">
        <f t="shared" si="19"/>
        <v>7</v>
      </c>
      <c r="F1048" s="66">
        <f t="shared" si="20"/>
        <v>2025</v>
      </c>
      <c r="G1048" s="67">
        <f t="shared" si="21"/>
        <v>45839</v>
      </c>
      <c r="H1048" s="26" t="s">
        <v>102</v>
      </c>
      <c r="I1048" s="66" t="s">
        <v>129</v>
      </c>
      <c r="J1048" s="69" t="s">
        <v>27</v>
      </c>
      <c r="K1048" s="69" t="s">
        <v>137</v>
      </c>
      <c r="L1048" s="69" t="s">
        <v>666</v>
      </c>
      <c r="M1048" s="69" t="s">
        <v>28</v>
      </c>
      <c r="N1048" s="71">
        <v>0</v>
      </c>
      <c r="O1048" s="74">
        <v>9.8000000000000007</v>
      </c>
      <c r="P1048" s="175">
        <f t="shared" si="22"/>
        <v>45928.680000000051</v>
      </c>
    </row>
    <row r="1049" spans="1:16" ht="14.25" hidden="1" customHeight="1" outlineLevel="1">
      <c r="A1049" s="64" t="s">
        <v>1</v>
      </c>
      <c r="B1049" s="163" t="s">
        <v>662</v>
      </c>
      <c r="C1049" s="174" t="s">
        <v>647</v>
      </c>
      <c r="D1049" s="68">
        <v>45839</v>
      </c>
      <c r="E1049" s="66">
        <f t="shared" si="19"/>
        <v>7</v>
      </c>
      <c r="F1049" s="66">
        <f t="shared" si="20"/>
        <v>2025</v>
      </c>
      <c r="G1049" s="67">
        <f t="shared" si="21"/>
        <v>45839</v>
      </c>
      <c r="H1049" s="26" t="s">
        <v>102</v>
      </c>
      <c r="I1049" s="66" t="s">
        <v>129</v>
      </c>
      <c r="J1049" s="69" t="s">
        <v>27</v>
      </c>
      <c r="K1049" s="69" t="s">
        <v>137</v>
      </c>
      <c r="L1049" s="69" t="s">
        <v>666</v>
      </c>
      <c r="M1049" s="69" t="s">
        <v>28</v>
      </c>
      <c r="N1049" s="71">
        <v>0</v>
      </c>
      <c r="O1049" s="74">
        <v>9.8000000000000007</v>
      </c>
      <c r="P1049" s="175">
        <f t="shared" si="22"/>
        <v>45918.880000000048</v>
      </c>
    </row>
    <row r="1050" spans="1:16" ht="14.25" hidden="1" customHeight="1" outlineLevel="1">
      <c r="A1050" s="64" t="s">
        <v>1</v>
      </c>
      <c r="B1050" s="163" t="s">
        <v>662</v>
      </c>
      <c r="C1050" s="174" t="s">
        <v>647</v>
      </c>
      <c r="D1050" s="68">
        <v>45839</v>
      </c>
      <c r="E1050" s="66">
        <f t="shared" si="19"/>
        <v>7</v>
      </c>
      <c r="F1050" s="66">
        <f t="shared" si="20"/>
        <v>2025</v>
      </c>
      <c r="G1050" s="67">
        <f t="shared" si="21"/>
        <v>45839</v>
      </c>
      <c r="H1050" s="26" t="s">
        <v>102</v>
      </c>
      <c r="I1050" s="66" t="s">
        <v>129</v>
      </c>
      <c r="J1050" s="69" t="s">
        <v>27</v>
      </c>
      <c r="K1050" s="69" t="s">
        <v>137</v>
      </c>
      <c r="L1050" s="69" t="s">
        <v>666</v>
      </c>
      <c r="M1050" s="69" t="s">
        <v>28</v>
      </c>
      <c r="N1050" s="71">
        <v>0</v>
      </c>
      <c r="O1050" s="74">
        <v>9.8000000000000007</v>
      </c>
      <c r="P1050" s="175">
        <f t="shared" si="22"/>
        <v>45909.080000000045</v>
      </c>
    </row>
    <row r="1051" spans="1:16" ht="14.25" hidden="1" customHeight="1" outlineLevel="1">
      <c r="A1051" s="64" t="s">
        <v>1</v>
      </c>
      <c r="B1051" s="163" t="s">
        <v>662</v>
      </c>
      <c r="C1051" s="174" t="s">
        <v>647</v>
      </c>
      <c r="D1051" s="68">
        <v>45840</v>
      </c>
      <c r="E1051" s="66">
        <f t="shared" si="19"/>
        <v>7</v>
      </c>
      <c r="F1051" s="66">
        <f t="shared" si="20"/>
        <v>2025</v>
      </c>
      <c r="G1051" s="67">
        <f t="shared" si="21"/>
        <v>45839</v>
      </c>
      <c r="H1051" s="26" t="s">
        <v>1095</v>
      </c>
      <c r="I1051" s="66" t="s">
        <v>1096</v>
      </c>
      <c r="J1051" s="69" t="s">
        <v>27</v>
      </c>
      <c r="K1051" s="69"/>
      <c r="L1051" s="69" t="s">
        <v>664</v>
      </c>
      <c r="M1051" s="69" t="s">
        <v>604</v>
      </c>
      <c r="N1051" s="71">
        <v>144332.26999999999</v>
      </c>
      <c r="O1051" s="74">
        <v>0</v>
      </c>
      <c r="P1051" s="175">
        <f t="shared" si="22"/>
        <v>190241.35000000003</v>
      </c>
    </row>
    <row r="1052" spans="1:16" ht="14.25" hidden="1" customHeight="1" outlineLevel="1">
      <c r="A1052" s="64" t="s">
        <v>1</v>
      </c>
      <c r="B1052" s="163" t="s">
        <v>662</v>
      </c>
      <c r="C1052" s="174" t="s">
        <v>647</v>
      </c>
      <c r="D1052" s="68">
        <v>45840</v>
      </c>
      <c r="E1052" s="66">
        <f t="shared" si="19"/>
        <v>7</v>
      </c>
      <c r="F1052" s="66">
        <f t="shared" si="20"/>
        <v>2025</v>
      </c>
      <c r="G1052" s="67">
        <f t="shared" si="21"/>
        <v>45839</v>
      </c>
      <c r="H1052" s="26" t="s">
        <v>996</v>
      </c>
      <c r="I1052" s="66" t="s">
        <v>1097</v>
      </c>
      <c r="J1052" s="69" t="s">
        <v>27</v>
      </c>
      <c r="K1052" s="69" t="s">
        <v>137</v>
      </c>
      <c r="L1052" s="69" t="s">
        <v>666</v>
      </c>
      <c r="M1052" s="69" t="s">
        <v>604</v>
      </c>
      <c r="N1052" s="71">
        <v>35</v>
      </c>
      <c r="O1052" s="74">
        <v>0</v>
      </c>
      <c r="P1052" s="175">
        <f t="shared" si="22"/>
        <v>190276.35000000003</v>
      </c>
    </row>
    <row r="1053" spans="1:16" ht="14.25" hidden="1" customHeight="1" outlineLevel="1">
      <c r="A1053" s="64" t="s">
        <v>1</v>
      </c>
      <c r="B1053" s="163" t="s">
        <v>662</v>
      </c>
      <c r="C1053" s="174" t="s">
        <v>647</v>
      </c>
      <c r="D1053" s="68">
        <v>45840</v>
      </c>
      <c r="E1053" s="66">
        <f t="shared" si="19"/>
        <v>7</v>
      </c>
      <c r="F1053" s="66">
        <f t="shared" si="20"/>
        <v>2025</v>
      </c>
      <c r="G1053" s="67">
        <f t="shared" si="21"/>
        <v>45839</v>
      </c>
      <c r="H1053" s="26" t="s">
        <v>996</v>
      </c>
      <c r="I1053" s="66" t="s">
        <v>1098</v>
      </c>
      <c r="J1053" s="69" t="s">
        <v>27</v>
      </c>
      <c r="K1053" s="69" t="s">
        <v>137</v>
      </c>
      <c r="L1053" s="69" t="s">
        <v>666</v>
      </c>
      <c r="M1053" s="69" t="s">
        <v>604</v>
      </c>
      <c r="N1053" s="71">
        <v>35</v>
      </c>
      <c r="O1053" s="74">
        <v>0</v>
      </c>
      <c r="P1053" s="175">
        <f t="shared" si="22"/>
        <v>190311.35000000003</v>
      </c>
    </row>
    <row r="1054" spans="1:16" ht="14.25" hidden="1" customHeight="1" outlineLevel="1">
      <c r="A1054" s="64" t="s">
        <v>1</v>
      </c>
      <c r="B1054" s="163" t="s">
        <v>662</v>
      </c>
      <c r="C1054" s="174" t="s">
        <v>647</v>
      </c>
      <c r="D1054" s="68">
        <v>45840</v>
      </c>
      <c r="E1054" s="66">
        <f t="shared" si="19"/>
        <v>7</v>
      </c>
      <c r="F1054" s="66">
        <f t="shared" si="20"/>
        <v>2025</v>
      </c>
      <c r="G1054" s="67">
        <f t="shared" si="21"/>
        <v>45839</v>
      </c>
      <c r="H1054" s="26" t="s">
        <v>996</v>
      </c>
      <c r="I1054" s="66" t="s">
        <v>1099</v>
      </c>
      <c r="J1054" s="69" t="s">
        <v>27</v>
      </c>
      <c r="K1054" s="69" t="s">
        <v>137</v>
      </c>
      <c r="L1054" s="69" t="s">
        <v>666</v>
      </c>
      <c r="M1054" s="69" t="s">
        <v>604</v>
      </c>
      <c r="N1054" s="71">
        <v>35</v>
      </c>
      <c r="O1054" s="74">
        <v>0</v>
      </c>
      <c r="P1054" s="175">
        <f t="shared" si="22"/>
        <v>190346.35000000003</v>
      </c>
    </row>
    <row r="1055" spans="1:16" ht="14.25" hidden="1" customHeight="1" outlineLevel="1">
      <c r="A1055" s="64" t="s">
        <v>1</v>
      </c>
      <c r="B1055" s="163" t="s">
        <v>662</v>
      </c>
      <c r="C1055" s="174" t="s">
        <v>647</v>
      </c>
      <c r="D1055" s="68">
        <v>45840</v>
      </c>
      <c r="E1055" s="66">
        <f t="shared" si="19"/>
        <v>7</v>
      </c>
      <c r="F1055" s="66">
        <f t="shared" si="20"/>
        <v>2025</v>
      </c>
      <c r="G1055" s="67">
        <f t="shared" si="21"/>
        <v>45839</v>
      </c>
      <c r="H1055" s="26" t="s">
        <v>996</v>
      </c>
      <c r="I1055" s="66" t="s">
        <v>1100</v>
      </c>
      <c r="J1055" s="69" t="s">
        <v>27</v>
      </c>
      <c r="K1055" s="69" t="s">
        <v>137</v>
      </c>
      <c r="L1055" s="69" t="s">
        <v>666</v>
      </c>
      <c r="M1055" s="69" t="s">
        <v>604</v>
      </c>
      <c r="N1055" s="71">
        <v>35</v>
      </c>
      <c r="O1055" s="74">
        <v>0</v>
      </c>
      <c r="P1055" s="175">
        <f t="shared" si="22"/>
        <v>190381.35000000003</v>
      </c>
    </row>
    <row r="1056" spans="1:16" ht="14.25" hidden="1" customHeight="1" outlineLevel="1">
      <c r="A1056" s="64" t="s">
        <v>1</v>
      </c>
      <c r="B1056" s="163" t="s">
        <v>662</v>
      </c>
      <c r="C1056" s="174" t="s">
        <v>647</v>
      </c>
      <c r="D1056" s="68">
        <v>45840</v>
      </c>
      <c r="E1056" s="66">
        <f t="shared" si="19"/>
        <v>7</v>
      </c>
      <c r="F1056" s="66">
        <f t="shared" si="20"/>
        <v>2025</v>
      </c>
      <c r="G1056" s="67">
        <f t="shared" si="21"/>
        <v>45839</v>
      </c>
      <c r="H1056" s="26" t="s">
        <v>996</v>
      </c>
      <c r="I1056" s="66" t="s">
        <v>1101</v>
      </c>
      <c r="J1056" s="69" t="s">
        <v>27</v>
      </c>
      <c r="K1056" s="69" t="s">
        <v>137</v>
      </c>
      <c r="L1056" s="69" t="s">
        <v>666</v>
      </c>
      <c r="M1056" s="69" t="s">
        <v>604</v>
      </c>
      <c r="N1056" s="71">
        <v>35</v>
      </c>
      <c r="O1056" s="74">
        <v>0</v>
      </c>
      <c r="P1056" s="175">
        <f t="shared" si="22"/>
        <v>190416.35000000003</v>
      </c>
    </row>
    <row r="1057" spans="1:16" ht="14.25" hidden="1" customHeight="1" outlineLevel="1">
      <c r="A1057" s="64" t="s">
        <v>1</v>
      </c>
      <c r="B1057" s="163" t="s">
        <v>662</v>
      </c>
      <c r="C1057" s="174" t="s">
        <v>647</v>
      </c>
      <c r="D1057" s="68">
        <v>45840</v>
      </c>
      <c r="E1057" s="66">
        <f t="shared" si="19"/>
        <v>7</v>
      </c>
      <c r="F1057" s="66">
        <f t="shared" si="20"/>
        <v>2025</v>
      </c>
      <c r="G1057" s="67">
        <f t="shared" si="21"/>
        <v>45839</v>
      </c>
      <c r="H1057" s="26" t="s">
        <v>996</v>
      </c>
      <c r="I1057" s="66" t="s">
        <v>1102</v>
      </c>
      <c r="J1057" s="69" t="s">
        <v>27</v>
      </c>
      <c r="K1057" s="69" t="s">
        <v>137</v>
      </c>
      <c r="L1057" s="69" t="s">
        <v>666</v>
      </c>
      <c r="M1057" s="69" t="s">
        <v>604</v>
      </c>
      <c r="N1057" s="71">
        <v>35</v>
      </c>
      <c r="O1057" s="74">
        <v>0</v>
      </c>
      <c r="P1057" s="175">
        <f t="shared" si="22"/>
        <v>190451.35000000003</v>
      </c>
    </row>
    <row r="1058" spans="1:16" ht="14.25" hidden="1" customHeight="1" outlineLevel="1">
      <c r="A1058" s="64" t="s">
        <v>1</v>
      </c>
      <c r="B1058" s="163" t="s">
        <v>662</v>
      </c>
      <c r="C1058" s="174" t="s">
        <v>647</v>
      </c>
      <c r="D1058" s="68">
        <v>45840</v>
      </c>
      <c r="E1058" s="66">
        <f t="shared" si="19"/>
        <v>7</v>
      </c>
      <c r="F1058" s="66">
        <f t="shared" si="20"/>
        <v>2025</v>
      </c>
      <c r="G1058" s="67">
        <f t="shared" si="21"/>
        <v>45839</v>
      </c>
      <c r="H1058" s="26" t="s">
        <v>996</v>
      </c>
      <c r="I1058" s="66" t="s">
        <v>1103</v>
      </c>
      <c r="J1058" s="69" t="s">
        <v>27</v>
      </c>
      <c r="K1058" s="69" t="s">
        <v>137</v>
      </c>
      <c r="L1058" s="69" t="s">
        <v>666</v>
      </c>
      <c r="M1058" s="69" t="s">
        <v>604</v>
      </c>
      <c r="N1058" s="71">
        <v>35</v>
      </c>
      <c r="O1058" s="74">
        <v>0</v>
      </c>
      <c r="P1058" s="175">
        <f t="shared" si="22"/>
        <v>190486.35000000003</v>
      </c>
    </row>
    <row r="1059" spans="1:16" ht="14.25" hidden="1" customHeight="1" outlineLevel="1">
      <c r="A1059" s="64" t="s">
        <v>1</v>
      </c>
      <c r="B1059" s="163" t="s">
        <v>662</v>
      </c>
      <c r="C1059" s="174" t="s">
        <v>647</v>
      </c>
      <c r="D1059" s="68">
        <v>45840</v>
      </c>
      <c r="E1059" s="66">
        <f t="shared" si="19"/>
        <v>7</v>
      </c>
      <c r="F1059" s="66">
        <f t="shared" si="20"/>
        <v>2025</v>
      </c>
      <c r="G1059" s="67">
        <f t="shared" si="21"/>
        <v>45839</v>
      </c>
      <c r="H1059" s="26" t="s">
        <v>996</v>
      </c>
      <c r="I1059" s="66" t="s">
        <v>1104</v>
      </c>
      <c r="J1059" s="69" t="s">
        <v>27</v>
      </c>
      <c r="K1059" s="69" t="s">
        <v>137</v>
      </c>
      <c r="L1059" s="69" t="s">
        <v>666</v>
      </c>
      <c r="M1059" s="69" t="s">
        <v>604</v>
      </c>
      <c r="N1059" s="71">
        <v>105</v>
      </c>
      <c r="O1059" s="74">
        <v>0</v>
      </c>
      <c r="P1059" s="175">
        <f t="shared" si="22"/>
        <v>190591.35000000003</v>
      </c>
    </row>
    <row r="1060" spans="1:16" ht="14.25" hidden="1" customHeight="1" outlineLevel="1">
      <c r="A1060" s="64" t="s">
        <v>1</v>
      </c>
      <c r="B1060" s="163" t="s">
        <v>662</v>
      </c>
      <c r="C1060" s="174" t="s">
        <v>647</v>
      </c>
      <c r="D1060" s="68">
        <v>45840</v>
      </c>
      <c r="E1060" s="66">
        <f t="shared" si="19"/>
        <v>7</v>
      </c>
      <c r="F1060" s="66">
        <f t="shared" si="20"/>
        <v>2025</v>
      </c>
      <c r="G1060" s="67">
        <f t="shared" si="21"/>
        <v>45839</v>
      </c>
      <c r="H1060" s="26" t="s">
        <v>996</v>
      </c>
      <c r="I1060" s="66" t="s">
        <v>1105</v>
      </c>
      <c r="J1060" s="69" t="s">
        <v>27</v>
      </c>
      <c r="K1060" s="69" t="s">
        <v>137</v>
      </c>
      <c r="L1060" s="69" t="s">
        <v>666</v>
      </c>
      <c r="M1060" s="69" t="s">
        <v>604</v>
      </c>
      <c r="N1060" s="71">
        <v>105</v>
      </c>
      <c r="O1060" s="74">
        <v>0</v>
      </c>
      <c r="P1060" s="175">
        <f t="shared" si="22"/>
        <v>190696.35000000003</v>
      </c>
    </row>
    <row r="1061" spans="1:16" ht="14.25" hidden="1" customHeight="1" outlineLevel="1">
      <c r="A1061" s="64" t="s">
        <v>1</v>
      </c>
      <c r="B1061" s="163" t="s">
        <v>662</v>
      </c>
      <c r="C1061" s="174" t="s">
        <v>647</v>
      </c>
      <c r="D1061" s="68">
        <v>45840</v>
      </c>
      <c r="E1061" s="66">
        <f t="shared" si="19"/>
        <v>7</v>
      </c>
      <c r="F1061" s="66">
        <f t="shared" si="20"/>
        <v>2025</v>
      </c>
      <c r="G1061" s="67">
        <f t="shared" si="21"/>
        <v>45839</v>
      </c>
      <c r="H1061" s="26" t="s">
        <v>475</v>
      </c>
      <c r="I1061" s="66" t="s">
        <v>1106</v>
      </c>
      <c r="J1061" s="69" t="s">
        <v>27</v>
      </c>
      <c r="K1061" s="69" t="s">
        <v>137</v>
      </c>
      <c r="L1061" s="69" t="s">
        <v>666</v>
      </c>
      <c r="M1061" s="69" t="s">
        <v>28</v>
      </c>
      <c r="N1061" s="71">
        <v>0</v>
      </c>
      <c r="O1061" s="74">
        <v>101.92</v>
      </c>
      <c r="P1061" s="175">
        <f t="shared" si="22"/>
        <v>190594.43000000002</v>
      </c>
    </row>
    <row r="1062" spans="1:16" ht="14.25" hidden="1" customHeight="1" outlineLevel="1">
      <c r="A1062" s="64" t="s">
        <v>1</v>
      </c>
      <c r="B1062" s="163" t="s">
        <v>662</v>
      </c>
      <c r="C1062" s="174" t="s">
        <v>647</v>
      </c>
      <c r="D1062" s="68">
        <v>45840</v>
      </c>
      <c r="E1062" s="66">
        <f t="shared" si="19"/>
        <v>7</v>
      </c>
      <c r="F1062" s="66">
        <f t="shared" si="20"/>
        <v>2025</v>
      </c>
      <c r="G1062" s="67">
        <f t="shared" si="21"/>
        <v>45839</v>
      </c>
      <c r="H1062" s="26" t="s">
        <v>102</v>
      </c>
      <c r="I1062" s="66" t="s">
        <v>170</v>
      </c>
      <c r="J1062" s="69" t="s">
        <v>27</v>
      </c>
      <c r="K1062" s="69" t="s">
        <v>137</v>
      </c>
      <c r="L1062" s="69" t="s">
        <v>666</v>
      </c>
      <c r="M1062" s="69" t="s">
        <v>28</v>
      </c>
      <c r="N1062" s="71">
        <v>0</v>
      </c>
      <c r="O1062" s="74">
        <v>3</v>
      </c>
      <c r="P1062" s="175">
        <f t="shared" si="22"/>
        <v>190591.43000000002</v>
      </c>
    </row>
    <row r="1063" spans="1:16" ht="14.25" hidden="1" customHeight="1" outlineLevel="1">
      <c r="A1063" s="64" t="s">
        <v>1</v>
      </c>
      <c r="B1063" s="163" t="s">
        <v>662</v>
      </c>
      <c r="C1063" s="174" t="s">
        <v>647</v>
      </c>
      <c r="D1063" s="68">
        <v>45840</v>
      </c>
      <c r="E1063" s="66">
        <f t="shared" si="19"/>
        <v>7</v>
      </c>
      <c r="F1063" s="66">
        <f t="shared" si="20"/>
        <v>2025</v>
      </c>
      <c r="G1063" s="67">
        <f t="shared" si="21"/>
        <v>45839</v>
      </c>
      <c r="H1063" s="26" t="s">
        <v>102</v>
      </c>
      <c r="I1063" s="66" t="s">
        <v>129</v>
      </c>
      <c r="J1063" s="69" t="s">
        <v>27</v>
      </c>
      <c r="K1063" s="69" t="s">
        <v>137</v>
      </c>
      <c r="L1063" s="69" t="s">
        <v>666</v>
      </c>
      <c r="M1063" s="69" t="s">
        <v>28</v>
      </c>
      <c r="N1063" s="71">
        <v>0</v>
      </c>
      <c r="O1063" s="74">
        <v>1.75</v>
      </c>
      <c r="P1063" s="175">
        <f t="shared" si="22"/>
        <v>190589.68000000002</v>
      </c>
    </row>
    <row r="1064" spans="1:16" ht="14.25" hidden="1" customHeight="1" outlineLevel="1">
      <c r="A1064" s="64" t="s">
        <v>1</v>
      </c>
      <c r="B1064" s="163" t="s">
        <v>662</v>
      </c>
      <c r="C1064" s="174" t="s">
        <v>647</v>
      </c>
      <c r="D1064" s="68">
        <v>45840</v>
      </c>
      <c r="E1064" s="66">
        <f t="shared" si="19"/>
        <v>7</v>
      </c>
      <c r="F1064" s="66">
        <f t="shared" si="20"/>
        <v>2025</v>
      </c>
      <c r="G1064" s="67">
        <f t="shared" si="21"/>
        <v>45839</v>
      </c>
      <c r="H1064" s="26" t="s">
        <v>102</v>
      </c>
      <c r="I1064" s="66" t="s">
        <v>129</v>
      </c>
      <c r="J1064" s="69" t="s">
        <v>27</v>
      </c>
      <c r="K1064" s="69" t="s">
        <v>137</v>
      </c>
      <c r="L1064" s="69" t="s">
        <v>666</v>
      </c>
      <c r="M1064" s="69" t="s">
        <v>28</v>
      </c>
      <c r="N1064" s="71">
        <v>0</v>
      </c>
      <c r="O1064" s="74">
        <v>4.3499999999999996</v>
      </c>
      <c r="P1064" s="175">
        <f t="shared" si="22"/>
        <v>190585.33000000002</v>
      </c>
    </row>
    <row r="1065" spans="1:16" ht="14.25" hidden="1" customHeight="1" outlineLevel="1">
      <c r="A1065" s="64" t="s">
        <v>1</v>
      </c>
      <c r="B1065" s="163" t="s">
        <v>662</v>
      </c>
      <c r="C1065" s="174" t="s">
        <v>647</v>
      </c>
      <c r="D1065" s="68">
        <v>45840</v>
      </c>
      <c r="E1065" s="66">
        <f t="shared" si="19"/>
        <v>7</v>
      </c>
      <c r="F1065" s="66">
        <f t="shared" si="20"/>
        <v>2025</v>
      </c>
      <c r="G1065" s="67">
        <f t="shared" si="21"/>
        <v>45839</v>
      </c>
      <c r="H1065" s="26" t="s">
        <v>43</v>
      </c>
      <c r="I1065" s="66" t="s">
        <v>750</v>
      </c>
      <c r="J1065" s="69" t="s">
        <v>27</v>
      </c>
      <c r="K1065" s="69" t="s">
        <v>612</v>
      </c>
      <c r="L1065" s="69" t="s">
        <v>666</v>
      </c>
      <c r="M1065" s="69" t="s">
        <v>28</v>
      </c>
      <c r="N1065" s="71">
        <v>0</v>
      </c>
      <c r="O1065" s="74">
        <v>231</v>
      </c>
      <c r="P1065" s="175">
        <f t="shared" si="22"/>
        <v>190354.33000000002</v>
      </c>
    </row>
    <row r="1066" spans="1:16" ht="14.25" hidden="1" customHeight="1" outlineLevel="1">
      <c r="A1066" s="64" t="s">
        <v>1</v>
      </c>
      <c r="B1066" s="163" t="s">
        <v>662</v>
      </c>
      <c r="C1066" s="174" t="s">
        <v>647</v>
      </c>
      <c r="D1066" s="68">
        <v>45841</v>
      </c>
      <c r="E1066" s="66">
        <f t="shared" si="19"/>
        <v>7</v>
      </c>
      <c r="F1066" s="66">
        <f t="shared" si="20"/>
        <v>2025</v>
      </c>
      <c r="G1066" s="67">
        <f t="shared" si="21"/>
        <v>45839</v>
      </c>
      <c r="H1066" s="26" t="s">
        <v>996</v>
      </c>
      <c r="I1066" s="66" t="s">
        <v>1107</v>
      </c>
      <c r="J1066" s="69" t="s">
        <v>27</v>
      </c>
      <c r="K1066" s="69" t="s">
        <v>137</v>
      </c>
      <c r="L1066" s="69" t="s">
        <v>666</v>
      </c>
      <c r="M1066" s="69" t="s">
        <v>604</v>
      </c>
      <c r="N1066" s="71">
        <v>35</v>
      </c>
      <c r="O1066" s="74">
        <v>0</v>
      </c>
      <c r="P1066" s="175">
        <f t="shared" si="22"/>
        <v>190389.33000000002</v>
      </c>
    </row>
    <row r="1067" spans="1:16" ht="14.25" hidden="1" customHeight="1" outlineLevel="1">
      <c r="A1067" s="64" t="s">
        <v>1</v>
      </c>
      <c r="B1067" s="163" t="s">
        <v>662</v>
      </c>
      <c r="C1067" s="174" t="s">
        <v>647</v>
      </c>
      <c r="D1067" s="68">
        <v>45841</v>
      </c>
      <c r="E1067" s="66">
        <f t="shared" si="19"/>
        <v>7</v>
      </c>
      <c r="F1067" s="66">
        <f t="shared" si="20"/>
        <v>2025</v>
      </c>
      <c r="G1067" s="67">
        <f t="shared" si="21"/>
        <v>45839</v>
      </c>
      <c r="H1067" s="26" t="s">
        <v>996</v>
      </c>
      <c r="I1067" s="66" t="s">
        <v>1108</v>
      </c>
      <c r="J1067" s="69" t="s">
        <v>27</v>
      </c>
      <c r="K1067" s="69" t="s">
        <v>137</v>
      </c>
      <c r="L1067" s="69" t="s">
        <v>666</v>
      </c>
      <c r="M1067" s="69" t="s">
        <v>604</v>
      </c>
      <c r="N1067" s="71">
        <v>35</v>
      </c>
      <c r="O1067" s="74">
        <v>0</v>
      </c>
      <c r="P1067" s="175">
        <f t="shared" si="22"/>
        <v>190424.33000000002</v>
      </c>
    </row>
    <row r="1068" spans="1:16" ht="14.25" hidden="1" customHeight="1" outlineLevel="1">
      <c r="A1068" s="64" t="s">
        <v>1</v>
      </c>
      <c r="B1068" s="163" t="s">
        <v>662</v>
      </c>
      <c r="C1068" s="174" t="s">
        <v>647</v>
      </c>
      <c r="D1068" s="68">
        <v>45841</v>
      </c>
      <c r="E1068" s="66">
        <f t="shared" si="19"/>
        <v>7</v>
      </c>
      <c r="F1068" s="66">
        <f t="shared" si="20"/>
        <v>2025</v>
      </c>
      <c r="G1068" s="67">
        <f t="shared" si="21"/>
        <v>45839</v>
      </c>
      <c r="H1068" s="26" t="s">
        <v>996</v>
      </c>
      <c r="I1068" s="66" t="s">
        <v>1109</v>
      </c>
      <c r="J1068" s="69" t="s">
        <v>27</v>
      </c>
      <c r="K1068" s="69" t="s">
        <v>137</v>
      </c>
      <c r="L1068" s="69" t="s">
        <v>666</v>
      </c>
      <c r="M1068" s="69" t="s">
        <v>604</v>
      </c>
      <c r="N1068" s="71">
        <v>35</v>
      </c>
      <c r="O1068" s="74">
        <v>0</v>
      </c>
      <c r="P1068" s="175">
        <f t="shared" si="22"/>
        <v>190459.33000000002</v>
      </c>
    </row>
    <row r="1069" spans="1:16" ht="14.25" hidden="1" customHeight="1" outlineLevel="1">
      <c r="A1069" s="64" t="s">
        <v>1</v>
      </c>
      <c r="B1069" s="163" t="s">
        <v>662</v>
      </c>
      <c r="C1069" s="174" t="s">
        <v>647</v>
      </c>
      <c r="D1069" s="68">
        <v>45841</v>
      </c>
      <c r="E1069" s="66">
        <f t="shared" si="19"/>
        <v>7</v>
      </c>
      <c r="F1069" s="66">
        <f t="shared" si="20"/>
        <v>2025</v>
      </c>
      <c r="G1069" s="67">
        <f t="shared" si="21"/>
        <v>45839</v>
      </c>
      <c r="H1069" s="26" t="s">
        <v>996</v>
      </c>
      <c r="I1069" s="66" t="s">
        <v>1110</v>
      </c>
      <c r="J1069" s="69" t="s">
        <v>27</v>
      </c>
      <c r="K1069" s="69" t="s">
        <v>137</v>
      </c>
      <c r="L1069" s="69" t="s">
        <v>666</v>
      </c>
      <c r="M1069" s="69" t="s">
        <v>604</v>
      </c>
      <c r="N1069" s="71">
        <v>35</v>
      </c>
      <c r="O1069" s="74">
        <v>0</v>
      </c>
      <c r="P1069" s="175">
        <f t="shared" si="22"/>
        <v>190494.33000000002</v>
      </c>
    </row>
    <row r="1070" spans="1:16" ht="14.25" hidden="1" customHeight="1" outlineLevel="1">
      <c r="A1070" s="64" t="s">
        <v>1</v>
      </c>
      <c r="B1070" s="163" t="s">
        <v>662</v>
      </c>
      <c r="C1070" s="174" t="s">
        <v>647</v>
      </c>
      <c r="D1070" s="68">
        <v>45841</v>
      </c>
      <c r="E1070" s="66">
        <f t="shared" si="19"/>
        <v>7</v>
      </c>
      <c r="F1070" s="66">
        <f t="shared" si="20"/>
        <v>2025</v>
      </c>
      <c r="G1070" s="67">
        <f t="shared" si="21"/>
        <v>45839</v>
      </c>
      <c r="H1070" s="26" t="s">
        <v>996</v>
      </c>
      <c r="I1070" s="66" t="s">
        <v>1111</v>
      </c>
      <c r="J1070" s="69" t="s">
        <v>27</v>
      </c>
      <c r="K1070" s="69" t="s">
        <v>137</v>
      </c>
      <c r="L1070" s="69" t="s">
        <v>666</v>
      </c>
      <c r="M1070" s="69" t="s">
        <v>604</v>
      </c>
      <c r="N1070" s="71">
        <v>35</v>
      </c>
      <c r="O1070" s="74">
        <v>0</v>
      </c>
      <c r="P1070" s="175">
        <f t="shared" si="22"/>
        <v>190529.33000000002</v>
      </c>
    </row>
    <row r="1071" spans="1:16" ht="14.25" hidden="1" customHeight="1" outlineLevel="1">
      <c r="A1071" s="64" t="s">
        <v>1</v>
      </c>
      <c r="B1071" s="163" t="s">
        <v>662</v>
      </c>
      <c r="C1071" s="174" t="s">
        <v>647</v>
      </c>
      <c r="D1071" s="68">
        <v>45841</v>
      </c>
      <c r="E1071" s="66">
        <f t="shared" si="19"/>
        <v>7</v>
      </c>
      <c r="F1071" s="66">
        <f t="shared" si="20"/>
        <v>2025</v>
      </c>
      <c r="G1071" s="67">
        <f t="shared" si="21"/>
        <v>45839</v>
      </c>
      <c r="H1071" s="26" t="s">
        <v>102</v>
      </c>
      <c r="I1071" s="66" t="s">
        <v>170</v>
      </c>
      <c r="J1071" s="69" t="s">
        <v>27</v>
      </c>
      <c r="K1071" s="69" t="s">
        <v>137</v>
      </c>
      <c r="L1071" s="69" t="s">
        <v>666</v>
      </c>
      <c r="M1071" s="69" t="s">
        <v>28</v>
      </c>
      <c r="N1071" s="71">
        <v>0</v>
      </c>
      <c r="O1071" s="74">
        <v>1.8</v>
      </c>
      <c r="P1071" s="175">
        <f t="shared" si="22"/>
        <v>190527.53000000003</v>
      </c>
    </row>
    <row r="1072" spans="1:16" ht="14.25" hidden="1" customHeight="1" outlineLevel="1">
      <c r="A1072" s="64" t="s">
        <v>1</v>
      </c>
      <c r="B1072" s="163" t="s">
        <v>662</v>
      </c>
      <c r="C1072" s="174" t="s">
        <v>647</v>
      </c>
      <c r="D1072" s="68">
        <v>45841</v>
      </c>
      <c r="E1072" s="66">
        <f t="shared" si="19"/>
        <v>7</v>
      </c>
      <c r="F1072" s="66">
        <f t="shared" si="20"/>
        <v>2025</v>
      </c>
      <c r="G1072" s="67">
        <f t="shared" si="21"/>
        <v>45839</v>
      </c>
      <c r="H1072" s="26" t="s">
        <v>142</v>
      </c>
      <c r="I1072" s="66" t="s">
        <v>1112</v>
      </c>
      <c r="J1072" s="69" t="s">
        <v>27</v>
      </c>
      <c r="K1072" s="69"/>
      <c r="L1072" s="69" t="s">
        <v>664</v>
      </c>
      <c r="M1072" s="69" t="s">
        <v>28</v>
      </c>
      <c r="N1072" s="71">
        <v>0</v>
      </c>
      <c r="O1072" s="74">
        <v>120</v>
      </c>
      <c r="P1072" s="175">
        <f t="shared" si="22"/>
        <v>190407.53000000003</v>
      </c>
    </row>
    <row r="1073" spans="1:16" ht="14.25" hidden="1" customHeight="1" outlineLevel="1">
      <c r="A1073" s="64" t="s">
        <v>1</v>
      </c>
      <c r="B1073" s="163" t="s">
        <v>662</v>
      </c>
      <c r="C1073" s="174" t="s">
        <v>647</v>
      </c>
      <c r="D1073" s="68">
        <v>45842</v>
      </c>
      <c r="E1073" s="66">
        <f t="shared" si="19"/>
        <v>7</v>
      </c>
      <c r="F1073" s="66">
        <f t="shared" si="20"/>
        <v>2025</v>
      </c>
      <c r="G1073" s="67">
        <f t="shared" si="21"/>
        <v>45839</v>
      </c>
      <c r="H1073" s="26" t="s">
        <v>996</v>
      </c>
      <c r="I1073" s="66" t="s">
        <v>182</v>
      </c>
      <c r="J1073" s="69" t="s">
        <v>27</v>
      </c>
      <c r="K1073" s="69" t="s">
        <v>137</v>
      </c>
      <c r="L1073" s="69" t="s">
        <v>666</v>
      </c>
      <c r="M1073" s="69" t="s">
        <v>604</v>
      </c>
      <c r="N1073" s="71">
        <v>177.15</v>
      </c>
      <c r="O1073" s="74">
        <v>0</v>
      </c>
      <c r="P1073" s="175">
        <f t="shared" si="22"/>
        <v>190584.68000000002</v>
      </c>
    </row>
    <row r="1074" spans="1:16" ht="14.25" hidden="1" customHeight="1" outlineLevel="1">
      <c r="A1074" s="64" t="s">
        <v>1</v>
      </c>
      <c r="B1074" s="163" t="s">
        <v>662</v>
      </c>
      <c r="C1074" s="174" t="s">
        <v>647</v>
      </c>
      <c r="D1074" s="68">
        <v>45842</v>
      </c>
      <c r="E1074" s="66">
        <f t="shared" si="19"/>
        <v>7</v>
      </c>
      <c r="F1074" s="66">
        <f t="shared" si="20"/>
        <v>2025</v>
      </c>
      <c r="G1074" s="67">
        <f t="shared" si="21"/>
        <v>45839</v>
      </c>
      <c r="H1074" s="26" t="s">
        <v>996</v>
      </c>
      <c r="I1074" s="66" t="s">
        <v>182</v>
      </c>
      <c r="J1074" s="69" t="s">
        <v>27</v>
      </c>
      <c r="K1074" s="69" t="s">
        <v>137</v>
      </c>
      <c r="L1074" s="69" t="s">
        <v>666</v>
      </c>
      <c r="M1074" s="69" t="s">
        <v>604</v>
      </c>
      <c r="N1074" s="71">
        <v>315.77</v>
      </c>
      <c r="O1074" s="74">
        <v>0</v>
      </c>
      <c r="P1074" s="175">
        <f t="shared" si="22"/>
        <v>190900.45</v>
      </c>
    </row>
    <row r="1075" spans="1:16" ht="14.25" hidden="1" customHeight="1" outlineLevel="1">
      <c r="A1075" s="64" t="s">
        <v>1</v>
      </c>
      <c r="B1075" s="163" t="s">
        <v>662</v>
      </c>
      <c r="C1075" s="174" t="s">
        <v>647</v>
      </c>
      <c r="D1075" s="68">
        <v>45842</v>
      </c>
      <c r="E1075" s="66">
        <f t="shared" si="19"/>
        <v>7</v>
      </c>
      <c r="F1075" s="66">
        <f t="shared" si="20"/>
        <v>2025</v>
      </c>
      <c r="G1075" s="67">
        <f t="shared" si="21"/>
        <v>45839</v>
      </c>
      <c r="H1075" s="26" t="s">
        <v>996</v>
      </c>
      <c r="I1075" s="66" t="s">
        <v>182</v>
      </c>
      <c r="J1075" s="69" t="s">
        <v>27</v>
      </c>
      <c r="K1075" s="69" t="s">
        <v>137</v>
      </c>
      <c r="L1075" s="69" t="s">
        <v>666</v>
      </c>
      <c r="M1075" s="69" t="s">
        <v>604</v>
      </c>
      <c r="N1075" s="71">
        <v>650.11</v>
      </c>
      <c r="O1075" s="74">
        <v>0</v>
      </c>
      <c r="P1075" s="175">
        <f t="shared" si="22"/>
        <v>191550.56</v>
      </c>
    </row>
    <row r="1076" spans="1:16" ht="14.25" hidden="1" customHeight="1" outlineLevel="1">
      <c r="A1076" s="64" t="s">
        <v>1</v>
      </c>
      <c r="B1076" s="163" t="s">
        <v>662</v>
      </c>
      <c r="C1076" s="174" t="s">
        <v>647</v>
      </c>
      <c r="D1076" s="68">
        <v>45842</v>
      </c>
      <c r="E1076" s="66">
        <f t="shared" si="19"/>
        <v>7</v>
      </c>
      <c r="F1076" s="66">
        <f t="shared" si="20"/>
        <v>2025</v>
      </c>
      <c r="G1076" s="67">
        <f t="shared" si="21"/>
        <v>45839</v>
      </c>
      <c r="H1076" s="26" t="s">
        <v>996</v>
      </c>
      <c r="I1076" s="66" t="s">
        <v>1113</v>
      </c>
      <c r="J1076" s="69" t="s">
        <v>27</v>
      </c>
      <c r="K1076" s="69" t="s">
        <v>137</v>
      </c>
      <c r="L1076" s="69" t="s">
        <v>666</v>
      </c>
      <c r="M1076" s="69" t="s">
        <v>604</v>
      </c>
      <c r="N1076" s="71">
        <v>70</v>
      </c>
      <c r="O1076" s="74">
        <v>0</v>
      </c>
      <c r="P1076" s="175">
        <f t="shared" si="22"/>
        <v>191620.56</v>
      </c>
    </row>
    <row r="1077" spans="1:16" ht="14.25" hidden="1" customHeight="1" outlineLevel="1">
      <c r="A1077" s="64" t="s">
        <v>1</v>
      </c>
      <c r="B1077" s="163" t="s">
        <v>662</v>
      </c>
      <c r="C1077" s="174" t="s">
        <v>647</v>
      </c>
      <c r="D1077" s="68">
        <v>45842</v>
      </c>
      <c r="E1077" s="66">
        <f t="shared" si="19"/>
        <v>7</v>
      </c>
      <c r="F1077" s="66">
        <f t="shared" si="20"/>
        <v>2025</v>
      </c>
      <c r="G1077" s="67">
        <f t="shared" si="21"/>
        <v>45839</v>
      </c>
      <c r="H1077" s="26" t="s">
        <v>996</v>
      </c>
      <c r="I1077" s="66" t="s">
        <v>1114</v>
      </c>
      <c r="J1077" s="69" t="s">
        <v>27</v>
      </c>
      <c r="K1077" s="69" t="s">
        <v>137</v>
      </c>
      <c r="L1077" s="69" t="s">
        <v>666</v>
      </c>
      <c r="M1077" s="69" t="s">
        <v>604</v>
      </c>
      <c r="N1077" s="71">
        <v>35</v>
      </c>
      <c r="O1077" s="74">
        <v>0</v>
      </c>
      <c r="P1077" s="175">
        <f t="shared" si="22"/>
        <v>191655.56</v>
      </c>
    </row>
    <row r="1078" spans="1:16" ht="14.25" hidden="1" customHeight="1" outlineLevel="1">
      <c r="A1078" s="64" t="s">
        <v>1</v>
      </c>
      <c r="B1078" s="163" t="s">
        <v>662</v>
      </c>
      <c r="C1078" s="174" t="s">
        <v>647</v>
      </c>
      <c r="D1078" s="68">
        <v>45842</v>
      </c>
      <c r="E1078" s="66">
        <f t="shared" si="19"/>
        <v>7</v>
      </c>
      <c r="F1078" s="66">
        <f t="shared" si="20"/>
        <v>2025</v>
      </c>
      <c r="G1078" s="67">
        <f t="shared" si="21"/>
        <v>45839</v>
      </c>
      <c r="H1078" s="26" t="s">
        <v>996</v>
      </c>
      <c r="I1078" s="66" t="s">
        <v>1115</v>
      </c>
      <c r="J1078" s="69" t="s">
        <v>27</v>
      </c>
      <c r="K1078" s="69" t="s">
        <v>137</v>
      </c>
      <c r="L1078" s="69" t="s">
        <v>666</v>
      </c>
      <c r="M1078" s="69" t="s">
        <v>604</v>
      </c>
      <c r="N1078" s="71">
        <v>840</v>
      </c>
      <c r="O1078" s="74">
        <v>0</v>
      </c>
      <c r="P1078" s="175">
        <f t="shared" si="22"/>
        <v>192495.56</v>
      </c>
    </row>
    <row r="1079" spans="1:16" ht="14.25" hidden="1" customHeight="1" outlineLevel="1">
      <c r="A1079" s="64" t="s">
        <v>1</v>
      </c>
      <c r="B1079" s="163" t="s">
        <v>662</v>
      </c>
      <c r="C1079" s="174" t="s">
        <v>647</v>
      </c>
      <c r="D1079" s="68">
        <v>45842</v>
      </c>
      <c r="E1079" s="66">
        <f t="shared" si="19"/>
        <v>7</v>
      </c>
      <c r="F1079" s="66">
        <f t="shared" si="20"/>
        <v>2025</v>
      </c>
      <c r="G1079" s="67">
        <f t="shared" si="21"/>
        <v>45839</v>
      </c>
      <c r="H1079" s="26" t="s">
        <v>996</v>
      </c>
      <c r="I1079" s="66" t="s">
        <v>1113</v>
      </c>
      <c r="J1079" s="69" t="s">
        <v>27</v>
      </c>
      <c r="K1079" s="69" t="s">
        <v>137</v>
      </c>
      <c r="L1079" s="69" t="s">
        <v>666</v>
      </c>
      <c r="M1079" s="69" t="s">
        <v>604</v>
      </c>
      <c r="N1079" s="71">
        <v>35</v>
      </c>
      <c r="O1079" s="74">
        <v>0</v>
      </c>
      <c r="P1079" s="175">
        <f t="shared" si="22"/>
        <v>192530.56</v>
      </c>
    </row>
    <row r="1080" spans="1:16" ht="14.25" hidden="1" customHeight="1" outlineLevel="1">
      <c r="A1080" s="64" t="s">
        <v>1</v>
      </c>
      <c r="B1080" s="163" t="s">
        <v>662</v>
      </c>
      <c r="C1080" s="174" t="s">
        <v>647</v>
      </c>
      <c r="D1080" s="68">
        <v>45842</v>
      </c>
      <c r="E1080" s="66">
        <f t="shared" si="19"/>
        <v>7</v>
      </c>
      <c r="F1080" s="66">
        <f t="shared" si="20"/>
        <v>2025</v>
      </c>
      <c r="G1080" s="67">
        <f t="shared" si="21"/>
        <v>45839</v>
      </c>
      <c r="H1080" s="26" t="s">
        <v>996</v>
      </c>
      <c r="I1080" s="66" t="s">
        <v>1116</v>
      </c>
      <c r="J1080" s="69" t="s">
        <v>27</v>
      </c>
      <c r="K1080" s="69" t="s">
        <v>137</v>
      </c>
      <c r="L1080" s="69" t="s">
        <v>666</v>
      </c>
      <c r="M1080" s="69" t="s">
        <v>604</v>
      </c>
      <c r="N1080" s="71">
        <v>35</v>
      </c>
      <c r="O1080" s="74">
        <v>0</v>
      </c>
      <c r="P1080" s="175">
        <f t="shared" si="22"/>
        <v>192565.56</v>
      </c>
    </row>
    <row r="1081" spans="1:16" ht="14.25" hidden="1" customHeight="1" outlineLevel="1">
      <c r="A1081" s="64" t="s">
        <v>1</v>
      </c>
      <c r="B1081" s="163" t="s">
        <v>662</v>
      </c>
      <c r="C1081" s="174" t="s">
        <v>647</v>
      </c>
      <c r="D1081" s="68">
        <v>45842</v>
      </c>
      <c r="E1081" s="66">
        <f t="shared" si="19"/>
        <v>7</v>
      </c>
      <c r="F1081" s="66">
        <f t="shared" si="20"/>
        <v>2025</v>
      </c>
      <c r="G1081" s="67">
        <f t="shared" si="21"/>
        <v>45839</v>
      </c>
      <c r="H1081" s="26" t="s">
        <v>996</v>
      </c>
      <c r="I1081" s="66" t="s">
        <v>1117</v>
      </c>
      <c r="J1081" s="69" t="s">
        <v>27</v>
      </c>
      <c r="K1081" s="69" t="s">
        <v>137</v>
      </c>
      <c r="L1081" s="69" t="s">
        <v>666</v>
      </c>
      <c r="M1081" s="69" t="s">
        <v>604</v>
      </c>
      <c r="N1081" s="71">
        <v>35</v>
      </c>
      <c r="O1081" s="74">
        <v>0</v>
      </c>
      <c r="P1081" s="175">
        <f t="shared" si="22"/>
        <v>192600.56</v>
      </c>
    </row>
    <row r="1082" spans="1:16" ht="14.25" hidden="1" customHeight="1" outlineLevel="1">
      <c r="A1082" s="64" t="s">
        <v>1</v>
      </c>
      <c r="B1082" s="163" t="s">
        <v>662</v>
      </c>
      <c r="C1082" s="174" t="s">
        <v>647</v>
      </c>
      <c r="D1082" s="68">
        <v>45842</v>
      </c>
      <c r="E1082" s="66">
        <f t="shared" si="19"/>
        <v>7</v>
      </c>
      <c r="F1082" s="66">
        <f t="shared" si="20"/>
        <v>2025</v>
      </c>
      <c r="G1082" s="67">
        <f t="shared" si="21"/>
        <v>45839</v>
      </c>
      <c r="H1082" s="26" t="s">
        <v>996</v>
      </c>
      <c r="I1082" s="66" t="s">
        <v>1118</v>
      </c>
      <c r="J1082" s="69" t="s">
        <v>27</v>
      </c>
      <c r="K1082" s="69" t="s">
        <v>137</v>
      </c>
      <c r="L1082" s="69" t="s">
        <v>666</v>
      </c>
      <c r="M1082" s="69" t="s">
        <v>604</v>
      </c>
      <c r="N1082" s="71">
        <v>35</v>
      </c>
      <c r="O1082" s="74">
        <v>0</v>
      </c>
      <c r="P1082" s="175">
        <f t="shared" si="22"/>
        <v>192635.56</v>
      </c>
    </row>
    <row r="1083" spans="1:16" ht="14.25" hidden="1" customHeight="1" outlineLevel="1">
      <c r="A1083" s="64" t="s">
        <v>1</v>
      </c>
      <c r="B1083" s="163" t="s">
        <v>662</v>
      </c>
      <c r="C1083" s="174" t="s">
        <v>647</v>
      </c>
      <c r="D1083" s="68">
        <v>45842</v>
      </c>
      <c r="E1083" s="66">
        <f t="shared" si="19"/>
        <v>7</v>
      </c>
      <c r="F1083" s="66">
        <f t="shared" si="20"/>
        <v>2025</v>
      </c>
      <c r="G1083" s="67">
        <f t="shared" si="21"/>
        <v>45839</v>
      </c>
      <c r="H1083" s="26" t="s">
        <v>996</v>
      </c>
      <c r="I1083" s="66" t="s">
        <v>1119</v>
      </c>
      <c r="J1083" s="69" t="s">
        <v>27</v>
      </c>
      <c r="K1083" s="69" t="s">
        <v>137</v>
      </c>
      <c r="L1083" s="69" t="s">
        <v>666</v>
      </c>
      <c r="M1083" s="69" t="s">
        <v>604</v>
      </c>
      <c r="N1083" s="71">
        <v>70</v>
      </c>
      <c r="O1083" s="74">
        <v>0</v>
      </c>
      <c r="P1083" s="175">
        <f t="shared" si="22"/>
        <v>192705.56</v>
      </c>
    </row>
    <row r="1084" spans="1:16" ht="14.25" hidden="1" customHeight="1" outlineLevel="1">
      <c r="A1084" s="64" t="s">
        <v>1</v>
      </c>
      <c r="B1084" s="163" t="s">
        <v>662</v>
      </c>
      <c r="C1084" s="174" t="s">
        <v>647</v>
      </c>
      <c r="D1084" s="68">
        <v>45842</v>
      </c>
      <c r="E1084" s="66">
        <f t="shared" si="19"/>
        <v>7</v>
      </c>
      <c r="F1084" s="66">
        <f t="shared" si="20"/>
        <v>2025</v>
      </c>
      <c r="G1084" s="67">
        <f t="shared" si="21"/>
        <v>45839</v>
      </c>
      <c r="H1084" s="26" t="s">
        <v>996</v>
      </c>
      <c r="I1084" s="66" t="s">
        <v>1113</v>
      </c>
      <c r="J1084" s="69" t="s">
        <v>27</v>
      </c>
      <c r="K1084" s="69" t="s">
        <v>137</v>
      </c>
      <c r="L1084" s="69" t="s">
        <v>666</v>
      </c>
      <c r="M1084" s="69" t="s">
        <v>604</v>
      </c>
      <c r="N1084" s="71">
        <v>35</v>
      </c>
      <c r="O1084" s="74">
        <v>0</v>
      </c>
      <c r="P1084" s="175">
        <f t="shared" si="22"/>
        <v>192740.56</v>
      </c>
    </row>
    <row r="1085" spans="1:16" ht="14.25" hidden="1" customHeight="1" outlineLevel="1">
      <c r="A1085" s="64" t="s">
        <v>1</v>
      </c>
      <c r="B1085" s="163" t="s">
        <v>662</v>
      </c>
      <c r="C1085" s="174" t="s">
        <v>647</v>
      </c>
      <c r="D1085" s="68">
        <v>45842</v>
      </c>
      <c r="E1085" s="66">
        <f t="shared" si="19"/>
        <v>7</v>
      </c>
      <c r="F1085" s="66">
        <f t="shared" si="20"/>
        <v>2025</v>
      </c>
      <c r="G1085" s="67">
        <f t="shared" si="21"/>
        <v>45839</v>
      </c>
      <c r="H1085" s="26" t="s">
        <v>996</v>
      </c>
      <c r="I1085" s="66" t="s">
        <v>1120</v>
      </c>
      <c r="J1085" s="69" t="s">
        <v>27</v>
      </c>
      <c r="K1085" s="69" t="s">
        <v>137</v>
      </c>
      <c r="L1085" s="69" t="s">
        <v>666</v>
      </c>
      <c r="M1085" s="69" t="s">
        <v>604</v>
      </c>
      <c r="N1085" s="71">
        <v>35</v>
      </c>
      <c r="O1085" s="74">
        <v>0</v>
      </c>
      <c r="P1085" s="175">
        <f t="shared" si="22"/>
        <v>192775.56</v>
      </c>
    </row>
    <row r="1086" spans="1:16" ht="14.25" hidden="1" customHeight="1" outlineLevel="1">
      <c r="A1086" s="64" t="s">
        <v>1</v>
      </c>
      <c r="B1086" s="163" t="s">
        <v>662</v>
      </c>
      <c r="C1086" s="174" t="s">
        <v>647</v>
      </c>
      <c r="D1086" s="68">
        <v>45842</v>
      </c>
      <c r="E1086" s="66">
        <f t="shared" si="19"/>
        <v>7</v>
      </c>
      <c r="F1086" s="66">
        <f t="shared" si="20"/>
        <v>2025</v>
      </c>
      <c r="G1086" s="67">
        <f t="shared" si="21"/>
        <v>45839</v>
      </c>
      <c r="H1086" s="26" t="s">
        <v>996</v>
      </c>
      <c r="I1086" s="66" t="s">
        <v>1121</v>
      </c>
      <c r="J1086" s="69" t="s">
        <v>27</v>
      </c>
      <c r="K1086" s="69" t="s">
        <v>137</v>
      </c>
      <c r="L1086" s="69" t="s">
        <v>666</v>
      </c>
      <c r="M1086" s="69" t="s">
        <v>604</v>
      </c>
      <c r="N1086" s="71">
        <v>70</v>
      </c>
      <c r="O1086" s="74">
        <v>0</v>
      </c>
      <c r="P1086" s="175">
        <f t="shared" si="22"/>
        <v>192845.56</v>
      </c>
    </row>
    <row r="1087" spans="1:16" ht="14.25" hidden="1" customHeight="1" outlineLevel="1">
      <c r="A1087" s="64" t="s">
        <v>1</v>
      </c>
      <c r="B1087" s="163" t="s">
        <v>662</v>
      </c>
      <c r="C1087" s="174" t="s">
        <v>647</v>
      </c>
      <c r="D1087" s="68">
        <v>45842</v>
      </c>
      <c r="E1087" s="66">
        <f t="shared" si="19"/>
        <v>7</v>
      </c>
      <c r="F1087" s="66">
        <f t="shared" si="20"/>
        <v>2025</v>
      </c>
      <c r="G1087" s="67">
        <f t="shared" si="21"/>
        <v>45839</v>
      </c>
      <c r="H1087" s="26" t="s">
        <v>996</v>
      </c>
      <c r="I1087" s="66" t="s">
        <v>1122</v>
      </c>
      <c r="J1087" s="69" t="s">
        <v>27</v>
      </c>
      <c r="K1087" s="69" t="s">
        <v>137</v>
      </c>
      <c r="L1087" s="69" t="s">
        <v>666</v>
      </c>
      <c r="M1087" s="69" t="s">
        <v>604</v>
      </c>
      <c r="N1087" s="71">
        <v>35</v>
      </c>
      <c r="O1087" s="74">
        <v>0</v>
      </c>
      <c r="P1087" s="175">
        <f t="shared" si="22"/>
        <v>192880.56</v>
      </c>
    </row>
    <row r="1088" spans="1:16" ht="14.25" hidden="1" customHeight="1" outlineLevel="1">
      <c r="A1088" s="64" t="s">
        <v>1</v>
      </c>
      <c r="B1088" s="163" t="s">
        <v>662</v>
      </c>
      <c r="C1088" s="174" t="s">
        <v>647</v>
      </c>
      <c r="D1088" s="68">
        <v>45842</v>
      </c>
      <c r="E1088" s="66">
        <f t="shared" si="19"/>
        <v>7</v>
      </c>
      <c r="F1088" s="66">
        <f t="shared" si="20"/>
        <v>2025</v>
      </c>
      <c r="G1088" s="67">
        <f t="shared" si="21"/>
        <v>45839</v>
      </c>
      <c r="H1088" s="26" t="s">
        <v>996</v>
      </c>
      <c r="I1088" s="66" t="s">
        <v>1122</v>
      </c>
      <c r="J1088" s="69" t="s">
        <v>27</v>
      </c>
      <c r="K1088" s="69" t="s">
        <v>137</v>
      </c>
      <c r="L1088" s="69" t="s">
        <v>666</v>
      </c>
      <c r="M1088" s="69" t="s">
        <v>604</v>
      </c>
      <c r="N1088" s="71">
        <v>70</v>
      </c>
      <c r="O1088" s="74">
        <v>0</v>
      </c>
      <c r="P1088" s="175">
        <f t="shared" si="22"/>
        <v>192950.56</v>
      </c>
    </row>
    <row r="1089" spans="1:16" ht="14.25" hidden="1" customHeight="1" outlineLevel="1">
      <c r="A1089" s="64" t="s">
        <v>1</v>
      </c>
      <c r="B1089" s="163" t="s">
        <v>662</v>
      </c>
      <c r="C1089" s="174" t="s">
        <v>647</v>
      </c>
      <c r="D1089" s="68">
        <v>45842</v>
      </c>
      <c r="E1089" s="66">
        <f t="shared" si="19"/>
        <v>7</v>
      </c>
      <c r="F1089" s="66">
        <f t="shared" si="20"/>
        <v>2025</v>
      </c>
      <c r="G1089" s="67">
        <f t="shared" si="21"/>
        <v>45839</v>
      </c>
      <c r="H1089" s="26" t="s">
        <v>996</v>
      </c>
      <c r="I1089" s="66" t="s">
        <v>1119</v>
      </c>
      <c r="J1089" s="69" t="s">
        <v>27</v>
      </c>
      <c r="K1089" s="69" t="s">
        <v>137</v>
      </c>
      <c r="L1089" s="69" t="s">
        <v>666</v>
      </c>
      <c r="M1089" s="69" t="s">
        <v>604</v>
      </c>
      <c r="N1089" s="71">
        <v>70</v>
      </c>
      <c r="O1089" s="74">
        <v>0</v>
      </c>
      <c r="P1089" s="175">
        <f t="shared" si="22"/>
        <v>193020.56</v>
      </c>
    </row>
    <row r="1090" spans="1:16" ht="14.25" hidden="1" customHeight="1" outlineLevel="1">
      <c r="A1090" s="64" t="s">
        <v>1</v>
      </c>
      <c r="B1090" s="163" t="s">
        <v>662</v>
      </c>
      <c r="C1090" s="174" t="s">
        <v>647</v>
      </c>
      <c r="D1090" s="68">
        <v>45842</v>
      </c>
      <c r="E1090" s="66">
        <f t="shared" si="19"/>
        <v>7</v>
      </c>
      <c r="F1090" s="66">
        <f t="shared" si="20"/>
        <v>2025</v>
      </c>
      <c r="G1090" s="67">
        <f t="shared" si="21"/>
        <v>45839</v>
      </c>
      <c r="H1090" s="26" t="s">
        <v>996</v>
      </c>
      <c r="I1090" s="66" t="s">
        <v>1123</v>
      </c>
      <c r="J1090" s="69" t="s">
        <v>27</v>
      </c>
      <c r="K1090" s="69" t="s">
        <v>137</v>
      </c>
      <c r="L1090" s="69" t="s">
        <v>666</v>
      </c>
      <c r="M1090" s="69" t="s">
        <v>604</v>
      </c>
      <c r="N1090" s="71">
        <v>35</v>
      </c>
      <c r="O1090" s="74">
        <v>0</v>
      </c>
      <c r="P1090" s="175">
        <f t="shared" si="22"/>
        <v>193055.56</v>
      </c>
    </row>
    <row r="1091" spans="1:16" ht="14.25" hidden="1" customHeight="1" outlineLevel="1">
      <c r="A1091" s="64" t="s">
        <v>1</v>
      </c>
      <c r="B1091" s="163" t="s">
        <v>662</v>
      </c>
      <c r="C1091" s="174" t="s">
        <v>647</v>
      </c>
      <c r="D1091" s="68">
        <v>45842</v>
      </c>
      <c r="E1091" s="66">
        <f t="shared" si="19"/>
        <v>7</v>
      </c>
      <c r="F1091" s="66">
        <f t="shared" si="20"/>
        <v>2025</v>
      </c>
      <c r="G1091" s="67">
        <f t="shared" si="21"/>
        <v>45839</v>
      </c>
      <c r="H1091" s="26" t="s">
        <v>996</v>
      </c>
      <c r="I1091" s="66" t="s">
        <v>1124</v>
      </c>
      <c r="J1091" s="69" t="s">
        <v>27</v>
      </c>
      <c r="K1091" s="69" t="s">
        <v>137</v>
      </c>
      <c r="L1091" s="69" t="s">
        <v>666</v>
      </c>
      <c r="M1091" s="69" t="s">
        <v>604</v>
      </c>
      <c r="N1091" s="71">
        <v>35</v>
      </c>
      <c r="O1091" s="74">
        <v>0</v>
      </c>
      <c r="P1091" s="175">
        <f t="shared" si="22"/>
        <v>193090.56</v>
      </c>
    </row>
    <row r="1092" spans="1:16" ht="14.25" hidden="1" customHeight="1" outlineLevel="1">
      <c r="A1092" s="64" t="s">
        <v>1</v>
      </c>
      <c r="B1092" s="163" t="s">
        <v>662</v>
      </c>
      <c r="C1092" s="174" t="s">
        <v>647</v>
      </c>
      <c r="D1092" s="68">
        <v>45842</v>
      </c>
      <c r="E1092" s="66">
        <f t="shared" si="19"/>
        <v>7</v>
      </c>
      <c r="F1092" s="66">
        <f t="shared" si="20"/>
        <v>2025</v>
      </c>
      <c r="G1092" s="67">
        <f t="shared" si="21"/>
        <v>45839</v>
      </c>
      <c r="H1092" s="26" t="s">
        <v>996</v>
      </c>
      <c r="I1092" s="66" t="s">
        <v>1125</v>
      </c>
      <c r="J1092" s="69" t="s">
        <v>27</v>
      </c>
      <c r="K1092" s="69" t="s">
        <v>137</v>
      </c>
      <c r="L1092" s="69" t="s">
        <v>666</v>
      </c>
      <c r="M1092" s="69" t="s">
        <v>604</v>
      </c>
      <c r="N1092" s="71">
        <v>35</v>
      </c>
      <c r="O1092" s="74">
        <v>0</v>
      </c>
      <c r="P1092" s="175">
        <f t="shared" si="22"/>
        <v>193125.56</v>
      </c>
    </row>
    <row r="1093" spans="1:16" ht="14.25" hidden="1" customHeight="1" outlineLevel="1">
      <c r="A1093" s="64" t="s">
        <v>1</v>
      </c>
      <c r="B1093" s="163" t="s">
        <v>662</v>
      </c>
      <c r="C1093" s="174" t="s">
        <v>647</v>
      </c>
      <c r="D1093" s="68">
        <v>45842</v>
      </c>
      <c r="E1093" s="66">
        <f t="shared" si="19"/>
        <v>7</v>
      </c>
      <c r="F1093" s="66">
        <f t="shared" si="20"/>
        <v>2025</v>
      </c>
      <c r="G1093" s="67">
        <f t="shared" si="21"/>
        <v>45839</v>
      </c>
      <c r="H1093" s="26" t="s">
        <v>996</v>
      </c>
      <c r="I1093" s="66" t="s">
        <v>1126</v>
      </c>
      <c r="J1093" s="69" t="s">
        <v>27</v>
      </c>
      <c r="K1093" s="69" t="s">
        <v>137</v>
      </c>
      <c r="L1093" s="69" t="s">
        <v>666</v>
      </c>
      <c r="M1093" s="69" t="s">
        <v>604</v>
      </c>
      <c r="N1093" s="71">
        <v>35</v>
      </c>
      <c r="O1093" s="74">
        <v>0</v>
      </c>
      <c r="P1093" s="175">
        <f t="shared" si="22"/>
        <v>193160.56</v>
      </c>
    </row>
    <row r="1094" spans="1:16" ht="14.25" hidden="1" customHeight="1" outlineLevel="1">
      <c r="A1094" s="64" t="s">
        <v>1</v>
      </c>
      <c r="B1094" s="163" t="s">
        <v>662</v>
      </c>
      <c r="C1094" s="174" t="s">
        <v>647</v>
      </c>
      <c r="D1094" s="68">
        <v>45842</v>
      </c>
      <c r="E1094" s="66">
        <f t="shared" si="19"/>
        <v>7</v>
      </c>
      <c r="F1094" s="66">
        <f t="shared" si="20"/>
        <v>2025</v>
      </c>
      <c r="G1094" s="67">
        <f t="shared" si="21"/>
        <v>45839</v>
      </c>
      <c r="H1094" s="26" t="s">
        <v>138</v>
      </c>
      <c r="I1094" s="66" t="s">
        <v>139</v>
      </c>
      <c r="J1094" s="69" t="s">
        <v>27</v>
      </c>
      <c r="K1094" s="69" t="s">
        <v>137</v>
      </c>
      <c r="L1094" s="69" t="s">
        <v>664</v>
      </c>
      <c r="M1094" s="69" t="s">
        <v>604</v>
      </c>
      <c r="N1094" s="71">
        <v>0.01</v>
      </c>
      <c r="O1094" s="74">
        <v>0</v>
      </c>
      <c r="P1094" s="175">
        <f t="shared" si="22"/>
        <v>193160.57</v>
      </c>
    </row>
    <row r="1095" spans="1:16" ht="14.25" hidden="1" customHeight="1" outlineLevel="1">
      <c r="A1095" s="64" t="s">
        <v>1</v>
      </c>
      <c r="B1095" s="163" t="s">
        <v>662</v>
      </c>
      <c r="C1095" s="174" t="s">
        <v>647</v>
      </c>
      <c r="D1095" s="68">
        <v>45842</v>
      </c>
      <c r="E1095" s="66">
        <f t="shared" si="19"/>
        <v>7</v>
      </c>
      <c r="F1095" s="66">
        <f t="shared" si="20"/>
        <v>2025</v>
      </c>
      <c r="G1095" s="67">
        <f t="shared" si="21"/>
        <v>45839</v>
      </c>
      <c r="H1095" s="26" t="s">
        <v>33</v>
      </c>
      <c r="I1095" s="66" t="s">
        <v>347</v>
      </c>
      <c r="J1095" s="69" t="s">
        <v>27</v>
      </c>
      <c r="K1095" s="69"/>
      <c r="L1095" s="69" t="s">
        <v>666</v>
      </c>
      <c r="M1095" s="69" t="s">
        <v>28</v>
      </c>
      <c r="N1095" s="71">
        <v>0</v>
      </c>
      <c r="O1095" s="74">
        <v>492.05</v>
      </c>
      <c r="P1095" s="175">
        <f t="shared" si="22"/>
        <v>192668.52000000002</v>
      </c>
    </row>
    <row r="1096" spans="1:16" ht="14.25" hidden="1" customHeight="1" outlineLevel="1">
      <c r="A1096" s="64" t="s">
        <v>1</v>
      </c>
      <c r="B1096" s="163" t="s">
        <v>662</v>
      </c>
      <c r="C1096" s="174" t="s">
        <v>647</v>
      </c>
      <c r="D1096" s="68">
        <v>45842</v>
      </c>
      <c r="E1096" s="66">
        <f t="shared" si="19"/>
        <v>7</v>
      </c>
      <c r="F1096" s="66">
        <f t="shared" si="20"/>
        <v>2025</v>
      </c>
      <c r="G1096" s="67">
        <f t="shared" si="21"/>
        <v>45839</v>
      </c>
      <c r="H1096" s="26" t="s">
        <v>142</v>
      </c>
      <c r="I1096" s="66" t="s">
        <v>1127</v>
      </c>
      <c r="J1096" s="69">
        <v>51964</v>
      </c>
      <c r="K1096" s="69"/>
      <c r="L1096" s="69" t="s">
        <v>664</v>
      </c>
      <c r="M1096" s="69" t="s">
        <v>28</v>
      </c>
      <c r="N1096" s="71">
        <v>0</v>
      </c>
      <c r="O1096" s="74">
        <v>965.83</v>
      </c>
      <c r="P1096" s="175">
        <f t="shared" si="22"/>
        <v>191702.69000000003</v>
      </c>
    </row>
    <row r="1097" spans="1:16" ht="14.25" hidden="1" customHeight="1" outlineLevel="1">
      <c r="A1097" s="64" t="s">
        <v>1</v>
      </c>
      <c r="B1097" s="163" t="s">
        <v>662</v>
      </c>
      <c r="C1097" s="174" t="s">
        <v>647</v>
      </c>
      <c r="D1097" s="68">
        <v>45842</v>
      </c>
      <c r="E1097" s="66">
        <f t="shared" si="19"/>
        <v>7</v>
      </c>
      <c r="F1097" s="66">
        <f t="shared" si="20"/>
        <v>2025</v>
      </c>
      <c r="G1097" s="67">
        <f t="shared" si="21"/>
        <v>45839</v>
      </c>
      <c r="H1097" s="26" t="s">
        <v>142</v>
      </c>
      <c r="I1097" s="66" t="s">
        <v>745</v>
      </c>
      <c r="J1097" s="69" t="s">
        <v>27</v>
      </c>
      <c r="K1097" s="69"/>
      <c r="L1097" s="69" t="s">
        <v>666</v>
      </c>
      <c r="M1097" s="69" t="s">
        <v>28</v>
      </c>
      <c r="N1097" s="71">
        <v>0</v>
      </c>
      <c r="O1097" s="74">
        <v>1529.65</v>
      </c>
      <c r="P1097" s="175">
        <f t="shared" si="22"/>
        <v>190173.04000000004</v>
      </c>
    </row>
    <row r="1098" spans="1:16" ht="14.25" customHeight="1" outlineLevel="1">
      <c r="A1098" s="64" t="s">
        <v>1</v>
      </c>
      <c r="B1098" s="163" t="s">
        <v>662</v>
      </c>
      <c r="C1098" s="174" t="s">
        <v>647</v>
      </c>
      <c r="D1098" s="68">
        <v>45845</v>
      </c>
      <c r="E1098" s="66">
        <f t="shared" si="19"/>
        <v>7</v>
      </c>
      <c r="F1098" s="66">
        <f t="shared" si="20"/>
        <v>2025</v>
      </c>
      <c r="G1098" s="67">
        <f t="shared" si="21"/>
        <v>45839</v>
      </c>
      <c r="H1098" s="26" t="s">
        <v>667</v>
      </c>
      <c r="I1098" s="66" t="s">
        <v>136</v>
      </c>
      <c r="J1098" s="69" t="s">
        <v>27</v>
      </c>
      <c r="K1098" s="69" t="s">
        <v>137</v>
      </c>
      <c r="L1098" s="69" t="s">
        <v>666</v>
      </c>
      <c r="M1098" s="69" t="s">
        <v>604</v>
      </c>
      <c r="N1098" s="71">
        <v>250.03</v>
      </c>
      <c r="O1098" s="74">
        <v>0</v>
      </c>
      <c r="P1098" s="175">
        <f t="shared" si="22"/>
        <v>190423.07000000004</v>
      </c>
    </row>
    <row r="1099" spans="1:16" ht="14.25" hidden="1" customHeight="1" outlineLevel="1">
      <c r="A1099" s="64" t="s">
        <v>1</v>
      </c>
      <c r="B1099" s="163" t="s">
        <v>662</v>
      </c>
      <c r="C1099" s="174" t="s">
        <v>647</v>
      </c>
      <c r="D1099" s="68">
        <v>45845</v>
      </c>
      <c r="E1099" s="66">
        <f t="shared" si="19"/>
        <v>7</v>
      </c>
      <c r="F1099" s="66">
        <f t="shared" si="20"/>
        <v>2025</v>
      </c>
      <c r="G1099" s="67">
        <f t="shared" si="21"/>
        <v>45839</v>
      </c>
      <c r="H1099" s="26" t="s">
        <v>142</v>
      </c>
      <c r="I1099" s="66" t="s">
        <v>1128</v>
      </c>
      <c r="J1099" s="69" t="s">
        <v>27</v>
      </c>
      <c r="K1099" s="69" t="s">
        <v>132</v>
      </c>
      <c r="L1099" s="69" t="s">
        <v>664</v>
      </c>
      <c r="M1099" s="69" t="s">
        <v>604</v>
      </c>
      <c r="N1099" s="71">
        <v>441</v>
      </c>
      <c r="O1099" s="74">
        <v>0</v>
      </c>
      <c r="P1099" s="175">
        <f t="shared" si="22"/>
        <v>190864.07000000004</v>
      </c>
    </row>
    <row r="1100" spans="1:16" ht="14.25" hidden="1" customHeight="1" outlineLevel="1">
      <c r="A1100" s="64" t="s">
        <v>1</v>
      </c>
      <c r="B1100" s="163" t="s">
        <v>662</v>
      </c>
      <c r="C1100" s="174" t="s">
        <v>647</v>
      </c>
      <c r="D1100" s="68">
        <v>45845</v>
      </c>
      <c r="E1100" s="66">
        <f t="shared" si="19"/>
        <v>7</v>
      </c>
      <c r="F1100" s="66">
        <f t="shared" si="20"/>
        <v>2025</v>
      </c>
      <c r="G1100" s="67">
        <f t="shared" si="21"/>
        <v>45839</v>
      </c>
      <c r="H1100" s="26" t="s">
        <v>142</v>
      </c>
      <c r="I1100" s="66" t="s">
        <v>1128</v>
      </c>
      <c r="J1100" s="69" t="s">
        <v>27</v>
      </c>
      <c r="K1100" s="69" t="s">
        <v>122</v>
      </c>
      <c r="L1100" s="69" t="s">
        <v>664</v>
      </c>
      <c r="M1100" s="69" t="s">
        <v>604</v>
      </c>
      <c r="N1100" s="71">
        <v>819</v>
      </c>
      <c r="O1100" s="74">
        <v>0</v>
      </c>
      <c r="P1100" s="175">
        <f t="shared" si="22"/>
        <v>191683.07000000004</v>
      </c>
    </row>
    <row r="1101" spans="1:16" ht="14.25" hidden="1" customHeight="1" outlineLevel="1">
      <c r="A1101" s="64" t="s">
        <v>1</v>
      </c>
      <c r="B1101" s="163" t="s">
        <v>662</v>
      </c>
      <c r="C1101" s="174" t="s">
        <v>647</v>
      </c>
      <c r="D1101" s="68">
        <v>45845</v>
      </c>
      <c r="E1101" s="66">
        <f t="shared" si="19"/>
        <v>7</v>
      </c>
      <c r="F1101" s="66">
        <f t="shared" si="20"/>
        <v>2025</v>
      </c>
      <c r="G1101" s="67">
        <f t="shared" si="21"/>
        <v>45839</v>
      </c>
      <c r="H1101" s="26" t="s">
        <v>996</v>
      </c>
      <c r="I1101" s="66" t="s">
        <v>1129</v>
      </c>
      <c r="J1101" s="69" t="s">
        <v>27</v>
      </c>
      <c r="K1101" s="69" t="s">
        <v>137</v>
      </c>
      <c r="L1101" s="69" t="s">
        <v>666</v>
      </c>
      <c r="M1101" s="69" t="s">
        <v>604</v>
      </c>
      <c r="N1101" s="71">
        <v>35</v>
      </c>
      <c r="O1101" s="74">
        <v>0</v>
      </c>
      <c r="P1101" s="175">
        <f t="shared" si="22"/>
        <v>191718.07000000004</v>
      </c>
    </row>
    <row r="1102" spans="1:16" ht="14.25" hidden="1" customHeight="1" outlineLevel="1">
      <c r="A1102" s="64" t="s">
        <v>1</v>
      </c>
      <c r="B1102" s="163" t="s">
        <v>662</v>
      </c>
      <c r="C1102" s="174" t="s">
        <v>647</v>
      </c>
      <c r="D1102" s="68">
        <v>45845</v>
      </c>
      <c r="E1102" s="66">
        <f t="shared" si="19"/>
        <v>7</v>
      </c>
      <c r="F1102" s="66">
        <f t="shared" si="20"/>
        <v>2025</v>
      </c>
      <c r="G1102" s="67">
        <f t="shared" si="21"/>
        <v>45839</v>
      </c>
      <c r="H1102" s="26" t="s">
        <v>996</v>
      </c>
      <c r="I1102" s="66" t="s">
        <v>1130</v>
      </c>
      <c r="J1102" s="69" t="s">
        <v>27</v>
      </c>
      <c r="K1102" s="69" t="s">
        <v>137</v>
      </c>
      <c r="L1102" s="69" t="s">
        <v>666</v>
      </c>
      <c r="M1102" s="69" t="s">
        <v>604</v>
      </c>
      <c r="N1102" s="71">
        <v>25</v>
      </c>
      <c r="O1102" s="74">
        <v>0</v>
      </c>
      <c r="P1102" s="175">
        <f t="shared" si="22"/>
        <v>191743.07000000004</v>
      </c>
    </row>
    <row r="1103" spans="1:16" ht="14.25" hidden="1" customHeight="1" outlineLevel="1">
      <c r="A1103" s="64" t="s">
        <v>1</v>
      </c>
      <c r="B1103" s="163" t="s">
        <v>662</v>
      </c>
      <c r="C1103" s="174" t="s">
        <v>647</v>
      </c>
      <c r="D1103" s="68">
        <v>45845</v>
      </c>
      <c r="E1103" s="66">
        <f t="shared" si="19"/>
        <v>7</v>
      </c>
      <c r="F1103" s="66">
        <f t="shared" si="20"/>
        <v>2025</v>
      </c>
      <c r="G1103" s="67">
        <f t="shared" si="21"/>
        <v>45839</v>
      </c>
      <c r="H1103" s="26" t="s">
        <v>996</v>
      </c>
      <c r="I1103" s="66" t="s">
        <v>1131</v>
      </c>
      <c r="J1103" s="69" t="s">
        <v>27</v>
      </c>
      <c r="K1103" s="69" t="s">
        <v>137</v>
      </c>
      <c r="L1103" s="69" t="s">
        <v>666</v>
      </c>
      <c r="M1103" s="69" t="s">
        <v>604</v>
      </c>
      <c r="N1103" s="71">
        <v>50</v>
      </c>
      <c r="O1103" s="74">
        <v>0</v>
      </c>
      <c r="P1103" s="175">
        <f t="shared" si="22"/>
        <v>191793.07000000004</v>
      </c>
    </row>
    <row r="1104" spans="1:16" ht="14.25" hidden="1" customHeight="1" outlineLevel="1">
      <c r="A1104" s="64" t="s">
        <v>1</v>
      </c>
      <c r="B1104" s="163" t="s">
        <v>662</v>
      </c>
      <c r="C1104" s="174" t="s">
        <v>647</v>
      </c>
      <c r="D1104" s="68">
        <v>45845</v>
      </c>
      <c r="E1104" s="66">
        <f t="shared" si="19"/>
        <v>7</v>
      </c>
      <c r="F1104" s="66">
        <f t="shared" si="20"/>
        <v>2025</v>
      </c>
      <c r="G1104" s="67">
        <f t="shared" si="21"/>
        <v>45839</v>
      </c>
      <c r="H1104" s="26" t="s">
        <v>996</v>
      </c>
      <c r="I1104" s="66" t="s">
        <v>1130</v>
      </c>
      <c r="J1104" s="69" t="s">
        <v>27</v>
      </c>
      <c r="K1104" s="69" t="s">
        <v>137</v>
      </c>
      <c r="L1104" s="69" t="s">
        <v>666</v>
      </c>
      <c r="M1104" s="69" t="s">
        <v>604</v>
      </c>
      <c r="N1104" s="71">
        <v>18</v>
      </c>
      <c r="O1104" s="74">
        <v>0</v>
      </c>
      <c r="P1104" s="175">
        <f t="shared" si="22"/>
        <v>191811.07000000004</v>
      </c>
    </row>
    <row r="1105" spans="1:16" ht="14.25" hidden="1" customHeight="1" outlineLevel="1">
      <c r="A1105" s="64" t="s">
        <v>1</v>
      </c>
      <c r="B1105" s="163" t="s">
        <v>662</v>
      </c>
      <c r="C1105" s="174" t="s">
        <v>647</v>
      </c>
      <c r="D1105" s="68">
        <v>45845</v>
      </c>
      <c r="E1105" s="66">
        <f t="shared" si="19"/>
        <v>7</v>
      </c>
      <c r="F1105" s="66">
        <f t="shared" si="20"/>
        <v>2025</v>
      </c>
      <c r="G1105" s="67">
        <f t="shared" si="21"/>
        <v>45839</v>
      </c>
      <c r="H1105" s="26" t="s">
        <v>996</v>
      </c>
      <c r="I1105" s="66" t="s">
        <v>1132</v>
      </c>
      <c r="J1105" s="69" t="s">
        <v>27</v>
      </c>
      <c r="K1105" s="69" t="s">
        <v>137</v>
      </c>
      <c r="L1105" s="69" t="s">
        <v>666</v>
      </c>
      <c r="M1105" s="69" t="s">
        <v>604</v>
      </c>
      <c r="N1105" s="71">
        <v>9</v>
      </c>
      <c r="O1105" s="74">
        <v>0</v>
      </c>
      <c r="P1105" s="175">
        <f t="shared" si="22"/>
        <v>191820.07000000004</v>
      </c>
    </row>
    <row r="1106" spans="1:16" ht="14.25" hidden="1" customHeight="1" outlineLevel="1">
      <c r="A1106" s="64" t="s">
        <v>1</v>
      </c>
      <c r="B1106" s="163" t="s">
        <v>662</v>
      </c>
      <c r="C1106" s="174" t="s">
        <v>647</v>
      </c>
      <c r="D1106" s="68">
        <v>45845</v>
      </c>
      <c r="E1106" s="66">
        <f t="shared" si="19"/>
        <v>7</v>
      </c>
      <c r="F1106" s="66">
        <f t="shared" si="20"/>
        <v>2025</v>
      </c>
      <c r="G1106" s="67">
        <f t="shared" si="21"/>
        <v>45839</v>
      </c>
      <c r="H1106" s="26" t="s">
        <v>996</v>
      </c>
      <c r="I1106" s="66" t="s">
        <v>1133</v>
      </c>
      <c r="J1106" s="69" t="s">
        <v>27</v>
      </c>
      <c r="K1106" s="69" t="s">
        <v>137</v>
      </c>
      <c r="L1106" s="69" t="s">
        <v>666</v>
      </c>
      <c r="M1106" s="69" t="s">
        <v>604</v>
      </c>
      <c r="N1106" s="71">
        <v>100</v>
      </c>
      <c r="O1106" s="74">
        <v>0</v>
      </c>
      <c r="P1106" s="175">
        <f t="shared" si="22"/>
        <v>191920.07000000004</v>
      </c>
    </row>
    <row r="1107" spans="1:16" ht="14.25" hidden="1" customHeight="1" outlineLevel="1">
      <c r="A1107" s="64" t="s">
        <v>1</v>
      </c>
      <c r="B1107" s="163" t="s">
        <v>662</v>
      </c>
      <c r="C1107" s="174" t="s">
        <v>647</v>
      </c>
      <c r="D1107" s="68">
        <v>45845</v>
      </c>
      <c r="E1107" s="66">
        <f t="shared" si="19"/>
        <v>7</v>
      </c>
      <c r="F1107" s="66">
        <f t="shared" si="20"/>
        <v>2025</v>
      </c>
      <c r="G1107" s="67">
        <f t="shared" si="21"/>
        <v>45839</v>
      </c>
      <c r="H1107" s="26" t="s">
        <v>996</v>
      </c>
      <c r="I1107" s="66" t="s">
        <v>1131</v>
      </c>
      <c r="J1107" s="69" t="s">
        <v>27</v>
      </c>
      <c r="K1107" s="69" t="s">
        <v>137</v>
      </c>
      <c r="L1107" s="69" t="s">
        <v>666</v>
      </c>
      <c r="M1107" s="69" t="s">
        <v>604</v>
      </c>
      <c r="N1107" s="71">
        <v>50</v>
      </c>
      <c r="O1107" s="74">
        <v>0</v>
      </c>
      <c r="P1107" s="175">
        <f t="shared" si="22"/>
        <v>191970.07000000004</v>
      </c>
    </row>
    <row r="1108" spans="1:16" ht="14.25" hidden="1" customHeight="1" outlineLevel="1">
      <c r="A1108" s="64" t="s">
        <v>1</v>
      </c>
      <c r="B1108" s="163" t="s">
        <v>662</v>
      </c>
      <c r="C1108" s="174" t="s">
        <v>647</v>
      </c>
      <c r="D1108" s="68">
        <v>45845</v>
      </c>
      <c r="E1108" s="66">
        <f t="shared" si="19"/>
        <v>7</v>
      </c>
      <c r="F1108" s="66">
        <f t="shared" si="20"/>
        <v>2025</v>
      </c>
      <c r="G1108" s="67">
        <f t="shared" si="21"/>
        <v>45839</v>
      </c>
      <c r="H1108" s="26" t="s">
        <v>996</v>
      </c>
      <c r="I1108" s="66" t="s">
        <v>1130</v>
      </c>
      <c r="J1108" s="69" t="s">
        <v>27</v>
      </c>
      <c r="K1108" s="69" t="s">
        <v>137</v>
      </c>
      <c r="L1108" s="69" t="s">
        <v>666</v>
      </c>
      <c r="M1108" s="69" t="s">
        <v>604</v>
      </c>
      <c r="N1108" s="71">
        <v>4</v>
      </c>
      <c r="O1108" s="74">
        <v>0</v>
      </c>
      <c r="P1108" s="175">
        <f t="shared" si="22"/>
        <v>191974.07000000004</v>
      </c>
    </row>
    <row r="1109" spans="1:16" ht="14.25" hidden="1" customHeight="1" outlineLevel="1">
      <c r="A1109" s="64" t="s">
        <v>1</v>
      </c>
      <c r="B1109" s="163" t="s">
        <v>662</v>
      </c>
      <c r="C1109" s="174" t="s">
        <v>647</v>
      </c>
      <c r="D1109" s="68">
        <v>45845</v>
      </c>
      <c r="E1109" s="66">
        <f t="shared" si="19"/>
        <v>7</v>
      </c>
      <c r="F1109" s="66">
        <f t="shared" si="20"/>
        <v>2025</v>
      </c>
      <c r="G1109" s="67">
        <f t="shared" si="21"/>
        <v>45839</v>
      </c>
      <c r="H1109" s="26" t="s">
        <v>996</v>
      </c>
      <c r="I1109" s="66" t="s">
        <v>1134</v>
      </c>
      <c r="J1109" s="69" t="s">
        <v>27</v>
      </c>
      <c r="K1109" s="69" t="s">
        <v>137</v>
      </c>
      <c r="L1109" s="69" t="s">
        <v>666</v>
      </c>
      <c r="M1109" s="69" t="s">
        <v>604</v>
      </c>
      <c r="N1109" s="71">
        <v>19</v>
      </c>
      <c r="O1109" s="74">
        <v>0</v>
      </c>
      <c r="P1109" s="175">
        <f t="shared" si="22"/>
        <v>191993.07000000004</v>
      </c>
    </row>
    <row r="1110" spans="1:16" ht="14.25" hidden="1" customHeight="1" outlineLevel="1">
      <c r="A1110" s="64" t="s">
        <v>1</v>
      </c>
      <c r="B1110" s="163" t="s">
        <v>662</v>
      </c>
      <c r="C1110" s="174" t="s">
        <v>647</v>
      </c>
      <c r="D1110" s="68">
        <v>45845</v>
      </c>
      <c r="E1110" s="66">
        <f t="shared" si="19"/>
        <v>7</v>
      </c>
      <c r="F1110" s="66">
        <f t="shared" si="20"/>
        <v>2025</v>
      </c>
      <c r="G1110" s="67">
        <f t="shared" si="21"/>
        <v>45839</v>
      </c>
      <c r="H1110" s="26" t="s">
        <v>996</v>
      </c>
      <c r="I1110" s="66" t="s">
        <v>1135</v>
      </c>
      <c r="J1110" s="69" t="s">
        <v>27</v>
      </c>
      <c r="K1110" s="69" t="s">
        <v>137</v>
      </c>
      <c r="L1110" s="69" t="s">
        <v>666</v>
      </c>
      <c r="M1110" s="69" t="s">
        <v>604</v>
      </c>
      <c r="N1110" s="71">
        <v>34</v>
      </c>
      <c r="O1110" s="74">
        <v>0</v>
      </c>
      <c r="P1110" s="175">
        <f t="shared" si="22"/>
        <v>192027.07000000004</v>
      </c>
    </row>
    <row r="1111" spans="1:16" ht="14.25" hidden="1" customHeight="1" outlineLevel="1">
      <c r="A1111" s="64" t="s">
        <v>1</v>
      </c>
      <c r="B1111" s="163" t="s">
        <v>662</v>
      </c>
      <c r="C1111" s="174" t="s">
        <v>647</v>
      </c>
      <c r="D1111" s="68">
        <v>45845</v>
      </c>
      <c r="E1111" s="66">
        <f t="shared" si="19"/>
        <v>7</v>
      </c>
      <c r="F1111" s="66">
        <f t="shared" si="20"/>
        <v>2025</v>
      </c>
      <c r="G1111" s="67">
        <f t="shared" si="21"/>
        <v>45839</v>
      </c>
      <c r="H1111" s="26" t="s">
        <v>996</v>
      </c>
      <c r="I1111" s="66" t="s">
        <v>1131</v>
      </c>
      <c r="J1111" s="69" t="s">
        <v>27</v>
      </c>
      <c r="K1111" s="69" t="s">
        <v>137</v>
      </c>
      <c r="L1111" s="69" t="s">
        <v>666</v>
      </c>
      <c r="M1111" s="69" t="s">
        <v>604</v>
      </c>
      <c r="N1111" s="71">
        <v>45</v>
      </c>
      <c r="O1111" s="74">
        <v>0</v>
      </c>
      <c r="P1111" s="175">
        <f t="shared" si="22"/>
        <v>192072.07000000004</v>
      </c>
    </row>
    <row r="1112" spans="1:16" ht="14.25" hidden="1" customHeight="1" outlineLevel="1">
      <c r="A1112" s="64" t="s">
        <v>1</v>
      </c>
      <c r="B1112" s="163" t="s">
        <v>662</v>
      </c>
      <c r="C1112" s="174" t="s">
        <v>647</v>
      </c>
      <c r="D1112" s="68">
        <v>45845</v>
      </c>
      <c r="E1112" s="66">
        <f t="shared" si="19"/>
        <v>7</v>
      </c>
      <c r="F1112" s="66">
        <f t="shared" si="20"/>
        <v>2025</v>
      </c>
      <c r="G1112" s="67">
        <f t="shared" si="21"/>
        <v>45839</v>
      </c>
      <c r="H1112" s="26" t="s">
        <v>996</v>
      </c>
      <c r="I1112" s="66" t="s">
        <v>1131</v>
      </c>
      <c r="J1112" s="69" t="s">
        <v>27</v>
      </c>
      <c r="K1112" s="69" t="s">
        <v>137</v>
      </c>
      <c r="L1112" s="69" t="s">
        <v>666</v>
      </c>
      <c r="M1112" s="69" t="s">
        <v>604</v>
      </c>
      <c r="N1112" s="71">
        <v>60</v>
      </c>
      <c r="O1112" s="74">
        <v>0</v>
      </c>
      <c r="P1112" s="175">
        <f t="shared" si="22"/>
        <v>192132.07000000004</v>
      </c>
    </row>
    <row r="1113" spans="1:16" ht="14.25" hidden="1" customHeight="1" outlineLevel="1">
      <c r="A1113" s="64" t="s">
        <v>1</v>
      </c>
      <c r="B1113" s="163" t="s">
        <v>662</v>
      </c>
      <c r="C1113" s="174" t="s">
        <v>647</v>
      </c>
      <c r="D1113" s="68">
        <v>45845</v>
      </c>
      <c r="E1113" s="66">
        <f t="shared" si="19"/>
        <v>7</v>
      </c>
      <c r="F1113" s="66">
        <f t="shared" si="20"/>
        <v>2025</v>
      </c>
      <c r="G1113" s="67">
        <f t="shared" si="21"/>
        <v>45839</v>
      </c>
      <c r="H1113" s="26" t="s">
        <v>996</v>
      </c>
      <c r="I1113" s="66" t="s">
        <v>1136</v>
      </c>
      <c r="J1113" s="69" t="s">
        <v>27</v>
      </c>
      <c r="K1113" s="69" t="s">
        <v>137</v>
      </c>
      <c r="L1113" s="69" t="s">
        <v>666</v>
      </c>
      <c r="M1113" s="69" t="s">
        <v>604</v>
      </c>
      <c r="N1113" s="71">
        <v>21</v>
      </c>
      <c r="O1113" s="74">
        <v>0</v>
      </c>
      <c r="P1113" s="175">
        <f t="shared" si="22"/>
        <v>192153.07000000004</v>
      </c>
    </row>
    <row r="1114" spans="1:16" ht="14.25" hidden="1" customHeight="1" outlineLevel="1">
      <c r="A1114" s="64" t="s">
        <v>1</v>
      </c>
      <c r="B1114" s="163" t="s">
        <v>662</v>
      </c>
      <c r="C1114" s="174" t="s">
        <v>647</v>
      </c>
      <c r="D1114" s="68">
        <v>45845</v>
      </c>
      <c r="E1114" s="66">
        <f t="shared" si="19"/>
        <v>7</v>
      </c>
      <c r="F1114" s="66">
        <f t="shared" si="20"/>
        <v>2025</v>
      </c>
      <c r="G1114" s="67">
        <f t="shared" si="21"/>
        <v>45839</v>
      </c>
      <c r="H1114" s="26" t="s">
        <v>996</v>
      </c>
      <c r="I1114" s="66" t="s">
        <v>1133</v>
      </c>
      <c r="J1114" s="69" t="s">
        <v>27</v>
      </c>
      <c r="K1114" s="69" t="s">
        <v>137</v>
      </c>
      <c r="L1114" s="69" t="s">
        <v>666</v>
      </c>
      <c r="M1114" s="69" t="s">
        <v>604</v>
      </c>
      <c r="N1114" s="71">
        <v>20</v>
      </c>
      <c r="O1114" s="74">
        <v>0</v>
      </c>
      <c r="P1114" s="175">
        <f t="shared" si="22"/>
        <v>192173.07000000004</v>
      </c>
    </row>
    <row r="1115" spans="1:16" ht="14.25" hidden="1" customHeight="1" outlineLevel="1">
      <c r="A1115" s="64" t="s">
        <v>1</v>
      </c>
      <c r="B1115" s="163" t="s">
        <v>662</v>
      </c>
      <c r="C1115" s="174" t="s">
        <v>647</v>
      </c>
      <c r="D1115" s="68">
        <v>45845</v>
      </c>
      <c r="E1115" s="66">
        <f t="shared" si="19"/>
        <v>7</v>
      </c>
      <c r="F1115" s="66">
        <f t="shared" si="20"/>
        <v>2025</v>
      </c>
      <c r="G1115" s="67">
        <f t="shared" si="21"/>
        <v>45839</v>
      </c>
      <c r="H1115" s="26" t="s">
        <v>996</v>
      </c>
      <c r="I1115" s="66" t="s">
        <v>1137</v>
      </c>
      <c r="J1115" s="69" t="s">
        <v>27</v>
      </c>
      <c r="K1115" s="69" t="s">
        <v>137</v>
      </c>
      <c r="L1115" s="69" t="s">
        <v>666</v>
      </c>
      <c r="M1115" s="69" t="s">
        <v>604</v>
      </c>
      <c r="N1115" s="71">
        <v>5</v>
      </c>
      <c r="O1115" s="74">
        <v>0</v>
      </c>
      <c r="P1115" s="175">
        <f t="shared" si="22"/>
        <v>192178.07000000004</v>
      </c>
    </row>
    <row r="1116" spans="1:16" ht="14.25" hidden="1" customHeight="1" outlineLevel="1">
      <c r="A1116" s="64" t="s">
        <v>1</v>
      </c>
      <c r="B1116" s="163" t="s">
        <v>662</v>
      </c>
      <c r="C1116" s="174" t="s">
        <v>647</v>
      </c>
      <c r="D1116" s="68">
        <v>45845</v>
      </c>
      <c r="E1116" s="66">
        <f t="shared" si="19"/>
        <v>7</v>
      </c>
      <c r="F1116" s="66">
        <f t="shared" si="20"/>
        <v>2025</v>
      </c>
      <c r="G1116" s="67">
        <f t="shared" si="21"/>
        <v>45839</v>
      </c>
      <c r="H1116" s="26" t="s">
        <v>996</v>
      </c>
      <c r="I1116" s="66" t="s">
        <v>1138</v>
      </c>
      <c r="J1116" s="69" t="s">
        <v>27</v>
      </c>
      <c r="K1116" s="69" t="s">
        <v>137</v>
      </c>
      <c r="L1116" s="69" t="s">
        <v>666</v>
      </c>
      <c r="M1116" s="69" t="s">
        <v>604</v>
      </c>
      <c r="N1116" s="71">
        <v>18</v>
      </c>
      <c r="O1116" s="74">
        <v>0</v>
      </c>
      <c r="P1116" s="175">
        <f t="shared" si="22"/>
        <v>192196.07000000004</v>
      </c>
    </row>
    <row r="1117" spans="1:16" ht="14.25" hidden="1" customHeight="1" outlineLevel="1">
      <c r="A1117" s="64" t="s">
        <v>1</v>
      </c>
      <c r="B1117" s="163" t="s">
        <v>662</v>
      </c>
      <c r="C1117" s="174" t="s">
        <v>647</v>
      </c>
      <c r="D1117" s="68">
        <v>45845</v>
      </c>
      <c r="E1117" s="66">
        <f t="shared" si="19"/>
        <v>7</v>
      </c>
      <c r="F1117" s="66">
        <f t="shared" si="20"/>
        <v>2025</v>
      </c>
      <c r="G1117" s="67">
        <f t="shared" si="21"/>
        <v>45839</v>
      </c>
      <c r="H1117" s="26" t="s">
        <v>996</v>
      </c>
      <c r="I1117" s="66" t="s">
        <v>1139</v>
      </c>
      <c r="J1117" s="69" t="s">
        <v>27</v>
      </c>
      <c r="K1117" s="69" t="s">
        <v>137</v>
      </c>
      <c r="L1117" s="69" t="s">
        <v>666</v>
      </c>
      <c r="M1117" s="69" t="s">
        <v>604</v>
      </c>
      <c r="N1117" s="71">
        <v>60</v>
      </c>
      <c r="O1117" s="74">
        <v>0</v>
      </c>
      <c r="P1117" s="175">
        <f t="shared" si="22"/>
        <v>192256.07000000004</v>
      </c>
    </row>
    <row r="1118" spans="1:16" ht="14.25" hidden="1" customHeight="1" outlineLevel="1">
      <c r="A1118" s="64" t="s">
        <v>1</v>
      </c>
      <c r="B1118" s="163" t="s">
        <v>662</v>
      </c>
      <c r="C1118" s="174" t="s">
        <v>647</v>
      </c>
      <c r="D1118" s="68">
        <v>45845</v>
      </c>
      <c r="E1118" s="66">
        <f t="shared" si="19"/>
        <v>7</v>
      </c>
      <c r="F1118" s="66">
        <f t="shared" si="20"/>
        <v>2025</v>
      </c>
      <c r="G1118" s="67">
        <f t="shared" si="21"/>
        <v>45839</v>
      </c>
      <c r="H1118" s="26" t="s">
        <v>996</v>
      </c>
      <c r="I1118" s="66" t="s">
        <v>1140</v>
      </c>
      <c r="J1118" s="69" t="s">
        <v>27</v>
      </c>
      <c r="K1118" s="69" t="s">
        <v>137</v>
      </c>
      <c r="L1118" s="69" t="s">
        <v>666</v>
      </c>
      <c r="M1118" s="69" t="s">
        <v>604</v>
      </c>
      <c r="N1118" s="71">
        <v>33</v>
      </c>
      <c r="O1118" s="74">
        <v>0</v>
      </c>
      <c r="P1118" s="175">
        <f t="shared" si="22"/>
        <v>192289.07000000004</v>
      </c>
    </row>
    <row r="1119" spans="1:16" ht="14.25" hidden="1" customHeight="1" outlineLevel="1">
      <c r="A1119" s="64" t="s">
        <v>1</v>
      </c>
      <c r="B1119" s="163" t="s">
        <v>662</v>
      </c>
      <c r="C1119" s="174" t="s">
        <v>647</v>
      </c>
      <c r="D1119" s="68">
        <v>45845</v>
      </c>
      <c r="E1119" s="66">
        <f t="shared" si="19"/>
        <v>7</v>
      </c>
      <c r="F1119" s="66">
        <f t="shared" si="20"/>
        <v>2025</v>
      </c>
      <c r="G1119" s="67">
        <f t="shared" si="21"/>
        <v>45839</v>
      </c>
      <c r="H1119" s="26" t="s">
        <v>996</v>
      </c>
      <c r="I1119" s="66" t="s">
        <v>1141</v>
      </c>
      <c r="J1119" s="69" t="s">
        <v>27</v>
      </c>
      <c r="K1119" s="69" t="s">
        <v>137</v>
      </c>
      <c r="L1119" s="69" t="s">
        <v>666</v>
      </c>
      <c r="M1119" s="69" t="s">
        <v>604</v>
      </c>
      <c r="N1119" s="71">
        <v>28</v>
      </c>
      <c r="O1119" s="74">
        <v>0</v>
      </c>
      <c r="P1119" s="175">
        <f t="shared" si="22"/>
        <v>192317.07000000004</v>
      </c>
    </row>
    <row r="1120" spans="1:16" ht="14.25" hidden="1" customHeight="1" outlineLevel="1">
      <c r="A1120" s="64" t="s">
        <v>1</v>
      </c>
      <c r="B1120" s="163" t="s">
        <v>662</v>
      </c>
      <c r="C1120" s="174" t="s">
        <v>647</v>
      </c>
      <c r="D1120" s="68">
        <v>45845</v>
      </c>
      <c r="E1120" s="66">
        <f t="shared" si="19"/>
        <v>7</v>
      </c>
      <c r="F1120" s="66">
        <f t="shared" si="20"/>
        <v>2025</v>
      </c>
      <c r="G1120" s="67">
        <f t="shared" si="21"/>
        <v>45839</v>
      </c>
      <c r="H1120" s="26" t="s">
        <v>996</v>
      </c>
      <c r="I1120" s="66" t="s">
        <v>1142</v>
      </c>
      <c r="J1120" s="69" t="s">
        <v>27</v>
      </c>
      <c r="K1120" s="69" t="s">
        <v>137</v>
      </c>
      <c r="L1120" s="69" t="s">
        <v>666</v>
      </c>
      <c r="M1120" s="69" t="s">
        <v>604</v>
      </c>
      <c r="N1120" s="71">
        <v>24</v>
      </c>
      <c r="O1120" s="74">
        <v>0</v>
      </c>
      <c r="P1120" s="175">
        <f t="shared" si="22"/>
        <v>192341.07000000004</v>
      </c>
    </row>
    <row r="1121" spans="1:16" ht="14.25" hidden="1" customHeight="1" outlineLevel="1">
      <c r="A1121" s="64" t="s">
        <v>1</v>
      </c>
      <c r="B1121" s="163" t="s">
        <v>662</v>
      </c>
      <c r="C1121" s="174" t="s">
        <v>647</v>
      </c>
      <c r="D1121" s="68">
        <v>45845</v>
      </c>
      <c r="E1121" s="66">
        <f t="shared" si="19"/>
        <v>7</v>
      </c>
      <c r="F1121" s="66">
        <f t="shared" si="20"/>
        <v>2025</v>
      </c>
      <c r="G1121" s="67">
        <f t="shared" si="21"/>
        <v>45839</v>
      </c>
      <c r="H1121" s="26" t="s">
        <v>996</v>
      </c>
      <c r="I1121" s="66" t="s">
        <v>1143</v>
      </c>
      <c r="J1121" s="69" t="s">
        <v>27</v>
      </c>
      <c r="K1121" s="69" t="s">
        <v>137</v>
      </c>
      <c r="L1121" s="69" t="s">
        <v>666</v>
      </c>
      <c r="M1121" s="69" t="s">
        <v>604</v>
      </c>
      <c r="N1121" s="71">
        <v>100</v>
      </c>
      <c r="O1121" s="74">
        <v>0</v>
      </c>
      <c r="P1121" s="175">
        <f t="shared" si="22"/>
        <v>192441.07000000004</v>
      </c>
    </row>
    <row r="1122" spans="1:16" ht="14.25" hidden="1" customHeight="1" outlineLevel="1">
      <c r="A1122" s="64" t="s">
        <v>1</v>
      </c>
      <c r="B1122" s="163" t="s">
        <v>662</v>
      </c>
      <c r="C1122" s="174" t="s">
        <v>647</v>
      </c>
      <c r="D1122" s="68">
        <v>45845</v>
      </c>
      <c r="E1122" s="66">
        <f t="shared" si="19"/>
        <v>7</v>
      </c>
      <c r="F1122" s="66">
        <f t="shared" si="20"/>
        <v>2025</v>
      </c>
      <c r="G1122" s="67">
        <f t="shared" si="21"/>
        <v>45839</v>
      </c>
      <c r="H1122" s="26" t="s">
        <v>996</v>
      </c>
      <c r="I1122" s="66" t="s">
        <v>1144</v>
      </c>
      <c r="J1122" s="69" t="s">
        <v>27</v>
      </c>
      <c r="K1122" s="69" t="s">
        <v>137</v>
      </c>
      <c r="L1122" s="69" t="s">
        <v>666</v>
      </c>
      <c r="M1122" s="69" t="s">
        <v>604</v>
      </c>
      <c r="N1122" s="71">
        <v>14</v>
      </c>
      <c r="O1122" s="74">
        <v>0</v>
      </c>
      <c r="P1122" s="175">
        <f t="shared" si="22"/>
        <v>192455.07000000004</v>
      </c>
    </row>
    <row r="1123" spans="1:16" ht="14.25" hidden="1" customHeight="1" outlineLevel="1">
      <c r="A1123" s="64" t="s">
        <v>1</v>
      </c>
      <c r="B1123" s="163" t="s">
        <v>662</v>
      </c>
      <c r="C1123" s="174" t="s">
        <v>647</v>
      </c>
      <c r="D1123" s="68">
        <v>45845</v>
      </c>
      <c r="E1123" s="66">
        <f t="shared" si="19"/>
        <v>7</v>
      </c>
      <c r="F1123" s="66">
        <f t="shared" si="20"/>
        <v>2025</v>
      </c>
      <c r="G1123" s="67">
        <f t="shared" si="21"/>
        <v>45839</v>
      </c>
      <c r="H1123" s="26" t="s">
        <v>996</v>
      </c>
      <c r="I1123" s="66" t="s">
        <v>1145</v>
      </c>
      <c r="J1123" s="69" t="s">
        <v>27</v>
      </c>
      <c r="K1123" s="69" t="s">
        <v>137</v>
      </c>
      <c r="L1123" s="69" t="s">
        <v>666</v>
      </c>
      <c r="M1123" s="69" t="s">
        <v>604</v>
      </c>
      <c r="N1123" s="71">
        <v>20</v>
      </c>
      <c r="O1123" s="74">
        <v>0</v>
      </c>
      <c r="P1123" s="175">
        <f t="shared" si="22"/>
        <v>192475.07000000004</v>
      </c>
    </row>
    <row r="1124" spans="1:16" ht="14.25" hidden="1" customHeight="1" outlineLevel="1">
      <c r="A1124" s="64" t="s">
        <v>1</v>
      </c>
      <c r="B1124" s="163" t="s">
        <v>662</v>
      </c>
      <c r="C1124" s="174" t="s">
        <v>647</v>
      </c>
      <c r="D1124" s="68">
        <v>45845</v>
      </c>
      <c r="E1124" s="66">
        <f t="shared" si="19"/>
        <v>7</v>
      </c>
      <c r="F1124" s="66">
        <f t="shared" si="20"/>
        <v>2025</v>
      </c>
      <c r="G1124" s="67">
        <f t="shared" si="21"/>
        <v>45839</v>
      </c>
      <c r="H1124" s="26" t="s">
        <v>996</v>
      </c>
      <c r="I1124" s="66" t="s">
        <v>1146</v>
      </c>
      <c r="J1124" s="69" t="s">
        <v>27</v>
      </c>
      <c r="K1124" s="69" t="s">
        <v>137</v>
      </c>
      <c r="L1124" s="69" t="s">
        <v>666</v>
      </c>
      <c r="M1124" s="69" t="s">
        <v>604</v>
      </c>
      <c r="N1124" s="71">
        <v>145</v>
      </c>
      <c r="O1124" s="74">
        <v>0</v>
      </c>
      <c r="P1124" s="175">
        <f t="shared" si="22"/>
        <v>192620.07000000004</v>
      </c>
    </row>
    <row r="1125" spans="1:16" ht="14.25" hidden="1" customHeight="1" outlineLevel="1">
      <c r="A1125" s="64" t="s">
        <v>1</v>
      </c>
      <c r="B1125" s="163" t="s">
        <v>662</v>
      </c>
      <c r="C1125" s="174" t="s">
        <v>647</v>
      </c>
      <c r="D1125" s="68">
        <v>45845</v>
      </c>
      <c r="E1125" s="66">
        <f t="shared" si="19"/>
        <v>7</v>
      </c>
      <c r="F1125" s="66">
        <f t="shared" si="20"/>
        <v>2025</v>
      </c>
      <c r="G1125" s="67">
        <f t="shared" si="21"/>
        <v>45839</v>
      </c>
      <c r="H1125" s="26" t="s">
        <v>996</v>
      </c>
      <c r="I1125" s="66" t="s">
        <v>1147</v>
      </c>
      <c r="J1125" s="69" t="s">
        <v>27</v>
      </c>
      <c r="K1125" s="69" t="s">
        <v>137</v>
      </c>
      <c r="L1125" s="69" t="s">
        <v>666</v>
      </c>
      <c r="M1125" s="69" t="s">
        <v>604</v>
      </c>
      <c r="N1125" s="71">
        <v>25</v>
      </c>
      <c r="O1125" s="74">
        <v>0</v>
      </c>
      <c r="P1125" s="175">
        <f t="shared" si="22"/>
        <v>192645.07000000004</v>
      </c>
    </row>
    <row r="1126" spans="1:16" ht="14.25" hidden="1" customHeight="1" outlineLevel="1">
      <c r="A1126" s="64" t="s">
        <v>1</v>
      </c>
      <c r="B1126" s="163" t="s">
        <v>662</v>
      </c>
      <c r="C1126" s="174" t="s">
        <v>647</v>
      </c>
      <c r="D1126" s="68">
        <v>45845</v>
      </c>
      <c r="E1126" s="66">
        <f t="shared" si="19"/>
        <v>7</v>
      </c>
      <c r="F1126" s="66">
        <f t="shared" si="20"/>
        <v>2025</v>
      </c>
      <c r="G1126" s="67">
        <f t="shared" si="21"/>
        <v>45839</v>
      </c>
      <c r="H1126" s="26" t="s">
        <v>996</v>
      </c>
      <c r="I1126" s="66" t="s">
        <v>1148</v>
      </c>
      <c r="J1126" s="69" t="s">
        <v>27</v>
      </c>
      <c r="K1126" s="69" t="s">
        <v>137</v>
      </c>
      <c r="L1126" s="69" t="s">
        <v>666</v>
      </c>
      <c r="M1126" s="69" t="s">
        <v>604</v>
      </c>
      <c r="N1126" s="71">
        <v>25</v>
      </c>
      <c r="O1126" s="74">
        <v>0</v>
      </c>
      <c r="P1126" s="175">
        <f t="shared" si="22"/>
        <v>192670.07000000004</v>
      </c>
    </row>
    <row r="1127" spans="1:16" ht="14.25" hidden="1" customHeight="1" outlineLevel="1">
      <c r="A1127" s="64" t="s">
        <v>1</v>
      </c>
      <c r="B1127" s="163" t="s">
        <v>662</v>
      </c>
      <c r="C1127" s="174" t="s">
        <v>647</v>
      </c>
      <c r="D1127" s="68">
        <v>45845</v>
      </c>
      <c r="E1127" s="66">
        <f t="shared" si="19"/>
        <v>7</v>
      </c>
      <c r="F1127" s="66">
        <f t="shared" si="20"/>
        <v>2025</v>
      </c>
      <c r="G1127" s="67">
        <f t="shared" si="21"/>
        <v>45839</v>
      </c>
      <c r="H1127" s="26" t="s">
        <v>996</v>
      </c>
      <c r="I1127" s="66" t="s">
        <v>1149</v>
      </c>
      <c r="J1127" s="69" t="s">
        <v>27</v>
      </c>
      <c r="K1127" s="69" t="s">
        <v>137</v>
      </c>
      <c r="L1127" s="69" t="s">
        <v>666</v>
      </c>
      <c r="M1127" s="69" t="s">
        <v>604</v>
      </c>
      <c r="N1127" s="71">
        <v>25</v>
      </c>
      <c r="O1127" s="74">
        <v>0</v>
      </c>
      <c r="P1127" s="175">
        <f t="shared" si="22"/>
        <v>192695.07000000004</v>
      </c>
    </row>
    <row r="1128" spans="1:16" ht="14.25" hidden="1" customHeight="1" outlineLevel="1">
      <c r="A1128" s="64" t="s">
        <v>1</v>
      </c>
      <c r="B1128" s="163" t="s">
        <v>662</v>
      </c>
      <c r="C1128" s="174" t="s">
        <v>647</v>
      </c>
      <c r="D1128" s="68">
        <v>45845</v>
      </c>
      <c r="E1128" s="66">
        <f t="shared" si="19"/>
        <v>7</v>
      </c>
      <c r="F1128" s="66">
        <f t="shared" si="20"/>
        <v>2025</v>
      </c>
      <c r="G1128" s="67">
        <f t="shared" si="21"/>
        <v>45839</v>
      </c>
      <c r="H1128" s="26" t="s">
        <v>996</v>
      </c>
      <c r="I1128" s="66" t="s">
        <v>1150</v>
      </c>
      <c r="J1128" s="69" t="s">
        <v>27</v>
      </c>
      <c r="K1128" s="69" t="s">
        <v>137</v>
      </c>
      <c r="L1128" s="69" t="s">
        <v>666</v>
      </c>
      <c r="M1128" s="69" t="s">
        <v>604</v>
      </c>
      <c r="N1128" s="71">
        <v>26</v>
      </c>
      <c r="O1128" s="74">
        <v>0</v>
      </c>
      <c r="P1128" s="175">
        <f t="shared" si="22"/>
        <v>192721.07000000004</v>
      </c>
    </row>
    <row r="1129" spans="1:16" ht="14.25" hidden="1" customHeight="1" outlineLevel="1">
      <c r="A1129" s="64" t="s">
        <v>1</v>
      </c>
      <c r="B1129" s="163" t="s">
        <v>662</v>
      </c>
      <c r="C1129" s="174" t="s">
        <v>647</v>
      </c>
      <c r="D1129" s="68">
        <v>45845</v>
      </c>
      <c r="E1129" s="66">
        <f t="shared" si="19"/>
        <v>7</v>
      </c>
      <c r="F1129" s="66">
        <f t="shared" si="20"/>
        <v>2025</v>
      </c>
      <c r="G1129" s="67">
        <f t="shared" si="21"/>
        <v>45839</v>
      </c>
      <c r="H1129" s="26" t="s">
        <v>996</v>
      </c>
      <c r="I1129" s="66" t="s">
        <v>1151</v>
      </c>
      <c r="J1129" s="69" t="s">
        <v>27</v>
      </c>
      <c r="K1129" s="69" t="s">
        <v>137</v>
      </c>
      <c r="L1129" s="69" t="s">
        <v>666</v>
      </c>
      <c r="M1129" s="69" t="s">
        <v>604</v>
      </c>
      <c r="N1129" s="71">
        <v>20</v>
      </c>
      <c r="O1129" s="74">
        <v>0</v>
      </c>
      <c r="P1129" s="175">
        <f t="shared" si="22"/>
        <v>192741.07000000004</v>
      </c>
    </row>
    <row r="1130" spans="1:16" ht="14.25" hidden="1" customHeight="1" outlineLevel="1">
      <c r="A1130" s="64" t="s">
        <v>1</v>
      </c>
      <c r="B1130" s="163" t="s">
        <v>662</v>
      </c>
      <c r="C1130" s="174" t="s">
        <v>647</v>
      </c>
      <c r="D1130" s="68">
        <v>45845</v>
      </c>
      <c r="E1130" s="66">
        <f t="shared" si="19"/>
        <v>7</v>
      </c>
      <c r="F1130" s="66">
        <f t="shared" si="20"/>
        <v>2025</v>
      </c>
      <c r="G1130" s="67">
        <f t="shared" si="21"/>
        <v>45839</v>
      </c>
      <c r="H1130" s="26" t="s">
        <v>996</v>
      </c>
      <c r="I1130" s="66" t="s">
        <v>1152</v>
      </c>
      <c r="J1130" s="69" t="s">
        <v>27</v>
      </c>
      <c r="K1130" s="69" t="s">
        <v>137</v>
      </c>
      <c r="L1130" s="69" t="s">
        <v>666</v>
      </c>
      <c r="M1130" s="69" t="s">
        <v>604</v>
      </c>
      <c r="N1130" s="71">
        <v>45</v>
      </c>
      <c r="O1130" s="74">
        <v>0</v>
      </c>
      <c r="P1130" s="175">
        <f t="shared" si="22"/>
        <v>192786.07000000004</v>
      </c>
    </row>
    <row r="1131" spans="1:16" ht="14.25" hidden="1" customHeight="1" outlineLevel="1">
      <c r="A1131" s="64" t="s">
        <v>1</v>
      </c>
      <c r="B1131" s="163" t="s">
        <v>662</v>
      </c>
      <c r="C1131" s="174" t="s">
        <v>647</v>
      </c>
      <c r="D1131" s="68">
        <v>45845</v>
      </c>
      <c r="E1131" s="66">
        <f t="shared" si="19"/>
        <v>7</v>
      </c>
      <c r="F1131" s="66">
        <f t="shared" si="20"/>
        <v>2025</v>
      </c>
      <c r="G1131" s="67">
        <f t="shared" si="21"/>
        <v>45839</v>
      </c>
      <c r="H1131" s="26" t="s">
        <v>996</v>
      </c>
      <c r="I1131" s="66" t="s">
        <v>1153</v>
      </c>
      <c r="J1131" s="69" t="s">
        <v>27</v>
      </c>
      <c r="K1131" s="69" t="s">
        <v>137</v>
      </c>
      <c r="L1131" s="69" t="s">
        <v>666</v>
      </c>
      <c r="M1131" s="69" t="s">
        <v>604</v>
      </c>
      <c r="N1131" s="71">
        <v>8</v>
      </c>
      <c r="O1131" s="74">
        <v>0</v>
      </c>
      <c r="P1131" s="175">
        <f t="shared" si="22"/>
        <v>192794.07000000004</v>
      </c>
    </row>
    <row r="1132" spans="1:16" ht="14.25" hidden="1" customHeight="1" outlineLevel="1">
      <c r="A1132" s="64" t="s">
        <v>1</v>
      </c>
      <c r="B1132" s="163" t="s">
        <v>662</v>
      </c>
      <c r="C1132" s="174" t="s">
        <v>647</v>
      </c>
      <c r="D1132" s="68">
        <v>45845</v>
      </c>
      <c r="E1132" s="66">
        <f t="shared" si="19"/>
        <v>7</v>
      </c>
      <c r="F1132" s="66">
        <f t="shared" si="20"/>
        <v>2025</v>
      </c>
      <c r="G1132" s="67">
        <f t="shared" si="21"/>
        <v>45839</v>
      </c>
      <c r="H1132" s="26" t="s">
        <v>996</v>
      </c>
      <c r="I1132" s="66" t="s">
        <v>1154</v>
      </c>
      <c r="J1132" s="69" t="s">
        <v>27</v>
      </c>
      <c r="K1132" s="69" t="s">
        <v>137</v>
      </c>
      <c r="L1132" s="69" t="s">
        <v>666</v>
      </c>
      <c r="M1132" s="69" t="s">
        <v>604</v>
      </c>
      <c r="N1132" s="71">
        <v>20</v>
      </c>
      <c r="O1132" s="74">
        <v>0</v>
      </c>
      <c r="P1132" s="175">
        <f t="shared" si="22"/>
        <v>192814.07000000004</v>
      </c>
    </row>
    <row r="1133" spans="1:16" ht="14.25" hidden="1" customHeight="1" outlineLevel="1">
      <c r="A1133" s="64" t="s">
        <v>1</v>
      </c>
      <c r="B1133" s="163" t="s">
        <v>662</v>
      </c>
      <c r="C1133" s="174" t="s">
        <v>647</v>
      </c>
      <c r="D1133" s="68">
        <v>45845</v>
      </c>
      <c r="E1133" s="66">
        <f t="shared" si="19"/>
        <v>7</v>
      </c>
      <c r="F1133" s="66">
        <f t="shared" si="20"/>
        <v>2025</v>
      </c>
      <c r="G1133" s="67">
        <f t="shared" si="21"/>
        <v>45839</v>
      </c>
      <c r="H1133" s="26" t="s">
        <v>996</v>
      </c>
      <c r="I1133" s="66" t="s">
        <v>1143</v>
      </c>
      <c r="J1133" s="69" t="s">
        <v>27</v>
      </c>
      <c r="K1133" s="69" t="s">
        <v>137</v>
      </c>
      <c r="L1133" s="69" t="s">
        <v>666</v>
      </c>
      <c r="M1133" s="69" t="s">
        <v>604</v>
      </c>
      <c r="N1133" s="71">
        <v>40</v>
      </c>
      <c r="O1133" s="74">
        <v>0</v>
      </c>
      <c r="P1133" s="175">
        <f t="shared" si="22"/>
        <v>192854.07000000004</v>
      </c>
    </row>
    <row r="1134" spans="1:16" ht="14.25" hidden="1" customHeight="1" outlineLevel="1">
      <c r="A1134" s="64" t="s">
        <v>1</v>
      </c>
      <c r="B1134" s="163" t="s">
        <v>662</v>
      </c>
      <c r="C1134" s="174" t="s">
        <v>647</v>
      </c>
      <c r="D1134" s="68">
        <v>45845</v>
      </c>
      <c r="E1134" s="66">
        <f t="shared" si="19"/>
        <v>7</v>
      </c>
      <c r="F1134" s="66">
        <f t="shared" si="20"/>
        <v>2025</v>
      </c>
      <c r="G1134" s="67">
        <f t="shared" si="21"/>
        <v>45839</v>
      </c>
      <c r="H1134" s="26" t="s">
        <v>996</v>
      </c>
      <c r="I1134" s="66" t="s">
        <v>1147</v>
      </c>
      <c r="J1134" s="69" t="s">
        <v>27</v>
      </c>
      <c r="K1134" s="69" t="s">
        <v>137</v>
      </c>
      <c r="L1134" s="69" t="s">
        <v>666</v>
      </c>
      <c r="M1134" s="69" t="s">
        <v>604</v>
      </c>
      <c r="N1134" s="71">
        <v>14</v>
      </c>
      <c r="O1134" s="74">
        <v>0</v>
      </c>
      <c r="P1134" s="175">
        <f t="shared" si="22"/>
        <v>192868.07000000004</v>
      </c>
    </row>
    <row r="1135" spans="1:16" ht="14.25" hidden="1" customHeight="1" outlineLevel="1">
      <c r="A1135" s="64" t="s">
        <v>1</v>
      </c>
      <c r="B1135" s="163" t="s">
        <v>662</v>
      </c>
      <c r="C1135" s="174" t="s">
        <v>647</v>
      </c>
      <c r="D1135" s="68">
        <v>45845</v>
      </c>
      <c r="E1135" s="66">
        <f t="shared" si="19"/>
        <v>7</v>
      </c>
      <c r="F1135" s="66">
        <f t="shared" si="20"/>
        <v>2025</v>
      </c>
      <c r="G1135" s="67">
        <f t="shared" si="21"/>
        <v>45839</v>
      </c>
      <c r="H1135" s="26" t="s">
        <v>996</v>
      </c>
      <c r="I1135" s="66" t="s">
        <v>1155</v>
      </c>
      <c r="J1135" s="69" t="s">
        <v>27</v>
      </c>
      <c r="K1135" s="69" t="s">
        <v>137</v>
      </c>
      <c r="L1135" s="69" t="s">
        <v>666</v>
      </c>
      <c r="M1135" s="69" t="s">
        <v>604</v>
      </c>
      <c r="N1135" s="71">
        <v>51</v>
      </c>
      <c r="O1135" s="74">
        <v>0</v>
      </c>
      <c r="P1135" s="175">
        <f t="shared" si="22"/>
        <v>192919.07000000004</v>
      </c>
    </row>
    <row r="1136" spans="1:16" ht="14.25" hidden="1" customHeight="1" outlineLevel="1">
      <c r="A1136" s="64" t="s">
        <v>1</v>
      </c>
      <c r="B1136" s="163" t="s">
        <v>662</v>
      </c>
      <c r="C1136" s="174" t="s">
        <v>647</v>
      </c>
      <c r="D1136" s="68">
        <v>45845</v>
      </c>
      <c r="E1136" s="66">
        <f t="shared" si="19"/>
        <v>7</v>
      </c>
      <c r="F1136" s="66">
        <f t="shared" si="20"/>
        <v>2025</v>
      </c>
      <c r="G1136" s="67">
        <f t="shared" si="21"/>
        <v>45839</v>
      </c>
      <c r="H1136" s="26" t="s">
        <v>996</v>
      </c>
      <c r="I1136" s="66" t="s">
        <v>1156</v>
      </c>
      <c r="J1136" s="69" t="s">
        <v>27</v>
      </c>
      <c r="K1136" s="69" t="s">
        <v>137</v>
      </c>
      <c r="L1136" s="69" t="s">
        <v>666</v>
      </c>
      <c r="M1136" s="69" t="s">
        <v>604</v>
      </c>
      <c r="N1136" s="71">
        <v>30</v>
      </c>
      <c r="O1136" s="74">
        <v>0</v>
      </c>
      <c r="P1136" s="175">
        <f t="shared" si="22"/>
        <v>192949.07000000004</v>
      </c>
    </row>
    <row r="1137" spans="1:16" ht="14.25" hidden="1" customHeight="1" outlineLevel="1">
      <c r="A1137" s="64" t="s">
        <v>1</v>
      </c>
      <c r="B1137" s="163" t="s">
        <v>662</v>
      </c>
      <c r="C1137" s="174" t="s">
        <v>647</v>
      </c>
      <c r="D1137" s="68">
        <v>45845</v>
      </c>
      <c r="E1137" s="66">
        <f t="shared" si="19"/>
        <v>7</v>
      </c>
      <c r="F1137" s="66">
        <f t="shared" si="20"/>
        <v>2025</v>
      </c>
      <c r="G1137" s="67">
        <f t="shared" si="21"/>
        <v>45839</v>
      </c>
      <c r="H1137" s="26" t="s">
        <v>996</v>
      </c>
      <c r="I1137" s="66" t="s">
        <v>1157</v>
      </c>
      <c r="J1137" s="69" t="s">
        <v>27</v>
      </c>
      <c r="K1137" s="69" t="s">
        <v>137</v>
      </c>
      <c r="L1137" s="69" t="s">
        <v>666</v>
      </c>
      <c r="M1137" s="69" t="s">
        <v>604</v>
      </c>
      <c r="N1137" s="71">
        <v>24</v>
      </c>
      <c r="O1137" s="74">
        <v>0</v>
      </c>
      <c r="P1137" s="175">
        <f t="shared" si="22"/>
        <v>192973.07000000004</v>
      </c>
    </row>
    <row r="1138" spans="1:16" ht="14.25" hidden="1" customHeight="1" outlineLevel="1">
      <c r="A1138" s="64" t="s">
        <v>1</v>
      </c>
      <c r="B1138" s="163" t="s">
        <v>662</v>
      </c>
      <c r="C1138" s="174" t="s">
        <v>647</v>
      </c>
      <c r="D1138" s="68">
        <v>45845</v>
      </c>
      <c r="E1138" s="66">
        <f t="shared" si="19"/>
        <v>7</v>
      </c>
      <c r="F1138" s="66">
        <f t="shared" si="20"/>
        <v>2025</v>
      </c>
      <c r="G1138" s="67">
        <f t="shared" si="21"/>
        <v>45839</v>
      </c>
      <c r="H1138" s="26" t="s">
        <v>996</v>
      </c>
      <c r="I1138" s="66" t="s">
        <v>1158</v>
      </c>
      <c r="J1138" s="69" t="s">
        <v>27</v>
      </c>
      <c r="K1138" s="69" t="s">
        <v>137</v>
      </c>
      <c r="L1138" s="69" t="s">
        <v>666</v>
      </c>
      <c r="M1138" s="69" t="s">
        <v>604</v>
      </c>
      <c r="N1138" s="71">
        <v>111</v>
      </c>
      <c r="O1138" s="74">
        <v>0</v>
      </c>
      <c r="P1138" s="175">
        <f t="shared" si="22"/>
        <v>193084.07000000004</v>
      </c>
    </row>
    <row r="1139" spans="1:16" ht="14.25" hidden="1" customHeight="1" outlineLevel="1">
      <c r="A1139" s="64" t="s">
        <v>1</v>
      </c>
      <c r="B1139" s="163" t="s">
        <v>662</v>
      </c>
      <c r="C1139" s="174" t="s">
        <v>647</v>
      </c>
      <c r="D1139" s="68">
        <v>45845</v>
      </c>
      <c r="E1139" s="66">
        <f t="shared" si="19"/>
        <v>7</v>
      </c>
      <c r="F1139" s="66">
        <f t="shared" si="20"/>
        <v>2025</v>
      </c>
      <c r="G1139" s="67">
        <f t="shared" si="21"/>
        <v>45839</v>
      </c>
      <c r="H1139" s="26" t="s">
        <v>996</v>
      </c>
      <c r="I1139" s="66" t="s">
        <v>1159</v>
      </c>
      <c r="J1139" s="69" t="s">
        <v>27</v>
      </c>
      <c r="K1139" s="69" t="s">
        <v>137</v>
      </c>
      <c r="L1139" s="69" t="s">
        <v>666</v>
      </c>
      <c r="M1139" s="69" t="s">
        <v>604</v>
      </c>
      <c r="N1139" s="71">
        <v>22</v>
      </c>
      <c r="O1139" s="74">
        <v>0</v>
      </c>
      <c r="P1139" s="175">
        <f t="shared" si="22"/>
        <v>193106.07000000004</v>
      </c>
    </row>
    <row r="1140" spans="1:16" ht="14.25" hidden="1" customHeight="1" outlineLevel="1">
      <c r="A1140" s="64" t="s">
        <v>1</v>
      </c>
      <c r="B1140" s="163" t="s">
        <v>662</v>
      </c>
      <c r="C1140" s="174" t="s">
        <v>647</v>
      </c>
      <c r="D1140" s="68">
        <v>45845</v>
      </c>
      <c r="E1140" s="66">
        <f t="shared" si="19"/>
        <v>7</v>
      </c>
      <c r="F1140" s="66">
        <f t="shared" si="20"/>
        <v>2025</v>
      </c>
      <c r="G1140" s="67">
        <f t="shared" si="21"/>
        <v>45839</v>
      </c>
      <c r="H1140" s="26" t="s">
        <v>996</v>
      </c>
      <c r="I1140" s="66" t="s">
        <v>1160</v>
      </c>
      <c r="J1140" s="69" t="s">
        <v>27</v>
      </c>
      <c r="K1140" s="69" t="s">
        <v>137</v>
      </c>
      <c r="L1140" s="69" t="s">
        <v>666</v>
      </c>
      <c r="M1140" s="69" t="s">
        <v>604</v>
      </c>
      <c r="N1140" s="71">
        <v>60</v>
      </c>
      <c r="O1140" s="74">
        <v>0</v>
      </c>
      <c r="P1140" s="175">
        <f t="shared" si="22"/>
        <v>193166.07000000004</v>
      </c>
    </row>
    <row r="1141" spans="1:16" ht="14.25" hidden="1" customHeight="1" outlineLevel="1">
      <c r="A1141" s="64" t="s">
        <v>1</v>
      </c>
      <c r="B1141" s="163" t="s">
        <v>662</v>
      </c>
      <c r="C1141" s="174" t="s">
        <v>647</v>
      </c>
      <c r="D1141" s="68">
        <v>45845</v>
      </c>
      <c r="E1141" s="66">
        <f t="shared" si="19"/>
        <v>7</v>
      </c>
      <c r="F1141" s="66">
        <f t="shared" si="20"/>
        <v>2025</v>
      </c>
      <c r="G1141" s="67">
        <f t="shared" si="21"/>
        <v>45839</v>
      </c>
      <c r="H1141" s="26" t="s">
        <v>996</v>
      </c>
      <c r="I1141" s="66" t="s">
        <v>1161</v>
      </c>
      <c r="J1141" s="69" t="s">
        <v>27</v>
      </c>
      <c r="K1141" s="69" t="s">
        <v>137</v>
      </c>
      <c r="L1141" s="69" t="s">
        <v>666</v>
      </c>
      <c r="M1141" s="69" t="s">
        <v>604</v>
      </c>
      <c r="N1141" s="71">
        <v>20</v>
      </c>
      <c r="O1141" s="74">
        <v>0</v>
      </c>
      <c r="P1141" s="175">
        <f t="shared" si="22"/>
        <v>193186.07000000004</v>
      </c>
    </row>
    <row r="1142" spans="1:16" ht="14.25" hidden="1" customHeight="1" outlineLevel="1">
      <c r="A1142" s="64" t="s">
        <v>1</v>
      </c>
      <c r="B1142" s="163" t="s">
        <v>662</v>
      </c>
      <c r="C1142" s="174" t="s">
        <v>647</v>
      </c>
      <c r="D1142" s="68">
        <v>45845</v>
      </c>
      <c r="E1142" s="66">
        <f t="shared" si="19"/>
        <v>7</v>
      </c>
      <c r="F1142" s="66">
        <f t="shared" si="20"/>
        <v>2025</v>
      </c>
      <c r="G1142" s="67">
        <f t="shared" si="21"/>
        <v>45839</v>
      </c>
      <c r="H1142" s="26" t="s">
        <v>996</v>
      </c>
      <c r="I1142" s="66" t="s">
        <v>1162</v>
      </c>
      <c r="J1142" s="69" t="s">
        <v>27</v>
      </c>
      <c r="K1142" s="69" t="s">
        <v>137</v>
      </c>
      <c r="L1142" s="69" t="s">
        <v>666</v>
      </c>
      <c r="M1142" s="69" t="s">
        <v>604</v>
      </c>
      <c r="N1142" s="71">
        <v>133</v>
      </c>
      <c r="O1142" s="74">
        <v>0</v>
      </c>
      <c r="P1142" s="175">
        <f t="shared" si="22"/>
        <v>193319.07000000004</v>
      </c>
    </row>
    <row r="1143" spans="1:16" ht="14.25" hidden="1" customHeight="1" outlineLevel="1">
      <c r="A1143" s="64" t="s">
        <v>1</v>
      </c>
      <c r="B1143" s="163" t="s">
        <v>662</v>
      </c>
      <c r="C1143" s="174" t="s">
        <v>647</v>
      </c>
      <c r="D1143" s="68">
        <v>45845</v>
      </c>
      <c r="E1143" s="66">
        <f t="shared" si="19"/>
        <v>7</v>
      </c>
      <c r="F1143" s="66">
        <f t="shared" si="20"/>
        <v>2025</v>
      </c>
      <c r="G1143" s="67">
        <f t="shared" si="21"/>
        <v>45839</v>
      </c>
      <c r="H1143" s="26" t="s">
        <v>996</v>
      </c>
      <c r="I1143" s="66" t="s">
        <v>1153</v>
      </c>
      <c r="J1143" s="69" t="s">
        <v>27</v>
      </c>
      <c r="K1143" s="69" t="s">
        <v>137</v>
      </c>
      <c r="L1143" s="69" t="s">
        <v>666</v>
      </c>
      <c r="M1143" s="69" t="s">
        <v>604</v>
      </c>
      <c r="N1143" s="71">
        <v>30</v>
      </c>
      <c r="O1143" s="74">
        <v>0</v>
      </c>
      <c r="P1143" s="175">
        <f t="shared" si="22"/>
        <v>193349.07000000004</v>
      </c>
    </row>
    <row r="1144" spans="1:16" ht="14.25" hidden="1" customHeight="1" outlineLevel="1">
      <c r="A1144" s="64" t="s">
        <v>1</v>
      </c>
      <c r="B1144" s="163" t="s">
        <v>662</v>
      </c>
      <c r="C1144" s="174" t="s">
        <v>647</v>
      </c>
      <c r="D1144" s="68">
        <v>45845</v>
      </c>
      <c r="E1144" s="66">
        <f t="shared" si="19"/>
        <v>7</v>
      </c>
      <c r="F1144" s="66">
        <f t="shared" si="20"/>
        <v>2025</v>
      </c>
      <c r="G1144" s="67">
        <f t="shared" si="21"/>
        <v>45839</v>
      </c>
      <c r="H1144" s="26" t="s">
        <v>996</v>
      </c>
      <c r="I1144" s="66" t="s">
        <v>1163</v>
      </c>
      <c r="J1144" s="69" t="s">
        <v>27</v>
      </c>
      <c r="K1144" s="69" t="s">
        <v>137</v>
      </c>
      <c r="L1144" s="69" t="s">
        <v>666</v>
      </c>
      <c r="M1144" s="69" t="s">
        <v>604</v>
      </c>
      <c r="N1144" s="71">
        <v>21</v>
      </c>
      <c r="O1144" s="74">
        <v>0</v>
      </c>
      <c r="P1144" s="175">
        <f t="shared" si="22"/>
        <v>193370.07000000004</v>
      </c>
    </row>
    <row r="1145" spans="1:16" ht="14.25" hidden="1" customHeight="1" outlineLevel="1">
      <c r="A1145" s="64" t="s">
        <v>1</v>
      </c>
      <c r="B1145" s="163" t="s">
        <v>662</v>
      </c>
      <c r="C1145" s="174" t="s">
        <v>647</v>
      </c>
      <c r="D1145" s="68">
        <v>45845</v>
      </c>
      <c r="E1145" s="66">
        <f t="shared" si="19"/>
        <v>7</v>
      </c>
      <c r="F1145" s="66">
        <f t="shared" si="20"/>
        <v>2025</v>
      </c>
      <c r="G1145" s="67">
        <f t="shared" si="21"/>
        <v>45839</v>
      </c>
      <c r="H1145" s="26" t="s">
        <v>996</v>
      </c>
      <c r="I1145" s="66" t="s">
        <v>1164</v>
      </c>
      <c r="J1145" s="69" t="s">
        <v>27</v>
      </c>
      <c r="K1145" s="69" t="s">
        <v>137</v>
      </c>
      <c r="L1145" s="69" t="s">
        <v>666</v>
      </c>
      <c r="M1145" s="69" t="s">
        <v>604</v>
      </c>
      <c r="N1145" s="71">
        <v>39</v>
      </c>
      <c r="O1145" s="74">
        <v>0</v>
      </c>
      <c r="P1145" s="175">
        <f t="shared" si="22"/>
        <v>193409.07000000004</v>
      </c>
    </row>
    <row r="1146" spans="1:16" ht="14.25" hidden="1" customHeight="1" outlineLevel="1">
      <c r="A1146" s="64" t="s">
        <v>1</v>
      </c>
      <c r="B1146" s="163" t="s">
        <v>662</v>
      </c>
      <c r="C1146" s="174" t="s">
        <v>647</v>
      </c>
      <c r="D1146" s="68">
        <v>45845</v>
      </c>
      <c r="E1146" s="66">
        <f t="shared" si="19"/>
        <v>7</v>
      </c>
      <c r="F1146" s="66">
        <f t="shared" si="20"/>
        <v>2025</v>
      </c>
      <c r="G1146" s="67">
        <f t="shared" si="21"/>
        <v>45839</v>
      </c>
      <c r="H1146" s="26" t="s">
        <v>996</v>
      </c>
      <c r="I1146" s="66" t="s">
        <v>1165</v>
      </c>
      <c r="J1146" s="69" t="s">
        <v>27</v>
      </c>
      <c r="K1146" s="69" t="s">
        <v>137</v>
      </c>
      <c r="L1146" s="69" t="s">
        <v>666</v>
      </c>
      <c r="M1146" s="69" t="s">
        <v>604</v>
      </c>
      <c r="N1146" s="71">
        <v>32</v>
      </c>
      <c r="O1146" s="74">
        <v>0</v>
      </c>
      <c r="P1146" s="175">
        <f t="shared" si="22"/>
        <v>193441.07000000004</v>
      </c>
    </row>
    <row r="1147" spans="1:16" ht="14.25" hidden="1" customHeight="1" outlineLevel="1">
      <c r="A1147" s="64" t="s">
        <v>1</v>
      </c>
      <c r="B1147" s="163" t="s">
        <v>662</v>
      </c>
      <c r="C1147" s="174" t="s">
        <v>647</v>
      </c>
      <c r="D1147" s="68">
        <v>45845</v>
      </c>
      <c r="E1147" s="66">
        <f t="shared" si="19"/>
        <v>7</v>
      </c>
      <c r="F1147" s="66">
        <f t="shared" si="20"/>
        <v>2025</v>
      </c>
      <c r="G1147" s="67">
        <f t="shared" si="21"/>
        <v>45839</v>
      </c>
      <c r="H1147" s="26" t="s">
        <v>996</v>
      </c>
      <c r="I1147" s="66" t="s">
        <v>1166</v>
      </c>
      <c r="J1147" s="69" t="s">
        <v>27</v>
      </c>
      <c r="K1147" s="69" t="s">
        <v>137</v>
      </c>
      <c r="L1147" s="69" t="s">
        <v>666</v>
      </c>
      <c r="M1147" s="69" t="s">
        <v>604</v>
      </c>
      <c r="N1147" s="71">
        <v>75</v>
      </c>
      <c r="O1147" s="74">
        <v>0</v>
      </c>
      <c r="P1147" s="175">
        <f t="shared" si="22"/>
        <v>193516.07000000004</v>
      </c>
    </row>
    <row r="1148" spans="1:16" ht="14.25" hidden="1" customHeight="1" outlineLevel="1">
      <c r="A1148" s="64" t="s">
        <v>1</v>
      </c>
      <c r="B1148" s="163" t="s">
        <v>662</v>
      </c>
      <c r="C1148" s="174" t="s">
        <v>647</v>
      </c>
      <c r="D1148" s="68">
        <v>45845</v>
      </c>
      <c r="E1148" s="66">
        <f t="shared" si="19"/>
        <v>7</v>
      </c>
      <c r="F1148" s="66">
        <f t="shared" si="20"/>
        <v>2025</v>
      </c>
      <c r="G1148" s="67">
        <f t="shared" si="21"/>
        <v>45839</v>
      </c>
      <c r="H1148" s="26" t="s">
        <v>996</v>
      </c>
      <c r="I1148" s="66" t="s">
        <v>1167</v>
      </c>
      <c r="J1148" s="69" t="s">
        <v>27</v>
      </c>
      <c r="K1148" s="69" t="s">
        <v>137</v>
      </c>
      <c r="L1148" s="69" t="s">
        <v>666</v>
      </c>
      <c r="M1148" s="69" t="s">
        <v>604</v>
      </c>
      <c r="N1148" s="71">
        <v>20</v>
      </c>
      <c r="O1148" s="74">
        <v>0</v>
      </c>
      <c r="P1148" s="175">
        <f t="shared" si="22"/>
        <v>193536.07000000004</v>
      </c>
    </row>
    <row r="1149" spans="1:16" ht="14.25" hidden="1" customHeight="1" outlineLevel="1">
      <c r="A1149" s="64" t="s">
        <v>1</v>
      </c>
      <c r="B1149" s="163" t="s">
        <v>662</v>
      </c>
      <c r="C1149" s="174" t="s">
        <v>647</v>
      </c>
      <c r="D1149" s="68">
        <v>45845</v>
      </c>
      <c r="E1149" s="66">
        <f t="shared" si="19"/>
        <v>7</v>
      </c>
      <c r="F1149" s="66">
        <f t="shared" si="20"/>
        <v>2025</v>
      </c>
      <c r="G1149" s="67">
        <f t="shared" si="21"/>
        <v>45839</v>
      </c>
      <c r="H1149" s="26" t="s">
        <v>996</v>
      </c>
      <c r="I1149" s="66" t="s">
        <v>1168</v>
      </c>
      <c r="J1149" s="69" t="s">
        <v>27</v>
      </c>
      <c r="K1149" s="69" t="s">
        <v>137</v>
      </c>
      <c r="L1149" s="69" t="s">
        <v>666</v>
      </c>
      <c r="M1149" s="69" t="s">
        <v>604</v>
      </c>
      <c r="N1149" s="71">
        <v>20</v>
      </c>
      <c r="O1149" s="74">
        <v>0</v>
      </c>
      <c r="P1149" s="175">
        <f t="shared" si="22"/>
        <v>193556.07000000004</v>
      </c>
    </row>
    <row r="1150" spans="1:16" ht="14.25" hidden="1" customHeight="1" outlineLevel="1">
      <c r="A1150" s="64" t="s">
        <v>1</v>
      </c>
      <c r="B1150" s="163" t="s">
        <v>662</v>
      </c>
      <c r="C1150" s="174" t="s">
        <v>647</v>
      </c>
      <c r="D1150" s="68">
        <v>45845</v>
      </c>
      <c r="E1150" s="66">
        <f t="shared" si="19"/>
        <v>7</v>
      </c>
      <c r="F1150" s="66">
        <f t="shared" si="20"/>
        <v>2025</v>
      </c>
      <c r="G1150" s="67">
        <f t="shared" si="21"/>
        <v>45839</v>
      </c>
      <c r="H1150" s="26" t="s">
        <v>996</v>
      </c>
      <c r="I1150" s="66" t="s">
        <v>1169</v>
      </c>
      <c r="J1150" s="69" t="s">
        <v>27</v>
      </c>
      <c r="K1150" s="69" t="s">
        <v>137</v>
      </c>
      <c r="L1150" s="69" t="s">
        <v>666</v>
      </c>
      <c r="M1150" s="69" t="s">
        <v>604</v>
      </c>
      <c r="N1150" s="71">
        <v>50</v>
      </c>
      <c r="O1150" s="74">
        <v>0</v>
      </c>
      <c r="P1150" s="175">
        <f t="shared" si="22"/>
        <v>193606.07000000004</v>
      </c>
    </row>
    <row r="1151" spans="1:16" ht="14.25" hidden="1" customHeight="1" outlineLevel="1">
      <c r="A1151" s="64" t="s">
        <v>1</v>
      </c>
      <c r="B1151" s="163" t="s">
        <v>662</v>
      </c>
      <c r="C1151" s="174" t="s">
        <v>647</v>
      </c>
      <c r="D1151" s="68">
        <v>45845</v>
      </c>
      <c r="E1151" s="66">
        <f t="shared" si="19"/>
        <v>7</v>
      </c>
      <c r="F1151" s="66">
        <f t="shared" si="20"/>
        <v>2025</v>
      </c>
      <c r="G1151" s="67">
        <f t="shared" si="21"/>
        <v>45839</v>
      </c>
      <c r="H1151" s="26" t="s">
        <v>996</v>
      </c>
      <c r="I1151" s="66" t="s">
        <v>1170</v>
      </c>
      <c r="J1151" s="69" t="s">
        <v>27</v>
      </c>
      <c r="K1151" s="69" t="s">
        <v>137</v>
      </c>
      <c r="L1151" s="69" t="s">
        <v>666</v>
      </c>
      <c r="M1151" s="69" t="s">
        <v>604</v>
      </c>
      <c r="N1151" s="71">
        <v>23</v>
      </c>
      <c r="O1151" s="74">
        <v>0</v>
      </c>
      <c r="P1151" s="175">
        <f t="shared" si="22"/>
        <v>193629.07000000004</v>
      </c>
    </row>
    <row r="1152" spans="1:16" ht="14.25" hidden="1" customHeight="1" outlineLevel="1">
      <c r="A1152" s="64" t="s">
        <v>1</v>
      </c>
      <c r="B1152" s="163" t="s">
        <v>662</v>
      </c>
      <c r="C1152" s="174" t="s">
        <v>647</v>
      </c>
      <c r="D1152" s="68">
        <v>45845</v>
      </c>
      <c r="E1152" s="66">
        <f t="shared" si="19"/>
        <v>7</v>
      </c>
      <c r="F1152" s="66">
        <f t="shared" si="20"/>
        <v>2025</v>
      </c>
      <c r="G1152" s="67">
        <f t="shared" si="21"/>
        <v>45839</v>
      </c>
      <c r="H1152" s="26" t="s">
        <v>996</v>
      </c>
      <c r="I1152" s="66" t="s">
        <v>1155</v>
      </c>
      <c r="J1152" s="69" t="s">
        <v>27</v>
      </c>
      <c r="K1152" s="69" t="s">
        <v>137</v>
      </c>
      <c r="L1152" s="69" t="s">
        <v>666</v>
      </c>
      <c r="M1152" s="69" t="s">
        <v>604</v>
      </c>
      <c r="N1152" s="71">
        <v>45</v>
      </c>
      <c r="O1152" s="74">
        <v>0</v>
      </c>
      <c r="P1152" s="175">
        <f t="shared" si="22"/>
        <v>193674.07000000004</v>
      </c>
    </row>
    <row r="1153" spans="1:16" ht="14.25" hidden="1" customHeight="1" outlineLevel="1">
      <c r="A1153" s="64" t="s">
        <v>1</v>
      </c>
      <c r="B1153" s="163" t="s">
        <v>662</v>
      </c>
      <c r="C1153" s="174" t="s">
        <v>647</v>
      </c>
      <c r="D1153" s="68">
        <v>45845</v>
      </c>
      <c r="E1153" s="66">
        <f t="shared" si="19"/>
        <v>7</v>
      </c>
      <c r="F1153" s="66">
        <f t="shared" si="20"/>
        <v>2025</v>
      </c>
      <c r="G1153" s="67">
        <f t="shared" si="21"/>
        <v>45839</v>
      </c>
      <c r="H1153" s="26" t="s">
        <v>996</v>
      </c>
      <c r="I1153" s="66" t="s">
        <v>1171</v>
      </c>
      <c r="J1153" s="69" t="s">
        <v>27</v>
      </c>
      <c r="K1153" s="69" t="s">
        <v>137</v>
      </c>
      <c r="L1153" s="69" t="s">
        <v>666</v>
      </c>
      <c r="M1153" s="69" t="s">
        <v>604</v>
      </c>
      <c r="N1153" s="71">
        <v>150</v>
      </c>
      <c r="O1153" s="74">
        <v>0</v>
      </c>
      <c r="P1153" s="175">
        <f t="shared" si="22"/>
        <v>193824.07000000004</v>
      </c>
    </row>
    <row r="1154" spans="1:16" ht="14.25" hidden="1" customHeight="1" outlineLevel="1">
      <c r="A1154" s="64" t="s">
        <v>1</v>
      </c>
      <c r="B1154" s="163" t="s">
        <v>662</v>
      </c>
      <c r="C1154" s="174" t="s">
        <v>647</v>
      </c>
      <c r="D1154" s="68">
        <v>45845</v>
      </c>
      <c r="E1154" s="66">
        <f t="shared" si="19"/>
        <v>7</v>
      </c>
      <c r="F1154" s="66">
        <f t="shared" si="20"/>
        <v>2025</v>
      </c>
      <c r="G1154" s="67">
        <f t="shared" si="21"/>
        <v>45839</v>
      </c>
      <c r="H1154" s="26" t="s">
        <v>996</v>
      </c>
      <c r="I1154" s="66" t="s">
        <v>1172</v>
      </c>
      <c r="J1154" s="69" t="s">
        <v>27</v>
      </c>
      <c r="K1154" s="69" t="s">
        <v>137</v>
      </c>
      <c r="L1154" s="69" t="s">
        <v>666</v>
      </c>
      <c r="M1154" s="69" t="s">
        <v>604</v>
      </c>
      <c r="N1154" s="71">
        <v>20</v>
      </c>
      <c r="O1154" s="74">
        <v>0</v>
      </c>
      <c r="P1154" s="175">
        <f t="shared" si="22"/>
        <v>193844.07000000004</v>
      </c>
    </row>
    <row r="1155" spans="1:16" ht="14.25" hidden="1" customHeight="1" outlineLevel="1">
      <c r="A1155" s="64" t="s">
        <v>1</v>
      </c>
      <c r="B1155" s="163" t="s">
        <v>662</v>
      </c>
      <c r="C1155" s="174" t="s">
        <v>647</v>
      </c>
      <c r="D1155" s="68">
        <v>45845</v>
      </c>
      <c r="E1155" s="66">
        <f t="shared" si="19"/>
        <v>7</v>
      </c>
      <c r="F1155" s="66">
        <f t="shared" si="20"/>
        <v>2025</v>
      </c>
      <c r="G1155" s="67">
        <f t="shared" si="21"/>
        <v>45839</v>
      </c>
      <c r="H1155" s="26" t="s">
        <v>996</v>
      </c>
      <c r="I1155" s="66" t="s">
        <v>1173</v>
      </c>
      <c r="J1155" s="69" t="s">
        <v>27</v>
      </c>
      <c r="K1155" s="69" t="s">
        <v>137</v>
      </c>
      <c r="L1155" s="69" t="s">
        <v>666</v>
      </c>
      <c r="M1155" s="69" t="s">
        <v>604</v>
      </c>
      <c r="N1155" s="71">
        <v>75</v>
      </c>
      <c r="O1155" s="74">
        <v>0</v>
      </c>
      <c r="P1155" s="175">
        <f t="shared" si="22"/>
        <v>193919.07000000004</v>
      </c>
    </row>
    <row r="1156" spans="1:16" ht="14.25" hidden="1" customHeight="1" outlineLevel="1">
      <c r="A1156" s="64" t="s">
        <v>1</v>
      </c>
      <c r="B1156" s="163" t="s">
        <v>662</v>
      </c>
      <c r="C1156" s="174" t="s">
        <v>647</v>
      </c>
      <c r="D1156" s="68">
        <v>45845</v>
      </c>
      <c r="E1156" s="66">
        <f t="shared" si="19"/>
        <v>7</v>
      </c>
      <c r="F1156" s="66">
        <f t="shared" si="20"/>
        <v>2025</v>
      </c>
      <c r="G1156" s="67">
        <f t="shared" si="21"/>
        <v>45839</v>
      </c>
      <c r="H1156" s="26" t="s">
        <v>996</v>
      </c>
      <c r="I1156" s="66" t="s">
        <v>1174</v>
      </c>
      <c r="J1156" s="69" t="s">
        <v>27</v>
      </c>
      <c r="K1156" s="69" t="s">
        <v>137</v>
      </c>
      <c r="L1156" s="69" t="s">
        <v>666</v>
      </c>
      <c r="M1156" s="69" t="s">
        <v>604</v>
      </c>
      <c r="N1156" s="71">
        <v>30</v>
      </c>
      <c r="O1156" s="74">
        <v>0</v>
      </c>
      <c r="P1156" s="175">
        <f t="shared" si="22"/>
        <v>193949.07000000004</v>
      </c>
    </row>
    <row r="1157" spans="1:16" ht="14.25" hidden="1" customHeight="1" outlineLevel="1">
      <c r="A1157" s="64" t="s">
        <v>1</v>
      </c>
      <c r="B1157" s="163" t="s">
        <v>662</v>
      </c>
      <c r="C1157" s="174" t="s">
        <v>647</v>
      </c>
      <c r="D1157" s="68">
        <v>45845</v>
      </c>
      <c r="E1157" s="66">
        <f t="shared" si="19"/>
        <v>7</v>
      </c>
      <c r="F1157" s="66">
        <f t="shared" si="20"/>
        <v>2025</v>
      </c>
      <c r="G1157" s="67">
        <f t="shared" si="21"/>
        <v>45839</v>
      </c>
      <c r="H1157" s="26" t="s">
        <v>996</v>
      </c>
      <c r="I1157" s="66" t="s">
        <v>1168</v>
      </c>
      <c r="J1157" s="69" t="s">
        <v>27</v>
      </c>
      <c r="K1157" s="69" t="s">
        <v>137</v>
      </c>
      <c r="L1157" s="69" t="s">
        <v>666</v>
      </c>
      <c r="M1157" s="69" t="s">
        <v>604</v>
      </c>
      <c r="N1157" s="71">
        <v>5</v>
      </c>
      <c r="O1157" s="74">
        <v>0</v>
      </c>
      <c r="P1157" s="175">
        <f t="shared" si="22"/>
        <v>193954.07000000004</v>
      </c>
    </row>
    <row r="1158" spans="1:16" ht="14.25" hidden="1" customHeight="1" outlineLevel="1">
      <c r="A1158" s="64" t="s">
        <v>1</v>
      </c>
      <c r="B1158" s="163" t="s">
        <v>662</v>
      </c>
      <c r="C1158" s="174" t="s">
        <v>647</v>
      </c>
      <c r="D1158" s="68">
        <v>45845</v>
      </c>
      <c r="E1158" s="66">
        <f t="shared" si="19"/>
        <v>7</v>
      </c>
      <c r="F1158" s="66">
        <f t="shared" si="20"/>
        <v>2025</v>
      </c>
      <c r="G1158" s="67">
        <f t="shared" si="21"/>
        <v>45839</v>
      </c>
      <c r="H1158" s="26" t="s">
        <v>996</v>
      </c>
      <c r="I1158" s="66" t="s">
        <v>1175</v>
      </c>
      <c r="J1158" s="69" t="s">
        <v>27</v>
      </c>
      <c r="K1158" s="69" t="s">
        <v>137</v>
      </c>
      <c r="L1158" s="69" t="s">
        <v>666</v>
      </c>
      <c r="M1158" s="69" t="s">
        <v>604</v>
      </c>
      <c r="N1158" s="71">
        <v>63</v>
      </c>
      <c r="O1158" s="74">
        <v>0</v>
      </c>
      <c r="P1158" s="175">
        <f t="shared" si="22"/>
        <v>194017.07000000004</v>
      </c>
    </row>
    <row r="1159" spans="1:16" ht="14.25" hidden="1" customHeight="1" outlineLevel="1">
      <c r="A1159" s="64" t="s">
        <v>1</v>
      </c>
      <c r="B1159" s="163" t="s">
        <v>662</v>
      </c>
      <c r="C1159" s="174" t="s">
        <v>647</v>
      </c>
      <c r="D1159" s="68">
        <v>45845</v>
      </c>
      <c r="E1159" s="66">
        <f t="shared" si="19"/>
        <v>7</v>
      </c>
      <c r="F1159" s="66">
        <f t="shared" si="20"/>
        <v>2025</v>
      </c>
      <c r="G1159" s="67">
        <f t="shared" si="21"/>
        <v>45839</v>
      </c>
      <c r="H1159" s="26" t="s">
        <v>996</v>
      </c>
      <c r="I1159" s="66" t="s">
        <v>1176</v>
      </c>
      <c r="J1159" s="69" t="s">
        <v>27</v>
      </c>
      <c r="K1159" s="69" t="s">
        <v>137</v>
      </c>
      <c r="L1159" s="69" t="s">
        <v>666</v>
      </c>
      <c r="M1159" s="69" t="s">
        <v>604</v>
      </c>
      <c r="N1159" s="71">
        <v>37</v>
      </c>
      <c r="O1159" s="74">
        <v>0</v>
      </c>
      <c r="P1159" s="175">
        <f t="shared" si="22"/>
        <v>194054.07000000004</v>
      </c>
    </row>
    <row r="1160" spans="1:16" ht="14.25" hidden="1" customHeight="1" outlineLevel="1">
      <c r="A1160" s="64" t="s">
        <v>1</v>
      </c>
      <c r="B1160" s="163" t="s">
        <v>662</v>
      </c>
      <c r="C1160" s="174" t="s">
        <v>647</v>
      </c>
      <c r="D1160" s="68">
        <v>45845</v>
      </c>
      <c r="E1160" s="66">
        <f t="shared" si="19"/>
        <v>7</v>
      </c>
      <c r="F1160" s="66">
        <f t="shared" si="20"/>
        <v>2025</v>
      </c>
      <c r="G1160" s="67">
        <f t="shared" si="21"/>
        <v>45839</v>
      </c>
      <c r="H1160" s="26" t="s">
        <v>996</v>
      </c>
      <c r="I1160" s="66" t="s">
        <v>1177</v>
      </c>
      <c r="J1160" s="69" t="s">
        <v>27</v>
      </c>
      <c r="K1160" s="69" t="s">
        <v>137</v>
      </c>
      <c r="L1160" s="69" t="s">
        <v>666</v>
      </c>
      <c r="M1160" s="69" t="s">
        <v>604</v>
      </c>
      <c r="N1160" s="71">
        <v>15</v>
      </c>
      <c r="O1160" s="74">
        <v>0</v>
      </c>
      <c r="P1160" s="175">
        <f t="shared" si="22"/>
        <v>194069.07000000004</v>
      </c>
    </row>
    <row r="1161" spans="1:16" ht="14.25" hidden="1" customHeight="1" outlineLevel="1">
      <c r="A1161" s="64" t="s">
        <v>1</v>
      </c>
      <c r="B1161" s="163" t="s">
        <v>662</v>
      </c>
      <c r="C1161" s="174" t="s">
        <v>647</v>
      </c>
      <c r="D1161" s="68">
        <v>45845</v>
      </c>
      <c r="E1161" s="66">
        <f t="shared" si="19"/>
        <v>7</v>
      </c>
      <c r="F1161" s="66">
        <f t="shared" si="20"/>
        <v>2025</v>
      </c>
      <c r="G1161" s="67">
        <f t="shared" si="21"/>
        <v>45839</v>
      </c>
      <c r="H1161" s="26" t="s">
        <v>996</v>
      </c>
      <c r="I1161" s="66" t="s">
        <v>1146</v>
      </c>
      <c r="J1161" s="69" t="s">
        <v>27</v>
      </c>
      <c r="K1161" s="69" t="s">
        <v>137</v>
      </c>
      <c r="L1161" s="69" t="s">
        <v>666</v>
      </c>
      <c r="M1161" s="69" t="s">
        <v>604</v>
      </c>
      <c r="N1161" s="71">
        <v>60</v>
      </c>
      <c r="O1161" s="74">
        <v>0</v>
      </c>
      <c r="P1161" s="175">
        <f t="shared" si="22"/>
        <v>194129.07000000004</v>
      </c>
    </row>
    <row r="1162" spans="1:16" ht="14.25" hidden="1" customHeight="1" outlineLevel="1">
      <c r="A1162" s="64" t="s">
        <v>1</v>
      </c>
      <c r="B1162" s="163" t="s">
        <v>662</v>
      </c>
      <c r="C1162" s="174" t="s">
        <v>647</v>
      </c>
      <c r="D1162" s="68">
        <v>45845</v>
      </c>
      <c r="E1162" s="66">
        <f t="shared" si="19"/>
        <v>7</v>
      </c>
      <c r="F1162" s="66">
        <f t="shared" si="20"/>
        <v>2025</v>
      </c>
      <c r="G1162" s="67">
        <f t="shared" si="21"/>
        <v>45839</v>
      </c>
      <c r="H1162" s="26" t="s">
        <v>996</v>
      </c>
      <c r="I1162" s="66" t="s">
        <v>1178</v>
      </c>
      <c r="J1162" s="69" t="s">
        <v>27</v>
      </c>
      <c r="K1162" s="69" t="s">
        <v>137</v>
      </c>
      <c r="L1162" s="69" t="s">
        <v>666</v>
      </c>
      <c r="M1162" s="69" t="s">
        <v>604</v>
      </c>
      <c r="N1162" s="71">
        <v>50</v>
      </c>
      <c r="O1162" s="74">
        <v>0</v>
      </c>
      <c r="P1162" s="175">
        <f t="shared" si="22"/>
        <v>194179.07000000004</v>
      </c>
    </row>
    <row r="1163" spans="1:16" ht="14.25" hidden="1" customHeight="1" outlineLevel="1">
      <c r="A1163" s="64" t="s">
        <v>1</v>
      </c>
      <c r="B1163" s="163" t="s">
        <v>662</v>
      </c>
      <c r="C1163" s="174" t="s">
        <v>647</v>
      </c>
      <c r="D1163" s="68">
        <v>45845</v>
      </c>
      <c r="E1163" s="66">
        <f t="shared" si="19"/>
        <v>7</v>
      </c>
      <c r="F1163" s="66">
        <f t="shared" si="20"/>
        <v>2025</v>
      </c>
      <c r="G1163" s="67">
        <f t="shared" si="21"/>
        <v>45839</v>
      </c>
      <c r="H1163" s="26" t="s">
        <v>996</v>
      </c>
      <c r="I1163" s="66" t="s">
        <v>1179</v>
      </c>
      <c r="J1163" s="69" t="s">
        <v>27</v>
      </c>
      <c r="K1163" s="69" t="s">
        <v>137</v>
      </c>
      <c r="L1163" s="69" t="s">
        <v>666</v>
      </c>
      <c r="M1163" s="69" t="s">
        <v>604</v>
      </c>
      <c r="N1163" s="71">
        <v>39</v>
      </c>
      <c r="O1163" s="74">
        <v>0</v>
      </c>
      <c r="P1163" s="175">
        <f t="shared" si="22"/>
        <v>194218.07000000004</v>
      </c>
    </row>
    <row r="1164" spans="1:16" ht="14.25" hidden="1" customHeight="1" outlineLevel="1">
      <c r="A1164" s="64" t="s">
        <v>1</v>
      </c>
      <c r="B1164" s="163" t="s">
        <v>662</v>
      </c>
      <c r="C1164" s="174" t="s">
        <v>647</v>
      </c>
      <c r="D1164" s="68">
        <v>45845</v>
      </c>
      <c r="E1164" s="66">
        <f t="shared" si="19"/>
        <v>7</v>
      </c>
      <c r="F1164" s="66">
        <f t="shared" si="20"/>
        <v>2025</v>
      </c>
      <c r="G1164" s="67">
        <f t="shared" si="21"/>
        <v>45839</v>
      </c>
      <c r="H1164" s="26" t="s">
        <v>996</v>
      </c>
      <c r="I1164" s="66" t="s">
        <v>1180</v>
      </c>
      <c r="J1164" s="69" t="s">
        <v>27</v>
      </c>
      <c r="K1164" s="69" t="s">
        <v>137</v>
      </c>
      <c r="L1164" s="69" t="s">
        <v>666</v>
      </c>
      <c r="M1164" s="69" t="s">
        <v>604</v>
      </c>
      <c r="N1164" s="71">
        <v>30</v>
      </c>
      <c r="O1164" s="74">
        <v>0</v>
      </c>
      <c r="P1164" s="175">
        <f t="shared" si="22"/>
        <v>194248.07000000004</v>
      </c>
    </row>
    <row r="1165" spans="1:16" ht="14.25" hidden="1" customHeight="1" outlineLevel="1">
      <c r="A1165" s="64" t="s">
        <v>1</v>
      </c>
      <c r="B1165" s="163" t="s">
        <v>662</v>
      </c>
      <c r="C1165" s="174" t="s">
        <v>647</v>
      </c>
      <c r="D1165" s="68">
        <v>45845</v>
      </c>
      <c r="E1165" s="66">
        <f t="shared" si="19"/>
        <v>7</v>
      </c>
      <c r="F1165" s="66">
        <f t="shared" si="20"/>
        <v>2025</v>
      </c>
      <c r="G1165" s="67">
        <f t="shared" si="21"/>
        <v>45839</v>
      </c>
      <c r="H1165" s="26" t="s">
        <v>996</v>
      </c>
      <c r="I1165" s="66" t="s">
        <v>1179</v>
      </c>
      <c r="J1165" s="69" t="s">
        <v>27</v>
      </c>
      <c r="K1165" s="69" t="s">
        <v>137</v>
      </c>
      <c r="L1165" s="69" t="s">
        <v>666</v>
      </c>
      <c r="M1165" s="69" t="s">
        <v>604</v>
      </c>
      <c r="N1165" s="71">
        <v>10</v>
      </c>
      <c r="O1165" s="74">
        <v>0</v>
      </c>
      <c r="P1165" s="175">
        <f t="shared" si="22"/>
        <v>194258.07000000004</v>
      </c>
    </row>
    <row r="1166" spans="1:16" ht="14.25" hidden="1" customHeight="1" outlineLevel="1">
      <c r="A1166" s="64" t="s">
        <v>1</v>
      </c>
      <c r="B1166" s="163" t="s">
        <v>662</v>
      </c>
      <c r="C1166" s="174" t="s">
        <v>647</v>
      </c>
      <c r="D1166" s="68">
        <v>45845</v>
      </c>
      <c r="E1166" s="66">
        <f t="shared" si="19"/>
        <v>7</v>
      </c>
      <c r="F1166" s="66">
        <f t="shared" si="20"/>
        <v>2025</v>
      </c>
      <c r="G1166" s="67">
        <f t="shared" si="21"/>
        <v>45839</v>
      </c>
      <c r="H1166" s="26" t="s">
        <v>996</v>
      </c>
      <c r="I1166" s="66" t="s">
        <v>1181</v>
      </c>
      <c r="J1166" s="69" t="s">
        <v>27</v>
      </c>
      <c r="K1166" s="69" t="s">
        <v>137</v>
      </c>
      <c r="L1166" s="69" t="s">
        <v>666</v>
      </c>
      <c r="M1166" s="69" t="s">
        <v>604</v>
      </c>
      <c r="N1166" s="71">
        <v>50</v>
      </c>
      <c r="O1166" s="74">
        <v>0</v>
      </c>
      <c r="P1166" s="175">
        <f t="shared" si="22"/>
        <v>194308.07000000004</v>
      </c>
    </row>
    <row r="1167" spans="1:16" ht="14.25" hidden="1" customHeight="1" outlineLevel="1">
      <c r="A1167" s="64" t="s">
        <v>1</v>
      </c>
      <c r="B1167" s="163" t="s">
        <v>662</v>
      </c>
      <c r="C1167" s="174" t="s">
        <v>647</v>
      </c>
      <c r="D1167" s="68">
        <v>45845</v>
      </c>
      <c r="E1167" s="66">
        <f t="shared" si="19"/>
        <v>7</v>
      </c>
      <c r="F1167" s="66">
        <f t="shared" si="20"/>
        <v>2025</v>
      </c>
      <c r="G1167" s="67">
        <f t="shared" si="21"/>
        <v>45839</v>
      </c>
      <c r="H1167" s="26" t="s">
        <v>996</v>
      </c>
      <c r="I1167" s="66" t="s">
        <v>1177</v>
      </c>
      <c r="J1167" s="69" t="s">
        <v>27</v>
      </c>
      <c r="K1167" s="69" t="s">
        <v>137</v>
      </c>
      <c r="L1167" s="69" t="s">
        <v>666</v>
      </c>
      <c r="M1167" s="69" t="s">
        <v>604</v>
      </c>
      <c r="N1167" s="71">
        <v>20</v>
      </c>
      <c r="O1167" s="74">
        <v>0</v>
      </c>
      <c r="P1167" s="175">
        <f t="shared" si="22"/>
        <v>194328.07000000004</v>
      </c>
    </row>
    <row r="1168" spans="1:16" ht="14.25" hidden="1" customHeight="1" outlineLevel="1">
      <c r="A1168" s="64" t="s">
        <v>1</v>
      </c>
      <c r="B1168" s="163" t="s">
        <v>662</v>
      </c>
      <c r="C1168" s="174" t="s">
        <v>647</v>
      </c>
      <c r="D1168" s="68">
        <v>45845</v>
      </c>
      <c r="E1168" s="66">
        <f t="shared" si="19"/>
        <v>7</v>
      </c>
      <c r="F1168" s="66">
        <f t="shared" si="20"/>
        <v>2025</v>
      </c>
      <c r="G1168" s="67">
        <f t="shared" si="21"/>
        <v>45839</v>
      </c>
      <c r="H1168" s="26" t="s">
        <v>996</v>
      </c>
      <c r="I1168" s="66" t="s">
        <v>1182</v>
      </c>
      <c r="J1168" s="69" t="s">
        <v>27</v>
      </c>
      <c r="K1168" s="69" t="s">
        <v>137</v>
      </c>
      <c r="L1168" s="69" t="s">
        <v>666</v>
      </c>
      <c r="M1168" s="69" t="s">
        <v>604</v>
      </c>
      <c r="N1168" s="71">
        <v>26</v>
      </c>
      <c r="O1168" s="74">
        <v>0</v>
      </c>
      <c r="P1168" s="175">
        <f t="shared" si="22"/>
        <v>194354.07000000004</v>
      </c>
    </row>
    <row r="1169" spans="1:16" ht="14.25" hidden="1" customHeight="1" outlineLevel="1">
      <c r="A1169" s="64" t="s">
        <v>1</v>
      </c>
      <c r="B1169" s="163" t="s">
        <v>662</v>
      </c>
      <c r="C1169" s="174" t="s">
        <v>647</v>
      </c>
      <c r="D1169" s="68">
        <v>45845</v>
      </c>
      <c r="E1169" s="66">
        <f t="shared" si="19"/>
        <v>7</v>
      </c>
      <c r="F1169" s="66">
        <f t="shared" si="20"/>
        <v>2025</v>
      </c>
      <c r="G1169" s="67">
        <f t="shared" si="21"/>
        <v>45839</v>
      </c>
      <c r="H1169" s="26" t="s">
        <v>996</v>
      </c>
      <c r="I1169" s="66" t="s">
        <v>1183</v>
      </c>
      <c r="J1169" s="69" t="s">
        <v>27</v>
      </c>
      <c r="K1169" s="69" t="s">
        <v>137</v>
      </c>
      <c r="L1169" s="69" t="s">
        <v>666</v>
      </c>
      <c r="M1169" s="69" t="s">
        <v>604</v>
      </c>
      <c r="N1169" s="71">
        <v>4</v>
      </c>
      <c r="O1169" s="74">
        <v>0</v>
      </c>
      <c r="P1169" s="175">
        <f t="shared" si="22"/>
        <v>194358.07000000004</v>
      </c>
    </row>
    <row r="1170" spans="1:16" ht="14.25" hidden="1" customHeight="1" outlineLevel="1">
      <c r="A1170" s="64" t="s">
        <v>1</v>
      </c>
      <c r="B1170" s="163" t="s">
        <v>662</v>
      </c>
      <c r="C1170" s="174" t="s">
        <v>647</v>
      </c>
      <c r="D1170" s="68">
        <v>45845</v>
      </c>
      <c r="E1170" s="66">
        <f t="shared" si="19"/>
        <v>7</v>
      </c>
      <c r="F1170" s="66">
        <f t="shared" si="20"/>
        <v>2025</v>
      </c>
      <c r="G1170" s="67">
        <f t="shared" si="21"/>
        <v>45839</v>
      </c>
      <c r="H1170" s="26" t="s">
        <v>996</v>
      </c>
      <c r="I1170" s="66" t="s">
        <v>1183</v>
      </c>
      <c r="J1170" s="69" t="s">
        <v>27</v>
      </c>
      <c r="K1170" s="69" t="s">
        <v>137</v>
      </c>
      <c r="L1170" s="69" t="s">
        <v>666</v>
      </c>
      <c r="M1170" s="69" t="s">
        <v>604</v>
      </c>
      <c r="N1170" s="71">
        <v>2</v>
      </c>
      <c r="O1170" s="74">
        <v>0</v>
      </c>
      <c r="P1170" s="175">
        <f t="shared" si="22"/>
        <v>194360.07000000004</v>
      </c>
    </row>
    <row r="1171" spans="1:16" ht="14.25" hidden="1" customHeight="1" outlineLevel="1">
      <c r="A1171" s="64" t="s">
        <v>1</v>
      </c>
      <c r="B1171" s="163" t="s">
        <v>662</v>
      </c>
      <c r="C1171" s="174" t="s">
        <v>647</v>
      </c>
      <c r="D1171" s="68">
        <v>45845</v>
      </c>
      <c r="E1171" s="66">
        <f t="shared" si="19"/>
        <v>7</v>
      </c>
      <c r="F1171" s="66">
        <f t="shared" si="20"/>
        <v>2025</v>
      </c>
      <c r="G1171" s="67">
        <f t="shared" si="21"/>
        <v>45839</v>
      </c>
      <c r="H1171" s="26" t="s">
        <v>996</v>
      </c>
      <c r="I1171" s="66" t="s">
        <v>1184</v>
      </c>
      <c r="J1171" s="69" t="s">
        <v>27</v>
      </c>
      <c r="K1171" s="69" t="s">
        <v>137</v>
      </c>
      <c r="L1171" s="69" t="s">
        <v>666</v>
      </c>
      <c r="M1171" s="69" t="s">
        <v>604</v>
      </c>
      <c r="N1171" s="71">
        <v>12</v>
      </c>
      <c r="O1171" s="74">
        <v>0</v>
      </c>
      <c r="P1171" s="175">
        <f t="shared" si="22"/>
        <v>194372.07000000004</v>
      </c>
    </row>
    <row r="1172" spans="1:16" ht="14.25" hidden="1" customHeight="1" outlineLevel="1">
      <c r="A1172" s="64" t="s">
        <v>1</v>
      </c>
      <c r="B1172" s="163" t="s">
        <v>662</v>
      </c>
      <c r="C1172" s="174" t="s">
        <v>647</v>
      </c>
      <c r="D1172" s="68">
        <v>45845</v>
      </c>
      <c r="E1172" s="66">
        <f t="shared" si="19"/>
        <v>7</v>
      </c>
      <c r="F1172" s="66">
        <f t="shared" si="20"/>
        <v>2025</v>
      </c>
      <c r="G1172" s="67">
        <f t="shared" si="21"/>
        <v>45839</v>
      </c>
      <c r="H1172" s="26" t="s">
        <v>996</v>
      </c>
      <c r="I1172" s="66" t="s">
        <v>1185</v>
      </c>
      <c r="J1172" s="69" t="s">
        <v>27</v>
      </c>
      <c r="K1172" s="69" t="s">
        <v>137</v>
      </c>
      <c r="L1172" s="69" t="s">
        <v>666</v>
      </c>
      <c r="M1172" s="69" t="s">
        <v>604</v>
      </c>
      <c r="N1172" s="71">
        <v>40</v>
      </c>
      <c r="O1172" s="74">
        <v>0</v>
      </c>
      <c r="P1172" s="175">
        <f t="shared" si="22"/>
        <v>194412.07000000004</v>
      </c>
    </row>
    <row r="1173" spans="1:16" ht="14.25" hidden="1" customHeight="1" outlineLevel="1">
      <c r="A1173" s="64" t="s">
        <v>1</v>
      </c>
      <c r="B1173" s="163" t="s">
        <v>662</v>
      </c>
      <c r="C1173" s="174" t="s">
        <v>647</v>
      </c>
      <c r="D1173" s="68">
        <v>45845</v>
      </c>
      <c r="E1173" s="66">
        <f t="shared" si="19"/>
        <v>7</v>
      </c>
      <c r="F1173" s="66">
        <f t="shared" si="20"/>
        <v>2025</v>
      </c>
      <c r="G1173" s="67">
        <f t="shared" si="21"/>
        <v>45839</v>
      </c>
      <c r="H1173" s="26" t="s">
        <v>996</v>
      </c>
      <c r="I1173" s="66" t="s">
        <v>1143</v>
      </c>
      <c r="J1173" s="69" t="s">
        <v>27</v>
      </c>
      <c r="K1173" s="69" t="s">
        <v>137</v>
      </c>
      <c r="L1173" s="69" t="s">
        <v>666</v>
      </c>
      <c r="M1173" s="69" t="s">
        <v>604</v>
      </c>
      <c r="N1173" s="71">
        <v>35</v>
      </c>
      <c r="O1173" s="74">
        <v>0</v>
      </c>
      <c r="P1173" s="175">
        <f t="shared" si="22"/>
        <v>194447.07000000004</v>
      </c>
    </row>
    <row r="1174" spans="1:16" ht="14.25" hidden="1" customHeight="1" outlineLevel="1">
      <c r="A1174" s="64" t="s">
        <v>1</v>
      </c>
      <c r="B1174" s="163" t="s">
        <v>662</v>
      </c>
      <c r="C1174" s="174" t="s">
        <v>647</v>
      </c>
      <c r="D1174" s="68">
        <v>45845</v>
      </c>
      <c r="E1174" s="66">
        <f t="shared" si="19"/>
        <v>7</v>
      </c>
      <c r="F1174" s="66">
        <f t="shared" si="20"/>
        <v>2025</v>
      </c>
      <c r="G1174" s="67">
        <f t="shared" si="21"/>
        <v>45839</v>
      </c>
      <c r="H1174" s="26" t="s">
        <v>996</v>
      </c>
      <c r="I1174" s="66" t="s">
        <v>1177</v>
      </c>
      <c r="J1174" s="69" t="s">
        <v>27</v>
      </c>
      <c r="K1174" s="69" t="s">
        <v>137</v>
      </c>
      <c r="L1174" s="69" t="s">
        <v>666</v>
      </c>
      <c r="M1174" s="69" t="s">
        <v>604</v>
      </c>
      <c r="N1174" s="71">
        <v>10</v>
      </c>
      <c r="O1174" s="74">
        <v>0</v>
      </c>
      <c r="P1174" s="175">
        <f t="shared" si="22"/>
        <v>194457.07000000004</v>
      </c>
    </row>
    <row r="1175" spans="1:16" ht="14.25" hidden="1" customHeight="1" outlineLevel="1">
      <c r="A1175" s="64" t="s">
        <v>1</v>
      </c>
      <c r="B1175" s="163" t="s">
        <v>662</v>
      </c>
      <c r="C1175" s="174" t="s">
        <v>647</v>
      </c>
      <c r="D1175" s="68">
        <v>45845</v>
      </c>
      <c r="E1175" s="66">
        <f t="shared" si="19"/>
        <v>7</v>
      </c>
      <c r="F1175" s="66">
        <f t="shared" si="20"/>
        <v>2025</v>
      </c>
      <c r="G1175" s="67">
        <f t="shared" si="21"/>
        <v>45839</v>
      </c>
      <c r="H1175" s="26" t="s">
        <v>996</v>
      </c>
      <c r="I1175" s="66" t="s">
        <v>1186</v>
      </c>
      <c r="J1175" s="69" t="s">
        <v>27</v>
      </c>
      <c r="K1175" s="69" t="s">
        <v>137</v>
      </c>
      <c r="L1175" s="69" t="s">
        <v>666</v>
      </c>
      <c r="M1175" s="69" t="s">
        <v>604</v>
      </c>
      <c r="N1175" s="71">
        <v>18</v>
      </c>
      <c r="O1175" s="74">
        <v>0</v>
      </c>
      <c r="P1175" s="175">
        <f t="shared" si="22"/>
        <v>194475.07000000004</v>
      </c>
    </row>
    <row r="1176" spans="1:16" ht="14.25" hidden="1" customHeight="1" outlineLevel="1">
      <c r="A1176" s="64" t="s">
        <v>1</v>
      </c>
      <c r="B1176" s="163" t="s">
        <v>662</v>
      </c>
      <c r="C1176" s="174" t="s">
        <v>647</v>
      </c>
      <c r="D1176" s="68">
        <v>45845</v>
      </c>
      <c r="E1176" s="66">
        <f t="shared" si="19"/>
        <v>7</v>
      </c>
      <c r="F1176" s="66">
        <f t="shared" si="20"/>
        <v>2025</v>
      </c>
      <c r="G1176" s="67">
        <f t="shared" si="21"/>
        <v>45839</v>
      </c>
      <c r="H1176" s="26" t="s">
        <v>996</v>
      </c>
      <c r="I1176" s="66" t="s">
        <v>1153</v>
      </c>
      <c r="J1176" s="69" t="s">
        <v>27</v>
      </c>
      <c r="K1176" s="69" t="s">
        <v>137</v>
      </c>
      <c r="L1176" s="69" t="s">
        <v>666</v>
      </c>
      <c r="M1176" s="69" t="s">
        <v>604</v>
      </c>
      <c r="N1176" s="71">
        <v>10</v>
      </c>
      <c r="O1176" s="74">
        <v>0</v>
      </c>
      <c r="P1176" s="175">
        <f t="shared" si="22"/>
        <v>194485.07000000004</v>
      </c>
    </row>
    <row r="1177" spans="1:16" ht="14.25" hidden="1" customHeight="1" outlineLevel="1">
      <c r="A1177" s="64" t="s">
        <v>1</v>
      </c>
      <c r="B1177" s="163" t="s">
        <v>662</v>
      </c>
      <c r="C1177" s="174" t="s">
        <v>647</v>
      </c>
      <c r="D1177" s="68">
        <v>45845</v>
      </c>
      <c r="E1177" s="66">
        <f t="shared" si="19"/>
        <v>7</v>
      </c>
      <c r="F1177" s="66">
        <f t="shared" si="20"/>
        <v>2025</v>
      </c>
      <c r="G1177" s="67">
        <f t="shared" si="21"/>
        <v>45839</v>
      </c>
      <c r="H1177" s="26" t="s">
        <v>996</v>
      </c>
      <c r="I1177" s="66" t="s">
        <v>1187</v>
      </c>
      <c r="J1177" s="69" t="s">
        <v>27</v>
      </c>
      <c r="K1177" s="69" t="s">
        <v>137</v>
      </c>
      <c r="L1177" s="69" t="s">
        <v>666</v>
      </c>
      <c r="M1177" s="69" t="s">
        <v>604</v>
      </c>
      <c r="N1177" s="71">
        <v>11</v>
      </c>
      <c r="O1177" s="74">
        <v>0</v>
      </c>
      <c r="P1177" s="175">
        <f t="shared" si="22"/>
        <v>194496.07000000004</v>
      </c>
    </row>
    <row r="1178" spans="1:16" ht="14.25" hidden="1" customHeight="1" outlineLevel="1">
      <c r="A1178" s="64" t="s">
        <v>1</v>
      </c>
      <c r="B1178" s="163" t="s">
        <v>662</v>
      </c>
      <c r="C1178" s="174" t="s">
        <v>647</v>
      </c>
      <c r="D1178" s="68">
        <v>45845</v>
      </c>
      <c r="E1178" s="66">
        <f t="shared" si="19"/>
        <v>7</v>
      </c>
      <c r="F1178" s="66">
        <f t="shared" si="20"/>
        <v>2025</v>
      </c>
      <c r="G1178" s="67">
        <f t="shared" si="21"/>
        <v>45839</v>
      </c>
      <c r="H1178" s="26" t="s">
        <v>996</v>
      </c>
      <c r="I1178" s="66" t="s">
        <v>1157</v>
      </c>
      <c r="J1178" s="69" t="s">
        <v>27</v>
      </c>
      <c r="K1178" s="69" t="s">
        <v>137</v>
      </c>
      <c r="L1178" s="69" t="s">
        <v>666</v>
      </c>
      <c r="M1178" s="69" t="s">
        <v>604</v>
      </c>
      <c r="N1178" s="71">
        <v>15</v>
      </c>
      <c r="O1178" s="74">
        <v>0</v>
      </c>
      <c r="P1178" s="175">
        <f t="shared" si="22"/>
        <v>194511.07000000004</v>
      </c>
    </row>
    <row r="1179" spans="1:16" ht="14.25" hidden="1" customHeight="1" outlineLevel="1">
      <c r="A1179" s="64" t="s">
        <v>1</v>
      </c>
      <c r="B1179" s="163" t="s">
        <v>662</v>
      </c>
      <c r="C1179" s="174" t="s">
        <v>647</v>
      </c>
      <c r="D1179" s="68">
        <v>45845</v>
      </c>
      <c r="E1179" s="66">
        <f t="shared" si="19"/>
        <v>7</v>
      </c>
      <c r="F1179" s="66">
        <f t="shared" si="20"/>
        <v>2025</v>
      </c>
      <c r="G1179" s="67">
        <f t="shared" si="21"/>
        <v>45839</v>
      </c>
      <c r="H1179" s="26" t="s">
        <v>996</v>
      </c>
      <c r="I1179" s="66" t="s">
        <v>1174</v>
      </c>
      <c r="J1179" s="69" t="s">
        <v>27</v>
      </c>
      <c r="K1179" s="69" t="s">
        <v>137</v>
      </c>
      <c r="L1179" s="69" t="s">
        <v>666</v>
      </c>
      <c r="M1179" s="69" t="s">
        <v>604</v>
      </c>
      <c r="N1179" s="71">
        <v>37</v>
      </c>
      <c r="O1179" s="74">
        <v>0</v>
      </c>
      <c r="P1179" s="175">
        <f t="shared" si="22"/>
        <v>194548.07000000004</v>
      </c>
    </row>
    <row r="1180" spans="1:16" ht="14.25" hidden="1" customHeight="1" outlineLevel="1">
      <c r="A1180" s="64" t="s">
        <v>1</v>
      </c>
      <c r="B1180" s="163" t="s">
        <v>662</v>
      </c>
      <c r="C1180" s="174" t="s">
        <v>647</v>
      </c>
      <c r="D1180" s="68">
        <v>45845</v>
      </c>
      <c r="E1180" s="66">
        <f t="shared" si="19"/>
        <v>7</v>
      </c>
      <c r="F1180" s="66">
        <f t="shared" si="20"/>
        <v>2025</v>
      </c>
      <c r="G1180" s="67">
        <f t="shared" si="21"/>
        <v>45839</v>
      </c>
      <c r="H1180" s="26" t="s">
        <v>996</v>
      </c>
      <c r="I1180" s="66" t="s">
        <v>1188</v>
      </c>
      <c r="J1180" s="69" t="s">
        <v>27</v>
      </c>
      <c r="K1180" s="69" t="s">
        <v>137</v>
      </c>
      <c r="L1180" s="69" t="s">
        <v>666</v>
      </c>
      <c r="M1180" s="69" t="s">
        <v>604</v>
      </c>
      <c r="N1180" s="71">
        <v>10</v>
      </c>
      <c r="O1180" s="74">
        <v>0</v>
      </c>
      <c r="P1180" s="175">
        <f t="shared" si="22"/>
        <v>194558.07000000004</v>
      </c>
    </row>
    <row r="1181" spans="1:16" ht="14.25" hidden="1" customHeight="1" outlineLevel="1">
      <c r="A1181" s="64" t="s">
        <v>1</v>
      </c>
      <c r="B1181" s="163" t="s">
        <v>662</v>
      </c>
      <c r="C1181" s="174" t="s">
        <v>647</v>
      </c>
      <c r="D1181" s="68">
        <v>45845</v>
      </c>
      <c r="E1181" s="66">
        <f t="shared" si="19"/>
        <v>7</v>
      </c>
      <c r="F1181" s="66">
        <f t="shared" si="20"/>
        <v>2025</v>
      </c>
      <c r="G1181" s="67">
        <f t="shared" si="21"/>
        <v>45839</v>
      </c>
      <c r="H1181" s="26" t="s">
        <v>996</v>
      </c>
      <c r="I1181" s="66" t="s">
        <v>1189</v>
      </c>
      <c r="J1181" s="69" t="s">
        <v>27</v>
      </c>
      <c r="K1181" s="69" t="s">
        <v>137</v>
      </c>
      <c r="L1181" s="69" t="s">
        <v>666</v>
      </c>
      <c r="M1181" s="69" t="s">
        <v>604</v>
      </c>
      <c r="N1181" s="71">
        <v>8</v>
      </c>
      <c r="O1181" s="74">
        <v>0</v>
      </c>
      <c r="P1181" s="175">
        <f t="shared" si="22"/>
        <v>194566.07000000004</v>
      </c>
    </row>
    <row r="1182" spans="1:16" ht="14.25" hidden="1" customHeight="1" outlineLevel="1">
      <c r="A1182" s="64" t="s">
        <v>1</v>
      </c>
      <c r="B1182" s="163" t="s">
        <v>662</v>
      </c>
      <c r="C1182" s="174" t="s">
        <v>647</v>
      </c>
      <c r="D1182" s="68">
        <v>45845</v>
      </c>
      <c r="E1182" s="66">
        <f t="shared" si="19"/>
        <v>7</v>
      </c>
      <c r="F1182" s="66">
        <f t="shared" si="20"/>
        <v>2025</v>
      </c>
      <c r="G1182" s="67">
        <f t="shared" si="21"/>
        <v>45839</v>
      </c>
      <c r="H1182" s="26" t="s">
        <v>996</v>
      </c>
      <c r="I1182" s="66" t="s">
        <v>1146</v>
      </c>
      <c r="J1182" s="69" t="s">
        <v>27</v>
      </c>
      <c r="K1182" s="69" t="s">
        <v>137</v>
      </c>
      <c r="L1182" s="69" t="s">
        <v>666</v>
      </c>
      <c r="M1182" s="69" t="s">
        <v>604</v>
      </c>
      <c r="N1182" s="71">
        <v>45</v>
      </c>
      <c r="O1182" s="74">
        <v>0</v>
      </c>
      <c r="P1182" s="175">
        <f t="shared" si="22"/>
        <v>194611.07000000004</v>
      </c>
    </row>
    <row r="1183" spans="1:16" ht="14.25" hidden="1" customHeight="1" outlineLevel="1">
      <c r="A1183" s="64" t="s">
        <v>1</v>
      </c>
      <c r="B1183" s="163" t="s">
        <v>662</v>
      </c>
      <c r="C1183" s="174" t="s">
        <v>647</v>
      </c>
      <c r="D1183" s="68">
        <v>45845</v>
      </c>
      <c r="E1183" s="66">
        <f t="shared" si="19"/>
        <v>7</v>
      </c>
      <c r="F1183" s="66">
        <f t="shared" si="20"/>
        <v>2025</v>
      </c>
      <c r="G1183" s="67">
        <f t="shared" si="21"/>
        <v>45839</v>
      </c>
      <c r="H1183" s="26" t="s">
        <v>996</v>
      </c>
      <c r="I1183" s="66" t="s">
        <v>1190</v>
      </c>
      <c r="J1183" s="69" t="s">
        <v>27</v>
      </c>
      <c r="K1183" s="69" t="s">
        <v>137</v>
      </c>
      <c r="L1183" s="69" t="s">
        <v>666</v>
      </c>
      <c r="M1183" s="69" t="s">
        <v>604</v>
      </c>
      <c r="N1183" s="71">
        <v>8</v>
      </c>
      <c r="O1183" s="74">
        <v>0</v>
      </c>
      <c r="P1183" s="175">
        <f t="shared" si="22"/>
        <v>194619.07000000004</v>
      </c>
    </row>
    <row r="1184" spans="1:16" ht="14.25" hidden="1" customHeight="1" outlineLevel="1">
      <c r="A1184" s="64" t="s">
        <v>1</v>
      </c>
      <c r="B1184" s="163" t="s">
        <v>662</v>
      </c>
      <c r="C1184" s="174" t="s">
        <v>647</v>
      </c>
      <c r="D1184" s="68">
        <v>45845</v>
      </c>
      <c r="E1184" s="66">
        <f t="shared" si="19"/>
        <v>7</v>
      </c>
      <c r="F1184" s="66">
        <f t="shared" si="20"/>
        <v>2025</v>
      </c>
      <c r="G1184" s="67">
        <f t="shared" si="21"/>
        <v>45839</v>
      </c>
      <c r="H1184" s="26" t="s">
        <v>996</v>
      </c>
      <c r="I1184" s="66" t="s">
        <v>1155</v>
      </c>
      <c r="J1184" s="69" t="s">
        <v>27</v>
      </c>
      <c r="K1184" s="69" t="s">
        <v>137</v>
      </c>
      <c r="L1184" s="69" t="s">
        <v>666</v>
      </c>
      <c r="M1184" s="69" t="s">
        <v>604</v>
      </c>
      <c r="N1184" s="71">
        <v>53</v>
      </c>
      <c r="O1184" s="74">
        <v>0</v>
      </c>
      <c r="P1184" s="175">
        <f t="shared" si="22"/>
        <v>194672.07000000004</v>
      </c>
    </row>
    <row r="1185" spans="1:16" ht="14.25" hidden="1" customHeight="1" outlineLevel="1">
      <c r="A1185" s="64" t="s">
        <v>1</v>
      </c>
      <c r="B1185" s="163" t="s">
        <v>662</v>
      </c>
      <c r="C1185" s="174" t="s">
        <v>647</v>
      </c>
      <c r="D1185" s="68">
        <v>45845</v>
      </c>
      <c r="E1185" s="66">
        <f t="shared" si="19"/>
        <v>7</v>
      </c>
      <c r="F1185" s="66">
        <f t="shared" si="20"/>
        <v>2025</v>
      </c>
      <c r="G1185" s="67">
        <f t="shared" si="21"/>
        <v>45839</v>
      </c>
      <c r="H1185" s="26" t="s">
        <v>996</v>
      </c>
      <c r="I1185" s="66" t="s">
        <v>1191</v>
      </c>
      <c r="J1185" s="69" t="s">
        <v>27</v>
      </c>
      <c r="K1185" s="69" t="s">
        <v>137</v>
      </c>
      <c r="L1185" s="69" t="s">
        <v>666</v>
      </c>
      <c r="M1185" s="69" t="s">
        <v>604</v>
      </c>
      <c r="N1185" s="71">
        <v>45</v>
      </c>
      <c r="O1185" s="74">
        <v>0</v>
      </c>
      <c r="P1185" s="175">
        <f t="shared" si="22"/>
        <v>194717.07000000004</v>
      </c>
    </row>
    <row r="1186" spans="1:16" ht="14.25" hidden="1" customHeight="1" outlineLevel="1">
      <c r="A1186" s="64" t="s">
        <v>1</v>
      </c>
      <c r="B1186" s="163" t="s">
        <v>662</v>
      </c>
      <c r="C1186" s="174" t="s">
        <v>647</v>
      </c>
      <c r="D1186" s="68">
        <v>45845</v>
      </c>
      <c r="E1186" s="66">
        <f t="shared" si="19"/>
        <v>7</v>
      </c>
      <c r="F1186" s="66">
        <f t="shared" si="20"/>
        <v>2025</v>
      </c>
      <c r="G1186" s="67">
        <f t="shared" si="21"/>
        <v>45839</v>
      </c>
      <c r="H1186" s="26" t="s">
        <v>996</v>
      </c>
      <c r="I1186" s="66" t="s">
        <v>1191</v>
      </c>
      <c r="J1186" s="69" t="s">
        <v>27</v>
      </c>
      <c r="K1186" s="69" t="s">
        <v>137</v>
      </c>
      <c r="L1186" s="69" t="s">
        <v>666</v>
      </c>
      <c r="M1186" s="69" t="s">
        <v>604</v>
      </c>
      <c r="N1186" s="71">
        <v>18</v>
      </c>
      <c r="O1186" s="74">
        <v>0</v>
      </c>
      <c r="P1186" s="175">
        <f t="shared" si="22"/>
        <v>194735.07000000004</v>
      </c>
    </row>
    <row r="1187" spans="1:16" ht="14.25" hidden="1" customHeight="1" outlineLevel="1">
      <c r="A1187" s="64" t="s">
        <v>1</v>
      </c>
      <c r="B1187" s="163" t="s">
        <v>662</v>
      </c>
      <c r="C1187" s="174" t="s">
        <v>647</v>
      </c>
      <c r="D1187" s="68">
        <v>45845</v>
      </c>
      <c r="E1187" s="66">
        <f t="shared" si="19"/>
        <v>7</v>
      </c>
      <c r="F1187" s="66">
        <f t="shared" si="20"/>
        <v>2025</v>
      </c>
      <c r="G1187" s="67">
        <f t="shared" si="21"/>
        <v>45839</v>
      </c>
      <c r="H1187" s="26" t="s">
        <v>996</v>
      </c>
      <c r="I1187" s="66" t="s">
        <v>1192</v>
      </c>
      <c r="J1187" s="69" t="s">
        <v>27</v>
      </c>
      <c r="K1187" s="69" t="s">
        <v>137</v>
      </c>
      <c r="L1187" s="69" t="s">
        <v>666</v>
      </c>
      <c r="M1187" s="69" t="s">
        <v>604</v>
      </c>
      <c r="N1187" s="71">
        <v>21</v>
      </c>
      <c r="O1187" s="74">
        <v>0</v>
      </c>
      <c r="P1187" s="175">
        <f t="shared" si="22"/>
        <v>194756.07000000004</v>
      </c>
    </row>
    <row r="1188" spans="1:16" ht="14.25" hidden="1" customHeight="1" outlineLevel="1">
      <c r="A1188" s="64" t="s">
        <v>1</v>
      </c>
      <c r="B1188" s="163" t="s">
        <v>662</v>
      </c>
      <c r="C1188" s="174" t="s">
        <v>647</v>
      </c>
      <c r="D1188" s="68">
        <v>45845</v>
      </c>
      <c r="E1188" s="66">
        <f t="shared" si="19"/>
        <v>7</v>
      </c>
      <c r="F1188" s="66">
        <f t="shared" si="20"/>
        <v>2025</v>
      </c>
      <c r="G1188" s="67">
        <f t="shared" si="21"/>
        <v>45839</v>
      </c>
      <c r="H1188" s="26" t="s">
        <v>996</v>
      </c>
      <c r="I1188" s="66" t="s">
        <v>1193</v>
      </c>
      <c r="J1188" s="69" t="s">
        <v>27</v>
      </c>
      <c r="K1188" s="69" t="s">
        <v>137</v>
      </c>
      <c r="L1188" s="69" t="s">
        <v>666</v>
      </c>
      <c r="M1188" s="69" t="s">
        <v>604</v>
      </c>
      <c r="N1188" s="71">
        <v>10</v>
      </c>
      <c r="O1188" s="74">
        <v>0</v>
      </c>
      <c r="P1188" s="175">
        <f t="shared" si="22"/>
        <v>194766.07000000004</v>
      </c>
    </row>
    <row r="1189" spans="1:16" ht="14.25" hidden="1" customHeight="1" outlineLevel="1">
      <c r="A1189" s="64" t="s">
        <v>1</v>
      </c>
      <c r="B1189" s="163" t="s">
        <v>662</v>
      </c>
      <c r="C1189" s="174" t="s">
        <v>647</v>
      </c>
      <c r="D1189" s="68">
        <v>45845</v>
      </c>
      <c r="E1189" s="66">
        <f t="shared" si="19"/>
        <v>7</v>
      </c>
      <c r="F1189" s="66">
        <f t="shared" si="20"/>
        <v>2025</v>
      </c>
      <c r="G1189" s="67">
        <f t="shared" si="21"/>
        <v>45839</v>
      </c>
      <c r="H1189" s="26" t="s">
        <v>996</v>
      </c>
      <c r="I1189" s="66" t="s">
        <v>1194</v>
      </c>
      <c r="J1189" s="69" t="s">
        <v>27</v>
      </c>
      <c r="K1189" s="69" t="s">
        <v>137</v>
      </c>
      <c r="L1189" s="69" t="s">
        <v>666</v>
      </c>
      <c r="M1189" s="69" t="s">
        <v>604</v>
      </c>
      <c r="N1189" s="71">
        <v>12</v>
      </c>
      <c r="O1189" s="74">
        <v>0</v>
      </c>
      <c r="P1189" s="175">
        <f t="shared" si="22"/>
        <v>194778.07000000004</v>
      </c>
    </row>
    <row r="1190" spans="1:16" ht="14.25" hidden="1" customHeight="1" outlineLevel="1">
      <c r="A1190" s="64" t="s">
        <v>1</v>
      </c>
      <c r="B1190" s="163" t="s">
        <v>662</v>
      </c>
      <c r="C1190" s="174" t="s">
        <v>647</v>
      </c>
      <c r="D1190" s="68">
        <v>45845</v>
      </c>
      <c r="E1190" s="66">
        <f t="shared" si="19"/>
        <v>7</v>
      </c>
      <c r="F1190" s="66">
        <f t="shared" si="20"/>
        <v>2025</v>
      </c>
      <c r="G1190" s="67">
        <f t="shared" si="21"/>
        <v>45839</v>
      </c>
      <c r="H1190" s="26" t="s">
        <v>996</v>
      </c>
      <c r="I1190" s="66" t="s">
        <v>1195</v>
      </c>
      <c r="J1190" s="69" t="s">
        <v>27</v>
      </c>
      <c r="K1190" s="69" t="s">
        <v>137</v>
      </c>
      <c r="L1190" s="69" t="s">
        <v>666</v>
      </c>
      <c r="M1190" s="69" t="s">
        <v>604</v>
      </c>
      <c r="N1190" s="71">
        <v>24</v>
      </c>
      <c r="O1190" s="74">
        <v>0</v>
      </c>
      <c r="P1190" s="175">
        <f t="shared" si="22"/>
        <v>194802.07000000004</v>
      </c>
    </row>
    <row r="1191" spans="1:16" ht="14.25" hidden="1" customHeight="1" outlineLevel="1">
      <c r="A1191" s="64" t="s">
        <v>1</v>
      </c>
      <c r="B1191" s="163" t="s">
        <v>662</v>
      </c>
      <c r="C1191" s="174" t="s">
        <v>647</v>
      </c>
      <c r="D1191" s="68">
        <v>45845</v>
      </c>
      <c r="E1191" s="66">
        <f t="shared" si="19"/>
        <v>7</v>
      </c>
      <c r="F1191" s="66">
        <f t="shared" si="20"/>
        <v>2025</v>
      </c>
      <c r="G1191" s="67">
        <f t="shared" si="21"/>
        <v>45839</v>
      </c>
      <c r="H1191" s="26" t="s">
        <v>996</v>
      </c>
      <c r="I1191" s="66" t="s">
        <v>1196</v>
      </c>
      <c r="J1191" s="69" t="s">
        <v>27</v>
      </c>
      <c r="K1191" s="69" t="s">
        <v>137</v>
      </c>
      <c r="L1191" s="69" t="s">
        <v>666</v>
      </c>
      <c r="M1191" s="69" t="s">
        <v>604</v>
      </c>
      <c r="N1191" s="71">
        <v>10</v>
      </c>
      <c r="O1191" s="74">
        <v>0</v>
      </c>
      <c r="P1191" s="175">
        <f t="shared" si="22"/>
        <v>194812.07000000004</v>
      </c>
    </row>
    <row r="1192" spans="1:16" ht="14.25" hidden="1" customHeight="1" outlineLevel="1">
      <c r="A1192" s="64" t="s">
        <v>1</v>
      </c>
      <c r="B1192" s="163" t="s">
        <v>662</v>
      </c>
      <c r="C1192" s="174" t="s">
        <v>647</v>
      </c>
      <c r="D1192" s="68">
        <v>45845</v>
      </c>
      <c r="E1192" s="66">
        <f t="shared" si="19"/>
        <v>7</v>
      </c>
      <c r="F1192" s="66">
        <f t="shared" si="20"/>
        <v>2025</v>
      </c>
      <c r="G1192" s="67">
        <f t="shared" si="21"/>
        <v>45839</v>
      </c>
      <c r="H1192" s="26" t="s">
        <v>996</v>
      </c>
      <c r="I1192" s="66" t="s">
        <v>1197</v>
      </c>
      <c r="J1192" s="69" t="s">
        <v>27</v>
      </c>
      <c r="K1192" s="69" t="s">
        <v>137</v>
      </c>
      <c r="L1192" s="69" t="s">
        <v>666</v>
      </c>
      <c r="M1192" s="69" t="s">
        <v>604</v>
      </c>
      <c r="N1192" s="71">
        <v>45</v>
      </c>
      <c r="O1192" s="74">
        <v>0</v>
      </c>
      <c r="P1192" s="175">
        <f t="shared" si="22"/>
        <v>194857.07000000004</v>
      </c>
    </row>
    <row r="1193" spans="1:16" ht="14.25" hidden="1" customHeight="1" outlineLevel="1">
      <c r="A1193" s="64" t="s">
        <v>1</v>
      </c>
      <c r="B1193" s="163" t="s">
        <v>662</v>
      </c>
      <c r="C1193" s="174" t="s">
        <v>647</v>
      </c>
      <c r="D1193" s="68">
        <v>45845</v>
      </c>
      <c r="E1193" s="66">
        <f t="shared" si="19"/>
        <v>7</v>
      </c>
      <c r="F1193" s="66">
        <f t="shared" si="20"/>
        <v>2025</v>
      </c>
      <c r="G1193" s="67">
        <f t="shared" si="21"/>
        <v>45839</v>
      </c>
      <c r="H1193" s="26" t="s">
        <v>996</v>
      </c>
      <c r="I1193" s="66" t="s">
        <v>1198</v>
      </c>
      <c r="J1193" s="69" t="s">
        <v>27</v>
      </c>
      <c r="K1193" s="69" t="s">
        <v>137</v>
      </c>
      <c r="L1193" s="69" t="s">
        <v>666</v>
      </c>
      <c r="M1193" s="69" t="s">
        <v>604</v>
      </c>
      <c r="N1193" s="71">
        <v>14</v>
      </c>
      <c r="O1193" s="74">
        <v>0</v>
      </c>
      <c r="P1193" s="175">
        <f t="shared" si="22"/>
        <v>194871.07000000004</v>
      </c>
    </row>
    <row r="1194" spans="1:16" ht="14.25" hidden="1" customHeight="1" outlineLevel="1">
      <c r="A1194" s="64" t="s">
        <v>1</v>
      </c>
      <c r="B1194" s="163" t="s">
        <v>662</v>
      </c>
      <c r="C1194" s="174" t="s">
        <v>647</v>
      </c>
      <c r="D1194" s="68">
        <v>45845</v>
      </c>
      <c r="E1194" s="66">
        <f t="shared" si="19"/>
        <v>7</v>
      </c>
      <c r="F1194" s="66">
        <f t="shared" si="20"/>
        <v>2025</v>
      </c>
      <c r="G1194" s="67">
        <f t="shared" si="21"/>
        <v>45839</v>
      </c>
      <c r="H1194" s="26" t="s">
        <v>996</v>
      </c>
      <c r="I1194" s="66" t="s">
        <v>1199</v>
      </c>
      <c r="J1194" s="69" t="s">
        <v>27</v>
      </c>
      <c r="K1194" s="69" t="s">
        <v>137</v>
      </c>
      <c r="L1194" s="69" t="s">
        <v>666</v>
      </c>
      <c r="M1194" s="69" t="s">
        <v>604</v>
      </c>
      <c r="N1194" s="71">
        <v>8</v>
      </c>
      <c r="O1194" s="74">
        <v>0</v>
      </c>
      <c r="P1194" s="175">
        <f t="shared" si="22"/>
        <v>194879.07000000004</v>
      </c>
    </row>
    <row r="1195" spans="1:16" ht="14.25" hidden="1" customHeight="1" outlineLevel="1">
      <c r="A1195" s="64" t="s">
        <v>1</v>
      </c>
      <c r="B1195" s="163" t="s">
        <v>662</v>
      </c>
      <c r="C1195" s="174" t="s">
        <v>647</v>
      </c>
      <c r="D1195" s="68">
        <v>45845</v>
      </c>
      <c r="E1195" s="66">
        <f t="shared" si="19"/>
        <v>7</v>
      </c>
      <c r="F1195" s="66">
        <f t="shared" si="20"/>
        <v>2025</v>
      </c>
      <c r="G1195" s="67">
        <f t="shared" si="21"/>
        <v>45839</v>
      </c>
      <c r="H1195" s="26" t="s">
        <v>996</v>
      </c>
      <c r="I1195" s="66" t="s">
        <v>1200</v>
      </c>
      <c r="J1195" s="69" t="s">
        <v>27</v>
      </c>
      <c r="K1195" s="69" t="s">
        <v>137</v>
      </c>
      <c r="L1195" s="69" t="s">
        <v>666</v>
      </c>
      <c r="M1195" s="69" t="s">
        <v>604</v>
      </c>
      <c r="N1195" s="71">
        <v>9</v>
      </c>
      <c r="O1195" s="74">
        <v>0</v>
      </c>
      <c r="P1195" s="175">
        <f t="shared" si="22"/>
        <v>194888.07000000004</v>
      </c>
    </row>
    <row r="1196" spans="1:16" ht="14.25" hidden="1" customHeight="1" outlineLevel="1">
      <c r="A1196" s="64" t="s">
        <v>1</v>
      </c>
      <c r="B1196" s="163" t="s">
        <v>662</v>
      </c>
      <c r="C1196" s="174" t="s">
        <v>647</v>
      </c>
      <c r="D1196" s="68">
        <v>45845</v>
      </c>
      <c r="E1196" s="66">
        <f t="shared" si="19"/>
        <v>7</v>
      </c>
      <c r="F1196" s="66">
        <f t="shared" si="20"/>
        <v>2025</v>
      </c>
      <c r="G1196" s="67">
        <f t="shared" si="21"/>
        <v>45839</v>
      </c>
      <c r="H1196" s="26" t="s">
        <v>996</v>
      </c>
      <c r="I1196" s="66" t="s">
        <v>1201</v>
      </c>
      <c r="J1196" s="69" t="s">
        <v>27</v>
      </c>
      <c r="K1196" s="69" t="s">
        <v>137</v>
      </c>
      <c r="L1196" s="69" t="s">
        <v>666</v>
      </c>
      <c r="M1196" s="69" t="s">
        <v>604</v>
      </c>
      <c r="N1196" s="71">
        <v>7</v>
      </c>
      <c r="O1196" s="74">
        <v>0</v>
      </c>
      <c r="P1196" s="175">
        <f t="shared" si="22"/>
        <v>194895.07000000004</v>
      </c>
    </row>
    <row r="1197" spans="1:16" ht="14.25" hidden="1" customHeight="1" outlineLevel="1">
      <c r="A1197" s="64" t="s">
        <v>1</v>
      </c>
      <c r="B1197" s="163" t="s">
        <v>662</v>
      </c>
      <c r="C1197" s="174" t="s">
        <v>647</v>
      </c>
      <c r="D1197" s="68">
        <v>45845</v>
      </c>
      <c r="E1197" s="66">
        <f t="shared" si="19"/>
        <v>7</v>
      </c>
      <c r="F1197" s="66">
        <f t="shared" si="20"/>
        <v>2025</v>
      </c>
      <c r="G1197" s="67">
        <f t="shared" si="21"/>
        <v>45839</v>
      </c>
      <c r="H1197" s="26" t="s">
        <v>996</v>
      </c>
      <c r="I1197" s="66" t="s">
        <v>1187</v>
      </c>
      <c r="J1197" s="69" t="s">
        <v>27</v>
      </c>
      <c r="K1197" s="69" t="s">
        <v>137</v>
      </c>
      <c r="L1197" s="69" t="s">
        <v>666</v>
      </c>
      <c r="M1197" s="69" t="s">
        <v>604</v>
      </c>
      <c r="N1197" s="71">
        <v>15</v>
      </c>
      <c r="O1197" s="74">
        <v>0</v>
      </c>
      <c r="P1197" s="175">
        <f t="shared" si="22"/>
        <v>194910.07000000004</v>
      </c>
    </row>
    <row r="1198" spans="1:16" ht="14.25" hidden="1" customHeight="1" outlineLevel="1">
      <c r="A1198" s="64" t="s">
        <v>1</v>
      </c>
      <c r="B1198" s="163" t="s">
        <v>662</v>
      </c>
      <c r="C1198" s="174" t="s">
        <v>647</v>
      </c>
      <c r="D1198" s="68">
        <v>45845</v>
      </c>
      <c r="E1198" s="66">
        <f t="shared" si="19"/>
        <v>7</v>
      </c>
      <c r="F1198" s="66">
        <f t="shared" si="20"/>
        <v>2025</v>
      </c>
      <c r="G1198" s="67">
        <f t="shared" si="21"/>
        <v>45839</v>
      </c>
      <c r="H1198" s="26" t="s">
        <v>996</v>
      </c>
      <c r="I1198" s="66" t="s">
        <v>1157</v>
      </c>
      <c r="J1198" s="69" t="s">
        <v>27</v>
      </c>
      <c r="K1198" s="69" t="s">
        <v>137</v>
      </c>
      <c r="L1198" s="69" t="s">
        <v>666</v>
      </c>
      <c r="M1198" s="69" t="s">
        <v>604</v>
      </c>
      <c r="N1198" s="71">
        <v>7</v>
      </c>
      <c r="O1198" s="74">
        <v>0</v>
      </c>
      <c r="P1198" s="175">
        <f t="shared" si="22"/>
        <v>194917.07000000004</v>
      </c>
    </row>
    <row r="1199" spans="1:16" ht="14.25" hidden="1" customHeight="1" outlineLevel="1">
      <c r="A1199" s="64" t="s">
        <v>1</v>
      </c>
      <c r="B1199" s="163" t="s">
        <v>662</v>
      </c>
      <c r="C1199" s="174" t="s">
        <v>647</v>
      </c>
      <c r="D1199" s="68">
        <v>45845</v>
      </c>
      <c r="E1199" s="66">
        <f t="shared" si="19"/>
        <v>7</v>
      </c>
      <c r="F1199" s="66">
        <f t="shared" si="20"/>
        <v>2025</v>
      </c>
      <c r="G1199" s="67">
        <f t="shared" si="21"/>
        <v>45839</v>
      </c>
      <c r="H1199" s="26" t="s">
        <v>996</v>
      </c>
      <c r="I1199" s="66" t="s">
        <v>1177</v>
      </c>
      <c r="J1199" s="69" t="s">
        <v>27</v>
      </c>
      <c r="K1199" s="69" t="s">
        <v>137</v>
      </c>
      <c r="L1199" s="69" t="s">
        <v>666</v>
      </c>
      <c r="M1199" s="69" t="s">
        <v>604</v>
      </c>
      <c r="N1199" s="71">
        <v>1</v>
      </c>
      <c r="O1199" s="74">
        <v>0</v>
      </c>
      <c r="P1199" s="175">
        <f t="shared" si="22"/>
        <v>194918.07000000004</v>
      </c>
    </row>
    <row r="1200" spans="1:16" ht="14.25" hidden="1" customHeight="1" outlineLevel="1">
      <c r="A1200" s="64" t="s">
        <v>1</v>
      </c>
      <c r="B1200" s="163" t="s">
        <v>662</v>
      </c>
      <c r="C1200" s="174" t="s">
        <v>647</v>
      </c>
      <c r="D1200" s="68">
        <v>45845</v>
      </c>
      <c r="E1200" s="66">
        <f t="shared" si="19"/>
        <v>7</v>
      </c>
      <c r="F1200" s="66">
        <f t="shared" si="20"/>
        <v>2025</v>
      </c>
      <c r="G1200" s="67">
        <f t="shared" si="21"/>
        <v>45839</v>
      </c>
      <c r="H1200" s="26" t="s">
        <v>996</v>
      </c>
      <c r="I1200" s="66" t="s">
        <v>1143</v>
      </c>
      <c r="J1200" s="69" t="s">
        <v>27</v>
      </c>
      <c r="K1200" s="69" t="s">
        <v>137</v>
      </c>
      <c r="L1200" s="69" t="s">
        <v>666</v>
      </c>
      <c r="M1200" s="69" t="s">
        <v>604</v>
      </c>
      <c r="N1200" s="71">
        <v>15</v>
      </c>
      <c r="O1200" s="74">
        <v>0</v>
      </c>
      <c r="P1200" s="175">
        <f t="shared" si="22"/>
        <v>194933.07000000004</v>
      </c>
    </row>
    <row r="1201" spans="1:16" ht="14.25" hidden="1" customHeight="1" outlineLevel="1">
      <c r="A1201" s="64" t="s">
        <v>1</v>
      </c>
      <c r="B1201" s="163" t="s">
        <v>662</v>
      </c>
      <c r="C1201" s="174" t="s">
        <v>647</v>
      </c>
      <c r="D1201" s="68">
        <v>45845</v>
      </c>
      <c r="E1201" s="66">
        <f t="shared" si="19"/>
        <v>7</v>
      </c>
      <c r="F1201" s="66">
        <f t="shared" si="20"/>
        <v>2025</v>
      </c>
      <c r="G1201" s="67">
        <f t="shared" si="21"/>
        <v>45839</v>
      </c>
      <c r="H1201" s="26" t="s">
        <v>996</v>
      </c>
      <c r="I1201" s="66" t="s">
        <v>1202</v>
      </c>
      <c r="J1201" s="69" t="s">
        <v>27</v>
      </c>
      <c r="K1201" s="69" t="s">
        <v>137</v>
      </c>
      <c r="L1201" s="69" t="s">
        <v>666</v>
      </c>
      <c r="M1201" s="69" t="s">
        <v>604</v>
      </c>
      <c r="N1201" s="71">
        <v>15</v>
      </c>
      <c r="O1201" s="74">
        <v>0</v>
      </c>
      <c r="P1201" s="175">
        <f t="shared" si="22"/>
        <v>194948.07000000004</v>
      </c>
    </row>
    <row r="1202" spans="1:16" ht="14.25" hidden="1" customHeight="1" outlineLevel="1">
      <c r="A1202" s="64" t="s">
        <v>1</v>
      </c>
      <c r="B1202" s="163" t="s">
        <v>662</v>
      </c>
      <c r="C1202" s="174" t="s">
        <v>647</v>
      </c>
      <c r="D1202" s="68">
        <v>45845</v>
      </c>
      <c r="E1202" s="66">
        <f t="shared" si="19"/>
        <v>7</v>
      </c>
      <c r="F1202" s="66">
        <f t="shared" si="20"/>
        <v>2025</v>
      </c>
      <c r="G1202" s="67">
        <f t="shared" si="21"/>
        <v>45839</v>
      </c>
      <c r="H1202" s="26" t="s">
        <v>996</v>
      </c>
      <c r="I1202" s="66" t="s">
        <v>1203</v>
      </c>
      <c r="J1202" s="69" t="s">
        <v>27</v>
      </c>
      <c r="K1202" s="69" t="s">
        <v>137</v>
      </c>
      <c r="L1202" s="69" t="s">
        <v>666</v>
      </c>
      <c r="M1202" s="69" t="s">
        <v>604</v>
      </c>
      <c r="N1202" s="71">
        <v>25</v>
      </c>
      <c r="O1202" s="74">
        <v>0</v>
      </c>
      <c r="P1202" s="175">
        <f t="shared" si="22"/>
        <v>194973.07000000004</v>
      </c>
    </row>
    <row r="1203" spans="1:16" ht="14.25" hidden="1" customHeight="1" outlineLevel="1">
      <c r="A1203" s="64" t="s">
        <v>1</v>
      </c>
      <c r="B1203" s="163" t="s">
        <v>662</v>
      </c>
      <c r="C1203" s="174" t="s">
        <v>647</v>
      </c>
      <c r="D1203" s="68">
        <v>45845</v>
      </c>
      <c r="E1203" s="66">
        <f t="shared" si="19"/>
        <v>7</v>
      </c>
      <c r="F1203" s="66">
        <f t="shared" si="20"/>
        <v>2025</v>
      </c>
      <c r="G1203" s="67">
        <f t="shared" si="21"/>
        <v>45839</v>
      </c>
      <c r="H1203" s="26" t="s">
        <v>996</v>
      </c>
      <c r="I1203" s="66" t="s">
        <v>1174</v>
      </c>
      <c r="J1203" s="69" t="s">
        <v>27</v>
      </c>
      <c r="K1203" s="69" t="s">
        <v>137</v>
      </c>
      <c r="L1203" s="69" t="s">
        <v>666</v>
      </c>
      <c r="M1203" s="69" t="s">
        <v>604</v>
      </c>
      <c r="N1203" s="71">
        <v>5</v>
      </c>
      <c r="O1203" s="74">
        <v>0</v>
      </c>
      <c r="P1203" s="175">
        <f t="shared" si="22"/>
        <v>194978.07000000004</v>
      </c>
    </row>
    <row r="1204" spans="1:16" ht="14.25" hidden="1" customHeight="1" outlineLevel="1">
      <c r="A1204" s="64" t="s">
        <v>1</v>
      </c>
      <c r="B1204" s="163" t="s">
        <v>662</v>
      </c>
      <c r="C1204" s="174" t="s">
        <v>647</v>
      </c>
      <c r="D1204" s="68">
        <v>45845</v>
      </c>
      <c r="E1204" s="66">
        <f t="shared" si="19"/>
        <v>7</v>
      </c>
      <c r="F1204" s="66">
        <f t="shared" si="20"/>
        <v>2025</v>
      </c>
      <c r="G1204" s="67">
        <f t="shared" si="21"/>
        <v>45839</v>
      </c>
      <c r="H1204" s="26" t="s">
        <v>996</v>
      </c>
      <c r="I1204" s="66" t="s">
        <v>1204</v>
      </c>
      <c r="J1204" s="69" t="s">
        <v>27</v>
      </c>
      <c r="K1204" s="69" t="s">
        <v>137</v>
      </c>
      <c r="L1204" s="69" t="s">
        <v>666</v>
      </c>
      <c r="M1204" s="69" t="s">
        <v>604</v>
      </c>
      <c r="N1204" s="71">
        <v>3</v>
      </c>
      <c r="O1204" s="74">
        <v>0</v>
      </c>
      <c r="P1204" s="175">
        <f t="shared" si="22"/>
        <v>194981.07000000004</v>
      </c>
    </row>
    <row r="1205" spans="1:16" ht="14.25" hidden="1" customHeight="1" outlineLevel="1">
      <c r="A1205" s="64" t="s">
        <v>1</v>
      </c>
      <c r="B1205" s="163" t="s">
        <v>662</v>
      </c>
      <c r="C1205" s="174" t="s">
        <v>647</v>
      </c>
      <c r="D1205" s="68">
        <v>45845</v>
      </c>
      <c r="E1205" s="66">
        <f t="shared" si="19"/>
        <v>7</v>
      </c>
      <c r="F1205" s="66">
        <f t="shared" si="20"/>
        <v>2025</v>
      </c>
      <c r="G1205" s="67">
        <f t="shared" si="21"/>
        <v>45839</v>
      </c>
      <c r="H1205" s="26" t="s">
        <v>996</v>
      </c>
      <c r="I1205" s="66" t="s">
        <v>1205</v>
      </c>
      <c r="J1205" s="69" t="s">
        <v>27</v>
      </c>
      <c r="K1205" s="69" t="s">
        <v>137</v>
      </c>
      <c r="L1205" s="69" t="s">
        <v>666</v>
      </c>
      <c r="M1205" s="69" t="s">
        <v>604</v>
      </c>
      <c r="N1205" s="71">
        <v>15</v>
      </c>
      <c r="O1205" s="74">
        <v>0</v>
      </c>
      <c r="P1205" s="175">
        <f t="shared" si="22"/>
        <v>194996.07000000004</v>
      </c>
    </row>
    <row r="1206" spans="1:16" ht="14.25" hidden="1" customHeight="1" outlineLevel="1">
      <c r="A1206" s="64" t="s">
        <v>1</v>
      </c>
      <c r="B1206" s="163" t="s">
        <v>662</v>
      </c>
      <c r="C1206" s="174" t="s">
        <v>647</v>
      </c>
      <c r="D1206" s="68">
        <v>45845</v>
      </c>
      <c r="E1206" s="66">
        <f t="shared" si="19"/>
        <v>7</v>
      </c>
      <c r="F1206" s="66">
        <f t="shared" si="20"/>
        <v>2025</v>
      </c>
      <c r="G1206" s="67">
        <f t="shared" si="21"/>
        <v>45839</v>
      </c>
      <c r="H1206" s="26" t="s">
        <v>996</v>
      </c>
      <c r="I1206" s="66" t="s">
        <v>1177</v>
      </c>
      <c r="J1206" s="69" t="s">
        <v>27</v>
      </c>
      <c r="K1206" s="69" t="s">
        <v>137</v>
      </c>
      <c r="L1206" s="69" t="s">
        <v>666</v>
      </c>
      <c r="M1206" s="69" t="s">
        <v>604</v>
      </c>
      <c r="N1206" s="71">
        <v>12</v>
      </c>
      <c r="O1206" s="74">
        <v>0</v>
      </c>
      <c r="P1206" s="175">
        <f t="shared" si="22"/>
        <v>195008.07000000004</v>
      </c>
    </row>
    <row r="1207" spans="1:16" ht="14.25" hidden="1" customHeight="1" outlineLevel="1">
      <c r="A1207" s="64" t="s">
        <v>1</v>
      </c>
      <c r="B1207" s="163" t="s">
        <v>662</v>
      </c>
      <c r="C1207" s="174" t="s">
        <v>647</v>
      </c>
      <c r="D1207" s="68">
        <v>45845</v>
      </c>
      <c r="E1207" s="66">
        <f t="shared" si="19"/>
        <v>7</v>
      </c>
      <c r="F1207" s="66">
        <f t="shared" si="20"/>
        <v>2025</v>
      </c>
      <c r="G1207" s="67">
        <f t="shared" si="21"/>
        <v>45839</v>
      </c>
      <c r="H1207" s="26" t="s">
        <v>996</v>
      </c>
      <c r="I1207" s="66" t="s">
        <v>1206</v>
      </c>
      <c r="J1207" s="69" t="s">
        <v>27</v>
      </c>
      <c r="K1207" s="69" t="s">
        <v>137</v>
      </c>
      <c r="L1207" s="69" t="s">
        <v>666</v>
      </c>
      <c r="M1207" s="69" t="s">
        <v>604</v>
      </c>
      <c r="N1207" s="71">
        <v>18</v>
      </c>
      <c r="O1207" s="74">
        <v>0</v>
      </c>
      <c r="P1207" s="175">
        <f t="shared" si="22"/>
        <v>195026.07000000004</v>
      </c>
    </row>
    <row r="1208" spans="1:16" ht="14.25" hidden="1" customHeight="1" outlineLevel="1">
      <c r="A1208" s="64" t="s">
        <v>1</v>
      </c>
      <c r="B1208" s="163" t="s">
        <v>662</v>
      </c>
      <c r="C1208" s="174" t="s">
        <v>647</v>
      </c>
      <c r="D1208" s="68">
        <v>45845</v>
      </c>
      <c r="E1208" s="66">
        <f t="shared" si="19"/>
        <v>7</v>
      </c>
      <c r="F1208" s="66">
        <f t="shared" si="20"/>
        <v>2025</v>
      </c>
      <c r="G1208" s="67">
        <f t="shared" si="21"/>
        <v>45839</v>
      </c>
      <c r="H1208" s="26" t="s">
        <v>996</v>
      </c>
      <c r="I1208" s="66" t="s">
        <v>1157</v>
      </c>
      <c r="J1208" s="69" t="s">
        <v>27</v>
      </c>
      <c r="K1208" s="69" t="s">
        <v>137</v>
      </c>
      <c r="L1208" s="69" t="s">
        <v>666</v>
      </c>
      <c r="M1208" s="69" t="s">
        <v>604</v>
      </c>
      <c r="N1208" s="71">
        <v>5</v>
      </c>
      <c r="O1208" s="74">
        <v>0</v>
      </c>
      <c r="P1208" s="175">
        <f t="shared" si="22"/>
        <v>195031.07000000004</v>
      </c>
    </row>
    <row r="1209" spans="1:16" ht="14.25" hidden="1" customHeight="1" outlineLevel="1">
      <c r="A1209" s="64" t="s">
        <v>1</v>
      </c>
      <c r="B1209" s="163" t="s">
        <v>662</v>
      </c>
      <c r="C1209" s="174" t="s">
        <v>647</v>
      </c>
      <c r="D1209" s="68">
        <v>45845</v>
      </c>
      <c r="E1209" s="66">
        <f t="shared" si="19"/>
        <v>7</v>
      </c>
      <c r="F1209" s="66">
        <f t="shared" si="20"/>
        <v>2025</v>
      </c>
      <c r="G1209" s="67">
        <f t="shared" si="21"/>
        <v>45839</v>
      </c>
      <c r="H1209" s="26" t="s">
        <v>996</v>
      </c>
      <c r="I1209" s="66" t="s">
        <v>1174</v>
      </c>
      <c r="J1209" s="69" t="s">
        <v>27</v>
      </c>
      <c r="K1209" s="69" t="s">
        <v>137</v>
      </c>
      <c r="L1209" s="69" t="s">
        <v>666</v>
      </c>
      <c r="M1209" s="69" t="s">
        <v>604</v>
      </c>
      <c r="N1209" s="71">
        <v>16</v>
      </c>
      <c r="O1209" s="74">
        <v>0</v>
      </c>
      <c r="P1209" s="175">
        <f t="shared" si="22"/>
        <v>195047.07000000004</v>
      </c>
    </row>
    <row r="1210" spans="1:16" ht="14.25" hidden="1" customHeight="1" outlineLevel="1">
      <c r="A1210" s="64" t="s">
        <v>1</v>
      </c>
      <c r="B1210" s="163" t="s">
        <v>662</v>
      </c>
      <c r="C1210" s="174" t="s">
        <v>647</v>
      </c>
      <c r="D1210" s="68">
        <v>45845</v>
      </c>
      <c r="E1210" s="66">
        <f t="shared" si="19"/>
        <v>7</v>
      </c>
      <c r="F1210" s="66">
        <f t="shared" si="20"/>
        <v>2025</v>
      </c>
      <c r="G1210" s="67">
        <f t="shared" si="21"/>
        <v>45839</v>
      </c>
      <c r="H1210" s="26" t="s">
        <v>996</v>
      </c>
      <c r="I1210" s="66" t="s">
        <v>1206</v>
      </c>
      <c r="J1210" s="69" t="s">
        <v>27</v>
      </c>
      <c r="K1210" s="69" t="s">
        <v>137</v>
      </c>
      <c r="L1210" s="69" t="s">
        <v>666</v>
      </c>
      <c r="M1210" s="69" t="s">
        <v>604</v>
      </c>
      <c r="N1210" s="71">
        <v>4</v>
      </c>
      <c r="O1210" s="74">
        <v>0</v>
      </c>
      <c r="P1210" s="175">
        <f t="shared" si="22"/>
        <v>195051.07000000004</v>
      </c>
    </row>
    <row r="1211" spans="1:16" ht="14.25" hidden="1" customHeight="1" outlineLevel="1">
      <c r="A1211" s="64" t="s">
        <v>1</v>
      </c>
      <c r="B1211" s="163" t="s">
        <v>662</v>
      </c>
      <c r="C1211" s="174" t="s">
        <v>647</v>
      </c>
      <c r="D1211" s="68">
        <v>45845</v>
      </c>
      <c r="E1211" s="66">
        <f t="shared" si="19"/>
        <v>7</v>
      </c>
      <c r="F1211" s="66">
        <f t="shared" si="20"/>
        <v>2025</v>
      </c>
      <c r="G1211" s="67">
        <f t="shared" si="21"/>
        <v>45839</v>
      </c>
      <c r="H1211" s="26" t="s">
        <v>996</v>
      </c>
      <c r="I1211" s="66" t="s">
        <v>1207</v>
      </c>
      <c r="J1211" s="69" t="s">
        <v>27</v>
      </c>
      <c r="K1211" s="69" t="s">
        <v>137</v>
      </c>
      <c r="L1211" s="69" t="s">
        <v>666</v>
      </c>
      <c r="M1211" s="69" t="s">
        <v>604</v>
      </c>
      <c r="N1211" s="71">
        <v>8</v>
      </c>
      <c r="O1211" s="74">
        <v>0</v>
      </c>
      <c r="P1211" s="175">
        <f t="shared" si="22"/>
        <v>195059.07000000004</v>
      </c>
    </row>
    <row r="1212" spans="1:16" ht="14.25" hidden="1" customHeight="1" outlineLevel="1">
      <c r="A1212" s="64" t="s">
        <v>1</v>
      </c>
      <c r="B1212" s="163" t="s">
        <v>662</v>
      </c>
      <c r="C1212" s="174" t="s">
        <v>647</v>
      </c>
      <c r="D1212" s="68">
        <v>45845</v>
      </c>
      <c r="E1212" s="66">
        <f t="shared" si="19"/>
        <v>7</v>
      </c>
      <c r="F1212" s="66">
        <f t="shared" si="20"/>
        <v>2025</v>
      </c>
      <c r="G1212" s="67">
        <f t="shared" si="21"/>
        <v>45839</v>
      </c>
      <c r="H1212" s="26" t="s">
        <v>996</v>
      </c>
      <c r="I1212" s="66" t="s">
        <v>1207</v>
      </c>
      <c r="J1212" s="69" t="s">
        <v>27</v>
      </c>
      <c r="K1212" s="69" t="s">
        <v>137</v>
      </c>
      <c r="L1212" s="69" t="s">
        <v>666</v>
      </c>
      <c r="M1212" s="69" t="s">
        <v>604</v>
      </c>
      <c r="N1212" s="71">
        <v>8</v>
      </c>
      <c r="O1212" s="74">
        <v>0</v>
      </c>
      <c r="P1212" s="175">
        <f t="shared" si="22"/>
        <v>195067.07000000004</v>
      </c>
    </row>
    <row r="1213" spans="1:16" ht="14.25" hidden="1" customHeight="1" outlineLevel="1">
      <c r="A1213" s="64" t="s">
        <v>1</v>
      </c>
      <c r="B1213" s="163" t="s">
        <v>662</v>
      </c>
      <c r="C1213" s="174" t="s">
        <v>647</v>
      </c>
      <c r="D1213" s="68">
        <v>45845</v>
      </c>
      <c r="E1213" s="66">
        <f t="shared" si="19"/>
        <v>7</v>
      </c>
      <c r="F1213" s="66">
        <f t="shared" si="20"/>
        <v>2025</v>
      </c>
      <c r="G1213" s="67">
        <f t="shared" si="21"/>
        <v>45839</v>
      </c>
      <c r="H1213" s="26" t="s">
        <v>996</v>
      </c>
      <c r="I1213" s="66" t="s">
        <v>1203</v>
      </c>
      <c r="J1213" s="69" t="s">
        <v>27</v>
      </c>
      <c r="K1213" s="69" t="s">
        <v>137</v>
      </c>
      <c r="L1213" s="69" t="s">
        <v>666</v>
      </c>
      <c r="M1213" s="69" t="s">
        <v>604</v>
      </c>
      <c r="N1213" s="71">
        <v>24</v>
      </c>
      <c r="O1213" s="74">
        <v>0</v>
      </c>
      <c r="P1213" s="175">
        <f t="shared" si="22"/>
        <v>195091.07000000004</v>
      </c>
    </row>
    <row r="1214" spans="1:16" ht="14.25" hidden="1" customHeight="1" outlineLevel="1">
      <c r="A1214" s="64" t="s">
        <v>1</v>
      </c>
      <c r="B1214" s="163" t="s">
        <v>662</v>
      </c>
      <c r="C1214" s="174" t="s">
        <v>647</v>
      </c>
      <c r="D1214" s="68">
        <v>45845</v>
      </c>
      <c r="E1214" s="66">
        <f t="shared" si="19"/>
        <v>7</v>
      </c>
      <c r="F1214" s="66">
        <f t="shared" si="20"/>
        <v>2025</v>
      </c>
      <c r="G1214" s="67">
        <f t="shared" si="21"/>
        <v>45839</v>
      </c>
      <c r="H1214" s="26" t="s">
        <v>996</v>
      </c>
      <c r="I1214" s="66" t="s">
        <v>1208</v>
      </c>
      <c r="J1214" s="69" t="s">
        <v>27</v>
      </c>
      <c r="K1214" s="69" t="s">
        <v>137</v>
      </c>
      <c r="L1214" s="69" t="s">
        <v>666</v>
      </c>
      <c r="M1214" s="69" t="s">
        <v>604</v>
      </c>
      <c r="N1214" s="71">
        <v>7</v>
      </c>
      <c r="O1214" s="74">
        <v>0</v>
      </c>
      <c r="P1214" s="175">
        <f t="shared" si="22"/>
        <v>195098.07000000004</v>
      </c>
    </row>
    <row r="1215" spans="1:16" ht="14.25" hidden="1" customHeight="1" outlineLevel="1">
      <c r="A1215" s="64" t="s">
        <v>1</v>
      </c>
      <c r="B1215" s="163" t="s">
        <v>662</v>
      </c>
      <c r="C1215" s="174" t="s">
        <v>647</v>
      </c>
      <c r="D1215" s="68">
        <v>45845</v>
      </c>
      <c r="E1215" s="66">
        <f t="shared" si="19"/>
        <v>7</v>
      </c>
      <c r="F1215" s="66">
        <f t="shared" si="20"/>
        <v>2025</v>
      </c>
      <c r="G1215" s="67">
        <f t="shared" si="21"/>
        <v>45839</v>
      </c>
      <c r="H1215" s="26" t="s">
        <v>996</v>
      </c>
      <c r="I1215" s="66" t="s">
        <v>1209</v>
      </c>
      <c r="J1215" s="69" t="s">
        <v>27</v>
      </c>
      <c r="K1215" s="69" t="s">
        <v>137</v>
      </c>
      <c r="L1215" s="69" t="s">
        <v>666</v>
      </c>
      <c r="M1215" s="69" t="s">
        <v>604</v>
      </c>
      <c r="N1215" s="71">
        <v>8</v>
      </c>
      <c r="O1215" s="74">
        <v>0</v>
      </c>
      <c r="P1215" s="175">
        <f t="shared" si="22"/>
        <v>195106.07000000004</v>
      </c>
    </row>
    <row r="1216" spans="1:16" ht="14.25" hidden="1" customHeight="1" outlineLevel="1">
      <c r="A1216" s="64" t="s">
        <v>1</v>
      </c>
      <c r="B1216" s="163" t="s">
        <v>662</v>
      </c>
      <c r="C1216" s="174" t="s">
        <v>647</v>
      </c>
      <c r="D1216" s="68">
        <v>45845</v>
      </c>
      <c r="E1216" s="66">
        <f t="shared" si="19"/>
        <v>7</v>
      </c>
      <c r="F1216" s="66">
        <f t="shared" si="20"/>
        <v>2025</v>
      </c>
      <c r="G1216" s="67">
        <f t="shared" si="21"/>
        <v>45839</v>
      </c>
      <c r="H1216" s="26" t="s">
        <v>996</v>
      </c>
      <c r="I1216" s="66" t="s">
        <v>1210</v>
      </c>
      <c r="J1216" s="69" t="s">
        <v>27</v>
      </c>
      <c r="K1216" s="69" t="s">
        <v>137</v>
      </c>
      <c r="L1216" s="69" t="s">
        <v>666</v>
      </c>
      <c r="M1216" s="69" t="s">
        <v>604</v>
      </c>
      <c r="N1216" s="71">
        <v>6</v>
      </c>
      <c r="O1216" s="74">
        <v>0</v>
      </c>
      <c r="P1216" s="175">
        <f t="shared" si="22"/>
        <v>195112.07000000004</v>
      </c>
    </row>
    <row r="1217" spans="1:16" ht="14.25" hidden="1" customHeight="1" outlineLevel="1">
      <c r="A1217" s="64" t="s">
        <v>1</v>
      </c>
      <c r="B1217" s="163" t="s">
        <v>662</v>
      </c>
      <c r="C1217" s="174" t="s">
        <v>647</v>
      </c>
      <c r="D1217" s="68">
        <v>45845</v>
      </c>
      <c r="E1217" s="66">
        <f t="shared" si="19"/>
        <v>7</v>
      </c>
      <c r="F1217" s="66">
        <f t="shared" si="20"/>
        <v>2025</v>
      </c>
      <c r="G1217" s="67">
        <f t="shared" si="21"/>
        <v>45839</v>
      </c>
      <c r="H1217" s="26" t="s">
        <v>138</v>
      </c>
      <c r="I1217" s="66" t="s">
        <v>139</v>
      </c>
      <c r="J1217" s="69" t="s">
        <v>27</v>
      </c>
      <c r="K1217" s="69" t="s">
        <v>137</v>
      </c>
      <c r="L1217" s="69" t="s">
        <v>664</v>
      </c>
      <c r="M1217" s="69" t="s">
        <v>604</v>
      </c>
      <c r="N1217" s="71">
        <v>1.07</v>
      </c>
      <c r="O1217" s="74">
        <v>0</v>
      </c>
      <c r="P1217" s="175">
        <f t="shared" si="22"/>
        <v>195113.14000000004</v>
      </c>
    </row>
    <row r="1218" spans="1:16" ht="14.25" hidden="1" customHeight="1" outlineLevel="1">
      <c r="A1218" s="64" t="s">
        <v>1</v>
      </c>
      <c r="B1218" s="163" t="s">
        <v>662</v>
      </c>
      <c r="C1218" s="174" t="s">
        <v>647</v>
      </c>
      <c r="D1218" s="68">
        <v>45845</v>
      </c>
      <c r="E1218" s="66">
        <f t="shared" si="19"/>
        <v>7</v>
      </c>
      <c r="F1218" s="66">
        <f t="shared" si="20"/>
        <v>2025</v>
      </c>
      <c r="G1218" s="67">
        <f t="shared" si="21"/>
        <v>45839</v>
      </c>
      <c r="H1218" s="26" t="s">
        <v>138</v>
      </c>
      <c r="I1218" s="66" t="s">
        <v>139</v>
      </c>
      <c r="J1218" s="69" t="s">
        <v>27</v>
      </c>
      <c r="K1218" s="69" t="s">
        <v>137</v>
      </c>
      <c r="L1218" s="69" t="s">
        <v>664</v>
      </c>
      <c r="M1218" s="69" t="s">
        <v>604</v>
      </c>
      <c r="N1218" s="71">
        <v>0.16</v>
      </c>
      <c r="O1218" s="74">
        <v>0</v>
      </c>
      <c r="P1218" s="175">
        <f t="shared" si="22"/>
        <v>195113.30000000005</v>
      </c>
    </row>
    <row r="1219" spans="1:16" ht="14.25" hidden="1" customHeight="1" outlineLevel="1">
      <c r="A1219" s="64" t="s">
        <v>1</v>
      </c>
      <c r="B1219" s="163" t="s">
        <v>662</v>
      </c>
      <c r="C1219" s="174" t="s">
        <v>647</v>
      </c>
      <c r="D1219" s="68">
        <v>45845</v>
      </c>
      <c r="E1219" s="66">
        <f t="shared" si="19"/>
        <v>7</v>
      </c>
      <c r="F1219" s="66">
        <f t="shared" si="20"/>
        <v>2025</v>
      </c>
      <c r="G1219" s="67">
        <f t="shared" si="21"/>
        <v>45839</v>
      </c>
      <c r="H1219" s="26" t="s">
        <v>138</v>
      </c>
      <c r="I1219" s="66" t="s">
        <v>139</v>
      </c>
      <c r="J1219" s="69" t="s">
        <v>27</v>
      </c>
      <c r="K1219" s="69" t="s">
        <v>137</v>
      </c>
      <c r="L1219" s="69" t="s">
        <v>664</v>
      </c>
      <c r="M1219" s="69" t="s">
        <v>604</v>
      </c>
      <c r="N1219" s="71">
        <v>0.35</v>
      </c>
      <c r="O1219" s="74">
        <v>0</v>
      </c>
      <c r="P1219" s="175">
        <f t="shared" si="22"/>
        <v>195113.65000000005</v>
      </c>
    </row>
    <row r="1220" spans="1:16" ht="14.25" hidden="1" customHeight="1" outlineLevel="1">
      <c r="A1220" s="64" t="s">
        <v>1</v>
      </c>
      <c r="B1220" s="163" t="s">
        <v>662</v>
      </c>
      <c r="C1220" s="174" t="s">
        <v>647</v>
      </c>
      <c r="D1220" s="68">
        <v>45845</v>
      </c>
      <c r="E1220" s="66">
        <f t="shared" si="19"/>
        <v>7</v>
      </c>
      <c r="F1220" s="66">
        <f t="shared" si="20"/>
        <v>2025</v>
      </c>
      <c r="G1220" s="67">
        <f t="shared" si="21"/>
        <v>45839</v>
      </c>
      <c r="H1220" s="26" t="s">
        <v>138</v>
      </c>
      <c r="I1220" s="66" t="s">
        <v>139</v>
      </c>
      <c r="J1220" s="69" t="s">
        <v>27</v>
      </c>
      <c r="K1220" s="69" t="s">
        <v>137</v>
      </c>
      <c r="L1220" s="69" t="s">
        <v>664</v>
      </c>
      <c r="M1220" s="69" t="s">
        <v>604</v>
      </c>
      <c r="N1220" s="71">
        <v>1.25</v>
      </c>
      <c r="O1220" s="74">
        <v>0</v>
      </c>
      <c r="P1220" s="175">
        <f t="shared" si="22"/>
        <v>195114.90000000005</v>
      </c>
    </row>
    <row r="1221" spans="1:16" ht="14.25" hidden="1" customHeight="1" outlineLevel="1">
      <c r="A1221" s="64" t="s">
        <v>1</v>
      </c>
      <c r="B1221" s="163" t="s">
        <v>662</v>
      </c>
      <c r="C1221" s="174" t="s">
        <v>647</v>
      </c>
      <c r="D1221" s="68">
        <v>45845</v>
      </c>
      <c r="E1221" s="66">
        <f t="shared" si="19"/>
        <v>7</v>
      </c>
      <c r="F1221" s="66">
        <f t="shared" si="20"/>
        <v>2025</v>
      </c>
      <c r="G1221" s="67">
        <f t="shared" si="21"/>
        <v>45839</v>
      </c>
      <c r="H1221" s="26" t="s">
        <v>475</v>
      </c>
      <c r="I1221" s="66" t="s">
        <v>1211</v>
      </c>
      <c r="J1221" s="69" t="s">
        <v>27</v>
      </c>
      <c r="K1221" s="69" t="s">
        <v>137</v>
      </c>
      <c r="L1221" s="69" t="s">
        <v>666</v>
      </c>
      <c r="M1221" s="69" t="s">
        <v>28</v>
      </c>
      <c r="N1221" s="71">
        <v>0</v>
      </c>
      <c r="O1221" s="74">
        <v>1260</v>
      </c>
      <c r="P1221" s="175">
        <f t="shared" si="22"/>
        <v>193854.90000000005</v>
      </c>
    </row>
    <row r="1222" spans="1:16" ht="14.25" hidden="1" customHeight="1" outlineLevel="1">
      <c r="A1222" s="64" t="s">
        <v>1</v>
      </c>
      <c r="B1222" s="163" t="s">
        <v>662</v>
      </c>
      <c r="C1222" s="174" t="s">
        <v>647</v>
      </c>
      <c r="D1222" s="68">
        <v>45845</v>
      </c>
      <c r="E1222" s="66">
        <f t="shared" si="19"/>
        <v>7</v>
      </c>
      <c r="F1222" s="66">
        <f t="shared" si="20"/>
        <v>2025</v>
      </c>
      <c r="G1222" s="67">
        <f t="shared" si="21"/>
        <v>45839</v>
      </c>
      <c r="H1222" s="26" t="s">
        <v>69</v>
      </c>
      <c r="I1222" s="66" t="s">
        <v>665</v>
      </c>
      <c r="J1222" s="69" t="s">
        <v>27</v>
      </c>
      <c r="K1222" s="69" t="s">
        <v>137</v>
      </c>
      <c r="L1222" s="69" t="s">
        <v>666</v>
      </c>
      <c r="M1222" s="69" t="s">
        <v>28</v>
      </c>
      <c r="N1222" s="71">
        <v>0</v>
      </c>
      <c r="O1222" s="74">
        <v>19200</v>
      </c>
      <c r="P1222" s="175">
        <f t="shared" si="22"/>
        <v>174654.90000000005</v>
      </c>
    </row>
    <row r="1223" spans="1:16" ht="14.25" hidden="1" customHeight="1" outlineLevel="1">
      <c r="A1223" s="64" t="s">
        <v>1</v>
      </c>
      <c r="B1223" s="163" t="s">
        <v>662</v>
      </c>
      <c r="C1223" s="174" t="s">
        <v>647</v>
      </c>
      <c r="D1223" s="68">
        <v>45845</v>
      </c>
      <c r="E1223" s="66">
        <f t="shared" si="19"/>
        <v>7</v>
      </c>
      <c r="F1223" s="66">
        <f t="shared" si="20"/>
        <v>2025</v>
      </c>
      <c r="G1223" s="67">
        <f t="shared" si="21"/>
        <v>45839</v>
      </c>
      <c r="H1223" s="26" t="s">
        <v>102</v>
      </c>
      <c r="I1223" s="66" t="s">
        <v>129</v>
      </c>
      <c r="J1223" s="69" t="s">
        <v>27</v>
      </c>
      <c r="K1223" s="69" t="s">
        <v>137</v>
      </c>
      <c r="L1223" s="69" t="s">
        <v>666</v>
      </c>
      <c r="M1223" s="69" t="s">
        <v>28</v>
      </c>
      <c r="N1223" s="71">
        <v>0</v>
      </c>
      <c r="O1223" s="74">
        <v>1.75</v>
      </c>
      <c r="P1223" s="175">
        <f t="shared" si="22"/>
        <v>174653.15000000005</v>
      </c>
    </row>
    <row r="1224" spans="1:16" ht="14.25" hidden="1" customHeight="1" outlineLevel="1">
      <c r="A1224" s="64" t="s">
        <v>1</v>
      </c>
      <c r="B1224" s="163" t="s">
        <v>662</v>
      </c>
      <c r="C1224" s="174" t="s">
        <v>647</v>
      </c>
      <c r="D1224" s="68">
        <v>45845</v>
      </c>
      <c r="E1224" s="66">
        <f t="shared" si="19"/>
        <v>7</v>
      </c>
      <c r="F1224" s="66">
        <f t="shared" si="20"/>
        <v>2025</v>
      </c>
      <c r="G1224" s="67">
        <f t="shared" si="21"/>
        <v>45839</v>
      </c>
      <c r="H1224" s="26" t="s">
        <v>142</v>
      </c>
      <c r="I1224" s="66" t="s">
        <v>1212</v>
      </c>
      <c r="J1224" s="69" t="s">
        <v>27</v>
      </c>
      <c r="K1224" s="69" t="s">
        <v>1213</v>
      </c>
      <c r="L1224" s="69" t="s">
        <v>666</v>
      </c>
      <c r="M1224" s="69" t="s">
        <v>28</v>
      </c>
      <c r="N1224" s="71">
        <v>0</v>
      </c>
      <c r="O1224" s="74">
        <v>144332.26999999999</v>
      </c>
      <c r="P1224" s="175">
        <f t="shared" si="22"/>
        <v>30320.880000000063</v>
      </c>
    </row>
    <row r="1225" spans="1:16" ht="14.25" hidden="1" customHeight="1" outlineLevel="1">
      <c r="A1225" s="64" t="s">
        <v>1</v>
      </c>
      <c r="B1225" s="163" t="s">
        <v>662</v>
      </c>
      <c r="C1225" s="174" t="s">
        <v>647</v>
      </c>
      <c r="D1225" s="68">
        <v>45845</v>
      </c>
      <c r="E1225" s="66">
        <f t="shared" si="19"/>
        <v>7</v>
      </c>
      <c r="F1225" s="66">
        <f t="shared" si="20"/>
        <v>2025</v>
      </c>
      <c r="G1225" s="67">
        <f t="shared" si="21"/>
        <v>45839</v>
      </c>
      <c r="H1225" s="26" t="s">
        <v>102</v>
      </c>
      <c r="I1225" s="66" t="s">
        <v>682</v>
      </c>
      <c r="J1225" s="69" t="s">
        <v>27</v>
      </c>
      <c r="K1225" s="69" t="s">
        <v>137</v>
      </c>
      <c r="L1225" s="69" t="s">
        <v>666</v>
      </c>
      <c r="M1225" s="69" t="s">
        <v>28</v>
      </c>
      <c r="N1225" s="71">
        <v>0</v>
      </c>
      <c r="O1225" s="74">
        <v>13.35</v>
      </c>
      <c r="P1225" s="175">
        <f t="shared" si="22"/>
        <v>30307.530000000064</v>
      </c>
    </row>
    <row r="1226" spans="1:16" ht="14.25" hidden="1" customHeight="1" outlineLevel="1">
      <c r="A1226" s="64" t="s">
        <v>1</v>
      </c>
      <c r="B1226" s="163" t="s">
        <v>662</v>
      </c>
      <c r="C1226" s="174" t="s">
        <v>647</v>
      </c>
      <c r="D1226" s="68">
        <v>45845</v>
      </c>
      <c r="E1226" s="66">
        <f t="shared" si="19"/>
        <v>7</v>
      </c>
      <c r="F1226" s="66">
        <f t="shared" si="20"/>
        <v>2025</v>
      </c>
      <c r="G1226" s="67">
        <f t="shared" si="21"/>
        <v>45839</v>
      </c>
      <c r="H1226" s="26" t="s">
        <v>632</v>
      </c>
      <c r="I1226" s="66" t="s">
        <v>1214</v>
      </c>
      <c r="J1226" s="69" t="s">
        <v>27</v>
      </c>
      <c r="K1226" s="69" t="s">
        <v>137</v>
      </c>
      <c r="L1226" s="69" t="s">
        <v>666</v>
      </c>
      <c r="M1226" s="69" t="s">
        <v>28</v>
      </c>
      <c r="N1226" s="71">
        <v>0</v>
      </c>
      <c r="O1226" s="74">
        <v>200</v>
      </c>
      <c r="P1226" s="175">
        <f t="shared" si="22"/>
        <v>30107.530000000064</v>
      </c>
    </row>
    <row r="1227" spans="1:16" ht="14.25" hidden="1" customHeight="1" outlineLevel="1">
      <c r="A1227" s="64" t="s">
        <v>1</v>
      </c>
      <c r="B1227" s="163" t="s">
        <v>662</v>
      </c>
      <c r="C1227" s="174" t="s">
        <v>647</v>
      </c>
      <c r="D1227" s="68">
        <v>45845</v>
      </c>
      <c r="E1227" s="66">
        <f t="shared" si="19"/>
        <v>7</v>
      </c>
      <c r="F1227" s="66">
        <f t="shared" si="20"/>
        <v>2025</v>
      </c>
      <c r="G1227" s="67">
        <f t="shared" si="21"/>
        <v>45839</v>
      </c>
      <c r="H1227" s="26" t="s">
        <v>632</v>
      </c>
      <c r="I1227" s="66" t="s">
        <v>1215</v>
      </c>
      <c r="J1227" s="69" t="s">
        <v>27</v>
      </c>
      <c r="K1227" s="69" t="s">
        <v>137</v>
      </c>
      <c r="L1227" s="69" t="s">
        <v>666</v>
      </c>
      <c r="M1227" s="69" t="s">
        <v>28</v>
      </c>
      <c r="N1227" s="71">
        <v>0</v>
      </c>
      <c r="O1227" s="74">
        <v>300</v>
      </c>
      <c r="P1227" s="175">
        <f t="shared" si="22"/>
        <v>29807.530000000064</v>
      </c>
    </row>
    <row r="1228" spans="1:16" ht="14.25" hidden="1" customHeight="1" outlineLevel="1">
      <c r="A1228" s="64" t="s">
        <v>1</v>
      </c>
      <c r="B1228" s="163" t="s">
        <v>662</v>
      </c>
      <c r="C1228" s="174" t="s">
        <v>647</v>
      </c>
      <c r="D1228" s="68">
        <v>45846</v>
      </c>
      <c r="E1228" s="66">
        <f t="shared" si="19"/>
        <v>7</v>
      </c>
      <c r="F1228" s="66">
        <f t="shared" si="20"/>
        <v>2025</v>
      </c>
      <c r="G1228" s="67">
        <f t="shared" si="21"/>
        <v>45839</v>
      </c>
      <c r="H1228" s="26" t="s">
        <v>138</v>
      </c>
      <c r="I1228" s="66" t="s">
        <v>139</v>
      </c>
      <c r="J1228" s="69" t="s">
        <v>27</v>
      </c>
      <c r="K1228" s="69" t="s">
        <v>137</v>
      </c>
      <c r="L1228" s="69" t="s">
        <v>664</v>
      </c>
      <c r="M1228" s="69" t="s">
        <v>604</v>
      </c>
      <c r="N1228" s="71">
        <v>0.3</v>
      </c>
      <c r="O1228" s="74">
        <v>0</v>
      </c>
      <c r="P1228" s="175">
        <f t="shared" si="22"/>
        <v>29807.830000000064</v>
      </c>
    </row>
    <row r="1229" spans="1:16" ht="14.25" hidden="1" customHeight="1" outlineLevel="1">
      <c r="A1229" s="64" t="s">
        <v>1</v>
      </c>
      <c r="B1229" s="163" t="s">
        <v>662</v>
      </c>
      <c r="C1229" s="174" t="s">
        <v>647</v>
      </c>
      <c r="D1229" s="68">
        <v>45846</v>
      </c>
      <c r="E1229" s="66">
        <f t="shared" si="19"/>
        <v>7</v>
      </c>
      <c r="F1229" s="66">
        <f t="shared" si="20"/>
        <v>2025</v>
      </c>
      <c r="G1229" s="67">
        <f t="shared" si="21"/>
        <v>45839</v>
      </c>
      <c r="H1229" s="26" t="s">
        <v>676</v>
      </c>
      <c r="I1229" s="66" t="s">
        <v>677</v>
      </c>
      <c r="J1229" s="69" t="s">
        <v>27</v>
      </c>
      <c r="K1229" s="69"/>
      <c r="L1229" s="69" t="s">
        <v>666</v>
      </c>
      <c r="M1229" s="69" t="s">
        <v>28</v>
      </c>
      <c r="N1229" s="71">
        <v>0</v>
      </c>
      <c r="O1229" s="74">
        <v>380</v>
      </c>
      <c r="P1229" s="175">
        <f t="shared" si="22"/>
        <v>29427.830000000064</v>
      </c>
    </row>
    <row r="1230" spans="1:16" ht="14.25" hidden="1" customHeight="1" outlineLevel="1">
      <c r="A1230" s="64" t="s">
        <v>1</v>
      </c>
      <c r="B1230" s="163" t="s">
        <v>662</v>
      </c>
      <c r="C1230" s="174" t="s">
        <v>647</v>
      </c>
      <c r="D1230" s="68">
        <v>45846</v>
      </c>
      <c r="E1230" s="66">
        <f t="shared" si="19"/>
        <v>7</v>
      </c>
      <c r="F1230" s="66">
        <f t="shared" si="20"/>
        <v>2025</v>
      </c>
      <c r="G1230" s="67">
        <f t="shared" si="21"/>
        <v>45839</v>
      </c>
      <c r="H1230" s="26" t="s">
        <v>582</v>
      </c>
      <c r="I1230" s="66" t="s">
        <v>560</v>
      </c>
      <c r="J1230" s="69" t="s">
        <v>27</v>
      </c>
      <c r="K1230" s="69"/>
      <c r="L1230" s="69" t="s">
        <v>666</v>
      </c>
      <c r="M1230" s="69" t="s">
        <v>28</v>
      </c>
      <c r="N1230" s="71">
        <v>0</v>
      </c>
      <c r="O1230" s="74">
        <v>232.91</v>
      </c>
      <c r="P1230" s="175">
        <f t="shared" si="22"/>
        <v>29194.920000000064</v>
      </c>
    </row>
    <row r="1231" spans="1:16" ht="14.25" hidden="1" customHeight="1" outlineLevel="1">
      <c r="A1231" s="64" t="s">
        <v>1</v>
      </c>
      <c r="B1231" s="163" t="s">
        <v>662</v>
      </c>
      <c r="C1231" s="174" t="s">
        <v>647</v>
      </c>
      <c r="D1231" s="68">
        <v>45846</v>
      </c>
      <c r="E1231" s="66">
        <f t="shared" si="19"/>
        <v>7</v>
      </c>
      <c r="F1231" s="66">
        <f t="shared" si="20"/>
        <v>2025</v>
      </c>
      <c r="G1231" s="67">
        <f t="shared" si="21"/>
        <v>45839</v>
      </c>
      <c r="H1231" s="26" t="s">
        <v>582</v>
      </c>
      <c r="I1231" s="66" t="s">
        <v>521</v>
      </c>
      <c r="J1231" s="69" t="s">
        <v>27</v>
      </c>
      <c r="K1231" s="69"/>
      <c r="L1231" s="69" t="s">
        <v>666</v>
      </c>
      <c r="M1231" s="69" t="s">
        <v>28</v>
      </c>
      <c r="N1231" s="71">
        <v>0</v>
      </c>
      <c r="O1231" s="74">
        <v>1311.13</v>
      </c>
      <c r="P1231" s="175">
        <f t="shared" si="22"/>
        <v>27883.790000000063</v>
      </c>
    </row>
    <row r="1232" spans="1:16" ht="14.25" hidden="1" customHeight="1" outlineLevel="1">
      <c r="A1232" s="64" t="s">
        <v>1</v>
      </c>
      <c r="B1232" s="163" t="s">
        <v>662</v>
      </c>
      <c r="C1232" s="174" t="s">
        <v>647</v>
      </c>
      <c r="D1232" s="68">
        <v>45846</v>
      </c>
      <c r="E1232" s="66">
        <f t="shared" si="19"/>
        <v>7</v>
      </c>
      <c r="F1232" s="66">
        <f t="shared" si="20"/>
        <v>2025</v>
      </c>
      <c r="G1232" s="67">
        <f t="shared" si="21"/>
        <v>45839</v>
      </c>
      <c r="H1232" s="26" t="s">
        <v>582</v>
      </c>
      <c r="I1232" s="66" t="s">
        <v>991</v>
      </c>
      <c r="J1232" s="69" t="s">
        <v>27</v>
      </c>
      <c r="K1232" s="69"/>
      <c r="L1232" s="69" t="s">
        <v>666</v>
      </c>
      <c r="M1232" s="69" t="s">
        <v>28</v>
      </c>
      <c r="N1232" s="71">
        <v>0</v>
      </c>
      <c r="O1232" s="74">
        <v>233.47</v>
      </c>
      <c r="P1232" s="175">
        <f t="shared" si="22"/>
        <v>27650.320000000062</v>
      </c>
    </row>
    <row r="1233" spans="1:16" ht="14.25" hidden="1" customHeight="1" outlineLevel="1">
      <c r="A1233" s="64" t="s">
        <v>1</v>
      </c>
      <c r="B1233" s="163" t="s">
        <v>662</v>
      </c>
      <c r="C1233" s="174" t="s">
        <v>647</v>
      </c>
      <c r="D1233" s="68">
        <v>45846</v>
      </c>
      <c r="E1233" s="66">
        <f t="shared" si="19"/>
        <v>7</v>
      </c>
      <c r="F1233" s="66">
        <f t="shared" si="20"/>
        <v>2025</v>
      </c>
      <c r="G1233" s="67">
        <f t="shared" si="21"/>
        <v>45839</v>
      </c>
      <c r="H1233" s="26" t="s">
        <v>102</v>
      </c>
      <c r="I1233" s="66" t="s">
        <v>170</v>
      </c>
      <c r="J1233" s="69" t="s">
        <v>27</v>
      </c>
      <c r="K1233" s="69" t="s">
        <v>137</v>
      </c>
      <c r="L1233" s="69" t="s">
        <v>666</v>
      </c>
      <c r="M1233" s="69" t="s">
        <v>28</v>
      </c>
      <c r="N1233" s="71">
        <v>0</v>
      </c>
      <c r="O1233" s="74">
        <v>1.8</v>
      </c>
      <c r="P1233" s="175">
        <f t="shared" si="22"/>
        <v>27648.520000000062</v>
      </c>
    </row>
    <row r="1234" spans="1:16" ht="14.25" hidden="1" customHeight="1" outlineLevel="1">
      <c r="A1234" s="64" t="s">
        <v>1</v>
      </c>
      <c r="B1234" s="163" t="s">
        <v>662</v>
      </c>
      <c r="C1234" s="174" t="s">
        <v>647</v>
      </c>
      <c r="D1234" s="68">
        <v>45846</v>
      </c>
      <c r="E1234" s="66">
        <f t="shared" si="19"/>
        <v>7</v>
      </c>
      <c r="F1234" s="66">
        <f t="shared" si="20"/>
        <v>2025</v>
      </c>
      <c r="G1234" s="67">
        <f t="shared" si="21"/>
        <v>45839</v>
      </c>
      <c r="H1234" s="26" t="s">
        <v>57</v>
      </c>
      <c r="I1234" s="66" t="s">
        <v>350</v>
      </c>
      <c r="J1234" s="69" t="s">
        <v>27</v>
      </c>
      <c r="K1234" s="69"/>
      <c r="L1234" s="69" t="s">
        <v>666</v>
      </c>
      <c r="M1234" s="69" t="s">
        <v>28</v>
      </c>
      <c r="N1234" s="71">
        <v>0</v>
      </c>
      <c r="O1234" s="74">
        <v>1005.7</v>
      </c>
      <c r="P1234" s="175">
        <f t="shared" si="22"/>
        <v>26642.820000000062</v>
      </c>
    </row>
    <row r="1235" spans="1:16" ht="14.25" hidden="1" customHeight="1" outlineLevel="1">
      <c r="A1235" s="64" t="s">
        <v>1</v>
      </c>
      <c r="B1235" s="163" t="s">
        <v>662</v>
      </c>
      <c r="C1235" s="174" t="s">
        <v>647</v>
      </c>
      <c r="D1235" s="68">
        <v>45846</v>
      </c>
      <c r="E1235" s="66">
        <f t="shared" si="19"/>
        <v>7</v>
      </c>
      <c r="F1235" s="66">
        <f t="shared" si="20"/>
        <v>2025</v>
      </c>
      <c r="G1235" s="67">
        <f t="shared" si="21"/>
        <v>45839</v>
      </c>
      <c r="H1235" s="26" t="s">
        <v>57</v>
      </c>
      <c r="I1235" s="66" t="s">
        <v>350</v>
      </c>
      <c r="J1235" s="69" t="s">
        <v>27</v>
      </c>
      <c r="K1235" s="69"/>
      <c r="L1235" s="69" t="s">
        <v>666</v>
      </c>
      <c r="M1235" s="69" t="s">
        <v>28</v>
      </c>
      <c r="N1235" s="71">
        <v>0</v>
      </c>
      <c r="O1235" s="74">
        <v>7906.82</v>
      </c>
      <c r="P1235" s="175">
        <f t="shared" si="22"/>
        <v>18736.000000000062</v>
      </c>
    </row>
    <row r="1236" spans="1:16" ht="14.25" hidden="1" customHeight="1" outlineLevel="1">
      <c r="A1236" s="64" t="s">
        <v>1</v>
      </c>
      <c r="B1236" s="163" t="s">
        <v>662</v>
      </c>
      <c r="C1236" s="174" t="s">
        <v>647</v>
      </c>
      <c r="D1236" s="68">
        <v>45846</v>
      </c>
      <c r="E1236" s="66">
        <f t="shared" si="19"/>
        <v>7</v>
      </c>
      <c r="F1236" s="66">
        <f t="shared" si="20"/>
        <v>2025</v>
      </c>
      <c r="G1236" s="67">
        <f t="shared" si="21"/>
        <v>45839</v>
      </c>
      <c r="H1236" s="26" t="s">
        <v>57</v>
      </c>
      <c r="I1236" s="66" t="s">
        <v>350</v>
      </c>
      <c r="J1236" s="69" t="s">
        <v>27</v>
      </c>
      <c r="K1236" s="69"/>
      <c r="L1236" s="69" t="s">
        <v>666</v>
      </c>
      <c r="M1236" s="69" t="s">
        <v>28</v>
      </c>
      <c r="N1236" s="71">
        <v>0</v>
      </c>
      <c r="O1236" s="74">
        <v>1847.85</v>
      </c>
      <c r="P1236" s="175">
        <f t="shared" si="22"/>
        <v>16888.150000000063</v>
      </c>
    </row>
    <row r="1237" spans="1:16" ht="14.25" hidden="1" customHeight="1" outlineLevel="1">
      <c r="A1237" s="64" t="s">
        <v>1</v>
      </c>
      <c r="B1237" s="163" t="s">
        <v>662</v>
      </c>
      <c r="C1237" s="174" t="s">
        <v>647</v>
      </c>
      <c r="D1237" s="68">
        <v>45846</v>
      </c>
      <c r="E1237" s="66">
        <f t="shared" si="19"/>
        <v>7</v>
      </c>
      <c r="F1237" s="66">
        <f t="shared" si="20"/>
        <v>2025</v>
      </c>
      <c r="G1237" s="67">
        <f t="shared" si="21"/>
        <v>45839</v>
      </c>
      <c r="H1237" s="26" t="s">
        <v>43</v>
      </c>
      <c r="I1237" s="66" t="s">
        <v>689</v>
      </c>
      <c r="J1237" s="69" t="s">
        <v>27</v>
      </c>
      <c r="K1237" s="69" t="s">
        <v>612</v>
      </c>
      <c r="L1237" s="69" t="s">
        <v>666</v>
      </c>
      <c r="M1237" s="69" t="s">
        <v>28</v>
      </c>
      <c r="N1237" s="71">
        <v>0</v>
      </c>
      <c r="O1237" s="74">
        <v>3825.99</v>
      </c>
      <c r="P1237" s="175">
        <f t="shared" si="22"/>
        <v>13062.160000000064</v>
      </c>
    </row>
    <row r="1238" spans="1:16" ht="14.25" hidden="1" customHeight="1" outlineLevel="1">
      <c r="A1238" s="64" t="s">
        <v>1</v>
      </c>
      <c r="B1238" s="163" t="s">
        <v>662</v>
      </c>
      <c r="C1238" s="174" t="s">
        <v>647</v>
      </c>
      <c r="D1238" s="68">
        <v>45846</v>
      </c>
      <c r="E1238" s="66">
        <f t="shared" si="19"/>
        <v>7</v>
      </c>
      <c r="F1238" s="66">
        <f t="shared" si="20"/>
        <v>2025</v>
      </c>
      <c r="G1238" s="67">
        <f t="shared" si="21"/>
        <v>45839</v>
      </c>
      <c r="H1238" s="26" t="s">
        <v>61</v>
      </c>
      <c r="I1238" s="66" t="s">
        <v>144</v>
      </c>
      <c r="J1238" s="69" t="s">
        <v>27</v>
      </c>
      <c r="K1238" s="69"/>
      <c r="L1238" s="69" t="s">
        <v>666</v>
      </c>
      <c r="M1238" s="69" t="s">
        <v>28</v>
      </c>
      <c r="N1238" s="71">
        <v>0</v>
      </c>
      <c r="O1238" s="74">
        <v>175.02</v>
      </c>
      <c r="P1238" s="175">
        <f t="shared" si="22"/>
        <v>12887.140000000063</v>
      </c>
    </row>
    <row r="1239" spans="1:16" ht="14.25" hidden="1" customHeight="1" outlineLevel="1">
      <c r="A1239" s="64" t="s">
        <v>1</v>
      </c>
      <c r="B1239" s="163" t="s">
        <v>662</v>
      </c>
      <c r="C1239" s="174" t="s">
        <v>647</v>
      </c>
      <c r="D1239" s="68">
        <v>45846</v>
      </c>
      <c r="E1239" s="66">
        <f t="shared" si="19"/>
        <v>7</v>
      </c>
      <c r="F1239" s="66">
        <f t="shared" si="20"/>
        <v>2025</v>
      </c>
      <c r="G1239" s="67">
        <f t="shared" si="21"/>
        <v>45839</v>
      </c>
      <c r="H1239" s="26" t="s">
        <v>61</v>
      </c>
      <c r="I1239" s="66" t="s">
        <v>144</v>
      </c>
      <c r="J1239" s="69" t="s">
        <v>27</v>
      </c>
      <c r="K1239" s="69"/>
      <c r="L1239" s="69" t="s">
        <v>666</v>
      </c>
      <c r="M1239" s="69" t="s">
        <v>28</v>
      </c>
      <c r="N1239" s="71">
        <v>0</v>
      </c>
      <c r="O1239" s="74">
        <v>104.24</v>
      </c>
      <c r="P1239" s="175">
        <f t="shared" si="22"/>
        <v>12782.900000000063</v>
      </c>
    </row>
    <row r="1240" spans="1:16" ht="14.25" hidden="1" customHeight="1" outlineLevel="1">
      <c r="A1240" s="64" t="s">
        <v>1</v>
      </c>
      <c r="B1240" s="163" t="s">
        <v>662</v>
      </c>
      <c r="C1240" s="174" t="s">
        <v>647</v>
      </c>
      <c r="D1240" s="68">
        <v>45846</v>
      </c>
      <c r="E1240" s="66">
        <f t="shared" si="19"/>
        <v>7</v>
      </c>
      <c r="F1240" s="66">
        <f t="shared" si="20"/>
        <v>2025</v>
      </c>
      <c r="G1240" s="67">
        <f t="shared" si="21"/>
        <v>45839</v>
      </c>
      <c r="H1240" s="26" t="s">
        <v>61</v>
      </c>
      <c r="I1240" s="66" t="s">
        <v>144</v>
      </c>
      <c r="J1240" s="69" t="s">
        <v>27</v>
      </c>
      <c r="K1240" s="69"/>
      <c r="L1240" s="69" t="s">
        <v>666</v>
      </c>
      <c r="M1240" s="69" t="s">
        <v>28</v>
      </c>
      <c r="N1240" s="71">
        <v>0</v>
      </c>
      <c r="O1240" s="74">
        <v>143.05000000000001</v>
      </c>
      <c r="P1240" s="175">
        <f t="shared" si="22"/>
        <v>12639.850000000064</v>
      </c>
    </row>
    <row r="1241" spans="1:16" ht="14.25" hidden="1" customHeight="1" outlineLevel="1">
      <c r="A1241" s="64" t="s">
        <v>1</v>
      </c>
      <c r="B1241" s="163" t="s">
        <v>662</v>
      </c>
      <c r="C1241" s="174" t="s">
        <v>647</v>
      </c>
      <c r="D1241" s="68">
        <v>45846</v>
      </c>
      <c r="E1241" s="66">
        <f t="shared" si="19"/>
        <v>7</v>
      </c>
      <c r="F1241" s="66">
        <f t="shared" si="20"/>
        <v>2025</v>
      </c>
      <c r="G1241" s="67">
        <f t="shared" si="21"/>
        <v>45839</v>
      </c>
      <c r="H1241" s="26" t="s">
        <v>61</v>
      </c>
      <c r="I1241" s="66" t="s">
        <v>144</v>
      </c>
      <c r="J1241" s="69" t="s">
        <v>27</v>
      </c>
      <c r="K1241" s="69"/>
      <c r="L1241" s="69" t="s">
        <v>666</v>
      </c>
      <c r="M1241" s="69" t="s">
        <v>28</v>
      </c>
      <c r="N1241" s="71">
        <v>0</v>
      </c>
      <c r="O1241" s="74">
        <v>173.78</v>
      </c>
      <c r="P1241" s="175">
        <f t="shared" si="22"/>
        <v>12466.070000000063</v>
      </c>
    </row>
    <row r="1242" spans="1:16" ht="14.25" hidden="1" customHeight="1" outlineLevel="1">
      <c r="A1242" s="64" t="s">
        <v>1</v>
      </c>
      <c r="B1242" s="163" t="s">
        <v>662</v>
      </c>
      <c r="C1242" s="174" t="s">
        <v>647</v>
      </c>
      <c r="D1242" s="68">
        <v>45848</v>
      </c>
      <c r="E1242" s="66">
        <f t="shared" si="19"/>
        <v>7</v>
      </c>
      <c r="F1242" s="66">
        <f t="shared" si="20"/>
        <v>2025</v>
      </c>
      <c r="G1242" s="67">
        <f t="shared" si="21"/>
        <v>45839</v>
      </c>
      <c r="H1242" s="26" t="s">
        <v>142</v>
      </c>
      <c r="I1242" s="66" t="s">
        <v>1216</v>
      </c>
      <c r="J1242" s="69" t="s">
        <v>27</v>
      </c>
      <c r="K1242" s="69"/>
      <c r="L1242" s="69" t="s">
        <v>664</v>
      </c>
      <c r="M1242" s="69" t="s">
        <v>604</v>
      </c>
      <c r="N1242" s="71">
        <v>510</v>
      </c>
      <c r="O1242" s="74">
        <v>0</v>
      </c>
      <c r="P1242" s="175">
        <f t="shared" si="22"/>
        <v>12976.070000000063</v>
      </c>
    </row>
    <row r="1243" spans="1:16" ht="14.25" hidden="1" customHeight="1" outlineLevel="1">
      <c r="A1243" s="64" t="s">
        <v>1</v>
      </c>
      <c r="B1243" s="163" t="s">
        <v>662</v>
      </c>
      <c r="C1243" s="174" t="s">
        <v>647</v>
      </c>
      <c r="D1243" s="68">
        <v>45848</v>
      </c>
      <c r="E1243" s="66">
        <f t="shared" si="19"/>
        <v>7</v>
      </c>
      <c r="F1243" s="66">
        <f t="shared" si="20"/>
        <v>2025</v>
      </c>
      <c r="G1243" s="67">
        <f t="shared" si="21"/>
        <v>45839</v>
      </c>
      <c r="H1243" s="26" t="s">
        <v>142</v>
      </c>
      <c r="I1243" s="66" t="s">
        <v>1216</v>
      </c>
      <c r="J1243" s="69" t="s">
        <v>27</v>
      </c>
      <c r="K1243" s="69"/>
      <c r="L1243" s="69" t="s">
        <v>664</v>
      </c>
      <c r="M1243" s="69" t="s">
        <v>604</v>
      </c>
      <c r="N1243" s="71">
        <v>510</v>
      </c>
      <c r="O1243" s="74">
        <v>0</v>
      </c>
      <c r="P1243" s="175">
        <f t="shared" si="22"/>
        <v>13486.070000000063</v>
      </c>
    </row>
    <row r="1244" spans="1:16" ht="14.25" hidden="1" customHeight="1" outlineLevel="1">
      <c r="A1244" s="64" t="s">
        <v>1</v>
      </c>
      <c r="B1244" s="163" t="s">
        <v>662</v>
      </c>
      <c r="C1244" s="174" t="s">
        <v>647</v>
      </c>
      <c r="D1244" s="68">
        <v>45848</v>
      </c>
      <c r="E1244" s="66">
        <f t="shared" si="19"/>
        <v>7</v>
      </c>
      <c r="F1244" s="66">
        <f t="shared" si="20"/>
        <v>2025</v>
      </c>
      <c r="G1244" s="67">
        <f t="shared" si="21"/>
        <v>45839</v>
      </c>
      <c r="H1244" s="26" t="s">
        <v>142</v>
      </c>
      <c r="I1244" s="66" t="s">
        <v>909</v>
      </c>
      <c r="J1244" s="69" t="s">
        <v>27</v>
      </c>
      <c r="K1244" s="69"/>
      <c r="L1244" s="69" t="s">
        <v>664</v>
      </c>
      <c r="M1244" s="69" t="s">
        <v>604</v>
      </c>
      <c r="N1244" s="71">
        <v>5959.9</v>
      </c>
      <c r="O1244" s="74">
        <v>0</v>
      </c>
      <c r="P1244" s="175">
        <f t="shared" si="22"/>
        <v>19445.970000000063</v>
      </c>
    </row>
    <row r="1245" spans="1:16" ht="14.25" hidden="1" customHeight="1" outlineLevel="1">
      <c r="A1245" s="64" t="s">
        <v>1</v>
      </c>
      <c r="B1245" s="163" t="s">
        <v>662</v>
      </c>
      <c r="C1245" s="174" t="s">
        <v>647</v>
      </c>
      <c r="D1245" s="68">
        <v>45848</v>
      </c>
      <c r="E1245" s="66">
        <f t="shared" si="19"/>
        <v>7</v>
      </c>
      <c r="F1245" s="66">
        <f t="shared" si="20"/>
        <v>2025</v>
      </c>
      <c r="G1245" s="67">
        <f t="shared" si="21"/>
        <v>45839</v>
      </c>
      <c r="H1245" s="26" t="s">
        <v>142</v>
      </c>
      <c r="I1245" s="66" t="s">
        <v>910</v>
      </c>
      <c r="J1245" s="69" t="s">
        <v>27</v>
      </c>
      <c r="K1245" s="69"/>
      <c r="L1245" s="69" t="s">
        <v>664</v>
      </c>
      <c r="M1245" s="69" t="s">
        <v>604</v>
      </c>
      <c r="N1245" s="71">
        <v>12157.93</v>
      </c>
      <c r="O1245" s="74">
        <v>0</v>
      </c>
      <c r="P1245" s="175">
        <f t="shared" si="22"/>
        <v>31603.900000000063</v>
      </c>
    </row>
    <row r="1246" spans="1:16" ht="14.25" hidden="1" customHeight="1" outlineLevel="1">
      <c r="A1246" s="64" t="s">
        <v>1</v>
      </c>
      <c r="B1246" s="163" t="s">
        <v>662</v>
      </c>
      <c r="C1246" s="174" t="s">
        <v>647</v>
      </c>
      <c r="D1246" s="68">
        <v>45848</v>
      </c>
      <c r="E1246" s="66">
        <f t="shared" si="19"/>
        <v>7</v>
      </c>
      <c r="F1246" s="66">
        <f t="shared" si="20"/>
        <v>2025</v>
      </c>
      <c r="G1246" s="67">
        <f t="shared" si="21"/>
        <v>45839</v>
      </c>
      <c r="H1246" s="26" t="s">
        <v>56</v>
      </c>
      <c r="I1246" s="66" t="s">
        <v>1217</v>
      </c>
      <c r="J1246" s="69">
        <v>15334</v>
      </c>
      <c r="K1246" s="69"/>
      <c r="L1246" s="69" t="s">
        <v>666</v>
      </c>
      <c r="M1246" s="69" t="s">
        <v>28</v>
      </c>
      <c r="N1246" s="71">
        <v>0</v>
      </c>
      <c r="O1246" s="74">
        <v>1020</v>
      </c>
      <c r="P1246" s="175">
        <f t="shared" si="22"/>
        <v>30583.900000000063</v>
      </c>
    </row>
    <row r="1247" spans="1:16" ht="14.25" hidden="1" customHeight="1" outlineLevel="1">
      <c r="A1247" s="64" t="s">
        <v>1</v>
      </c>
      <c r="B1247" s="163" t="s">
        <v>662</v>
      </c>
      <c r="C1247" s="174" t="s">
        <v>647</v>
      </c>
      <c r="D1247" s="68">
        <v>45848</v>
      </c>
      <c r="E1247" s="66">
        <f t="shared" si="19"/>
        <v>7</v>
      </c>
      <c r="F1247" s="66">
        <f t="shared" si="20"/>
        <v>2025</v>
      </c>
      <c r="G1247" s="67">
        <f t="shared" si="21"/>
        <v>45839</v>
      </c>
      <c r="H1247" s="26" t="s">
        <v>102</v>
      </c>
      <c r="I1247" s="66" t="s">
        <v>170</v>
      </c>
      <c r="J1247" s="69" t="s">
        <v>27</v>
      </c>
      <c r="K1247" s="69" t="s">
        <v>137</v>
      </c>
      <c r="L1247" s="69" t="s">
        <v>666</v>
      </c>
      <c r="M1247" s="69" t="s">
        <v>28</v>
      </c>
      <c r="N1247" s="71">
        <v>0</v>
      </c>
      <c r="O1247" s="74">
        <v>95.64</v>
      </c>
      <c r="P1247" s="175">
        <f t="shared" si="22"/>
        <v>30488.260000000064</v>
      </c>
    </row>
    <row r="1248" spans="1:16" ht="14.25" hidden="1" customHeight="1" outlineLevel="1">
      <c r="A1248" s="64" t="s">
        <v>1</v>
      </c>
      <c r="B1248" s="163" t="s">
        <v>662</v>
      </c>
      <c r="C1248" s="174" t="s">
        <v>647</v>
      </c>
      <c r="D1248" s="68">
        <v>45848</v>
      </c>
      <c r="E1248" s="66">
        <f t="shared" si="19"/>
        <v>7</v>
      </c>
      <c r="F1248" s="66">
        <f t="shared" si="20"/>
        <v>2025</v>
      </c>
      <c r="G1248" s="67">
        <f t="shared" si="21"/>
        <v>45839</v>
      </c>
      <c r="H1248" s="26" t="s">
        <v>102</v>
      </c>
      <c r="I1248" s="66" t="s">
        <v>129</v>
      </c>
      <c r="J1248" s="69" t="s">
        <v>27</v>
      </c>
      <c r="K1248" s="69" t="s">
        <v>137</v>
      </c>
      <c r="L1248" s="69" t="s">
        <v>666</v>
      </c>
      <c r="M1248" s="69" t="s">
        <v>28</v>
      </c>
      <c r="N1248" s="71">
        <v>0</v>
      </c>
      <c r="O1248" s="74">
        <v>2.9</v>
      </c>
      <c r="P1248" s="175">
        <f t="shared" si="22"/>
        <v>30485.360000000062</v>
      </c>
    </row>
    <row r="1249" spans="1:16" ht="14.25" hidden="1" customHeight="1" outlineLevel="1">
      <c r="A1249" s="64" t="s">
        <v>1</v>
      </c>
      <c r="B1249" s="163" t="s">
        <v>662</v>
      </c>
      <c r="C1249" s="174" t="s">
        <v>647</v>
      </c>
      <c r="D1249" s="68">
        <v>45848</v>
      </c>
      <c r="E1249" s="66">
        <f t="shared" si="19"/>
        <v>7</v>
      </c>
      <c r="F1249" s="66">
        <f t="shared" si="20"/>
        <v>2025</v>
      </c>
      <c r="G1249" s="67">
        <f t="shared" si="21"/>
        <v>45839</v>
      </c>
      <c r="H1249" s="26" t="s">
        <v>102</v>
      </c>
      <c r="I1249" s="66" t="s">
        <v>129</v>
      </c>
      <c r="J1249" s="69" t="s">
        <v>27</v>
      </c>
      <c r="K1249" s="69" t="s">
        <v>137</v>
      </c>
      <c r="L1249" s="69" t="s">
        <v>666</v>
      </c>
      <c r="M1249" s="69" t="s">
        <v>28</v>
      </c>
      <c r="N1249" s="71">
        <v>0</v>
      </c>
      <c r="O1249" s="74">
        <v>4.3499999999999996</v>
      </c>
      <c r="P1249" s="175">
        <f t="shared" si="22"/>
        <v>30481.010000000064</v>
      </c>
    </row>
    <row r="1250" spans="1:16" ht="14.25" hidden="1" customHeight="1" outlineLevel="1">
      <c r="A1250" s="64" t="s">
        <v>1</v>
      </c>
      <c r="B1250" s="163" t="s">
        <v>662</v>
      </c>
      <c r="C1250" s="174" t="s">
        <v>647</v>
      </c>
      <c r="D1250" s="68">
        <v>45848</v>
      </c>
      <c r="E1250" s="66">
        <f t="shared" si="19"/>
        <v>7</v>
      </c>
      <c r="F1250" s="66">
        <f t="shared" si="20"/>
        <v>2025</v>
      </c>
      <c r="G1250" s="67">
        <f t="shared" si="21"/>
        <v>45839</v>
      </c>
      <c r="H1250" s="26" t="s">
        <v>161</v>
      </c>
      <c r="I1250" s="66" t="s">
        <v>1218</v>
      </c>
      <c r="J1250" s="69" t="s">
        <v>27</v>
      </c>
      <c r="K1250" s="69"/>
      <c r="L1250" s="69" t="s">
        <v>664</v>
      </c>
      <c r="M1250" s="69" t="s">
        <v>28</v>
      </c>
      <c r="N1250" s="71">
        <v>0</v>
      </c>
      <c r="O1250" s="74">
        <v>5959.9</v>
      </c>
      <c r="P1250" s="175">
        <f t="shared" si="22"/>
        <v>24521.110000000066</v>
      </c>
    </row>
    <row r="1251" spans="1:16" ht="14.25" hidden="1" customHeight="1" outlineLevel="1">
      <c r="A1251" s="64" t="s">
        <v>1</v>
      </c>
      <c r="B1251" s="163" t="s">
        <v>662</v>
      </c>
      <c r="C1251" s="174" t="s">
        <v>647</v>
      </c>
      <c r="D1251" s="68">
        <v>45848</v>
      </c>
      <c r="E1251" s="66">
        <f t="shared" si="19"/>
        <v>7</v>
      </c>
      <c r="F1251" s="66">
        <f t="shared" si="20"/>
        <v>2025</v>
      </c>
      <c r="G1251" s="67">
        <f t="shared" si="21"/>
        <v>45839</v>
      </c>
      <c r="H1251" s="26" t="s">
        <v>161</v>
      </c>
      <c r="I1251" s="66" t="s">
        <v>457</v>
      </c>
      <c r="J1251" s="69" t="s">
        <v>27</v>
      </c>
      <c r="K1251" s="69"/>
      <c r="L1251" s="69" t="s">
        <v>664</v>
      </c>
      <c r="M1251" s="69" t="s">
        <v>28</v>
      </c>
      <c r="N1251" s="71">
        <v>0</v>
      </c>
      <c r="O1251" s="74">
        <v>12157.93</v>
      </c>
      <c r="P1251" s="175">
        <f t="shared" si="22"/>
        <v>12363.180000000066</v>
      </c>
    </row>
    <row r="1252" spans="1:16" ht="14.25" hidden="1" customHeight="1" outlineLevel="1">
      <c r="A1252" s="64" t="s">
        <v>1</v>
      </c>
      <c r="B1252" s="163" t="s">
        <v>662</v>
      </c>
      <c r="C1252" s="174" t="s">
        <v>647</v>
      </c>
      <c r="D1252" s="68">
        <v>45849</v>
      </c>
      <c r="E1252" s="66">
        <f t="shared" si="19"/>
        <v>7</v>
      </c>
      <c r="F1252" s="66">
        <f t="shared" si="20"/>
        <v>2025</v>
      </c>
      <c r="G1252" s="67">
        <f t="shared" si="21"/>
        <v>45839</v>
      </c>
      <c r="H1252" s="26" t="s">
        <v>142</v>
      </c>
      <c r="I1252" s="66" t="s">
        <v>1219</v>
      </c>
      <c r="J1252" s="69" t="s">
        <v>27</v>
      </c>
      <c r="K1252" s="69" t="s">
        <v>132</v>
      </c>
      <c r="L1252" s="69" t="s">
        <v>664</v>
      </c>
      <c r="M1252" s="69" t="s">
        <v>604</v>
      </c>
      <c r="N1252" s="71">
        <v>398.33</v>
      </c>
      <c r="O1252" s="74">
        <v>0</v>
      </c>
      <c r="P1252" s="175">
        <f t="shared" si="22"/>
        <v>12761.510000000066</v>
      </c>
    </row>
    <row r="1253" spans="1:16" ht="14.25" hidden="1" customHeight="1" outlineLevel="1">
      <c r="A1253" s="64" t="s">
        <v>1</v>
      </c>
      <c r="B1253" s="163" t="s">
        <v>662</v>
      </c>
      <c r="C1253" s="174" t="s">
        <v>647</v>
      </c>
      <c r="D1253" s="68">
        <v>45849</v>
      </c>
      <c r="E1253" s="66">
        <f t="shared" si="19"/>
        <v>7</v>
      </c>
      <c r="F1253" s="66">
        <f t="shared" si="20"/>
        <v>2025</v>
      </c>
      <c r="G1253" s="67">
        <f t="shared" si="21"/>
        <v>45839</v>
      </c>
      <c r="H1253" s="26" t="s">
        <v>142</v>
      </c>
      <c r="I1253" s="66" t="s">
        <v>1219</v>
      </c>
      <c r="J1253" s="69" t="s">
        <v>27</v>
      </c>
      <c r="K1253" s="69" t="s">
        <v>122</v>
      </c>
      <c r="L1253" s="69" t="s">
        <v>664</v>
      </c>
      <c r="M1253" s="69" t="s">
        <v>604</v>
      </c>
      <c r="N1253" s="71">
        <v>398.34</v>
      </c>
      <c r="O1253" s="74">
        <v>0</v>
      </c>
      <c r="P1253" s="175">
        <f t="shared" si="22"/>
        <v>13159.850000000066</v>
      </c>
    </row>
    <row r="1254" spans="1:16" ht="14.25" hidden="1" customHeight="1" outlineLevel="1">
      <c r="A1254" s="64" t="s">
        <v>1</v>
      </c>
      <c r="B1254" s="163" t="s">
        <v>662</v>
      </c>
      <c r="C1254" s="174" t="s">
        <v>647</v>
      </c>
      <c r="D1254" s="68">
        <v>45853</v>
      </c>
      <c r="E1254" s="66">
        <f t="shared" si="19"/>
        <v>7</v>
      </c>
      <c r="F1254" s="66">
        <f t="shared" si="20"/>
        <v>2025</v>
      </c>
      <c r="G1254" s="67">
        <f t="shared" si="21"/>
        <v>45839</v>
      </c>
      <c r="H1254" s="26" t="s">
        <v>142</v>
      </c>
      <c r="I1254" s="66" t="s">
        <v>1220</v>
      </c>
      <c r="J1254" s="69" t="s">
        <v>27</v>
      </c>
      <c r="K1254" s="69" t="s">
        <v>132</v>
      </c>
      <c r="L1254" s="69" t="s">
        <v>664</v>
      </c>
      <c r="M1254" s="69" t="s">
        <v>604</v>
      </c>
      <c r="N1254" s="71">
        <v>39.92</v>
      </c>
      <c r="O1254" s="74">
        <v>0</v>
      </c>
      <c r="P1254" s="175">
        <f t="shared" si="22"/>
        <v>13199.770000000066</v>
      </c>
    </row>
    <row r="1255" spans="1:16" ht="14.25" hidden="1" customHeight="1" outlineLevel="1">
      <c r="A1255" s="64" t="s">
        <v>1</v>
      </c>
      <c r="B1255" s="163" t="s">
        <v>662</v>
      </c>
      <c r="C1255" s="174" t="s">
        <v>647</v>
      </c>
      <c r="D1255" s="68">
        <v>45853</v>
      </c>
      <c r="E1255" s="66">
        <f t="shared" si="19"/>
        <v>7</v>
      </c>
      <c r="F1255" s="66">
        <f t="shared" si="20"/>
        <v>2025</v>
      </c>
      <c r="G1255" s="67">
        <f t="shared" si="21"/>
        <v>45839</v>
      </c>
      <c r="H1255" s="26" t="s">
        <v>142</v>
      </c>
      <c r="I1255" s="66" t="s">
        <v>1220</v>
      </c>
      <c r="J1255" s="69" t="s">
        <v>27</v>
      </c>
      <c r="K1255" s="69" t="s">
        <v>122</v>
      </c>
      <c r="L1255" s="69" t="s">
        <v>664</v>
      </c>
      <c r="M1255" s="69" t="s">
        <v>604</v>
      </c>
      <c r="N1255" s="71">
        <v>106.19</v>
      </c>
      <c r="O1255" s="74">
        <v>0</v>
      </c>
      <c r="P1255" s="175">
        <f t="shared" si="22"/>
        <v>13305.960000000066</v>
      </c>
    </row>
    <row r="1256" spans="1:16" ht="14.25" hidden="1" customHeight="1" outlineLevel="1">
      <c r="A1256" s="64" t="s">
        <v>1</v>
      </c>
      <c r="B1256" s="163" t="s">
        <v>662</v>
      </c>
      <c r="C1256" s="174" t="s">
        <v>647</v>
      </c>
      <c r="D1256" s="68">
        <v>45853</v>
      </c>
      <c r="E1256" s="66">
        <f t="shared" si="19"/>
        <v>7</v>
      </c>
      <c r="F1256" s="66">
        <f t="shared" si="20"/>
        <v>2025</v>
      </c>
      <c r="G1256" s="67">
        <f t="shared" si="21"/>
        <v>45839</v>
      </c>
      <c r="H1256" s="26" t="s">
        <v>138</v>
      </c>
      <c r="I1256" s="66" t="s">
        <v>139</v>
      </c>
      <c r="J1256" s="69" t="s">
        <v>27</v>
      </c>
      <c r="K1256" s="69" t="s">
        <v>137</v>
      </c>
      <c r="L1256" s="69" t="s">
        <v>664</v>
      </c>
      <c r="M1256" s="69" t="s">
        <v>604</v>
      </c>
      <c r="N1256" s="71">
        <v>0.23</v>
      </c>
      <c r="O1256" s="74">
        <v>0</v>
      </c>
      <c r="P1256" s="175">
        <f t="shared" si="22"/>
        <v>13306.190000000066</v>
      </c>
    </row>
    <row r="1257" spans="1:16" ht="14.25" hidden="1" customHeight="1" outlineLevel="1">
      <c r="A1257" s="64" t="s">
        <v>1</v>
      </c>
      <c r="B1257" s="163" t="s">
        <v>662</v>
      </c>
      <c r="C1257" s="174" t="s">
        <v>647</v>
      </c>
      <c r="D1257" s="68">
        <v>45853</v>
      </c>
      <c r="E1257" s="66">
        <f t="shared" si="19"/>
        <v>7</v>
      </c>
      <c r="F1257" s="66">
        <f t="shared" si="20"/>
        <v>2025</v>
      </c>
      <c r="G1257" s="67">
        <f t="shared" si="21"/>
        <v>45839</v>
      </c>
      <c r="H1257" s="26" t="s">
        <v>582</v>
      </c>
      <c r="I1257" s="66" t="s">
        <v>913</v>
      </c>
      <c r="J1257" s="69" t="s">
        <v>27</v>
      </c>
      <c r="K1257" s="69"/>
      <c r="L1257" s="69" t="s">
        <v>666</v>
      </c>
      <c r="M1257" s="69" t="s">
        <v>28</v>
      </c>
      <c r="N1257" s="71">
        <v>0</v>
      </c>
      <c r="O1257" s="74">
        <v>35.130000000000003</v>
      </c>
      <c r="P1257" s="175">
        <f t="shared" si="22"/>
        <v>13271.060000000067</v>
      </c>
    </row>
    <row r="1258" spans="1:16" ht="14.25" hidden="1" customHeight="1" outlineLevel="1">
      <c r="A1258" s="64" t="s">
        <v>1</v>
      </c>
      <c r="B1258" s="163" t="s">
        <v>662</v>
      </c>
      <c r="C1258" s="174" t="s">
        <v>647</v>
      </c>
      <c r="D1258" s="68">
        <v>45853</v>
      </c>
      <c r="E1258" s="66">
        <f t="shared" si="19"/>
        <v>7</v>
      </c>
      <c r="F1258" s="66">
        <f t="shared" si="20"/>
        <v>2025</v>
      </c>
      <c r="G1258" s="67">
        <f t="shared" si="21"/>
        <v>45839</v>
      </c>
      <c r="H1258" s="26" t="s">
        <v>45</v>
      </c>
      <c r="I1258" s="66" t="s">
        <v>545</v>
      </c>
      <c r="J1258" s="69" t="s">
        <v>27</v>
      </c>
      <c r="K1258" s="69"/>
      <c r="L1258" s="69" t="s">
        <v>666</v>
      </c>
      <c r="M1258" s="69" t="s">
        <v>28</v>
      </c>
      <c r="N1258" s="71">
        <v>0</v>
      </c>
      <c r="O1258" s="74">
        <v>210.15</v>
      </c>
      <c r="P1258" s="175">
        <f t="shared" si="22"/>
        <v>13060.910000000067</v>
      </c>
    </row>
    <row r="1259" spans="1:16" ht="14.25" hidden="1" customHeight="1" outlineLevel="1">
      <c r="A1259" s="64" t="s">
        <v>1</v>
      </c>
      <c r="B1259" s="163" t="s">
        <v>662</v>
      </c>
      <c r="C1259" s="174" t="s">
        <v>647</v>
      </c>
      <c r="D1259" s="68">
        <v>45853</v>
      </c>
      <c r="E1259" s="66">
        <f t="shared" si="19"/>
        <v>7</v>
      </c>
      <c r="F1259" s="66">
        <f t="shared" si="20"/>
        <v>2025</v>
      </c>
      <c r="G1259" s="67">
        <f t="shared" si="21"/>
        <v>45839</v>
      </c>
      <c r="H1259" s="26" t="s">
        <v>102</v>
      </c>
      <c r="I1259" s="66" t="s">
        <v>167</v>
      </c>
      <c r="J1259" s="69" t="s">
        <v>27</v>
      </c>
      <c r="K1259" s="69" t="s">
        <v>137</v>
      </c>
      <c r="L1259" s="69" t="s">
        <v>666</v>
      </c>
      <c r="M1259" s="69" t="s">
        <v>28</v>
      </c>
      <c r="N1259" s="71">
        <v>0</v>
      </c>
      <c r="O1259" s="74">
        <v>177.05</v>
      </c>
      <c r="P1259" s="175">
        <f t="shared" si="22"/>
        <v>12883.860000000068</v>
      </c>
    </row>
    <row r="1260" spans="1:16" ht="14.25" hidden="1" customHeight="1" outlineLevel="1">
      <c r="A1260" s="64" t="s">
        <v>1</v>
      </c>
      <c r="B1260" s="163" t="s">
        <v>662</v>
      </c>
      <c r="C1260" s="174" t="s">
        <v>647</v>
      </c>
      <c r="D1260" s="68">
        <v>45853</v>
      </c>
      <c r="E1260" s="66">
        <f t="shared" si="19"/>
        <v>7</v>
      </c>
      <c r="F1260" s="66">
        <f t="shared" si="20"/>
        <v>2025</v>
      </c>
      <c r="G1260" s="67">
        <f t="shared" si="21"/>
        <v>45839</v>
      </c>
      <c r="H1260" s="26" t="s">
        <v>50</v>
      </c>
      <c r="I1260" s="66" t="s">
        <v>171</v>
      </c>
      <c r="J1260" s="69" t="s">
        <v>27</v>
      </c>
      <c r="K1260" s="69"/>
      <c r="L1260" s="69" t="s">
        <v>666</v>
      </c>
      <c r="M1260" s="69" t="s">
        <v>28</v>
      </c>
      <c r="N1260" s="71">
        <v>0</v>
      </c>
      <c r="O1260" s="74">
        <v>2464.69</v>
      </c>
      <c r="P1260" s="175">
        <f t="shared" si="22"/>
        <v>10419.170000000067</v>
      </c>
    </row>
    <row r="1261" spans="1:16" ht="14.25" hidden="1" customHeight="1" outlineLevel="1">
      <c r="A1261" s="64" t="s">
        <v>1</v>
      </c>
      <c r="B1261" s="163" t="s">
        <v>662</v>
      </c>
      <c r="C1261" s="174" t="s">
        <v>647</v>
      </c>
      <c r="D1261" s="68">
        <v>45854</v>
      </c>
      <c r="E1261" s="66">
        <f t="shared" si="19"/>
        <v>7</v>
      </c>
      <c r="F1261" s="66">
        <f t="shared" si="20"/>
        <v>2025</v>
      </c>
      <c r="G1261" s="67">
        <f t="shared" si="21"/>
        <v>45839</v>
      </c>
      <c r="H1261" s="26" t="s">
        <v>138</v>
      </c>
      <c r="I1261" s="66" t="s">
        <v>139</v>
      </c>
      <c r="J1261" s="69" t="s">
        <v>27</v>
      </c>
      <c r="K1261" s="69" t="s">
        <v>137</v>
      </c>
      <c r="L1261" s="69" t="s">
        <v>664</v>
      </c>
      <c r="M1261" s="69" t="s">
        <v>604</v>
      </c>
      <c r="N1261" s="71">
        <v>0.02</v>
      </c>
      <c r="O1261" s="74">
        <v>0</v>
      </c>
      <c r="P1261" s="175">
        <f t="shared" si="22"/>
        <v>10419.190000000068</v>
      </c>
    </row>
    <row r="1262" spans="1:16" ht="14.25" hidden="1" customHeight="1" outlineLevel="1">
      <c r="A1262" s="64" t="s">
        <v>1</v>
      </c>
      <c r="B1262" s="163" t="s">
        <v>662</v>
      </c>
      <c r="C1262" s="174" t="s">
        <v>647</v>
      </c>
      <c r="D1262" s="68">
        <v>45854</v>
      </c>
      <c r="E1262" s="66">
        <f t="shared" si="19"/>
        <v>7</v>
      </c>
      <c r="F1262" s="66">
        <f t="shared" si="20"/>
        <v>2025</v>
      </c>
      <c r="G1262" s="67">
        <f t="shared" si="21"/>
        <v>45839</v>
      </c>
      <c r="H1262" s="26" t="s">
        <v>582</v>
      </c>
      <c r="I1262" s="66" t="s">
        <v>1221</v>
      </c>
      <c r="J1262" s="69" t="s">
        <v>27</v>
      </c>
      <c r="K1262" s="69"/>
      <c r="L1262" s="69" t="s">
        <v>666</v>
      </c>
      <c r="M1262" s="69" t="s">
        <v>28</v>
      </c>
      <c r="N1262" s="71">
        <v>0</v>
      </c>
      <c r="O1262" s="74">
        <v>225</v>
      </c>
      <c r="P1262" s="175">
        <f t="shared" si="22"/>
        <v>10194.190000000068</v>
      </c>
    </row>
    <row r="1263" spans="1:16" ht="14.25" hidden="1" customHeight="1" outlineLevel="1">
      <c r="A1263" s="64" t="s">
        <v>1</v>
      </c>
      <c r="B1263" s="163" t="s">
        <v>662</v>
      </c>
      <c r="C1263" s="174" t="s">
        <v>647</v>
      </c>
      <c r="D1263" s="68">
        <v>45855</v>
      </c>
      <c r="E1263" s="66">
        <f t="shared" si="19"/>
        <v>7</v>
      </c>
      <c r="F1263" s="66">
        <f t="shared" si="20"/>
        <v>2025</v>
      </c>
      <c r="G1263" s="67">
        <f t="shared" si="21"/>
        <v>45839</v>
      </c>
      <c r="H1263" s="26" t="s">
        <v>142</v>
      </c>
      <c r="I1263" s="66" t="s">
        <v>1222</v>
      </c>
      <c r="J1263" s="69" t="s">
        <v>27</v>
      </c>
      <c r="K1263" s="69"/>
      <c r="L1263" s="69" t="s">
        <v>664</v>
      </c>
      <c r="M1263" s="69" t="s">
        <v>604</v>
      </c>
      <c r="N1263" s="71">
        <v>93.39</v>
      </c>
      <c r="O1263" s="74">
        <v>0</v>
      </c>
      <c r="P1263" s="175">
        <f t="shared" si="22"/>
        <v>10287.580000000067</v>
      </c>
    </row>
    <row r="1264" spans="1:16" ht="14.25" hidden="1" customHeight="1" outlineLevel="1">
      <c r="A1264" s="64" t="s">
        <v>1</v>
      </c>
      <c r="B1264" s="163" t="s">
        <v>662</v>
      </c>
      <c r="C1264" s="174" t="s">
        <v>647</v>
      </c>
      <c r="D1264" s="68">
        <v>45855</v>
      </c>
      <c r="E1264" s="66">
        <f t="shared" si="19"/>
        <v>7</v>
      </c>
      <c r="F1264" s="66">
        <f t="shared" si="20"/>
        <v>2025</v>
      </c>
      <c r="G1264" s="67">
        <f t="shared" si="21"/>
        <v>45839</v>
      </c>
      <c r="H1264" s="26" t="s">
        <v>142</v>
      </c>
      <c r="I1264" s="66" t="s">
        <v>1223</v>
      </c>
      <c r="J1264" s="69" t="s">
        <v>27</v>
      </c>
      <c r="K1264" s="69"/>
      <c r="L1264" s="69" t="s">
        <v>664</v>
      </c>
      <c r="M1264" s="69" t="s">
        <v>604</v>
      </c>
      <c r="N1264" s="71">
        <v>184.05</v>
      </c>
      <c r="O1264" s="74">
        <v>0</v>
      </c>
      <c r="P1264" s="175">
        <f t="shared" si="22"/>
        <v>10471.630000000067</v>
      </c>
    </row>
    <row r="1265" spans="1:16" ht="14.25" hidden="1" customHeight="1" outlineLevel="1">
      <c r="A1265" s="64" t="s">
        <v>1</v>
      </c>
      <c r="B1265" s="163" t="s">
        <v>662</v>
      </c>
      <c r="C1265" s="174" t="s">
        <v>647</v>
      </c>
      <c r="D1265" s="68">
        <v>45855</v>
      </c>
      <c r="E1265" s="66">
        <f t="shared" si="19"/>
        <v>7</v>
      </c>
      <c r="F1265" s="66">
        <f t="shared" si="20"/>
        <v>2025</v>
      </c>
      <c r="G1265" s="67">
        <f t="shared" si="21"/>
        <v>45839</v>
      </c>
      <c r="H1265" s="26" t="s">
        <v>142</v>
      </c>
      <c r="I1265" s="66" t="s">
        <v>146</v>
      </c>
      <c r="J1265" s="69" t="s">
        <v>27</v>
      </c>
      <c r="K1265" s="69"/>
      <c r="L1265" s="69" t="s">
        <v>664</v>
      </c>
      <c r="M1265" s="69" t="s">
        <v>604</v>
      </c>
      <c r="N1265" s="71">
        <v>1550.05</v>
      </c>
      <c r="O1265" s="74">
        <v>0</v>
      </c>
      <c r="P1265" s="175">
        <f t="shared" si="22"/>
        <v>12021.680000000066</v>
      </c>
    </row>
    <row r="1266" spans="1:16" ht="14.25" hidden="1" customHeight="1" outlineLevel="1">
      <c r="A1266" s="64" t="s">
        <v>1</v>
      </c>
      <c r="B1266" s="163" t="s">
        <v>662</v>
      </c>
      <c r="C1266" s="174" t="s">
        <v>647</v>
      </c>
      <c r="D1266" s="68">
        <v>45855</v>
      </c>
      <c r="E1266" s="66">
        <f t="shared" si="19"/>
        <v>7</v>
      </c>
      <c r="F1266" s="66">
        <f t="shared" si="20"/>
        <v>2025</v>
      </c>
      <c r="G1266" s="67">
        <f t="shared" si="21"/>
        <v>45839</v>
      </c>
      <c r="H1266" s="26" t="s">
        <v>142</v>
      </c>
      <c r="I1266" s="66" t="s">
        <v>146</v>
      </c>
      <c r="J1266" s="69" t="s">
        <v>27</v>
      </c>
      <c r="K1266" s="69"/>
      <c r="L1266" s="69" t="s">
        <v>664</v>
      </c>
      <c r="M1266" s="69" t="s">
        <v>604</v>
      </c>
      <c r="N1266" s="71">
        <v>930.27</v>
      </c>
      <c r="O1266" s="74">
        <v>0</v>
      </c>
      <c r="P1266" s="175">
        <f t="shared" si="22"/>
        <v>12951.950000000066</v>
      </c>
    </row>
    <row r="1267" spans="1:16" ht="14.25" hidden="1" customHeight="1" outlineLevel="1">
      <c r="A1267" s="64" t="s">
        <v>1</v>
      </c>
      <c r="B1267" s="163" t="s">
        <v>662</v>
      </c>
      <c r="C1267" s="174" t="s">
        <v>647</v>
      </c>
      <c r="D1267" s="68">
        <v>45855</v>
      </c>
      <c r="E1267" s="66">
        <f t="shared" si="19"/>
        <v>7</v>
      </c>
      <c r="F1267" s="66">
        <f t="shared" si="20"/>
        <v>2025</v>
      </c>
      <c r="G1267" s="67">
        <f t="shared" si="21"/>
        <v>45839</v>
      </c>
      <c r="H1267" s="26" t="s">
        <v>142</v>
      </c>
      <c r="I1267" s="66" t="s">
        <v>146</v>
      </c>
      <c r="J1267" s="69" t="s">
        <v>27</v>
      </c>
      <c r="K1267" s="69"/>
      <c r="L1267" s="69" t="s">
        <v>664</v>
      </c>
      <c r="M1267" s="69" t="s">
        <v>604</v>
      </c>
      <c r="N1267" s="71">
        <v>646.34</v>
      </c>
      <c r="O1267" s="74">
        <v>0</v>
      </c>
      <c r="P1267" s="175">
        <f t="shared" si="22"/>
        <v>13598.290000000066</v>
      </c>
    </row>
    <row r="1268" spans="1:16" ht="14.25" hidden="1" customHeight="1" outlineLevel="1">
      <c r="A1268" s="64" t="s">
        <v>1</v>
      </c>
      <c r="B1268" s="163" t="s">
        <v>662</v>
      </c>
      <c r="C1268" s="174" t="s">
        <v>647</v>
      </c>
      <c r="D1268" s="68">
        <v>45855</v>
      </c>
      <c r="E1268" s="66">
        <f t="shared" si="19"/>
        <v>7</v>
      </c>
      <c r="F1268" s="66">
        <f t="shared" si="20"/>
        <v>2025</v>
      </c>
      <c r="G1268" s="67">
        <f t="shared" si="21"/>
        <v>45839</v>
      </c>
      <c r="H1268" s="26" t="s">
        <v>142</v>
      </c>
      <c r="I1268" s="66" t="s">
        <v>146</v>
      </c>
      <c r="J1268" s="69" t="s">
        <v>27</v>
      </c>
      <c r="K1268" s="69"/>
      <c r="L1268" s="69" t="s">
        <v>664</v>
      </c>
      <c r="M1268" s="69" t="s">
        <v>604</v>
      </c>
      <c r="N1268" s="71">
        <v>95</v>
      </c>
      <c r="O1268" s="74">
        <v>0</v>
      </c>
      <c r="P1268" s="175">
        <f t="shared" si="22"/>
        <v>13693.290000000066</v>
      </c>
    </row>
    <row r="1269" spans="1:16" ht="14.25" hidden="1" customHeight="1" outlineLevel="1">
      <c r="A1269" s="64" t="s">
        <v>1</v>
      </c>
      <c r="B1269" s="163" t="s">
        <v>662</v>
      </c>
      <c r="C1269" s="174" t="s">
        <v>647</v>
      </c>
      <c r="D1269" s="68">
        <v>45855</v>
      </c>
      <c r="E1269" s="66">
        <f t="shared" si="19"/>
        <v>7</v>
      </c>
      <c r="F1269" s="66">
        <f t="shared" si="20"/>
        <v>2025</v>
      </c>
      <c r="G1269" s="67">
        <f t="shared" si="21"/>
        <v>45839</v>
      </c>
      <c r="H1269" s="26" t="s">
        <v>142</v>
      </c>
      <c r="I1269" s="66" t="s">
        <v>146</v>
      </c>
      <c r="J1269" s="69" t="s">
        <v>27</v>
      </c>
      <c r="K1269" s="69"/>
      <c r="L1269" s="69" t="s">
        <v>664</v>
      </c>
      <c r="M1269" s="69" t="s">
        <v>604</v>
      </c>
      <c r="N1269" s="71">
        <v>95</v>
      </c>
      <c r="O1269" s="74">
        <v>0</v>
      </c>
      <c r="P1269" s="175">
        <f t="shared" si="22"/>
        <v>13788.290000000066</v>
      </c>
    </row>
    <row r="1270" spans="1:16" ht="14.25" hidden="1" customHeight="1" outlineLevel="1">
      <c r="A1270" s="64" t="s">
        <v>1</v>
      </c>
      <c r="B1270" s="163" t="s">
        <v>662</v>
      </c>
      <c r="C1270" s="174" t="s">
        <v>647</v>
      </c>
      <c r="D1270" s="68">
        <v>45855</v>
      </c>
      <c r="E1270" s="66">
        <f t="shared" si="19"/>
        <v>7</v>
      </c>
      <c r="F1270" s="66">
        <f t="shared" si="20"/>
        <v>2025</v>
      </c>
      <c r="G1270" s="67">
        <f t="shared" si="21"/>
        <v>45839</v>
      </c>
      <c r="H1270" s="26" t="s">
        <v>44</v>
      </c>
      <c r="I1270" s="66" t="s">
        <v>524</v>
      </c>
      <c r="J1270" s="69" t="s">
        <v>27</v>
      </c>
      <c r="K1270" s="69"/>
      <c r="L1270" s="69" t="s">
        <v>666</v>
      </c>
      <c r="M1270" s="69" t="s">
        <v>28</v>
      </c>
      <c r="N1270" s="71">
        <v>0</v>
      </c>
      <c r="O1270" s="74">
        <v>417.95</v>
      </c>
      <c r="P1270" s="175">
        <f t="shared" si="22"/>
        <v>13370.340000000066</v>
      </c>
    </row>
    <row r="1271" spans="1:16" ht="14.25" hidden="1" customHeight="1" outlineLevel="1">
      <c r="A1271" s="64" t="s">
        <v>1</v>
      </c>
      <c r="B1271" s="163" t="s">
        <v>662</v>
      </c>
      <c r="C1271" s="174" t="s">
        <v>647</v>
      </c>
      <c r="D1271" s="68">
        <v>45855</v>
      </c>
      <c r="E1271" s="66">
        <f t="shared" si="19"/>
        <v>7</v>
      </c>
      <c r="F1271" s="66">
        <f t="shared" si="20"/>
        <v>2025</v>
      </c>
      <c r="G1271" s="67">
        <f t="shared" si="21"/>
        <v>45839</v>
      </c>
      <c r="H1271" s="26" t="s">
        <v>57</v>
      </c>
      <c r="I1271" s="66" t="s">
        <v>350</v>
      </c>
      <c r="J1271" s="69" t="s">
        <v>27</v>
      </c>
      <c r="K1271" s="69"/>
      <c r="L1271" s="69" t="s">
        <v>666</v>
      </c>
      <c r="M1271" s="69" t="s">
        <v>28</v>
      </c>
      <c r="N1271" s="71">
        <v>0</v>
      </c>
      <c r="O1271" s="74">
        <v>247.16</v>
      </c>
      <c r="P1271" s="175">
        <f t="shared" si="22"/>
        <v>13123.180000000066</v>
      </c>
    </row>
    <row r="1272" spans="1:16" ht="14.25" hidden="1" customHeight="1" outlineLevel="1">
      <c r="A1272" s="64" t="s">
        <v>1</v>
      </c>
      <c r="B1272" s="163" t="s">
        <v>662</v>
      </c>
      <c r="C1272" s="174" t="s">
        <v>647</v>
      </c>
      <c r="D1272" s="68">
        <v>45859</v>
      </c>
      <c r="E1272" s="66">
        <f t="shared" si="19"/>
        <v>7</v>
      </c>
      <c r="F1272" s="66">
        <f t="shared" si="20"/>
        <v>2025</v>
      </c>
      <c r="G1272" s="67">
        <f t="shared" si="21"/>
        <v>45839</v>
      </c>
      <c r="H1272" s="26" t="s">
        <v>138</v>
      </c>
      <c r="I1272" s="66" t="s">
        <v>139</v>
      </c>
      <c r="J1272" s="69" t="s">
        <v>27</v>
      </c>
      <c r="K1272" s="69" t="s">
        <v>137</v>
      </c>
      <c r="L1272" s="69" t="s">
        <v>664</v>
      </c>
      <c r="M1272" s="69" t="s">
        <v>604</v>
      </c>
      <c r="N1272" s="71">
        <v>0.51</v>
      </c>
      <c r="O1272" s="74">
        <v>0</v>
      </c>
      <c r="P1272" s="175">
        <f t="shared" si="22"/>
        <v>13123.690000000066</v>
      </c>
    </row>
    <row r="1273" spans="1:16" ht="14.25" hidden="1" customHeight="1" outlineLevel="1">
      <c r="A1273" s="64" t="s">
        <v>1</v>
      </c>
      <c r="B1273" s="163" t="s">
        <v>662</v>
      </c>
      <c r="C1273" s="174" t="s">
        <v>647</v>
      </c>
      <c r="D1273" s="68">
        <v>45859</v>
      </c>
      <c r="E1273" s="66">
        <f t="shared" si="19"/>
        <v>7</v>
      </c>
      <c r="F1273" s="66">
        <f t="shared" si="20"/>
        <v>2025</v>
      </c>
      <c r="G1273" s="67">
        <f t="shared" si="21"/>
        <v>45839</v>
      </c>
      <c r="H1273" s="26" t="s">
        <v>50</v>
      </c>
      <c r="I1273" s="66" t="s">
        <v>171</v>
      </c>
      <c r="J1273" s="69" t="s">
        <v>27</v>
      </c>
      <c r="K1273" s="69"/>
      <c r="L1273" s="69" t="s">
        <v>666</v>
      </c>
      <c r="M1273" s="69" t="s">
        <v>28</v>
      </c>
      <c r="N1273" s="71">
        <v>0</v>
      </c>
      <c r="O1273" s="74">
        <v>2886.7</v>
      </c>
      <c r="P1273" s="175">
        <f t="shared" si="22"/>
        <v>10236.990000000067</v>
      </c>
    </row>
    <row r="1274" spans="1:16" ht="14.25" customHeight="1" outlineLevel="1">
      <c r="A1274" s="64" t="s">
        <v>1</v>
      </c>
      <c r="B1274" s="163" t="s">
        <v>662</v>
      </c>
      <c r="C1274" s="174" t="s">
        <v>647</v>
      </c>
      <c r="D1274" s="68">
        <v>45860</v>
      </c>
      <c r="E1274" s="66">
        <f t="shared" si="19"/>
        <v>7</v>
      </c>
      <c r="F1274" s="66">
        <f t="shared" si="20"/>
        <v>2025</v>
      </c>
      <c r="G1274" s="67">
        <f t="shared" si="21"/>
        <v>45839</v>
      </c>
      <c r="H1274" s="26" t="s">
        <v>667</v>
      </c>
      <c r="I1274" s="66" t="s">
        <v>1224</v>
      </c>
      <c r="J1274" s="69" t="s">
        <v>27</v>
      </c>
      <c r="K1274" s="69" t="s">
        <v>137</v>
      </c>
      <c r="L1274" s="69" t="s">
        <v>666</v>
      </c>
      <c r="M1274" s="69" t="s">
        <v>604</v>
      </c>
      <c r="N1274" s="71">
        <v>1900</v>
      </c>
      <c r="O1274" s="74">
        <v>0</v>
      </c>
      <c r="P1274" s="175">
        <f t="shared" si="22"/>
        <v>12136.990000000067</v>
      </c>
    </row>
    <row r="1275" spans="1:16" ht="14.25" customHeight="1" outlineLevel="1">
      <c r="A1275" s="64" t="s">
        <v>1</v>
      </c>
      <c r="B1275" s="163" t="s">
        <v>662</v>
      </c>
      <c r="C1275" s="174" t="s">
        <v>647</v>
      </c>
      <c r="D1275" s="68">
        <v>45860</v>
      </c>
      <c r="E1275" s="66">
        <f t="shared" si="19"/>
        <v>7</v>
      </c>
      <c r="F1275" s="66">
        <f t="shared" si="20"/>
        <v>2025</v>
      </c>
      <c r="G1275" s="67">
        <f t="shared" si="21"/>
        <v>45839</v>
      </c>
      <c r="H1275" s="26" t="s">
        <v>667</v>
      </c>
      <c r="I1275" s="66" t="s">
        <v>1225</v>
      </c>
      <c r="J1275" s="69" t="s">
        <v>27</v>
      </c>
      <c r="K1275" s="69" t="s">
        <v>137</v>
      </c>
      <c r="L1275" s="69" t="s">
        <v>666</v>
      </c>
      <c r="M1275" s="69" t="s">
        <v>604</v>
      </c>
      <c r="N1275" s="71">
        <v>100</v>
      </c>
      <c r="O1275" s="74">
        <v>0</v>
      </c>
      <c r="P1275" s="175">
        <f t="shared" si="22"/>
        <v>12236.990000000067</v>
      </c>
    </row>
    <row r="1276" spans="1:16" ht="14.25" hidden="1" customHeight="1" outlineLevel="1">
      <c r="A1276" s="64" t="s">
        <v>1</v>
      </c>
      <c r="B1276" s="163" t="s">
        <v>662</v>
      </c>
      <c r="C1276" s="174" t="s">
        <v>647</v>
      </c>
      <c r="D1276" s="68">
        <v>45861</v>
      </c>
      <c r="E1276" s="66">
        <f t="shared" si="19"/>
        <v>7</v>
      </c>
      <c r="F1276" s="66">
        <f t="shared" si="20"/>
        <v>2025</v>
      </c>
      <c r="G1276" s="67">
        <f t="shared" si="21"/>
        <v>45839</v>
      </c>
      <c r="H1276" s="26" t="s">
        <v>142</v>
      </c>
      <c r="I1276" s="66" t="s">
        <v>1226</v>
      </c>
      <c r="J1276" s="69" t="s">
        <v>27</v>
      </c>
      <c r="K1276" s="69" t="s">
        <v>132</v>
      </c>
      <c r="L1276" s="69" t="s">
        <v>664</v>
      </c>
      <c r="M1276" s="69" t="s">
        <v>604</v>
      </c>
      <c r="N1276" s="71">
        <v>2979.69</v>
      </c>
      <c r="O1276" s="74">
        <v>0</v>
      </c>
      <c r="P1276" s="175">
        <f t="shared" si="22"/>
        <v>15216.680000000068</v>
      </c>
    </row>
    <row r="1277" spans="1:16" ht="14.25" hidden="1" customHeight="1" outlineLevel="1">
      <c r="A1277" s="64" t="s">
        <v>1</v>
      </c>
      <c r="B1277" s="163" t="s">
        <v>662</v>
      </c>
      <c r="C1277" s="174" t="s">
        <v>647</v>
      </c>
      <c r="D1277" s="68">
        <v>45861</v>
      </c>
      <c r="E1277" s="66">
        <f t="shared" si="19"/>
        <v>7</v>
      </c>
      <c r="F1277" s="66">
        <f t="shared" si="20"/>
        <v>2025</v>
      </c>
      <c r="G1277" s="67">
        <f t="shared" si="21"/>
        <v>45839</v>
      </c>
      <c r="H1277" s="26" t="s">
        <v>142</v>
      </c>
      <c r="I1277" s="66" t="s">
        <v>1226</v>
      </c>
      <c r="J1277" s="69" t="s">
        <v>27</v>
      </c>
      <c r="K1277" s="69" t="s">
        <v>122</v>
      </c>
      <c r="L1277" s="69" t="s">
        <v>664</v>
      </c>
      <c r="M1277" s="69" t="s">
        <v>604</v>
      </c>
      <c r="N1277" s="71">
        <v>7582.22</v>
      </c>
      <c r="O1277" s="74">
        <v>0</v>
      </c>
      <c r="P1277" s="175">
        <f t="shared" si="22"/>
        <v>22798.900000000067</v>
      </c>
    </row>
    <row r="1278" spans="1:16" ht="14.25" hidden="1" customHeight="1" outlineLevel="1">
      <c r="A1278" s="64" t="s">
        <v>1</v>
      </c>
      <c r="B1278" s="163" t="s">
        <v>662</v>
      </c>
      <c r="C1278" s="174" t="s">
        <v>647</v>
      </c>
      <c r="D1278" s="68">
        <v>45861</v>
      </c>
      <c r="E1278" s="66">
        <f t="shared" si="19"/>
        <v>7</v>
      </c>
      <c r="F1278" s="66">
        <f t="shared" si="20"/>
        <v>2025</v>
      </c>
      <c r="G1278" s="67">
        <f t="shared" si="21"/>
        <v>45839</v>
      </c>
      <c r="H1278" s="26" t="s">
        <v>138</v>
      </c>
      <c r="I1278" s="66" t="s">
        <v>1226</v>
      </c>
      <c r="J1278" s="69" t="s">
        <v>27</v>
      </c>
      <c r="K1278" s="69" t="s">
        <v>137</v>
      </c>
      <c r="L1278" s="69" t="s">
        <v>664</v>
      </c>
      <c r="M1278" s="69" t="s">
        <v>604</v>
      </c>
      <c r="N1278" s="71">
        <v>0.01</v>
      </c>
      <c r="O1278" s="74">
        <v>0</v>
      </c>
      <c r="P1278" s="175">
        <f t="shared" si="22"/>
        <v>22798.910000000065</v>
      </c>
    </row>
    <row r="1279" spans="1:16" ht="14.25" hidden="1" customHeight="1" outlineLevel="1">
      <c r="A1279" s="64" t="s">
        <v>1</v>
      </c>
      <c r="B1279" s="163" t="s">
        <v>662</v>
      </c>
      <c r="C1279" s="174" t="s">
        <v>647</v>
      </c>
      <c r="D1279" s="68">
        <v>45861</v>
      </c>
      <c r="E1279" s="66">
        <f t="shared" si="19"/>
        <v>7</v>
      </c>
      <c r="F1279" s="66">
        <f t="shared" si="20"/>
        <v>2025</v>
      </c>
      <c r="G1279" s="67">
        <f t="shared" si="21"/>
        <v>45839</v>
      </c>
      <c r="H1279" s="26" t="s">
        <v>142</v>
      </c>
      <c r="I1279" s="66" t="s">
        <v>1227</v>
      </c>
      <c r="J1279" s="69">
        <v>358</v>
      </c>
      <c r="K1279" s="69"/>
      <c r="L1279" s="69" t="s">
        <v>664</v>
      </c>
      <c r="M1279" s="69" t="s">
        <v>28</v>
      </c>
      <c r="N1279" s="71">
        <v>0</v>
      </c>
      <c r="O1279" s="74">
        <v>10561.91</v>
      </c>
      <c r="P1279" s="175">
        <f t="shared" si="22"/>
        <v>12237.000000000065</v>
      </c>
    </row>
    <row r="1280" spans="1:16" ht="14.25" hidden="1" customHeight="1" outlineLevel="1">
      <c r="A1280" s="64" t="s">
        <v>1</v>
      </c>
      <c r="B1280" s="163" t="s">
        <v>662</v>
      </c>
      <c r="C1280" s="174" t="s">
        <v>647</v>
      </c>
      <c r="D1280" s="68">
        <v>45861</v>
      </c>
      <c r="E1280" s="66">
        <f t="shared" si="19"/>
        <v>7</v>
      </c>
      <c r="F1280" s="66">
        <f t="shared" si="20"/>
        <v>2025</v>
      </c>
      <c r="G1280" s="67">
        <f t="shared" si="21"/>
        <v>45839</v>
      </c>
      <c r="H1280" s="26" t="s">
        <v>475</v>
      </c>
      <c r="I1280" s="66" t="s">
        <v>1228</v>
      </c>
      <c r="J1280" s="69" t="s">
        <v>27</v>
      </c>
      <c r="K1280" s="69" t="s">
        <v>137</v>
      </c>
      <c r="L1280" s="69" t="s">
        <v>666</v>
      </c>
      <c r="M1280" s="69" t="s">
        <v>28</v>
      </c>
      <c r="N1280" s="71">
        <v>0</v>
      </c>
      <c r="O1280" s="74">
        <v>59.07</v>
      </c>
      <c r="P1280" s="175">
        <f t="shared" si="22"/>
        <v>12177.930000000066</v>
      </c>
    </row>
    <row r="1281" spans="1:16" ht="14.25" hidden="1" customHeight="1" outlineLevel="1">
      <c r="A1281" s="64" t="s">
        <v>1</v>
      </c>
      <c r="B1281" s="163" t="s">
        <v>662</v>
      </c>
      <c r="C1281" s="174" t="s">
        <v>647</v>
      </c>
      <c r="D1281" s="68">
        <v>45866</v>
      </c>
      <c r="E1281" s="66">
        <f t="shared" si="19"/>
        <v>7</v>
      </c>
      <c r="F1281" s="66">
        <f t="shared" si="20"/>
        <v>2025</v>
      </c>
      <c r="G1281" s="67">
        <f t="shared" si="21"/>
        <v>45839</v>
      </c>
      <c r="H1281" s="26" t="s">
        <v>142</v>
      </c>
      <c r="I1281" s="66" t="s">
        <v>1216</v>
      </c>
      <c r="J1281" s="69" t="s">
        <v>27</v>
      </c>
      <c r="K1281" s="69"/>
      <c r="L1281" s="69" t="s">
        <v>664</v>
      </c>
      <c r="M1281" s="69" t="s">
        <v>604</v>
      </c>
      <c r="N1281" s="71">
        <v>510</v>
      </c>
      <c r="O1281" s="74">
        <v>0</v>
      </c>
      <c r="P1281" s="175">
        <f t="shared" si="22"/>
        <v>12687.930000000066</v>
      </c>
    </row>
    <row r="1282" spans="1:16" ht="14.25" hidden="1" customHeight="1" outlineLevel="1">
      <c r="A1282" s="64" t="s">
        <v>1</v>
      </c>
      <c r="B1282" s="163" t="s">
        <v>662</v>
      </c>
      <c r="C1282" s="174" t="s">
        <v>647</v>
      </c>
      <c r="D1282" s="68">
        <v>45866</v>
      </c>
      <c r="E1282" s="66">
        <f t="shared" si="19"/>
        <v>7</v>
      </c>
      <c r="F1282" s="66">
        <f t="shared" si="20"/>
        <v>2025</v>
      </c>
      <c r="G1282" s="67">
        <f t="shared" si="21"/>
        <v>45839</v>
      </c>
      <c r="H1282" s="26" t="s">
        <v>142</v>
      </c>
      <c r="I1282" s="66" t="s">
        <v>1216</v>
      </c>
      <c r="J1282" s="69" t="s">
        <v>27</v>
      </c>
      <c r="K1282" s="69"/>
      <c r="L1282" s="69" t="s">
        <v>664</v>
      </c>
      <c r="M1282" s="69" t="s">
        <v>604</v>
      </c>
      <c r="N1282" s="71">
        <v>510</v>
      </c>
      <c r="O1282" s="74">
        <v>0</v>
      </c>
      <c r="P1282" s="175">
        <f t="shared" si="22"/>
        <v>13197.930000000066</v>
      </c>
    </row>
    <row r="1283" spans="1:16" ht="14.25" customHeight="1" outlineLevel="1">
      <c r="A1283" s="64" t="s">
        <v>1</v>
      </c>
      <c r="B1283" s="163" t="s">
        <v>662</v>
      </c>
      <c r="C1283" s="174" t="s">
        <v>647</v>
      </c>
      <c r="D1283" s="68">
        <v>45866</v>
      </c>
      <c r="E1283" s="66">
        <f t="shared" si="19"/>
        <v>7</v>
      </c>
      <c r="F1283" s="66">
        <f t="shared" si="20"/>
        <v>2025</v>
      </c>
      <c r="G1283" s="67">
        <f t="shared" si="21"/>
        <v>45839</v>
      </c>
      <c r="H1283" s="26" t="s">
        <v>667</v>
      </c>
      <c r="I1283" s="66" t="s">
        <v>1229</v>
      </c>
      <c r="J1283" s="69" t="s">
        <v>27</v>
      </c>
      <c r="K1283" s="69" t="s">
        <v>137</v>
      </c>
      <c r="L1283" s="69" t="s">
        <v>666</v>
      </c>
      <c r="M1283" s="69" t="s">
        <v>604</v>
      </c>
      <c r="N1283" s="71">
        <v>2000</v>
      </c>
      <c r="O1283" s="74">
        <v>0</v>
      </c>
      <c r="P1283" s="175">
        <f t="shared" si="22"/>
        <v>15197.930000000066</v>
      </c>
    </row>
    <row r="1284" spans="1:16" ht="14.25" customHeight="1" outlineLevel="1">
      <c r="A1284" s="64" t="s">
        <v>1</v>
      </c>
      <c r="B1284" s="163" t="s">
        <v>662</v>
      </c>
      <c r="C1284" s="174" t="s">
        <v>647</v>
      </c>
      <c r="D1284" s="68">
        <v>45866</v>
      </c>
      <c r="E1284" s="66">
        <f t="shared" si="19"/>
        <v>7</v>
      </c>
      <c r="F1284" s="66">
        <f t="shared" si="20"/>
        <v>2025</v>
      </c>
      <c r="G1284" s="67">
        <f t="shared" si="21"/>
        <v>45839</v>
      </c>
      <c r="H1284" s="26" t="s">
        <v>667</v>
      </c>
      <c r="I1284" s="66" t="s">
        <v>1230</v>
      </c>
      <c r="J1284" s="69" t="s">
        <v>27</v>
      </c>
      <c r="K1284" s="69" t="s">
        <v>137</v>
      </c>
      <c r="L1284" s="69" t="s">
        <v>666</v>
      </c>
      <c r="M1284" s="69" t="s">
        <v>604</v>
      </c>
      <c r="N1284" s="71">
        <v>1800</v>
      </c>
      <c r="O1284" s="74">
        <v>0</v>
      </c>
      <c r="P1284" s="175">
        <f t="shared" si="22"/>
        <v>16997.930000000066</v>
      </c>
    </row>
    <row r="1285" spans="1:16" ht="14.25" customHeight="1" outlineLevel="1">
      <c r="A1285" s="64" t="s">
        <v>1</v>
      </c>
      <c r="B1285" s="163" t="s">
        <v>662</v>
      </c>
      <c r="C1285" s="174" t="s">
        <v>647</v>
      </c>
      <c r="D1285" s="68">
        <v>45866</v>
      </c>
      <c r="E1285" s="66">
        <f t="shared" si="19"/>
        <v>7</v>
      </c>
      <c r="F1285" s="66">
        <f t="shared" si="20"/>
        <v>2025</v>
      </c>
      <c r="G1285" s="67">
        <f t="shared" si="21"/>
        <v>45839</v>
      </c>
      <c r="H1285" s="26" t="s">
        <v>667</v>
      </c>
      <c r="I1285" s="66" t="s">
        <v>1231</v>
      </c>
      <c r="J1285" s="69" t="s">
        <v>27</v>
      </c>
      <c r="K1285" s="69" t="s">
        <v>137</v>
      </c>
      <c r="L1285" s="69" t="s">
        <v>666</v>
      </c>
      <c r="M1285" s="69" t="s">
        <v>604</v>
      </c>
      <c r="N1285" s="71">
        <v>1900</v>
      </c>
      <c r="O1285" s="74">
        <v>0</v>
      </c>
      <c r="P1285" s="175">
        <f t="shared" si="22"/>
        <v>18897.930000000066</v>
      </c>
    </row>
    <row r="1286" spans="1:16" ht="14.25" customHeight="1" outlineLevel="1">
      <c r="A1286" s="64" t="s">
        <v>1</v>
      </c>
      <c r="B1286" s="163" t="s">
        <v>662</v>
      </c>
      <c r="C1286" s="174" t="s">
        <v>647</v>
      </c>
      <c r="D1286" s="68">
        <v>45866</v>
      </c>
      <c r="E1286" s="66">
        <f t="shared" si="19"/>
        <v>7</v>
      </c>
      <c r="F1286" s="66">
        <f t="shared" si="20"/>
        <v>2025</v>
      </c>
      <c r="G1286" s="67">
        <f t="shared" si="21"/>
        <v>45839</v>
      </c>
      <c r="H1286" s="26" t="s">
        <v>667</v>
      </c>
      <c r="I1286" s="66" t="s">
        <v>1232</v>
      </c>
      <c r="J1286" s="69" t="s">
        <v>27</v>
      </c>
      <c r="K1286" s="69" t="s">
        <v>137</v>
      </c>
      <c r="L1286" s="69" t="s">
        <v>666</v>
      </c>
      <c r="M1286" s="69" t="s">
        <v>604</v>
      </c>
      <c r="N1286" s="71">
        <v>2000</v>
      </c>
      <c r="O1286" s="74">
        <v>0</v>
      </c>
      <c r="P1286" s="175">
        <f t="shared" si="22"/>
        <v>20897.930000000066</v>
      </c>
    </row>
    <row r="1287" spans="1:16" ht="14.25" customHeight="1" outlineLevel="1">
      <c r="A1287" s="64" t="s">
        <v>1</v>
      </c>
      <c r="B1287" s="163" t="s">
        <v>662</v>
      </c>
      <c r="C1287" s="174" t="s">
        <v>647</v>
      </c>
      <c r="D1287" s="68">
        <v>45866</v>
      </c>
      <c r="E1287" s="66">
        <f t="shared" si="19"/>
        <v>7</v>
      </c>
      <c r="F1287" s="66">
        <f t="shared" si="20"/>
        <v>2025</v>
      </c>
      <c r="G1287" s="67">
        <f t="shared" si="21"/>
        <v>45839</v>
      </c>
      <c r="H1287" s="26" t="s">
        <v>667</v>
      </c>
      <c r="I1287" s="66" t="s">
        <v>1233</v>
      </c>
      <c r="J1287" s="69" t="s">
        <v>27</v>
      </c>
      <c r="K1287" s="69" t="s">
        <v>137</v>
      </c>
      <c r="L1287" s="69" t="s">
        <v>666</v>
      </c>
      <c r="M1287" s="69" t="s">
        <v>604</v>
      </c>
      <c r="N1287" s="71">
        <v>1900</v>
      </c>
      <c r="O1287" s="74">
        <v>0</v>
      </c>
      <c r="P1287" s="175">
        <f t="shared" si="22"/>
        <v>22797.930000000066</v>
      </c>
    </row>
    <row r="1288" spans="1:16" ht="14.25" customHeight="1" outlineLevel="1">
      <c r="A1288" s="64" t="s">
        <v>1</v>
      </c>
      <c r="B1288" s="163" t="s">
        <v>662</v>
      </c>
      <c r="C1288" s="174" t="s">
        <v>647</v>
      </c>
      <c r="D1288" s="68">
        <v>45866</v>
      </c>
      <c r="E1288" s="66">
        <f t="shared" si="19"/>
        <v>7</v>
      </c>
      <c r="F1288" s="66">
        <f t="shared" si="20"/>
        <v>2025</v>
      </c>
      <c r="G1288" s="67">
        <f t="shared" si="21"/>
        <v>45839</v>
      </c>
      <c r="H1288" s="26" t="s">
        <v>667</v>
      </c>
      <c r="I1288" s="66" t="s">
        <v>1234</v>
      </c>
      <c r="J1288" s="69" t="s">
        <v>27</v>
      </c>
      <c r="K1288" s="69" t="s">
        <v>137</v>
      </c>
      <c r="L1288" s="69" t="s">
        <v>666</v>
      </c>
      <c r="M1288" s="69" t="s">
        <v>604</v>
      </c>
      <c r="N1288" s="71">
        <v>1900</v>
      </c>
      <c r="O1288" s="74">
        <v>0</v>
      </c>
      <c r="P1288" s="175">
        <f t="shared" si="22"/>
        <v>24697.930000000066</v>
      </c>
    </row>
    <row r="1289" spans="1:16" ht="14.25" customHeight="1" outlineLevel="1">
      <c r="A1289" s="64" t="s">
        <v>1</v>
      </c>
      <c r="B1289" s="163" t="s">
        <v>662</v>
      </c>
      <c r="C1289" s="174" t="s">
        <v>647</v>
      </c>
      <c r="D1289" s="68">
        <v>45866</v>
      </c>
      <c r="E1289" s="66">
        <f t="shared" si="19"/>
        <v>7</v>
      </c>
      <c r="F1289" s="66">
        <f t="shared" si="20"/>
        <v>2025</v>
      </c>
      <c r="G1289" s="67">
        <f t="shared" si="21"/>
        <v>45839</v>
      </c>
      <c r="H1289" s="26" t="s">
        <v>667</v>
      </c>
      <c r="I1289" s="66" t="s">
        <v>1235</v>
      </c>
      <c r="J1289" s="69" t="s">
        <v>27</v>
      </c>
      <c r="K1289" s="69" t="s">
        <v>137</v>
      </c>
      <c r="L1289" s="69" t="s">
        <v>666</v>
      </c>
      <c r="M1289" s="69" t="s">
        <v>604</v>
      </c>
      <c r="N1289" s="71">
        <v>1900</v>
      </c>
      <c r="O1289" s="74">
        <v>0</v>
      </c>
      <c r="P1289" s="175">
        <f t="shared" si="22"/>
        <v>26597.930000000066</v>
      </c>
    </row>
    <row r="1290" spans="1:16" ht="14.25" customHeight="1" outlineLevel="1">
      <c r="A1290" s="64" t="s">
        <v>1</v>
      </c>
      <c r="B1290" s="163" t="s">
        <v>662</v>
      </c>
      <c r="C1290" s="174" t="s">
        <v>647</v>
      </c>
      <c r="D1290" s="68">
        <v>45866</v>
      </c>
      <c r="E1290" s="66">
        <f t="shared" si="19"/>
        <v>7</v>
      </c>
      <c r="F1290" s="66">
        <f t="shared" si="20"/>
        <v>2025</v>
      </c>
      <c r="G1290" s="67">
        <f t="shared" si="21"/>
        <v>45839</v>
      </c>
      <c r="H1290" s="26" t="s">
        <v>667</v>
      </c>
      <c r="I1290" s="66" t="s">
        <v>1236</v>
      </c>
      <c r="J1290" s="69" t="s">
        <v>27</v>
      </c>
      <c r="K1290" s="69" t="s">
        <v>137</v>
      </c>
      <c r="L1290" s="69" t="s">
        <v>666</v>
      </c>
      <c r="M1290" s="69" t="s">
        <v>604</v>
      </c>
      <c r="N1290" s="71">
        <v>1900</v>
      </c>
      <c r="O1290" s="74">
        <v>0</v>
      </c>
      <c r="P1290" s="175">
        <f t="shared" si="22"/>
        <v>28497.930000000066</v>
      </c>
    </row>
    <row r="1291" spans="1:16" ht="14.25" customHeight="1" outlineLevel="1">
      <c r="A1291" s="64" t="s">
        <v>1</v>
      </c>
      <c r="B1291" s="163" t="s">
        <v>662</v>
      </c>
      <c r="C1291" s="174" t="s">
        <v>647</v>
      </c>
      <c r="D1291" s="68">
        <v>45866</v>
      </c>
      <c r="E1291" s="66">
        <f t="shared" si="19"/>
        <v>7</v>
      </c>
      <c r="F1291" s="66">
        <f t="shared" si="20"/>
        <v>2025</v>
      </c>
      <c r="G1291" s="67">
        <f t="shared" si="21"/>
        <v>45839</v>
      </c>
      <c r="H1291" s="26" t="s">
        <v>667</v>
      </c>
      <c r="I1291" s="66" t="s">
        <v>1237</v>
      </c>
      <c r="J1291" s="69" t="s">
        <v>27</v>
      </c>
      <c r="K1291" s="69" t="s">
        <v>137</v>
      </c>
      <c r="L1291" s="69" t="s">
        <v>666</v>
      </c>
      <c r="M1291" s="69" t="s">
        <v>604</v>
      </c>
      <c r="N1291" s="71">
        <v>1900</v>
      </c>
      <c r="O1291" s="74">
        <v>0</v>
      </c>
      <c r="P1291" s="175">
        <f t="shared" si="22"/>
        <v>30397.930000000066</v>
      </c>
    </row>
    <row r="1292" spans="1:16" ht="14.25" customHeight="1" outlineLevel="1">
      <c r="A1292" s="64" t="s">
        <v>1</v>
      </c>
      <c r="B1292" s="163" t="s">
        <v>662</v>
      </c>
      <c r="C1292" s="174" t="s">
        <v>647</v>
      </c>
      <c r="D1292" s="68">
        <v>45866</v>
      </c>
      <c r="E1292" s="66">
        <f t="shared" si="19"/>
        <v>7</v>
      </c>
      <c r="F1292" s="66">
        <f t="shared" si="20"/>
        <v>2025</v>
      </c>
      <c r="G1292" s="67">
        <f t="shared" si="21"/>
        <v>45839</v>
      </c>
      <c r="H1292" s="26" t="s">
        <v>667</v>
      </c>
      <c r="I1292" s="66" t="s">
        <v>1238</v>
      </c>
      <c r="J1292" s="69" t="s">
        <v>27</v>
      </c>
      <c r="K1292" s="69" t="s">
        <v>137</v>
      </c>
      <c r="L1292" s="69" t="s">
        <v>666</v>
      </c>
      <c r="M1292" s="69" t="s">
        <v>604</v>
      </c>
      <c r="N1292" s="71">
        <v>2000</v>
      </c>
      <c r="O1292" s="74">
        <v>0</v>
      </c>
      <c r="P1292" s="175">
        <f t="shared" si="22"/>
        <v>32397.930000000066</v>
      </c>
    </row>
    <row r="1293" spans="1:16" ht="14.25" customHeight="1" outlineLevel="1">
      <c r="A1293" s="64" t="s">
        <v>1</v>
      </c>
      <c r="B1293" s="163" t="s">
        <v>662</v>
      </c>
      <c r="C1293" s="174" t="s">
        <v>647</v>
      </c>
      <c r="D1293" s="68">
        <v>45866</v>
      </c>
      <c r="E1293" s="66">
        <f t="shared" si="19"/>
        <v>7</v>
      </c>
      <c r="F1293" s="66">
        <f t="shared" si="20"/>
        <v>2025</v>
      </c>
      <c r="G1293" s="67">
        <f t="shared" si="21"/>
        <v>45839</v>
      </c>
      <c r="H1293" s="26" t="s">
        <v>667</v>
      </c>
      <c r="I1293" s="66" t="s">
        <v>1239</v>
      </c>
      <c r="J1293" s="69" t="s">
        <v>27</v>
      </c>
      <c r="K1293" s="69" t="s">
        <v>137</v>
      </c>
      <c r="L1293" s="69" t="s">
        <v>666</v>
      </c>
      <c r="M1293" s="69" t="s">
        <v>604</v>
      </c>
      <c r="N1293" s="71">
        <v>100</v>
      </c>
      <c r="O1293" s="74">
        <v>0</v>
      </c>
      <c r="P1293" s="175">
        <f t="shared" si="22"/>
        <v>32497.930000000066</v>
      </c>
    </row>
    <row r="1294" spans="1:16" ht="14.25" customHeight="1" outlineLevel="1">
      <c r="A1294" s="64" t="s">
        <v>1</v>
      </c>
      <c r="B1294" s="163" t="s">
        <v>662</v>
      </c>
      <c r="C1294" s="174" t="s">
        <v>647</v>
      </c>
      <c r="D1294" s="68">
        <v>45866</v>
      </c>
      <c r="E1294" s="66">
        <f t="shared" si="19"/>
        <v>7</v>
      </c>
      <c r="F1294" s="66">
        <f t="shared" si="20"/>
        <v>2025</v>
      </c>
      <c r="G1294" s="67">
        <f t="shared" si="21"/>
        <v>45839</v>
      </c>
      <c r="H1294" s="26" t="s">
        <v>667</v>
      </c>
      <c r="I1294" s="66" t="s">
        <v>1240</v>
      </c>
      <c r="J1294" s="69" t="s">
        <v>27</v>
      </c>
      <c r="K1294" s="69" t="s">
        <v>137</v>
      </c>
      <c r="L1294" s="69" t="s">
        <v>666</v>
      </c>
      <c r="M1294" s="69" t="s">
        <v>604</v>
      </c>
      <c r="N1294" s="71">
        <v>970</v>
      </c>
      <c r="O1294" s="74">
        <v>0</v>
      </c>
      <c r="P1294" s="175">
        <f t="shared" si="22"/>
        <v>33467.930000000066</v>
      </c>
    </row>
    <row r="1295" spans="1:16" ht="14.25" customHeight="1" outlineLevel="1">
      <c r="A1295" s="64" t="s">
        <v>1</v>
      </c>
      <c r="B1295" s="163" t="s">
        <v>662</v>
      </c>
      <c r="C1295" s="174" t="s">
        <v>647</v>
      </c>
      <c r="D1295" s="68">
        <v>45866</v>
      </c>
      <c r="E1295" s="66">
        <f t="shared" si="19"/>
        <v>7</v>
      </c>
      <c r="F1295" s="66">
        <f t="shared" si="20"/>
        <v>2025</v>
      </c>
      <c r="G1295" s="67">
        <f t="shared" si="21"/>
        <v>45839</v>
      </c>
      <c r="H1295" s="26" t="s">
        <v>667</v>
      </c>
      <c r="I1295" s="66" t="s">
        <v>1241</v>
      </c>
      <c r="J1295" s="69" t="s">
        <v>27</v>
      </c>
      <c r="K1295" s="69" t="s">
        <v>137</v>
      </c>
      <c r="L1295" s="69" t="s">
        <v>666</v>
      </c>
      <c r="M1295" s="69" t="s">
        <v>604</v>
      </c>
      <c r="N1295" s="71">
        <v>1700</v>
      </c>
      <c r="O1295" s="74">
        <v>0</v>
      </c>
      <c r="P1295" s="175">
        <f t="shared" si="22"/>
        <v>35167.930000000066</v>
      </c>
    </row>
    <row r="1296" spans="1:16" ht="14.25" customHeight="1" outlineLevel="1">
      <c r="A1296" s="64" t="s">
        <v>1</v>
      </c>
      <c r="B1296" s="163" t="s">
        <v>662</v>
      </c>
      <c r="C1296" s="174" t="s">
        <v>647</v>
      </c>
      <c r="D1296" s="68">
        <v>45866</v>
      </c>
      <c r="E1296" s="66">
        <f t="shared" si="19"/>
        <v>7</v>
      </c>
      <c r="F1296" s="66">
        <f t="shared" si="20"/>
        <v>2025</v>
      </c>
      <c r="G1296" s="67">
        <f t="shared" si="21"/>
        <v>45839</v>
      </c>
      <c r="H1296" s="26" t="s">
        <v>667</v>
      </c>
      <c r="I1296" s="66" t="s">
        <v>1242</v>
      </c>
      <c r="J1296" s="69" t="s">
        <v>27</v>
      </c>
      <c r="K1296" s="69" t="s">
        <v>137</v>
      </c>
      <c r="L1296" s="69" t="s">
        <v>666</v>
      </c>
      <c r="M1296" s="69" t="s">
        <v>604</v>
      </c>
      <c r="N1296" s="71">
        <v>1600</v>
      </c>
      <c r="O1296" s="74">
        <v>0</v>
      </c>
      <c r="P1296" s="175">
        <f t="shared" si="22"/>
        <v>36767.930000000066</v>
      </c>
    </row>
    <row r="1297" spans="1:16" ht="14.25" customHeight="1" outlineLevel="1">
      <c r="A1297" s="64" t="s">
        <v>1</v>
      </c>
      <c r="B1297" s="163" t="s">
        <v>662</v>
      </c>
      <c r="C1297" s="174" t="s">
        <v>647</v>
      </c>
      <c r="D1297" s="68">
        <v>45866</v>
      </c>
      <c r="E1297" s="66">
        <f t="shared" si="19"/>
        <v>7</v>
      </c>
      <c r="F1297" s="66">
        <f t="shared" si="20"/>
        <v>2025</v>
      </c>
      <c r="G1297" s="67">
        <f t="shared" si="21"/>
        <v>45839</v>
      </c>
      <c r="H1297" s="26" t="s">
        <v>667</v>
      </c>
      <c r="I1297" s="66" t="s">
        <v>1243</v>
      </c>
      <c r="J1297" s="69" t="s">
        <v>27</v>
      </c>
      <c r="K1297" s="69" t="s">
        <v>137</v>
      </c>
      <c r="L1297" s="69" t="s">
        <v>666</v>
      </c>
      <c r="M1297" s="69" t="s">
        <v>604</v>
      </c>
      <c r="N1297" s="71">
        <v>2000</v>
      </c>
      <c r="O1297" s="74">
        <v>0</v>
      </c>
      <c r="P1297" s="175">
        <f t="shared" si="22"/>
        <v>38767.930000000066</v>
      </c>
    </row>
    <row r="1298" spans="1:16" ht="14.25" customHeight="1" outlineLevel="1">
      <c r="A1298" s="64" t="s">
        <v>1</v>
      </c>
      <c r="B1298" s="163" t="s">
        <v>662</v>
      </c>
      <c r="C1298" s="174" t="s">
        <v>647</v>
      </c>
      <c r="D1298" s="68">
        <v>45866</v>
      </c>
      <c r="E1298" s="66">
        <f t="shared" ref="E1298:E1552" si="23">MONTH(D1298)</f>
        <v>7</v>
      </c>
      <c r="F1298" s="66">
        <f t="shared" ref="F1298:F1552" si="24">YEAR(D1298)</f>
        <v>2025</v>
      </c>
      <c r="G1298" s="67">
        <f t="shared" ref="G1298:G1552" si="25">(E1298&amp;"/"&amp;F1298)*1</f>
        <v>45839</v>
      </c>
      <c r="H1298" s="26" t="s">
        <v>667</v>
      </c>
      <c r="I1298" s="66" t="s">
        <v>1244</v>
      </c>
      <c r="J1298" s="69" t="s">
        <v>27</v>
      </c>
      <c r="K1298" s="69" t="s">
        <v>137</v>
      </c>
      <c r="L1298" s="69" t="s">
        <v>666</v>
      </c>
      <c r="M1298" s="69" t="s">
        <v>604</v>
      </c>
      <c r="N1298" s="71">
        <v>1900</v>
      </c>
      <c r="O1298" s="74">
        <v>0</v>
      </c>
      <c r="P1298" s="175">
        <f t="shared" si="22"/>
        <v>40667.930000000066</v>
      </c>
    </row>
    <row r="1299" spans="1:16" ht="14.25" customHeight="1" outlineLevel="1">
      <c r="A1299" s="64" t="s">
        <v>1</v>
      </c>
      <c r="B1299" s="163" t="s">
        <v>662</v>
      </c>
      <c r="C1299" s="174" t="s">
        <v>647</v>
      </c>
      <c r="D1299" s="68">
        <v>45866</v>
      </c>
      <c r="E1299" s="66">
        <f t="shared" si="23"/>
        <v>7</v>
      </c>
      <c r="F1299" s="66">
        <f t="shared" si="24"/>
        <v>2025</v>
      </c>
      <c r="G1299" s="67">
        <f t="shared" si="25"/>
        <v>45839</v>
      </c>
      <c r="H1299" s="26" t="s">
        <v>667</v>
      </c>
      <c r="I1299" s="66" t="s">
        <v>1245</v>
      </c>
      <c r="J1299" s="69" t="s">
        <v>27</v>
      </c>
      <c r="K1299" s="69" t="s">
        <v>137</v>
      </c>
      <c r="L1299" s="69" t="s">
        <v>666</v>
      </c>
      <c r="M1299" s="69" t="s">
        <v>604</v>
      </c>
      <c r="N1299" s="71">
        <v>2000</v>
      </c>
      <c r="O1299" s="74">
        <v>0</v>
      </c>
      <c r="P1299" s="175">
        <f t="shared" ref="P1299:P1512" si="26">P1298+N1299-O1299</f>
        <v>42667.930000000066</v>
      </c>
    </row>
    <row r="1300" spans="1:16" ht="14.25" customHeight="1" outlineLevel="1">
      <c r="A1300" s="64" t="s">
        <v>1</v>
      </c>
      <c r="B1300" s="163" t="s">
        <v>662</v>
      </c>
      <c r="C1300" s="174" t="s">
        <v>647</v>
      </c>
      <c r="D1300" s="68">
        <v>45866</v>
      </c>
      <c r="E1300" s="66">
        <f t="shared" si="23"/>
        <v>7</v>
      </c>
      <c r="F1300" s="66">
        <f t="shared" si="24"/>
        <v>2025</v>
      </c>
      <c r="G1300" s="67">
        <f t="shared" si="25"/>
        <v>45839</v>
      </c>
      <c r="H1300" s="26" t="s">
        <v>667</v>
      </c>
      <c r="I1300" s="66" t="s">
        <v>1246</v>
      </c>
      <c r="J1300" s="69" t="s">
        <v>27</v>
      </c>
      <c r="K1300" s="69" t="s">
        <v>137</v>
      </c>
      <c r="L1300" s="69" t="s">
        <v>666</v>
      </c>
      <c r="M1300" s="69" t="s">
        <v>604</v>
      </c>
      <c r="N1300" s="71">
        <v>800</v>
      </c>
      <c r="O1300" s="74">
        <v>0</v>
      </c>
      <c r="P1300" s="175">
        <f t="shared" si="26"/>
        <v>43467.930000000066</v>
      </c>
    </row>
    <row r="1301" spans="1:16" ht="14.25" hidden="1" customHeight="1" outlineLevel="1">
      <c r="A1301" s="64" t="s">
        <v>1</v>
      </c>
      <c r="B1301" s="163" t="s">
        <v>662</v>
      </c>
      <c r="C1301" s="174" t="s">
        <v>647</v>
      </c>
      <c r="D1301" s="68">
        <v>45866</v>
      </c>
      <c r="E1301" s="66">
        <f t="shared" si="23"/>
        <v>7</v>
      </c>
      <c r="F1301" s="66">
        <f t="shared" si="24"/>
        <v>2025</v>
      </c>
      <c r="G1301" s="67">
        <f t="shared" si="25"/>
        <v>45839</v>
      </c>
      <c r="H1301" s="26" t="s">
        <v>56</v>
      </c>
      <c r="I1301" s="66" t="s">
        <v>1247</v>
      </c>
      <c r="J1301" s="69">
        <v>15448</v>
      </c>
      <c r="K1301" s="69"/>
      <c r="L1301" s="69" t="s">
        <v>666</v>
      </c>
      <c r="M1301" s="69" t="s">
        <v>28</v>
      </c>
      <c r="N1301" s="71">
        <v>0</v>
      </c>
      <c r="O1301" s="74">
        <v>1122.4000000000001</v>
      </c>
      <c r="P1301" s="175">
        <f t="shared" si="26"/>
        <v>42345.530000000064</v>
      </c>
    </row>
    <row r="1302" spans="1:16" ht="14.25" hidden="1" customHeight="1" outlineLevel="1">
      <c r="A1302" s="64" t="s">
        <v>1</v>
      </c>
      <c r="B1302" s="163" t="s">
        <v>662</v>
      </c>
      <c r="C1302" s="174" t="s">
        <v>647</v>
      </c>
      <c r="D1302" s="68">
        <v>45866</v>
      </c>
      <c r="E1302" s="66">
        <f t="shared" si="23"/>
        <v>7</v>
      </c>
      <c r="F1302" s="66">
        <f t="shared" si="24"/>
        <v>2025</v>
      </c>
      <c r="G1302" s="67">
        <f t="shared" si="25"/>
        <v>45839</v>
      </c>
      <c r="H1302" s="26" t="s">
        <v>281</v>
      </c>
      <c r="I1302" s="66" t="s">
        <v>353</v>
      </c>
      <c r="J1302" s="69" t="s">
        <v>27</v>
      </c>
      <c r="K1302" s="69"/>
      <c r="L1302" s="69" t="s">
        <v>666</v>
      </c>
      <c r="M1302" s="69" t="s">
        <v>28</v>
      </c>
      <c r="N1302" s="71">
        <v>0</v>
      </c>
      <c r="O1302" s="74">
        <v>922.13</v>
      </c>
      <c r="P1302" s="175">
        <f t="shared" si="26"/>
        <v>41423.400000000067</v>
      </c>
    </row>
    <row r="1303" spans="1:16" ht="14.25" hidden="1" customHeight="1" outlineLevel="1">
      <c r="A1303" s="64" t="s">
        <v>1</v>
      </c>
      <c r="B1303" s="163" t="s">
        <v>662</v>
      </c>
      <c r="C1303" s="174" t="s">
        <v>647</v>
      </c>
      <c r="D1303" s="68">
        <v>45866</v>
      </c>
      <c r="E1303" s="66">
        <f t="shared" si="23"/>
        <v>7</v>
      </c>
      <c r="F1303" s="66">
        <f t="shared" si="24"/>
        <v>2025</v>
      </c>
      <c r="G1303" s="67">
        <f t="shared" si="25"/>
        <v>45839</v>
      </c>
      <c r="H1303" s="26" t="s">
        <v>281</v>
      </c>
      <c r="I1303" s="66" t="s">
        <v>353</v>
      </c>
      <c r="J1303" s="69" t="s">
        <v>27</v>
      </c>
      <c r="K1303" s="69"/>
      <c r="L1303" s="69" t="s">
        <v>666</v>
      </c>
      <c r="M1303" s="69" t="s">
        <v>28</v>
      </c>
      <c r="N1303" s="71">
        <v>0</v>
      </c>
      <c r="O1303" s="74">
        <v>219.6</v>
      </c>
      <c r="P1303" s="175">
        <f t="shared" si="26"/>
        <v>41203.800000000068</v>
      </c>
    </row>
    <row r="1304" spans="1:16" ht="14.25" hidden="1" customHeight="1" outlineLevel="1">
      <c r="A1304" s="64" t="s">
        <v>1</v>
      </c>
      <c r="B1304" s="163" t="s">
        <v>662</v>
      </c>
      <c r="C1304" s="174" t="s">
        <v>647</v>
      </c>
      <c r="D1304" s="68">
        <v>45866</v>
      </c>
      <c r="E1304" s="66">
        <f t="shared" si="23"/>
        <v>7</v>
      </c>
      <c r="F1304" s="66">
        <f t="shared" si="24"/>
        <v>2025</v>
      </c>
      <c r="G1304" s="67">
        <f t="shared" si="25"/>
        <v>45839</v>
      </c>
      <c r="H1304" s="26" t="s">
        <v>281</v>
      </c>
      <c r="I1304" s="66" t="s">
        <v>353</v>
      </c>
      <c r="J1304" s="69" t="s">
        <v>27</v>
      </c>
      <c r="K1304" s="69"/>
      <c r="L1304" s="69" t="s">
        <v>666</v>
      </c>
      <c r="M1304" s="69" t="s">
        <v>28</v>
      </c>
      <c r="N1304" s="71">
        <v>0</v>
      </c>
      <c r="O1304" s="74">
        <v>264.68</v>
      </c>
      <c r="P1304" s="175">
        <f t="shared" si="26"/>
        <v>40939.120000000068</v>
      </c>
    </row>
    <row r="1305" spans="1:16" ht="14.25" hidden="1" customHeight="1" outlineLevel="1">
      <c r="A1305" s="64" t="s">
        <v>1</v>
      </c>
      <c r="B1305" s="163" t="s">
        <v>662</v>
      </c>
      <c r="C1305" s="174" t="s">
        <v>647</v>
      </c>
      <c r="D1305" s="68">
        <v>45867</v>
      </c>
      <c r="E1305" s="66">
        <f t="shared" si="23"/>
        <v>7</v>
      </c>
      <c r="F1305" s="66">
        <f t="shared" si="24"/>
        <v>2025</v>
      </c>
      <c r="G1305" s="67">
        <f t="shared" si="25"/>
        <v>45839</v>
      </c>
      <c r="H1305" s="26" t="s">
        <v>142</v>
      </c>
      <c r="I1305" s="66" t="s">
        <v>146</v>
      </c>
      <c r="J1305" s="69" t="s">
        <v>27</v>
      </c>
      <c r="K1305" s="69"/>
      <c r="L1305" s="69" t="s">
        <v>664</v>
      </c>
      <c r="M1305" s="69" t="s">
        <v>604</v>
      </c>
      <c r="N1305" s="71">
        <v>1372</v>
      </c>
      <c r="O1305" s="74">
        <v>0</v>
      </c>
      <c r="P1305" s="175">
        <f t="shared" si="26"/>
        <v>42311.120000000068</v>
      </c>
    </row>
    <row r="1306" spans="1:16" ht="14.25" hidden="1" customHeight="1" outlineLevel="1">
      <c r="A1306" s="64" t="s">
        <v>1</v>
      </c>
      <c r="B1306" s="163" t="s">
        <v>662</v>
      </c>
      <c r="C1306" s="174" t="s">
        <v>647</v>
      </c>
      <c r="D1306" s="68">
        <v>45867</v>
      </c>
      <c r="E1306" s="66">
        <f t="shared" si="23"/>
        <v>7</v>
      </c>
      <c r="F1306" s="66">
        <f t="shared" si="24"/>
        <v>2025</v>
      </c>
      <c r="G1306" s="67">
        <f t="shared" si="25"/>
        <v>45839</v>
      </c>
      <c r="H1306" s="26" t="s">
        <v>142</v>
      </c>
      <c r="I1306" s="66" t="s">
        <v>146</v>
      </c>
      <c r="J1306" s="69" t="s">
        <v>27</v>
      </c>
      <c r="K1306" s="69"/>
      <c r="L1306" s="69" t="s">
        <v>664</v>
      </c>
      <c r="M1306" s="69" t="s">
        <v>604</v>
      </c>
      <c r="N1306" s="71">
        <v>1225</v>
      </c>
      <c r="O1306" s="74">
        <v>0</v>
      </c>
      <c r="P1306" s="175">
        <f t="shared" si="26"/>
        <v>43536.120000000068</v>
      </c>
    </row>
    <row r="1307" spans="1:16" ht="14.25" hidden="1" customHeight="1" outlineLevel="1">
      <c r="A1307" s="64" t="s">
        <v>1</v>
      </c>
      <c r="B1307" s="163" t="s">
        <v>662</v>
      </c>
      <c r="C1307" s="174" t="s">
        <v>647</v>
      </c>
      <c r="D1307" s="68">
        <v>45867</v>
      </c>
      <c r="E1307" s="66">
        <f t="shared" si="23"/>
        <v>7</v>
      </c>
      <c r="F1307" s="66">
        <f t="shared" si="24"/>
        <v>2025</v>
      </c>
      <c r="G1307" s="67">
        <f t="shared" si="25"/>
        <v>45839</v>
      </c>
      <c r="H1307" s="26" t="s">
        <v>142</v>
      </c>
      <c r="I1307" s="66" t="s">
        <v>146</v>
      </c>
      <c r="J1307" s="69" t="s">
        <v>27</v>
      </c>
      <c r="K1307" s="69"/>
      <c r="L1307" s="69" t="s">
        <v>664</v>
      </c>
      <c r="M1307" s="69" t="s">
        <v>604</v>
      </c>
      <c r="N1307" s="71">
        <v>3000</v>
      </c>
      <c r="O1307" s="74">
        <v>0</v>
      </c>
      <c r="P1307" s="175">
        <f t="shared" si="26"/>
        <v>46536.120000000068</v>
      </c>
    </row>
    <row r="1308" spans="1:16" ht="14.25" hidden="1" customHeight="1" outlineLevel="1">
      <c r="A1308" s="64" t="s">
        <v>1</v>
      </c>
      <c r="B1308" s="163" t="s">
        <v>662</v>
      </c>
      <c r="C1308" s="174" t="s">
        <v>647</v>
      </c>
      <c r="D1308" s="68">
        <v>45867</v>
      </c>
      <c r="E1308" s="66">
        <f t="shared" si="23"/>
        <v>7</v>
      </c>
      <c r="F1308" s="66">
        <f t="shared" si="24"/>
        <v>2025</v>
      </c>
      <c r="G1308" s="67">
        <f t="shared" si="25"/>
        <v>45839</v>
      </c>
      <c r="H1308" s="26" t="s">
        <v>142</v>
      </c>
      <c r="I1308" s="66" t="s">
        <v>146</v>
      </c>
      <c r="J1308" s="69" t="s">
        <v>27</v>
      </c>
      <c r="K1308" s="69"/>
      <c r="L1308" s="69" t="s">
        <v>664</v>
      </c>
      <c r="M1308" s="69" t="s">
        <v>604</v>
      </c>
      <c r="N1308" s="71">
        <v>4010</v>
      </c>
      <c r="O1308" s="74">
        <v>0</v>
      </c>
      <c r="P1308" s="175">
        <f t="shared" si="26"/>
        <v>50546.120000000068</v>
      </c>
    </row>
    <row r="1309" spans="1:16" ht="14.25" hidden="1" customHeight="1" outlineLevel="1">
      <c r="A1309" s="64" t="s">
        <v>1</v>
      </c>
      <c r="B1309" s="163" t="s">
        <v>662</v>
      </c>
      <c r="C1309" s="174" t="s">
        <v>647</v>
      </c>
      <c r="D1309" s="68">
        <v>45867</v>
      </c>
      <c r="E1309" s="66">
        <f t="shared" si="23"/>
        <v>7</v>
      </c>
      <c r="F1309" s="66">
        <f t="shared" si="24"/>
        <v>2025</v>
      </c>
      <c r="G1309" s="67">
        <f t="shared" si="25"/>
        <v>45839</v>
      </c>
      <c r="H1309" s="26" t="s">
        <v>142</v>
      </c>
      <c r="I1309" s="66" t="s">
        <v>146</v>
      </c>
      <c r="J1309" s="69" t="s">
        <v>27</v>
      </c>
      <c r="K1309" s="69"/>
      <c r="L1309" s="69" t="s">
        <v>664</v>
      </c>
      <c r="M1309" s="69" t="s">
        <v>604</v>
      </c>
      <c r="N1309" s="71">
        <v>3500</v>
      </c>
      <c r="O1309" s="74">
        <v>0</v>
      </c>
      <c r="P1309" s="175">
        <f t="shared" si="26"/>
        <v>54046.120000000068</v>
      </c>
    </row>
    <row r="1310" spans="1:16" ht="14.25" hidden="1" customHeight="1" outlineLevel="1">
      <c r="A1310" s="64" t="s">
        <v>1</v>
      </c>
      <c r="B1310" s="163" t="s">
        <v>662</v>
      </c>
      <c r="C1310" s="174" t="s">
        <v>647</v>
      </c>
      <c r="D1310" s="68">
        <v>45867</v>
      </c>
      <c r="E1310" s="66">
        <f t="shared" si="23"/>
        <v>7</v>
      </c>
      <c r="F1310" s="66">
        <f t="shared" si="24"/>
        <v>2025</v>
      </c>
      <c r="G1310" s="67">
        <f t="shared" si="25"/>
        <v>45839</v>
      </c>
      <c r="H1310" s="26" t="s">
        <v>142</v>
      </c>
      <c r="I1310" s="66" t="s">
        <v>146</v>
      </c>
      <c r="J1310" s="69" t="s">
        <v>27</v>
      </c>
      <c r="K1310" s="69"/>
      <c r="L1310" s="69" t="s">
        <v>664</v>
      </c>
      <c r="M1310" s="69" t="s">
        <v>604</v>
      </c>
      <c r="N1310" s="71">
        <v>5000</v>
      </c>
      <c r="O1310" s="74">
        <v>0</v>
      </c>
      <c r="P1310" s="175">
        <f t="shared" si="26"/>
        <v>59046.120000000068</v>
      </c>
    </row>
    <row r="1311" spans="1:16" ht="14.25" hidden="1" customHeight="1" outlineLevel="1">
      <c r="A1311" s="64" t="s">
        <v>1</v>
      </c>
      <c r="B1311" s="163" t="s">
        <v>662</v>
      </c>
      <c r="C1311" s="174" t="s">
        <v>647</v>
      </c>
      <c r="D1311" s="68">
        <v>45867</v>
      </c>
      <c r="E1311" s="66">
        <f t="shared" si="23"/>
        <v>7</v>
      </c>
      <c r="F1311" s="66">
        <f t="shared" si="24"/>
        <v>2025</v>
      </c>
      <c r="G1311" s="67">
        <f t="shared" si="25"/>
        <v>45839</v>
      </c>
      <c r="H1311" s="26" t="s">
        <v>142</v>
      </c>
      <c r="I1311" s="66" t="s">
        <v>146</v>
      </c>
      <c r="J1311" s="69" t="s">
        <v>27</v>
      </c>
      <c r="K1311" s="69"/>
      <c r="L1311" s="69" t="s">
        <v>664</v>
      </c>
      <c r="M1311" s="69" t="s">
        <v>604</v>
      </c>
      <c r="N1311" s="71">
        <v>2000</v>
      </c>
      <c r="O1311" s="74">
        <v>0</v>
      </c>
      <c r="P1311" s="175">
        <f t="shared" si="26"/>
        <v>61046.120000000068</v>
      </c>
    </row>
    <row r="1312" spans="1:16" ht="14.25" hidden="1" customHeight="1" outlineLevel="1">
      <c r="A1312" s="64" t="s">
        <v>1</v>
      </c>
      <c r="B1312" s="163" t="s">
        <v>662</v>
      </c>
      <c r="C1312" s="174" t="s">
        <v>647</v>
      </c>
      <c r="D1312" s="68">
        <v>45867</v>
      </c>
      <c r="E1312" s="66">
        <f t="shared" si="23"/>
        <v>7</v>
      </c>
      <c r="F1312" s="66">
        <f t="shared" si="24"/>
        <v>2025</v>
      </c>
      <c r="G1312" s="67">
        <f t="shared" si="25"/>
        <v>45839</v>
      </c>
      <c r="H1312" s="26" t="s">
        <v>142</v>
      </c>
      <c r="I1312" s="66" t="s">
        <v>146</v>
      </c>
      <c r="J1312" s="69" t="s">
        <v>27</v>
      </c>
      <c r="K1312" s="69"/>
      <c r="L1312" s="69" t="s">
        <v>664</v>
      </c>
      <c r="M1312" s="69" t="s">
        <v>604</v>
      </c>
      <c r="N1312" s="71">
        <v>5450.95</v>
      </c>
      <c r="O1312" s="74">
        <v>0</v>
      </c>
      <c r="P1312" s="175">
        <f t="shared" si="26"/>
        <v>66497.070000000065</v>
      </c>
    </row>
    <row r="1313" spans="1:16" ht="14.25" hidden="1" customHeight="1" outlineLevel="1">
      <c r="A1313" s="64" t="s">
        <v>1</v>
      </c>
      <c r="B1313" s="163" t="s">
        <v>662</v>
      </c>
      <c r="C1313" s="174" t="s">
        <v>647</v>
      </c>
      <c r="D1313" s="68">
        <v>45867</v>
      </c>
      <c r="E1313" s="66">
        <f t="shared" si="23"/>
        <v>7</v>
      </c>
      <c r="F1313" s="66">
        <f t="shared" si="24"/>
        <v>2025</v>
      </c>
      <c r="G1313" s="67">
        <f t="shared" si="25"/>
        <v>45839</v>
      </c>
      <c r="H1313" s="26" t="s">
        <v>142</v>
      </c>
      <c r="I1313" s="66" t="s">
        <v>146</v>
      </c>
      <c r="J1313" s="69" t="s">
        <v>27</v>
      </c>
      <c r="K1313" s="69"/>
      <c r="L1313" s="69" t="s">
        <v>664</v>
      </c>
      <c r="M1313" s="69" t="s">
        <v>604</v>
      </c>
      <c r="N1313" s="71">
        <v>3945.6</v>
      </c>
      <c r="O1313" s="74">
        <v>0</v>
      </c>
      <c r="P1313" s="175">
        <f t="shared" si="26"/>
        <v>70442.670000000071</v>
      </c>
    </row>
    <row r="1314" spans="1:16" ht="14.25" hidden="1" customHeight="1" outlineLevel="1">
      <c r="A1314" s="64" t="s">
        <v>1</v>
      </c>
      <c r="B1314" s="163" t="s">
        <v>662</v>
      </c>
      <c r="C1314" s="174" t="s">
        <v>647</v>
      </c>
      <c r="D1314" s="68">
        <v>45867</v>
      </c>
      <c r="E1314" s="66">
        <f t="shared" si="23"/>
        <v>7</v>
      </c>
      <c r="F1314" s="66">
        <f t="shared" si="24"/>
        <v>2025</v>
      </c>
      <c r="G1314" s="67">
        <f t="shared" si="25"/>
        <v>45839</v>
      </c>
      <c r="H1314" s="26" t="s">
        <v>142</v>
      </c>
      <c r="I1314" s="66" t="s">
        <v>146</v>
      </c>
      <c r="J1314" s="69" t="s">
        <v>27</v>
      </c>
      <c r="K1314" s="69"/>
      <c r="L1314" s="69" t="s">
        <v>664</v>
      </c>
      <c r="M1314" s="69" t="s">
        <v>604</v>
      </c>
      <c r="N1314" s="71">
        <v>3303.85</v>
      </c>
      <c r="O1314" s="74">
        <v>0</v>
      </c>
      <c r="P1314" s="175">
        <f t="shared" si="26"/>
        <v>73746.520000000077</v>
      </c>
    </row>
    <row r="1315" spans="1:16" ht="14.25" customHeight="1" outlineLevel="1">
      <c r="A1315" s="64" t="s">
        <v>1</v>
      </c>
      <c r="B1315" s="163" t="s">
        <v>662</v>
      </c>
      <c r="C1315" s="174" t="s">
        <v>647</v>
      </c>
      <c r="D1315" s="68">
        <v>45867</v>
      </c>
      <c r="E1315" s="66">
        <f t="shared" si="23"/>
        <v>7</v>
      </c>
      <c r="F1315" s="66">
        <f t="shared" si="24"/>
        <v>2025</v>
      </c>
      <c r="G1315" s="67">
        <f t="shared" si="25"/>
        <v>45839</v>
      </c>
      <c r="H1315" s="26" t="s">
        <v>667</v>
      </c>
      <c r="I1315" s="66" t="s">
        <v>1248</v>
      </c>
      <c r="J1315" s="69" t="s">
        <v>27</v>
      </c>
      <c r="K1315" s="69" t="s">
        <v>137</v>
      </c>
      <c r="L1315" s="69" t="s">
        <v>666</v>
      </c>
      <c r="M1315" s="69" t="s">
        <v>604</v>
      </c>
      <c r="N1315" s="71">
        <v>700</v>
      </c>
      <c r="O1315" s="74">
        <v>0</v>
      </c>
      <c r="P1315" s="175">
        <f t="shared" si="26"/>
        <v>74446.520000000077</v>
      </c>
    </row>
    <row r="1316" spans="1:16" ht="14.25" hidden="1" customHeight="1" outlineLevel="1">
      <c r="A1316" s="64" t="s">
        <v>1</v>
      </c>
      <c r="B1316" s="163" t="s">
        <v>662</v>
      </c>
      <c r="C1316" s="174" t="s">
        <v>647</v>
      </c>
      <c r="D1316" s="68">
        <v>45867</v>
      </c>
      <c r="E1316" s="66">
        <f t="shared" si="23"/>
        <v>7</v>
      </c>
      <c r="F1316" s="66">
        <f t="shared" si="24"/>
        <v>2025</v>
      </c>
      <c r="G1316" s="67">
        <f t="shared" si="25"/>
        <v>45839</v>
      </c>
      <c r="H1316" s="26" t="s">
        <v>43</v>
      </c>
      <c r="I1316" s="66" t="s">
        <v>1249</v>
      </c>
      <c r="J1316" s="69" t="s">
        <v>27</v>
      </c>
      <c r="K1316" s="69" t="s">
        <v>885</v>
      </c>
      <c r="L1316" s="69" t="s">
        <v>666</v>
      </c>
      <c r="M1316" s="69" t="s">
        <v>28</v>
      </c>
      <c r="N1316" s="71">
        <v>0</v>
      </c>
      <c r="O1316" s="74">
        <v>3500</v>
      </c>
      <c r="P1316" s="175">
        <f t="shared" si="26"/>
        <v>70946.520000000077</v>
      </c>
    </row>
    <row r="1317" spans="1:16" ht="14.25" hidden="1" customHeight="1" outlineLevel="1">
      <c r="A1317" s="64" t="s">
        <v>1</v>
      </c>
      <c r="B1317" s="163" t="s">
        <v>662</v>
      </c>
      <c r="C1317" s="174" t="s">
        <v>647</v>
      </c>
      <c r="D1317" s="68">
        <v>45867</v>
      </c>
      <c r="E1317" s="66">
        <f t="shared" si="23"/>
        <v>7</v>
      </c>
      <c r="F1317" s="66">
        <f t="shared" si="24"/>
        <v>2025</v>
      </c>
      <c r="G1317" s="67">
        <f t="shared" si="25"/>
        <v>45839</v>
      </c>
      <c r="H1317" s="26" t="s">
        <v>142</v>
      </c>
      <c r="I1317" s="66" t="s">
        <v>1250</v>
      </c>
      <c r="J1317" s="69" t="s">
        <v>27</v>
      </c>
      <c r="K1317" s="69"/>
      <c r="L1317" s="69" t="s">
        <v>664</v>
      </c>
      <c r="M1317" s="69" t="s">
        <v>28</v>
      </c>
      <c r="N1317" s="71">
        <v>0</v>
      </c>
      <c r="O1317" s="74">
        <v>120</v>
      </c>
      <c r="P1317" s="175">
        <f t="shared" si="26"/>
        <v>70826.520000000077</v>
      </c>
    </row>
    <row r="1318" spans="1:16" ht="14.25" hidden="1" customHeight="1" outlineLevel="1">
      <c r="A1318" s="64" t="s">
        <v>1</v>
      </c>
      <c r="B1318" s="163" t="s">
        <v>662</v>
      </c>
      <c r="C1318" s="174" t="s">
        <v>647</v>
      </c>
      <c r="D1318" s="68">
        <v>45868</v>
      </c>
      <c r="E1318" s="66">
        <f t="shared" si="23"/>
        <v>7</v>
      </c>
      <c r="F1318" s="66">
        <f t="shared" si="24"/>
        <v>2025</v>
      </c>
      <c r="G1318" s="67">
        <f t="shared" si="25"/>
        <v>45839</v>
      </c>
      <c r="H1318" s="26" t="s">
        <v>142</v>
      </c>
      <c r="I1318" s="66" t="s">
        <v>690</v>
      </c>
      <c r="J1318" s="69" t="s">
        <v>27</v>
      </c>
      <c r="K1318" s="69" t="s">
        <v>132</v>
      </c>
      <c r="L1318" s="69" t="s">
        <v>664</v>
      </c>
      <c r="M1318" s="69" t="s">
        <v>604</v>
      </c>
      <c r="N1318" s="71">
        <v>462.21</v>
      </c>
      <c r="O1318" s="74">
        <v>0</v>
      </c>
      <c r="P1318" s="175">
        <f t="shared" si="26"/>
        <v>71288.730000000083</v>
      </c>
    </row>
    <row r="1319" spans="1:16" ht="14.25" hidden="1" customHeight="1" outlineLevel="1">
      <c r="A1319" s="64" t="s">
        <v>1</v>
      </c>
      <c r="B1319" s="163" t="s">
        <v>662</v>
      </c>
      <c r="C1319" s="174" t="s">
        <v>647</v>
      </c>
      <c r="D1319" s="68">
        <v>45868</v>
      </c>
      <c r="E1319" s="66">
        <f t="shared" si="23"/>
        <v>7</v>
      </c>
      <c r="F1319" s="66">
        <f t="shared" si="24"/>
        <v>2025</v>
      </c>
      <c r="G1319" s="67">
        <f t="shared" si="25"/>
        <v>45839</v>
      </c>
      <c r="H1319" s="26" t="s">
        <v>142</v>
      </c>
      <c r="I1319" s="66" t="s">
        <v>690</v>
      </c>
      <c r="J1319" s="69" t="s">
        <v>27</v>
      </c>
      <c r="K1319" s="69" t="s">
        <v>122</v>
      </c>
      <c r="L1319" s="69" t="s">
        <v>664</v>
      </c>
      <c r="M1319" s="69" t="s">
        <v>604</v>
      </c>
      <c r="N1319" s="71">
        <v>1925.88</v>
      </c>
      <c r="O1319" s="74">
        <v>0</v>
      </c>
      <c r="P1319" s="175">
        <f t="shared" si="26"/>
        <v>73214.610000000088</v>
      </c>
    </row>
    <row r="1320" spans="1:16" ht="14.25" hidden="1" customHeight="1" outlineLevel="1">
      <c r="A1320" s="64" t="s">
        <v>1</v>
      </c>
      <c r="B1320" s="163" t="s">
        <v>662</v>
      </c>
      <c r="C1320" s="174" t="s">
        <v>647</v>
      </c>
      <c r="D1320" s="68">
        <v>45868</v>
      </c>
      <c r="E1320" s="66">
        <f t="shared" si="23"/>
        <v>7</v>
      </c>
      <c r="F1320" s="66">
        <f t="shared" si="24"/>
        <v>2025</v>
      </c>
      <c r="G1320" s="67">
        <f t="shared" si="25"/>
        <v>45839</v>
      </c>
      <c r="H1320" s="26" t="s">
        <v>17</v>
      </c>
      <c r="I1320" s="66" t="s">
        <v>17</v>
      </c>
      <c r="J1320" s="69" t="s">
        <v>27</v>
      </c>
      <c r="K1320" s="69"/>
      <c r="L1320" s="69" t="s">
        <v>666</v>
      </c>
      <c r="M1320" s="69" t="s">
        <v>604</v>
      </c>
      <c r="N1320" s="71">
        <v>5291.62</v>
      </c>
      <c r="O1320" s="74">
        <v>0</v>
      </c>
      <c r="P1320" s="175">
        <f t="shared" si="26"/>
        <v>78506.230000000083</v>
      </c>
    </row>
    <row r="1321" spans="1:16" ht="14.25" hidden="1" customHeight="1" outlineLevel="1">
      <c r="A1321" s="64" t="s">
        <v>1</v>
      </c>
      <c r="B1321" s="163" t="s">
        <v>662</v>
      </c>
      <c r="C1321" s="174" t="s">
        <v>647</v>
      </c>
      <c r="D1321" s="68">
        <v>45868</v>
      </c>
      <c r="E1321" s="66">
        <f t="shared" si="23"/>
        <v>7</v>
      </c>
      <c r="F1321" s="66">
        <f t="shared" si="24"/>
        <v>2025</v>
      </c>
      <c r="G1321" s="67">
        <f t="shared" si="25"/>
        <v>45839</v>
      </c>
      <c r="H1321" s="26" t="s">
        <v>138</v>
      </c>
      <c r="I1321" s="66" t="s">
        <v>139</v>
      </c>
      <c r="J1321" s="69" t="s">
        <v>27</v>
      </c>
      <c r="K1321" s="69" t="s">
        <v>137</v>
      </c>
      <c r="L1321" s="69" t="s">
        <v>664</v>
      </c>
      <c r="M1321" s="69" t="s">
        <v>604</v>
      </c>
      <c r="N1321" s="71">
        <v>0.25</v>
      </c>
      <c r="O1321" s="74">
        <v>0</v>
      </c>
      <c r="P1321" s="175">
        <f t="shared" si="26"/>
        <v>78506.480000000083</v>
      </c>
    </row>
    <row r="1322" spans="1:16" ht="14.25" hidden="1" customHeight="1" outlineLevel="1">
      <c r="A1322" s="64" t="s">
        <v>1</v>
      </c>
      <c r="B1322" s="163" t="s">
        <v>662</v>
      </c>
      <c r="C1322" s="174" t="s">
        <v>647</v>
      </c>
      <c r="D1322" s="68">
        <v>45868</v>
      </c>
      <c r="E1322" s="66">
        <f t="shared" si="23"/>
        <v>7</v>
      </c>
      <c r="F1322" s="66">
        <f t="shared" si="24"/>
        <v>2025</v>
      </c>
      <c r="G1322" s="67">
        <f t="shared" si="25"/>
        <v>45839</v>
      </c>
      <c r="H1322" s="26" t="s">
        <v>138</v>
      </c>
      <c r="I1322" s="66" t="s">
        <v>139</v>
      </c>
      <c r="J1322" s="69" t="s">
        <v>27</v>
      </c>
      <c r="K1322" s="69" t="s">
        <v>137</v>
      </c>
      <c r="L1322" s="69" t="s">
        <v>664</v>
      </c>
      <c r="M1322" s="69" t="s">
        <v>604</v>
      </c>
      <c r="N1322" s="71">
        <v>7.0000000000000007E-2</v>
      </c>
      <c r="O1322" s="74">
        <v>0</v>
      </c>
      <c r="P1322" s="175">
        <f t="shared" si="26"/>
        <v>78506.55000000009</v>
      </c>
    </row>
    <row r="1323" spans="1:16" ht="14.25" hidden="1" customHeight="1" outlineLevel="1">
      <c r="A1323" s="64" t="s">
        <v>1</v>
      </c>
      <c r="B1323" s="163" t="s">
        <v>662</v>
      </c>
      <c r="C1323" s="174" t="s">
        <v>647</v>
      </c>
      <c r="D1323" s="68">
        <v>45868</v>
      </c>
      <c r="E1323" s="66">
        <f t="shared" si="23"/>
        <v>7</v>
      </c>
      <c r="F1323" s="66">
        <f t="shared" si="24"/>
        <v>2025</v>
      </c>
      <c r="G1323" s="67">
        <f t="shared" si="25"/>
        <v>45839</v>
      </c>
      <c r="H1323" s="26" t="s">
        <v>138</v>
      </c>
      <c r="I1323" s="66" t="s">
        <v>139</v>
      </c>
      <c r="J1323" s="69" t="s">
        <v>27</v>
      </c>
      <c r="K1323" s="69" t="s">
        <v>137</v>
      </c>
      <c r="L1323" s="69" t="s">
        <v>664</v>
      </c>
      <c r="M1323" s="69" t="s">
        <v>604</v>
      </c>
      <c r="N1323" s="71">
        <v>2.57</v>
      </c>
      <c r="O1323" s="74">
        <v>0</v>
      </c>
      <c r="P1323" s="175">
        <f t="shared" si="26"/>
        <v>78509.120000000097</v>
      </c>
    </row>
    <row r="1324" spans="1:16" ht="14.25" hidden="1" customHeight="1" outlineLevel="1">
      <c r="A1324" s="64" t="s">
        <v>1</v>
      </c>
      <c r="B1324" s="163" t="s">
        <v>662</v>
      </c>
      <c r="C1324" s="174" t="s">
        <v>647</v>
      </c>
      <c r="D1324" s="68">
        <v>45868</v>
      </c>
      <c r="E1324" s="66">
        <f t="shared" si="23"/>
        <v>7</v>
      </c>
      <c r="F1324" s="66">
        <f t="shared" si="24"/>
        <v>2025</v>
      </c>
      <c r="G1324" s="67">
        <f t="shared" si="25"/>
        <v>45839</v>
      </c>
      <c r="H1324" s="26" t="s">
        <v>138</v>
      </c>
      <c r="I1324" s="66" t="s">
        <v>139</v>
      </c>
      <c r="J1324" s="69" t="s">
        <v>27</v>
      </c>
      <c r="K1324" s="69" t="s">
        <v>137</v>
      </c>
      <c r="L1324" s="69" t="s">
        <v>664</v>
      </c>
      <c r="M1324" s="69" t="s">
        <v>604</v>
      </c>
      <c r="N1324" s="71">
        <v>0.14000000000000001</v>
      </c>
      <c r="O1324" s="74">
        <v>0</v>
      </c>
      <c r="P1324" s="175">
        <f t="shared" si="26"/>
        <v>78509.260000000097</v>
      </c>
    </row>
    <row r="1325" spans="1:16" ht="14.25" hidden="1" customHeight="1" outlineLevel="1">
      <c r="A1325" s="64" t="s">
        <v>1</v>
      </c>
      <c r="B1325" s="163" t="s">
        <v>662</v>
      </c>
      <c r="C1325" s="174" t="s">
        <v>647</v>
      </c>
      <c r="D1325" s="68">
        <v>45868</v>
      </c>
      <c r="E1325" s="66">
        <f t="shared" si="23"/>
        <v>7</v>
      </c>
      <c r="F1325" s="66">
        <f t="shared" si="24"/>
        <v>2025</v>
      </c>
      <c r="G1325" s="67">
        <f t="shared" si="25"/>
        <v>45839</v>
      </c>
      <c r="H1325" s="26" t="s">
        <v>138</v>
      </c>
      <c r="I1325" s="66" t="s">
        <v>139</v>
      </c>
      <c r="J1325" s="69" t="s">
        <v>27</v>
      </c>
      <c r="K1325" s="69" t="s">
        <v>137</v>
      </c>
      <c r="L1325" s="69" t="s">
        <v>664</v>
      </c>
      <c r="M1325" s="69" t="s">
        <v>604</v>
      </c>
      <c r="N1325" s="71">
        <v>0.02</v>
      </c>
      <c r="O1325" s="74">
        <v>0</v>
      </c>
      <c r="P1325" s="175">
        <f t="shared" si="26"/>
        <v>78509.280000000101</v>
      </c>
    </row>
    <row r="1326" spans="1:16" ht="14.25" hidden="1" customHeight="1" outlineLevel="1">
      <c r="A1326" s="64" t="s">
        <v>1</v>
      </c>
      <c r="B1326" s="163" t="s">
        <v>662</v>
      </c>
      <c r="C1326" s="174" t="s">
        <v>647</v>
      </c>
      <c r="D1326" s="68">
        <v>45868</v>
      </c>
      <c r="E1326" s="66">
        <f t="shared" si="23"/>
        <v>7</v>
      </c>
      <c r="F1326" s="66">
        <f t="shared" si="24"/>
        <v>2025</v>
      </c>
      <c r="G1326" s="67">
        <f t="shared" si="25"/>
        <v>45839</v>
      </c>
      <c r="H1326" s="26" t="s">
        <v>138</v>
      </c>
      <c r="I1326" s="66" t="s">
        <v>139</v>
      </c>
      <c r="J1326" s="69" t="s">
        <v>27</v>
      </c>
      <c r="K1326" s="69" t="s">
        <v>137</v>
      </c>
      <c r="L1326" s="69" t="s">
        <v>664</v>
      </c>
      <c r="M1326" s="69" t="s">
        <v>604</v>
      </c>
      <c r="N1326" s="71">
        <v>0.04</v>
      </c>
      <c r="O1326" s="74">
        <v>0</v>
      </c>
      <c r="P1326" s="175">
        <f t="shared" si="26"/>
        <v>78509.320000000094</v>
      </c>
    </row>
    <row r="1327" spans="1:16" ht="14.25" hidden="1" customHeight="1" outlineLevel="1">
      <c r="A1327" s="64" t="s">
        <v>1</v>
      </c>
      <c r="B1327" s="163" t="s">
        <v>662</v>
      </c>
      <c r="C1327" s="174" t="s">
        <v>647</v>
      </c>
      <c r="D1327" s="68">
        <v>45868</v>
      </c>
      <c r="E1327" s="66">
        <f t="shared" si="23"/>
        <v>7</v>
      </c>
      <c r="F1327" s="66">
        <f t="shared" si="24"/>
        <v>2025</v>
      </c>
      <c r="G1327" s="67">
        <f t="shared" si="25"/>
        <v>45839</v>
      </c>
      <c r="H1327" s="26" t="s">
        <v>138</v>
      </c>
      <c r="I1327" s="66" t="s">
        <v>139</v>
      </c>
      <c r="J1327" s="69" t="s">
        <v>27</v>
      </c>
      <c r="K1327" s="69" t="s">
        <v>137</v>
      </c>
      <c r="L1327" s="69" t="s">
        <v>664</v>
      </c>
      <c r="M1327" s="69" t="s">
        <v>604</v>
      </c>
      <c r="N1327" s="71">
        <v>0.25</v>
      </c>
      <c r="O1327" s="74">
        <v>0</v>
      </c>
      <c r="P1327" s="175">
        <f t="shared" si="26"/>
        <v>78509.570000000094</v>
      </c>
    </row>
    <row r="1328" spans="1:16" ht="14.25" hidden="1" customHeight="1" outlineLevel="1">
      <c r="A1328" s="64" t="s">
        <v>1</v>
      </c>
      <c r="B1328" s="163" t="s">
        <v>662</v>
      </c>
      <c r="C1328" s="174" t="s">
        <v>647</v>
      </c>
      <c r="D1328" s="68">
        <v>45868</v>
      </c>
      <c r="E1328" s="66">
        <f t="shared" si="23"/>
        <v>7</v>
      </c>
      <c r="F1328" s="66">
        <f t="shared" si="24"/>
        <v>2025</v>
      </c>
      <c r="G1328" s="67">
        <f t="shared" si="25"/>
        <v>45839</v>
      </c>
      <c r="H1328" s="26" t="s">
        <v>138</v>
      </c>
      <c r="I1328" s="66" t="s">
        <v>139</v>
      </c>
      <c r="J1328" s="69" t="s">
        <v>27</v>
      </c>
      <c r="K1328" s="69" t="s">
        <v>137</v>
      </c>
      <c r="L1328" s="69" t="s">
        <v>664</v>
      </c>
      <c r="M1328" s="69" t="s">
        <v>604</v>
      </c>
      <c r="N1328" s="71">
        <v>7.0000000000000007E-2</v>
      </c>
      <c r="O1328" s="74">
        <v>0</v>
      </c>
      <c r="P1328" s="175">
        <f t="shared" si="26"/>
        <v>78509.640000000101</v>
      </c>
    </row>
    <row r="1329" spans="1:16" ht="14.25" hidden="1" customHeight="1" outlineLevel="1">
      <c r="A1329" s="64" t="s">
        <v>1</v>
      </c>
      <c r="B1329" s="163" t="s">
        <v>662</v>
      </c>
      <c r="C1329" s="174" t="s">
        <v>647</v>
      </c>
      <c r="D1329" s="68">
        <v>45868</v>
      </c>
      <c r="E1329" s="66">
        <f t="shared" si="23"/>
        <v>7</v>
      </c>
      <c r="F1329" s="66">
        <f t="shared" si="24"/>
        <v>2025</v>
      </c>
      <c r="G1329" s="67">
        <f t="shared" si="25"/>
        <v>45839</v>
      </c>
      <c r="H1329" s="26" t="s">
        <v>138</v>
      </c>
      <c r="I1329" s="66" t="s">
        <v>139</v>
      </c>
      <c r="J1329" s="69" t="s">
        <v>27</v>
      </c>
      <c r="K1329" s="69" t="s">
        <v>137</v>
      </c>
      <c r="L1329" s="69" t="s">
        <v>664</v>
      </c>
      <c r="M1329" s="69" t="s">
        <v>604</v>
      </c>
      <c r="N1329" s="71">
        <v>2.57</v>
      </c>
      <c r="O1329" s="74">
        <v>0</v>
      </c>
      <c r="P1329" s="175">
        <f t="shared" si="26"/>
        <v>78512.210000000108</v>
      </c>
    </row>
    <row r="1330" spans="1:16" ht="14.25" hidden="1" customHeight="1" outlineLevel="1">
      <c r="A1330" s="64" t="s">
        <v>1</v>
      </c>
      <c r="B1330" s="163" t="s">
        <v>662</v>
      </c>
      <c r="C1330" s="174" t="s">
        <v>647</v>
      </c>
      <c r="D1330" s="68">
        <v>45868</v>
      </c>
      <c r="E1330" s="66">
        <f t="shared" si="23"/>
        <v>7</v>
      </c>
      <c r="F1330" s="66">
        <f t="shared" si="24"/>
        <v>2025</v>
      </c>
      <c r="G1330" s="67">
        <f t="shared" si="25"/>
        <v>45839</v>
      </c>
      <c r="H1330" s="26" t="s">
        <v>138</v>
      </c>
      <c r="I1330" s="66" t="s">
        <v>139</v>
      </c>
      <c r="J1330" s="69" t="s">
        <v>27</v>
      </c>
      <c r="K1330" s="69" t="s">
        <v>137</v>
      </c>
      <c r="L1330" s="69" t="s">
        <v>664</v>
      </c>
      <c r="M1330" s="69" t="s">
        <v>604</v>
      </c>
      <c r="N1330" s="71">
        <v>0.14000000000000001</v>
      </c>
      <c r="O1330" s="74">
        <v>0</v>
      </c>
      <c r="P1330" s="175">
        <f t="shared" si="26"/>
        <v>78512.350000000108</v>
      </c>
    </row>
    <row r="1331" spans="1:16" ht="14.25" hidden="1" customHeight="1" outlineLevel="1">
      <c r="A1331" s="64" t="s">
        <v>1</v>
      </c>
      <c r="B1331" s="163" t="s">
        <v>662</v>
      </c>
      <c r="C1331" s="174" t="s">
        <v>647</v>
      </c>
      <c r="D1331" s="68">
        <v>45868</v>
      </c>
      <c r="E1331" s="66">
        <f t="shared" si="23"/>
        <v>7</v>
      </c>
      <c r="F1331" s="66">
        <f t="shared" si="24"/>
        <v>2025</v>
      </c>
      <c r="G1331" s="67">
        <f t="shared" si="25"/>
        <v>45839</v>
      </c>
      <c r="H1331" s="26" t="s">
        <v>138</v>
      </c>
      <c r="I1331" s="66" t="s">
        <v>139</v>
      </c>
      <c r="J1331" s="69" t="s">
        <v>27</v>
      </c>
      <c r="K1331" s="69" t="s">
        <v>137</v>
      </c>
      <c r="L1331" s="69" t="s">
        <v>664</v>
      </c>
      <c r="M1331" s="69" t="s">
        <v>604</v>
      </c>
      <c r="N1331" s="71">
        <v>0.02</v>
      </c>
      <c r="O1331" s="74">
        <v>0</v>
      </c>
      <c r="P1331" s="175">
        <f t="shared" si="26"/>
        <v>78512.370000000112</v>
      </c>
    </row>
    <row r="1332" spans="1:16" ht="14.25" hidden="1" customHeight="1" outlineLevel="1">
      <c r="A1332" s="64" t="s">
        <v>1</v>
      </c>
      <c r="B1332" s="163" t="s">
        <v>662</v>
      </c>
      <c r="C1332" s="174" t="s">
        <v>647</v>
      </c>
      <c r="D1332" s="68">
        <v>45868</v>
      </c>
      <c r="E1332" s="66">
        <f t="shared" si="23"/>
        <v>7</v>
      </c>
      <c r="F1332" s="66">
        <f t="shared" si="24"/>
        <v>2025</v>
      </c>
      <c r="G1332" s="67">
        <f t="shared" si="25"/>
        <v>45839</v>
      </c>
      <c r="H1332" s="26" t="s">
        <v>138</v>
      </c>
      <c r="I1332" s="66" t="s">
        <v>139</v>
      </c>
      <c r="J1332" s="69" t="s">
        <v>27</v>
      </c>
      <c r="K1332" s="69" t="s">
        <v>137</v>
      </c>
      <c r="L1332" s="69" t="s">
        <v>664</v>
      </c>
      <c r="M1332" s="69" t="s">
        <v>604</v>
      </c>
      <c r="N1332" s="71">
        <v>0.04</v>
      </c>
      <c r="O1332" s="74">
        <v>0</v>
      </c>
      <c r="P1332" s="175">
        <f t="shared" si="26"/>
        <v>78512.410000000105</v>
      </c>
    </row>
    <row r="1333" spans="1:16" ht="14.25" hidden="1" customHeight="1" outlineLevel="1">
      <c r="A1333" s="64" t="s">
        <v>1</v>
      </c>
      <c r="B1333" s="163" t="s">
        <v>662</v>
      </c>
      <c r="C1333" s="174" t="s">
        <v>647</v>
      </c>
      <c r="D1333" s="68">
        <v>45868</v>
      </c>
      <c r="E1333" s="66">
        <f t="shared" si="23"/>
        <v>7</v>
      </c>
      <c r="F1333" s="66">
        <f t="shared" si="24"/>
        <v>2025</v>
      </c>
      <c r="G1333" s="67">
        <f t="shared" si="25"/>
        <v>45839</v>
      </c>
      <c r="H1333" s="26" t="s">
        <v>55</v>
      </c>
      <c r="I1333" s="66" t="s">
        <v>1251</v>
      </c>
      <c r="J1333" s="69" t="s">
        <v>27</v>
      </c>
      <c r="K1333" s="69"/>
      <c r="L1333" s="69" t="s">
        <v>666</v>
      </c>
      <c r="M1333" s="69" t="s">
        <v>28</v>
      </c>
      <c r="N1333" s="71">
        <v>0</v>
      </c>
      <c r="O1333" s="74">
        <v>2918</v>
      </c>
      <c r="P1333" s="175">
        <f t="shared" si="26"/>
        <v>75594.410000000105</v>
      </c>
    </row>
    <row r="1334" spans="1:16" ht="14.25" hidden="1" customHeight="1" outlineLevel="1">
      <c r="A1334" s="64" t="s">
        <v>1</v>
      </c>
      <c r="B1334" s="163" t="s">
        <v>662</v>
      </c>
      <c r="C1334" s="174" t="s">
        <v>647</v>
      </c>
      <c r="D1334" s="68">
        <v>45868</v>
      </c>
      <c r="E1334" s="66">
        <f t="shared" si="23"/>
        <v>7</v>
      </c>
      <c r="F1334" s="66">
        <f t="shared" si="24"/>
        <v>2025</v>
      </c>
      <c r="G1334" s="67">
        <f t="shared" si="25"/>
        <v>45839</v>
      </c>
      <c r="H1334" s="26" t="s">
        <v>43</v>
      </c>
      <c r="I1334" s="66" t="s">
        <v>336</v>
      </c>
      <c r="J1334" s="69" t="s">
        <v>27</v>
      </c>
      <c r="K1334" s="69" t="s">
        <v>137</v>
      </c>
      <c r="L1334" s="69" t="s">
        <v>666</v>
      </c>
      <c r="M1334" s="69" t="s">
        <v>28</v>
      </c>
      <c r="N1334" s="71">
        <v>0</v>
      </c>
      <c r="O1334" s="74">
        <v>3186</v>
      </c>
      <c r="P1334" s="175">
        <f t="shared" si="26"/>
        <v>72408.410000000105</v>
      </c>
    </row>
    <row r="1335" spans="1:16" ht="14.25" hidden="1" customHeight="1" outlineLevel="1">
      <c r="A1335" s="64" t="s">
        <v>1</v>
      </c>
      <c r="B1335" s="163" t="s">
        <v>662</v>
      </c>
      <c r="C1335" s="174" t="s">
        <v>647</v>
      </c>
      <c r="D1335" s="68">
        <v>45868</v>
      </c>
      <c r="E1335" s="66">
        <f t="shared" si="23"/>
        <v>7</v>
      </c>
      <c r="F1335" s="66">
        <f t="shared" si="24"/>
        <v>2025</v>
      </c>
      <c r="G1335" s="67">
        <f t="shared" si="25"/>
        <v>45839</v>
      </c>
      <c r="H1335" s="26" t="s">
        <v>43</v>
      </c>
      <c r="I1335" s="66" t="s">
        <v>686</v>
      </c>
      <c r="J1335" s="69" t="s">
        <v>27</v>
      </c>
      <c r="K1335" s="69" t="s">
        <v>137</v>
      </c>
      <c r="L1335" s="69" t="s">
        <v>666</v>
      </c>
      <c r="M1335" s="69" t="s">
        <v>28</v>
      </c>
      <c r="N1335" s="71">
        <v>0</v>
      </c>
      <c r="O1335" s="74">
        <v>5903.75</v>
      </c>
      <c r="P1335" s="175">
        <f t="shared" si="26"/>
        <v>66504.660000000105</v>
      </c>
    </row>
    <row r="1336" spans="1:16" ht="14.25" hidden="1" customHeight="1" outlineLevel="1">
      <c r="A1336" s="64" t="s">
        <v>1</v>
      </c>
      <c r="B1336" s="163" t="s">
        <v>662</v>
      </c>
      <c r="C1336" s="174" t="s">
        <v>647</v>
      </c>
      <c r="D1336" s="68">
        <v>45868</v>
      </c>
      <c r="E1336" s="66">
        <f t="shared" si="23"/>
        <v>7</v>
      </c>
      <c r="F1336" s="66">
        <f t="shared" si="24"/>
        <v>2025</v>
      </c>
      <c r="G1336" s="67">
        <f t="shared" si="25"/>
        <v>45839</v>
      </c>
      <c r="H1336" s="26" t="s">
        <v>43</v>
      </c>
      <c r="I1336" s="66" t="s">
        <v>829</v>
      </c>
      <c r="J1336" s="69" t="s">
        <v>27</v>
      </c>
      <c r="K1336" s="69" t="s">
        <v>885</v>
      </c>
      <c r="L1336" s="69" t="s">
        <v>666</v>
      </c>
      <c r="M1336" s="69" t="s">
        <v>28</v>
      </c>
      <c r="N1336" s="71">
        <v>0</v>
      </c>
      <c r="O1336" s="74">
        <v>3711.04</v>
      </c>
      <c r="P1336" s="175">
        <f t="shared" si="26"/>
        <v>62793.620000000104</v>
      </c>
    </row>
    <row r="1337" spans="1:16" ht="14.25" hidden="1" customHeight="1" outlineLevel="1">
      <c r="A1337" s="64" t="s">
        <v>1</v>
      </c>
      <c r="B1337" s="163" t="s">
        <v>662</v>
      </c>
      <c r="C1337" s="174" t="s">
        <v>647</v>
      </c>
      <c r="D1337" s="68">
        <v>45868</v>
      </c>
      <c r="E1337" s="66">
        <f t="shared" si="23"/>
        <v>7</v>
      </c>
      <c r="F1337" s="66">
        <f t="shared" si="24"/>
        <v>2025</v>
      </c>
      <c r="G1337" s="67">
        <f t="shared" si="25"/>
        <v>45839</v>
      </c>
      <c r="H1337" s="26" t="s">
        <v>43</v>
      </c>
      <c r="I1337" s="66" t="s">
        <v>291</v>
      </c>
      <c r="J1337" s="69" t="s">
        <v>27</v>
      </c>
      <c r="K1337" s="69" t="s">
        <v>1029</v>
      </c>
      <c r="L1337" s="69" t="s">
        <v>666</v>
      </c>
      <c r="M1337" s="69" t="s">
        <v>28</v>
      </c>
      <c r="N1337" s="71">
        <v>0</v>
      </c>
      <c r="O1337" s="74">
        <v>3115.66</v>
      </c>
      <c r="P1337" s="175">
        <f t="shared" si="26"/>
        <v>59677.960000000108</v>
      </c>
    </row>
    <row r="1338" spans="1:16" ht="14.25" hidden="1" customHeight="1" outlineLevel="1">
      <c r="A1338" s="64" t="s">
        <v>1</v>
      </c>
      <c r="B1338" s="163" t="s">
        <v>662</v>
      </c>
      <c r="C1338" s="174" t="s">
        <v>647</v>
      </c>
      <c r="D1338" s="68">
        <v>45868</v>
      </c>
      <c r="E1338" s="66">
        <f t="shared" si="23"/>
        <v>7</v>
      </c>
      <c r="F1338" s="66">
        <f t="shared" si="24"/>
        <v>2025</v>
      </c>
      <c r="G1338" s="67">
        <f t="shared" si="25"/>
        <v>45839</v>
      </c>
      <c r="H1338" s="26" t="s">
        <v>102</v>
      </c>
      <c r="I1338" s="66" t="s">
        <v>682</v>
      </c>
      <c r="J1338" s="69" t="s">
        <v>27</v>
      </c>
      <c r="K1338" s="69" t="s">
        <v>137</v>
      </c>
      <c r="L1338" s="69" t="s">
        <v>666</v>
      </c>
      <c r="M1338" s="69" t="s">
        <v>28</v>
      </c>
      <c r="N1338" s="71">
        <v>0</v>
      </c>
      <c r="O1338" s="74">
        <v>13.35</v>
      </c>
      <c r="P1338" s="175">
        <f t="shared" si="26"/>
        <v>59664.61000000011</v>
      </c>
    </row>
    <row r="1339" spans="1:16" ht="14.25" hidden="1" customHeight="1" outlineLevel="1">
      <c r="A1339" s="64" t="s">
        <v>1</v>
      </c>
      <c r="B1339" s="163" t="s">
        <v>662</v>
      </c>
      <c r="C1339" s="174" t="s">
        <v>647</v>
      </c>
      <c r="D1339" s="68">
        <v>45868</v>
      </c>
      <c r="E1339" s="66">
        <f t="shared" si="23"/>
        <v>7</v>
      </c>
      <c r="F1339" s="66">
        <f t="shared" si="24"/>
        <v>2025</v>
      </c>
      <c r="G1339" s="67">
        <f t="shared" si="25"/>
        <v>45839</v>
      </c>
      <c r="H1339" s="26" t="s">
        <v>43</v>
      </c>
      <c r="I1339" s="66" t="s">
        <v>1252</v>
      </c>
      <c r="J1339" s="69" t="s">
        <v>27</v>
      </c>
      <c r="K1339" s="69" t="s">
        <v>1029</v>
      </c>
      <c r="L1339" s="69" t="s">
        <v>666</v>
      </c>
      <c r="M1339" s="69" t="s">
        <v>28</v>
      </c>
      <c r="N1339" s="71">
        <v>0</v>
      </c>
      <c r="O1339" s="74">
        <v>3303.85</v>
      </c>
      <c r="P1339" s="175">
        <f t="shared" si="26"/>
        <v>56360.760000000111</v>
      </c>
    </row>
    <row r="1340" spans="1:16" ht="14.25" hidden="1" customHeight="1" outlineLevel="1">
      <c r="A1340" s="64" t="s">
        <v>1</v>
      </c>
      <c r="B1340" s="163" t="s">
        <v>662</v>
      </c>
      <c r="C1340" s="174" t="s">
        <v>647</v>
      </c>
      <c r="D1340" s="68">
        <v>45868</v>
      </c>
      <c r="E1340" s="66">
        <f t="shared" si="23"/>
        <v>7</v>
      </c>
      <c r="F1340" s="66">
        <f t="shared" si="24"/>
        <v>2025</v>
      </c>
      <c r="G1340" s="67">
        <f t="shared" si="25"/>
        <v>45839</v>
      </c>
      <c r="H1340" s="26" t="s">
        <v>43</v>
      </c>
      <c r="I1340" s="66" t="s">
        <v>1253</v>
      </c>
      <c r="J1340" s="69" t="s">
        <v>27</v>
      </c>
      <c r="K1340" s="69" t="s">
        <v>1029</v>
      </c>
      <c r="L1340" s="69" t="s">
        <v>666</v>
      </c>
      <c r="M1340" s="69" t="s">
        <v>28</v>
      </c>
      <c r="N1340" s="71">
        <v>0</v>
      </c>
      <c r="O1340" s="74">
        <v>2000</v>
      </c>
      <c r="P1340" s="175">
        <f t="shared" si="26"/>
        <v>54360.760000000111</v>
      </c>
    </row>
    <row r="1341" spans="1:16" ht="14.25" hidden="1" customHeight="1" outlineLevel="1">
      <c r="A1341" s="64" t="s">
        <v>1</v>
      </c>
      <c r="B1341" s="163" t="s">
        <v>662</v>
      </c>
      <c r="C1341" s="174" t="s">
        <v>647</v>
      </c>
      <c r="D1341" s="68">
        <v>45868</v>
      </c>
      <c r="E1341" s="66">
        <f t="shared" si="23"/>
        <v>7</v>
      </c>
      <c r="F1341" s="66">
        <f t="shared" si="24"/>
        <v>2025</v>
      </c>
      <c r="G1341" s="67">
        <f t="shared" si="25"/>
        <v>45839</v>
      </c>
      <c r="H1341" s="26" t="s">
        <v>43</v>
      </c>
      <c r="I1341" s="66" t="s">
        <v>1254</v>
      </c>
      <c r="J1341" s="69" t="s">
        <v>27</v>
      </c>
      <c r="K1341" s="69" t="s">
        <v>885</v>
      </c>
      <c r="L1341" s="69" t="s">
        <v>666</v>
      </c>
      <c r="M1341" s="69" t="s">
        <v>28</v>
      </c>
      <c r="N1341" s="71">
        <v>0</v>
      </c>
      <c r="O1341" s="74">
        <v>2700</v>
      </c>
      <c r="P1341" s="175">
        <f t="shared" si="26"/>
        <v>51660.760000000111</v>
      </c>
    </row>
    <row r="1342" spans="1:16" ht="14.25" hidden="1" customHeight="1" outlineLevel="1">
      <c r="A1342" s="64" t="s">
        <v>1</v>
      </c>
      <c r="B1342" s="163" t="s">
        <v>662</v>
      </c>
      <c r="C1342" s="174" t="s">
        <v>647</v>
      </c>
      <c r="D1342" s="68">
        <v>45868</v>
      </c>
      <c r="E1342" s="66">
        <f t="shared" si="23"/>
        <v>7</v>
      </c>
      <c r="F1342" s="66">
        <f t="shared" si="24"/>
        <v>2025</v>
      </c>
      <c r="G1342" s="67">
        <f t="shared" si="25"/>
        <v>45839</v>
      </c>
      <c r="H1342" s="26" t="s">
        <v>43</v>
      </c>
      <c r="I1342" s="66" t="s">
        <v>1255</v>
      </c>
      <c r="J1342" s="69" t="s">
        <v>27</v>
      </c>
      <c r="K1342" s="69" t="s">
        <v>1029</v>
      </c>
      <c r="L1342" s="69" t="s">
        <v>666</v>
      </c>
      <c r="M1342" s="69" t="s">
        <v>28</v>
      </c>
      <c r="N1342" s="71">
        <v>0</v>
      </c>
      <c r="O1342" s="74">
        <v>5000</v>
      </c>
      <c r="P1342" s="175">
        <f t="shared" si="26"/>
        <v>46660.760000000111</v>
      </c>
    </row>
    <row r="1343" spans="1:16" ht="14.25" hidden="1" customHeight="1" outlineLevel="1">
      <c r="A1343" s="64" t="s">
        <v>1</v>
      </c>
      <c r="B1343" s="163" t="s">
        <v>662</v>
      </c>
      <c r="C1343" s="174" t="s">
        <v>647</v>
      </c>
      <c r="D1343" s="68">
        <v>45869</v>
      </c>
      <c r="E1343" s="66">
        <f t="shared" si="23"/>
        <v>7</v>
      </c>
      <c r="F1343" s="66">
        <f t="shared" si="24"/>
        <v>2025</v>
      </c>
      <c r="G1343" s="67">
        <f t="shared" si="25"/>
        <v>45839</v>
      </c>
      <c r="H1343" s="26" t="s">
        <v>142</v>
      </c>
      <c r="I1343" s="66" t="s">
        <v>713</v>
      </c>
      <c r="J1343" s="69" t="s">
        <v>27</v>
      </c>
      <c r="K1343" s="69" t="s">
        <v>137</v>
      </c>
      <c r="L1343" s="69" t="s">
        <v>664</v>
      </c>
      <c r="M1343" s="69" t="s">
        <v>604</v>
      </c>
      <c r="N1343" s="71">
        <v>1212</v>
      </c>
      <c r="O1343" s="74">
        <v>0</v>
      </c>
      <c r="P1343" s="175">
        <f t="shared" si="26"/>
        <v>47872.760000000111</v>
      </c>
    </row>
    <row r="1344" spans="1:16" ht="14.25" hidden="1" customHeight="1" outlineLevel="1">
      <c r="A1344" s="64" t="s">
        <v>1</v>
      </c>
      <c r="B1344" s="163" t="s">
        <v>662</v>
      </c>
      <c r="C1344" s="174" t="s">
        <v>647</v>
      </c>
      <c r="D1344" s="68">
        <v>45869</v>
      </c>
      <c r="E1344" s="66">
        <f t="shared" si="23"/>
        <v>7</v>
      </c>
      <c r="F1344" s="66">
        <f t="shared" si="24"/>
        <v>2025</v>
      </c>
      <c r="G1344" s="67">
        <f t="shared" si="25"/>
        <v>45839</v>
      </c>
      <c r="H1344" s="26" t="s">
        <v>142</v>
      </c>
      <c r="I1344" s="66" t="s">
        <v>713</v>
      </c>
      <c r="J1344" s="69" t="s">
        <v>27</v>
      </c>
      <c r="K1344" s="69" t="s">
        <v>137</v>
      </c>
      <c r="L1344" s="69" t="s">
        <v>664</v>
      </c>
      <c r="M1344" s="69" t="s">
        <v>604</v>
      </c>
      <c r="N1344" s="71">
        <v>1320</v>
      </c>
      <c r="O1344" s="74">
        <v>0</v>
      </c>
      <c r="P1344" s="175">
        <f t="shared" si="26"/>
        <v>49192.760000000111</v>
      </c>
    </row>
    <row r="1345" spans="1:16" ht="14.25" hidden="1" customHeight="1" outlineLevel="1">
      <c r="A1345" s="64" t="s">
        <v>1</v>
      </c>
      <c r="B1345" s="163" t="s">
        <v>662</v>
      </c>
      <c r="C1345" s="174" t="s">
        <v>647</v>
      </c>
      <c r="D1345" s="68">
        <v>45869</v>
      </c>
      <c r="E1345" s="66">
        <f t="shared" si="23"/>
        <v>7</v>
      </c>
      <c r="F1345" s="66">
        <f t="shared" si="24"/>
        <v>2025</v>
      </c>
      <c r="G1345" s="67">
        <f t="shared" si="25"/>
        <v>45839</v>
      </c>
      <c r="H1345" s="26" t="s">
        <v>138</v>
      </c>
      <c r="I1345" s="66" t="s">
        <v>139</v>
      </c>
      <c r="J1345" s="69" t="s">
        <v>27</v>
      </c>
      <c r="K1345" s="69" t="s">
        <v>137</v>
      </c>
      <c r="L1345" s="69" t="s">
        <v>664</v>
      </c>
      <c r="M1345" s="69" t="s">
        <v>604</v>
      </c>
      <c r="N1345" s="71">
        <v>0.01</v>
      </c>
      <c r="O1345" s="74">
        <v>0</v>
      </c>
      <c r="P1345" s="175">
        <f t="shared" si="26"/>
        <v>49192.770000000113</v>
      </c>
    </row>
    <row r="1346" spans="1:16" ht="14.25" hidden="1" customHeight="1" outlineLevel="1">
      <c r="A1346" s="64" t="s">
        <v>1</v>
      </c>
      <c r="B1346" s="163" t="s">
        <v>662</v>
      </c>
      <c r="C1346" s="174" t="s">
        <v>647</v>
      </c>
      <c r="D1346" s="68">
        <v>45869</v>
      </c>
      <c r="E1346" s="66">
        <f t="shared" si="23"/>
        <v>7</v>
      </c>
      <c r="F1346" s="66">
        <f t="shared" si="24"/>
        <v>2025</v>
      </c>
      <c r="G1346" s="67">
        <f t="shared" si="25"/>
        <v>45839</v>
      </c>
      <c r="H1346" s="26" t="s">
        <v>582</v>
      </c>
      <c r="I1346" s="66" t="s">
        <v>560</v>
      </c>
      <c r="J1346" s="69" t="s">
        <v>27</v>
      </c>
      <c r="K1346" s="69"/>
      <c r="L1346" s="69" t="s">
        <v>666</v>
      </c>
      <c r="M1346" s="69" t="s">
        <v>28</v>
      </c>
      <c r="N1346" s="71">
        <v>0</v>
      </c>
      <c r="O1346" s="74">
        <v>232.37</v>
      </c>
      <c r="P1346" s="175">
        <f t="shared" si="26"/>
        <v>48960.400000000111</v>
      </c>
    </row>
    <row r="1347" spans="1:16" ht="14.25" hidden="1" customHeight="1" outlineLevel="1">
      <c r="A1347" s="64" t="s">
        <v>1</v>
      </c>
      <c r="B1347" s="163" t="s">
        <v>662</v>
      </c>
      <c r="C1347" s="174" t="s">
        <v>647</v>
      </c>
      <c r="D1347" s="68">
        <v>45869</v>
      </c>
      <c r="E1347" s="66">
        <f t="shared" si="23"/>
        <v>7</v>
      </c>
      <c r="F1347" s="66">
        <f t="shared" si="24"/>
        <v>2025</v>
      </c>
      <c r="G1347" s="67">
        <f t="shared" si="25"/>
        <v>45839</v>
      </c>
      <c r="H1347" s="26" t="s">
        <v>54</v>
      </c>
      <c r="I1347" s="66" t="s">
        <v>713</v>
      </c>
      <c r="J1347" s="69" t="s">
        <v>27</v>
      </c>
      <c r="K1347" s="69" t="s">
        <v>137</v>
      </c>
      <c r="L1347" s="69" t="s">
        <v>666</v>
      </c>
      <c r="M1347" s="69" t="s">
        <v>28</v>
      </c>
      <c r="N1347" s="71">
        <v>0</v>
      </c>
      <c r="O1347" s="74">
        <v>1518</v>
      </c>
      <c r="P1347" s="175">
        <f t="shared" si="26"/>
        <v>47442.400000000111</v>
      </c>
    </row>
    <row r="1348" spans="1:16" ht="14.25" hidden="1" customHeight="1" outlineLevel="1">
      <c r="A1348" s="64" t="s">
        <v>1</v>
      </c>
      <c r="B1348" s="163" t="s">
        <v>662</v>
      </c>
      <c r="C1348" s="174" t="s">
        <v>647</v>
      </c>
      <c r="D1348" s="68">
        <v>45869</v>
      </c>
      <c r="E1348" s="66">
        <f t="shared" si="23"/>
        <v>7</v>
      </c>
      <c r="F1348" s="66">
        <f t="shared" si="24"/>
        <v>2025</v>
      </c>
      <c r="G1348" s="67">
        <f t="shared" si="25"/>
        <v>45839</v>
      </c>
      <c r="H1348" s="26" t="s">
        <v>54</v>
      </c>
      <c r="I1348" s="66" t="s">
        <v>713</v>
      </c>
      <c r="J1348" s="69" t="s">
        <v>27</v>
      </c>
      <c r="K1348" s="69" t="s">
        <v>137</v>
      </c>
      <c r="L1348" s="69" t="s">
        <v>666</v>
      </c>
      <c r="M1348" s="69" t="s">
        <v>28</v>
      </c>
      <c r="N1348" s="71">
        <v>0</v>
      </c>
      <c r="O1348" s="74">
        <v>1518</v>
      </c>
      <c r="P1348" s="175">
        <f t="shared" si="26"/>
        <v>45924.400000000111</v>
      </c>
    </row>
    <row r="1349" spans="1:16" ht="14.25" hidden="1" customHeight="1" outlineLevel="1">
      <c r="A1349" s="64" t="s">
        <v>1</v>
      </c>
      <c r="B1349" s="163" t="s">
        <v>662</v>
      </c>
      <c r="C1349" s="174" t="s">
        <v>647</v>
      </c>
      <c r="D1349" s="68">
        <v>45869</v>
      </c>
      <c r="E1349" s="66">
        <f t="shared" si="23"/>
        <v>7</v>
      </c>
      <c r="F1349" s="66">
        <f t="shared" si="24"/>
        <v>2025</v>
      </c>
      <c r="G1349" s="67">
        <f t="shared" si="25"/>
        <v>45839</v>
      </c>
      <c r="H1349" s="26" t="s">
        <v>54</v>
      </c>
      <c r="I1349" s="66" t="s">
        <v>713</v>
      </c>
      <c r="J1349" s="69" t="s">
        <v>27</v>
      </c>
      <c r="K1349" s="69" t="s">
        <v>137</v>
      </c>
      <c r="L1349" s="69" t="s">
        <v>666</v>
      </c>
      <c r="M1349" s="69" t="s">
        <v>28</v>
      </c>
      <c r="N1349" s="71">
        <v>0</v>
      </c>
      <c r="O1349" s="74">
        <v>151.80000000000001</v>
      </c>
      <c r="P1349" s="175">
        <f t="shared" si="26"/>
        <v>45772.600000000108</v>
      </c>
    </row>
    <row r="1350" spans="1:16" ht="14.25" hidden="1" customHeight="1" outlineLevel="1">
      <c r="A1350" s="64" t="s">
        <v>1</v>
      </c>
      <c r="B1350" s="163" t="s">
        <v>662</v>
      </c>
      <c r="C1350" s="174" t="s">
        <v>647</v>
      </c>
      <c r="D1350" s="68">
        <v>45869</v>
      </c>
      <c r="E1350" s="66">
        <f t="shared" si="23"/>
        <v>7</v>
      </c>
      <c r="F1350" s="66">
        <f t="shared" si="24"/>
        <v>2025</v>
      </c>
      <c r="G1350" s="67">
        <f t="shared" si="25"/>
        <v>45839</v>
      </c>
      <c r="H1350" s="26" t="s">
        <v>102</v>
      </c>
      <c r="I1350" s="66" t="s">
        <v>129</v>
      </c>
      <c r="J1350" s="69" t="s">
        <v>27</v>
      </c>
      <c r="K1350" s="69" t="s">
        <v>137</v>
      </c>
      <c r="L1350" s="69" t="s">
        <v>666</v>
      </c>
      <c r="M1350" s="69" t="s">
        <v>28</v>
      </c>
      <c r="N1350" s="71">
        <v>0</v>
      </c>
      <c r="O1350" s="74">
        <v>1.75</v>
      </c>
      <c r="P1350" s="175">
        <f t="shared" si="26"/>
        <v>45770.850000000108</v>
      </c>
    </row>
    <row r="1351" spans="1:16" ht="14.25" hidden="1" customHeight="1" outlineLevel="1">
      <c r="A1351" s="64" t="s">
        <v>1</v>
      </c>
      <c r="B1351" s="163" t="s">
        <v>662</v>
      </c>
      <c r="C1351" s="174" t="s">
        <v>647</v>
      </c>
      <c r="D1351" s="68">
        <v>45869</v>
      </c>
      <c r="E1351" s="66">
        <f t="shared" si="23"/>
        <v>7</v>
      </c>
      <c r="F1351" s="66">
        <f t="shared" si="24"/>
        <v>2025</v>
      </c>
      <c r="G1351" s="67">
        <f t="shared" si="25"/>
        <v>45839</v>
      </c>
      <c r="H1351" s="26" t="s">
        <v>102</v>
      </c>
      <c r="I1351" s="66" t="s">
        <v>129</v>
      </c>
      <c r="J1351" s="69" t="s">
        <v>27</v>
      </c>
      <c r="K1351" s="69" t="s">
        <v>137</v>
      </c>
      <c r="L1351" s="69" t="s">
        <v>666</v>
      </c>
      <c r="M1351" s="69" t="s">
        <v>28</v>
      </c>
      <c r="N1351" s="71">
        <v>0</v>
      </c>
      <c r="O1351" s="74">
        <v>9.8000000000000007</v>
      </c>
      <c r="P1351" s="175">
        <f t="shared" si="26"/>
        <v>45761.050000000105</v>
      </c>
    </row>
    <row r="1352" spans="1:16" ht="14.25" hidden="1" customHeight="1" outlineLevel="1">
      <c r="A1352" s="64" t="s">
        <v>1</v>
      </c>
      <c r="B1352" s="163" t="s">
        <v>662</v>
      </c>
      <c r="C1352" s="174" t="s">
        <v>647</v>
      </c>
      <c r="D1352" s="68">
        <v>45870</v>
      </c>
      <c r="E1352" s="66">
        <f t="shared" si="23"/>
        <v>8</v>
      </c>
      <c r="F1352" s="66">
        <f t="shared" si="24"/>
        <v>2025</v>
      </c>
      <c r="G1352" s="67">
        <f t="shared" si="25"/>
        <v>45870</v>
      </c>
      <c r="H1352" s="26" t="s">
        <v>102</v>
      </c>
      <c r="I1352" s="66" t="s">
        <v>129</v>
      </c>
      <c r="J1352" s="69"/>
      <c r="K1352" s="69"/>
      <c r="L1352" s="69" t="s">
        <v>666</v>
      </c>
      <c r="M1352" s="69" t="s">
        <v>28</v>
      </c>
      <c r="N1352" s="71">
        <v>0</v>
      </c>
      <c r="O1352" s="74">
        <v>9.8000000000000007</v>
      </c>
      <c r="P1352" s="175">
        <f t="shared" si="26"/>
        <v>45751.250000000102</v>
      </c>
    </row>
    <row r="1353" spans="1:16" ht="14.25" hidden="1" customHeight="1" outlineLevel="1">
      <c r="A1353" s="64" t="s">
        <v>1</v>
      </c>
      <c r="B1353" s="163" t="s">
        <v>662</v>
      </c>
      <c r="C1353" s="174" t="s">
        <v>647</v>
      </c>
      <c r="D1353" s="68">
        <v>45870</v>
      </c>
      <c r="E1353" s="66">
        <f t="shared" si="23"/>
        <v>8</v>
      </c>
      <c r="F1353" s="66">
        <f t="shared" si="24"/>
        <v>2025</v>
      </c>
      <c r="G1353" s="67">
        <f t="shared" si="25"/>
        <v>45870</v>
      </c>
      <c r="H1353" s="26" t="s">
        <v>102</v>
      </c>
      <c r="I1353" s="66" t="s">
        <v>129</v>
      </c>
      <c r="J1353" s="69"/>
      <c r="K1353" s="69"/>
      <c r="L1353" s="69" t="s">
        <v>666</v>
      </c>
      <c r="M1353" s="69" t="s">
        <v>28</v>
      </c>
      <c r="N1353" s="71">
        <v>0</v>
      </c>
      <c r="O1353" s="74">
        <v>9.8000000000000007</v>
      </c>
      <c r="P1353" s="175">
        <f t="shared" si="26"/>
        <v>45741.450000000099</v>
      </c>
    </row>
    <row r="1354" spans="1:16" ht="14.25" hidden="1" customHeight="1" outlineLevel="1">
      <c r="A1354" s="64" t="s">
        <v>1</v>
      </c>
      <c r="B1354" s="163" t="s">
        <v>662</v>
      </c>
      <c r="C1354" s="174" t="s">
        <v>647</v>
      </c>
      <c r="D1354" s="68">
        <v>45870</v>
      </c>
      <c r="E1354" s="66">
        <f t="shared" si="23"/>
        <v>8</v>
      </c>
      <c r="F1354" s="66">
        <f t="shared" si="24"/>
        <v>2025</v>
      </c>
      <c r="G1354" s="67">
        <f t="shared" si="25"/>
        <v>45870</v>
      </c>
      <c r="H1354" s="26" t="s">
        <v>102</v>
      </c>
      <c r="I1354" s="66" t="s">
        <v>129</v>
      </c>
      <c r="J1354" s="69"/>
      <c r="K1354" s="69"/>
      <c r="L1354" s="69" t="s">
        <v>666</v>
      </c>
      <c r="M1354" s="69" t="s">
        <v>28</v>
      </c>
      <c r="N1354" s="71">
        <v>0</v>
      </c>
      <c r="O1354" s="74">
        <v>9.8000000000000007</v>
      </c>
      <c r="P1354" s="175">
        <f t="shared" si="26"/>
        <v>45731.650000000096</v>
      </c>
    </row>
    <row r="1355" spans="1:16" ht="14.25" hidden="1" customHeight="1" outlineLevel="1">
      <c r="A1355" s="64" t="s">
        <v>1</v>
      </c>
      <c r="B1355" s="163" t="s">
        <v>662</v>
      </c>
      <c r="C1355" s="174" t="s">
        <v>647</v>
      </c>
      <c r="D1355" s="68">
        <v>45870</v>
      </c>
      <c r="E1355" s="66">
        <f t="shared" si="23"/>
        <v>8</v>
      </c>
      <c r="F1355" s="66">
        <f t="shared" si="24"/>
        <v>2025</v>
      </c>
      <c r="G1355" s="67">
        <f t="shared" si="25"/>
        <v>45870</v>
      </c>
      <c r="H1355" s="26" t="s">
        <v>102</v>
      </c>
      <c r="I1355" s="66" t="s">
        <v>129</v>
      </c>
      <c r="J1355" s="69"/>
      <c r="K1355" s="69"/>
      <c r="L1355" s="69" t="s">
        <v>666</v>
      </c>
      <c r="M1355" s="69" t="s">
        <v>28</v>
      </c>
      <c r="N1355" s="71">
        <v>0</v>
      </c>
      <c r="O1355" s="74">
        <v>9.8000000000000007</v>
      </c>
      <c r="P1355" s="175">
        <f t="shared" si="26"/>
        <v>45721.850000000093</v>
      </c>
    </row>
    <row r="1356" spans="1:16" ht="14.25" hidden="1" customHeight="1" outlineLevel="1">
      <c r="A1356" s="64" t="s">
        <v>1</v>
      </c>
      <c r="B1356" s="163" t="s">
        <v>662</v>
      </c>
      <c r="C1356" s="174" t="s">
        <v>647</v>
      </c>
      <c r="D1356" s="68">
        <v>45873</v>
      </c>
      <c r="E1356" s="66">
        <f t="shared" si="23"/>
        <v>8</v>
      </c>
      <c r="F1356" s="66">
        <f t="shared" si="24"/>
        <v>2025</v>
      </c>
      <c r="G1356" s="67">
        <f t="shared" si="25"/>
        <v>45870</v>
      </c>
      <c r="H1356" s="26" t="s">
        <v>138</v>
      </c>
      <c r="I1356" s="66" t="s">
        <v>139</v>
      </c>
      <c r="J1356" s="69"/>
      <c r="K1356" s="69"/>
      <c r="L1356" s="69" t="s">
        <v>664</v>
      </c>
      <c r="M1356" s="69" t="s">
        <v>604</v>
      </c>
      <c r="N1356" s="71">
        <v>0.01</v>
      </c>
      <c r="O1356" s="74">
        <v>0</v>
      </c>
      <c r="P1356" s="175">
        <f t="shared" si="26"/>
        <v>45721.860000000095</v>
      </c>
    </row>
    <row r="1357" spans="1:16" ht="14.25" hidden="1" customHeight="1" outlineLevel="1">
      <c r="A1357" s="64" t="s">
        <v>1</v>
      </c>
      <c r="B1357" s="163" t="s">
        <v>662</v>
      </c>
      <c r="C1357" s="174" t="s">
        <v>647</v>
      </c>
      <c r="D1357" s="68">
        <v>45873</v>
      </c>
      <c r="E1357" s="66">
        <f t="shared" si="23"/>
        <v>8</v>
      </c>
      <c r="F1357" s="66">
        <f t="shared" si="24"/>
        <v>2025</v>
      </c>
      <c r="G1357" s="67">
        <f t="shared" si="25"/>
        <v>45870</v>
      </c>
      <c r="H1357" s="26" t="s">
        <v>33</v>
      </c>
      <c r="I1357" s="66" t="s">
        <v>347</v>
      </c>
      <c r="J1357" s="69"/>
      <c r="K1357" s="69"/>
      <c r="L1357" s="69" t="s">
        <v>666</v>
      </c>
      <c r="M1357" s="69" t="s">
        <v>28</v>
      </c>
      <c r="N1357" s="71">
        <v>0</v>
      </c>
      <c r="O1357" s="74">
        <v>519</v>
      </c>
      <c r="P1357" s="175">
        <f t="shared" si="26"/>
        <v>45202.860000000095</v>
      </c>
    </row>
    <row r="1358" spans="1:16" ht="14.25" customHeight="1" outlineLevel="1">
      <c r="A1358" s="64" t="s">
        <v>1</v>
      </c>
      <c r="B1358" s="163" t="s">
        <v>662</v>
      </c>
      <c r="C1358" s="174" t="s">
        <v>647</v>
      </c>
      <c r="D1358" s="68">
        <v>45874</v>
      </c>
      <c r="E1358" s="66">
        <f t="shared" si="23"/>
        <v>8</v>
      </c>
      <c r="F1358" s="66">
        <f t="shared" si="24"/>
        <v>2025</v>
      </c>
      <c r="G1358" s="67">
        <f t="shared" si="25"/>
        <v>45870</v>
      </c>
      <c r="H1358" s="26" t="s">
        <v>667</v>
      </c>
      <c r="I1358" s="66" t="s">
        <v>900</v>
      </c>
      <c r="J1358" s="69"/>
      <c r="K1358" s="69"/>
      <c r="L1358" s="69" t="s">
        <v>666</v>
      </c>
      <c r="M1358" s="69" t="s">
        <v>604</v>
      </c>
      <c r="N1358" s="71">
        <v>250.03</v>
      </c>
      <c r="O1358" s="74">
        <v>0</v>
      </c>
      <c r="P1358" s="175">
        <f t="shared" si="26"/>
        <v>45452.890000000094</v>
      </c>
    </row>
    <row r="1359" spans="1:16" ht="14.25" hidden="1" customHeight="1" outlineLevel="1">
      <c r="A1359" s="64" t="s">
        <v>1</v>
      </c>
      <c r="B1359" s="163" t="s">
        <v>662</v>
      </c>
      <c r="C1359" s="174" t="s">
        <v>647</v>
      </c>
      <c r="D1359" s="68">
        <v>45874</v>
      </c>
      <c r="E1359" s="66">
        <f t="shared" si="23"/>
        <v>8</v>
      </c>
      <c r="F1359" s="66">
        <f t="shared" si="24"/>
        <v>2025</v>
      </c>
      <c r="G1359" s="67">
        <f t="shared" si="25"/>
        <v>45870</v>
      </c>
      <c r="H1359" s="26" t="s">
        <v>138</v>
      </c>
      <c r="I1359" s="66" t="s">
        <v>139</v>
      </c>
      <c r="J1359" s="69"/>
      <c r="K1359" s="69"/>
      <c r="L1359" s="69" t="s">
        <v>664</v>
      </c>
      <c r="M1359" s="69" t="s">
        <v>604</v>
      </c>
      <c r="N1359" s="71">
        <v>0.54</v>
      </c>
      <c r="O1359" s="74">
        <v>0</v>
      </c>
      <c r="P1359" s="175">
        <f t="shared" si="26"/>
        <v>45453.430000000095</v>
      </c>
    </row>
    <row r="1360" spans="1:16" ht="14.25" hidden="1" customHeight="1" outlineLevel="1">
      <c r="A1360" s="64" t="s">
        <v>1</v>
      </c>
      <c r="B1360" s="163" t="s">
        <v>662</v>
      </c>
      <c r="C1360" s="174" t="s">
        <v>647</v>
      </c>
      <c r="D1360" s="68">
        <v>45874</v>
      </c>
      <c r="E1360" s="66">
        <f t="shared" si="23"/>
        <v>8</v>
      </c>
      <c r="F1360" s="66">
        <f t="shared" si="24"/>
        <v>2025</v>
      </c>
      <c r="G1360" s="67">
        <f t="shared" si="25"/>
        <v>45870</v>
      </c>
      <c r="H1360" s="26" t="s">
        <v>138</v>
      </c>
      <c r="I1360" s="66" t="s">
        <v>139</v>
      </c>
      <c r="J1360" s="69"/>
      <c r="K1360" s="69"/>
      <c r="L1360" s="69" t="s">
        <v>664</v>
      </c>
      <c r="M1360" s="69" t="s">
        <v>604</v>
      </c>
      <c r="N1360" s="71">
        <v>0.17</v>
      </c>
      <c r="O1360" s="74">
        <v>0</v>
      </c>
      <c r="P1360" s="175">
        <f t="shared" si="26"/>
        <v>45453.600000000093</v>
      </c>
    </row>
    <row r="1361" spans="1:16" ht="14.25" hidden="1" customHeight="1" outlineLevel="1">
      <c r="A1361" s="64" t="s">
        <v>1</v>
      </c>
      <c r="B1361" s="163" t="s">
        <v>662</v>
      </c>
      <c r="C1361" s="174" t="s">
        <v>647</v>
      </c>
      <c r="D1361" s="68">
        <v>45874</v>
      </c>
      <c r="E1361" s="66">
        <f t="shared" si="23"/>
        <v>8</v>
      </c>
      <c r="F1361" s="66">
        <f t="shared" si="24"/>
        <v>2025</v>
      </c>
      <c r="G1361" s="67">
        <f t="shared" si="25"/>
        <v>45870</v>
      </c>
      <c r="H1361" s="26" t="s">
        <v>582</v>
      </c>
      <c r="I1361" s="66" t="s">
        <v>521</v>
      </c>
      <c r="J1361" s="69"/>
      <c r="K1361" s="69"/>
      <c r="L1361" s="69" t="s">
        <v>666</v>
      </c>
      <c r="M1361" s="69" t="s">
        <v>28</v>
      </c>
      <c r="N1361" s="71">
        <v>0</v>
      </c>
      <c r="O1361" s="74">
        <v>1285</v>
      </c>
      <c r="P1361" s="175">
        <f t="shared" si="26"/>
        <v>44168.600000000093</v>
      </c>
    </row>
    <row r="1362" spans="1:16" ht="14.25" hidden="1" customHeight="1" outlineLevel="1">
      <c r="A1362" s="64" t="s">
        <v>1</v>
      </c>
      <c r="B1362" s="163" t="s">
        <v>662</v>
      </c>
      <c r="C1362" s="174" t="s">
        <v>647</v>
      </c>
      <c r="D1362" s="68">
        <v>45874</v>
      </c>
      <c r="E1362" s="66">
        <f t="shared" si="23"/>
        <v>8</v>
      </c>
      <c r="F1362" s="66">
        <f t="shared" si="24"/>
        <v>2025</v>
      </c>
      <c r="G1362" s="67">
        <f t="shared" si="25"/>
        <v>45870</v>
      </c>
      <c r="H1362" s="26" t="s">
        <v>45</v>
      </c>
      <c r="I1362" s="66" t="s">
        <v>1256</v>
      </c>
      <c r="J1362" s="69"/>
      <c r="K1362" s="69"/>
      <c r="L1362" s="69" t="s">
        <v>666</v>
      </c>
      <c r="M1362" s="69" t="s">
        <v>28</v>
      </c>
      <c r="N1362" s="71">
        <v>0</v>
      </c>
      <c r="O1362" s="74">
        <v>226.92</v>
      </c>
      <c r="P1362" s="175">
        <f t="shared" si="26"/>
        <v>43941.680000000095</v>
      </c>
    </row>
    <row r="1363" spans="1:16" ht="14.25" hidden="1" customHeight="1" outlineLevel="1">
      <c r="A1363" s="64" t="s">
        <v>1</v>
      </c>
      <c r="B1363" s="163" t="s">
        <v>662</v>
      </c>
      <c r="C1363" s="174" t="s">
        <v>647</v>
      </c>
      <c r="D1363" s="68">
        <v>45874</v>
      </c>
      <c r="E1363" s="66">
        <f t="shared" si="23"/>
        <v>8</v>
      </c>
      <c r="F1363" s="66">
        <f t="shared" si="24"/>
        <v>2025</v>
      </c>
      <c r="G1363" s="67">
        <f t="shared" si="25"/>
        <v>45870</v>
      </c>
      <c r="H1363" s="26" t="s">
        <v>676</v>
      </c>
      <c r="I1363" s="66" t="s">
        <v>677</v>
      </c>
      <c r="J1363" s="69"/>
      <c r="K1363" s="69"/>
      <c r="L1363" s="69" t="s">
        <v>666</v>
      </c>
      <c r="M1363" s="69" t="s">
        <v>28</v>
      </c>
      <c r="N1363" s="71">
        <v>0</v>
      </c>
      <c r="O1363" s="74">
        <v>380</v>
      </c>
      <c r="P1363" s="175">
        <f t="shared" si="26"/>
        <v>43561.680000000095</v>
      </c>
    </row>
    <row r="1364" spans="1:16" ht="14.25" hidden="1" customHeight="1" outlineLevel="1">
      <c r="A1364" s="64" t="s">
        <v>1</v>
      </c>
      <c r="B1364" s="163" t="s">
        <v>662</v>
      </c>
      <c r="C1364" s="174" t="s">
        <v>647</v>
      </c>
      <c r="D1364" s="68">
        <v>45874</v>
      </c>
      <c r="E1364" s="66">
        <f t="shared" si="23"/>
        <v>8</v>
      </c>
      <c r="F1364" s="66">
        <f t="shared" si="24"/>
        <v>2025</v>
      </c>
      <c r="G1364" s="67">
        <f t="shared" si="25"/>
        <v>45870</v>
      </c>
      <c r="H1364" s="26" t="s">
        <v>69</v>
      </c>
      <c r="I1364" s="66" t="s">
        <v>665</v>
      </c>
      <c r="J1364" s="69"/>
      <c r="K1364" s="69"/>
      <c r="L1364" s="69" t="s">
        <v>666</v>
      </c>
      <c r="M1364" s="69" t="s">
        <v>28</v>
      </c>
      <c r="N1364" s="71">
        <v>0</v>
      </c>
      <c r="O1364" s="74">
        <v>19200</v>
      </c>
      <c r="P1364" s="175">
        <f t="shared" si="26"/>
        <v>24361.680000000095</v>
      </c>
    </row>
    <row r="1365" spans="1:16" ht="14.25" hidden="1" customHeight="1" outlineLevel="1">
      <c r="A1365" s="64" t="s">
        <v>1</v>
      </c>
      <c r="B1365" s="163" t="s">
        <v>662</v>
      </c>
      <c r="C1365" s="174" t="s">
        <v>647</v>
      </c>
      <c r="D1365" s="68">
        <v>45874</v>
      </c>
      <c r="E1365" s="66">
        <f t="shared" si="23"/>
        <v>8</v>
      </c>
      <c r="F1365" s="66">
        <f t="shared" si="24"/>
        <v>2025</v>
      </c>
      <c r="G1365" s="67">
        <f t="shared" si="25"/>
        <v>45870</v>
      </c>
      <c r="H1365" s="26" t="s">
        <v>467</v>
      </c>
      <c r="I1365" s="66" t="s">
        <v>1257</v>
      </c>
      <c r="J1365" s="69"/>
      <c r="K1365" s="69"/>
      <c r="L1365" s="69" t="s">
        <v>666</v>
      </c>
      <c r="M1365" s="69" t="s">
        <v>28</v>
      </c>
      <c r="N1365" s="71">
        <v>0</v>
      </c>
      <c r="O1365" s="74">
        <v>400</v>
      </c>
      <c r="P1365" s="175">
        <f t="shared" si="26"/>
        <v>23961.680000000095</v>
      </c>
    </row>
    <row r="1366" spans="1:16" ht="14.25" hidden="1" customHeight="1" outlineLevel="1">
      <c r="A1366" s="64" t="s">
        <v>1</v>
      </c>
      <c r="B1366" s="163" t="s">
        <v>662</v>
      </c>
      <c r="C1366" s="174" t="s">
        <v>647</v>
      </c>
      <c r="D1366" s="68">
        <v>45874</v>
      </c>
      <c r="E1366" s="66">
        <f t="shared" si="23"/>
        <v>8</v>
      </c>
      <c r="F1366" s="66">
        <f t="shared" si="24"/>
        <v>2025</v>
      </c>
      <c r="G1366" s="67">
        <f t="shared" si="25"/>
        <v>45870</v>
      </c>
      <c r="H1366" s="26" t="s">
        <v>61</v>
      </c>
      <c r="I1366" s="66" t="s">
        <v>905</v>
      </c>
      <c r="J1366" s="69"/>
      <c r="K1366" s="69"/>
      <c r="L1366" s="69" t="s">
        <v>666</v>
      </c>
      <c r="M1366" s="69" t="s">
        <v>28</v>
      </c>
      <c r="N1366" s="71">
        <v>0</v>
      </c>
      <c r="O1366" s="74">
        <v>175.02</v>
      </c>
      <c r="P1366" s="175">
        <f t="shared" si="26"/>
        <v>23786.660000000094</v>
      </c>
    </row>
    <row r="1367" spans="1:16" ht="14.25" hidden="1" customHeight="1" outlineLevel="1">
      <c r="A1367" s="64" t="s">
        <v>1</v>
      </c>
      <c r="B1367" s="163" t="s">
        <v>662</v>
      </c>
      <c r="C1367" s="174" t="s">
        <v>647</v>
      </c>
      <c r="D1367" s="68">
        <v>45874</v>
      </c>
      <c r="E1367" s="66">
        <f t="shared" si="23"/>
        <v>8</v>
      </c>
      <c r="F1367" s="66">
        <f t="shared" si="24"/>
        <v>2025</v>
      </c>
      <c r="G1367" s="67">
        <f t="shared" si="25"/>
        <v>45870</v>
      </c>
      <c r="H1367" s="26" t="s">
        <v>61</v>
      </c>
      <c r="I1367" s="66" t="s">
        <v>905</v>
      </c>
      <c r="J1367" s="69"/>
      <c r="K1367" s="69"/>
      <c r="L1367" s="69" t="s">
        <v>666</v>
      </c>
      <c r="M1367" s="69" t="s">
        <v>28</v>
      </c>
      <c r="N1367" s="71">
        <v>0</v>
      </c>
      <c r="O1367" s="74">
        <v>104.2</v>
      </c>
      <c r="P1367" s="175">
        <f t="shared" si="26"/>
        <v>23682.460000000094</v>
      </c>
    </row>
    <row r="1368" spans="1:16" ht="14.25" hidden="1" customHeight="1" outlineLevel="1">
      <c r="A1368" s="64" t="s">
        <v>1</v>
      </c>
      <c r="B1368" s="163" t="s">
        <v>662</v>
      </c>
      <c r="C1368" s="174" t="s">
        <v>647</v>
      </c>
      <c r="D1368" s="68">
        <v>45874</v>
      </c>
      <c r="E1368" s="66">
        <f t="shared" si="23"/>
        <v>8</v>
      </c>
      <c r="F1368" s="66">
        <f t="shared" si="24"/>
        <v>2025</v>
      </c>
      <c r="G1368" s="67">
        <f t="shared" si="25"/>
        <v>45870</v>
      </c>
      <c r="H1368" s="26" t="s">
        <v>61</v>
      </c>
      <c r="I1368" s="66" t="s">
        <v>905</v>
      </c>
      <c r="J1368" s="69"/>
      <c r="K1368" s="69"/>
      <c r="L1368" s="69" t="s">
        <v>666</v>
      </c>
      <c r="M1368" s="69" t="s">
        <v>28</v>
      </c>
      <c r="N1368" s="71">
        <v>0</v>
      </c>
      <c r="O1368" s="74">
        <v>142.82</v>
      </c>
      <c r="P1368" s="175">
        <f t="shared" si="26"/>
        <v>23539.640000000094</v>
      </c>
    </row>
    <row r="1369" spans="1:16" ht="14.25" hidden="1" customHeight="1" outlineLevel="1">
      <c r="A1369" s="64" t="s">
        <v>1</v>
      </c>
      <c r="B1369" s="163" t="s">
        <v>662</v>
      </c>
      <c r="C1369" s="174" t="s">
        <v>647</v>
      </c>
      <c r="D1369" s="68">
        <v>45874</v>
      </c>
      <c r="E1369" s="66">
        <f t="shared" si="23"/>
        <v>8</v>
      </c>
      <c r="F1369" s="66">
        <f t="shared" si="24"/>
        <v>2025</v>
      </c>
      <c r="G1369" s="67">
        <f t="shared" si="25"/>
        <v>45870</v>
      </c>
      <c r="H1369" s="26" t="s">
        <v>61</v>
      </c>
      <c r="I1369" s="66" t="s">
        <v>905</v>
      </c>
      <c r="J1369" s="69"/>
      <c r="K1369" s="69"/>
      <c r="L1369" s="69" t="s">
        <v>666</v>
      </c>
      <c r="M1369" s="69" t="s">
        <v>28</v>
      </c>
      <c r="N1369" s="71">
        <v>0</v>
      </c>
      <c r="O1369" s="74">
        <v>174.01</v>
      </c>
      <c r="P1369" s="175">
        <f t="shared" si="26"/>
        <v>23365.630000000096</v>
      </c>
    </row>
    <row r="1370" spans="1:16" ht="14.25" hidden="1" customHeight="1" outlineLevel="1">
      <c r="A1370" s="64" t="s">
        <v>1</v>
      </c>
      <c r="B1370" s="163" t="s">
        <v>662</v>
      </c>
      <c r="C1370" s="174" t="s">
        <v>647</v>
      </c>
      <c r="D1370" s="68">
        <v>45875</v>
      </c>
      <c r="E1370" s="66">
        <f t="shared" si="23"/>
        <v>8</v>
      </c>
      <c r="F1370" s="66">
        <f t="shared" si="24"/>
        <v>2025</v>
      </c>
      <c r="G1370" s="67">
        <f t="shared" si="25"/>
        <v>45870</v>
      </c>
      <c r="H1370" s="26" t="s">
        <v>138</v>
      </c>
      <c r="I1370" s="66" t="s">
        <v>139</v>
      </c>
      <c r="J1370" s="69"/>
      <c r="K1370" s="69"/>
      <c r="L1370" s="69" t="s">
        <v>664</v>
      </c>
      <c r="M1370" s="69" t="s">
        <v>604</v>
      </c>
      <c r="N1370" s="71">
        <v>0.01</v>
      </c>
      <c r="O1370" s="74">
        <v>0</v>
      </c>
      <c r="P1370" s="175">
        <f t="shared" si="26"/>
        <v>23365.640000000094</v>
      </c>
    </row>
    <row r="1371" spans="1:16" ht="14.25" hidden="1" customHeight="1" outlineLevel="1">
      <c r="A1371" s="64" t="s">
        <v>1</v>
      </c>
      <c r="B1371" s="163" t="s">
        <v>662</v>
      </c>
      <c r="C1371" s="174" t="s">
        <v>647</v>
      </c>
      <c r="D1371" s="68">
        <v>45875</v>
      </c>
      <c r="E1371" s="66">
        <f t="shared" si="23"/>
        <v>8</v>
      </c>
      <c r="F1371" s="66">
        <f t="shared" si="24"/>
        <v>2025</v>
      </c>
      <c r="G1371" s="67">
        <f t="shared" si="25"/>
        <v>45870</v>
      </c>
      <c r="H1371" s="26" t="s">
        <v>467</v>
      </c>
      <c r="I1371" s="66" t="s">
        <v>1258</v>
      </c>
      <c r="J1371" s="69"/>
      <c r="K1371" s="69"/>
      <c r="L1371" s="69" t="s">
        <v>666</v>
      </c>
      <c r="M1371" s="69" t="s">
        <v>28</v>
      </c>
      <c r="N1371" s="71">
        <v>0</v>
      </c>
      <c r="O1371" s="74">
        <v>382.46</v>
      </c>
      <c r="P1371" s="175">
        <f t="shared" si="26"/>
        <v>22983.180000000095</v>
      </c>
    </row>
    <row r="1372" spans="1:16" ht="14.25" hidden="1" customHeight="1" outlineLevel="1">
      <c r="A1372" s="64" t="s">
        <v>1</v>
      </c>
      <c r="B1372" s="163" t="s">
        <v>662</v>
      </c>
      <c r="C1372" s="174" t="s">
        <v>647</v>
      </c>
      <c r="D1372" s="68">
        <v>45876</v>
      </c>
      <c r="E1372" s="66">
        <f t="shared" si="23"/>
        <v>8</v>
      </c>
      <c r="F1372" s="66">
        <f t="shared" si="24"/>
        <v>2025</v>
      </c>
      <c r="G1372" s="67">
        <f t="shared" si="25"/>
        <v>45870</v>
      </c>
      <c r="H1372" s="26" t="s">
        <v>102</v>
      </c>
      <c r="I1372" s="66" t="s">
        <v>129</v>
      </c>
      <c r="J1372" s="69"/>
      <c r="K1372" s="69"/>
      <c r="L1372" s="69" t="s">
        <v>666</v>
      </c>
      <c r="M1372" s="69" t="s">
        <v>28</v>
      </c>
      <c r="N1372" s="71">
        <v>0</v>
      </c>
      <c r="O1372" s="74">
        <v>5.8</v>
      </c>
      <c r="P1372" s="175">
        <f t="shared" si="26"/>
        <v>22977.380000000096</v>
      </c>
    </row>
    <row r="1373" spans="1:16" ht="14.25" hidden="1" customHeight="1" outlineLevel="1">
      <c r="A1373" s="64" t="s">
        <v>1</v>
      </c>
      <c r="B1373" s="163" t="s">
        <v>662</v>
      </c>
      <c r="C1373" s="174" t="s">
        <v>647</v>
      </c>
      <c r="D1373" s="68">
        <v>45877</v>
      </c>
      <c r="E1373" s="66">
        <f t="shared" si="23"/>
        <v>8</v>
      </c>
      <c r="F1373" s="66">
        <f t="shared" si="24"/>
        <v>2025</v>
      </c>
      <c r="G1373" s="67">
        <f t="shared" si="25"/>
        <v>45870</v>
      </c>
      <c r="H1373" s="26" t="s">
        <v>142</v>
      </c>
      <c r="I1373" s="66" t="s">
        <v>1216</v>
      </c>
      <c r="J1373" s="69"/>
      <c r="K1373" s="69"/>
      <c r="L1373" s="69" t="s">
        <v>664</v>
      </c>
      <c r="M1373" s="69" t="s">
        <v>604</v>
      </c>
      <c r="N1373" s="71">
        <v>510</v>
      </c>
      <c r="O1373" s="74">
        <v>0</v>
      </c>
      <c r="P1373" s="175">
        <f t="shared" si="26"/>
        <v>23487.380000000096</v>
      </c>
    </row>
    <row r="1374" spans="1:16" ht="14.25" hidden="1" customHeight="1" outlineLevel="1">
      <c r="A1374" s="64" t="s">
        <v>1</v>
      </c>
      <c r="B1374" s="163" t="s">
        <v>662</v>
      </c>
      <c r="C1374" s="174" t="s">
        <v>647</v>
      </c>
      <c r="D1374" s="68">
        <v>45877</v>
      </c>
      <c r="E1374" s="66">
        <f t="shared" si="23"/>
        <v>8</v>
      </c>
      <c r="F1374" s="66">
        <f t="shared" si="24"/>
        <v>2025</v>
      </c>
      <c r="G1374" s="67">
        <f t="shared" si="25"/>
        <v>45870</v>
      </c>
      <c r="H1374" s="26" t="s">
        <v>142</v>
      </c>
      <c r="I1374" s="66" t="s">
        <v>910</v>
      </c>
      <c r="J1374" s="69"/>
      <c r="K1374" s="69" t="s">
        <v>122</v>
      </c>
      <c r="L1374" s="69" t="s">
        <v>664</v>
      </c>
      <c r="M1374" s="69" t="s">
        <v>604</v>
      </c>
      <c r="N1374" s="71">
        <v>12157.93</v>
      </c>
      <c r="O1374" s="74">
        <v>0</v>
      </c>
      <c r="P1374" s="175">
        <f t="shared" si="26"/>
        <v>35645.3100000001</v>
      </c>
    </row>
    <row r="1375" spans="1:16" ht="14.25" hidden="1" customHeight="1" outlineLevel="1">
      <c r="A1375" s="64" t="s">
        <v>1</v>
      </c>
      <c r="B1375" s="163" t="s">
        <v>662</v>
      </c>
      <c r="C1375" s="174" t="s">
        <v>647</v>
      </c>
      <c r="D1375" s="68">
        <v>45877</v>
      </c>
      <c r="E1375" s="66">
        <f t="shared" si="23"/>
        <v>8</v>
      </c>
      <c r="F1375" s="66">
        <f t="shared" si="24"/>
        <v>2025</v>
      </c>
      <c r="G1375" s="67">
        <f t="shared" si="25"/>
        <v>45870</v>
      </c>
      <c r="H1375" s="26" t="s">
        <v>142</v>
      </c>
      <c r="I1375" s="66" t="s">
        <v>1216</v>
      </c>
      <c r="J1375" s="69"/>
      <c r="K1375" s="69"/>
      <c r="L1375" s="69" t="s">
        <v>664</v>
      </c>
      <c r="M1375" s="69" t="s">
        <v>604</v>
      </c>
      <c r="N1375" s="71">
        <v>510</v>
      </c>
      <c r="O1375" s="74">
        <v>0</v>
      </c>
      <c r="P1375" s="175">
        <f t="shared" si="26"/>
        <v>36155.3100000001</v>
      </c>
    </row>
    <row r="1376" spans="1:16" ht="14.25" hidden="1" customHeight="1" outlineLevel="1">
      <c r="A1376" s="64" t="s">
        <v>1</v>
      </c>
      <c r="B1376" s="163" t="s">
        <v>662</v>
      </c>
      <c r="C1376" s="174" t="s">
        <v>647</v>
      </c>
      <c r="D1376" s="68">
        <v>45877</v>
      </c>
      <c r="E1376" s="66">
        <f t="shared" si="23"/>
        <v>8</v>
      </c>
      <c r="F1376" s="66">
        <f t="shared" si="24"/>
        <v>2025</v>
      </c>
      <c r="G1376" s="67">
        <f t="shared" si="25"/>
        <v>45870</v>
      </c>
      <c r="H1376" s="26" t="s">
        <v>142</v>
      </c>
      <c r="I1376" s="66" t="s">
        <v>182</v>
      </c>
      <c r="J1376" s="69"/>
      <c r="K1376" s="69"/>
      <c r="L1376" s="69" t="s">
        <v>664</v>
      </c>
      <c r="M1376" s="69" t="s">
        <v>604</v>
      </c>
      <c r="N1376" s="71">
        <v>5959.9</v>
      </c>
      <c r="O1376" s="74">
        <v>0</v>
      </c>
      <c r="P1376" s="175">
        <f t="shared" si="26"/>
        <v>42115.210000000101</v>
      </c>
    </row>
    <row r="1377" spans="1:16" ht="14.25" hidden="1" customHeight="1" outlineLevel="1">
      <c r="A1377" s="64" t="s">
        <v>1</v>
      </c>
      <c r="B1377" s="163" t="s">
        <v>662</v>
      </c>
      <c r="C1377" s="174" t="s">
        <v>647</v>
      </c>
      <c r="D1377" s="68">
        <v>45877</v>
      </c>
      <c r="E1377" s="66">
        <f t="shared" si="23"/>
        <v>8</v>
      </c>
      <c r="F1377" s="66">
        <f t="shared" si="24"/>
        <v>2025</v>
      </c>
      <c r="G1377" s="67">
        <f t="shared" si="25"/>
        <v>45870</v>
      </c>
      <c r="H1377" s="26" t="s">
        <v>142</v>
      </c>
      <c r="I1377" s="66" t="s">
        <v>146</v>
      </c>
      <c r="J1377" s="69"/>
      <c r="K1377" s="69"/>
      <c r="L1377" s="69" t="s">
        <v>664</v>
      </c>
      <c r="M1377" s="69" t="s">
        <v>604</v>
      </c>
      <c r="N1377" s="71">
        <v>930.27</v>
      </c>
      <c r="O1377" s="74">
        <v>0</v>
      </c>
      <c r="P1377" s="175">
        <f t="shared" si="26"/>
        <v>43045.480000000098</v>
      </c>
    </row>
    <row r="1378" spans="1:16" ht="14.25" hidden="1" customHeight="1" outlineLevel="1">
      <c r="A1378" s="64" t="s">
        <v>1</v>
      </c>
      <c r="B1378" s="163" t="s">
        <v>662</v>
      </c>
      <c r="C1378" s="174" t="s">
        <v>647</v>
      </c>
      <c r="D1378" s="68">
        <v>45877</v>
      </c>
      <c r="E1378" s="66">
        <f t="shared" si="23"/>
        <v>8</v>
      </c>
      <c r="F1378" s="66">
        <f t="shared" si="24"/>
        <v>2025</v>
      </c>
      <c r="G1378" s="67">
        <f t="shared" si="25"/>
        <v>45870</v>
      </c>
      <c r="H1378" s="26" t="s">
        <v>142</v>
      </c>
      <c r="I1378" s="66" t="s">
        <v>146</v>
      </c>
      <c r="J1378" s="69"/>
      <c r="K1378" s="69"/>
      <c r="L1378" s="69" t="s">
        <v>664</v>
      </c>
      <c r="M1378" s="69" t="s">
        <v>604</v>
      </c>
      <c r="N1378" s="71">
        <v>646.34</v>
      </c>
      <c r="O1378" s="74">
        <v>0</v>
      </c>
      <c r="P1378" s="175">
        <f t="shared" si="26"/>
        <v>43691.820000000094</v>
      </c>
    </row>
    <row r="1379" spans="1:16" ht="14.25" hidden="1" customHeight="1" outlineLevel="1">
      <c r="A1379" s="64" t="s">
        <v>1</v>
      </c>
      <c r="B1379" s="163" t="s">
        <v>662</v>
      </c>
      <c r="C1379" s="174" t="s">
        <v>647</v>
      </c>
      <c r="D1379" s="68">
        <v>45877</v>
      </c>
      <c r="E1379" s="66">
        <f t="shared" si="23"/>
        <v>8</v>
      </c>
      <c r="F1379" s="66">
        <f t="shared" si="24"/>
        <v>2025</v>
      </c>
      <c r="G1379" s="67">
        <f t="shared" si="25"/>
        <v>45870</v>
      </c>
      <c r="H1379" s="26" t="s">
        <v>142</v>
      </c>
      <c r="I1379" s="66" t="s">
        <v>146</v>
      </c>
      <c r="J1379" s="69"/>
      <c r="K1379" s="69"/>
      <c r="L1379" s="69" t="s">
        <v>664</v>
      </c>
      <c r="M1379" s="69" t="s">
        <v>604</v>
      </c>
      <c r="N1379" s="71">
        <v>95</v>
      </c>
      <c r="O1379" s="74">
        <v>0</v>
      </c>
      <c r="P1379" s="175">
        <f t="shared" si="26"/>
        <v>43786.820000000094</v>
      </c>
    </row>
    <row r="1380" spans="1:16" ht="14.25" hidden="1" customHeight="1" outlineLevel="1">
      <c r="A1380" s="64" t="s">
        <v>1</v>
      </c>
      <c r="B1380" s="163" t="s">
        <v>662</v>
      </c>
      <c r="C1380" s="174" t="s">
        <v>647</v>
      </c>
      <c r="D1380" s="68">
        <v>45877</v>
      </c>
      <c r="E1380" s="66">
        <f t="shared" si="23"/>
        <v>8</v>
      </c>
      <c r="F1380" s="66">
        <f t="shared" si="24"/>
        <v>2025</v>
      </c>
      <c r="G1380" s="67">
        <f t="shared" si="25"/>
        <v>45870</v>
      </c>
      <c r="H1380" s="26" t="s">
        <v>142</v>
      </c>
      <c r="I1380" s="66" t="s">
        <v>146</v>
      </c>
      <c r="J1380" s="69"/>
      <c r="K1380" s="69"/>
      <c r="L1380" s="69" t="s">
        <v>664</v>
      </c>
      <c r="M1380" s="69" t="s">
        <v>604</v>
      </c>
      <c r="N1380" s="71">
        <v>95</v>
      </c>
      <c r="O1380" s="74">
        <v>0</v>
      </c>
      <c r="P1380" s="175">
        <f t="shared" si="26"/>
        <v>43881.820000000094</v>
      </c>
    </row>
    <row r="1381" spans="1:16" ht="14.25" hidden="1" customHeight="1" outlineLevel="1">
      <c r="A1381" s="64" t="s">
        <v>1</v>
      </c>
      <c r="B1381" s="163" t="s">
        <v>662</v>
      </c>
      <c r="C1381" s="174" t="s">
        <v>647</v>
      </c>
      <c r="D1381" s="68">
        <v>45877</v>
      </c>
      <c r="E1381" s="66">
        <f t="shared" si="23"/>
        <v>8</v>
      </c>
      <c r="F1381" s="66">
        <f t="shared" si="24"/>
        <v>2025</v>
      </c>
      <c r="G1381" s="67">
        <f t="shared" si="25"/>
        <v>45870</v>
      </c>
      <c r="H1381" s="26" t="s">
        <v>138</v>
      </c>
      <c r="I1381" s="66" t="s">
        <v>139</v>
      </c>
      <c r="J1381" s="69"/>
      <c r="K1381" s="69"/>
      <c r="L1381" s="69" t="s">
        <v>664</v>
      </c>
      <c r="M1381" s="69" t="s">
        <v>604</v>
      </c>
      <c r="N1381" s="71">
        <v>0.47</v>
      </c>
      <c r="O1381" s="74">
        <v>0</v>
      </c>
      <c r="P1381" s="175">
        <f t="shared" si="26"/>
        <v>43882.290000000095</v>
      </c>
    </row>
    <row r="1382" spans="1:16" ht="14.25" hidden="1" customHeight="1" outlineLevel="1">
      <c r="A1382" s="64" t="s">
        <v>1</v>
      </c>
      <c r="B1382" s="163" t="s">
        <v>662</v>
      </c>
      <c r="C1382" s="174" t="s">
        <v>647</v>
      </c>
      <c r="D1382" s="68">
        <v>45877</v>
      </c>
      <c r="E1382" s="66">
        <f t="shared" si="23"/>
        <v>8</v>
      </c>
      <c r="F1382" s="66">
        <f t="shared" si="24"/>
        <v>2025</v>
      </c>
      <c r="G1382" s="67">
        <f t="shared" si="25"/>
        <v>45870</v>
      </c>
      <c r="H1382" s="26" t="s">
        <v>57</v>
      </c>
      <c r="I1382" s="66" t="s">
        <v>904</v>
      </c>
      <c r="J1382" s="69"/>
      <c r="K1382" s="69"/>
      <c r="L1382" s="69" t="s">
        <v>666</v>
      </c>
      <c r="M1382" s="69" t="s">
        <v>28</v>
      </c>
      <c r="N1382" s="71">
        <v>0</v>
      </c>
      <c r="O1382" s="74">
        <v>1005.7</v>
      </c>
      <c r="P1382" s="175">
        <f t="shared" si="26"/>
        <v>42876.590000000098</v>
      </c>
    </row>
    <row r="1383" spans="1:16" ht="14.25" hidden="1" customHeight="1" outlineLevel="1">
      <c r="A1383" s="64" t="s">
        <v>1</v>
      </c>
      <c r="B1383" s="163" t="s">
        <v>662</v>
      </c>
      <c r="C1383" s="174" t="s">
        <v>647</v>
      </c>
      <c r="D1383" s="68">
        <v>45877</v>
      </c>
      <c r="E1383" s="66">
        <f t="shared" si="23"/>
        <v>8</v>
      </c>
      <c r="F1383" s="66">
        <f t="shared" si="24"/>
        <v>2025</v>
      </c>
      <c r="G1383" s="67">
        <f t="shared" si="25"/>
        <v>45870</v>
      </c>
      <c r="H1383" s="26" t="s">
        <v>57</v>
      </c>
      <c r="I1383" s="66" t="s">
        <v>904</v>
      </c>
      <c r="J1383" s="69"/>
      <c r="K1383" s="69"/>
      <c r="L1383" s="69" t="s">
        <v>666</v>
      </c>
      <c r="M1383" s="69" t="s">
        <v>28</v>
      </c>
      <c r="N1383" s="71">
        <v>0</v>
      </c>
      <c r="O1383" s="74">
        <v>7906.82</v>
      </c>
      <c r="P1383" s="175">
        <f t="shared" si="26"/>
        <v>34969.770000000099</v>
      </c>
    </row>
    <row r="1384" spans="1:16" ht="14.25" hidden="1" customHeight="1" outlineLevel="1">
      <c r="A1384" s="64" t="s">
        <v>1</v>
      </c>
      <c r="B1384" s="163" t="s">
        <v>662</v>
      </c>
      <c r="C1384" s="174" t="s">
        <v>647</v>
      </c>
      <c r="D1384" s="68">
        <v>45877</v>
      </c>
      <c r="E1384" s="66">
        <f t="shared" si="23"/>
        <v>8</v>
      </c>
      <c r="F1384" s="66">
        <f t="shared" si="24"/>
        <v>2025</v>
      </c>
      <c r="G1384" s="67">
        <f t="shared" si="25"/>
        <v>45870</v>
      </c>
      <c r="H1384" s="26" t="s">
        <v>57</v>
      </c>
      <c r="I1384" s="66" t="s">
        <v>904</v>
      </c>
      <c r="J1384" s="69"/>
      <c r="K1384" s="69"/>
      <c r="L1384" s="69" t="s">
        <v>666</v>
      </c>
      <c r="M1384" s="69" t="s">
        <v>28</v>
      </c>
      <c r="N1384" s="71">
        <v>0</v>
      </c>
      <c r="O1384" s="74">
        <v>1847.85</v>
      </c>
      <c r="P1384" s="175">
        <f t="shared" si="26"/>
        <v>33121.9200000001</v>
      </c>
    </row>
    <row r="1385" spans="1:16" ht="14.25" hidden="1" customHeight="1" outlineLevel="1">
      <c r="A1385" s="64" t="s">
        <v>1</v>
      </c>
      <c r="B1385" s="163" t="s">
        <v>662</v>
      </c>
      <c r="C1385" s="174" t="s">
        <v>647</v>
      </c>
      <c r="D1385" s="68">
        <v>45877</v>
      </c>
      <c r="E1385" s="66">
        <f t="shared" si="23"/>
        <v>8</v>
      </c>
      <c r="F1385" s="66">
        <f t="shared" si="24"/>
        <v>2025</v>
      </c>
      <c r="G1385" s="67">
        <f t="shared" si="25"/>
        <v>45870</v>
      </c>
      <c r="H1385" s="26" t="s">
        <v>142</v>
      </c>
      <c r="I1385" s="66" t="s">
        <v>1259</v>
      </c>
      <c r="J1385" s="69"/>
      <c r="K1385" s="69" t="s">
        <v>1260</v>
      </c>
      <c r="L1385" s="69" t="s">
        <v>666</v>
      </c>
      <c r="M1385" s="69" t="s">
        <v>28</v>
      </c>
      <c r="N1385" s="71">
        <v>0</v>
      </c>
      <c r="O1385" s="74">
        <v>5959.9</v>
      </c>
      <c r="P1385" s="175">
        <f t="shared" si="26"/>
        <v>27162.020000000099</v>
      </c>
    </row>
    <row r="1386" spans="1:16" ht="14.25" hidden="1" customHeight="1" outlineLevel="1">
      <c r="A1386" s="64" t="s">
        <v>1</v>
      </c>
      <c r="B1386" s="163" t="s">
        <v>662</v>
      </c>
      <c r="C1386" s="174" t="s">
        <v>647</v>
      </c>
      <c r="D1386" s="68">
        <v>45877</v>
      </c>
      <c r="E1386" s="66">
        <f t="shared" si="23"/>
        <v>8</v>
      </c>
      <c r="F1386" s="66">
        <f t="shared" si="24"/>
        <v>2025</v>
      </c>
      <c r="G1386" s="67">
        <f t="shared" si="25"/>
        <v>45870</v>
      </c>
      <c r="H1386" s="26" t="s">
        <v>142</v>
      </c>
      <c r="I1386" s="66" t="s">
        <v>1261</v>
      </c>
      <c r="J1386" s="69"/>
      <c r="K1386" s="69" t="s">
        <v>1262</v>
      </c>
      <c r="L1386" s="69" t="s">
        <v>666</v>
      </c>
      <c r="M1386" s="69" t="s">
        <v>28</v>
      </c>
      <c r="N1386" s="71">
        <v>0</v>
      </c>
      <c r="O1386" s="74">
        <v>12157.93</v>
      </c>
      <c r="P1386" s="175">
        <f t="shared" si="26"/>
        <v>15004.090000000098</v>
      </c>
    </row>
    <row r="1387" spans="1:16" ht="14.25" hidden="1" customHeight="1" outlineLevel="1">
      <c r="A1387" s="64" t="s">
        <v>1</v>
      </c>
      <c r="B1387" s="163" t="s">
        <v>662</v>
      </c>
      <c r="C1387" s="174" t="s">
        <v>647</v>
      </c>
      <c r="D1387" s="68">
        <v>45880</v>
      </c>
      <c r="E1387" s="66">
        <f t="shared" si="23"/>
        <v>8</v>
      </c>
      <c r="F1387" s="66">
        <f t="shared" si="24"/>
        <v>2025</v>
      </c>
      <c r="G1387" s="67">
        <f t="shared" si="25"/>
        <v>45870</v>
      </c>
      <c r="H1387" s="26" t="s">
        <v>138</v>
      </c>
      <c r="I1387" s="66" t="s">
        <v>139</v>
      </c>
      <c r="J1387" s="69"/>
      <c r="K1387" s="69"/>
      <c r="L1387" s="69" t="s">
        <v>664</v>
      </c>
      <c r="M1387" s="69" t="s">
        <v>604</v>
      </c>
      <c r="N1387" s="71">
        <v>0.01</v>
      </c>
      <c r="O1387" s="74">
        <v>0</v>
      </c>
      <c r="P1387" s="175">
        <f t="shared" si="26"/>
        <v>15004.100000000099</v>
      </c>
    </row>
    <row r="1388" spans="1:16" ht="14.25" hidden="1" customHeight="1" outlineLevel="1">
      <c r="A1388" s="64" t="s">
        <v>1</v>
      </c>
      <c r="B1388" s="163" t="s">
        <v>662</v>
      </c>
      <c r="C1388" s="174" t="s">
        <v>647</v>
      </c>
      <c r="D1388" s="68">
        <v>45880</v>
      </c>
      <c r="E1388" s="66">
        <f t="shared" si="23"/>
        <v>8</v>
      </c>
      <c r="F1388" s="66">
        <f t="shared" si="24"/>
        <v>2025</v>
      </c>
      <c r="G1388" s="67">
        <f t="shared" si="25"/>
        <v>45870</v>
      </c>
      <c r="H1388" s="26" t="s">
        <v>281</v>
      </c>
      <c r="I1388" s="66" t="s">
        <v>285</v>
      </c>
      <c r="J1388" s="69"/>
      <c r="K1388" s="69"/>
      <c r="L1388" s="69" t="s">
        <v>666</v>
      </c>
      <c r="M1388" s="69" t="s">
        <v>28</v>
      </c>
      <c r="N1388" s="71">
        <v>0</v>
      </c>
      <c r="O1388" s="74">
        <v>64.260000000000005</v>
      </c>
      <c r="P1388" s="175">
        <f t="shared" si="26"/>
        <v>14939.840000000098</v>
      </c>
    </row>
    <row r="1389" spans="1:16" ht="14.25" hidden="1" customHeight="1" outlineLevel="1">
      <c r="A1389" s="64" t="s">
        <v>1</v>
      </c>
      <c r="B1389" s="163" t="s">
        <v>662</v>
      </c>
      <c r="C1389" s="174" t="s">
        <v>647</v>
      </c>
      <c r="D1389" s="68">
        <v>45880</v>
      </c>
      <c r="E1389" s="66">
        <f t="shared" si="23"/>
        <v>8</v>
      </c>
      <c r="F1389" s="66">
        <f t="shared" si="24"/>
        <v>2025</v>
      </c>
      <c r="G1389" s="67">
        <f t="shared" si="25"/>
        <v>45870</v>
      </c>
      <c r="H1389" s="26" t="s">
        <v>281</v>
      </c>
      <c r="I1389" s="66" t="s">
        <v>829</v>
      </c>
      <c r="J1389" s="69"/>
      <c r="K1389" s="69"/>
      <c r="L1389" s="69" t="s">
        <v>666</v>
      </c>
      <c r="M1389" s="69" t="s">
        <v>28</v>
      </c>
      <c r="N1389" s="71">
        <v>0</v>
      </c>
      <c r="O1389" s="74">
        <v>64.260000000000005</v>
      </c>
      <c r="P1389" s="175">
        <f t="shared" si="26"/>
        <v>14875.580000000098</v>
      </c>
    </row>
    <row r="1390" spans="1:16" ht="14.25" hidden="1" customHeight="1" outlineLevel="1">
      <c r="A1390" s="64" t="s">
        <v>1</v>
      </c>
      <c r="B1390" s="163" t="s">
        <v>662</v>
      </c>
      <c r="C1390" s="174" t="s">
        <v>647</v>
      </c>
      <c r="D1390" s="68">
        <v>45882</v>
      </c>
      <c r="E1390" s="66">
        <f t="shared" si="23"/>
        <v>8</v>
      </c>
      <c r="F1390" s="66">
        <f t="shared" si="24"/>
        <v>2025</v>
      </c>
      <c r="G1390" s="67">
        <f t="shared" si="25"/>
        <v>45870</v>
      </c>
      <c r="H1390" s="26" t="s">
        <v>142</v>
      </c>
      <c r="I1390" s="66" t="s">
        <v>182</v>
      </c>
      <c r="J1390" s="69"/>
      <c r="K1390" s="69"/>
      <c r="L1390" s="69" t="s">
        <v>664</v>
      </c>
      <c r="M1390" s="69" t="s">
        <v>604</v>
      </c>
      <c r="N1390" s="71">
        <v>252.1</v>
      </c>
      <c r="O1390" s="74">
        <v>0</v>
      </c>
      <c r="P1390" s="175">
        <f t="shared" si="26"/>
        <v>15127.680000000099</v>
      </c>
    </row>
    <row r="1391" spans="1:16" ht="14.25" hidden="1" customHeight="1" outlineLevel="1">
      <c r="A1391" s="64" t="s">
        <v>1</v>
      </c>
      <c r="B1391" s="163" t="s">
        <v>662</v>
      </c>
      <c r="C1391" s="174" t="s">
        <v>647</v>
      </c>
      <c r="D1391" s="68">
        <v>45882</v>
      </c>
      <c r="E1391" s="66">
        <f t="shared" si="23"/>
        <v>8</v>
      </c>
      <c r="F1391" s="66">
        <f t="shared" si="24"/>
        <v>2025</v>
      </c>
      <c r="G1391" s="67">
        <f t="shared" si="25"/>
        <v>45870</v>
      </c>
      <c r="H1391" s="26" t="s">
        <v>142</v>
      </c>
      <c r="I1391" s="66" t="s">
        <v>182</v>
      </c>
      <c r="J1391" s="69"/>
      <c r="K1391" s="69"/>
      <c r="L1391" s="69" t="s">
        <v>664</v>
      </c>
      <c r="M1391" s="69" t="s">
        <v>604</v>
      </c>
      <c r="N1391" s="71">
        <v>806.72</v>
      </c>
      <c r="O1391" s="74">
        <v>0</v>
      </c>
      <c r="P1391" s="175">
        <f t="shared" si="26"/>
        <v>15934.400000000098</v>
      </c>
    </row>
    <row r="1392" spans="1:16" ht="14.25" hidden="1" customHeight="1" outlineLevel="1">
      <c r="A1392" s="64" t="s">
        <v>1</v>
      </c>
      <c r="B1392" s="163" t="s">
        <v>662</v>
      </c>
      <c r="C1392" s="174" t="s">
        <v>647</v>
      </c>
      <c r="D1392" s="68">
        <v>45882</v>
      </c>
      <c r="E1392" s="66">
        <f t="shared" si="23"/>
        <v>8</v>
      </c>
      <c r="F1392" s="66">
        <f t="shared" si="24"/>
        <v>2025</v>
      </c>
      <c r="G1392" s="67">
        <f t="shared" si="25"/>
        <v>45870</v>
      </c>
      <c r="H1392" s="26" t="s">
        <v>138</v>
      </c>
      <c r="I1392" s="66" t="s">
        <v>139</v>
      </c>
      <c r="J1392" s="69"/>
      <c r="K1392" s="69"/>
      <c r="L1392" s="69" t="s">
        <v>664</v>
      </c>
      <c r="M1392" s="69" t="s">
        <v>604</v>
      </c>
      <c r="N1392" s="71">
        <v>0.02</v>
      </c>
      <c r="O1392" s="74">
        <v>0</v>
      </c>
      <c r="P1392" s="175">
        <f t="shared" si="26"/>
        <v>15934.420000000098</v>
      </c>
    </row>
    <row r="1393" spans="1:16" ht="14.25" hidden="1" customHeight="1" outlineLevel="1">
      <c r="A1393" s="64" t="s">
        <v>1</v>
      </c>
      <c r="B1393" s="163" t="s">
        <v>662</v>
      </c>
      <c r="C1393" s="174" t="s">
        <v>647</v>
      </c>
      <c r="D1393" s="68">
        <v>45882</v>
      </c>
      <c r="E1393" s="66">
        <f t="shared" si="23"/>
        <v>8</v>
      </c>
      <c r="F1393" s="66">
        <f t="shared" si="24"/>
        <v>2025</v>
      </c>
      <c r="G1393" s="67">
        <f t="shared" si="25"/>
        <v>45870</v>
      </c>
      <c r="H1393" s="26" t="s">
        <v>582</v>
      </c>
      <c r="I1393" s="66" t="s">
        <v>913</v>
      </c>
      <c r="J1393" s="69"/>
      <c r="K1393" s="69"/>
      <c r="L1393" s="69" t="s">
        <v>666</v>
      </c>
      <c r="M1393" s="69" t="s">
        <v>28</v>
      </c>
      <c r="N1393" s="71">
        <v>0</v>
      </c>
      <c r="O1393" s="74">
        <v>73.349999999999994</v>
      </c>
      <c r="P1393" s="175">
        <f t="shared" si="26"/>
        <v>15861.070000000098</v>
      </c>
    </row>
    <row r="1394" spans="1:16" ht="14.25" hidden="1" customHeight="1" outlineLevel="1">
      <c r="A1394" s="64" t="s">
        <v>1</v>
      </c>
      <c r="B1394" s="163" t="s">
        <v>662</v>
      </c>
      <c r="C1394" s="174" t="s">
        <v>647</v>
      </c>
      <c r="D1394" s="68">
        <v>45882</v>
      </c>
      <c r="E1394" s="66">
        <f t="shared" si="23"/>
        <v>8</v>
      </c>
      <c r="F1394" s="66">
        <f t="shared" si="24"/>
        <v>2025</v>
      </c>
      <c r="G1394" s="67">
        <f t="shared" si="25"/>
        <v>45870</v>
      </c>
      <c r="H1394" s="26" t="s">
        <v>783</v>
      </c>
      <c r="I1394" s="66" t="s">
        <v>1263</v>
      </c>
      <c r="J1394" s="69"/>
      <c r="K1394" s="69"/>
      <c r="L1394" s="69" t="s">
        <v>666</v>
      </c>
      <c r="M1394" s="69" t="s">
        <v>28</v>
      </c>
      <c r="N1394" s="71">
        <v>0</v>
      </c>
      <c r="O1394" s="74">
        <v>1183.0899999999999</v>
      </c>
      <c r="P1394" s="175">
        <f t="shared" si="26"/>
        <v>14677.980000000098</v>
      </c>
    </row>
    <row r="1395" spans="1:16" ht="14.25" hidden="1" customHeight="1" outlineLevel="1">
      <c r="A1395" s="64" t="s">
        <v>1</v>
      </c>
      <c r="B1395" s="163" t="s">
        <v>662</v>
      </c>
      <c r="C1395" s="174" t="s">
        <v>647</v>
      </c>
      <c r="D1395" s="68">
        <v>45884</v>
      </c>
      <c r="E1395" s="66">
        <f t="shared" si="23"/>
        <v>8</v>
      </c>
      <c r="F1395" s="66">
        <f t="shared" si="24"/>
        <v>2025</v>
      </c>
      <c r="G1395" s="67">
        <f t="shared" si="25"/>
        <v>45870</v>
      </c>
      <c r="H1395" s="26" t="s">
        <v>730</v>
      </c>
      <c r="I1395" s="66" t="s">
        <v>976</v>
      </c>
      <c r="J1395" s="69"/>
      <c r="K1395" s="69"/>
      <c r="L1395" s="69" t="s">
        <v>666</v>
      </c>
      <c r="M1395" s="69" t="s">
        <v>604</v>
      </c>
      <c r="N1395" s="71">
        <v>4000</v>
      </c>
      <c r="O1395" s="74">
        <v>0</v>
      </c>
      <c r="P1395" s="175">
        <f t="shared" si="26"/>
        <v>18677.980000000098</v>
      </c>
    </row>
    <row r="1396" spans="1:16" ht="14.25" hidden="1" customHeight="1" outlineLevel="1">
      <c r="A1396" s="64" t="s">
        <v>1</v>
      </c>
      <c r="B1396" s="163" t="s">
        <v>662</v>
      </c>
      <c r="C1396" s="174" t="s">
        <v>647</v>
      </c>
      <c r="D1396" s="68">
        <v>45884</v>
      </c>
      <c r="E1396" s="66">
        <f t="shared" si="23"/>
        <v>8</v>
      </c>
      <c r="F1396" s="66">
        <f t="shared" si="24"/>
        <v>2025</v>
      </c>
      <c r="G1396" s="67">
        <f t="shared" si="25"/>
        <v>45870</v>
      </c>
      <c r="H1396" s="26" t="s">
        <v>138</v>
      </c>
      <c r="I1396" s="66" t="s">
        <v>139</v>
      </c>
      <c r="J1396" s="69"/>
      <c r="K1396" s="69"/>
      <c r="L1396" s="69" t="s">
        <v>664</v>
      </c>
      <c r="M1396" s="69" t="s">
        <v>604</v>
      </c>
      <c r="N1396" s="71">
        <v>0.01</v>
      </c>
      <c r="O1396" s="74">
        <v>0</v>
      </c>
      <c r="P1396" s="175">
        <f t="shared" si="26"/>
        <v>18677.990000000096</v>
      </c>
    </row>
    <row r="1397" spans="1:16" ht="14.25" hidden="1" customHeight="1" outlineLevel="1">
      <c r="A1397" s="64" t="s">
        <v>1</v>
      </c>
      <c r="B1397" s="163" t="s">
        <v>662</v>
      </c>
      <c r="C1397" s="174" t="s">
        <v>647</v>
      </c>
      <c r="D1397" s="68">
        <v>45884</v>
      </c>
      <c r="E1397" s="66">
        <f t="shared" si="23"/>
        <v>8</v>
      </c>
      <c r="F1397" s="66">
        <f t="shared" si="24"/>
        <v>2025</v>
      </c>
      <c r="G1397" s="67">
        <f t="shared" si="25"/>
        <v>45870</v>
      </c>
      <c r="H1397" s="26" t="s">
        <v>102</v>
      </c>
      <c r="I1397" s="66" t="s">
        <v>167</v>
      </c>
      <c r="J1397" s="69"/>
      <c r="K1397" s="69"/>
      <c r="L1397" s="69" t="s">
        <v>666</v>
      </c>
      <c r="M1397" s="69" t="s">
        <v>28</v>
      </c>
      <c r="N1397" s="71">
        <v>0</v>
      </c>
      <c r="O1397" s="74">
        <v>177.05</v>
      </c>
      <c r="P1397" s="175">
        <f t="shared" si="26"/>
        <v>18500.940000000097</v>
      </c>
    </row>
    <row r="1398" spans="1:16" ht="14.25" hidden="1" customHeight="1" outlineLevel="1">
      <c r="A1398" s="64" t="s">
        <v>1</v>
      </c>
      <c r="B1398" s="163" t="s">
        <v>662</v>
      </c>
      <c r="C1398" s="174" t="s">
        <v>647</v>
      </c>
      <c r="D1398" s="68">
        <v>45884</v>
      </c>
      <c r="E1398" s="66">
        <f t="shared" si="23"/>
        <v>8</v>
      </c>
      <c r="F1398" s="66">
        <f t="shared" si="24"/>
        <v>2025</v>
      </c>
      <c r="G1398" s="67">
        <f t="shared" si="25"/>
        <v>45870</v>
      </c>
      <c r="H1398" s="26" t="s">
        <v>50</v>
      </c>
      <c r="I1398" s="66" t="s">
        <v>171</v>
      </c>
      <c r="J1398" s="69"/>
      <c r="K1398" s="69"/>
      <c r="L1398" s="69" t="s">
        <v>666</v>
      </c>
      <c r="M1398" s="69" t="s">
        <v>28</v>
      </c>
      <c r="N1398" s="71">
        <v>0</v>
      </c>
      <c r="O1398" s="74">
        <v>3906.51</v>
      </c>
      <c r="P1398" s="175">
        <f t="shared" si="26"/>
        <v>14594.430000000097</v>
      </c>
    </row>
    <row r="1399" spans="1:16" ht="14.25" hidden="1" customHeight="1" outlineLevel="1">
      <c r="A1399" s="64" t="s">
        <v>1</v>
      </c>
      <c r="B1399" s="163" t="s">
        <v>662</v>
      </c>
      <c r="C1399" s="174" t="s">
        <v>647</v>
      </c>
      <c r="D1399" s="68">
        <v>45887</v>
      </c>
      <c r="E1399" s="66">
        <f t="shared" si="23"/>
        <v>8</v>
      </c>
      <c r="F1399" s="66">
        <f t="shared" si="24"/>
        <v>2025</v>
      </c>
      <c r="G1399" s="67">
        <f t="shared" si="25"/>
        <v>45870</v>
      </c>
      <c r="H1399" s="26" t="s">
        <v>142</v>
      </c>
      <c r="I1399" s="66" t="s">
        <v>182</v>
      </c>
      <c r="J1399" s="69"/>
      <c r="K1399" s="69"/>
      <c r="L1399" s="69" t="s">
        <v>664</v>
      </c>
      <c r="M1399" s="69" t="s">
        <v>604</v>
      </c>
      <c r="N1399" s="71">
        <v>329.83</v>
      </c>
      <c r="O1399" s="74">
        <v>0</v>
      </c>
      <c r="P1399" s="175">
        <f t="shared" si="26"/>
        <v>14924.260000000097</v>
      </c>
    </row>
    <row r="1400" spans="1:16" ht="14.25" hidden="1" customHeight="1" outlineLevel="1">
      <c r="A1400" s="64" t="s">
        <v>1</v>
      </c>
      <c r="B1400" s="163" t="s">
        <v>662</v>
      </c>
      <c r="C1400" s="174" t="s">
        <v>647</v>
      </c>
      <c r="D1400" s="68">
        <v>45887</v>
      </c>
      <c r="E1400" s="66">
        <f t="shared" si="23"/>
        <v>8</v>
      </c>
      <c r="F1400" s="66">
        <f t="shared" si="24"/>
        <v>2025</v>
      </c>
      <c r="G1400" s="67">
        <f t="shared" si="25"/>
        <v>45870</v>
      </c>
      <c r="H1400" s="26" t="s">
        <v>142</v>
      </c>
      <c r="I1400" s="66" t="s">
        <v>182</v>
      </c>
      <c r="J1400" s="69"/>
      <c r="K1400" s="69"/>
      <c r="L1400" s="69" t="s">
        <v>664</v>
      </c>
      <c r="M1400" s="69" t="s">
        <v>604</v>
      </c>
      <c r="N1400" s="71">
        <v>1374.28</v>
      </c>
      <c r="O1400" s="74">
        <v>0</v>
      </c>
      <c r="P1400" s="175">
        <f t="shared" si="26"/>
        <v>16298.540000000097</v>
      </c>
    </row>
    <row r="1401" spans="1:16" ht="14.25" hidden="1" customHeight="1" outlineLevel="1">
      <c r="A1401" s="64" t="s">
        <v>1</v>
      </c>
      <c r="B1401" s="163" t="s">
        <v>662</v>
      </c>
      <c r="C1401" s="174" t="s">
        <v>647</v>
      </c>
      <c r="D1401" s="68">
        <v>45887</v>
      </c>
      <c r="E1401" s="66">
        <f t="shared" si="23"/>
        <v>8</v>
      </c>
      <c r="F1401" s="66">
        <f t="shared" si="24"/>
        <v>2025</v>
      </c>
      <c r="G1401" s="67">
        <f t="shared" si="25"/>
        <v>45870</v>
      </c>
      <c r="H1401" s="26" t="s">
        <v>142</v>
      </c>
      <c r="I1401" s="66" t="s">
        <v>182</v>
      </c>
      <c r="J1401" s="69"/>
      <c r="K1401" s="69"/>
      <c r="L1401" s="69" t="s">
        <v>664</v>
      </c>
      <c r="M1401" s="69" t="s">
        <v>604</v>
      </c>
      <c r="N1401" s="71">
        <v>184.05</v>
      </c>
      <c r="O1401" s="74">
        <v>0</v>
      </c>
      <c r="P1401" s="175">
        <f t="shared" si="26"/>
        <v>16482.590000000098</v>
      </c>
    </row>
    <row r="1402" spans="1:16" ht="14.25" hidden="1" customHeight="1" outlineLevel="1">
      <c r="A1402" s="64" t="s">
        <v>1</v>
      </c>
      <c r="B1402" s="163" t="s">
        <v>662</v>
      </c>
      <c r="C1402" s="174" t="s">
        <v>647</v>
      </c>
      <c r="D1402" s="68">
        <v>45887</v>
      </c>
      <c r="E1402" s="66">
        <f t="shared" si="23"/>
        <v>8</v>
      </c>
      <c r="F1402" s="66">
        <f t="shared" si="24"/>
        <v>2025</v>
      </c>
      <c r="G1402" s="67">
        <f t="shared" si="25"/>
        <v>45870</v>
      </c>
      <c r="H1402" s="26" t="s">
        <v>142</v>
      </c>
      <c r="I1402" s="66" t="s">
        <v>182</v>
      </c>
      <c r="J1402" s="69"/>
      <c r="K1402" s="69"/>
      <c r="L1402" s="69" t="s">
        <v>664</v>
      </c>
      <c r="M1402" s="69" t="s">
        <v>604</v>
      </c>
      <c r="N1402" s="71">
        <v>93.39</v>
      </c>
      <c r="O1402" s="74">
        <v>0</v>
      </c>
      <c r="P1402" s="175">
        <f t="shared" si="26"/>
        <v>16575.980000000098</v>
      </c>
    </row>
    <row r="1403" spans="1:16" ht="14.25" hidden="1" customHeight="1" outlineLevel="1">
      <c r="A1403" s="64" t="s">
        <v>1</v>
      </c>
      <c r="B1403" s="163" t="s">
        <v>662</v>
      </c>
      <c r="C1403" s="174" t="s">
        <v>647</v>
      </c>
      <c r="D1403" s="68">
        <v>45887</v>
      </c>
      <c r="E1403" s="66">
        <f t="shared" si="23"/>
        <v>8</v>
      </c>
      <c r="F1403" s="66">
        <f t="shared" si="24"/>
        <v>2025</v>
      </c>
      <c r="G1403" s="67">
        <f t="shared" si="25"/>
        <v>45870</v>
      </c>
      <c r="H1403" s="26" t="s">
        <v>138</v>
      </c>
      <c r="I1403" s="66" t="s">
        <v>139</v>
      </c>
      <c r="J1403" s="69"/>
      <c r="K1403" s="69"/>
      <c r="L1403" s="69" t="s">
        <v>664</v>
      </c>
      <c r="M1403" s="69" t="s">
        <v>604</v>
      </c>
      <c r="N1403" s="71">
        <v>0.3</v>
      </c>
      <c r="O1403" s="74">
        <v>0</v>
      </c>
      <c r="P1403" s="175">
        <f t="shared" si="26"/>
        <v>16576.280000000097</v>
      </c>
    </row>
    <row r="1404" spans="1:16" ht="14.25" hidden="1" customHeight="1" outlineLevel="1">
      <c r="A1404" s="64" t="s">
        <v>1</v>
      </c>
      <c r="B1404" s="163" t="s">
        <v>662</v>
      </c>
      <c r="C1404" s="174" t="s">
        <v>647</v>
      </c>
      <c r="D1404" s="68">
        <v>45887</v>
      </c>
      <c r="E1404" s="66">
        <f t="shared" si="23"/>
        <v>8</v>
      </c>
      <c r="F1404" s="66">
        <f t="shared" si="24"/>
        <v>2025</v>
      </c>
      <c r="G1404" s="67">
        <f t="shared" si="25"/>
        <v>45870</v>
      </c>
      <c r="H1404" s="26" t="s">
        <v>676</v>
      </c>
      <c r="I1404" s="66" t="s">
        <v>677</v>
      </c>
      <c r="J1404" s="69"/>
      <c r="K1404" s="69"/>
      <c r="L1404" s="69" t="s">
        <v>666</v>
      </c>
      <c r="M1404" s="69" t="s">
        <v>28</v>
      </c>
      <c r="N1404" s="71">
        <v>0</v>
      </c>
      <c r="O1404" s="74">
        <v>2842.23</v>
      </c>
      <c r="P1404" s="175">
        <f t="shared" si="26"/>
        <v>13734.050000000097</v>
      </c>
    </row>
    <row r="1405" spans="1:16" ht="14.25" hidden="1" customHeight="1" outlineLevel="1">
      <c r="A1405" s="64" t="s">
        <v>1</v>
      </c>
      <c r="B1405" s="163" t="s">
        <v>662</v>
      </c>
      <c r="C1405" s="174" t="s">
        <v>647</v>
      </c>
      <c r="D1405" s="68">
        <v>45887</v>
      </c>
      <c r="E1405" s="66">
        <f t="shared" si="23"/>
        <v>8</v>
      </c>
      <c r="F1405" s="66">
        <f t="shared" si="24"/>
        <v>2025</v>
      </c>
      <c r="G1405" s="67">
        <f t="shared" si="25"/>
        <v>45870</v>
      </c>
      <c r="H1405" s="26" t="s">
        <v>582</v>
      </c>
      <c r="I1405" s="66" t="s">
        <v>852</v>
      </c>
      <c r="J1405" s="69"/>
      <c r="K1405" s="69"/>
      <c r="L1405" s="69" t="s">
        <v>666</v>
      </c>
      <c r="M1405" s="69" t="s">
        <v>28</v>
      </c>
      <c r="N1405" s="71">
        <v>0</v>
      </c>
      <c r="O1405" s="74">
        <v>225</v>
      </c>
      <c r="P1405" s="175">
        <f t="shared" si="26"/>
        <v>13509.050000000097</v>
      </c>
    </row>
    <row r="1406" spans="1:16" ht="14.25" hidden="1" customHeight="1" outlineLevel="1">
      <c r="A1406" s="64" t="s">
        <v>1</v>
      </c>
      <c r="B1406" s="163" t="s">
        <v>662</v>
      </c>
      <c r="C1406" s="174" t="s">
        <v>647</v>
      </c>
      <c r="D1406" s="68">
        <v>45887</v>
      </c>
      <c r="E1406" s="66">
        <f t="shared" si="23"/>
        <v>8</v>
      </c>
      <c r="F1406" s="66">
        <f t="shared" si="24"/>
        <v>2025</v>
      </c>
      <c r="G1406" s="67">
        <f t="shared" si="25"/>
        <v>45870</v>
      </c>
      <c r="H1406" s="26" t="s">
        <v>44</v>
      </c>
      <c r="I1406" s="66" t="s">
        <v>524</v>
      </c>
      <c r="J1406" s="69"/>
      <c r="K1406" s="69"/>
      <c r="L1406" s="69" t="s">
        <v>666</v>
      </c>
      <c r="M1406" s="69" t="s">
        <v>28</v>
      </c>
      <c r="N1406" s="71">
        <v>0</v>
      </c>
      <c r="O1406" s="74">
        <v>417.95</v>
      </c>
      <c r="P1406" s="175">
        <f t="shared" si="26"/>
        <v>13091.100000000097</v>
      </c>
    </row>
    <row r="1407" spans="1:16" ht="14.25" hidden="1" customHeight="1" outlineLevel="1">
      <c r="A1407" s="64" t="s">
        <v>1</v>
      </c>
      <c r="B1407" s="163" t="s">
        <v>662</v>
      </c>
      <c r="C1407" s="174" t="s">
        <v>647</v>
      </c>
      <c r="D1407" s="68">
        <v>45888</v>
      </c>
      <c r="E1407" s="66">
        <f t="shared" si="23"/>
        <v>8</v>
      </c>
      <c r="F1407" s="66">
        <f t="shared" si="24"/>
        <v>2025</v>
      </c>
      <c r="G1407" s="67">
        <f t="shared" si="25"/>
        <v>45870</v>
      </c>
      <c r="H1407" s="26" t="s">
        <v>142</v>
      </c>
      <c r="I1407" s="66" t="s">
        <v>1216</v>
      </c>
      <c r="J1407" s="69"/>
      <c r="K1407" s="69"/>
      <c r="L1407" s="69" t="s">
        <v>664</v>
      </c>
      <c r="M1407" s="69" t="s">
        <v>604</v>
      </c>
      <c r="N1407" s="71">
        <v>510</v>
      </c>
      <c r="O1407" s="74">
        <v>0</v>
      </c>
      <c r="P1407" s="175">
        <f t="shared" si="26"/>
        <v>13601.100000000097</v>
      </c>
    </row>
    <row r="1408" spans="1:16" ht="14.25" hidden="1" customHeight="1" outlineLevel="1">
      <c r="A1408" s="64" t="s">
        <v>1</v>
      </c>
      <c r="B1408" s="163" t="s">
        <v>662</v>
      </c>
      <c r="C1408" s="174" t="s">
        <v>647</v>
      </c>
      <c r="D1408" s="68">
        <v>45888</v>
      </c>
      <c r="E1408" s="66">
        <f t="shared" si="23"/>
        <v>8</v>
      </c>
      <c r="F1408" s="66">
        <f t="shared" si="24"/>
        <v>2025</v>
      </c>
      <c r="G1408" s="67">
        <f t="shared" si="25"/>
        <v>45870</v>
      </c>
      <c r="H1408" s="26" t="s">
        <v>142</v>
      </c>
      <c r="I1408" s="66" t="s">
        <v>1216</v>
      </c>
      <c r="J1408" s="69"/>
      <c r="K1408" s="69"/>
      <c r="L1408" s="69" t="s">
        <v>664</v>
      </c>
      <c r="M1408" s="69" t="s">
        <v>604</v>
      </c>
      <c r="N1408" s="71">
        <v>510</v>
      </c>
      <c r="O1408" s="74">
        <v>0</v>
      </c>
      <c r="P1408" s="175">
        <f t="shared" si="26"/>
        <v>14111.100000000097</v>
      </c>
    </row>
    <row r="1409" spans="1:16" ht="14.25" hidden="1" customHeight="1" outlineLevel="1">
      <c r="A1409" s="64" t="s">
        <v>1</v>
      </c>
      <c r="B1409" s="163" t="s">
        <v>662</v>
      </c>
      <c r="C1409" s="174" t="s">
        <v>647</v>
      </c>
      <c r="D1409" s="68">
        <v>45888</v>
      </c>
      <c r="E1409" s="66">
        <f t="shared" si="23"/>
        <v>8</v>
      </c>
      <c r="F1409" s="66">
        <f t="shared" si="24"/>
        <v>2025</v>
      </c>
      <c r="G1409" s="67">
        <f t="shared" si="25"/>
        <v>45870</v>
      </c>
      <c r="H1409" s="26" t="s">
        <v>142</v>
      </c>
      <c r="I1409" s="66" t="s">
        <v>182</v>
      </c>
      <c r="J1409" s="69"/>
      <c r="K1409" s="69"/>
      <c r="L1409" s="69" t="s">
        <v>664</v>
      </c>
      <c r="M1409" s="69" t="s">
        <v>604</v>
      </c>
      <c r="N1409" s="71">
        <v>557.85</v>
      </c>
      <c r="O1409" s="74">
        <v>0</v>
      </c>
      <c r="P1409" s="175">
        <f t="shared" si="26"/>
        <v>14668.950000000097</v>
      </c>
    </row>
    <row r="1410" spans="1:16" ht="14.25" hidden="1" customHeight="1" outlineLevel="1">
      <c r="A1410" s="64" t="s">
        <v>1</v>
      </c>
      <c r="B1410" s="163" t="s">
        <v>662</v>
      </c>
      <c r="C1410" s="174" t="s">
        <v>647</v>
      </c>
      <c r="D1410" s="68">
        <v>45888</v>
      </c>
      <c r="E1410" s="66">
        <f t="shared" si="23"/>
        <v>8</v>
      </c>
      <c r="F1410" s="66">
        <f t="shared" si="24"/>
        <v>2025</v>
      </c>
      <c r="G1410" s="67">
        <f t="shared" si="25"/>
        <v>45870</v>
      </c>
      <c r="H1410" s="26" t="s">
        <v>142</v>
      </c>
      <c r="I1410" s="66" t="s">
        <v>182</v>
      </c>
      <c r="J1410" s="69"/>
      <c r="K1410" s="69"/>
      <c r="L1410" s="69" t="s">
        <v>664</v>
      </c>
      <c r="M1410" s="69" t="s">
        <v>604</v>
      </c>
      <c r="N1410" s="71">
        <v>378.5</v>
      </c>
      <c r="O1410" s="74">
        <v>0</v>
      </c>
      <c r="P1410" s="175">
        <f t="shared" si="26"/>
        <v>15047.450000000097</v>
      </c>
    </row>
    <row r="1411" spans="1:16" ht="14.25" hidden="1" customHeight="1" outlineLevel="1">
      <c r="A1411" s="64" t="s">
        <v>1</v>
      </c>
      <c r="B1411" s="163" t="s">
        <v>662</v>
      </c>
      <c r="C1411" s="174" t="s">
        <v>647</v>
      </c>
      <c r="D1411" s="68">
        <v>45888</v>
      </c>
      <c r="E1411" s="66">
        <f t="shared" si="23"/>
        <v>8</v>
      </c>
      <c r="F1411" s="66">
        <f t="shared" si="24"/>
        <v>2025</v>
      </c>
      <c r="G1411" s="67">
        <f t="shared" si="25"/>
        <v>45870</v>
      </c>
      <c r="H1411" s="26" t="s">
        <v>142</v>
      </c>
      <c r="I1411" s="66" t="s">
        <v>182</v>
      </c>
      <c r="J1411" s="69"/>
      <c r="K1411" s="69"/>
      <c r="L1411" s="69" t="s">
        <v>664</v>
      </c>
      <c r="M1411" s="69" t="s">
        <v>604</v>
      </c>
      <c r="N1411" s="71">
        <v>817.16</v>
      </c>
      <c r="O1411" s="74">
        <v>0</v>
      </c>
      <c r="P1411" s="175">
        <f t="shared" si="26"/>
        <v>15864.610000000097</v>
      </c>
    </row>
    <row r="1412" spans="1:16" ht="14.25" hidden="1" customHeight="1" outlineLevel="1">
      <c r="A1412" s="64" t="s">
        <v>1</v>
      </c>
      <c r="B1412" s="163" t="s">
        <v>662</v>
      </c>
      <c r="C1412" s="174" t="s">
        <v>647</v>
      </c>
      <c r="D1412" s="68">
        <v>45888</v>
      </c>
      <c r="E1412" s="66">
        <f t="shared" si="23"/>
        <v>8</v>
      </c>
      <c r="F1412" s="66">
        <f t="shared" si="24"/>
        <v>2025</v>
      </c>
      <c r="G1412" s="67">
        <f t="shared" si="25"/>
        <v>45870</v>
      </c>
      <c r="H1412" s="26" t="s">
        <v>142</v>
      </c>
      <c r="I1412" s="66" t="s">
        <v>182</v>
      </c>
      <c r="J1412" s="69"/>
      <c r="K1412" s="69"/>
      <c r="L1412" s="69" t="s">
        <v>664</v>
      </c>
      <c r="M1412" s="69" t="s">
        <v>604</v>
      </c>
      <c r="N1412" s="71">
        <v>1205.24</v>
      </c>
      <c r="O1412" s="74">
        <v>0</v>
      </c>
      <c r="P1412" s="175">
        <f t="shared" si="26"/>
        <v>17069.850000000097</v>
      </c>
    </row>
    <row r="1413" spans="1:16" ht="14.25" hidden="1" customHeight="1" outlineLevel="1">
      <c r="A1413" s="64" t="s">
        <v>1</v>
      </c>
      <c r="B1413" s="163" t="s">
        <v>662</v>
      </c>
      <c r="C1413" s="174" t="s">
        <v>647</v>
      </c>
      <c r="D1413" s="68">
        <v>45888</v>
      </c>
      <c r="E1413" s="66">
        <f t="shared" si="23"/>
        <v>8</v>
      </c>
      <c r="F1413" s="66">
        <f t="shared" si="24"/>
        <v>2025</v>
      </c>
      <c r="G1413" s="67">
        <f t="shared" si="25"/>
        <v>45870</v>
      </c>
      <c r="H1413" s="26" t="s">
        <v>142</v>
      </c>
      <c r="I1413" s="66" t="s">
        <v>182</v>
      </c>
      <c r="J1413" s="69"/>
      <c r="K1413" s="69"/>
      <c r="L1413" s="69" t="s">
        <v>664</v>
      </c>
      <c r="M1413" s="69" t="s">
        <v>604</v>
      </c>
      <c r="N1413" s="71">
        <v>392.89</v>
      </c>
      <c r="O1413" s="74">
        <v>0</v>
      </c>
      <c r="P1413" s="175">
        <f t="shared" si="26"/>
        <v>17462.740000000096</v>
      </c>
    </row>
    <row r="1414" spans="1:16" ht="14.25" hidden="1" customHeight="1" outlineLevel="1">
      <c r="A1414" s="64" t="s">
        <v>1</v>
      </c>
      <c r="B1414" s="163" t="s">
        <v>662</v>
      </c>
      <c r="C1414" s="174" t="s">
        <v>647</v>
      </c>
      <c r="D1414" s="68">
        <v>45888</v>
      </c>
      <c r="E1414" s="66">
        <f t="shared" si="23"/>
        <v>8</v>
      </c>
      <c r="F1414" s="66">
        <f t="shared" si="24"/>
        <v>2025</v>
      </c>
      <c r="G1414" s="67">
        <f t="shared" si="25"/>
        <v>45870</v>
      </c>
      <c r="H1414" s="26" t="s">
        <v>142</v>
      </c>
      <c r="I1414" s="66" t="s">
        <v>182</v>
      </c>
      <c r="J1414" s="69"/>
      <c r="K1414" s="69"/>
      <c r="L1414" s="69" t="s">
        <v>664</v>
      </c>
      <c r="M1414" s="69" t="s">
        <v>604</v>
      </c>
      <c r="N1414" s="71">
        <v>1637.05</v>
      </c>
      <c r="O1414" s="74">
        <v>0</v>
      </c>
      <c r="P1414" s="175">
        <f t="shared" si="26"/>
        <v>19099.790000000095</v>
      </c>
    </row>
    <row r="1415" spans="1:16" ht="14.25" hidden="1" customHeight="1" outlineLevel="1">
      <c r="A1415" s="64" t="s">
        <v>1</v>
      </c>
      <c r="B1415" s="163" t="s">
        <v>662</v>
      </c>
      <c r="C1415" s="174" t="s">
        <v>647</v>
      </c>
      <c r="D1415" s="68">
        <v>45888</v>
      </c>
      <c r="E1415" s="66">
        <f t="shared" si="23"/>
        <v>8</v>
      </c>
      <c r="F1415" s="66">
        <f t="shared" si="24"/>
        <v>2025</v>
      </c>
      <c r="G1415" s="67">
        <f t="shared" si="25"/>
        <v>45870</v>
      </c>
      <c r="H1415" s="26" t="s">
        <v>142</v>
      </c>
      <c r="I1415" s="66" t="s">
        <v>182</v>
      </c>
      <c r="J1415" s="69"/>
      <c r="K1415" s="69"/>
      <c r="L1415" s="69" t="s">
        <v>664</v>
      </c>
      <c r="M1415" s="69" t="s">
        <v>604</v>
      </c>
      <c r="N1415" s="71">
        <v>1224.04</v>
      </c>
      <c r="O1415" s="74">
        <v>0</v>
      </c>
      <c r="P1415" s="175">
        <f t="shared" si="26"/>
        <v>20323.830000000096</v>
      </c>
    </row>
    <row r="1416" spans="1:16" ht="14.25" hidden="1" customHeight="1" outlineLevel="1">
      <c r="A1416" s="64" t="s">
        <v>1</v>
      </c>
      <c r="B1416" s="163" t="s">
        <v>662</v>
      </c>
      <c r="C1416" s="174" t="s">
        <v>647</v>
      </c>
      <c r="D1416" s="68">
        <v>45888</v>
      </c>
      <c r="E1416" s="66">
        <f t="shared" si="23"/>
        <v>8</v>
      </c>
      <c r="F1416" s="66">
        <f t="shared" si="24"/>
        <v>2025</v>
      </c>
      <c r="G1416" s="67">
        <f t="shared" si="25"/>
        <v>45870</v>
      </c>
      <c r="H1416" s="26" t="s">
        <v>142</v>
      </c>
      <c r="I1416" s="66" t="s">
        <v>182</v>
      </c>
      <c r="J1416" s="69"/>
      <c r="K1416" s="69"/>
      <c r="L1416" s="69" t="s">
        <v>664</v>
      </c>
      <c r="M1416" s="69" t="s">
        <v>604</v>
      </c>
      <c r="N1416" s="71">
        <v>293.77</v>
      </c>
      <c r="O1416" s="74">
        <v>0</v>
      </c>
      <c r="P1416" s="175">
        <f t="shared" si="26"/>
        <v>20617.600000000097</v>
      </c>
    </row>
    <row r="1417" spans="1:16" ht="14.25" hidden="1" customHeight="1" outlineLevel="1">
      <c r="A1417" s="64" t="s">
        <v>1</v>
      </c>
      <c r="B1417" s="163" t="s">
        <v>662</v>
      </c>
      <c r="C1417" s="174" t="s">
        <v>647</v>
      </c>
      <c r="D1417" s="68">
        <v>45888</v>
      </c>
      <c r="E1417" s="66">
        <f t="shared" si="23"/>
        <v>8</v>
      </c>
      <c r="F1417" s="66">
        <f t="shared" si="24"/>
        <v>2025</v>
      </c>
      <c r="G1417" s="67">
        <f t="shared" si="25"/>
        <v>45870</v>
      </c>
      <c r="H1417" s="26" t="s">
        <v>142</v>
      </c>
      <c r="I1417" s="66" t="s">
        <v>182</v>
      </c>
      <c r="J1417" s="69"/>
      <c r="K1417" s="69"/>
      <c r="L1417" s="69" t="s">
        <v>664</v>
      </c>
      <c r="M1417" s="69" t="s">
        <v>604</v>
      </c>
      <c r="N1417" s="71">
        <v>454.95</v>
      </c>
      <c r="O1417" s="74">
        <v>0</v>
      </c>
      <c r="P1417" s="175">
        <f t="shared" si="26"/>
        <v>21072.550000000097</v>
      </c>
    </row>
    <row r="1418" spans="1:16" ht="14.25" hidden="1" customHeight="1" outlineLevel="1">
      <c r="A1418" s="64" t="s">
        <v>1</v>
      </c>
      <c r="B1418" s="163" t="s">
        <v>662</v>
      </c>
      <c r="C1418" s="174" t="s">
        <v>647</v>
      </c>
      <c r="D1418" s="68">
        <v>45888</v>
      </c>
      <c r="E1418" s="66">
        <f t="shared" si="23"/>
        <v>8</v>
      </c>
      <c r="F1418" s="66">
        <f t="shared" si="24"/>
        <v>2025</v>
      </c>
      <c r="G1418" s="67">
        <f t="shared" si="25"/>
        <v>45870</v>
      </c>
      <c r="H1418" s="26" t="s">
        <v>142</v>
      </c>
      <c r="I1418" s="66" t="s">
        <v>182</v>
      </c>
      <c r="J1418" s="69"/>
      <c r="K1418" s="69"/>
      <c r="L1418" s="69" t="s">
        <v>664</v>
      </c>
      <c r="M1418" s="69" t="s">
        <v>604</v>
      </c>
      <c r="N1418" s="71">
        <v>1895.61</v>
      </c>
      <c r="O1418" s="74">
        <v>0</v>
      </c>
      <c r="P1418" s="175">
        <f t="shared" si="26"/>
        <v>22968.160000000098</v>
      </c>
    </row>
    <row r="1419" spans="1:16" ht="14.25" hidden="1" customHeight="1" outlineLevel="1">
      <c r="A1419" s="64" t="s">
        <v>1</v>
      </c>
      <c r="B1419" s="163" t="s">
        <v>662</v>
      </c>
      <c r="C1419" s="174" t="s">
        <v>647</v>
      </c>
      <c r="D1419" s="68">
        <v>45888</v>
      </c>
      <c r="E1419" s="66">
        <f t="shared" si="23"/>
        <v>8</v>
      </c>
      <c r="F1419" s="66">
        <f t="shared" si="24"/>
        <v>2025</v>
      </c>
      <c r="G1419" s="67">
        <f t="shared" si="25"/>
        <v>45870</v>
      </c>
      <c r="H1419" s="26" t="s">
        <v>138</v>
      </c>
      <c r="I1419" s="66" t="s">
        <v>139</v>
      </c>
      <c r="J1419" s="69"/>
      <c r="K1419" s="69"/>
      <c r="L1419" s="69" t="s">
        <v>664</v>
      </c>
      <c r="M1419" s="69" t="s">
        <v>604</v>
      </c>
      <c r="N1419" s="71">
        <v>0.43</v>
      </c>
      <c r="O1419" s="74">
        <v>0</v>
      </c>
      <c r="P1419" s="175">
        <f t="shared" si="26"/>
        <v>22968.590000000098</v>
      </c>
    </row>
    <row r="1420" spans="1:16" ht="14.25" hidden="1" customHeight="1" outlineLevel="1">
      <c r="A1420" s="64" t="s">
        <v>1</v>
      </c>
      <c r="B1420" s="163" t="s">
        <v>662</v>
      </c>
      <c r="C1420" s="174" t="s">
        <v>647</v>
      </c>
      <c r="D1420" s="68">
        <v>45888</v>
      </c>
      <c r="E1420" s="66">
        <f t="shared" si="23"/>
        <v>8</v>
      </c>
      <c r="F1420" s="66">
        <f t="shared" si="24"/>
        <v>2025</v>
      </c>
      <c r="G1420" s="67">
        <f t="shared" si="25"/>
        <v>45870</v>
      </c>
      <c r="H1420" s="26" t="s">
        <v>45</v>
      </c>
      <c r="I1420" s="66" t="s">
        <v>1264</v>
      </c>
      <c r="J1420" s="69"/>
      <c r="K1420" s="69"/>
      <c r="L1420" s="69" t="s">
        <v>666</v>
      </c>
      <c r="M1420" s="69" t="s">
        <v>28</v>
      </c>
      <c r="N1420" s="71">
        <v>0</v>
      </c>
      <c r="O1420" s="74">
        <v>61.38</v>
      </c>
      <c r="P1420" s="175">
        <f t="shared" si="26"/>
        <v>22907.210000000097</v>
      </c>
    </row>
    <row r="1421" spans="1:16" ht="14.25" hidden="1" customHeight="1" outlineLevel="1">
      <c r="A1421" s="64" t="s">
        <v>1</v>
      </c>
      <c r="B1421" s="163" t="s">
        <v>662</v>
      </c>
      <c r="C1421" s="174" t="s">
        <v>647</v>
      </c>
      <c r="D1421" s="68">
        <v>45888</v>
      </c>
      <c r="E1421" s="66">
        <f t="shared" si="23"/>
        <v>8</v>
      </c>
      <c r="F1421" s="66">
        <f t="shared" si="24"/>
        <v>2025</v>
      </c>
      <c r="G1421" s="67">
        <f t="shared" si="25"/>
        <v>45870</v>
      </c>
      <c r="H1421" s="26" t="s">
        <v>45</v>
      </c>
      <c r="I1421" s="66" t="s">
        <v>1265</v>
      </c>
      <c r="J1421" s="69"/>
      <c r="K1421" s="69"/>
      <c r="L1421" s="69" t="s">
        <v>666</v>
      </c>
      <c r="M1421" s="69" t="s">
        <v>28</v>
      </c>
      <c r="N1421" s="71">
        <v>0</v>
      </c>
      <c r="O1421" s="74">
        <v>64.45</v>
      </c>
      <c r="P1421" s="175">
        <f t="shared" si="26"/>
        <v>22842.760000000097</v>
      </c>
    </row>
    <row r="1422" spans="1:16" ht="14.25" hidden="1" customHeight="1" outlineLevel="1">
      <c r="A1422" s="64" t="s">
        <v>1</v>
      </c>
      <c r="B1422" s="163" t="s">
        <v>662</v>
      </c>
      <c r="C1422" s="174" t="s">
        <v>647</v>
      </c>
      <c r="D1422" s="68">
        <v>45888</v>
      </c>
      <c r="E1422" s="66">
        <f t="shared" si="23"/>
        <v>8</v>
      </c>
      <c r="F1422" s="66">
        <f t="shared" si="24"/>
        <v>2025</v>
      </c>
      <c r="G1422" s="67">
        <f t="shared" si="25"/>
        <v>45870</v>
      </c>
      <c r="H1422" s="26" t="s">
        <v>45</v>
      </c>
      <c r="I1422" s="66" t="s">
        <v>1266</v>
      </c>
      <c r="J1422" s="69"/>
      <c r="K1422" s="69"/>
      <c r="L1422" s="69" t="s">
        <v>666</v>
      </c>
      <c r="M1422" s="69" t="s">
        <v>28</v>
      </c>
      <c r="N1422" s="71">
        <v>0</v>
      </c>
      <c r="O1422" s="74">
        <v>64.45</v>
      </c>
      <c r="P1422" s="175">
        <f t="shared" si="26"/>
        <v>22778.310000000096</v>
      </c>
    </row>
    <row r="1423" spans="1:16" ht="14.25" hidden="1" customHeight="1" outlineLevel="1">
      <c r="A1423" s="64" t="s">
        <v>1</v>
      </c>
      <c r="B1423" s="163" t="s">
        <v>662</v>
      </c>
      <c r="C1423" s="174" t="s">
        <v>647</v>
      </c>
      <c r="D1423" s="68">
        <v>45888</v>
      </c>
      <c r="E1423" s="66">
        <f t="shared" si="23"/>
        <v>8</v>
      </c>
      <c r="F1423" s="66">
        <f t="shared" si="24"/>
        <v>2025</v>
      </c>
      <c r="G1423" s="67">
        <f t="shared" si="25"/>
        <v>45870</v>
      </c>
      <c r="H1423" s="26" t="s">
        <v>45</v>
      </c>
      <c r="I1423" s="66" t="s">
        <v>1267</v>
      </c>
      <c r="J1423" s="69"/>
      <c r="K1423" s="69"/>
      <c r="L1423" s="69" t="s">
        <v>666</v>
      </c>
      <c r="M1423" s="69" t="s">
        <v>28</v>
      </c>
      <c r="N1423" s="71">
        <v>0</v>
      </c>
      <c r="O1423" s="74">
        <v>64.45</v>
      </c>
      <c r="P1423" s="175">
        <f t="shared" si="26"/>
        <v>22713.860000000095</v>
      </c>
    </row>
    <row r="1424" spans="1:16" ht="14.25" hidden="1" customHeight="1" outlineLevel="1">
      <c r="A1424" s="64" t="s">
        <v>1</v>
      </c>
      <c r="B1424" s="163" t="s">
        <v>662</v>
      </c>
      <c r="C1424" s="174" t="s">
        <v>647</v>
      </c>
      <c r="D1424" s="68">
        <v>45888</v>
      </c>
      <c r="E1424" s="66">
        <f t="shared" si="23"/>
        <v>8</v>
      </c>
      <c r="F1424" s="66">
        <f t="shared" si="24"/>
        <v>2025</v>
      </c>
      <c r="G1424" s="67">
        <f t="shared" si="25"/>
        <v>45870</v>
      </c>
      <c r="H1424" s="26" t="s">
        <v>142</v>
      </c>
      <c r="I1424" s="66" t="s">
        <v>1268</v>
      </c>
      <c r="J1424" s="69"/>
      <c r="K1424" s="69"/>
      <c r="L1424" s="69" t="s">
        <v>664</v>
      </c>
      <c r="M1424" s="69" t="s">
        <v>28</v>
      </c>
      <c r="N1424" s="71">
        <v>0</v>
      </c>
      <c r="O1424" s="74">
        <v>1020</v>
      </c>
      <c r="P1424" s="175">
        <f t="shared" si="26"/>
        <v>21693.860000000095</v>
      </c>
    </row>
    <row r="1425" spans="1:16" ht="14.25" hidden="1" customHeight="1" outlineLevel="1">
      <c r="A1425" s="64" t="s">
        <v>1</v>
      </c>
      <c r="B1425" s="163" t="s">
        <v>662</v>
      </c>
      <c r="C1425" s="174" t="s">
        <v>647</v>
      </c>
      <c r="D1425" s="68">
        <v>45888</v>
      </c>
      <c r="E1425" s="66">
        <f t="shared" si="23"/>
        <v>8</v>
      </c>
      <c r="F1425" s="66">
        <f t="shared" si="24"/>
        <v>2025</v>
      </c>
      <c r="G1425" s="67">
        <f t="shared" si="25"/>
        <v>45870</v>
      </c>
      <c r="H1425" s="26" t="s">
        <v>142</v>
      </c>
      <c r="I1425" s="66" t="s">
        <v>1269</v>
      </c>
      <c r="J1425" s="69"/>
      <c r="K1425" s="69"/>
      <c r="L1425" s="69" t="s">
        <v>664</v>
      </c>
      <c r="M1425" s="69" t="s">
        <v>28</v>
      </c>
      <c r="N1425" s="71">
        <v>0</v>
      </c>
      <c r="O1425" s="74">
        <v>936.48</v>
      </c>
      <c r="P1425" s="175">
        <f t="shared" si="26"/>
        <v>20757.380000000096</v>
      </c>
    </row>
    <row r="1426" spans="1:16" ht="14.25" hidden="1" customHeight="1" outlineLevel="1">
      <c r="A1426" s="64" t="s">
        <v>1</v>
      </c>
      <c r="B1426" s="163" t="s">
        <v>662</v>
      </c>
      <c r="C1426" s="174" t="s">
        <v>647</v>
      </c>
      <c r="D1426" s="68">
        <v>45888</v>
      </c>
      <c r="E1426" s="66">
        <f t="shared" si="23"/>
        <v>8</v>
      </c>
      <c r="F1426" s="66">
        <f t="shared" si="24"/>
        <v>2025</v>
      </c>
      <c r="G1426" s="67">
        <f t="shared" si="25"/>
        <v>45870</v>
      </c>
      <c r="H1426" s="26" t="s">
        <v>55</v>
      </c>
      <c r="I1426" s="66" t="s">
        <v>1270</v>
      </c>
      <c r="J1426" s="69"/>
      <c r="K1426" s="69"/>
      <c r="L1426" s="69" t="s">
        <v>666</v>
      </c>
      <c r="M1426" s="69" t="s">
        <v>28</v>
      </c>
      <c r="N1426" s="71">
        <v>0</v>
      </c>
      <c r="O1426" s="74">
        <v>2872.14</v>
      </c>
      <c r="P1426" s="175">
        <f t="shared" si="26"/>
        <v>17885.240000000096</v>
      </c>
    </row>
    <row r="1427" spans="1:16" ht="14.25" hidden="1" customHeight="1" outlineLevel="1">
      <c r="A1427" s="64" t="s">
        <v>1</v>
      </c>
      <c r="B1427" s="163" t="s">
        <v>662</v>
      </c>
      <c r="C1427" s="174" t="s">
        <v>647</v>
      </c>
      <c r="D1427" s="68">
        <v>45888</v>
      </c>
      <c r="E1427" s="66">
        <f t="shared" si="23"/>
        <v>8</v>
      </c>
      <c r="F1427" s="66">
        <f t="shared" si="24"/>
        <v>2025</v>
      </c>
      <c r="G1427" s="67">
        <f t="shared" si="25"/>
        <v>45870</v>
      </c>
      <c r="H1427" s="26" t="s">
        <v>57</v>
      </c>
      <c r="I1427" s="66" t="s">
        <v>904</v>
      </c>
      <c r="J1427" s="69"/>
      <c r="K1427" s="69"/>
      <c r="L1427" s="69" t="s">
        <v>666</v>
      </c>
      <c r="M1427" s="69" t="s">
        <v>28</v>
      </c>
      <c r="N1427" s="71">
        <v>0</v>
      </c>
      <c r="O1427" s="74">
        <v>248.75</v>
      </c>
      <c r="P1427" s="175">
        <f t="shared" si="26"/>
        <v>17636.490000000096</v>
      </c>
    </row>
    <row r="1428" spans="1:16" ht="14.25" hidden="1" customHeight="1" outlineLevel="1">
      <c r="A1428" s="64" t="s">
        <v>1</v>
      </c>
      <c r="B1428" s="163" t="s">
        <v>662</v>
      </c>
      <c r="C1428" s="174" t="s">
        <v>647</v>
      </c>
      <c r="D1428" s="68">
        <v>45888</v>
      </c>
      <c r="E1428" s="66">
        <f t="shared" si="23"/>
        <v>8</v>
      </c>
      <c r="F1428" s="66">
        <f t="shared" si="24"/>
        <v>2025</v>
      </c>
      <c r="G1428" s="67">
        <f t="shared" si="25"/>
        <v>45870</v>
      </c>
      <c r="H1428" s="26" t="s">
        <v>142</v>
      </c>
      <c r="I1428" s="66" t="s">
        <v>1271</v>
      </c>
      <c r="J1428" s="69"/>
      <c r="K1428" s="69"/>
      <c r="L1428" s="69" t="s">
        <v>664</v>
      </c>
      <c r="M1428" s="69" t="s">
        <v>28</v>
      </c>
      <c r="N1428" s="71">
        <v>0</v>
      </c>
      <c r="O1428" s="74">
        <v>120</v>
      </c>
      <c r="P1428" s="175">
        <f t="shared" si="26"/>
        <v>17516.490000000096</v>
      </c>
    </row>
    <row r="1429" spans="1:16" ht="14.25" hidden="1" customHeight="1" outlineLevel="1">
      <c r="A1429" s="64" t="s">
        <v>1</v>
      </c>
      <c r="B1429" s="163" t="s">
        <v>662</v>
      </c>
      <c r="C1429" s="174" t="s">
        <v>647</v>
      </c>
      <c r="D1429" s="68">
        <v>45888</v>
      </c>
      <c r="E1429" s="66">
        <f t="shared" si="23"/>
        <v>8</v>
      </c>
      <c r="F1429" s="66">
        <f t="shared" si="24"/>
        <v>2025</v>
      </c>
      <c r="G1429" s="67">
        <f t="shared" si="25"/>
        <v>45870</v>
      </c>
      <c r="H1429" s="26" t="s">
        <v>142</v>
      </c>
      <c r="I1429" s="66" t="s">
        <v>1272</v>
      </c>
      <c r="J1429" s="69"/>
      <c r="K1429" s="69"/>
      <c r="L1429" s="69" t="s">
        <v>664</v>
      </c>
      <c r="M1429" s="69" t="s">
        <v>28</v>
      </c>
      <c r="N1429" s="71">
        <v>0</v>
      </c>
      <c r="O1429" s="74">
        <v>2022.4</v>
      </c>
      <c r="P1429" s="175">
        <f t="shared" si="26"/>
        <v>15494.090000000097</v>
      </c>
    </row>
    <row r="1430" spans="1:16" ht="14.25" hidden="1" customHeight="1" outlineLevel="1">
      <c r="A1430" s="64" t="s">
        <v>1</v>
      </c>
      <c r="B1430" s="163" t="s">
        <v>662</v>
      </c>
      <c r="C1430" s="174" t="s">
        <v>647</v>
      </c>
      <c r="D1430" s="68">
        <v>45888</v>
      </c>
      <c r="E1430" s="66">
        <f t="shared" si="23"/>
        <v>8</v>
      </c>
      <c r="F1430" s="66">
        <f t="shared" si="24"/>
        <v>2025</v>
      </c>
      <c r="G1430" s="67">
        <f t="shared" si="25"/>
        <v>45870</v>
      </c>
      <c r="H1430" s="26" t="s">
        <v>709</v>
      </c>
      <c r="I1430" s="66" t="s">
        <v>959</v>
      </c>
      <c r="J1430" s="69"/>
      <c r="K1430" s="69"/>
      <c r="L1430" s="69" t="s">
        <v>666</v>
      </c>
      <c r="M1430" s="69" t="s">
        <v>28</v>
      </c>
      <c r="N1430" s="71">
        <v>0</v>
      </c>
      <c r="O1430" s="74">
        <v>1854.61</v>
      </c>
      <c r="P1430" s="175">
        <f t="shared" si="26"/>
        <v>13639.480000000096</v>
      </c>
    </row>
    <row r="1431" spans="1:16" ht="14.25" hidden="1" customHeight="1" outlineLevel="1">
      <c r="A1431" s="64" t="s">
        <v>1</v>
      </c>
      <c r="B1431" s="163" t="s">
        <v>662</v>
      </c>
      <c r="C1431" s="174" t="s">
        <v>647</v>
      </c>
      <c r="D1431" s="68">
        <v>45888</v>
      </c>
      <c r="E1431" s="66">
        <f t="shared" si="23"/>
        <v>8</v>
      </c>
      <c r="F1431" s="66">
        <f t="shared" si="24"/>
        <v>2025</v>
      </c>
      <c r="G1431" s="67">
        <f t="shared" si="25"/>
        <v>45870</v>
      </c>
      <c r="H1431" s="26" t="s">
        <v>709</v>
      </c>
      <c r="I1431" s="66" t="s">
        <v>959</v>
      </c>
      <c r="J1431" s="69"/>
      <c r="K1431" s="69"/>
      <c r="L1431" s="69" t="s">
        <v>666</v>
      </c>
      <c r="M1431" s="69" t="s">
        <v>28</v>
      </c>
      <c r="N1431" s="71">
        <v>0</v>
      </c>
      <c r="O1431" s="74">
        <v>2480.38</v>
      </c>
      <c r="P1431" s="175">
        <f t="shared" si="26"/>
        <v>11159.100000000097</v>
      </c>
    </row>
    <row r="1432" spans="1:16" ht="14.25" hidden="1" customHeight="1" outlineLevel="1">
      <c r="A1432" s="64" t="s">
        <v>1</v>
      </c>
      <c r="B1432" s="163" t="s">
        <v>662</v>
      </c>
      <c r="C1432" s="174" t="s">
        <v>647</v>
      </c>
      <c r="D1432" s="68">
        <v>45889</v>
      </c>
      <c r="E1432" s="66">
        <f t="shared" si="23"/>
        <v>8</v>
      </c>
      <c r="F1432" s="66">
        <f t="shared" si="24"/>
        <v>2025</v>
      </c>
      <c r="G1432" s="67">
        <f t="shared" si="25"/>
        <v>45870</v>
      </c>
      <c r="H1432" s="26" t="s">
        <v>138</v>
      </c>
      <c r="I1432" s="66" t="s">
        <v>139</v>
      </c>
      <c r="J1432" s="69"/>
      <c r="K1432" s="69"/>
      <c r="L1432" s="69" t="s">
        <v>664</v>
      </c>
      <c r="M1432" s="69" t="s">
        <v>604</v>
      </c>
      <c r="N1432" s="71">
        <v>0.78</v>
      </c>
      <c r="O1432" s="74">
        <v>0</v>
      </c>
      <c r="P1432" s="175">
        <f t="shared" si="26"/>
        <v>11159.880000000097</v>
      </c>
    </row>
    <row r="1433" spans="1:16" ht="14.25" hidden="1" customHeight="1" outlineLevel="1">
      <c r="A1433" s="64" t="s">
        <v>1</v>
      </c>
      <c r="B1433" s="163" t="s">
        <v>662</v>
      </c>
      <c r="C1433" s="174" t="s">
        <v>647</v>
      </c>
      <c r="D1433" s="68">
        <v>45889</v>
      </c>
      <c r="E1433" s="66">
        <f t="shared" si="23"/>
        <v>8</v>
      </c>
      <c r="F1433" s="66">
        <f t="shared" si="24"/>
        <v>2025</v>
      </c>
      <c r="G1433" s="67">
        <f t="shared" si="25"/>
        <v>45870</v>
      </c>
      <c r="H1433" s="26" t="s">
        <v>45</v>
      </c>
      <c r="I1433" s="66" t="s">
        <v>545</v>
      </c>
      <c r="J1433" s="69"/>
      <c r="K1433" s="69"/>
      <c r="L1433" s="69" t="s">
        <v>666</v>
      </c>
      <c r="M1433" s="69" t="s">
        <v>28</v>
      </c>
      <c r="N1433" s="71">
        <v>0</v>
      </c>
      <c r="O1433" s="74">
        <v>210.15</v>
      </c>
      <c r="P1433" s="175">
        <f t="shared" si="26"/>
        <v>10949.730000000098</v>
      </c>
    </row>
    <row r="1434" spans="1:16" ht="14.25" hidden="1" customHeight="1" outlineLevel="1">
      <c r="A1434" s="64" t="s">
        <v>1</v>
      </c>
      <c r="B1434" s="163" t="s">
        <v>662</v>
      </c>
      <c r="C1434" s="174" t="s">
        <v>647</v>
      </c>
      <c r="D1434" s="68">
        <v>45889</v>
      </c>
      <c r="E1434" s="66">
        <f t="shared" si="23"/>
        <v>8</v>
      </c>
      <c r="F1434" s="66">
        <f t="shared" si="24"/>
        <v>2025</v>
      </c>
      <c r="G1434" s="67">
        <f t="shared" si="25"/>
        <v>45870</v>
      </c>
      <c r="H1434" s="26" t="s">
        <v>50</v>
      </c>
      <c r="I1434" s="66" t="s">
        <v>171</v>
      </c>
      <c r="J1434" s="69"/>
      <c r="K1434" s="69"/>
      <c r="L1434" s="69" t="s">
        <v>666</v>
      </c>
      <c r="M1434" s="69" t="s">
        <v>28</v>
      </c>
      <c r="N1434" s="71">
        <v>0</v>
      </c>
      <c r="O1434" s="74">
        <v>2879.7</v>
      </c>
      <c r="P1434" s="175">
        <f t="shared" si="26"/>
        <v>8070.030000000098</v>
      </c>
    </row>
    <row r="1435" spans="1:16" ht="14.25" hidden="1" customHeight="1" outlineLevel="1">
      <c r="A1435" s="64" t="s">
        <v>1</v>
      </c>
      <c r="B1435" s="163" t="s">
        <v>662</v>
      </c>
      <c r="C1435" s="174" t="s">
        <v>647</v>
      </c>
      <c r="D1435" s="68">
        <v>45890</v>
      </c>
      <c r="E1435" s="66">
        <f t="shared" si="23"/>
        <v>8</v>
      </c>
      <c r="F1435" s="66">
        <f t="shared" si="24"/>
        <v>2025</v>
      </c>
      <c r="G1435" s="67">
        <f t="shared" si="25"/>
        <v>45870</v>
      </c>
      <c r="H1435" s="26" t="s">
        <v>138</v>
      </c>
      <c r="I1435" s="66" t="s">
        <v>139</v>
      </c>
      <c r="J1435" s="69"/>
      <c r="K1435" s="69"/>
      <c r="L1435" s="69" t="s">
        <v>664</v>
      </c>
      <c r="M1435" s="69" t="s">
        <v>604</v>
      </c>
      <c r="N1435" s="71">
        <v>0.1</v>
      </c>
      <c r="O1435" s="74">
        <v>0</v>
      </c>
      <c r="P1435" s="175">
        <f t="shared" si="26"/>
        <v>8070.1300000000983</v>
      </c>
    </row>
    <row r="1436" spans="1:16" ht="14.25" hidden="1" customHeight="1" outlineLevel="1">
      <c r="A1436" s="64" t="s">
        <v>1</v>
      </c>
      <c r="B1436" s="163" t="s">
        <v>662</v>
      </c>
      <c r="C1436" s="174" t="s">
        <v>647</v>
      </c>
      <c r="D1436" s="68">
        <v>45890</v>
      </c>
      <c r="E1436" s="66">
        <f t="shared" si="23"/>
        <v>8</v>
      </c>
      <c r="F1436" s="66">
        <f t="shared" si="24"/>
        <v>2025</v>
      </c>
      <c r="G1436" s="67">
        <f t="shared" si="25"/>
        <v>45870</v>
      </c>
      <c r="H1436" s="26" t="s">
        <v>102</v>
      </c>
      <c r="I1436" s="66" t="s">
        <v>129</v>
      </c>
      <c r="J1436" s="69"/>
      <c r="K1436" s="69"/>
      <c r="L1436" s="69" t="s">
        <v>666</v>
      </c>
      <c r="M1436" s="69" t="s">
        <v>28</v>
      </c>
      <c r="N1436" s="71">
        <v>0</v>
      </c>
      <c r="O1436" s="74">
        <v>1.75</v>
      </c>
      <c r="P1436" s="175">
        <f t="shared" si="26"/>
        <v>8068.3800000000983</v>
      </c>
    </row>
    <row r="1437" spans="1:16" ht="14.25" hidden="1" customHeight="1" outlineLevel="1">
      <c r="A1437" s="64" t="s">
        <v>1</v>
      </c>
      <c r="B1437" s="163" t="s">
        <v>662</v>
      </c>
      <c r="C1437" s="174" t="s">
        <v>647</v>
      </c>
      <c r="D1437" s="68">
        <v>45890</v>
      </c>
      <c r="E1437" s="66">
        <f t="shared" si="23"/>
        <v>8</v>
      </c>
      <c r="F1437" s="66">
        <f t="shared" si="24"/>
        <v>2025</v>
      </c>
      <c r="G1437" s="67">
        <f t="shared" si="25"/>
        <v>45870</v>
      </c>
      <c r="H1437" s="26" t="s">
        <v>102</v>
      </c>
      <c r="I1437" s="66" t="s">
        <v>129</v>
      </c>
      <c r="J1437" s="69"/>
      <c r="K1437" s="69"/>
      <c r="L1437" s="69" t="s">
        <v>666</v>
      </c>
      <c r="M1437" s="69" t="s">
        <v>28</v>
      </c>
      <c r="N1437" s="71">
        <v>0</v>
      </c>
      <c r="O1437" s="74">
        <v>9.8000000000000007</v>
      </c>
      <c r="P1437" s="175">
        <f t="shared" si="26"/>
        <v>8058.5800000000982</v>
      </c>
    </row>
    <row r="1438" spans="1:16" ht="14.25" hidden="1" customHeight="1" outlineLevel="1">
      <c r="A1438" s="64" t="s">
        <v>1</v>
      </c>
      <c r="B1438" s="163" t="s">
        <v>662</v>
      </c>
      <c r="C1438" s="174" t="s">
        <v>647</v>
      </c>
      <c r="D1438" s="68">
        <v>45890</v>
      </c>
      <c r="E1438" s="66">
        <f t="shared" si="23"/>
        <v>8</v>
      </c>
      <c r="F1438" s="66">
        <f t="shared" si="24"/>
        <v>2025</v>
      </c>
      <c r="G1438" s="67">
        <f t="shared" si="25"/>
        <v>45870</v>
      </c>
      <c r="H1438" s="26" t="s">
        <v>142</v>
      </c>
      <c r="I1438" s="66" t="s">
        <v>285</v>
      </c>
      <c r="J1438" s="69"/>
      <c r="K1438" s="69"/>
      <c r="L1438" s="69" t="s">
        <v>664</v>
      </c>
      <c r="M1438" s="69" t="s">
        <v>28</v>
      </c>
      <c r="N1438" s="71">
        <v>0</v>
      </c>
      <c r="O1438" s="74">
        <v>120.5</v>
      </c>
      <c r="P1438" s="175">
        <f t="shared" si="26"/>
        <v>7938.0800000000982</v>
      </c>
    </row>
    <row r="1439" spans="1:16" ht="14.25" hidden="1" customHeight="1" outlineLevel="1">
      <c r="A1439" s="64" t="s">
        <v>1</v>
      </c>
      <c r="B1439" s="163" t="s">
        <v>662</v>
      </c>
      <c r="C1439" s="174" t="s">
        <v>647</v>
      </c>
      <c r="D1439" s="68">
        <v>45890</v>
      </c>
      <c r="E1439" s="66">
        <f t="shared" si="23"/>
        <v>8</v>
      </c>
      <c r="F1439" s="66">
        <f t="shared" si="24"/>
        <v>2025</v>
      </c>
      <c r="G1439" s="67">
        <f t="shared" si="25"/>
        <v>45870</v>
      </c>
      <c r="H1439" s="26" t="s">
        <v>142</v>
      </c>
      <c r="I1439" s="66" t="s">
        <v>829</v>
      </c>
      <c r="J1439" s="69"/>
      <c r="K1439" s="69"/>
      <c r="L1439" s="69" t="s">
        <v>664</v>
      </c>
      <c r="M1439" s="69" t="s">
        <v>28</v>
      </c>
      <c r="N1439" s="71">
        <v>0</v>
      </c>
      <c r="O1439" s="74">
        <v>120.5</v>
      </c>
      <c r="P1439" s="175">
        <f t="shared" si="26"/>
        <v>7817.5800000000982</v>
      </c>
    </row>
    <row r="1440" spans="1:16" ht="14.25" hidden="1" customHeight="1" outlineLevel="1">
      <c r="A1440" s="64" t="s">
        <v>1</v>
      </c>
      <c r="B1440" s="163" t="s">
        <v>662</v>
      </c>
      <c r="C1440" s="174" t="s">
        <v>647</v>
      </c>
      <c r="D1440" s="68">
        <v>45890</v>
      </c>
      <c r="E1440" s="66">
        <f t="shared" si="23"/>
        <v>8</v>
      </c>
      <c r="F1440" s="66">
        <f t="shared" si="24"/>
        <v>2025</v>
      </c>
      <c r="G1440" s="67">
        <f t="shared" si="25"/>
        <v>45870</v>
      </c>
      <c r="H1440" s="26" t="s">
        <v>142</v>
      </c>
      <c r="I1440" s="66" t="s">
        <v>269</v>
      </c>
      <c r="J1440" s="69"/>
      <c r="K1440" s="69"/>
      <c r="L1440" s="69" t="s">
        <v>664</v>
      </c>
      <c r="M1440" s="69" t="s">
        <v>28</v>
      </c>
      <c r="N1440" s="71">
        <v>0</v>
      </c>
      <c r="O1440" s="74">
        <v>120.5</v>
      </c>
      <c r="P1440" s="175">
        <f t="shared" si="26"/>
        <v>7697.0800000000982</v>
      </c>
    </row>
    <row r="1441" spans="1:16" ht="14.25" hidden="1" customHeight="1" outlineLevel="1">
      <c r="A1441" s="64" t="s">
        <v>1</v>
      </c>
      <c r="B1441" s="163" t="s">
        <v>662</v>
      </c>
      <c r="C1441" s="174" t="s">
        <v>647</v>
      </c>
      <c r="D1441" s="68">
        <v>45894</v>
      </c>
      <c r="E1441" s="66">
        <f t="shared" si="23"/>
        <v>8</v>
      </c>
      <c r="F1441" s="66">
        <f t="shared" si="24"/>
        <v>2025</v>
      </c>
      <c r="G1441" s="67">
        <f t="shared" si="25"/>
        <v>45870</v>
      </c>
      <c r="H1441" s="26" t="s">
        <v>142</v>
      </c>
      <c r="I1441" s="66" t="s">
        <v>182</v>
      </c>
      <c r="J1441" s="69"/>
      <c r="K1441" s="69"/>
      <c r="L1441" s="69" t="s">
        <v>664</v>
      </c>
      <c r="M1441" s="69" t="s">
        <v>604</v>
      </c>
      <c r="N1441" s="71">
        <v>1710.93</v>
      </c>
      <c r="O1441" s="74">
        <v>0</v>
      </c>
      <c r="P1441" s="175">
        <f t="shared" si="26"/>
        <v>9408.0100000000984</v>
      </c>
    </row>
    <row r="1442" spans="1:16" ht="14.25" hidden="1" customHeight="1" outlineLevel="1">
      <c r="A1442" s="64" t="s">
        <v>1</v>
      </c>
      <c r="B1442" s="163" t="s">
        <v>662</v>
      </c>
      <c r="C1442" s="174" t="s">
        <v>647</v>
      </c>
      <c r="D1442" s="68">
        <v>45894</v>
      </c>
      <c r="E1442" s="66">
        <f t="shared" si="23"/>
        <v>8</v>
      </c>
      <c r="F1442" s="66">
        <f t="shared" si="24"/>
        <v>2025</v>
      </c>
      <c r="G1442" s="67">
        <f t="shared" si="25"/>
        <v>45870</v>
      </c>
      <c r="H1442" s="26" t="s">
        <v>142</v>
      </c>
      <c r="I1442" s="66" t="s">
        <v>182</v>
      </c>
      <c r="J1442" s="69"/>
      <c r="K1442" s="69"/>
      <c r="L1442" s="69" t="s">
        <v>664</v>
      </c>
      <c r="M1442" s="69" t="s">
        <v>604</v>
      </c>
      <c r="N1442" s="71">
        <v>1020.05</v>
      </c>
      <c r="O1442" s="74">
        <v>0</v>
      </c>
      <c r="P1442" s="175">
        <f t="shared" si="26"/>
        <v>10428.060000000098</v>
      </c>
    </row>
    <row r="1443" spans="1:16" ht="14.25" hidden="1" customHeight="1" outlineLevel="1">
      <c r="A1443" s="64" t="s">
        <v>1</v>
      </c>
      <c r="B1443" s="163" t="s">
        <v>662</v>
      </c>
      <c r="C1443" s="174" t="s">
        <v>647</v>
      </c>
      <c r="D1443" s="68">
        <v>45894</v>
      </c>
      <c r="E1443" s="66">
        <f t="shared" si="23"/>
        <v>8</v>
      </c>
      <c r="F1443" s="66">
        <f t="shared" si="24"/>
        <v>2025</v>
      </c>
      <c r="G1443" s="67">
        <f t="shared" si="25"/>
        <v>45870</v>
      </c>
      <c r="H1443" s="26" t="s">
        <v>142</v>
      </c>
      <c r="I1443" s="66" t="s">
        <v>1273</v>
      </c>
      <c r="J1443" s="69"/>
      <c r="K1443" s="69"/>
      <c r="L1443" s="69" t="s">
        <v>664</v>
      </c>
      <c r="M1443" s="69" t="s">
        <v>28</v>
      </c>
      <c r="N1443" s="71">
        <v>0</v>
      </c>
      <c r="O1443" s="74">
        <v>2730.98</v>
      </c>
      <c r="P1443" s="175">
        <f t="shared" si="26"/>
        <v>7697.0800000000982</v>
      </c>
    </row>
    <row r="1444" spans="1:16" ht="14.25" hidden="1" customHeight="1" outlineLevel="1">
      <c r="A1444" s="64" t="s">
        <v>1</v>
      </c>
      <c r="B1444" s="163" t="s">
        <v>662</v>
      </c>
      <c r="C1444" s="174" t="s">
        <v>647</v>
      </c>
      <c r="D1444" s="68">
        <v>45895</v>
      </c>
      <c r="E1444" s="66">
        <f t="shared" si="23"/>
        <v>8</v>
      </c>
      <c r="F1444" s="66">
        <f t="shared" si="24"/>
        <v>2025</v>
      </c>
      <c r="G1444" s="67">
        <f t="shared" si="25"/>
        <v>45870</v>
      </c>
      <c r="H1444" s="26" t="s">
        <v>142</v>
      </c>
      <c r="I1444" s="66" t="s">
        <v>1274</v>
      </c>
      <c r="J1444" s="69"/>
      <c r="K1444" s="69"/>
      <c r="L1444" s="69" t="s">
        <v>664</v>
      </c>
      <c r="M1444" s="69" t="s">
        <v>604</v>
      </c>
      <c r="N1444" s="71">
        <v>8815.23</v>
      </c>
      <c r="O1444" s="74">
        <v>0</v>
      </c>
      <c r="P1444" s="175">
        <f t="shared" si="26"/>
        <v>16512.3100000001</v>
      </c>
    </row>
    <row r="1445" spans="1:16" ht="14.25" hidden="1" customHeight="1" outlineLevel="1">
      <c r="A1445" s="64" t="s">
        <v>1</v>
      </c>
      <c r="B1445" s="163" t="s">
        <v>662</v>
      </c>
      <c r="C1445" s="174" t="s">
        <v>647</v>
      </c>
      <c r="D1445" s="68">
        <v>45895</v>
      </c>
      <c r="E1445" s="66">
        <f t="shared" si="23"/>
        <v>8</v>
      </c>
      <c r="F1445" s="66">
        <f t="shared" si="24"/>
        <v>2025</v>
      </c>
      <c r="G1445" s="67">
        <f t="shared" si="25"/>
        <v>45870</v>
      </c>
      <c r="H1445" s="26" t="s">
        <v>138</v>
      </c>
      <c r="I1445" s="66" t="s">
        <v>139</v>
      </c>
      <c r="J1445" s="69"/>
      <c r="K1445" s="69"/>
      <c r="L1445" s="69" t="s">
        <v>664</v>
      </c>
      <c r="M1445" s="69" t="s">
        <v>604</v>
      </c>
      <c r="N1445" s="71">
        <v>1.85</v>
      </c>
      <c r="O1445" s="74">
        <v>0</v>
      </c>
      <c r="P1445" s="175">
        <f t="shared" si="26"/>
        <v>16514.160000000098</v>
      </c>
    </row>
    <row r="1446" spans="1:16" ht="14.25" hidden="1" customHeight="1" outlineLevel="1">
      <c r="A1446" s="64" t="s">
        <v>1</v>
      </c>
      <c r="B1446" s="163" t="s">
        <v>662</v>
      </c>
      <c r="C1446" s="174" t="s">
        <v>647</v>
      </c>
      <c r="D1446" s="68">
        <v>45895</v>
      </c>
      <c r="E1446" s="66">
        <f t="shared" si="23"/>
        <v>8</v>
      </c>
      <c r="F1446" s="66">
        <f t="shared" si="24"/>
        <v>2025</v>
      </c>
      <c r="G1446" s="67">
        <f t="shared" si="25"/>
        <v>45870</v>
      </c>
      <c r="H1446" s="26" t="s">
        <v>281</v>
      </c>
      <c r="I1446" s="66" t="s">
        <v>353</v>
      </c>
      <c r="J1446" s="69"/>
      <c r="K1446" s="69"/>
      <c r="L1446" s="69" t="s">
        <v>666</v>
      </c>
      <c r="M1446" s="69" t="s">
        <v>28</v>
      </c>
      <c r="N1446" s="71">
        <v>0</v>
      </c>
      <c r="O1446" s="74">
        <v>252</v>
      </c>
      <c r="P1446" s="175">
        <f t="shared" si="26"/>
        <v>16262.160000000098</v>
      </c>
    </row>
    <row r="1447" spans="1:16" ht="14.25" hidden="1" customHeight="1" outlineLevel="1">
      <c r="A1447" s="64" t="s">
        <v>1</v>
      </c>
      <c r="B1447" s="163" t="s">
        <v>662</v>
      </c>
      <c r="C1447" s="174" t="s">
        <v>647</v>
      </c>
      <c r="D1447" s="68">
        <v>45895</v>
      </c>
      <c r="E1447" s="66">
        <f t="shared" si="23"/>
        <v>8</v>
      </c>
      <c r="F1447" s="66">
        <f t="shared" si="24"/>
        <v>2025</v>
      </c>
      <c r="G1447" s="67">
        <f t="shared" si="25"/>
        <v>45870</v>
      </c>
      <c r="H1447" s="26" t="s">
        <v>281</v>
      </c>
      <c r="I1447" s="66" t="s">
        <v>353</v>
      </c>
      <c r="J1447" s="69"/>
      <c r="K1447" s="69"/>
      <c r="L1447" s="69" t="s">
        <v>666</v>
      </c>
      <c r="M1447" s="69" t="s">
        <v>28</v>
      </c>
      <c r="N1447" s="71">
        <v>0</v>
      </c>
      <c r="O1447" s="74">
        <v>264.68</v>
      </c>
      <c r="P1447" s="175">
        <f t="shared" si="26"/>
        <v>15997.480000000098</v>
      </c>
    </row>
    <row r="1448" spans="1:16" ht="14.25" hidden="1" customHeight="1" outlineLevel="1">
      <c r="A1448" s="64" t="s">
        <v>1</v>
      </c>
      <c r="B1448" s="163" t="s">
        <v>662</v>
      </c>
      <c r="C1448" s="174" t="s">
        <v>647</v>
      </c>
      <c r="D1448" s="68">
        <v>45895</v>
      </c>
      <c r="E1448" s="66">
        <f t="shared" si="23"/>
        <v>8</v>
      </c>
      <c r="F1448" s="66">
        <f t="shared" si="24"/>
        <v>2025</v>
      </c>
      <c r="G1448" s="67">
        <f t="shared" si="25"/>
        <v>45870</v>
      </c>
      <c r="H1448" s="26" t="s">
        <v>281</v>
      </c>
      <c r="I1448" s="66" t="s">
        <v>353</v>
      </c>
      <c r="J1448" s="69"/>
      <c r="K1448" s="69"/>
      <c r="L1448" s="69" t="s">
        <v>666</v>
      </c>
      <c r="M1448" s="69" t="s">
        <v>28</v>
      </c>
      <c r="N1448" s="71">
        <v>0</v>
      </c>
      <c r="O1448" s="74">
        <v>495.2</v>
      </c>
      <c r="P1448" s="175">
        <f t="shared" si="26"/>
        <v>15502.280000000097</v>
      </c>
    </row>
    <row r="1449" spans="1:16" ht="14.25" hidden="1" customHeight="1" outlineLevel="1">
      <c r="A1449" s="64" t="s">
        <v>1</v>
      </c>
      <c r="B1449" s="163" t="s">
        <v>662</v>
      </c>
      <c r="C1449" s="174" t="s">
        <v>647</v>
      </c>
      <c r="D1449" s="68">
        <v>45895</v>
      </c>
      <c r="E1449" s="66">
        <f t="shared" si="23"/>
        <v>8</v>
      </c>
      <c r="F1449" s="66">
        <f t="shared" si="24"/>
        <v>2025</v>
      </c>
      <c r="G1449" s="67">
        <f t="shared" si="25"/>
        <v>45870</v>
      </c>
      <c r="H1449" s="26" t="s">
        <v>281</v>
      </c>
      <c r="I1449" s="66" t="s">
        <v>353</v>
      </c>
      <c r="J1449" s="69"/>
      <c r="K1449" s="69"/>
      <c r="L1449" s="69" t="s">
        <v>666</v>
      </c>
      <c r="M1449" s="69" t="s">
        <v>28</v>
      </c>
      <c r="N1449" s="71">
        <v>0</v>
      </c>
      <c r="O1449" s="74">
        <v>392.08</v>
      </c>
      <c r="P1449" s="175">
        <f t="shared" si="26"/>
        <v>15110.200000000097</v>
      </c>
    </row>
    <row r="1450" spans="1:16" ht="14.25" hidden="1" customHeight="1" outlineLevel="1">
      <c r="A1450" s="64" t="s">
        <v>1</v>
      </c>
      <c r="B1450" s="163" t="s">
        <v>662</v>
      </c>
      <c r="C1450" s="174" t="s">
        <v>647</v>
      </c>
      <c r="D1450" s="68">
        <v>45895</v>
      </c>
      <c r="E1450" s="66">
        <f t="shared" si="23"/>
        <v>8</v>
      </c>
      <c r="F1450" s="66">
        <f t="shared" si="24"/>
        <v>2025</v>
      </c>
      <c r="G1450" s="67">
        <f t="shared" si="25"/>
        <v>45870</v>
      </c>
      <c r="H1450" s="26" t="s">
        <v>69</v>
      </c>
      <c r="I1450" s="66" t="s">
        <v>1275</v>
      </c>
      <c r="J1450" s="69"/>
      <c r="K1450" s="69"/>
      <c r="L1450" s="69" t="s">
        <v>666</v>
      </c>
      <c r="M1450" s="69" t="s">
        <v>28</v>
      </c>
      <c r="N1450" s="71">
        <v>0</v>
      </c>
      <c r="O1450" s="74">
        <v>12000</v>
      </c>
      <c r="P1450" s="175">
        <f t="shared" si="26"/>
        <v>3110.2000000000971</v>
      </c>
    </row>
    <row r="1451" spans="1:16" ht="14.25" hidden="1" customHeight="1" outlineLevel="1">
      <c r="A1451" s="64" t="s">
        <v>1</v>
      </c>
      <c r="B1451" s="163" t="s">
        <v>662</v>
      </c>
      <c r="C1451" s="174" t="s">
        <v>647</v>
      </c>
      <c r="D1451" s="68">
        <v>45896</v>
      </c>
      <c r="E1451" s="66">
        <f t="shared" si="23"/>
        <v>8</v>
      </c>
      <c r="F1451" s="66">
        <f t="shared" si="24"/>
        <v>2025</v>
      </c>
      <c r="G1451" s="67">
        <f t="shared" si="25"/>
        <v>45870</v>
      </c>
      <c r="H1451" s="26" t="s">
        <v>17</v>
      </c>
      <c r="I1451" s="66" t="s">
        <v>17</v>
      </c>
      <c r="J1451" s="69"/>
      <c r="K1451" s="69"/>
      <c r="L1451" s="69" t="s">
        <v>666</v>
      </c>
      <c r="M1451" s="69" t="s">
        <v>604</v>
      </c>
      <c r="N1451" s="71">
        <v>5769.15</v>
      </c>
      <c r="O1451" s="74">
        <v>0</v>
      </c>
      <c r="P1451" s="175">
        <f t="shared" si="26"/>
        <v>8879.3500000000968</v>
      </c>
    </row>
    <row r="1452" spans="1:16" ht="14.25" hidden="1" customHeight="1" outlineLevel="1">
      <c r="A1452" s="64" t="s">
        <v>1</v>
      </c>
      <c r="B1452" s="163" t="s">
        <v>662</v>
      </c>
      <c r="C1452" s="174" t="s">
        <v>647</v>
      </c>
      <c r="D1452" s="68">
        <v>45897</v>
      </c>
      <c r="E1452" s="66">
        <f t="shared" si="23"/>
        <v>8</v>
      </c>
      <c r="F1452" s="66">
        <f t="shared" si="24"/>
        <v>2025</v>
      </c>
      <c r="G1452" s="67">
        <f t="shared" si="25"/>
        <v>45870</v>
      </c>
      <c r="H1452" s="26" t="s">
        <v>142</v>
      </c>
      <c r="I1452" s="66" t="s">
        <v>182</v>
      </c>
      <c r="J1452" s="69"/>
      <c r="K1452" s="69"/>
      <c r="L1452" s="69" t="s">
        <v>664</v>
      </c>
      <c r="M1452" s="69" t="s">
        <v>604</v>
      </c>
      <c r="N1452" s="71">
        <v>26000</v>
      </c>
      <c r="O1452" s="74">
        <v>0</v>
      </c>
      <c r="P1452" s="175">
        <f t="shared" si="26"/>
        <v>34879.350000000093</v>
      </c>
    </row>
    <row r="1453" spans="1:16" ht="14.25" hidden="1" customHeight="1" outlineLevel="1">
      <c r="A1453" s="64" t="s">
        <v>1</v>
      </c>
      <c r="B1453" s="163" t="s">
        <v>662</v>
      </c>
      <c r="C1453" s="174" t="s">
        <v>647</v>
      </c>
      <c r="D1453" s="68">
        <v>45897</v>
      </c>
      <c r="E1453" s="66">
        <f t="shared" si="23"/>
        <v>8</v>
      </c>
      <c r="F1453" s="66">
        <f t="shared" si="24"/>
        <v>2025</v>
      </c>
      <c r="G1453" s="67">
        <f t="shared" si="25"/>
        <v>45870</v>
      </c>
      <c r="H1453" s="26" t="s">
        <v>142</v>
      </c>
      <c r="I1453" s="66" t="s">
        <v>146</v>
      </c>
      <c r="J1453" s="69"/>
      <c r="K1453" s="69"/>
      <c r="L1453" s="69" t="s">
        <v>664</v>
      </c>
      <c r="M1453" s="69" t="s">
        <v>604</v>
      </c>
      <c r="N1453" s="71">
        <v>3000</v>
      </c>
      <c r="O1453" s="74">
        <v>0</v>
      </c>
      <c r="P1453" s="175">
        <f t="shared" si="26"/>
        <v>37879.350000000093</v>
      </c>
    </row>
    <row r="1454" spans="1:16" ht="14.25" hidden="1" customHeight="1" outlineLevel="1">
      <c r="A1454" s="64" t="s">
        <v>1</v>
      </c>
      <c r="B1454" s="163" t="s">
        <v>662</v>
      </c>
      <c r="C1454" s="174" t="s">
        <v>647</v>
      </c>
      <c r="D1454" s="68">
        <v>45897</v>
      </c>
      <c r="E1454" s="66">
        <f t="shared" si="23"/>
        <v>8</v>
      </c>
      <c r="F1454" s="66">
        <f t="shared" si="24"/>
        <v>2025</v>
      </c>
      <c r="G1454" s="67">
        <f t="shared" si="25"/>
        <v>45870</v>
      </c>
      <c r="H1454" s="26" t="s">
        <v>142</v>
      </c>
      <c r="I1454" s="66" t="s">
        <v>146</v>
      </c>
      <c r="J1454" s="69"/>
      <c r="K1454" s="69"/>
      <c r="L1454" s="69" t="s">
        <v>664</v>
      </c>
      <c r="M1454" s="69" t="s">
        <v>604</v>
      </c>
      <c r="N1454" s="71">
        <v>3500</v>
      </c>
      <c r="O1454" s="74">
        <v>0</v>
      </c>
      <c r="P1454" s="175">
        <f t="shared" si="26"/>
        <v>41379.350000000093</v>
      </c>
    </row>
    <row r="1455" spans="1:16" ht="14.25" hidden="1" customHeight="1" outlineLevel="1">
      <c r="A1455" s="64" t="s">
        <v>1</v>
      </c>
      <c r="B1455" s="163" t="s">
        <v>662</v>
      </c>
      <c r="C1455" s="174" t="s">
        <v>647</v>
      </c>
      <c r="D1455" s="68">
        <v>45897</v>
      </c>
      <c r="E1455" s="66">
        <f t="shared" si="23"/>
        <v>8</v>
      </c>
      <c r="F1455" s="66">
        <f t="shared" si="24"/>
        <v>2025</v>
      </c>
      <c r="G1455" s="67">
        <f t="shared" si="25"/>
        <v>45870</v>
      </c>
      <c r="H1455" s="26" t="s">
        <v>142</v>
      </c>
      <c r="I1455" s="66" t="s">
        <v>146</v>
      </c>
      <c r="J1455" s="69"/>
      <c r="K1455" s="69"/>
      <c r="L1455" s="69" t="s">
        <v>664</v>
      </c>
      <c r="M1455" s="69" t="s">
        <v>604</v>
      </c>
      <c r="N1455" s="71">
        <v>4410</v>
      </c>
      <c r="O1455" s="74">
        <v>0</v>
      </c>
      <c r="P1455" s="175">
        <f t="shared" si="26"/>
        <v>45789.350000000093</v>
      </c>
    </row>
    <row r="1456" spans="1:16" ht="14.25" hidden="1" customHeight="1" outlineLevel="1">
      <c r="A1456" s="64" t="s">
        <v>1</v>
      </c>
      <c r="B1456" s="163" t="s">
        <v>662</v>
      </c>
      <c r="C1456" s="174" t="s">
        <v>647</v>
      </c>
      <c r="D1456" s="68">
        <v>45897</v>
      </c>
      <c r="E1456" s="66">
        <f t="shared" si="23"/>
        <v>8</v>
      </c>
      <c r="F1456" s="66">
        <f t="shared" si="24"/>
        <v>2025</v>
      </c>
      <c r="G1456" s="67">
        <f t="shared" si="25"/>
        <v>45870</v>
      </c>
      <c r="H1456" s="26" t="s">
        <v>142</v>
      </c>
      <c r="I1456" s="66" t="s">
        <v>146</v>
      </c>
      <c r="J1456" s="69"/>
      <c r="K1456" s="69"/>
      <c r="L1456" s="69" t="s">
        <v>664</v>
      </c>
      <c r="M1456" s="69" t="s">
        <v>604</v>
      </c>
      <c r="N1456" s="71">
        <v>5000</v>
      </c>
      <c r="O1456" s="74">
        <v>0</v>
      </c>
      <c r="P1456" s="175">
        <f t="shared" si="26"/>
        <v>50789.350000000093</v>
      </c>
    </row>
    <row r="1457" spans="1:16" ht="14.25" hidden="1" customHeight="1" outlineLevel="1">
      <c r="A1457" s="64" t="s">
        <v>1</v>
      </c>
      <c r="B1457" s="163" t="s">
        <v>662</v>
      </c>
      <c r="C1457" s="174" t="s">
        <v>647</v>
      </c>
      <c r="D1457" s="68">
        <v>45897</v>
      </c>
      <c r="E1457" s="66">
        <f t="shared" si="23"/>
        <v>8</v>
      </c>
      <c r="F1457" s="66">
        <f t="shared" si="24"/>
        <v>2025</v>
      </c>
      <c r="G1457" s="67">
        <f t="shared" si="25"/>
        <v>45870</v>
      </c>
      <c r="H1457" s="26" t="s">
        <v>142</v>
      </c>
      <c r="I1457" s="66" t="s">
        <v>146</v>
      </c>
      <c r="J1457" s="69"/>
      <c r="K1457" s="69"/>
      <c r="L1457" s="69" t="s">
        <v>664</v>
      </c>
      <c r="M1457" s="69" t="s">
        <v>604</v>
      </c>
      <c r="N1457" s="71">
        <v>2000</v>
      </c>
      <c r="O1457" s="74">
        <v>0</v>
      </c>
      <c r="P1457" s="175">
        <f t="shared" si="26"/>
        <v>52789.350000000093</v>
      </c>
    </row>
    <row r="1458" spans="1:16" ht="14.25" hidden="1" customHeight="1" outlineLevel="1">
      <c r="A1458" s="64" t="s">
        <v>1</v>
      </c>
      <c r="B1458" s="163" t="s">
        <v>662</v>
      </c>
      <c r="C1458" s="174" t="s">
        <v>647</v>
      </c>
      <c r="D1458" s="68">
        <v>45897</v>
      </c>
      <c r="E1458" s="66">
        <f t="shared" si="23"/>
        <v>8</v>
      </c>
      <c r="F1458" s="66">
        <f t="shared" si="24"/>
        <v>2025</v>
      </c>
      <c r="G1458" s="67">
        <f t="shared" si="25"/>
        <v>45870</v>
      </c>
      <c r="H1458" s="26" t="s">
        <v>142</v>
      </c>
      <c r="I1458" s="66" t="s">
        <v>146</v>
      </c>
      <c r="J1458" s="69"/>
      <c r="K1458" s="69"/>
      <c r="L1458" s="69" t="s">
        <v>664</v>
      </c>
      <c r="M1458" s="69" t="s">
        <v>604</v>
      </c>
      <c r="N1458" s="71">
        <v>5450.95</v>
      </c>
      <c r="O1458" s="74">
        <v>0</v>
      </c>
      <c r="P1458" s="175">
        <f t="shared" si="26"/>
        <v>58240.30000000009</v>
      </c>
    </row>
    <row r="1459" spans="1:16" ht="14.25" hidden="1" customHeight="1" outlineLevel="1">
      <c r="A1459" s="64" t="s">
        <v>1</v>
      </c>
      <c r="B1459" s="163" t="s">
        <v>662</v>
      </c>
      <c r="C1459" s="174" t="s">
        <v>647</v>
      </c>
      <c r="D1459" s="68">
        <v>45897</v>
      </c>
      <c r="E1459" s="66">
        <f t="shared" si="23"/>
        <v>8</v>
      </c>
      <c r="F1459" s="66">
        <f t="shared" si="24"/>
        <v>2025</v>
      </c>
      <c r="G1459" s="67">
        <f t="shared" si="25"/>
        <v>45870</v>
      </c>
      <c r="H1459" s="26" t="s">
        <v>142</v>
      </c>
      <c r="I1459" s="66" t="s">
        <v>146</v>
      </c>
      <c r="J1459" s="69"/>
      <c r="K1459" s="69"/>
      <c r="L1459" s="69" t="s">
        <v>664</v>
      </c>
      <c r="M1459" s="69" t="s">
        <v>604</v>
      </c>
      <c r="N1459" s="71">
        <v>3945.6</v>
      </c>
      <c r="O1459" s="74">
        <v>0</v>
      </c>
      <c r="P1459" s="175">
        <f t="shared" si="26"/>
        <v>62185.900000000089</v>
      </c>
    </row>
    <row r="1460" spans="1:16" ht="14.25" hidden="1" customHeight="1" outlineLevel="1">
      <c r="A1460" s="64" t="s">
        <v>1</v>
      </c>
      <c r="B1460" s="163" t="s">
        <v>662</v>
      </c>
      <c r="C1460" s="174" t="s">
        <v>647</v>
      </c>
      <c r="D1460" s="68">
        <v>45897</v>
      </c>
      <c r="E1460" s="66">
        <f t="shared" si="23"/>
        <v>8</v>
      </c>
      <c r="F1460" s="66">
        <f t="shared" si="24"/>
        <v>2025</v>
      </c>
      <c r="G1460" s="67">
        <f t="shared" si="25"/>
        <v>45870</v>
      </c>
      <c r="H1460" s="26" t="s">
        <v>142</v>
      </c>
      <c r="I1460" s="66" t="s">
        <v>146</v>
      </c>
      <c r="J1460" s="69"/>
      <c r="K1460" s="69"/>
      <c r="L1460" s="69" t="s">
        <v>664</v>
      </c>
      <c r="M1460" s="69" t="s">
        <v>604</v>
      </c>
      <c r="N1460" s="71">
        <v>3303.85</v>
      </c>
      <c r="O1460" s="74">
        <v>0</v>
      </c>
      <c r="P1460" s="175">
        <f t="shared" si="26"/>
        <v>65489.750000000087</v>
      </c>
    </row>
    <row r="1461" spans="1:16" ht="14.25" hidden="1" customHeight="1" outlineLevel="1">
      <c r="A1461" s="64" t="s">
        <v>1</v>
      </c>
      <c r="B1461" s="163" t="s">
        <v>662</v>
      </c>
      <c r="C1461" s="174" t="s">
        <v>647</v>
      </c>
      <c r="D1461" s="68">
        <v>45897</v>
      </c>
      <c r="E1461" s="66">
        <f t="shared" si="23"/>
        <v>8</v>
      </c>
      <c r="F1461" s="66">
        <f t="shared" si="24"/>
        <v>2025</v>
      </c>
      <c r="G1461" s="67">
        <f t="shared" si="25"/>
        <v>45870</v>
      </c>
      <c r="H1461" s="26" t="s">
        <v>142</v>
      </c>
      <c r="I1461" s="66" t="s">
        <v>146</v>
      </c>
      <c r="J1461" s="69"/>
      <c r="K1461" s="69"/>
      <c r="L1461" s="69" t="s">
        <v>664</v>
      </c>
      <c r="M1461" s="69" t="s">
        <v>604</v>
      </c>
      <c r="N1461" s="71">
        <v>1550.05</v>
      </c>
      <c r="O1461" s="74">
        <v>0</v>
      </c>
      <c r="P1461" s="175">
        <f t="shared" si="26"/>
        <v>67039.80000000009</v>
      </c>
    </row>
    <row r="1462" spans="1:16" ht="14.25" customHeight="1" outlineLevel="1">
      <c r="A1462" s="64" t="s">
        <v>1</v>
      </c>
      <c r="B1462" s="163" t="s">
        <v>662</v>
      </c>
      <c r="C1462" s="174" t="s">
        <v>647</v>
      </c>
      <c r="D1462" s="68">
        <v>45897</v>
      </c>
      <c r="E1462" s="66">
        <f t="shared" si="23"/>
        <v>8</v>
      </c>
      <c r="F1462" s="66">
        <f t="shared" si="24"/>
        <v>2025</v>
      </c>
      <c r="G1462" s="67">
        <f t="shared" si="25"/>
        <v>45870</v>
      </c>
      <c r="H1462" s="26" t="s">
        <v>667</v>
      </c>
      <c r="I1462" s="66" t="s">
        <v>1276</v>
      </c>
      <c r="J1462" s="69"/>
      <c r="K1462" s="69"/>
      <c r="L1462" s="69" t="s">
        <v>666</v>
      </c>
      <c r="M1462" s="69" t="s">
        <v>604</v>
      </c>
      <c r="N1462" s="71">
        <v>2000</v>
      </c>
      <c r="O1462" s="74">
        <v>0</v>
      </c>
      <c r="P1462" s="175">
        <f t="shared" si="26"/>
        <v>69039.80000000009</v>
      </c>
    </row>
    <row r="1463" spans="1:16" ht="14.25" customHeight="1" outlineLevel="1">
      <c r="A1463" s="64" t="s">
        <v>1</v>
      </c>
      <c r="B1463" s="163" t="s">
        <v>662</v>
      </c>
      <c r="C1463" s="174" t="s">
        <v>647</v>
      </c>
      <c r="D1463" s="68">
        <v>45897</v>
      </c>
      <c r="E1463" s="66">
        <f t="shared" si="23"/>
        <v>8</v>
      </c>
      <c r="F1463" s="66">
        <f t="shared" si="24"/>
        <v>2025</v>
      </c>
      <c r="G1463" s="67">
        <f t="shared" si="25"/>
        <v>45870</v>
      </c>
      <c r="H1463" s="26" t="s">
        <v>667</v>
      </c>
      <c r="I1463" s="66" t="s">
        <v>1277</v>
      </c>
      <c r="J1463" s="69"/>
      <c r="K1463" s="69"/>
      <c r="L1463" s="69" t="s">
        <v>666</v>
      </c>
      <c r="M1463" s="69" t="s">
        <v>604</v>
      </c>
      <c r="N1463" s="71">
        <v>1900</v>
      </c>
      <c r="O1463" s="74">
        <v>0</v>
      </c>
      <c r="P1463" s="175">
        <f t="shared" si="26"/>
        <v>70939.80000000009</v>
      </c>
    </row>
    <row r="1464" spans="1:16" ht="14.25" customHeight="1" outlineLevel="1">
      <c r="A1464" s="64" t="s">
        <v>1</v>
      </c>
      <c r="B1464" s="163" t="s">
        <v>662</v>
      </c>
      <c r="C1464" s="174" t="s">
        <v>647</v>
      </c>
      <c r="D1464" s="68">
        <v>45897</v>
      </c>
      <c r="E1464" s="66">
        <f t="shared" si="23"/>
        <v>8</v>
      </c>
      <c r="F1464" s="66">
        <f t="shared" si="24"/>
        <v>2025</v>
      </c>
      <c r="G1464" s="67">
        <f t="shared" si="25"/>
        <v>45870</v>
      </c>
      <c r="H1464" s="26" t="s">
        <v>667</v>
      </c>
      <c r="I1464" s="66" t="s">
        <v>1278</v>
      </c>
      <c r="J1464" s="69"/>
      <c r="K1464" s="69"/>
      <c r="L1464" s="69" t="s">
        <v>666</v>
      </c>
      <c r="M1464" s="69" t="s">
        <v>604</v>
      </c>
      <c r="N1464" s="71">
        <v>1700</v>
      </c>
      <c r="O1464" s="74">
        <v>0</v>
      </c>
      <c r="P1464" s="175">
        <f t="shared" si="26"/>
        <v>72639.80000000009</v>
      </c>
    </row>
    <row r="1465" spans="1:16" ht="14.25" customHeight="1" outlineLevel="1">
      <c r="A1465" s="64" t="s">
        <v>1</v>
      </c>
      <c r="B1465" s="163" t="s">
        <v>662</v>
      </c>
      <c r="C1465" s="174" t="s">
        <v>647</v>
      </c>
      <c r="D1465" s="68">
        <v>45897</v>
      </c>
      <c r="E1465" s="66">
        <f t="shared" si="23"/>
        <v>8</v>
      </c>
      <c r="F1465" s="66">
        <f t="shared" si="24"/>
        <v>2025</v>
      </c>
      <c r="G1465" s="67">
        <f t="shared" si="25"/>
        <v>45870</v>
      </c>
      <c r="H1465" s="26" t="s">
        <v>667</v>
      </c>
      <c r="I1465" s="66" t="s">
        <v>1279</v>
      </c>
      <c r="J1465" s="69"/>
      <c r="K1465" s="69"/>
      <c r="L1465" s="69" t="s">
        <v>666</v>
      </c>
      <c r="M1465" s="69" t="s">
        <v>604</v>
      </c>
      <c r="N1465" s="71">
        <v>1900</v>
      </c>
      <c r="O1465" s="74">
        <v>0</v>
      </c>
      <c r="P1465" s="175">
        <f t="shared" si="26"/>
        <v>74539.80000000009</v>
      </c>
    </row>
    <row r="1466" spans="1:16" ht="14.25" customHeight="1" outlineLevel="1">
      <c r="A1466" s="64" t="s">
        <v>1</v>
      </c>
      <c r="B1466" s="163" t="s">
        <v>662</v>
      </c>
      <c r="C1466" s="174" t="s">
        <v>647</v>
      </c>
      <c r="D1466" s="68">
        <v>45897</v>
      </c>
      <c r="E1466" s="66">
        <f t="shared" si="23"/>
        <v>8</v>
      </c>
      <c r="F1466" s="66">
        <f t="shared" si="24"/>
        <v>2025</v>
      </c>
      <c r="G1466" s="67">
        <f t="shared" si="25"/>
        <v>45870</v>
      </c>
      <c r="H1466" s="26" t="s">
        <v>667</v>
      </c>
      <c r="I1466" s="66" t="s">
        <v>1280</v>
      </c>
      <c r="J1466" s="69"/>
      <c r="K1466" s="69"/>
      <c r="L1466" s="69" t="s">
        <v>666</v>
      </c>
      <c r="M1466" s="69" t="s">
        <v>604</v>
      </c>
      <c r="N1466" s="71">
        <v>860</v>
      </c>
      <c r="O1466" s="74">
        <v>0</v>
      </c>
      <c r="P1466" s="175">
        <f t="shared" si="26"/>
        <v>75399.80000000009</v>
      </c>
    </row>
    <row r="1467" spans="1:16" ht="14.25" customHeight="1" outlineLevel="1">
      <c r="A1467" s="64" t="s">
        <v>1</v>
      </c>
      <c r="B1467" s="163" t="s">
        <v>662</v>
      </c>
      <c r="C1467" s="174" t="s">
        <v>647</v>
      </c>
      <c r="D1467" s="68">
        <v>45897</v>
      </c>
      <c r="E1467" s="66">
        <f t="shared" si="23"/>
        <v>8</v>
      </c>
      <c r="F1467" s="66">
        <f t="shared" si="24"/>
        <v>2025</v>
      </c>
      <c r="G1467" s="67">
        <f t="shared" si="25"/>
        <v>45870</v>
      </c>
      <c r="H1467" s="26" t="s">
        <v>667</v>
      </c>
      <c r="I1467" s="66" t="s">
        <v>1281</v>
      </c>
      <c r="J1467" s="69"/>
      <c r="K1467" s="69"/>
      <c r="L1467" s="69" t="s">
        <v>666</v>
      </c>
      <c r="M1467" s="69" t="s">
        <v>604</v>
      </c>
      <c r="N1467" s="71">
        <v>500</v>
      </c>
      <c r="O1467" s="74">
        <v>0</v>
      </c>
      <c r="P1467" s="175">
        <f t="shared" si="26"/>
        <v>75899.80000000009</v>
      </c>
    </row>
    <row r="1468" spans="1:16" ht="14.25" customHeight="1" outlineLevel="1">
      <c r="A1468" s="64" t="s">
        <v>1</v>
      </c>
      <c r="B1468" s="163" t="s">
        <v>662</v>
      </c>
      <c r="C1468" s="174" t="s">
        <v>647</v>
      </c>
      <c r="D1468" s="68">
        <v>45897</v>
      </c>
      <c r="E1468" s="66">
        <f t="shared" si="23"/>
        <v>8</v>
      </c>
      <c r="F1468" s="66">
        <f t="shared" si="24"/>
        <v>2025</v>
      </c>
      <c r="G1468" s="67">
        <f t="shared" si="25"/>
        <v>45870</v>
      </c>
      <c r="H1468" s="26" t="s">
        <v>667</v>
      </c>
      <c r="I1468" s="66" t="s">
        <v>1282</v>
      </c>
      <c r="J1468" s="69"/>
      <c r="K1468" s="69"/>
      <c r="L1468" s="69" t="s">
        <v>666</v>
      </c>
      <c r="M1468" s="69" t="s">
        <v>604</v>
      </c>
      <c r="N1468" s="71">
        <v>2000</v>
      </c>
      <c r="O1468" s="74">
        <v>0</v>
      </c>
      <c r="P1468" s="175">
        <f t="shared" si="26"/>
        <v>77899.80000000009</v>
      </c>
    </row>
    <row r="1469" spans="1:16" ht="14.25" customHeight="1" outlineLevel="1">
      <c r="A1469" s="64" t="s">
        <v>1</v>
      </c>
      <c r="B1469" s="163" t="s">
        <v>662</v>
      </c>
      <c r="C1469" s="174" t="s">
        <v>647</v>
      </c>
      <c r="D1469" s="68">
        <v>45897</v>
      </c>
      <c r="E1469" s="66">
        <f t="shared" si="23"/>
        <v>8</v>
      </c>
      <c r="F1469" s="66">
        <f t="shared" si="24"/>
        <v>2025</v>
      </c>
      <c r="G1469" s="67">
        <f t="shared" si="25"/>
        <v>45870</v>
      </c>
      <c r="H1469" s="26" t="s">
        <v>667</v>
      </c>
      <c r="I1469" s="66" t="s">
        <v>1283</v>
      </c>
      <c r="J1469" s="69"/>
      <c r="K1469" s="69"/>
      <c r="L1469" s="69" t="s">
        <v>666</v>
      </c>
      <c r="M1469" s="69" t="s">
        <v>604</v>
      </c>
      <c r="N1469" s="71">
        <v>2000</v>
      </c>
      <c r="O1469" s="74">
        <v>0</v>
      </c>
      <c r="P1469" s="175">
        <f t="shared" si="26"/>
        <v>79899.80000000009</v>
      </c>
    </row>
    <row r="1470" spans="1:16" ht="14.25" customHeight="1" outlineLevel="1">
      <c r="A1470" s="64" t="s">
        <v>1</v>
      </c>
      <c r="B1470" s="163" t="s">
        <v>662</v>
      </c>
      <c r="C1470" s="174" t="s">
        <v>647</v>
      </c>
      <c r="D1470" s="68">
        <v>45897</v>
      </c>
      <c r="E1470" s="66">
        <f t="shared" si="23"/>
        <v>8</v>
      </c>
      <c r="F1470" s="66">
        <f t="shared" si="24"/>
        <v>2025</v>
      </c>
      <c r="G1470" s="67">
        <f t="shared" si="25"/>
        <v>45870</v>
      </c>
      <c r="H1470" s="26" t="s">
        <v>667</v>
      </c>
      <c r="I1470" s="66" t="s">
        <v>1284</v>
      </c>
      <c r="J1470" s="69"/>
      <c r="K1470" s="69"/>
      <c r="L1470" s="69" t="s">
        <v>666</v>
      </c>
      <c r="M1470" s="69" t="s">
        <v>604</v>
      </c>
      <c r="N1470" s="71">
        <v>1900</v>
      </c>
      <c r="O1470" s="74">
        <v>0</v>
      </c>
      <c r="P1470" s="175">
        <f t="shared" si="26"/>
        <v>81799.80000000009</v>
      </c>
    </row>
    <row r="1471" spans="1:16" ht="14.25" customHeight="1" outlineLevel="1">
      <c r="A1471" s="64" t="s">
        <v>1</v>
      </c>
      <c r="B1471" s="163" t="s">
        <v>662</v>
      </c>
      <c r="C1471" s="174" t="s">
        <v>647</v>
      </c>
      <c r="D1471" s="68">
        <v>45897</v>
      </c>
      <c r="E1471" s="66">
        <f t="shared" si="23"/>
        <v>8</v>
      </c>
      <c r="F1471" s="66">
        <f t="shared" si="24"/>
        <v>2025</v>
      </c>
      <c r="G1471" s="67">
        <f t="shared" si="25"/>
        <v>45870</v>
      </c>
      <c r="H1471" s="26" t="s">
        <v>667</v>
      </c>
      <c r="I1471" s="66" t="s">
        <v>1285</v>
      </c>
      <c r="J1471" s="69"/>
      <c r="K1471" s="69"/>
      <c r="L1471" s="69" t="s">
        <v>666</v>
      </c>
      <c r="M1471" s="69" t="s">
        <v>604</v>
      </c>
      <c r="N1471" s="71">
        <v>100</v>
      </c>
      <c r="O1471" s="74">
        <v>0</v>
      </c>
      <c r="P1471" s="175">
        <f t="shared" si="26"/>
        <v>81899.80000000009</v>
      </c>
    </row>
    <row r="1472" spans="1:16" ht="14.25" hidden="1" customHeight="1" outlineLevel="1">
      <c r="A1472" s="64" t="s">
        <v>1</v>
      </c>
      <c r="B1472" s="163" t="s">
        <v>662</v>
      </c>
      <c r="C1472" s="174" t="s">
        <v>647</v>
      </c>
      <c r="D1472" s="68">
        <v>45897</v>
      </c>
      <c r="E1472" s="66">
        <f t="shared" si="23"/>
        <v>8</v>
      </c>
      <c r="F1472" s="66">
        <f t="shared" si="24"/>
        <v>2025</v>
      </c>
      <c r="G1472" s="67">
        <f t="shared" si="25"/>
        <v>45870</v>
      </c>
      <c r="H1472" s="26" t="s">
        <v>102</v>
      </c>
      <c r="I1472" s="66" t="s">
        <v>129</v>
      </c>
      <c r="J1472" s="69"/>
      <c r="K1472" s="69"/>
      <c r="L1472" s="69" t="s">
        <v>666</v>
      </c>
      <c r="M1472" s="69" t="s">
        <v>28</v>
      </c>
      <c r="N1472" s="71">
        <v>0</v>
      </c>
      <c r="O1472" s="74">
        <v>9.8000000000000007</v>
      </c>
      <c r="P1472" s="175">
        <f t="shared" si="26"/>
        <v>81890.000000000087</v>
      </c>
    </row>
    <row r="1473" spans="1:16" ht="14.25" hidden="1" customHeight="1" outlineLevel="1">
      <c r="A1473" s="64" t="s">
        <v>1</v>
      </c>
      <c r="B1473" s="163" t="s">
        <v>662</v>
      </c>
      <c r="C1473" s="174" t="s">
        <v>647</v>
      </c>
      <c r="D1473" s="68">
        <v>45898</v>
      </c>
      <c r="E1473" s="66">
        <f t="shared" si="23"/>
        <v>8</v>
      </c>
      <c r="F1473" s="66">
        <f t="shared" si="24"/>
        <v>2025</v>
      </c>
      <c r="G1473" s="67">
        <f t="shared" si="25"/>
        <v>45870</v>
      </c>
      <c r="H1473" s="26" t="s">
        <v>142</v>
      </c>
      <c r="I1473" s="66" t="s">
        <v>182</v>
      </c>
      <c r="J1473" s="69"/>
      <c r="K1473" s="69"/>
      <c r="L1473" s="69" t="s">
        <v>664</v>
      </c>
      <c r="M1473" s="69" t="s">
        <v>604</v>
      </c>
      <c r="N1473" s="71">
        <v>2887.51</v>
      </c>
      <c r="O1473" s="74">
        <v>0</v>
      </c>
      <c r="P1473" s="175">
        <f t="shared" si="26"/>
        <v>84777.510000000082</v>
      </c>
    </row>
    <row r="1474" spans="1:16" ht="14.25" hidden="1" customHeight="1" outlineLevel="1">
      <c r="A1474" s="64" t="s">
        <v>1</v>
      </c>
      <c r="B1474" s="163" t="s">
        <v>662</v>
      </c>
      <c r="C1474" s="174" t="s">
        <v>647</v>
      </c>
      <c r="D1474" s="68">
        <v>45898</v>
      </c>
      <c r="E1474" s="66">
        <f t="shared" si="23"/>
        <v>8</v>
      </c>
      <c r="F1474" s="66">
        <f t="shared" si="24"/>
        <v>2025</v>
      </c>
      <c r="G1474" s="67">
        <f t="shared" si="25"/>
        <v>45870</v>
      </c>
      <c r="H1474" s="26" t="s">
        <v>142</v>
      </c>
      <c r="I1474" s="66" t="s">
        <v>182</v>
      </c>
      <c r="J1474" s="69"/>
      <c r="K1474" s="69"/>
      <c r="L1474" s="69" t="s">
        <v>664</v>
      </c>
      <c r="M1474" s="69" t="s">
        <v>604</v>
      </c>
      <c r="N1474" s="71">
        <v>3607.11</v>
      </c>
      <c r="O1474" s="74">
        <v>0</v>
      </c>
      <c r="P1474" s="175">
        <f t="shared" si="26"/>
        <v>88384.620000000083</v>
      </c>
    </row>
    <row r="1475" spans="1:16" ht="14.25" hidden="1" customHeight="1" outlineLevel="1">
      <c r="A1475" s="64" t="s">
        <v>1</v>
      </c>
      <c r="B1475" s="163" t="s">
        <v>662</v>
      </c>
      <c r="C1475" s="174" t="s">
        <v>647</v>
      </c>
      <c r="D1475" s="68">
        <v>45898</v>
      </c>
      <c r="E1475" s="66">
        <f t="shared" si="23"/>
        <v>8</v>
      </c>
      <c r="F1475" s="66">
        <f t="shared" si="24"/>
        <v>2025</v>
      </c>
      <c r="G1475" s="67">
        <f t="shared" si="25"/>
        <v>45870</v>
      </c>
      <c r="H1475" s="26" t="s">
        <v>142</v>
      </c>
      <c r="I1475" s="66" t="s">
        <v>182</v>
      </c>
      <c r="J1475" s="69"/>
      <c r="K1475" s="69"/>
      <c r="L1475" s="69" t="s">
        <v>664</v>
      </c>
      <c r="M1475" s="69" t="s">
        <v>604</v>
      </c>
      <c r="N1475" s="71">
        <v>70.14</v>
      </c>
      <c r="O1475" s="74">
        <v>0</v>
      </c>
      <c r="P1475" s="175">
        <f t="shared" si="26"/>
        <v>88454.760000000082</v>
      </c>
    </row>
    <row r="1476" spans="1:16" ht="14.25" hidden="1" customHeight="1" outlineLevel="1">
      <c r="A1476" s="64" t="s">
        <v>1</v>
      </c>
      <c r="B1476" s="163" t="s">
        <v>662</v>
      </c>
      <c r="C1476" s="174" t="s">
        <v>647</v>
      </c>
      <c r="D1476" s="68">
        <v>45898</v>
      </c>
      <c r="E1476" s="66">
        <f t="shared" si="23"/>
        <v>8</v>
      </c>
      <c r="F1476" s="66">
        <f t="shared" si="24"/>
        <v>2025</v>
      </c>
      <c r="G1476" s="67">
        <f t="shared" si="25"/>
        <v>45870</v>
      </c>
      <c r="H1476" s="26" t="s">
        <v>142</v>
      </c>
      <c r="I1476" s="66" t="s">
        <v>713</v>
      </c>
      <c r="J1476" s="69"/>
      <c r="K1476" s="69" t="s">
        <v>1260</v>
      </c>
      <c r="L1476" s="69" t="s">
        <v>664</v>
      </c>
      <c r="M1476" s="69" t="s">
        <v>604</v>
      </c>
      <c r="N1476" s="71">
        <v>1212</v>
      </c>
      <c r="O1476" s="74">
        <v>0</v>
      </c>
      <c r="P1476" s="175">
        <f t="shared" si="26"/>
        <v>89666.760000000082</v>
      </c>
    </row>
    <row r="1477" spans="1:16" ht="14.25" hidden="1" customHeight="1" outlineLevel="1">
      <c r="A1477" s="64" t="s">
        <v>1</v>
      </c>
      <c r="B1477" s="163" t="s">
        <v>662</v>
      </c>
      <c r="C1477" s="174" t="s">
        <v>647</v>
      </c>
      <c r="D1477" s="68">
        <v>45898</v>
      </c>
      <c r="E1477" s="66">
        <f t="shared" si="23"/>
        <v>8</v>
      </c>
      <c r="F1477" s="66">
        <f t="shared" si="24"/>
        <v>2025</v>
      </c>
      <c r="G1477" s="67">
        <f t="shared" si="25"/>
        <v>45870</v>
      </c>
      <c r="H1477" s="26" t="s">
        <v>142</v>
      </c>
      <c r="I1477" s="66" t="s">
        <v>713</v>
      </c>
      <c r="J1477" s="69"/>
      <c r="K1477" s="69" t="s">
        <v>1262</v>
      </c>
      <c r="L1477" s="69" t="s">
        <v>664</v>
      </c>
      <c r="M1477" s="69" t="s">
        <v>604</v>
      </c>
      <c r="N1477" s="71">
        <v>1320</v>
      </c>
      <c r="O1477" s="74">
        <v>0</v>
      </c>
      <c r="P1477" s="175">
        <f t="shared" si="26"/>
        <v>90986.760000000082</v>
      </c>
    </row>
    <row r="1478" spans="1:16" ht="14.25" hidden="1" customHeight="1" outlineLevel="1">
      <c r="A1478" s="64" t="s">
        <v>1</v>
      </c>
      <c r="B1478" s="163" t="s">
        <v>662</v>
      </c>
      <c r="C1478" s="174" t="s">
        <v>647</v>
      </c>
      <c r="D1478" s="68">
        <v>45898</v>
      </c>
      <c r="E1478" s="66">
        <f t="shared" si="23"/>
        <v>8</v>
      </c>
      <c r="F1478" s="66">
        <f t="shared" si="24"/>
        <v>2025</v>
      </c>
      <c r="G1478" s="67">
        <f t="shared" si="25"/>
        <v>45870</v>
      </c>
      <c r="H1478" s="26" t="s">
        <v>142</v>
      </c>
      <c r="I1478" s="66" t="s">
        <v>146</v>
      </c>
      <c r="J1478" s="69"/>
      <c r="K1478" s="69"/>
      <c r="L1478" s="69" t="s">
        <v>664</v>
      </c>
      <c r="M1478" s="69" t="s">
        <v>604</v>
      </c>
      <c r="N1478" s="71">
        <v>930.27</v>
      </c>
      <c r="O1478" s="74">
        <v>0</v>
      </c>
      <c r="P1478" s="175">
        <f t="shared" si="26"/>
        <v>91917.030000000086</v>
      </c>
    </row>
    <row r="1479" spans="1:16" ht="14.25" hidden="1" customHeight="1" outlineLevel="1">
      <c r="A1479" s="64" t="s">
        <v>1</v>
      </c>
      <c r="B1479" s="163" t="s">
        <v>662</v>
      </c>
      <c r="C1479" s="174" t="s">
        <v>647</v>
      </c>
      <c r="D1479" s="68">
        <v>45898</v>
      </c>
      <c r="E1479" s="66">
        <f t="shared" si="23"/>
        <v>8</v>
      </c>
      <c r="F1479" s="66">
        <f t="shared" si="24"/>
        <v>2025</v>
      </c>
      <c r="G1479" s="67">
        <f t="shared" si="25"/>
        <v>45870</v>
      </c>
      <c r="H1479" s="26" t="s">
        <v>142</v>
      </c>
      <c r="I1479" s="66" t="s">
        <v>146</v>
      </c>
      <c r="J1479" s="69"/>
      <c r="K1479" s="69"/>
      <c r="L1479" s="69" t="s">
        <v>664</v>
      </c>
      <c r="M1479" s="69" t="s">
        <v>604</v>
      </c>
      <c r="N1479" s="71">
        <v>95</v>
      </c>
      <c r="O1479" s="74">
        <v>0</v>
      </c>
      <c r="P1479" s="175">
        <f t="shared" si="26"/>
        <v>92012.030000000086</v>
      </c>
    </row>
    <row r="1480" spans="1:16" ht="14.25" hidden="1" customHeight="1" outlineLevel="1">
      <c r="A1480" s="64" t="s">
        <v>1</v>
      </c>
      <c r="B1480" s="163" t="s">
        <v>662</v>
      </c>
      <c r="C1480" s="174" t="s">
        <v>647</v>
      </c>
      <c r="D1480" s="68">
        <v>45898</v>
      </c>
      <c r="E1480" s="66">
        <f t="shared" si="23"/>
        <v>8</v>
      </c>
      <c r="F1480" s="66">
        <f t="shared" si="24"/>
        <v>2025</v>
      </c>
      <c r="G1480" s="67">
        <f t="shared" si="25"/>
        <v>45870</v>
      </c>
      <c r="H1480" s="26" t="s">
        <v>142</v>
      </c>
      <c r="I1480" s="66" t="s">
        <v>146</v>
      </c>
      <c r="J1480" s="69"/>
      <c r="K1480" s="69"/>
      <c r="L1480" s="69" t="s">
        <v>664</v>
      </c>
      <c r="M1480" s="69" t="s">
        <v>604</v>
      </c>
      <c r="N1480" s="71">
        <v>95</v>
      </c>
      <c r="O1480" s="74">
        <v>0</v>
      </c>
      <c r="P1480" s="175">
        <f t="shared" si="26"/>
        <v>92107.030000000086</v>
      </c>
    </row>
    <row r="1481" spans="1:16" ht="14.25" hidden="1" customHeight="1" outlineLevel="1">
      <c r="A1481" s="64" t="s">
        <v>1</v>
      </c>
      <c r="B1481" s="163" t="s">
        <v>662</v>
      </c>
      <c r="C1481" s="174" t="s">
        <v>647</v>
      </c>
      <c r="D1481" s="68">
        <v>45898</v>
      </c>
      <c r="E1481" s="66">
        <f t="shared" si="23"/>
        <v>8</v>
      </c>
      <c r="F1481" s="66">
        <f t="shared" si="24"/>
        <v>2025</v>
      </c>
      <c r="G1481" s="67">
        <f t="shared" si="25"/>
        <v>45870</v>
      </c>
      <c r="H1481" s="26" t="s">
        <v>142</v>
      </c>
      <c r="I1481" s="66" t="s">
        <v>146</v>
      </c>
      <c r="J1481" s="69"/>
      <c r="K1481" s="69"/>
      <c r="L1481" s="69" t="s">
        <v>664</v>
      </c>
      <c r="M1481" s="69" t="s">
        <v>604</v>
      </c>
      <c r="N1481" s="71">
        <v>646.34</v>
      </c>
      <c r="O1481" s="74">
        <v>0</v>
      </c>
      <c r="P1481" s="175">
        <f t="shared" si="26"/>
        <v>92753.370000000083</v>
      </c>
    </row>
    <row r="1482" spans="1:16" ht="14.25" hidden="1" customHeight="1" outlineLevel="1">
      <c r="A1482" s="64" t="s">
        <v>1</v>
      </c>
      <c r="B1482" s="163" t="s">
        <v>662</v>
      </c>
      <c r="C1482" s="174" t="s">
        <v>647</v>
      </c>
      <c r="D1482" s="68">
        <v>45898</v>
      </c>
      <c r="E1482" s="66">
        <f t="shared" si="23"/>
        <v>8</v>
      </c>
      <c r="F1482" s="66">
        <f t="shared" si="24"/>
        <v>2025</v>
      </c>
      <c r="G1482" s="67">
        <f t="shared" si="25"/>
        <v>45870</v>
      </c>
      <c r="H1482" s="26" t="s">
        <v>142</v>
      </c>
      <c r="I1482" s="66" t="s">
        <v>146</v>
      </c>
      <c r="J1482" s="69"/>
      <c r="K1482" s="69"/>
      <c r="L1482" s="69" t="s">
        <v>664</v>
      </c>
      <c r="M1482" s="69" t="s">
        <v>604</v>
      </c>
      <c r="N1482" s="71">
        <v>930.27</v>
      </c>
      <c r="O1482" s="74">
        <v>0</v>
      </c>
      <c r="P1482" s="175">
        <f t="shared" si="26"/>
        <v>93683.640000000087</v>
      </c>
    </row>
    <row r="1483" spans="1:16" ht="14.25" hidden="1" customHeight="1" outlineLevel="1">
      <c r="A1483" s="64" t="s">
        <v>1</v>
      </c>
      <c r="B1483" s="163" t="s">
        <v>662</v>
      </c>
      <c r="C1483" s="174" t="s">
        <v>647</v>
      </c>
      <c r="D1483" s="68">
        <v>45898</v>
      </c>
      <c r="E1483" s="66">
        <f t="shared" si="23"/>
        <v>8</v>
      </c>
      <c r="F1483" s="66">
        <f t="shared" si="24"/>
        <v>2025</v>
      </c>
      <c r="G1483" s="67">
        <f t="shared" si="25"/>
        <v>45870</v>
      </c>
      <c r="H1483" s="26" t="s">
        <v>142</v>
      </c>
      <c r="I1483" s="66" t="s">
        <v>146</v>
      </c>
      <c r="J1483" s="69"/>
      <c r="K1483" s="69"/>
      <c r="L1483" s="69" t="s">
        <v>664</v>
      </c>
      <c r="M1483" s="69" t="s">
        <v>604</v>
      </c>
      <c r="N1483" s="71">
        <v>646.34</v>
      </c>
      <c r="O1483" s="74">
        <v>0</v>
      </c>
      <c r="P1483" s="175">
        <f t="shared" si="26"/>
        <v>94329.980000000083</v>
      </c>
    </row>
    <row r="1484" spans="1:16" ht="14.25" hidden="1" customHeight="1" outlineLevel="1">
      <c r="A1484" s="64" t="s">
        <v>1</v>
      </c>
      <c r="B1484" s="163" t="s">
        <v>662</v>
      </c>
      <c r="C1484" s="174" t="s">
        <v>647</v>
      </c>
      <c r="D1484" s="68">
        <v>45898</v>
      </c>
      <c r="E1484" s="66">
        <f t="shared" si="23"/>
        <v>8</v>
      </c>
      <c r="F1484" s="66">
        <f t="shared" si="24"/>
        <v>2025</v>
      </c>
      <c r="G1484" s="67">
        <f t="shared" si="25"/>
        <v>45870</v>
      </c>
      <c r="H1484" s="26" t="s">
        <v>142</v>
      </c>
      <c r="I1484" s="66" t="s">
        <v>146</v>
      </c>
      <c r="J1484" s="69"/>
      <c r="K1484" s="69"/>
      <c r="L1484" s="69" t="s">
        <v>664</v>
      </c>
      <c r="M1484" s="69" t="s">
        <v>604</v>
      </c>
      <c r="N1484" s="71">
        <v>95</v>
      </c>
      <c r="O1484" s="74">
        <v>0</v>
      </c>
      <c r="P1484" s="175">
        <f t="shared" si="26"/>
        <v>94424.980000000083</v>
      </c>
    </row>
    <row r="1485" spans="1:16" ht="14.25" hidden="1" customHeight="1" outlineLevel="1">
      <c r="A1485" s="64" t="s">
        <v>1</v>
      </c>
      <c r="B1485" s="163" t="s">
        <v>662</v>
      </c>
      <c r="C1485" s="174" t="s">
        <v>647</v>
      </c>
      <c r="D1485" s="68">
        <v>45898</v>
      </c>
      <c r="E1485" s="66">
        <f t="shared" si="23"/>
        <v>8</v>
      </c>
      <c r="F1485" s="66">
        <f t="shared" si="24"/>
        <v>2025</v>
      </c>
      <c r="G1485" s="67">
        <f t="shared" si="25"/>
        <v>45870</v>
      </c>
      <c r="H1485" s="26" t="s">
        <v>142</v>
      </c>
      <c r="I1485" s="66" t="s">
        <v>146</v>
      </c>
      <c r="J1485" s="69"/>
      <c r="K1485" s="69"/>
      <c r="L1485" s="69" t="s">
        <v>664</v>
      </c>
      <c r="M1485" s="69" t="s">
        <v>604</v>
      </c>
      <c r="N1485" s="71">
        <v>95</v>
      </c>
      <c r="O1485" s="74">
        <v>0</v>
      </c>
      <c r="P1485" s="175">
        <f t="shared" si="26"/>
        <v>94519.980000000083</v>
      </c>
    </row>
    <row r="1486" spans="1:16" ht="14.25" hidden="1" customHeight="1" outlineLevel="1">
      <c r="A1486" s="64" t="s">
        <v>1</v>
      </c>
      <c r="B1486" s="163" t="s">
        <v>662</v>
      </c>
      <c r="C1486" s="174" t="s">
        <v>647</v>
      </c>
      <c r="D1486" s="68">
        <v>45898</v>
      </c>
      <c r="E1486" s="66">
        <f t="shared" si="23"/>
        <v>8</v>
      </c>
      <c r="F1486" s="66">
        <f t="shared" si="24"/>
        <v>2025</v>
      </c>
      <c r="G1486" s="67">
        <f t="shared" si="25"/>
        <v>45870</v>
      </c>
      <c r="H1486" s="26" t="s">
        <v>142</v>
      </c>
      <c r="I1486" s="66" t="s">
        <v>146</v>
      </c>
      <c r="J1486" s="69"/>
      <c r="K1486" s="69"/>
      <c r="L1486" s="69" t="s">
        <v>664</v>
      </c>
      <c r="M1486" s="69" t="s">
        <v>604</v>
      </c>
      <c r="N1486" s="71">
        <v>646.34</v>
      </c>
      <c r="O1486" s="74">
        <v>0</v>
      </c>
      <c r="P1486" s="175">
        <f t="shared" si="26"/>
        <v>95166.32000000008</v>
      </c>
    </row>
    <row r="1487" spans="1:16" ht="14.25" hidden="1" customHeight="1" outlineLevel="1">
      <c r="A1487" s="64" t="s">
        <v>1</v>
      </c>
      <c r="B1487" s="163" t="s">
        <v>662</v>
      </c>
      <c r="C1487" s="174" t="s">
        <v>647</v>
      </c>
      <c r="D1487" s="68">
        <v>45898</v>
      </c>
      <c r="E1487" s="66">
        <f t="shared" si="23"/>
        <v>8</v>
      </c>
      <c r="F1487" s="66">
        <f t="shared" si="24"/>
        <v>2025</v>
      </c>
      <c r="G1487" s="67">
        <f t="shared" si="25"/>
        <v>45870</v>
      </c>
      <c r="H1487" s="26" t="s">
        <v>142</v>
      </c>
      <c r="I1487" s="66" t="s">
        <v>146</v>
      </c>
      <c r="J1487" s="69"/>
      <c r="K1487" s="69"/>
      <c r="L1487" s="69" t="s">
        <v>664</v>
      </c>
      <c r="M1487" s="69" t="s">
        <v>604</v>
      </c>
      <c r="N1487" s="71">
        <v>95</v>
      </c>
      <c r="O1487" s="74">
        <v>0</v>
      </c>
      <c r="P1487" s="175">
        <f t="shared" si="26"/>
        <v>95261.32000000008</v>
      </c>
    </row>
    <row r="1488" spans="1:16" ht="14.25" hidden="1" customHeight="1" outlineLevel="1">
      <c r="A1488" s="64" t="s">
        <v>1</v>
      </c>
      <c r="B1488" s="163" t="s">
        <v>662</v>
      </c>
      <c r="C1488" s="174" t="s">
        <v>647</v>
      </c>
      <c r="D1488" s="68">
        <v>45898</v>
      </c>
      <c r="E1488" s="66">
        <f t="shared" si="23"/>
        <v>8</v>
      </c>
      <c r="F1488" s="66">
        <f t="shared" si="24"/>
        <v>2025</v>
      </c>
      <c r="G1488" s="67">
        <f t="shared" si="25"/>
        <v>45870</v>
      </c>
      <c r="H1488" s="26" t="s">
        <v>142</v>
      </c>
      <c r="I1488" s="66" t="s">
        <v>146</v>
      </c>
      <c r="J1488" s="69"/>
      <c r="K1488" s="69"/>
      <c r="L1488" s="69" t="s">
        <v>664</v>
      </c>
      <c r="M1488" s="69" t="s">
        <v>604</v>
      </c>
      <c r="N1488" s="71">
        <v>95</v>
      </c>
      <c r="O1488" s="74">
        <v>0</v>
      </c>
      <c r="P1488" s="175">
        <f t="shared" si="26"/>
        <v>95356.32000000008</v>
      </c>
    </row>
    <row r="1489" spans="1:16" ht="14.25" hidden="1" customHeight="1" outlineLevel="1">
      <c r="A1489" s="64" t="s">
        <v>1</v>
      </c>
      <c r="B1489" s="163" t="s">
        <v>662</v>
      </c>
      <c r="C1489" s="174" t="s">
        <v>647</v>
      </c>
      <c r="D1489" s="68">
        <v>45898</v>
      </c>
      <c r="E1489" s="66">
        <f t="shared" si="23"/>
        <v>8</v>
      </c>
      <c r="F1489" s="66">
        <f t="shared" si="24"/>
        <v>2025</v>
      </c>
      <c r="G1489" s="67">
        <f t="shared" si="25"/>
        <v>45870</v>
      </c>
      <c r="H1489" s="26" t="s">
        <v>142</v>
      </c>
      <c r="I1489" s="66" t="s">
        <v>146</v>
      </c>
      <c r="J1489" s="69"/>
      <c r="K1489" s="69"/>
      <c r="L1489" s="69" t="s">
        <v>664</v>
      </c>
      <c r="M1489" s="69" t="s">
        <v>604</v>
      </c>
      <c r="N1489" s="71">
        <v>930.27</v>
      </c>
      <c r="O1489" s="74">
        <v>0</v>
      </c>
      <c r="P1489" s="175">
        <f t="shared" si="26"/>
        <v>96286.590000000084</v>
      </c>
    </row>
    <row r="1490" spans="1:16" ht="14.25" hidden="1" customHeight="1" outlineLevel="1">
      <c r="A1490" s="64" t="s">
        <v>1</v>
      </c>
      <c r="B1490" s="163" t="s">
        <v>662</v>
      </c>
      <c r="C1490" s="174" t="s">
        <v>647</v>
      </c>
      <c r="D1490" s="68">
        <v>45898</v>
      </c>
      <c r="E1490" s="66">
        <f t="shared" si="23"/>
        <v>8</v>
      </c>
      <c r="F1490" s="66">
        <f t="shared" si="24"/>
        <v>2025</v>
      </c>
      <c r="G1490" s="67">
        <f t="shared" si="25"/>
        <v>45870</v>
      </c>
      <c r="H1490" s="26" t="s">
        <v>138</v>
      </c>
      <c r="I1490" s="66" t="s">
        <v>139</v>
      </c>
      <c r="J1490" s="69"/>
      <c r="K1490" s="69"/>
      <c r="L1490" s="69" t="s">
        <v>664</v>
      </c>
      <c r="M1490" s="69" t="s">
        <v>604</v>
      </c>
      <c r="N1490" s="71">
        <v>0.03</v>
      </c>
      <c r="O1490" s="74">
        <v>0</v>
      </c>
      <c r="P1490" s="175">
        <f t="shared" si="26"/>
        <v>96286.620000000083</v>
      </c>
    </row>
    <row r="1491" spans="1:16" ht="14.25" hidden="1" customHeight="1" outlineLevel="1">
      <c r="A1491" s="64" t="s">
        <v>1</v>
      </c>
      <c r="B1491" s="163" t="s">
        <v>662</v>
      </c>
      <c r="C1491" s="174" t="s">
        <v>647</v>
      </c>
      <c r="D1491" s="68">
        <v>45898</v>
      </c>
      <c r="E1491" s="66">
        <f t="shared" si="23"/>
        <v>8</v>
      </c>
      <c r="F1491" s="66">
        <f t="shared" si="24"/>
        <v>2025</v>
      </c>
      <c r="G1491" s="67">
        <f t="shared" si="25"/>
        <v>45870</v>
      </c>
      <c r="H1491" s="26" t="s">
        <v>138</v>
      </c>
      <c r="I1491" s="66" t="s">
        <v>139</v>
      </c>
      <c r="J1491" s="69"/>
      <c r="K1491" s="69"/>
      <c r="L1491" s="69" t="s">
        <v>664</v>
      </c>
      <c r="M1491" s="69" t="s">
        <v>604</v>
      </c>
      <c r="N1491" s="71">
        <v>0.03</v>
      </c>
      <c r="O1491" s="74">
        <v>0</v>
      </c>
      <c r="P1491" s="175">
        <f t="shared" si="26"/>
        <v>96286.650000000081</v>
      </c>
    </row>
    <row r="1492" spans="1:16" ht="14.25" hidden="1" customHeight="1" outlineLevel="1">
      <c r="A1492" s="64" t="s">
        <v>1</v>
      </c>
      <c r="B1492" s="163" t="s">
        <v>662</v>
      </c>
      <c r="C1492" s="174" t="s">
        <v>647</v>
      </c>
      <c r="D1492" s="68">
        <v>45898</v>
      </c>
      <c r="E1492" s="66">
        <f t="shared" si="23"/>
        <v>8</v>
      </c>
      <c r="F1492" s="66">
        <f t="shared" si="24"/>
        <v>2025</v>
      </c>
      <c r="G1492" s="67">
        <f t="shared" si="25"/>
        <v>45870</v>
      </c>
      <c r="H1492" s="26" t="s">
        <v>138</v>
      </c>
      <c r="I1492" s="66" t="s">
        <v>139</v>
      </c>
      <c r="J1492" s="69"/>
      <c r="K1492" s="69"/>
      <c r="L1492" s="69" t="s">
        <v>664</v>
      </c>
      <c r="M1492" s="69" t="s">
        <v>604</v>
      </c>
      <c r="N1492" s="71">
        <v>1.52</v>
      </c>
      <c r="O1492" s="74">
        <v>0</v>
      </c>
      <c r="P1492" s="175">
        <f t="shared" si="26"/>
        <v>96288.170000000086</v>
      </c>
    </row>
    <row r="1493" spans="1:16" ht="14.25" hidden="1" customHeight="1" outlineLevel="1">
      <c r="A1493" s="64" t="s">
        <v>1</v>
      </c>
      <c r="B1493" s="163" t="s">
        <v>662</v>
      </c>
      <c r="C1493" s="174" t="s">
        <v>647</v>
      </c>
      <c r="D1493" s="68">
        <v>45898</v>
      </c>
      <c r="E1493" s="66">
        <f t="shared" si="23"/>
        <v>8</v>
      </c>
      <c r="F1493" s="66">
        <f t="shared" si="24"/>
        <v>2025</v>
      </c>
      <c r="G1493" s="67">
        <f t="shared" si="25"/>
        <v>45870</v>
      </c>
      <c r="H1493" s="26" t="s">
        <v>138</v>
      </c>
      <c r="I1493" s="66" t="s">
        <v>139</v>
      </c>
      <c r="J1493" s="69"/>
      <c r="K1493" s="69"/>
      <c r="L1493" s="69" t="s">
        <v>664</v>
      </c>
      <c r="M1493" s="69" t="s">
        <v>604</v>
      </c>
      <c r="N1493" s="71">
        <v>0.03</v>
      </c>
      <c r="O1493" s="74">
        <v>0</v>
      </c>
      <c r="P1493" s="175">
        <f t="shared" si="26"/>
        <v>96288.200000000084</v>
      </c>
    </row>
    <row r="1494" spans="1:16" ht="14.25" hidden="1" customHeight="1" outlineLevel="1">
      <c r="A1494" s="64" t="s">
        <v>1</v>
      </c>
      <c r="B1494" s="163" t="s">
        <v>662</v>
      </c>
      <c r="C1494" s="174" t="s">
        <v>647</v>
      </c>
      <c r="D1494" s="68">
        <v>45898</v>
      </c>
      <c r="E1494" s="66">
        <f t="shared" si="23"/>
        <v>8</v>
      </c>
      <c r="F1494" s="66">
        <f t="shared" si="24"/>
        <v>2025</v>
      </c>
      <c r="G1494" s="67">
        <f t="shared" si="25"/>
        <v>45870</v>
      </c>
      <c r="H1494" s="26" t="s">
        <v>138</v>
      </c>
      <c r="I1494" s="66" t="s">
        <v>139</v>
      </c>
      <c r="J1494" s="69"/>
      <c r="K1494" s="69"/>
      <c r="L1494" s="69" t="s">
        <v>664</v>
      </c>
      <c r="M1494" s="69" t="s">
        <v>604</v>
      </c>
      <c r="N1494" s="71">
        <v>0.03</v>
      </c>
      <c r="O1494" s="74">
        <v>0</v>
      </c>
      <c r="P1494" s="175">
        <f t="shared" si="26"/>
        <v>96288.230000000083</v>
      </c>
    </row>
    <row r="1495" spans="1:16" ht="14.25" hidden="1" customHeight="1" outlineLevel="1">
      <c r="A1495" s="64" t="s">
        <v>1</v>
      </c>
      <c r="B1495" s="163" t="s">
        <v>662</v>
      </c>
      <c r="C1495" s="174" t="s">
        <v>647</v>
      </c>
      <c r="D1495" s="68">
        <v>45898</v>
      </c>
      <c r="E1495" s="66">
        <f t="shared" si="23"/>
        <v>8</v>
      </c>
      <c r="F1495" s="66">
        <f t="shared" si="24"/>
        <v>2025</v>
      </c>
      <c r="G1495" s="67">
        <f t="shared" si="25"/>
        <v>45870</v>
      </c>
      <c r="H1495" s="26" t="s">
        <v>138</v>
      </c>
      <c r="I1495" s="66" t="s">
        <v>139</v>
      </c>
      <c r="J1495" s="69"/>
      <c r="K1495" s="69"/>
      <c r="L1495" s="69" t="s">
        <v>664</v>
      </c>
      <c r="M1495" s="69" t="s">
        <v>604</v>
      </c>
      <c r="N1495" s="71">
        <v>1.52</v>
      </c>
      <c r="O1495" s="74">
        <v>0</v>
      </c>
      <c r="P1495" s="175">
        <f t="shared" si="26"/>
        <v>96289.750000000087</v>
      </c>
    </row>
    <row r="1496" spans="1:16" ht="14.25" hidden="1" customHeight="1" outlineLevel="1">
      <c r="A1496" s="64" t="s">
        <v>1</v>
      </c>
      <c r="B1496" s="163" t="s">
        <v>662</v>
      </c>
      <c r="C1496" s="174" t="s">
        <v>647</v>
      </c>
      <c r="D1496" s="68">
        <v>45898</v>
      </c>
      <c r="E1496" s="66">
        <f t="shared" si="23"/>
        <v>8</v>
      </c>
      <c r="F1496" s="66">
        <f t="shared" si="24"/>
        <v>2025</v>
      </c>
      <c r="G1496" s="67">
        <f t="shared" si="25"/>
        <v>45870</v>
      </c>
      <c r="H1496" s="26" t="s">
        <v>142</v>
      </c>
      <c r="I1496" s="66" t="s">
        <v>1286</v>
      </c>
      <c r="J1496" s="69"/>
      <c r="K1496" s="69"/>
      <c r="L1496" s="69" t="s">
        <v>664</v>
      </c>
      <c r="M1496" s="69" t="s">
        <v>28</v>
      </c>
      <c r="N1496" s="71">
        <v>0</v>
      </c>
      <c r="O1496" s="74">
        <v>7196.1</v>
      </c>
      <c r="P1496" s="175">
        <f t="shared" si="26"/>
        <v>89093.650000000081</v>
      </c>
    </row>
    <row r="1497" spans="1:16" ht="14.25" hidden="1" customHeight="1" outlineLevel="1">
      <c r="A1497" s="64" t="s">
        <v>1</v>
      </c>
      <c r="B1497" s="163" t="s">
        <v>662</v>
      </c>
      <c r="C1497" s="174" t="s">
        <v>647</v>
      </c>
      <c r="D1497" s="68">
        <v>45898</v>
      </c>
      <c r="E1497" s="66">
        <f t="shared" si="23"/>
        <v>8</v>
      </c>
      <c r="F1497" s="66">
        <f t="shared" si="24"/>
        <v>2025</v>
      </c>
      <c r="G1497" s="67">
        <f t="shared" si="25"/>
        <v>45870</v>
      </c>
      <c r="H1497" s="26" t="s">
        <v>54</v>
      </c>
      <c r="I1497" s="66" t="s">
        <v>713</v>
      </c>
      <c r="J1497" s="69"/>
      <c r="K1497" s="69"/>
      <c r="L1497" s="69" t="s">
        <v>666</v>
      </c>
      <c r="M1497" s="69" t="s">
        <v>28</v>
      </c>
      <c r="N1497" s="71">
        <v>0</v>
      </c>
      <c r="O1497" s="74">
        <v>1518</v>
      </c>
      <c r="P1497" s="175">
        <f t="shared" si="26"/>
        <v>87575.650000000081</v>
      </c>
    </row>
    <row r="1498" spans="1:16" ht="14.25" hidden="1" customHeight="1" outlineLevel="1">
      <c r="A1498" s="64" t="s">
        <v>1</v>
      </c>
      <c r="B1498" s="163" t="s">
        <v>662</v>
      </c>
      <c r="C1498" s="174" t="s">
        <v>647</v>
      </c>
      <c r="D1498" s="68">
        <v>45898</v>
      </c>
      <c r="E1498" s="66">
        <f t="shared" si="23"/>
        <v>8</v>
      </c>
      <c r="F1498" s="66">
        <f t="shared" si="24"/>
        <v>2025</v>
      </c>
      <c r="G1498" s="67">
        <f t="shared" si="25"/>
        <v>45870</v>
      </c>
      <c r="H1498" s="26" t="s">
        <v>54</v>
      </c>
      <c r="I1498" s="66" t="s">
        <v>713</v>
      </c>
      <c r="J1498" s="69"/>
      <c r="K1498" s="69"/>
      <c r="L1498" s="69" t="s">
        <v>666</v>
      </c>
      <c r="M1498" s="69" t="s">
        <v>28</v>
      </c>
      <c r="N1498" s="71">
        <v>0</v>
      </c>
      <c r="O1498" s="74">
        <v>1518</v>
      </c>
      <c r="P1498" s="175">
        <f t="shared" si="26"/>
        <v>86057.650000000081</v>
      </c>
    </row>
    <row r="1499" spans="1:16" ht="14.25" hidden="1" customHeight="1" outlineLevel="1">
      <c r="A1499" s="64" t="s">
        <v>1</v>
      </c>
      <c r="B1499" s="163" t="s">
        <v>662</v>
      </c>
      <c r="C1499" s="174" t="s">
        <v>647</v>
      </c>
      <c r="D1499" s="68">
        <v>45898</v>
      </c>
      <c r="E1499" s="66">
        <f t="shared" si="23"/>
        <v>8</v>
      </c>
      <c r="F1499" s="66">
        <f t="shared" si="24"/>
        <v>2025</v>
      </c>
      <c r="G1499" s="67">
        <f t="shared" si="25"/>
        <v>45870</v>
      </c>
      <c r="H1499" s="26" t="s">
        <v>54</v>
      </c>
      <c r="I1499" s="66" t="s">
        <v>713</v>
      </c>
      <c r="J1499" s="69"/>
      <c r="K1499" s="69"/>
      <c r="L1499" s="69" t="s">
        <v>666</v>
      </c>
      <c r="M1499" s="69" t="s">
        <v>28</v>
      </c>
      <c r="N1499" s="71">
        <v>0</v>
      </c>
      <c r="O1499" s="74">
        <v>151.80000000000001</v>
      </c>
      <c r="P1499" s="175">
        <f t="shared" si="26"/>
        <v>85905.850000000079</v>
      </c>
    </row>
    <row r="1500" spans="1:16" ht="14.25" hidden="1" customHeight="1" outlineLevel="1">
      <c r="A1500" s="64" t="s">
        <v>1</v>
      </c>
      <c r="B1500" s="163" t="s">
        <v>662</v>
      </c>
      <c r="C1500" s="174" t="s">
        <v>647</v>
      </c>
      <c r="D1500" s="68">
        <v>45898</v>
      </c>
      <c r="E1500" s="66">
        <f t="shared" si="23"/>
        <v>8</v>
      </c>
      <c r="F1500" s="66">
        <f t="shared" si="24"/>
        <v>2025</v>
      </c>
      <c r="G1500" s="67">
        <f t="shared" si="25"/>
        <v>45870</v>
      </c>
      <c r="H1500" s="26" t="s">
        <v>43</v>
      </c>
      <c r="I1500" s="66" t="s">
        <v>336</v>
      </c>
      <c r="J1500" s="69"/>
      <c r="K1500" s="69"/>
      <c r="L1500" s="69" t="s">
        <v>666</v>
      </c>
      <c r="M1500" s="69" t="s">
        <v>28</v>
      </c>
      <c r="N1500" s="71">
        <v>0</v>
      </c>
      <c r="O1500" s="74">
        <v>3186</v>
      </c>
      <c r="P1500" s="175">
        <f t="shared" si="26"/>
        <v>82719.850000000079</v>
      </c>
    </row>
    <row r="1501" spans="1:16" ht="14.25" hidden="1" customHeight="1" outlineLevel="1">
      <c r="A1501" s="64" t="s">
        <v>1</v>
      </c>
      <c r="B1501" s="163" t="s">
        <v>662</v>
      </c>
      <c r="C1501" s="174" t="s">
        <v>647</v>
      </c>
      <c r="D1501" s="68">
        <v>45898</v>
      </c>
      <c r="E1501" s="66">
        <f t="shared" si="23"/>
        <v>8</v>
      </c>
      <c r="F1501" s="66">
        <f t="shared" si="24"/>
        <v>2025</v>
      </c>
      <c r="G1501" s="67">
        <f t="shared" si="25"/>
        <v>45870</v>
      </c>
      <c r="H1501" s="26" t="s">
        <v>43</v>
      </c>
      <c r="I1501" s="66" t="s">
        <v>686</v>
      </c>
      <c r="J1501" s="69"/>
      <c r="K1501" s="69"/>
      <c r="L1501" s="69" t="s">
        <v>666</v>
      </c>
      <c r="M1501" s="69" t="s">
        <v>28</v>
      </c>
      <c r="N1501" s="71">
        <v>0</v>
      </c>
      <c r="O1501" s="74">
        <v>3000</v>
      </c>
      <c r="P1501" s="175">
        <f t="shared" si="26"/>
        <v>79719.850000000079</v>
      </c>
    </row>
    <row r="1502" spans="1:16" ht="14.25" hidden="1" customHeight="1" outlineLevel="1">
      <c r="A1502" s="64" t="s">
        <v>1</v>
      </c>
      <c r="B1502" s="163" t="s">
        <v>662</v>
      </c>
      <c r="C1502" s="174" t="s">
        <v>647</v>
      </c>
      <c r="D1502" s="68">
        <v>45898</v>
      </c>
      <c r="E1502" s="66">
        <f t="shared" si="23"/>
        <v>8</v>
      </c>
      <c r="F1502" s="66">
        <f t="shared" si="24"/>
        <v>2025</v>
      </c>
      <c r="G1502" s="67">
        <f t="shared" si="25"/>
        <v>45870</v>
      </c>
      <c r="H1502" s="26" t="s">
        <v>43</v>
      </c>
      <c r="I1502" s="66" t="s">
        <v>829</v>
      </c>
      <c r="J1502" s="69"/>
      <c r="K1502" s="69"/>
      <c r="L1502" s="69" t="s">
        <v>666</v>
      </c>
      <c r="M1502" s="69" t="s">
        <v>28</v>
      </c>
      <c r="N1502" s="71">
        <v>0</v>
      </c>
      <c r="O1502" s="74">
        <v>3711.04</v>
      </c>
      <c r="P1502" s="175">
        <f t="shared" si="26"/>
        <v>76008.810000000085</v>
      </c>
    </row>
    <row r="1503" spans="1:16" ht="14.25" hidden="1" customHeight="1" outlineLevel="1">
      <c r="A1503" s="64" t="s">
        <v>1</v>
      </c>
      <c r="B1503" s="163" t="s">
        <v>662</v>
      </c>
      <c r="C1503" s="174" t="s">
        <v>647</v>
      </c>
      <c r="D1503" s="68">
        <v>45898</v>
      </c>
      <c r="E1503" s="66">
        <f t="shared" si="23"/>
        <v>8</v>
      </c>
      <c r="F1503" s="66">
        <f t="shared" si="24"/>
        <v>2025</v>
      </c>
      <c r="G1503" s="67">
        <f t="shared" si="25"/>
        <v>45870</v>
      </c>
      <c r="H1503" s="26" t="s">
        <v>43</v>
      </c>
      <c r="I1503" s="66" t="s">
        <v>291</v>
      </c>
      <c r="J1503" s="69"/>
      <c r="K1503" s="69"/>
      <c r="L1503" s="69" t="s">
        <v>666</v>
      </c>
      <c r="M1503" s="69" t="s">
        <v>28</v>
      </c>
      <c r="N1503" s="71">
        <v>0</v>
      </c>
      <c r="O1503" s="74">
        <v>3115.66</v>
      </c>
      <c r="P1503" s="175">
        <f t="shared" si="26"/>
        <v>72893.150000000081</v>
      </c>
    </row>
    <row r="1504" spans="1:16" ht="14.25" hidden="1" customHeight="1" outlineLevel="1">
      <c r="A1504" s="64" t="s">
        <v>1</v>
      </c>
      <c r="B1504" s="163" t="s">
        <v>662</v>
      </c>
      <c r="C1504" s="174" t="s">
        <v>647</v>
      </c>
      <c r="D1504" s="68">
        <v>45898</v>
      </c>
      <c r="E1504" s="66">
        <f t="shared" si="23"/>
        <v>8</v>
      </c>
      <c r="F1504" s="66">
        <f t="shared" si="24"/>
        <v>2025</v>
      </c>
      <c r="G1504" s="67">
        <f t="shared" si="25"/>
        <v>45870</v>
      </c>
      <c r="H1504" s="26" t="s">
        <v>102</v>
      </c>
      <c r="I1504" s="66" t="s">
        <v>682</v>
      </c>
      <c r="J1504" s="69"/>
      <c r="K1504" s="69"/>
      <c r="L1504" s="69" t="s">
        <v>666</v>
      </c>
      <c r="M1504" s="69" t="s">
        <v>28</v>
      </c>
      <c r="N1504" s="71">
        <v>0</v>
      </c>
      <c r="O1504" s="74">
        <v>13.35</v>
      </c>
      <c r="P1504" s="175">
        <f t="shared" si="26"/>
        <v>72879.800000000076</v>
      </c>
    </row>
    <row r="1505" spans="1:16" ht="14.25" hidden="1" customHeight="1" outlineLevel="1">
      <c r="A1505" s="64" t="s">
        <v>1</v>
      </c>
      <c r="B1505" s="163" t="s">
        <v>662</v>
      </c>
      <c r="C1505" s="174" t="s">
        <v>647</v>
      </c>
      <c r="D1505" s="68">
        <v>45898</v>
      </c>
      <c r="E1505" s="66">
        <f t="shared" si="23"/>
        <v>8</v>
      </c>
      <c r="F1505" s="66">
        <f t="shared" si="24"/>
        <v>2025</v>
      </c>
      <c r="G1505" s="67">
        <f t="shared" si="25"/>
        <v>45870</v>
      </c>
      <c r="H1505" s="26" t="s">
        <v>43</v>
      </c>
      <c r="I1505" s="66" t="s">
        <v>1287</v>
      </c>
      <c r="J1505" s="69"/>
      <c r="K1505" s="69"/>
      <c r="L1505" s="69" t="s">
        <v>666</v>
      </c>
      <c r="M1505" s="69" t="s">
        <v>28</v>
      </c>
      <c r="N1505" s="71">
        <v>0</v>
      </c>
      <c r="O1505" s="74">
        <v>4500</v>
      </c>
      <c r="P1505" s="175">
        <f t="shared" si="26"/>
        <v>68379.800000000076</v>
      </c>
    </row>
    <row r="1506" spans="1:16" ht="14.25" hidden="1" customHeight="1" outlineLevel="1">
      <c r="A1506" s="64" t="s">
        <v>1</v>
      </c>
      <c r="B1506" s="163" t="s">
        <v>662</v>
      </c>
      <c r="C1506" s="174" t="s">
        <v>647</v>
      </c>
      <c r="D1506" s="68">
        <v>45898</v>
      </c>
      <c r="E1506" s="66">
        <f t="shared" si="23"/>
        <v>8</v>
      </c>
      <c r="F1506" s="66">
        <f t="shared" si="24"/>
        <v>2025</v>
      </c>
      <c r="G1506" s="67">
        <f t="shared" si="25"/>
        <v>45870</v>
      </c>
      <c r="H1506" s="26" t="s">
        <v>43</v>
      </c>
      <c r="I1506" s="66" t="s">
        <v>1288</v>
      </c>
      <c r="J1506" s="69"/>
      <c r="K1506" s="69"/>
      <c r="L1506" s="69" t="s">
        <v>666</v>
      </c>
      <c r="M1506" s="69" t="s">
        <v>28</v>
      </c>
      <c r="N1506" s="71">
        <v>0</v>
      </c>
      <c r="O1506" s="74">
        <v>12000</v>
      </c>
      <c r="P1506" s="175">
        <f t="shared" si="26"/>
        <v>56379.800000000076</v>
      </c>
    </row>
    <row r="1507" spans="1:16" ht="14.25" hidden="1" customHeight="1" outlineLevel="1">
      <c r="A1507" s="64" t="s">
        <v>1</v>
      </c>
      <c r="B1507" s="163" t="s">
        <v>662</v>
      </c>
      <c r="C1507" s="174" t="s">
        <v>647</v>
      </c>
      <c r="D1507" s="68">
        <v>45898</v>
      </c>
      <c r="E1507" s="66">
        <f t="shared" si="23"/>
        <v>8</v>
      </c>
      <c r="F1507" s="66">
        <f t="shared" si="24"/>
        <v>2025</v>
      </c>
      <c r="G1507" s="67">
        <f t="shared" si="25"/>
        <v>45870</v>
      </c>
      <c r="H1507" s="26" t="s">
        <v>43</v>
      </c>
      <c r="I1507" s="66" t="s">
        <v>1289</v>
      </c>
      <c r="J1507" s="69"/>
      <c r="K1507" s="69"/>
      <c r="L1507" s="69" t="s">
        <v>666</v>
      </c>
      <c r="M1507" s="69" t="s">
        <v>28</v>
      </c>
      <c r="N1507" s="71">
        <v>0</v>
      </c>
      <c r="O1507" s="74">
        <v>3303.85</v>
      </c>
      <c r="P1507" s="175">
        <f t="shared" si="26"/>
        <v>53075.950000000077</v>
      </c>
    </row>
    <row r="1508" spans="1:16" ht="14.25" hidden="1" customHeight="1" outlineLevel="1">
      <c r="A1508" s="64" t="s">
        <v>1</v>
      </c>
      <c r="B1508" s="163" t="s">
        <v>662</v>
      </c>
      <c r="C1508" s="174" t="s">
        <v>647</v>
      </c>
      <c r="D1508" s="68">
        <v>45898</v>
      </c>
      <c r="E1508" s="66">
        <f t="shared" si="23"/>
        <v>8</v>
      </c>
      <c r="F1508" s="66">
        <f t="shared" si="24"/>
        <v>2025</v>
      </c>
      <c r="G1508" s="67">
        <f t="shared" si="25"/>
        <v>45870</v>
      </c>
      <c r="H1508" s="26" t="s">
        <v>43</v>
      </c>
      <c r="I1508" s="66" t="s">
        <v>1290</v>
      </c>
      <c r="J1508" s="69"/>
      <c r="K1508" s="69"/>
      <c r="L1508" s="69" t="s">
        <v>666</v>
      </c>
      <c r="M1508" s="69" t="s">
        <v>28</v>
      </c>
      <c r="N1508" s="71">
        <v>0</v>
      </c>
      <c r="O1508" s="74">
        <v>2000</v>
      </c>
      <c r="P1508" s="175">
        <f t="shared" si="26"/>
        <v>51075.950000000077</v>
      </c>
    </row>
    <row r="1509" spans="1:16" ht="14.25" hidden="1" customHeight="1" outlineLevel="1">
      <c r="A1509" s="64" t="s">
        <v>1</v>
      </c>
      <c r="B1509" s="163" t="s">
        <v>662</v>
      </c>
      <c r="C1509" s="174" t="s">
        <v>647</v>
      </c>
      <c r="D1509" s="68">
        <v>45898</v>
      </c>
      <c r="E1509" s="66">
        <f t="shared" si="23"/>
        <v>8</v>
      </c>
      <c r="F1509" s="66">
        <f t="shared" si="24"/>
        <v>2025</v>
      </c>
      <c r="G1509" s="67">
        <f t="shared" si="25"/>
        <v>45870</v>
      </c>
      <c r="H1509" s="26" t="s">
        <v>43</v>
      </c>
      <c r="I1509" s="66" t="s">
        <v>1291</v>
      </c>
      <c r="J1509" s="69"/>
      <c r="K1509" s="69"/>
      <c r="L1509" s="69" t="s">
        <v>666</v>
      </c>
      <c r="M1509" s="69" t="s">
        <v>28</v>
      </c>
      <c r="N1509" s="71">
        <v>0</v>
      </c>
      <c r="O1509" s="74">
        <v>2384</v>
      </c>
      <c r="P1509" s="175">
        <f t="shared" si="26"/>
        <v>48691.950000000077</v>
      </c>
    </row>
    <row r="1510" spans="1:16" ht="14.25" hidden="1" customHeight="1" outlineLevel="1">
      <c r="A1510" s="64" t="s">
        <v>1</v>
      </c>
      <c r="B1510" s="163" t="s">
        <v>662</v>
      </c>
      <c r="C1510" s="174" t="s">
        <v>647</v>
      </c>
      <c r="D1510" s="68">
        <v>45898</v>
      </c>
      <c r="E1510" s="66">
        <f t="shared" si="23"/>
        <v>8</v>
      </c>
      <c r="F1510" s="66">
        <f t="shared" si="24"/>
        <v>2025</v>
      </c>
      <c r="G1510" s="67">
        <f t="shared" si="25"/>
        <v>45870</v>
      </c>
      <c r="H1510" s="26" t="s">
        <v>43</v>
      </c>
      <c r="I1510" s="66" t="s">
        <v>1292</v>
      </c>
      <c r="J1510" s="69"/>
      <c r="K1510" s="69"/>
      <c r="L1510" s="69" t="s">
        <v>666</v>
      </c>
      <c r="M1510" s="69" t="s">
        <v>28</v>
      </c>
      <c r="N1510" s="71">
        <v>0</v>
      </c>
      <c r="O1510" s="74">
        <v>5000</v>
      </c>
      <c r="P1510" s="175">
        <f t="shared" si="26"/>
        <v>43691.950000000077</v>
      </c>
    </row>
    <row r="1511" spans="1:16" ht="14.25" hidden="1" customHeight="1" outlineLevel="1">
      <c r="A1511" s="64" t="s">
        <v>1</v>
      </c>
      <c r="B1511" s="163" t="s">
        <v>662</v>
      </c>
      <c r="C1511" s="174" t="s">
        <v>647</v>
      </c>
      <c r="D1511" s="68">
        <v>45898</v>
      </c>
      <c r="E1511" s="66">
        <f t="shared" si="23"/>
        <v>8</v>
      </c>
      <c r="F1511" s="66">
        <f t="shared" si="24"/>
        <v>2025</v>
      </c>
      <c r="G1511" s="67">
        <f t="shared" si="25"/>
        <v>45870</v>
      </c>
      <c r="H1511" s="26" t="s">
        <v>43</v>
      </c>
      <c r="I1511" s="66" t="s">
        <v>1293</v>
      </c>
      <c r="J1511" s="69"/>
      <c r="K1511" s="69"/>
      <c r="L1511" s="69" t="s">
        <v>666</v>
      </c>
      <c r="M1511" s="69" t="s">
        <v>28</v>
      </c>
      <c r="N1511" s="71">
        <v>0</v>
      </c>
      <c r="O1511" s="74">
        <v>3144</v>
      </c>
      <c r="P1511" s="175">
        <f t="shared" si="26"/>
        <v>40547.950000000077</v>
      </c>
    </row>
    <row r="1512" spans="1:16" ht="14.25" hidden="1" customHeight="1" outlineLevel="1">
      <c r="A1512" s="64" t="s">
        <v>1</v>
      </c>
      <c r="B1512" s="163" t="s">
        <v>662</v>
      </c>
      <c r="C1512" s="174" t="s">
        <v>647</v>
      </c>
      <c r="D1512" s="68">
        <v>45898</v>
      </c>
      <c r="E1512" s="66">
        <f t="shared" si="23"/>
        <v>8</v>
      </c>
      <c r="F1512" s="66">
        <f t="shared" si="24"/>
        <v>2025</v>
      </c>
      <c r="G1512" s="67">
        <f t="shared" si="25"/>
        <v>45870</v>
      </c>
      <c r="H1512" s="26" t="s">
        <v>716</v>
      </c>
      <c r="I1512" s="66" t="s">
        <v>1294</v>
      </c>
      <c r="J1512" s="69"/>
      <c r="K1512" s="69"/>
      <c r="L1512" s="69" t="s">
        <v>666</v>
      </c>
      <c r="M1512" s="69" t="s">
        <v>28</v>
      </c>
      <c r="N1512" s="71">
        <v>0</v>
      </c>
      <c r="O1512" s="74">
        <v>188</v>
      </c>
      <c r="P1512" s="175">
        <f t="shared" si="26"/>
        <v>40359.950000000077</v>
      </c>
    </row>
    <row r="1513" spans="1:16" ht="14.25" hidden="1" customHeight="1" outlineLevel="1">
      <c r="A1513" s="64" t="s">
        <v>1</v>
      </c>
      <c r="B1513" s="163" t="s">
        <v>662</v>
      </c>
      <c r="C1513" s="174" t="s">
        <v>647</v>
      </c>
      <c r="D1513" s="5" t="s">
        <v>1295</v>
      </c>
      <c r="E1513" s="66">
        <f t="shared" si="23"/>
        <v>9</v>
      </c>
      <c r="F1513" s="66">
        <f t="shared" si="24"/>
        <v>2025</v>
      </c>
      <c r="G1513" s="67">
        <f t="shared" si="25"/>
        <v>45901</v>
      </c>
      <c r="H1513" s="26" t="s">
        <v>663</v>
      </c>
      <c r="I1513" s="66" t="s">
        <v>27</v>
      </c>
      <c r="J1513" s="69" t="s">
        <v>27</v>
      </c>
      <c r="K1513" s="69" t="s">
        <v>27</v>
      </c>
      <c r="L1513" s="69" t="s">
        <v>664</v>
      </c>
      <c r="M1513" s="69" t="s">
        <v>604</v>
      </c>
      <c r="N1513" s="71">
        <v>0</v>
      </c>
      <c r="O1513" s="74">
        <v>0</v>
      </c>
      <c r="P1513" s="175">
        <v>40355.279999999999</v>
      </c>
    </row>
    <row r="1514" spans="1:16" ht="14.25" hidden="1" customHeight="1" outlineLevel="1">
      <c r="A1514" s="64" t="s">
        <v>1</v>
      </c>
      <c r="B1514" s="163" t="s">
        <v>662</v>
      </c>
      <c r="C1514" s="174" t="s">
        <v>647</v>
      </c>
      <c r="D1514" s="68" t="s">
        <v>1295</v>
      </c>
      <c r="E1514" s="66">
        <f t="shared" si="23"/>
        <v>9</v>
      </c>
      <c r="F1514" s="66">
        <f t="shared" si="24"/>
        <v>2025</v>
      </c>
      <c r="G1514" s="67">
        <f t="shared" si="25"/>
        <v>45901</v>
      </c>
      <c r="H1514" s="26" t="s">
        <v>138</v>
      </c>
      <c r="I1514" s="66" t="s">
        <v>139</v>
      </c>
      <c r="J1514" s="69"/>
      <c r="K1514" s="69"/>
      <c r="L1514" s="69"/>
      <c r="M1514" s="69"/>
      <c r="N1514" s="176">
        <v>0.01</v>
      </c>
      <c r="O1514" s="74">
        <v>0</v>
      </c>
      <c r="P1514" s="175">
        <f t="shared" ref="P1514:P1550" si="27">P1513+N1514-O1514</f>
        <v>40355.29</v>
      </c>
    </row>
    <row r="1515" spans="1:16" ht="14.25" hidden="1" customHeight="1" outlineLevel="1">
      <c r="A1515" s="64" t="s">
        <v>1</v>
      </c>
      <c r="B1515" s="163" t="s">
        <v>662</v>
      </c>
      <c r="C1515" s="174" t="s">
        <v>647</v>
      </c>
      <c r="D1515" s="68" t="s">
        <v>1295</v>
      </c>
      <c r="E1515" s="66">
        <f t="shared" si="23"/>
        <v>9</v>
      </c>
      <c r="F1515" s="66">
        <f t="shared" si="24"/>
        <v>2025</v>
      </c>
      <c r="G1515" s="67">
        <f t="shared" si="25"/>
        <v>45901</v>
      </c>
      <c r="H1515" s="26" t="s">
        <v>582</v>
      </c>
      <c r="I1515" s="66" t="s">
        <v>346</v>
      </c>
      <c r="J1515" s="69"/>
      <c r="K1515" s="69"/>
      <c r="L1515" s="69"/>
      <c r="M1515" s="69"/>
      <c r="N1515" s="71">
        <v>0</v>
      </c>
      <c r="O1515" s="177">
        <v>232.53</v>
      </c>
      <c r="P1515" s="175">
        <f t="shared" si="27"/>
        <v>40122.76</v>
      </c>
    </row>
    <row r="1516" spans="1:16" ht="14.25" hidden="1" customHeight="1" outlineLevel="1">
      <c r="A1516" s="64" t="s">
        <v>1</v>
      </c>
      <c r="B1516" s="163" t="s">
        <v>662</v>
      </c>
      <c r="C1516" s="174" t="s">
        <v>647</v>
      </c>
      <c r="D1516" s="68" t="s">
        <v>1295</v>
      </c>
      <c r="E1516" s="66">
        <f t="shared" si="23"/>
        <v>9</v>
      </c>
      <c r="F1516" s="66">
        <f t="shared" si="24"/>
        <v>2025</v>
      </c>
      <c r="G1516" s="67">
        <f t="shared" si="25"/>
        <v>45901</v>
      </c>
      <c r="H1516" s="26" t="s">
        <v>102</v>
      </c>
      <c r="I1516" s="66" t="s">
        <v>129</v>
      </c>
      <c r="J1516" s="69"/>
      <c r="K1516" s="69"/>
      <c r="L1516" s="69"/>
      <c r="M1516" s="69"/>
      <c r="N1516" s="71">
        <v>0</v>
      </c>
      <c r="O1516" s="177">
        <v>2.72</v>
      </c>
      <c r="P1516" s="175">
        <f t="shared" si="27"/>
        <v>40120.04</v>
      </c>
    </row>
    <row r="1517" spans="1:16" ht="14.25" hidden="1" customHeight="1" outlineLevel="1">
      <c r="A1517" s="64" t="s">
        <v>1</v>
      </c>
      <c r="B1517" s="163" t="s">
        <v>662</v>
      </c>
      <c r="C1517" s="174" t="s">
        <v>647</v>
      </c>
      <c r="D1517" s="68" t="s">
        <v>1295</v>
      </c>
      <c r="E1517" s="66">
        <f t="shared" si="23"/>
        <v>9</v>
      </c>
      <c r="F1517" s="66">
        <f t="shared" si="24"/>
        <v>2025</v>
      </c>
      <c r="G1517" s="67">
        <f t="shared" si="25"/>
        <v>45901</v>
      </c>
      <c r="H1517" s="26" t="s">
        <v>102</v>
      </c>
      <c r="I1517" s="66" t="s">
        <v>129</v>
      </c>
      <c r="J1517" s="69"/>
      <c r="K1517" s="69"/>
      <c r="L1517" s="69"/>
      <c r="M1517" s="69"/>
      <c r="N1517" s="71">
        <v>0</v>
      </c>
      <c r="O1517" s="177">
        <v>9.8000000000000007</v>
      </c>
      <c r="P1517" s="175">
        <f t="shared" si="27"/>
        <v>40110.239999999998</v>
      </c>
    </row>
    <row r="1518" spans="1:16" ht="14.25" hidden="1" customHeight="1" outlineLevel="1">
      <c r="A1518" s="64" t="s">
        <v>1</v>
      </c>
      <c r="B1518" s="163" t="s">
        <v>662</v>
      </c>
      <c r="C1518" s="174" t="s">
        <v>647</v>
      </c>
      <c r="D1518" s="68" t="s">
        <v>1295</v>
      </c>
      <c r="E1518" s="66">
        <f t="shared" si="23"/>
        <v>9</v>
      </c>
      <c r="F1518" s="66">
        <f t="shared" si="24"/>
        <v>2025</v>
      </c>
      <c r="G1518" s="67">
        <f t="shared" si="25"/>
        <v>45901</v>
      </c>
      <c r="H1518" s="26" t="s">
        <v>102</v>
      </c>
      <c r="I1518" s="66" t="s">
        <v>129</v>
      </c>
      <c r="J1518" s="69"/>
      <c r="K1518" s="69"/>
      <c r="L1518" s="69"/>
      <c r="M1518" s="69"/>
      <c r="N1518" s="71">
        <v>0</v>
      </c>
      <c r="O1518" s="177">
        <v>9.8000000000000007</v>
      </c>
      <c r="P1518" s="175">
        <f t="shared" si="27"/>
        <v>40100.439999999995</v>
      </c>
    </row>
    <row r="1519" spans="1:16" ht="14.25" hidden="1" customHeight="1" outlineLevel="1">
      <c r="A1519" s="64" t="s">
        <v>1</v>
      </c>
      <c r="B1519" s="163" t="s">
        <v>662</v>
      </c>
      <c r="C1519" s="174" t="s">
        <v>647</v>
      </c>
      <c r="D1519" s="68" t="s">
        <v>1295</v>
      </c>
      <c r="E1519" s="66">
        <f t="shared" si="23"/>
        <v>9</v>
      </c>
      <c r="F1519" s="66">
        <f t="shared" si="24"/>
        <v>2025</v>
      </c>
      <c r="G1519" s="67">
        <f t="shared" si="25"/>
        <v>45901</v>
      </c>
      <c r="H1519" s="26" t="s">
        <v>102</v>
      </c>
      <c r="I1519" s="66" t="s">
        <v>129</v>
      </c>
      <c r="J1519" s="69"/>
      <c r="K1519" s="69"/>
      <c r="L1519" s="69"/>
      <c r="M1519" s="69"/>
      <c r="N1519" s="71">
        <v>0</v>
      </c>
      <c r="O1519" s="177">
        <v>9.8000000000000007</v>
      </c>
      <c r="P1519" s="175">
        <f t="shared" si="27"/>
        <v>40090.639999999992</v>
      </c>
    </row>
    <row r="1520" spans="1:16" ht="14.25" hidden="1" customHeight="1" outlineLevel="1">
      <c r="A1520" s="64" t="s">
        <v>1</v>
      </c>
      <c r="B1520" s="163" t="s">
        <v>662</v>
      </c>
      <c r="C1520" s="174" t="s">
        <v>647</v>
      </c>
      <c r="D1520" s="68" t="s">
        <v>1295</v>
      </c>
      <c r="E1520" s="66">
        <f t="shared" si="23"/>
        <v>9</v>
      </c>
      <c r="F1520" s="66">
        <f t="shared" si="24"/>
        <v>2025</v>
      </c>
      <c r="G1520" s="67">
        <f t="shared" si="25"/>
        <v>45901</v>
      </c>
      <c r="H1520" s="26" t="s">
        <v>102</v>
      </c>
      <c r="I1520" s="66" t="s">
        <v>129</v>
      </c>
      <c r="J1520" s="69"/>
      <c r="K1520" s="69"/>
      <c r="L1520" s="69"/>
      <c r="M1520" s="69"/>
      <c r="N1520" s="71">
        <v>0</v>
      </c>
      <c r="O1520" s="177">
        <v>9.8000000000000007</v>
      </c>
      <c r="P1520" s="175">
        <f t="shared" si="27"/>
        <v>40080.839999999989</v>
      </c>
    </row>
    <row r="1521" spans="1:16" ht="14.25" hidden="1" customHeight="1" outlineLevel="1">
      <c r="A1521" s="64" t="s">
        <v>1</v>
      </c>
      <c r="B1521" s="163" t="s">
        <v>662</v>
      </c>
      <c r="C1521" s="174" t="s">
        <v>647</v>
      </c>
      <c r="D1521" s="68" t="s">
        <v>1295</v>
      </c>
      <c r="E1521" s="66">
        <f t="shared" si="23"/>
        <v>9</v>
      </c>
      <c r="F1521" s="66">
        <f t="shared" si="24"/>
        <v>2025</v>
      </c>
      <c r="G1521" s="67">
        <f t="shared" si="25"/>
        <v>45901</v>
      </c>
      <c r="H1521" s="26" t="s">
        <v>102</v>
      </c>
      <c r="I1521" s="66" t="s">
        <v>129</v>
      </c>
      <c r="J1521" s="69"/>
      <c r="K1521" s="69"/>
      <c r="L1521" s="69"/>
      <c r="M1521" s="69"/>
      <c r="N1521" s="71">
        <v>0</v>
      </c>
      <c r="O1521" s="177">
        <v>9.8000000000000007</v>
      </c>
      <c r="P1521" s="175">
        <f t="shared" si="27"/>
        <v>40071.039999999986</v>
      </c>
    </row>
    <row r="1522" spans="1:16" ht="14.25" hidden="1" customHeight="1" outlineLevel="1">
      <c r="A1522" s="64" t="s">
        <v>1</v>
      </c>
      <c r="B1522" s="163" t="s">
        <v>662</v>
      </c>
      <c r="C1522" s="174" t="s">
        <v>647</v>
      </c>
      <c r="D1522" s="68" t="s">
        <v>1295</v>
      </c>
      <c r="E1522" s="66">
        <f t="shared" si="23"/>
        <v>9</v>
      </c>
      <c r="F1522" s="66">
        <f t="shared" si="24"/>
        <v>2025</v>
      </c>
      <c r="G1522" s="67">
        <f t="shared" si="25"/>
        <v>45901</v>
      </c>
      <c r="H1522" s="26" t="s">
        <v>102</v>
      </c>
      <c r="I1522" s="66" t="s">
        <v>129</v>
      </c>
      <c r="J1522" s="69"/>
      <c r="K1522" s="69"/>
      <c r="L1522" s="69"/>
      <c r="M1522" s="69"/>
      <c r="N1522" s="71">
        <v>0</v>
      </c>
      <c r="O1522" s="177">
        <v>9.8000000000000007</v>
      </c>
      <c r="P1522" s="175">
        <f t="shared" si="27"/>
        <v>40061.239999999983</v>
      </c>
    </row>
    <row r="1523" spans="1:16" ht="14.25" hidden="1" customHeight="1" outlineLevel="1">
      <c r="A1523" s="64" t="s">
        <v>1</v>
      </c>
      <c r="B1523" s="163" t="s">
        <v>662</v>
      </c>
      <c r="C1523" s="174" t="s">
        <v>647</v>
      </c>
      <c r="D1523" s="68" t="s">
        <v>1295</v>
      </c>
      <c r="E1523" s="66">
        <f t="shared" si="23"/>
        <v>9</v>
      </c>
      <c r="F1523" s="66">
        <f t="shared" si="24"/>
        <v>2025</v>
      </c>
      <c r="G1523" s="67">
        <f t="shared" si="25"/>
        <v>45901</v>
      </c>
      <c r="H1523" s="26" t="s">
        <v>102</v>
      </c>
      <c r="I1523" s="66" t="s">
        <v>129</v>
      </c>
      <c r="J1523" s="69"/>
      <c r="K1523" s="69"/>
      <c r="L1523" s="69"/>
      <c r="M1523" s="69"/>
      <c r="N1523" s="71">
        <v>0</v>
      </c>
      <c r="O1523" s="177">
        <v>9.8000000000000007</v>
      </c>
      <c r="P1523" s="175">
        <f t="shared" si="27"/>
        <v>40051.439999999981</v>
      </c>
    </row>
    <row r="1524" spans="1:16" ht="14.25" hidden="1" customHeight="1" outlineLevel="1">
      <c r="A1524" s="64" t="s">
        <v>1</v>
      </c>
      <c r="B1524" s="163" t="s">
        <v>662</v>
      </c>
      <c r="C1524" s="174" t="s">
        <v>647</v>
      </c>
      <c r="D1524" s="68" t="s">
        <v>1295</v>
      </c>
      <c r="E1524" s="66">
        <f t="shared" si="23"/>
        <v>9</v>
      </c>
      <c r="F1524" s="66">
        <f t="shared" si="24"/>
        <v>2025</v>
      </c>
      <c r="G1524" s="67">
        <f t="shared" si="25"/>
        <v>45901</v>
      </c>
      <c r="H1524" s="26" t="s">
        <v>59</v>
      </c>
      <c r="I1524" s="66" t="s">
        <v>1296</v>
      </c>
      <c r="J1524" s="69"/>
      <c r="K1524" s="69"/>
      <c r="L1524" s="69"/>
      <c r="M1524" s="69"/>
      <c r="N1524" s="71">
        <v>0</v>
      </c>
      <c r="O1524" s="177">
        <v>290</v>
      </c>
      <c r="P1524" s="175">
        <f t="shared" si="27"/>
        <v>39761.439999999981</v>
      </c>
    </row>
    <row r="1525" spans="1:16" ht="14.25" hidden="1" customHeight="1" outlineLevel="1">
      <c r="A1525" s="64" t="s">
        <v>1</v>
      </c>
      <c r="B1525" s="163" t="s">
        <v>662</v>
      </c>
      <c r="C1525" s="174" t="s">
        <v>647</v>
      </c>
      <c r="D1525" s="68" t="s">
        <v>1297</v>
      </c>
      <c r="E1525" s="66">
        <f t="shared" si="23"/>
        <v>9</v>
      </c>
      <c r="F1525" s="66">
        <f t="shared" si="24"/>
        <v>2025</v>
      </c>
      <c r="G1525" s="67">
        <f t="shared" si="25"/>
        <v>45901</v>
      </c>
      <c r="H1525" s="26" t="s">
        <v>165</v>
      </c>
      <c r="I1525" s="66" t="s">
        <v>139</v>
      </c>
      <c r="J1525" s="69"/>
      <c r="K1525" s="69"/>
      <c r="L1525" s="69"/>
      <c r="M1525" s="69"/>
      <c r="N1525" s="176">
        <v>0.03</v>
      </c>
      <c r="O1525" s="74">
        <v>0</v>
      </c>
      <c r="P1525" s="175">
        <f t="shared" si="27"/>
        <v>39761.469999999979</v>
      </c>
    </row>
    <row r="1526" spans="1:16" ht="14.25" hidden="1" customHeight="1" outlineLevel="1">
      <c r="A1526" s="64" t="s">
        <v>1</v>
      </c>
      <c r="B1526" s="163" t="s">
        <v>662</v>
      </c>
      <c r="C1526" s="174" t="s">
        <v>647</v>
      </c>
      <c r="D1526" s="68" t="s">
        <v>1297</v>
      </c>
      <c r="E1526" s="66">
        <f t="shared" si="23"/>
        <v>9</v>
      </c>
      <c r="F1526" s="66">
        <f t="shared" si="24"/>
        <v>2025</v>
      </c>
      <c r="G1526" s="67">
        <f t="shared" si="25"/>
        <v>45901</v>
      </c>
      <c r="H1526" s="26" t="s">
        <v>64</v>
      </c>
      <c r="I1526" s="66" t="s">
        <v>1298</v>
      </c>
      <c r="J1526" s="69"/>
      <c r="K1526" s="69"/>
      <c r="L1526" s="69"/>
      <c r="M1526" s="69"/>
      <c r="N1526" s="71">
        <v>0</v>
      </c>
      <c r="O1526" s="178">
        <v>1963.81</v>
      </c>
      <c r="P1526" s="175">
        <f t="shared" si="27"/>
        <v>37797.659999999982</v>
      </c>
    </row>
    <row r="1527" spans="1:16" ht="14.25" hidden="1" customHeight="1" outlineLevel="1">
      <c r="A1527" s="64" t="s">
        <v>1</v>
      </c>
      <c r="B1527" s="163" t="s">
        <v>662</v>
      </c>
      <c r="C1527" s="174" t="s">
        <v>647</v>
      </c>
      <c r="D1527" s="68" t="s">
        <v>1299</v>
      </c>
      <c r="E1527" s="66">
        <f t="shared" si="23"/>
        <v>9</v>
      </c>
      <c r="F1527" s="66">
        <f t="shared" si="24"/>
        <v>2025</v>
      </c>
      <c r="G1527" s="67">
        <f t="shared" si="25"/>
        <v>45901</v>
      </c>
      <c r="H1527" s="26" t="s">
        <v>165</v>
      </c>
      <c r="I1527" s="66" t="s">
        <v>139</v>
      </c>
      <c r="J1527" s="69"/>
      <c r="K1527" s="69"/>
      <c r="L1527" s="69"/>
      <c r="M1527" s="69"/>
      <c r="N1527" s="176">
        <v>0.01</v>
      </c>
      <c r="O1527" s="74">
        <v>0</v>
      </c>
      <c r="P1527" s="175">
        <f t="shared" si="27"/>
        <v>37797.669999999984</v>
      </c>
    </row>
    <row r="1528" spans="1:16" ht="14.25" hidden="1" customHeight="1" outlineLevel="1">
      <c r="A1528" s="64" t="s">
        <v>1</v>
      </c>
      <c r="B1528" s="163" t="s">
        <v>662</v>
      </c>
      <c r="C1528" s="174" t="s">
        <v>647</v>
      </c>
      <c r="D1528" s="68" t="s">
        <v>1299</v>
      </c>
      <c r="E1528" s="66">
        <f t="shared" si="23"/>
        <v>9</v>
      </c>
      <c r="F1528" s="66">
        <f t="shared" si="24"/>
        <v>2025</v>
      </c>
      <c r="G1528" s="67">
        <f t="shared" si="25"/>
        <v>45901</v>
      </c>
      <c r="H1528" s="26" t="s">
        <v>102</v>
      </c>
      <c r="I1528" s="66" t="s">
        <v>129</v>
      </c>
      <c r="J1528" s="69"/>
      <c r="K1528" s="69"/>
      <c r="L1528" s="69"/>
      <c r="M1528" s="69"/>
      <c r="N1528" s="71">
        <v>0</v>
      </c>
      <c r="O1528" s="177">
        <v>4.2</v>
      </c>
      <c r="P1528" s="175">
        <f t="shared" si="27"/>
        <v>37793.469999999987</v>
      </c>
    </row>
    <row r="1529" spans="1:16" ht="14.25" hidden="1" customHeight="1" outlineLevel="1">
      <c r="A1529" s="64" t="s">
        <v>1</v>
      </c>
      <c r="B1529" s="163" t="s">
        <v>662</v>
      </c>
      <c r="C1529" s="174" t="s">
        <v>647</v>
      </c>
      <c r="D1529" s="68" t="s">
        <v>1299</v>
      </c>
      <c r="E1529" s="66">
        <f t="shared" si="23"/>
        <v>9</v>
      </c>
      <c r="F1529" s="66">
        <f t="shared" si="24"/>
        <v>2025</v>
      </c>
      <c r="G1529" s="67">
        <f t="shared" si="25"/>
        <v>45901</v>
      </c>
      <c r="H1529" s="26" t="s">
        <v>1300</v>
      </c>
      <c r="I1529" s="66" t="s">
        <v>350</v>
      </c>
      <c r="J1529" s="69"/>
      <c r="K1529" s="69"/>
      <c r="L1529" s="69"/>
      <c r="M1529" s="69"/>
      <c r="N1529" s="71">
        <v>0</v>
      </c>
      <c r="O1529" s="177">
        <v>348.1</v>
      </c>
      <c r="P1529" s="175">
        <f t="shared" si="27"/>
        <v>37445.369999999988</v>
      </c>
    </row>
    <row r="1530" spans="1:16" ht="14.25" customHeight="1" outlineLevel="1">
      <c r="A1530" s="64" t="s">
        <v>1</v>
      </c>
      <c r="B1530" s="163" t="s">
        <v>662</v>
      </c>
      <c r="C1530" s="174" t="s">
        <v>647</v>
      </c>
      <c r="D1530" s="68" t="s">
        <v>1301</v>
      </c>
      <c r="E1530" s="66">
        <f t="shared" si="23"/>
        <v>9</v>
      </c>
      <c r="F1530" s="66">
        <f t="shared" si="24"/>
        <v>2025</v>
      </c>
      <c r="G1530" s="67">
        <f t="shared" si="25"/>
        <v>45901</v>
      </c>
      <c r="H1530" s="26" t="s">
        <v>667</v>
      </c>
      <c r="I1530" s="66" t="s">
        <v>136</v>
      </c>
      <c r="J1530" s="69"/>
      <c r="K1530" s="69"/>
      <c r="L1530" s="69"/>
      <c r="M1530" s="69"/>
      <c r="N1530" s="176">
        <v>250.03</v>
      </c>
      <c r="O1530" s="74">
        <v>0</v>
      </c>
      <c r="P1530" s="175">
        <f t="shared" si="27"/>
        <v>37695.399999999987</v>
      </c>
    </row>
    <row r="1531" spans="1:16" ht="14.25" hidden="1" customHeight="1" outlineLevel="1">
      <c r="A1531" s="64" t="s">
        <v>1</v>
      </c>
      <c r="B1531" s="163" t="s">
        <v>662</v>
      </c>
      <c r="C1531" s="174" t="s">
        <v>647</v>
      </c>
      <c r="D1531" s="68" t="s">
        <v>1301</v>
      </c>
      <c r="E1531" s="66">
        <f t="shared" si="23"/>
        <v>9</v>
      </c>
      <c r="F1531" s="66">
        <f t="shared" si="24"/>
        <v>2025</v>
      </c>
      <c r="G1531" s="67">
        <f t="shared" si="25"/>
        <v>45901</v>
      </c>
      <c r="H1531" s="26" t="s">
        <v>142</v>
      </c>
      <c r="I1531" s="66" t="s">
        <v>182</v>
      </c>
      <c r="J1531" s="69"/>
      <c r="K1531" s="69"/>
      <c r="L1531" s="69"/>
      <c r="M1531" s="69"/>
      <c r="N1531" s="176">
        <v>311.39999999999998</v>
      </c>
      <c r="O1531" s="74">
        <v>0</v>
      </c>
      <c r="P1531" s="175">
        <f t="shared" si="27"/>
        <v>38006.799999999988</v>
      </c>
    </row>
    <row r="1532" spans="1:16" ht="14.25" hidden="1" customHeight="1" outlineLevel="1">
      <c r="A1532" s="64" t="s">
        <v>1</v>
      </c>
      <c r="B1532" s="163" t="s">
        <v>662</v>
      </c>
      <c r="C1532" s="174" t="s">
        <v>647</v>
      </c>
      <c r="D1532" s="68" t="s">
        <v>1301</v>
      </c>
      <c r="E1532" s="66">
        <f t="shared" si="23"/>
        <v>9</v>
      </c>
      <c r="F1532" s="66">
        <f t="shared" si="24"/>
        <v>2025</v>
      </c>
      <c r="G1532" s="67">
        <f t="shared" si="25"/>
        <v>45901</v>
      </c>
      <c r="H1532" s="26" t="s">
        <v>165</v>
      </c>
      <c r="I1532" s="66" t="s">
        <v>139</v>
      </c>
      <c r="J1532" s="69"/>
      <c r="K1532" s="69"/>
      <c r="L1532" s="69"/>
      <c r="M1532" s="69"/>
      <c r="N1532" s="176">
        <v>0.04</v>
      </c>
      <c r="O1532" s="74">
        <v>0</v>
      </c>
      <c r="P1532" s="175">
        <f t="shared" si="27"/>
        <v>38006.839999999989</v>
      </c>
    </row>
    <row r="1533" spans="1:16" ht="14.25" hidden="1" customHeight="1" outlineLevel="1">
      <c r="A1533" s="64" t="s">
        <v>1</v>
      </c>
      <c r="B1533" s="163" t="s">
        <v>662</v>
      </c>
      <c r="C1533" s="174" t="s">
        <v>647</v>
      </c>
      <c r="D1533" s="68" t="s">
        <v>1301</v>
      </c>
      <c r="E1533" s="66">
        <f t="shared" si="23"/>
        <v>9</v>
      </c>
      <c r="F1533" s="66">
        <f t="shared" si="24"/>
        <v>2025</v>
      </c>
      <c r="G1533" s="67">
        <f t="shared" si="25"/>
        <v>45901</v>
      </c>
      <c r="H1533" s="26" t="s">
        <v>33</v>
      </c>
      <c r="I1533" s="66" t="s">
        <v>347</v>
      </c>
      <c r="J1533" s="69"/>
      <c r="K1533" s="69"/>
      <c r="L1533" s="69"/>
      <c r="M1533" s="69"/>
      <c r="N1533" s="71">
        <v>0</v>
      </c>
      <c r="O1533" s="177">
        <v>519</v>
      </c>
      <c r="P1533" s="175">
        <f t="shared" si="27"/>
        <v>37487.839999999989</v>
      </c>
    </row>
    <row r="1534" spans="1:16" ht="14.25" hidden="1" customHeight="1" outlineLevel="1">
      <c r="A1534" s="64" t="s">
        <v>1</v>
      </c>
      <c r="B1534" s="163" t="s">
        <v>662</v>
      </c>
      <c r="C1534" s="174" t="s">
        <v>647</v>
      </c>
      <c r="D1534" s="68" t="s">
        <v>1301</v>
      </c>
      <c r="E1534" s="66">
        <f t="shared" si="23"/>
        <v>9</v>
      </c>
      <c r="F1534" s="66">
        <f t="shared" si="24"/>
        <v>2025</v>
      </c>
      <c r="G1534" s="67">
        <f t="shared" si="25"/>
        <v>45901</v>
      </c>
      <c r="H1534" s="26" t="s">
        <v>582</v>
      </c>
      <c r="I1534" s="66" t="s">
        <v>521</v>
      </c>
      <c r="J1534" s="69"/>
      <c r="K1534" s="69"/>
      <c r="L1534" s="69"/>
      <c r="M1534" s="69"/>
      <c r="N1534" s="71">
        <v>0</v>
      </c>
      <c r="O1534" s="178">
        <v>1285</v>
      </c>
      <c r="P1534" s="175">
        <f t="shared" si="27"/>
        <v>36202.839999999989</v>
      </c>
    </row>
    <row r="1535" spans="1:16" ht="14.25" hidden="1" customHeight="1" outlineLevel="1">
      <c r="A1535" s="64" t="s">
        <v>1</v>
      </c>
      <c r="B1535" s="163" t="s">
        <v>662</v>
      </c>
      <c r="C1535" s="174" t="s">
        <v>647</v>
      </c>
      <c r="D1535" s="68" t="s">
        <v>1301</v>
      </c>
      <c r="E1535" s="66">
        <f t="shared" si="23"/>
        <v>9</v>
      </c>
      <c r="F1535" s="66">
        <f t="shared" si="24"/>
        <v>2025</v>
      </c>
      <c r="G1535" s="67">
        <f t="shared" si="25"/>
        <v>45901</v>
      </c>
      <c r="H1535" s="26" t="s">
        <v>102</v>
      </c>
      <c r="I1535" s="66" t="s">
        <v>129</v>
      </c>
      <c r="J1535" s="69"/>
      <c r="K1535" s="69"/>
      <c r="L1535" s="69"/>
      <c r="M1535" s="69"/>
      <c r="N1535" s="71">
        <v>0</v>
      </c>
      <c r="O1535" s="177">
        <v>9.8000000000000007</v>
      </c>
      <c r="P1535" s="175">
        <f t="shared" si="27"/>
        <v>36193.039999999986</v>
      </c>
    </row>
    <row r="1536" spans="1:16" ht="14.25" hidden="1" customHeight="1" outlineLevel="1">
      <c r="A1536" s="64" t="s">
        <v>1</v>
      </c>
      <c r="B1536" s="163" t="s">
        <v>662</v>
      </c>
      <c r="C1536" s="174" t="s">
        <v>647</v>
      </c>
      <c r="D1536" s="68" t="s">
        <v>1302</v>
      </c>
      <c r="E1536" s="66">
        <f t="shared" si="23"/>
        <v>9</v>
      </c>
      <c r="F1536" s="66">
        <f t="shared" si="24"/>
        <v>2025</v>
      </c>
      <c r="G1536" s="67">
        <f t="shared" si="25"/>
        <v>45901</v>
      </c>
      <c r="H1536" s="26" t="s">
        <v>165</v>
      </c>
      <c r="I1536" s="66" t="s">
        <v>139</v>
      </c>
      <c r="J1536" s="69"/>
      <c r="K1536" s="69"/>
      <c r="L1536" s="69"/>
      <c r="M1536" s="69"/>
      <c r="N1536" s="176">
        <v>0.01</v>
      </c>
      <c r="O1536" s="74">
        <v>0</v>
      </c>
      <c r="P1536" s="175">
        <f t="shared" si="27"/>
        <v>36193.049999999988</v>
      </c>
    </row>
    <row r="1537" spans="1:16" ht="14.25" hidden="1" customHeight="1" outlineLevel="1">
      <c r="A1537" s="64" t="s">
        <v>1</v>
      </c>
      <c r="B1537" s="163" t="s">
        <v>662</v>
      </c>
      <c r="C1537" s="174" t="s">
        <v>647</v>
      </c>
      <c r="D1537" s="68" t="s">
        <v>1302</v>
      </c>
      <c r="E1537" s="66">
        <f t="shared" si="23"/>
        <v>9</v>
      </c>
      <c r="F1537" s="66">
        <f t="shared" si="24"/>
        <v>2025</v>
      </c>
      <c r="G1537" s="67">
        <f t="shared" si="25"/>
        <v>45901</v>
      </c>
      <c r="H1537" s="26" t="s">
        <v>993</v>
      </c>
      <c r="I1537" s="66" t="s">
        <v>1303</v>
      </c>
      <c r="J1537" s="69"/>
      <c r="K1537" s="69"/>
      <c r="L1537" s="69"/>
      <c r="M1537" s="69"/>
      <c r="N1537" s="71">
        <v>0</v>
      </c>
      <c r="O1537" s="177">
        <v>115.95</v>
      </c>
      <c r="P1537" s="175">
        <f t="shared" si="27"/>
        <v>36077.099999999991</v>
      </c>
    </row>
    <row r="1538" spans="1:16" ht="14.25" hidden="1" customHeight="1" outlineLevel="1">
      <c r="A1538" s="64" t="s">
        <v>1</v>
      </c>
      <c r="B1538" s="163" t="s">
        <v>662</v>
      </c>
      <c r="C1538" s="174" t="s">
        <v>647</v>
      </c>
      <c r="D1538" s="68" t="s">
        <v>1302</v>
      </c>
      <c r="E1538" s="66">
        <f t="shared" si="23"/>
        <v>9</v>
      </c>
      <c r="F1538" s="66">
        <f t="shared" si="24"/>
        <v>2025</v>
      </c>
      <c r="G1538" s="67">
        <f t="shared" si="25"/>
        <v>45901</v>
      </c>
      <c r="H1538" s="26" t="s">
        <v>663</v>
      </c>
      <c r="I1538" s="66" t="s">
        <v>663</v>
      </c>
      <c r="J1538" s="69"/>
      <c r="K1538" s="69"/>
      <c r="L1538" s="69"/>
      <c r="M1538" s="69"/>
      <c r="N1538" s="71">
        <v>0</v>
      </c>
      <c r="O1538" s="74">
        <v>0</v>
      </c>
      <c r="P1538" s="175">
        <f t="shared" si="27"/>
        <v>36077.099999999991</v>
      </c>
    </row>
    <row r="1539" spans="1:16" ht="14.25" hidden="1" customHeight="1" outlineLevel="1">
      <c r="A1539" s="64" t="s">
        <v>1</v>
      </c>
      <c r="B1539" s="163" t="s">
        <v>662</v>
      </c>
      <c r="C1539" s="174" t="s">
        <v>647</v>
      </c>
      <c r="D1539" s="68" t="s">
        <v>1302</v>
      </c>
      <c r="E1539" s="66">
        <f t="shared" si="23"/>
        <v>9</v>
      </c>
      <c r="F1539" s="66">
        <f t="shared" si="24"/>
        <v>2025</v>
      </c>
      <c r="G1539" s="67">
        <f t="shared" si="25"/>
        <v>45901</v>
      </c>
      <c r="H1539" s="26" t="s">
        <v>165</v>
      </c>
      <c r="I1539" s="66" t="s">
        <v>139</v>
      </c>
      <c r="J1539" s="69"/>
      <c r="K1539" s="69"/>
      <c r="L1539" s="69"/>
      <c r="M1539" s="69"/>
      <c r="N1539" s="176">
        <v>0.01</v>
      </c>
      <c r="O1539" s="74">
        <v>0</v>
      </c>
      <c r="P1539" s="175">
        <f t="shared" si="27"/>
        <v>36077.109999999993</v>
      </c>
    </row>
    <row r="1540" spans="1:16" ht="14.25" hidden="1" customHeight="1" outlineLevel="1">
      <c r="A1540" s="64" t="s">
        <v>1</v>
      </c>
      <c r="B1540" s="163" t="s">
        <v>662</v>
      </c>
      <c r="C1540" s="174" t="s">
        <v>647</v>
      </c>
      <c r="D1540" s="68" t="s">
        <v>1304</v>
      </c>
      <c r="E1540" s="66">
        <f t="shared" si="23"/>
        <v>9</v>
      </c>
      <c r="F1540" s="66">
        <f t="shared" si="24"/>
        <v>2025</v>
      </c>
      <c r="G1540" s="67">
        <f t="shared" si="25"/>
        <v>45901</v>
      </c>
      <c r="H1540" s="26" t="s">
        <v>165</v>
      </c>
      <c r="I1540" s="66" t="s">
        <v>139</v>
      </c>
      <c r="J1540" s="69"/>
      <c r="K1540" s="69"/>
      <c r="L1540" s="69"/>
      <c r="M1540" s="69"/>
      <c r="N1540" s="176">
        <v>1.63</v>
      </c>
      <c r="O1540" s="74">
        <v>0</v>
      </c>
      <c r="P1540" s="175">
        <f t="shared" si="27"/>
        <v>36078.739999999991</v>
      </c>
    </row>
    <row r="1541" spans="1:16" ht="14.25" hidden="1" customHeight="1" outlineLevel="1">
      <c r="A1541" s="64" t="s">
        <v>1</v>
      </c>
      <c r="B1541" s="163" t="s">
        <v>662</v>
      </c>
      <c r="C1541" s="174" t="s">
        <v>647</v>
      </c>
      <c r="D1541" s="68" t="s">
        <v>1304</v>
      </c>
      <c r="E1541" s="66">
        <f t="shared" si="23"/>
        <v>9</v>
      </c>
      <c r="F1541" s="66">
        <f t="shared" si="24"/>
        <v>2025</v>
      </c>
      <c r="G1541" s="67">
        <f t="shared" si="25"/>
        <v>45901</v>
      </c>
      <c r="H1541" s="26" t="s">
        <v>676</v>
      </c>
      <c r="I1541" s="66" t="s">
        <v>1305</v>
      </c>
      <c r="J1541" s="69"/>
      <c r="K1541" s="69"/>
      <c r="L1541" s="69"/>
      <c r="M1541" s="69"/>
      <c r="N1541" s="71">
        <v>0</v>
      </c>
      <c r="O1541" s="177">
        <v>384.01</v>
      </c>
      <c r="P1541" s="175">
        <f t="shared" si="27"/>
        <v>35694.729999999989</v>
      </c>
    </row>
    <row r="1542" spans="1:16" ht="14.25" hidden="1" customHeight="1" outlineLevel="1">
      <c r="A1542" s="64" t="s">
        <v>1</v>
      </c>
      <c r="B1542" s="163" t="s">
        <v>662</v>
      </c>
      <c r="C1542" s="174" t="s">
        <v>647</v>
      </c>
      <c r="D1542" s="68" t="s">
        <v>1304</v>
      </c>
      <c r="E1542" s="66">
        <f t="shared" si="23"/>
        <v>9</v>
      </c>
      <c r="F1542" s="66">
        <f t="shared" si="24"/>
        <v>2025</v>
      </c>
      <c r="G1542" s="67">
        <f t="shared" si="25"/>
        <v>45901</v>
      </c>
      <c r="H1542" s="26" t="s">
        <v>716</v>
      </c>
      <c r="I1542" s="66" t="s">
        <v>1306</v>
      </c>
      <c r="J1542" s="69"/>
      <c r="K1542" s="69"/>
      <c r="L1542" s="69"/>
      <c r="M1542" s="69"/>
      <c r="N1542" s="71">
        <v>0</v>
      </c>
      <c r="O1542" s="177">
        <v>465.84</v>
      </c>
      <c r="P1542" s="175">
        <f t="shared" si="27"/>
        <v>35228.889999999992</v>
      </c>
    </row>
    <row r="1543" spans="1:16" ht="14.25" hidden="1" customHeight="1" outlineLevel="1">
      <c r="A1543" s="64" t="s">
        <v>1</v>
      </c>
      <c r="B1543" s="163" t="s">
        <v>662</v>
      </c>
      <c r="C1543" s="174" t="s">
        <v>647</v>
      </c>
      <c r="D1543" s="68" t="s">
        <v>1304</v>
      </c>
      <c r="E1543" s="66">
        <f t="shared" si="23"/>
        <v>9</v>
      </c>
      <c r="F1543" s="66">
        <f t="shared" si="24"/>
        <v>2025</v>
      </c>
      <c r="G1543" s="67">
        <f t="shared" si="25"/>
        <v>45901</v>
      </c>
      <c r="H1543" s="26" t="s">
        <v>281</v>
      </c>
      <c r="I1543" s="66" t="s">
        <v>1307</v>
      </c>
      <c r="J1543" s="69"/>
      <c r="K1543" s="69"/>
      <c r="L1543" s="69"/>
      <c r="M1543" s="69"/>
      <c r="N1543" s="71">
        <v>0</v>
      </c>
      <c r="O1543" s="177">
        <v>752.27</v>
      </c>
      <c r="P1543" s="175">
        <f t="shared" si="27"/>
        <v>34476.619999999995</v>
      </c>
    </row>
    <row r="1544" spans="1:16" ht="14.25" hidden="1" customHeight="1" outlineLevel="1">
      <c r="A1544" s="64" t="s">
        <v>1</v>
      </c>
      <c r="B1544" s="163" t="s">
        <v>662</v>
      </c>
      <c r="C1544" s="174" t="s">
        <v>647</v>
      </c>
      <c r="D1544" s="68" t="s">
        <v>1304</v>
      </c>
      <c r="E1544" s="66">
        <f t="shared" si="23"/>
        <v>9</v>
      </c>
      <c r="F1544" s="66">
        <f t="shared" si="24"/>
        <v>2025</v>
      </c>
      <c r="G1544" s="67">
        <f t="shared" si="25"/>
        <v>45901</v>
      </c>
      <c r="H1544" s="26" t="s">
        <v>281</v>
      </c>
      <c r="I1544" s="66" t="s">
        <v>1308</v>
      </c>
      <c r="J1544" s="69"/>
      <c r="K1544" s="69"/>
      <c r="L1544" s="69"/>
      <c r="M1544" s="69"/>
      <c r="N1544" s="71">
        <v>0</v>
      </c>
      <c r="O1544" s="177">
        <v>112.75</v>
      </c>
      <c r="P1544" s="175">
        <f t="shared" si="27"/>
        <v>34363.869999999995</v>
      </c>
    </row>
    <row r="1545" spans="1:16" ht="14.25" hidden="1" customHeight="1" outlineLevel="1">
      <c r="A1545" s="64" t="s">
        <v>1</v>
      </c>
      <c r="B1545" s="163" t="s">
        <v>662</v>
      </c>
      <c r="C1545" s="174" t="s">
        <v>647</v>
      </c>
      <c r="D1545" s="68" t="s">
        <v>1304</v>
      </c>
      <c r="E1545" s="66">
        <f t="shared" si="23"/>
        <v>9</v>
      </c>
      <c r="F1545" s="66">
        <f t="shared" si="24"/>
        <v>2025</v>
      </c>
      <c r="G1545" s="67">
        <f t="shared" si="25"/>
        <v>45901</v>
      </c>
      <c r="H1545" s="26" t="s">
        <v>1309</v>
      </c>
      <c r="I1545" s="66" t="s">
        <v>850</v>
      </c>
      <c r="J1545" s="69"/>
      <c r="K1545" s="69"/>
      <c r="L1545" s="69"/>
      <c r="M1545" s="69"/>
      <c r="N1545" s="71">
        <v>0</v>
      </c>
      <c r="O1545" s="177">
        <v>635.30999999999995</v>
      </c>
      <c r="P1545" s="175">
        <f t="shared" si="27"/>
        <v>33728.559999999998</v>
      </c>
    </row>
    <row r="1546" spans="1:16" ht="14.25" hidden="1" customHeight="1" outlineLevel="1">
      <c r="A1546" s="64" t="s">
        <v>1</v>
      </c>
      <c r="B1546" s="163" t="s">
        <v>662</v>
      </c>
      <c r="C1546" s="174" t="s">
        <v>647</v>
      </c>
      <c r="D1546" s="68" t="s">
        <v>1304</v>
      </c>
      <c r="E1546" s="66">
        <f t="shared" si="23"/>
        <v>9</v>
      </c>
      <c r="F1546" s="66">
        <f t="shared" si="24"/>
        <v>2025</v>
      </c>
      <c r="G1546" s="67">
        <f t="shared" si="25"/>
        <v>45901</v>
      </c>
      <c r="H1546" s="26" t="s">
        <v>57</v>
      </c>
      <c r="I1546" s="66" t="s">
        <v>350</v>
      </c>
      <c r="J1546" s="69"/>
      <c r="K1546" s="69"/>
      <c r="L1546" s="69"/>
      <c r="M1546" s="69"/>
      <c r="N1546" s="71">
        <v>0</v>
      </c>
      <c r="O1546" s="178">
        <v>1847.85</v>
      </c>
      <c r="P1546" s="175">
        <f t="shared" si="27"/>
        <v>31880.71</v>
      </c>
    </row>
    <row r="1547" spans="1:16" ht="14.25" hidden="1" customHeight="1" outlineLevel="1">
      <c r="A1547" s="64" t="s">
        <v>1</v>
      </c>
      <c r="B1547" s="163" t="s">
        <v>662</v>
      </c>
      <c r="C1547" s="174" t="s">
        <v>647</v>
      </c>
      <c r="D1547" s="68" t="s">
        <v>1304</v>
      </c>
      <c r="E1547" s="66">
        <f t="shared" si="23"/>
        <v>9</v>
      </c>
      <c r="F1547" s="66">
        <f t="shared" si="24"/>
        <v>2025</v>
      </c>
      <c r="G1547" s="67">
        <f t="shared" si="25"/>
        <v>45901</v>
      </c>
      <c r="H1547" s="26" t="s">
        <v>57</v>
      </c>
      <c r="I1547" s="66" t="s">
        <v>350</v>
      </c>
      <c r="J1547" s="69"/>
      <c r="K1547" s="69"/>
      <c r="L1547" s="69"/>
      <c r="M1547" s="69"/>
      <c r="N1547" s="71">
        <v>0</v>
      </c>
      <c r="O1547" s="178">
        <v>7906.82</v>
      </c>
      <c r="P1547" s="175">
        <f t="shared" si="27"/>
        <v>23973.89</v>
      </c>
    </row>
    <row r="1548" spans="1:16" ht="14.25" hidden="1" customHeight="1" outlineLevel="1">
      <c r="A1548" s="64" t="s">
        <v>1</v>
      </c>
      <c r="B1548" s="163" t="s">
        <v>662</v>
      </c>
      <c r="C1548" s="174" t="s">
        <v>647</v>
      </c>
      <c r="D1548" s="68" t="s">
        <v>1304</v>
      </c>
      <c r="E1548" s="66">
        <f t="shared" si="23"/>
        <v>9</v>
      </c>
      <c r="F1548" s="66">
        <f t="shared" si="24"/>
        <v>2025</v>
      </c>
      <c r="G1548" s="67">
        <f t="shared" si="25"/>
        <v>45901</v>
      </c>
      <c r="H1548" s="26" t="s">
        <v>57</v>
      </c>
      <c r="I1548" s="66" t="s">
        <v>350</v>
      </c>
      <c r="J1548" s="69"/>
      <c r="K1548" s="69"/>
      <c r="L1548" s="69"/>
      <c r="M1548" s="69"/>
      <c r="N1548" s="71">
        <v>0</v>
      </c>
      <c r="O1548" s="178">
        <v>1005.7</v>
      </c>
      <c r="P1548" s="175">
        <f t="shared" si="27"/>
        <v>22968.19</v>
      </c>
    </row>
    <row r="1549" spans="1:16" ht="14.25" hidden="1" customHeight="1" outlineLevel="1">
      <c r="A1549" s="64" t="s">
        <v>1</v>
      </c>
      <c r="B1549" s="163" t="s">
        <v>662</v>
      </c>
      <c r="C1549" s="174" t="s">
        <v>647</v>
      </c>
      <c r="D1549" s="68" t="s">
        <v>1304</v>
      </c>
      <c r="E1549" s="66">
        <f t="shared" si="23"/>
        <v>9</v>
      </c>
      <c r="F1549" s="66">
        <f t="shared" si="24"/>
        <v>2025</v>
      </c>
      <c r="G1549" s="67">
        <f t="shared" si="25"/>
        <v>45901</v>
      </c>
      <c r="H1549" s="26" t="s">
        <v>69</v>
      </c>
      <c r="I1549" s="66" t="s">
        <v>665</v>
      </c>
      <c r="J1549" s="69"/>
      <c r="K1549" s="69"/>
      <c r="L1549" s="69"/>
      <c r="M1549" s="69"/>
      <c r="N1549" s="71">
        <v>0</v>
      </c>
      <c r="O1549" s="178">
        <v>9700</v>
      </c>
      <c r="P1549" s="175">
        <f t="shared" si="27"/>
        <v>13268.189999999999</v>
      </c>
    </row>
    <row r="1550" spans="1:16" ht="14.25" hidden="1" customHeight="1" outlineLevel="1">
      <c r="A1550" s="64" t="s">
        <v>1</v>
      </c>
      <c r="B1550" s="163" t="s">
        <v>662</v>
      </c>
      <c r="C1550" s="174" t="s">
        <v>647</v>
      </c>
      <c r="D1550" s="68" t="s">
        <v>1304</v>
      </c>
      <c r="E1550" s="66">
        <f t="shared" si="23"/>
        <v>9</v>
      </c>
      <c r="F1550" s="66">
        <f t="shared" si="24"/>
        <v>2025</v>
      </c>
      <c r="G1550" s="67">
        <f t="shared" si="25"/>
        <v>45901</v>
      </c>
      <c r="H1550" s="26" t="s">
        <v>891</v>
      </c>
      <c r="I1550" s="66" t="s">
        <v>1310</v>
      </c>
      <c r="J1550" s="69"/>
      <c r="K1550" s="69"/>
      <c r="L1550" s="69"/>
      <c r="M1550" s="69"/>
      <c r="N1550" s="71">
        <v>0</v>
      </c>
      <c r="O1550" s="178">
        <v>1003.43</v>
      </c>
      <c r="P1550" s="175">
        <f t="shared" si="27"/>
        <v>12264.759999999998</v>
      </c>
    </row>
    <row r="1551" spans="1:16" ht="14.25" hidden="1" customHeight="1" outlineLevel="1">
      <c r="A1551" s="64" t="s">
        <v>1</v>
      </c>
      <c r="B1551" s="163" t="s">
        <v>662</v>
      </c>
      <c r="C1551" s="174" t="s">
        <v>648</v>
      </c>
      <c r="D1551" s="68">
        <v>45741</v>
      </c>
      <c r="E1551" s="66">
        <f t="shared" si="23"/>
        <v>3</v>
      </c>
      <c r="F1551" s="66">
        <f t="shared" si="24"/>
        <v>2025</v>
      </c>
      <c r="G1551" s="67">
        <f t="shared" si="25"/>
        <v>45717</v>
      </c>
      <c r="H1551" s="26" t="s">
        <v>663</v>
      </c>
      <c r="I1551" s="66" t="s">
        <v>27</v>
      </c>
      <c r="J1551" s="69"/>
      <c r="K1551" s="69"/>
      <c r="L1551" s="69" t="s">
        <v>666</v>
      </c>
      <c r="M1551" s="69" t="s">
        <v>604</v>
      </c>
      <c r="N1551" s="71">
        <v>0</v>
      </c>
      <c r="O1551" s="74" t="s">
        <v>27</v>
      </c>
      <c r="P1551" s="175">
        <v>149017.92000000001</v>
      </c>
    </row>
    <row r="1552" spans="1:16" ht="14.25" hidden="1" customHeight="1" outlineLevel="1">
      <c r="A1552" s="64" t="s">
        <v>1</v>
      </c>
      <c r="B1552" s="163" t="s">
        <v>662</v>
      </c>
      <c r="C1552" s="174" t="s">
        <v>648</v>
      </c>
      <c r="D1552" s="68">
        <v>45741</v>
      </c>
      <c r="E1552" s="66">
        <f t="shared" si="23"/>
        <v>3</v>
      </c>
      <c r="F1552" s="66">
        <f t="shared" si="24"/>
        <v>2025</v>
      </c>
      <c r="G1552" s="67">
        <f t="shared" si="25"/>
        <v>45717</v>
      </c>
      <c r="H1552" s="26" t="s">
        <v>1311</v>
      </c>
      <c r="I1552" s="66" t="s">
        <v>580</v>
      </c>
      <c r="J1552" s="69"/>
      <c r="K1552" s="69"/>
      <c r="L1552" s="69" t="s">
        <v>666</v>
      </c>
      <c r="M1552" s="69" t="s">
        <v>28</v>
      </c>
      <c r="N1552" s="71">
        <v>0</v>
      </c>
      <c r="O1552" s="74">
        <v>160.11000000000001</v>
      </c>
      <c r="P1552" s="175">
        <f t="shared" ref="P1552:P1621" si="28">P1551+N1552-O1552</f>
        <v>148857.81000000003</v>
      </c>
    </row>
    <row r="1553" spans="1:16" ht="14.25" hidden="1" customHeight="1" outlineLevel="1">
      <c r="A1553" s="64" t="s">
        <v>1</v>
      </c>
      <c r="B1553" s="163" t="s">
        <v>662</v>
      </c>
      <c r="C1553" s="174" t="s">
        <v>648</v>
      </c>
      <c r="D1553" s="68">
        <v>45742</v>
      </c>
      <c r="E1553" s="66">
        <f t="shared" ref="E1553:E1807" si="29">MONTH(D1553)</f>
        <v>3</v>
      </c>
      <c r="F1553" s="66">
        <f t="shared" ref="F1553:F1807" si="30">YEAR(D1553)</f>
        <v>2025</v>
      </c>
      <c r="G1553" s="67">
        <f t="shared" ref="G1553:G1807" si="31">(E1553&amp;"/"&amp;F1553)*1</f>
        <v>45717</v>
      </c>
      <c r="H1553" s="26" t="s">
        <v>25</v>
      </c>
      <c r="I1553" s="66" t="s">
        <v>579</v>
      </c>
      <c r="J1553" s="69"/>
      <c r="K1553" s="69"/>
      <c r="L1553" s="69" t="s">
        <v>666</v>
      </c>
      <c r="M1553" s="69" t="s">
        <v>604</v>
      </c>
      <c r="N1553" s="71">
        <v>145.02000000000001</v>
      </c>
      <c r="O1553" s="74">
        <v>0</v>
      </c>
      <c r="P1553" s="175">
        <f t="shared" si="28"/>
        <v>149002.83000000002</v>
      </c>
    </row>
    <row r="1554" spans="1:16" ht="14.25" hidden="1" customHeight="1" outlineLevel="1">
      <c r="A1554" s="64" t="s">
        <v>1</v>
      </c>
      <c r="B1554" s="163" t="s">
        <v>662</v>
      </c>
      <c r="C1554" s="174" t="s">
        <v>648</v>
      </c>
      <c r="D1554" s="68">
        <v>45742</v>
      </c>
      <c r="E1554" s="66">
        <f t="shared" si="29"/>
        <v>3</v>
      </c>
      <c r="F1554" s="66">
        <f t="shared" si="30"/>
        <v>2025</v>
      </c>
      <c r="G1554" s="67">
        <f t="shared" si="31"/>
        <v>45717</v>
      </c>
      <c r="H1554" s="26" t="s">
        <v>1311</v>
      </c>
      <c r="I1554" s="66" t="s">
        <v>580</v>
      </c>
      <c r="J1554" s="69"/>
      <c r="K1554" s="69"/>
      <c r="L1554" s="69" t="s">
        <v>666</v>
      </c>
      <c r="M1554" s="69" t="s">
        <v>28</v>
      </c>
      <c r="N1554" s="71">
        <v>0</v>
      </c>
      <c r="O1554" s="74">
        <v>32.619999999999997</v>
      </c>
      <c r="P1554" s="175">
        <f t="shared" si="28"/>
        <v>148970.21000000002</v>
      </c>
    </row>
    <row r="1555" spans="1:16" ht="14.25" hidden="1" customHeight="1" outlineLevel="1">
      <c r="A1555" s="64" t="s">
        <v>1</v>
      </c>
      <c r="B1555" s="163" t="s">
        <v>662</v>
      </c>
      <c r="C1555" s="174" t="s">
        <v>648</v>
      </c>
      <c r="D1555" s="68">
        <v>45772</v>
      </c>
      <c r="E1555" s="66">
        <f t="shared" si="29"/>
        <v>4</v>
      </c>
      <c r="F1555" s="66">
        <f t="shared" si="30"/>
        <v>2025</v>
      </c>
      <c r="G1555" s="67">
        <f t="shared" si="31"/>
        <v>45748</v>
      </c>
      <c r="H1555" s="26" t="s">
        <v>25</v>
      </c>
      <c r="I1555" s="66" t="s">
        <v>579</v>
      </c>
      <c r="J1555" s="69"/>
      <c r="K1555" s="69"/>
      <c r="L1555" s="69" t="s">
        <v>666</v>
      </c>
      <c r="M1555" s="69" t="s">
        <v>604</v>
      </c>
      <c r="N1555" s="71">
        <v>835.17</v>
      </c>
      <c r="O1555" s="74">
        <v>0</v>
      </c>
      <c r="P1555" s="175">
        <f t="shared" si="28"/>
        <v>149805.38000000003</v>
      </c>
    </row>
    <row r="1556" spans="1:16" ht="14.25" hidden="1" customHeight="1" outlineLevel="1">
      <c r="A1556" s="64" t="s">
        <v>1</v>
      </c>
      <c r="B1556" s="163" t="s">
        <v>662</v>
      </c>
      <c r="C1556" s="174" t="s">
        <v>648</v>
      </c>
      <c r="D1556" s="68">
        <v>45772</v>
      </c>
      <c r="E1556" s="66">
        <f t="shared" si="29"/>
        <v>4</v>
      </c>
      <c r="F1556" s="66">
        <f t="shared" si="30"/>
        <v>2025</v>
      </c>
      <c r="G1556" s="67">
        <f t="shared" si="31"/>
        <v>45748</v>
      </c>
      <c r="H1556" s="26" t="s">
        <v>1311</v>
      </c>
      <c r="I1556" s="66" t="s">
        <v>580</v>
      </c>
      <c r="J1556" s="69"/>
      <c r="K1556" s="69"/>
      <c r="L1556" s="69" t="s">
        <v>666</v>
      </c>
      <c r="M1556" s="69" t="s">
        <v>28</v>
      </c>
      <c r="N1556" s="71">
        <v>0</v>
      </c>
      <c r="O1556" s="74">
        <v>187.91</v>
      </c>
      <c r="P1556" s="175">
        <f t="shared" si="28"/>
        <v>149617.47000000003</v>
      </c>
    </row>
    <row r="1557" spans="1:16" ht="14.25" hidden="1" customHeight="1" outlineLevel="1">
      <c r="A1557" s="64" t="s">
        <v>1</v>
      </c>
      <c r="B1557" s="163" t="s">
        <v>662</v>
      </c>
      <c r="C1557" s="174" t="s">
        <v>648</v>
      </c>
      <c r="D1557" s="68">
        <v>45775</v>
      </c>
      <c r="E1557" s="66">
        <f t="shared" si="29"/>
        <v>4</v>
      </c>
      <c r="F1557" s="66">
        <f t="shared" si="30"/>
        <v>2025</v>
      </c>
      <c r="G1557" s="67">
        <f t="shared" si="31"/>
        <v>45748</v>
      </c>
      <c r="H1557" s="26" t="s">
        <v>25</v>
      </c>
      <c r="I1557" s="66" t="s">
        <v>579</v>
      </c>
      <c r="J1557" s="69"/>
      <c r="K1557" s="69"/>
      <c r="L1557" s="69" t="s">
        <v>666</v>
      </c>
      <c r="M1557" s="69" t="s">
        <v>604</v>
      </c>
      <c r="N1557" s="71">
        <v>170.07</v>
      </c>
      <c r="O1557" s="74">
        <v>0</v>
      </c>
      <c r="P1557" s="175">
        <f t="shared" si="28"/>
        <v>149787.54000000004</v>
      </c>
    </row>
    <row r="1558" spans="1:16" ht="14.25" hidden="1" customHeight="1" outlineLevel="1">
      <c r="A1558" s="64" t="s">
        <v>1</v>
      </c>
      <c r="B1558" s="163" t="s">
        <v>662</v>
      </c>
      <c r="C1558" s="174" t="s">
        <v>648</v>
      </c>
      <c r="D1558" s="68">
        <v>45775</v>
      </c>
      <c r="E1558" s="66">
        <f t="shared" si="29"/>
        <v>4</v>
      </c>
      <c r="F1558" s="66">
        <f t="shared" si="30"/>
        <v>2025</v>
      </c>
      <c r="G1558" s="67">
        <f t="shared" si="31"/>
        <v>45748</v>
      </c>
      <c r="H1558" s="26" t="s">
        <v>1311</v>
      </c>
      <c r="I1558" s="66" t="s">
        <v>580</v>
      </c>
      <c r="J1558" s="69"/>
      <c r="K1558" s="69"/>
      <c r="L1558" s="69" t="s">
        <v>666</v>
      </c>
      <c r="M1558" s="69" t="s">
        <v>28</v>
      </c>
      <c r="N1558" s="71">
        <v>0</v>
      </c>
      <c r="O1558" s="74">
        <v>38.26</v>
      </c>
      <c r="P1558" s="175">
        <f t="shared" si="28"/>
        <v>149749.28000000003</v>
      </c>
    </row>
    <row r="1559" spans="1:16" ht="14.25" hidden="1" customHeight="1" outlineLevel="1">
      <c r="A1559" s="64" t="s">
        <v>1</v>
      </c>
      <c r="B1559" s="163" t="s">
        <v>662</v>
      </c>
      <c r="C1559" s="174" t="s">
        <v>648</v>
      </c>
      <c r="D1559" s="68">
        <v>45791</v>
      </c>
      <c r="E1559" s="66">
        <f t="shared" si="29"/>
        <v>5</v>
      </c>
      <c r="F1559" s="66">
        <f t="shared" si="30"/>
        <v>2025</v>
      </c>
      <c r="G1559" s="67">
        <f t="shared" si="31"/>
        <v>45778</v>
      </c>
      <c r="H1559" s="26" t="s">
        <v>891</v>
      </c>
      <c r="I1559" s="66" t="s">
        <v>1312</v>
      </c>
      <c r="J1559" s="69"/>
      <c r="K1559" s="69"/>
      <c r="L1559" s="69" t="s">
        <v>666</v>
      </c>
      <c r="M1559" s="69" t="s">
        <v>28</v>
      </c>
      <c r="N1559" s="71">
        <v>0</v>
      </c>
      <c r="O1559" s="74">
        <v>1854.73</v>
      </c>
      <c r="P1559" s="175">
        <f t="shared" si="28"/>
        <v>147894.55000000002</v>
      </c>
    </row>
    <row r="1560" spans="1:16" ht="14.25" hidden="1" customHeight="1" outlineLevel="1">
      <c r="A1560" s="64" t="s">
        <v>1</v>
      </c>
      <c r="B1560" s="163" t="s">
        <v>662</v>
      </c>
      <c r="C1560" s="174" t="s">
        <v>648</v>
      </c>
      <c r="D1560" s="68">
        <v>45793</v>
      </c>
      <c r="E1560" s="66">
        <f t="shared" si="29"/>
        <v>5</v>
      </c>
      <c r="F1560" s="66">
        <f t="shared" si="30"/>
        <v>2025</v>
      </c>
      <c r="G1560" s="67">
        <f t="shared" si="31"/>
        <v>45778</v>
      </c>
      <c r="H1560" s="26" t="s">
        <v>37</v>
      </c>
      <c r="I1560" s="66" t="s">
        <v>1313</v>
      </c>
      <c r="J1560" s="69"/>
      <c r="K1560" s="69"/>
      <c r="L1560" s="69" t="s">
        <v>666</v>
      </c>
      <c r="M1560" s="69" t="s">
        <v>28</v>
      </c>
      <c r="N1560" s="71">
        <v>0</v>
      </c>
      <c r="O1560" s="74">
        <v>10078.86</v>
      </c>
      <c r="P1560" s="175">
        <f t="shared" si="28"/>
        <v>137815.69</v>
      </c>
    </row>
    <row r="1561" spans="1:16" ht="14.25" hidden="1" customHeight="1" outlineLevel="1">
      <c r="A1561" s="64" t="s">
        <v>1</v>
      </c>
      <c r="B1561" s="163" t="s">
        <v>662</v>
      </c>
      <c r="C1561" s="174" t="s">
        <v>648</v>
      </c>
      <c r="D1561" s="68">
        <v>45796</v>
      </c>
      <c r="E1561" s="66">
        <f t="shared" si="29"/>
        <v>5</v>
      </c>
      <c r="F1561" s="66">
        <f t="shared" si="30"/>
        <v>2025</v>
      </c>
      <c r="G1561" s="67">
        <f t="shared" si="31"/>
        <v>45778</v>
      </c>
      <c r="H1561" s="26" t="s">
        <v>1314</v>
      </c>
      <c r="I1561" s="66" t="s">
        <v>1315</v>
      </c>
      <c r="J1561" s="69"/>
      <c r="K1561" s="69"/>
      <c r="L1561" s="69" t="s">
        <v>666</v>
      </c>
      <c r="M1561" s="69" t="s">
        <v>28</v>
      </c>
      <c r="N1561" s="71">
        <v>0</v>
      </c>
      <c r="O1561" s="74">
        <v>17324.939999999999</v>
      </c>
      <c r="P1561" s="175">
        <f t="shared" si="28"/>
        <v>120490.75</v>
      </c>
    </row>
    <row r="1562" spans="1:16" ht="14.25" hidden="1" customHeight="1" outlineLevel="1">
      <c r="A1562" s="64" t="s">
        <v>1</v>
      </c>
      <c r="B1562" s="163" t="s">
        <v>662</v>
      </c>
      <c r="C1562" s="174" t="s">
        <v>648</v>
      </c>
      <c r="D1562" s="68">
        <v>45803</v>
      </c>
      <c r="E1562" s="66">
        <f t="shared" si="29"/>
        <v>5</v>
      </c>
      <c r="F1562" s="66">
        <f t="shared" si="30"/>
        <v>2025</v>
      </c>
      <c r="G1562" s="67">
        <f t="shared" si="31"/>
        <v>45778</v>
      </c>
      <c r="H1562" s="26" t="s">
        <v>25</v>
      </c>
      <c r="I1562" s="66" t="s">
        <v>1316</v>
      </c>
      <c r="J1562" s="69"/>
      <c r="K1562" s="69"/>
      <c r="L1562" s="69" t="s">
        <v>666</v>
      </c>
      <c r="M1562" s="69" t="s">
        <v>604</v>
      </c>
      <c r="N1562" s="71">
        <v>812.11</v>
      </c>
      <c r="O1562" s="74">
        <v>0</v>
      </c>
      <c r="P1562" s="175">
        <f t="shared" si="28"/>
        <v>121302.86</v>
      </c>
    </row>
    <row r="1563" spans="1:16" ht="14.25" hidden="1" customHeight="1" outlineLevel="1">
      <c r="A1563" s="64" t="s">
        <v>1</v>
      </c>
      <c r="B1563" s="163" t="s">
        <v>662</v>
      </c>
      <c r="C1563" s="174" t="s">
        <v>648</v>
      </c>
      <c r="D1563" s="68">
        <v>45803</v>
      </c>
      <c r="E1563" s="66">
        <f t="shared" si="29"/>
        <v>5</v>
      </c>
      <c r="F1563" s="66">
        <f t="shared" si="30"/>
        <v>2025</v>
      </c>
      <c r="G1563" s="67">
        <f t="shared" si="31"/>
        <v>45778</v>
      </c>
      <c r="H1563" s="26" t="s">
        <v>1311</v>
      </c>
      <c r="I1563" s="66" t="s">
        <v>1317</v>
      </c>
      <c r="J1563" s="69"/>
      <c r="K1563" s="69"/>
      <c r="L1563" s="69" t="s">
        <v>666</v>
      </c>
      <c r="M1563" s="69" t="s">
        <v>28</v>
      </c>
      <c r="N1563" s="71">
        <v>0</v>
      </c>
      <c r="O1563" s="74">
        <v>182.72</v>
      </c>
      <c r="P1563" s="175">
        <f t="shared" si="28"/>
        <v>121120.14</v>
      </c>
    </row>
    <row r="1564" spans="1:16" ht="14.25" hidden="1" customHeight="1" outlineLevel="1">
      <c r="A1564" s="64" t="s">
        <v>1</v>
      </c>
      <c r="B1564" s="163" t="s">
        <v>662</v>
      </c>
      <c r="C1564" s="174" t="s">
        <v>648</v>
      </c>
      <c r="D1564" s="68">
        <v>45806</v>
      </c>
      <c r="E1564" s="66">
        <f t="shared" si="29"/>
        <v>5</v>
      </c>
      <c r="F1564" s="66">
        <f t="shared" si="30"/>
        <v>2025</v>
      </c>
      <c r="G1564" s="67">
        <f t="shared" si="31"/>
        <v>45778</v>
      </c>
      <c r="H1564" s="26" t="s">
        <v>142</v>
      </c>
      <c r="I1564" s="66" t="s">
        <v>1318</v>
      </c>
      <c r="J1564" s="69"/>
      <c r="K1564" s="69"/>
      <c r="L1564" s="69" t="s">
        <v>666</v>
      </c>
      <c r="M1564" s="69" t="s">
        <v>28</v>
      </c>
      <c r="N1564" s="71">
        <v>0</v>
      </c>
      <c r="O1564" s="74">
        <v>17000</v>
      </c>
      <c r="P1564" s="175">
        <f t="shared" si="28"/>
        <v>104120.14</v>
      </c>
    </row>
    <row r="1565" spans="1:16" ht="14.25" hidden="1" customHeight="1" outlineLevel="1">
      <c r="A1565" s="64" t="s">
        <v>1</v>
      </c>
      <c r="B1565" s="163" t="s">
        <v>662</v>
      </c>
      <c r="C1565" s="174" t="s">
        <v>648</v>
      </c>
      <c r="D1565" s="68">
        <v>45831</v>
      </c>
      <c r="E1565" s="66">
        <f t="shared" si="29"/>
        <v>6</v>
      </c>
      <c r="F1565" s="66">
        <f t="shared" si="30"/>
        <v>2025</v>
      </c>
      <c r="G1565" s="67">
        <f t="shared" si="31"/>
        <v>45809</v>
      </c>
      <c r="H1565" s="26" t="s">
        <v>1314</v>
      </c>
      <c r="I1565" s="66" t="s">
        <v>1315</v>
      </c>
      <c r="J1565" s="69"/>
      <c r="K1565" s="69"/>
      <c r="L1565" s="69" t="s">
        <v>666</v>
      </c>
      <c r="M1565" s="69" t="s">
        <v>28</v>
      </c>
      <c r="N1565" s="71">
        <v>0</v>
      </c>
      <c r="O1565" s="74">
        <v>17319.84</v>
      </c>
      <c r="P1565" s="175">
        <f t="shared" si="28"/>
        <v>86800.3</v>
      </c>
    </row>
    <row r="1566" spans="1:16" ht="14.25" hidden="1" customHeight="1" outlineLevel="1">
      <c r="A1566" s="64" t="s">
        <v>1</v>
      </c>
      <c r="B1566" s="163" t="s">
        <v>662</v>
      </c>
      <c r="C1566" s="174" t="s">
        <v>648</v>
      </c>
      <c r="D1566" s="68">
        <v>45831</v>
      </c>
      <c r="E1566" s="66">
        <f t="shared" si="29"/>
        <v>6</v>
      </c>
      <c r="F1566" s="66">
        <f t="shared" si="30"/>
        <v>2025</v>
      </c>
      <c r="G1566" s="67">
        <f t="shared" si="31"/>
        <v>45809</v>
      </c>
      <c r="H1566" s="26" t="s">
        <v>37</v>
      </c>
      <c r="I1566" s="66" t="s">
        <v>1319</v>
      </c>
      <c r="J1566" s="69"/>
      <c r="K1566" s="69"/>
      <c r="L1566" s="69" t="s">
        <v>666</v>
      </c>
      <c r="M1566" s="69" t="s">
        <v>28</v>
      </c>
      <c r="N1566" s="71">
        <v>0</v>
      </c>
      <c r="O1566" s="74">
        <v>10782.42</v>
      </c>
      <c r="P1566" s="175">
        <f t="shared" si="28"/>
        <v>76017.88</v>
      </c>
    </row>
    <row r="1567" spans="1:16" ht="14.25" hidden="1" customHeight="1" outlineLevel="1">
      <c r="A1567" s="64" t="s">
        <v>1</v>
      </c>
      <c r="B1567" s="163" t="s">
        <v>662</v>
      </c>
      <c r="C1567" s="174" t="s">
        <v>648</v>
      </c>
      <c r="D1567" s="68">
        <v>45833</v>
      </c>
      <c r="E1567" s="66">
        <f t="shared" si="29"/>
        <v>6</v>
      </c>
      <c r="F1567" s="66">
        <f t="shared" si="30"/>
        <v>2025</v>
      </c>
      <c r="G1567" s="67">
        <f t="shared" si="31"/>
        <v>45809</v>
      </c>
      <c r="H1567" s="26" t="s">
        <v>25</v>
      </c>
      <c r="I1567" s="66" t="s">
        <v>1316</v>
      </c>
      <c r="J1567" s="69"/>
      <c r="K1567" s="69"/>
      <c r="L1567" s="69" t="s">
        <v>666</v>
      </c>
      <c r="M1567" s="69" t="s">
        <v>604</v>
      </c>
      <c r="N1567" s="71">
        <v>516.04999999999995</v>
      </c>
      <c r="O1567" s="74">
        <v>0</v>
      </c>
      <c r="P1567" s="175">
        <f t="shared" si="28"/>
        <v>76533.930000000008</v>
      </c>
    </row>
    <row r="1568" spans="1:16" ht="14.25" hidden="1" customHeight="1" outlineLevel="1">
      <c r="A1568" s="64" t="s">
        <v>1</v>
      </c>
      <c r="B1568" s="163" t="s">
        <v>662</v>
      </c>
      <c r="C1568" s="174" t="s">
        <v>648</v>
      </c>
      <c r="D1568" s="68">
        <v>45833</v>
      </c>
      <c r="E1568" s="66">
        <f t="shared" si="29"/>
        <v>6</v>
      </c>
      <c r="F1568" s="66">
        <f t="shared" si="30"/>
        <v>2025</v>
      </c>
      <c r="G1568" s="67">
        <f t="shared" si="31"/>
        <v>45809</v>
      </c>
      <c r="H1568" s="26" t="s">
        <v>1311</v>
      </c>
      <c r="I1568" s="66" t="s">
        <v>1317</v>
      </c>
      <c r="J1568" s="69"/>
      <c r="K1568" s="69"/>
      <c r="L1568" s="69" t="s">
        <v>666</v>
      </c>
      <c r="M1568" s="69" t="s">
        <v>28</v>
      </c>
      <c r="N1568" s="71">
        <v>0</v>
      </c>
      <c r="O1568" s="74">
        <v>116.11</v>
      </c>
      <c r="P1568" s="175">
        <f t="shared" si="28"/>
        <v>76417.820000000007</v>
      </c>
    </row>
    <row r="1569" spans="1:16" ht="14.25" hidden="1" customHeight="1" outlineLevel="1">
      <c r="A1569" s="64" t="s">
        <v>1</v>
      </c>
      <c r="B1569" s="163" t="s">
        <v>662</v>
      </c>
      <c r="C1569" s="174" t="s">
        <v>648</v>
      </c>
      <c r="D1569" s="68">
        <v>45838</v>
      </c>
      <c r="E1569" s="66">
        <f t="shared" si="29"/>
        <v>6</v>
      </c>
      <c r="F1569" s="66">
        <f t="shared" si="30"/>
        <v>2025</v>
      </c>
      <c r="G1569" s="67">
        <f t="shared" si="31"/>
        <v>45809</v>
      </c>
      <c r="H1569" s="26" t="s">
        <v>142</v>
      </c>
      <c r="I1569" s="66" t="s">
        <v>146</v>
      </c>
      <c r="J1569" s="69"/>
      <c r="K1569" s="69"/>
      <c r="L1569" s="69" t="s">
        <v>664</v>
      </c>
      <c r="M1569" s="69" t="s">
        <v>604</v>
      </c>
      <c r="N1569" s="71">
        <v>62250.78</v>
      </c>
      <c r="O1569" s="74">
        <v>0</v>
      </c>
      <c r="P1569" s="175">
        <f t="shared" si="28"/>
        <v>138668.6</v>
      </c>
    </row>
    <row r="1570" spans="1:16" ht="14.25" hidden="1" customHeight="1" outlineLevel="1">
      <c r="A1570" s="64" t="s">
        <v>1</v>
      </c>
      <c r="B1570" s="163" t="s">
        <v>662</v>
      </c>
      <c r="C1570" s="174" t="s">
        <v>648</v>
      </c>
      <c r="D1570" s="68">
        <v>45842</v>
      </c>
      <c r="E1570" s="66">
        <f t="shared" si="29"/>
        <v>7</v>
      </c>
      <c r="F1570" s="66">
        <f t="shared" si="30"/>
        <v>2025</v>
      </c>
      <c r="G1570" s="67">
        <f t="shared" si="31"/>
        <v>45839</v>
      </c>
      <c r="H1570" s="26" t="s">
        <v>37</v>
      </c>
      <c r="I1570" s="66" t="s">
        <v>1320</v>
      </c>
      <c r="J1570" s="69"/>
      <c r="K1570" s="69"/>
      <c r="L1570" s="69" t="s">
        <v>666</v>
      </c>
      <c r="M1570" s="69" t="s">
        <v>28</v>
      </c>
      <c r="N1570" s="71">
        <v>0</v>
      </c>
      <c r="O1570" s="74">
        <v>769.57</v>
      </c>
      <c r="P1570" s="175">
        <f t="shared" si="28"/>
        <v>137899.03</v>
      </c>
    </row>
    <row r="1571" spans="1:16" ht="14.25" hidden="1" customHeight="1" outlineLevel="1">
      <c r="A1571" s="64" t="s">
        <v>1</v>
      </c>
      <c r="B1571" s="163" t="s">
        <v>662</v>
      </c>
      <c r="C1571" s="174" t="s">
        <v>648</v>
      </c>
      <c r="D1571" s="68">
        <v>45853</v>
      </c>
      <c r="E1571" s="66">
        <f t="shared" si="29"/>
        <v>7</v>
      </c>
      <c r="F1571" s="66">
        <f t="shared" si="30"/>
        <v>2025</v>
      </c>
      <c r="G1571" s="67">
        <f t="shared" si="31"/>
        <v>45839</v>
      </c>
      <c r="H1571" s="26" t="s">
        <v>142</v>
      </c>
      <c r="I1571" s="66" t="s">
        <v>1218</v>
      </c>
      <c r="J1571" s="69"/>
      <c r="K1571" s="69"/>
      <c r="L1571" s="69" t="s">
        <v>664</v>
      </c>
      <c r="M1571" s="69" t="s">
        <v>604</v>
      </c>
      <c r="N1571" s="71">
        <v>2611.6799999999998</v>
      </c>
      <c r="O1571" s="74">
        <v>0</v>
      </c>
      <c r="P1571" s="175">
        <f t="shared" si="28"/>
        <v>140510.71</v>
      </c>
    </row>
    <row r="1572" spans="1:16" ht="14.25" hidden="1" customHeight="1" outlineLevel="1">
      <c r="A1572" s="64" t="s">
        <v>1</v>
      </c>
      <c r="B1572" s="163" t="s">
        <v>662</v>
      </c>
      <c r="C1572" s="174" t="s">
        <v>648</v>
      </c>
      <c r="D1572" s="68">
        <v>45853</v>
      </c>
      <c r="E1572" s="66">
        <f t="shared" si="29"/>
        <v>7</v>
      </c>
      <c r="F1572" s="66">
        <f t="shared" si="30"/>
        <v>2025</v>
      </c>
      <c r="G1572" s="67">
        <f t="shared" si="31"/>
        <v>45839</v>
      </c>
      <c r="H1572" s="26" t="s">
        <v>142</v>
      </c>
      <c r="I1572" s="66" t="s">
        <v>1218</v>
      </c>
      <c r="J1572" s="69"/>
      <c r="K1572" s="69"/>
      <c r="L1572" s="69" t="s">
        <v>664</v>
      </c>
      <c r="M1572" s="69" t="s">
        <v>604</v>
      </c>
      <c r="N1572" s="71">
        <v>4528.1000000000004</v>
      </c>
      <c r="O1572" s="74">
        <v>0</v>
      </c>
      <c r="P1572" s="175">
        <f t="shared" si="28"/>
        <v>145038.81</v>
      </c>
    </row>
    <row r="1573" spans="1:16" ht="14.25" hidden="1" customHeight="1" outlineLevel="1">
      <c r="A1573" s="64" t="s">
        <v>1</v>
      </c>
      <c r="B1573" s="163" t="s">
        <v>662</v>
      </c>
      <c r="C1573" s="174" t="s">
        <v>648</v>
      </c>
      <c r="D1573" s="68">
        <v>45853</v>
      </c>
      <c r="E1573" s="66">
        <f t="shared" si="29"/>
        <v>7</v>
      </c>
      <c r="F1573" s="66">
        <f t="shared" si="30"/>
        <v>2025</v>
      </c>
      <c r="G1573" s="67">
        <f t="shared" si="31"/>
        <v>45839</v>
      </c>
      <c r="H1573" s="26" t="s">
        <v>142</v>
      </c>
      <c r="I1573" s="66" t="s">
        <v>1218</v>
      </c>
      <c r="J1573" s="69"/>
      <c r="K1573" s="69"/>
      <c r="L1573" s="69" t="s">
        <v>664</v>
      </c>
      <c r="M1573" s="69" t="s">
        <v>604</v>
      </c>
      <c r="N1573" s="71">
        <v>4320.54</v>
      </c>
      <c r="O1573" s="74">
        <v>0</v>
      </c>
      <c r="P1573" s="175">
        <f t="shared" si="28"/>
        <v>149359.35</v>
      </c>
    </row>
    <row r="1574" spans="1:16" ht="14.25" hidden="1" customHeight="1" outlineLevel="1">
      <c r="A1574" s="64" t="s">
        <v>1</v>
      </c>
      <c r="B1574" s="163" t="s">
        <v>662</v>
      </c>
      <c r="C1574" s="174" t="s">
        <v>648</v>
      </c>
      <c r="D1574" s="68">
        <v>45853</v>
      </c>
      <c r="E1574" s="66">
        <f t="shared" si="29"/>
        <v>7</v>
      </c>
      <c r="F1574" s="66">
        <f t="shared" si="30"/>
        <v>2025</v>
      </c>
      <c r="G1574" s="67">
        <f t="shared" si="31"/>
        <v>45839</v>
      </c>
      <c r="H1574" s="26" t="s">
        <v>142</v>
      </c>
      <c r="I1574" s="66" t="s">
        <v>1218</v>
      </c>
      <c r="J1574" s="69"/>
      <c r="K1574" s="69"/>
      <c r="L1574" s="69" t="s">
        <v>664</v>
      </c>
      <c r="M1574" s="69" t="s">
        <v>604</v>
      </c>
      <c r="N1574" s="71">
        <v>7027.12</v>
      </c>
      <c r="O1574" s="74">
        <v>0</v>
      </c>
      <c r="P1574" s="175">
        <f t="shared" si="28"/>
        <v>156386.47</v>
      </c>
    </row>
    <row r="1575" spans="1:16" ht="14.25" hidden="1" customHeight="1" outlineLevel="1">
      <c r="A1575" s="64" t="s">
        <v>1</v>
      </c>
      <c r="B1575" s="163" t="s">
        <v>662</v>
      </c>
      <c r="C1575" s="174" t="s">
        <v>648</v>
      </c>
      <c r="D1575" s="68">
        <v>45853</v>
      </c>
      <c r="E1575" s="66">
        <f t="shared" si="29"/>
        <v>7</v>
      </c>
      <c r="F1575" s="66">
        <f t="shared" si="30"/>
        <v>2025</v>
      </c>
      <c r="G1575" s="67">
        <f t="shared" si="31"/>
        <v>45839</v>
      </c>
      <c r="H1575" s="26" t="s">
        <v>1314</v>
      </c>
      <c r="I1575" s="66" t="s">
        <v>1315</v>
      </c>
      <c r="J1575" s="69"/>
      <c r="K1575" s="69"/>
      <c r="L1575" s="69" t="s">
        <v>666</v>
      </c>
      <c r="M1575" s="69" t="s">
        <v>28</v>
      </c>
      <c r="N1575" s="71">
        <v>0</v>
      </c>
      <c r="O1575" s="74">
        <v>17168.59</v>
      </c>
      <c r="P1575" s="175">
        <f t="shared" si="28"/>
        <v>139217.88</v>
      </c>
    </row>
    <row r="1576" spans="1:16" ht="14.25" hidden="1" customHeight="1" outlineLevel="1">
      <c r="A1576" s="64" t="s">
        <v>1</v>
      </c>
      <c r="B1576" s="163" t="s">
        <v>662</v>
      </c>
      <c r="C1576" s="174" t="s">
        <v>648</v>
      </c>
      <c r="D1576" s="68">
        <v>45853</v>
      </c>
      <c r="E1576" s="66">
        <f t="shared" si="29"/>
        <v>7</v>
      </c>
      <c r="F1576" s="66">
        <f t="shared" si="30"/>
        <v>2025</v>
      </c>
      <c r="G1576" s="67">
        <f t="shared" si="31"/>
        <v>45839</v>
      </c>
      <c r="H1576" s="26" t="s">
        <v>37</v>
      </c>
      <c r="I1576" s="66" t="s">
        <v>1321</v>
      </c>
      <c r="J1576" s="69"/>
      <c r="K1576" s="69"/>
      <c r="L1576" s="69" t="s">
        <v>666</v>
      </c>
      <c r="M1576" s="69" t="s">
        <v>28</v>
      </c>
      <c r="N1576" s="71">
        <v>0</v>
      </c>
      <c r="O1576" s="74">
        <v>11001.98</v>
      </c>
      <c r="P1576" s="175">
        <f t="shared" si="28"/>
        <v>128215.90000000001</v>
      </c>
    </row>
    <row r="1577" spans="1:16" ht="14.25" hidden="1" customHeight="1" outlineLevel="1">
      <c r="A1577" s="64" t="s">
        <v>1</v>
      </c>
      <c r="B1577" s="163" t="s">
        <v>662</v>
      </c>
      <c r="C1577" s="174" t="s">
        <v>648</v>
      </c>
      <c r="D1577" s="68">
        <v>45862</v>
      </c>
      <c r="E1577" s="66">
        <f t="shared" si="29"/>
        <v>7</v>
      </c>
      <c r="F1577" s="66">
        <f t="shared" si="30"/>
        <v>2025</v>
      </c>
      <c r="G1577" s="67">
        <f t="shared" si="31"/>
        <v>45839</v>
      </c>
      <c r="H1577" s="26" t="s">
        <v>43</v>
      </c>
      <c r="I1577" s="66" t="s">
        <v>1322</v>
      </c>
      <c r="J1577" s="69"/>
      <c r="K1577" s="69"/>
      <c r="L1577" s="69" t="s">
        <v>666</v>
      </c>
      <c r="M1577" s="69" t="s">
        <v>28</v>
      </c>
      <c r="N1577" s="71">
        <v>0</v>
      </c>
      <c r="O1577" s="74">
        <v>1225</v>
      </c>
      <c r="P1577" s="175">
        <f t="shared" si="28"/>
        <v>126990.90000000001</v>
      </c>
    </row>
    <row r="1578" spans="1:16" ht="14.25" hidden="1" customHeight="1" outlineLevel="1">
      <c r="A1578" s="64" t="s">
        <v>1</v>
      </c>
      <c r="B1578" s="163" t="s">
        <v>662</v>
      </c>
      <c r="C1578" s="174" t="s">
        <v>648</v>
      </c>
      <c r="D1578" s="68">
        <v>45862</v>
      </c>
      <c r="E1578" s="66">
        <f t="shared" si="29"/>
        <v>7</v>
      </c>
      <c r="F1578" s="66">
        <f t="shared" si="30"/>
        <v>2025</v>
      </c>
      <c r="G1578" s="67">
        <f t="shared" si="31"/>
        <v>45839</v>
      </c>
      <c r="H1578" s="26" t="s">
        <v>43</v>
      </c>
      <c r="I1578" s="66" t="s">
        <v>1323</v>
      </c>
      <c r="J1578" s="69"/>
      <c r="K1578" s="69"/>
      <c r="L1578" s="69" t="s">
        <v>666</v>
      </c>
      <c r="M1578" s="69" t="s">
        <v>28</v>
      </c>
      <c r="N1578" s="71">
        <v>0</v>
      </c>
      <c r="O1578" s="74">
        <v>1372</v>
      </c>
      <c r="P1578" s="175">
        <f t="shared" si="28"/>
        <v>125618.90000000001</v>
      </c>
    </row>
    <row r="1579" spans="1:16" ht="14.25" hidden="1" customHeight="1" outlineLevel="1">
      <c r="A1579" s="64" t="s">
        <v>1</v>
      </c>
      <c r="B1579" s="163" t="s">
        <v>662</v>
      </c>
      <c r="C1579" s="174" t="s">
        <v>648</v>
      </c>
      <c r="D1579" s="68">
        <v>45863</v>
      </c>
      <c r="E1579" s="66">
        <f t="shared" si="29"/>
        <v>7</v>
      </c>
      <c r="F1579" s="66">
        <f t="shared" si="30"/>
        <v>2025</v>
      </c>
      <c r="G1579" s="67">
        <f t="shared" si="31"/>
        <v>45839</v>
      </c>
      <c r="H1579" s="26" t="s">
        <v>25</v>
      </c>
      <c r="I1579" s="66" t="s">
        <v>1316</v>
      </c>
      <c r="J1579" s="69"/>
      <c r="K1579" s="69"/>
      <c r="L1579" s="69" t="s">
        <v>666</v>
      </c>
      <c r="M1579" s="69" t="s">
        <v>604</v>
      </c>
      <c r="N1579" s="71">
        <v>520.53</v>
      </c>
      <c r="O1579" s="74">
        <v>0</v>
      </c>
      <c r="P1579" s="175">
        <f t="shared" si="28"/>
        <v>126139.43000000001</v>
      </c>
    </row>
    <row r="1580" spans="1:16" ht="14.25" hidden="1" customHeight="1" outlineLevel="1">
      <c r="A1580" s="64" t="s">
        <v>1</v>
      </c>
      <c r="B1580" s="163" t="s">
        <v>662</v>
      </c>
      <c r="C1580" s="174" t="s">
        <v>648</v>
      </c>
      <c r="D1580" s="68">
        <v>45863</v>
      </c>
      <c r="E1580" s="66">
        <f t="shared" si="29"/>
        <v>7</v>
      </c>
      <c r="F1580" s="66">
        <f t="shared" si="30"/>
        <v>2025</v>
      </c>
      <c r="G1580" s="67">
        <f t="shared" si="31"/>
        <v>45839</v>
      </c>
      <c r="H1580" s="26" t="s">
        <v>1311</v>
      </c>
      <c r="I1580" s="66" t="s">
        <v>1317</v>
      </c>
      <c r="J1580" s="69"/>
      <c r="K1580" s="69"/>
      <c r="L1580" s="69" t="s">
        <v>666</v>
      </c>
      <c r="M1580" s="69" t="s">
        <v>28</v>
      </c>
      <c r="N1580" s="71">
        <v>0</v>
      </c>
      <c r="O1580" s="74">
        <v>117.11</v>
      </c>
      <c r="P1580" s="175">
        <f t="shared" si="28"/>
        <v>126022.32</v>
      </c>
    </row>
    <row r="1581" spans="1:16" ht="14.25" hidden="1" customHeight="1" outlineLevel="1">
      <c r="A1581" s="64" t="s">
        <v>1</v>
      </c>
      <c r="B1581" s="163" t="s">
        <v>662</v>
      </c>
      <c r="C1581" s="174" t="s">
        <v>648</v>
      </c>
      <c r="D1581" s="68">
        <v>45863</v>
      </c>
      <c r="E1581" s="66">
        <f t="shared" si="29"/>
        <v>7</v>
      </c>
      <c r="F1581" s="66">
        <f t="shared" si="30"/>
        <v>2025</v>
      </c>
      <c r="G1581" s="67">
        <f t="shared" si="31"/>
        <v>45839</v>
      </c>
      <c r="H1581" s="26" t="s">
        <v>69</v>
      </c>
      <c r="I1581" s="66" t="s">
        <v>1324</v>
      </c>
      <c r="J1581" s="69"/>
      <c r="K1581" s="69"/>
      <c r="L1581" s="69" t="s">
        <v>666</v>
      </c>
      <c r="M1581" s="69" t="s">
        <v>28</v>
      </c>
      <c r="N1581" s="71">
        <v>0</v>
      </c>
      <c r="O1581" s="74">
        <v>10000</v>
      </c>
      <c r="P1581" s="175">
        <f t="shared" si="28"/>
        <v>116022.32</v>
      </c>
    </row>
    <row r="1582" spans="1:16" ht="14.25" hidden="1" customHeight="1" outlineLevel="1">
      <c r="A1582" s="64" t="s">
        <v>1</v>
      </c>
      <c r="B1582" s="163" t="s">
        <v>662</v>
      </c>
      <c r="C1582" s="174" t="s">
        <v>648</v>
      </c>
      <c r="D1582" s="68">
        <v>45863</v>
      </c>
      <c r="E1582" s="66">
        <f t="shared" si="29"/>
        <v>7</v>
      </c>
      <c r="F1582" s="66">
        <f t="shared" si="30"/>
        <v>2025</v>
      </c>
      <c r="G1582" s="67">
        <f t="shared" si="31"/>
        <v>45839</v>
      </c>
      <c r="H1582" s="26" t="s">
        <v>69</v>
      </c>
      <c r="I1582" s="66" t="s">
        <v>1324</v>
      </c>
      <c r="J1582" s="69"/>
      <c r="K1582" s="69"/>
      <c r="L1582" s="69" t="s">
        <v>666</v>
      </c>
      <c r="M1582" s="69" t="s">
        <v>28</v>
      </c>
      <c r="N1582" s="71">
        <v>0</v>
      </c>
      <c r="O1582" s="74">
        <v>5200</v>
      </c>
      <c r="P1582" s="175">
        <f t="shared" si="28"/>
        <v>110822.32</v>
      </c>
    </row>
    <row r="1583" spans="1:16" ht="14.25" hidden="1" customHeight="1" outlineLevel="1">
      <c r="A1583" s="64" t="s">
        <v>1</v>
      </c>
      <c r="B1583" s="163" t="s">
        <v>662</v>
      </c>
      <c r="C1583" s="174" t="s">
        <v>648</v>
      </c>
      <c r="D1583" s="68">
        <v>45868</v>
      </c>
      <c r="E1583" s="66">
        <f t="shared" si="29"/>
        <v>7</v>
      </c>
      <c r="F1583" s="66">
        <f t="shared" si="30"/>
        <v>2025</v>
      </c>
      <c r="G1583" s="67">
        <f t="shared" si="31"/>
        <v>45839</v>
      </c>
      <c r="H1583" s="26" t="s">
        <v>43</v>
      </c>
      <c r="I1583" s="66" t="s">
        <v>1325</v>
      </c>
      <c r="J1583" s="69"/>
      <c r="K1583" s="69"/>
      <c r="L1583" s="69" t="s">
        <v>666</v>
      </c>
      <c r="M1583" s="69" t="s">
        <v>28</v>
      </c>
      <c r="N1583" s="71">
        <v>0</v>
      </c>
      <c r="O1583" s="74">
        <v>89.81</v>
      </c>
      <c r="P1583" s="175">
        <f t="shared" si="28"/>
        <v>110732.51000000001</v>
      </c>
    </row>
    <row r="1584" spans="1:16" ht="14.25" hidden="1" customHeight="1" outlineLevel="1">
      <c r="A1584" s="64" t="s">
        <v>1</v>
      </c>
      <c r="B1584" s="163" t="s">
        <v>662</v>
      </c>
      <c r="C1584" s="174" t="s">
        <v>648</v>
      </c>
      <c r="D1584" s="68">
        <v>45868</v>
      </c>
      <c r="E1584" s="66">
        <f t="shared" si="29"/>
        <v>7</v>
      </c>
      <c r="F1584" s="66">
        <f t="shared" si="30"/>
        <v>2025</v>
      </c>
      <c r="G1584" s="67">
        <f t="shared" si="31"/>
        <v>45839</v>
      </c>
      <c r="H1584" s="26" t="s">
        <v>43</v>
      </c>
      <c r="I1584" s="66" t="s">
        <v>1326</v>
      </c>
      <c r="J1584" s="69"/>
      <c r="K1584" s="69"/>
      <c r="L1584" s="69" t="s">
        <v>666</v>
      </c>
      <c r="M1584" s="69" t="s">
        <v>28</v>
      </c>
      <c r="N1584" s="71">
        <v>0</v>
      </c>
      <c r="O1584" s="74">
        <v>4371.84</v>
      </c>
      <c r="P1584" s="175">
        <f t="shared" si="28"/>
        <v>106360.67000000001</v>
      </c>
    </row>
    <row r="1585" spans="1:16" ht="14.25" hidden="1" customHeight="1" outlineLevel="1">
      <c r="A1585" s="64" t="s">
        <v>1</v>
      </c>
      <c r="B1585" s="163" t="s">
        <v>662</v>
      </c>
      <c r="C1585" s="174" t="s">
        <v>648</v>
      </c>
      <c r="D1585" s="68">
        <v>45868</v>
      </c>
      <c r="E1585" s="66">
        <f t="shared" si="29"/>
        <v>7</v>
      </c>
      <c r="F1585" s="66">
        <f t="shared" si="30"/>
        <v>2025</v>
      </c>
      <c r="G1585" s="67">
        <f t="shared" si="31"/>
        <v>45839</v>
      </c>
      <c r="H1585" s="26" t="s">
        <v>43</v>
      </c>
      <c r="I1585" s="66" t="s">
        <v>1327</v>
      </c>
      <c r="J1585" s="69"/>
      <c r="K1585" s="69"/>
      <c r="L1585" s="69" t="s">
        <v>666</v>
      </c>
      <c r="M1585" s="69" t="s">
        <v>28</v>
      </c>
      <c r="N1585" s="71">
        <v>0</v>
      </c>
      <c r="O1585" s="74">
        <v>2561.73</v>
      </c>
      <c r="P1585" s="175">
        <f t="shared" si="28"/>
        <v>103798.94000000002</v>
      </c>
    </row>
    <row r="1586" spans="1:16" ht="14.25" hidden="1" customHeight="1" outlineLevel="1">
      <c r="A1586" s="64" t="s">
        <v>1</v>
      </c>
      <c r="B1586" s="163" t="s">
        <v>662</v>
      </c>
      <c r="C1586" s="174" t="s">
        <v>648</v>
      </c>
      <c r="D1586" s="68">
        <v>45868</v>
      </c>
      <c r="E1586" s="66">
        <f t="shared" si="29"/>
        <v>7</v>
      </c>
      <c r="F1586" s="66">
        <f t="shared" si="30"/>
        <v>2025</v>
      </c>
      <c r="G1586" s="67">
        <f t="shared" si="31"/>
        <v>45839</v>
      </c>
      <c r="H1586" s="26" t="s">
        <v>43</v>
      </c>
      <c r="I1586" s="66" t="s">
        <v>1328</v>
      </c>
      <c r="J1586" s="69"/>
      <c r="K1586" s="69"/>
      <c r="L1586" s="69" t="s">
        <v>666</v>
      </c>
      <c r="M1586" s="69" t="s">
        <v>28</v>
      </c>
      <c r="N1586" s="71">
        <v>0</v>
      </c>
      <c r="O1586" s="74">
        <v>3704.78</v>
      </c>
      <c r="P1586" s="175">
        <f t="shared" si="28"/>
        <v>100094.16000000002</v>
      </c>
    </row>
    <row r="1587" spans="1:16" ht="14.25" hidden="1" customHeight="1" outlineLevel="1">
      <c r="A1587" s="64" t="s">
        <v>1</v>
      </c>
      <c r="B1587" s="163" t="s">
        <v>662</v>
      </c>
      <c r="C1587" s="174" t="s">
        <v>648</v>
      </c>
      <c r="D1587" s="68">
        <v>45868</v>
      </c>
      <c r="E1587" s="66">
        <f t="shared" si="29"/>
        <v>7</v>
      </c>
      <c r="F1587" s="66">
        <f t="shared" si="30"/>
        <v>2025</v>
      </c>
      <c r="G1587" s="67">
        <f t="shared" si="31"/>
        <v>45839</v>
      </c>
      <c r="H1587" s="26" t="s">
        <v>43</v>
      </c>
      <c r="I1587" s="66" t="s">
        <v>1329</v>
      </c>
      <c r="J1587" s="69"/>
      <c r="K1587" s="69"/>
      <c r="L1587" s="69" t="s">
        <v>666</v>
      </c>
      <c r="M1587" s="69" t="s">
        <v>28</v>
      </c>
      <c r="N1587" s="71">
        <v>0</v>
      </c>
      <c r="O1587" s="74">
        <v>41.04</v>
      </c>
      <c r="P1587" s="175">
        <f t="shared" si="28"/>
        <v>100053.12000000002</v>
      </c>
    </row>
    <row r="1588" spans="1:16" ht="14.25" hidden="1" customHeight="1" outlineLevel="1">
      <c r="A1588" s="64" t="s">
        <v>1</v>
      </c>
      <c r="B1588" s="163" t="s">
        <v>662</v>
      </c>
      <c r="C1588" s="174" t="s">
        <v>648</v>
      </c>
      <c r="D1588" s="68">
        <v>45868</v>
      </c>
      <c r="E1588" s="66">
        <f t="shared" si="29"/>
        <v>7</v>
      </c>
      <c r="F1588" s="66">
        <f t="shared" si="30"/>
        <v>2025</v>
      </c>
      <c r="G1588" s="67">
        <f t="shared" si="31"/>
        <v>45839</v>
      </c>
      <c r="H1588" s="26" t="s">
        <v>43</v>
      </c>
      <c r="I1588" s="66" t="s">
        <v>1330</v>
      </c>
      <c r="J1588" s="69"/>
      <c r="K1588" s="69"/>
      <c r="L1588" s="69" t="s">
        <v>666</v>
      </c>
      <c r="M1588" s="69" t="s">
        <v>28</v>
      </c>
      <c r="N1588" s="71">
        <v>0</v>
      </c>
      <c r="O1588" s="74">
        <v>1748.34</v>
      </c>
      <c r="P1588" s="175">
        <f t="shared" si="28"/>
        <v>98304.780000000028</v>
      </c>
    </row>
    <row r="1589" spans="1:16" ht="14.25" hidden="1" customHeight="1" outlineLevel="1">
      <c r="A1589" s="64" t="s">
        <v>1</v>
      </c>
      <c r="B1589" s="163" t="s">
        <v>662</v>
      </c>
      <c r="C1589" s="174" t="s">
        <v>648</v>
      </c>
      <c r="D1589" s="68">
        <v>45868</v>
      </c>
      <c r="E1589" s="66">
        <f t="shared" si="29"/>
        <v>7</v>
      </c>
      <c r="F1589" s="66">
        <f t="shared" si="30"/>
        <v>2025</v>
      </c>
      <c r="G1589" s="67">
        <f t="shared" si="31"/>
        <v>45839</v>
      </c>
      <c r="H1589" s="26" t="s">
        <v>43</v>
      </c>
      <c r="I1589" s="66" t="s">
        <v>1331</v>
      </c>
      <c r="J1589" s="69"/>
      <c r="K1589" s="69"/>
      <c r="L1589" s="69" t="s">
        <v>666</v>
      </c>
      <c r="M1589" s="69" t="s">
        <v>28</v>
      </c>
      <c r="N1589" s="71">
        <v>0</v>
      </c>
      <c r="O1589" s="74">
        <v>185.55</v>
      </c>
      <c r="P1589" s="175">
        <f t="shared" si="28"/>
        <v>98119.230000000025</v>
      </c>
    </row>
    <row r="1590" spans="1:16" ht="14.25" hidden="1" customHeight="1" outlineLevel="1">
      <c r="A1590" s="64" t="s">
        <v>1</v>
      </c>
      <c r="B1590" s="163" t="s">
        <v>662</v>
      </c>
      <c r="C1590" s="174" t="s">
        <v>648</v>
      </c>
      <c r="D1590" s="68">
        <v>45868</v>
      </c>
      <c r="E1590" s="66">
        <f t="shared" si="29"/>
        <v>7</v>
      </c>
      <c r="F1590" s="66">
        <f t="shared" si="30"/>
        <v>2025</v>
      </c>
      <c r="G1590" s="67">
        <f t="shared" si="31"/>
        <v>45839</v>
      </c>
      <c r="H1590" s="26" t="s">
        <v>43</v>
      </c>
      <c r="I1590" s="66" t="s">
        <v>1332</v>
      </c>
      <c r="J1590" s="69"/>
      <c r="K1590" s="69"/>
      <c r="L1590" s="69" t="s">
        <v>666</v>
      </c>
      <c r="M1590" s="69" t="s">
        <v>28</v>
      </c>
      <c r="N1590" s="71">
        <v>0</v>
      </c>
      <c r="O1590" s="74">
        <v>1379.2</v>
      </c>
      <c r="P1590" s="175">
        <f t="shared" si="28"/>
        <v>96740.030000000028</v>
      </c>
    </row>
    <row r="1591" spans="1:16" ht="14.25" hidden="1" customHeight="1" outlineLevel="1">
      <c r="A1591" s="64" t="s">
        <v>1</v>
      </c>
      <c r="B1591" s="163" t="s">
        <v>662</v>
      </c>
      <c r="C1591" s="174" t="s">
        <v>648</v>
      </c>
      <c r="D1591" s="68">
        <v>45868</v>
      </c>
      <c r="E1591" s="66">
        <f t="shared" si="29"/>
        <v>7</v>
      </c>
      <c r="F1591" s="66">
        <f t="shared" si="30"/>
        <v>2025</v>
      </c>
      <c r="G1591" s="67">
        <f t="shared" si="31"/>
        <v>45839</v>
      </c>
      <c r="H1591" s="26" t="s">
        <v>43</v>
      </c>
      <c r="I1591" s="66" t="s">
        <v>1333</v>
      </c>
      <c r="J1591" s="69"/>
      <c r="K1591" s="69"/>
      <c r="L1591" s="69" t="s">
        <v>666</v>
      </c>
      <c r="M1591" s="69" t="s">
        <v>28</v>
      </c>
      <c r="N1591" s="71">
        <v>0</v>
      </c>
      <c r="O1591" s="74">
        <v>4215.0600000000004</v>
      </c>
      <c r="P1591" s="175">
        <f t="shared" si="28"/>
        <v>92524.97000000003</v>
      </c>
    </row>
    <row r="1592" spans="1:16" ht="14.25" hidden="1" customHeight="1" outlineLevel="1">
      <c r="A1592" s="64" t="s">
        <v>1</v>
      </c>
      <c r="B1592" s="163" t="s">
        <v>662</v>
      </c>
      <c r="C1592" s="174" t="s">
        <v>648</v>
      </c>
      <c r="D1592" s="68">
        <v>45868</v>
      </c>
      <c r="E1592" s="66">
        <f t="shared" si="29"/>
        <v>7</v>
      </c>
      <c r="F1592" s="66">
        <f t="shared" si="30"/>
        <v>2025</v>
      </c>
      <c r="G1592" s="67">
        <f t="shared" si="31"/>
        <v>45839</v>
      </c>
      <c r="H1592" s="26" t="s">
        <v>43</v>
      </c>
      <c r="I1592" s="66" t="s">
        <v>1334</v>
      </c>
      <c r="J1592" s="69"/>
      <c r="K1592" s="69"/>
      <c r="L1592" s="69" t="s">
        <v>666</v>
      </c>
      <c r="M1592" s="69" t="s">
        <v>28</v>
      </c>
      <c r="N1592" s="71">
        <v>0</v>
      </c>
      <c r="O1592" s="74">
        <v>1008.23</v>
      </c>
      <c r="P1592" s="175">
        <f t="shared" si="28"/>
        <v>91516.740000000034</v>
      </c>
    </row>
    <row r="1593" spans="1:16" ht="14.25" hidden="1" customHeight="1" outlineLevel="1">
      <c r="A1593" s="64" t="s">
        <v>1</v>
      </c>
      <c r="B1593" s="163" t="s">
        <v>662</v>
      </c>
      <c r="C1593" s="174" t="s">
        <v>648</v>
      </c>
      <c r="D1593" s="68">
        <v>45868</v>
      </c>
      <c r="E1593" s="66">
        <f t="shared" si="29"/>
        <v>7</v>
      </c>
      <c r="F1593" s="66">
        <f t="shared" si="30"/>
        <v>2025</v>
      </c>
      <c r="G1593" s="67">
        <f t="shared" si="31"/>
        <v>45839</v>
      </c>
      <c r="H1593" s="26" t="s">
        <v>43</v>
      </c>
      <c r="I1593" s="66" t="s">
        <v>1335</v>
      </c>
      <c r="J1593" s="69"/>
      <c r="K1593" s="69"/>
      <c r="L1593" s="69" t="s">
        <v>666</v>
      </c>
      <c r="M1593" s="69" t="s">
        <v>28</v>
      </c>
      <c r="N1593" s="71">
        <v>0</v>
      </c>
      <c r="O1593" s="74">
        <v>626.36</v>
      </c>
      <c r="P1593" s="175">
        <f t="shared" si="28"/>
        <v>90890.380000000034</v>
      </c>
    </row>
    <row r="1594" spans="1:16" ht="14.25" hidden="1" customHeight="1" outlineLevel="1">
      <c r="A1594" s="64" t="s">
        <v>1</v>
      </c>
      <c r="B1594" s="163" t="s">
        <v>662</v>
      </c>
      <c r="C1594" s="174" t="s">
        <v>648</v>
      </c>
      <c r="D1594" s="68">
        <v>45868</v>
      </c>
      <c r="E1594" s="66">
        <f t="shared" si="29"/>
        <v>7</v>
      </c>
      <c r="F1594" s="66">
        <f t="shared" si="30"/>
        <v>2025</v>
      </c>
      <c r="G1594" s="67">
        <f t="shared" si="31"/>
        <v>45839</v>
      </c>
      <c r="H1594" s="26" t="s">
        <v>43</v>
      </c>
      <c r="I1594" s="66" t="s">
        <v>1336</v>
      </c>
      <c r="J1594" s="69"/>
      <c r="K1594" s="69"/>
      <c r="L1594" s="69" t="s">
        <v>666</v>
      </c>
      <c r="M1594" s="69" t="s">
        <v>28</v>
      </c>
      <c r="N1594" s="71">
        <v>0</v>
      </c>
      <c r="O1594" s="74">
        <v>3594.97</v>
      </c>
      <c r="P1594" s="175">
        <f t="shared" si="28"/>
        <v>87295.410000000033</v>
      </c>
    </row>
    <row r="1595" spans="1:16" ht="14.25" hidden="1" customHeight="1" outlineLevel="1">
      <c r="A1595" s="64" t="s">
        <v>1</v>
      </c>
      <c r="B1595" s="163" t="s">
        <v>662</v>
      </c>
      <c r="C1595" s="174" t="s">
        <v>648</v>
      </c>
      <c r="D1595" s="68">
        <v>45868</v>
      </c>
      <c r="E1595" s="66">
        <f t="shared" si="29"/>
        <v>7</v>
      </c>
      <c r="F1595" s="66">
        <f t="shared" si="30"/>
        <v>2025</v>
      </c>
      <c r="G1595" s="67">
        <f t="shared" si="31"/>
        <v>45839</v>
      </c>
      <c r="H1595" s="26" t="s">
        <v>43</v>
      </c>
      <c r="I1595" s="66" t="s">
        <v>1337</v>
      </c>
      <c r="J1595" s="69"/>
      <c r="K1595" s="69"/>
      <c r="L1595" s="69" t="s">
        <v>666</v>
      </c>
      <c r="M1595" s="69" t="s">
        <v>28</v>
      </c>
      <c r="N1595" s="71">
        <v>0</v>
      </c>
      <c r="O1595" s="74">
        <v>1842.77</v>
      </c>
      <c r="P1595" s="175">
        <f t="shared" si="28"/>
        <v>85452.640000000029</v>
      </c>
    </row>
    <row r="1596" spans="1:16" ht="14.25" hidden="1" customHeight="1" outlineLevel="1">
      <c r="A1596" s="64" t="s">
        <v>1</v>
      </c>
      <c r="B1596" s="163" t="s">
        <v>662</v>
      </c>
      <c r="C1596" s="174" t="s">
        <v>648</v>
      </c>
      <c r="D1596" s="68">
        <v>45868</v>
      </c>
      <c r="E1596" s="66">
        <f t="shared" si="29"/>
        <v>7</v>
      </c>
      <c r="F1596" s="66">
        <f t="shared" si="30"/>
        <v>2025</v>
      </c>
      <c r="G1596" s="67">
        <f t="shared" si="31"/>
        <v>45839</v>
      </c>
      <c r="H1596" s="26" t="s">
        <v>43</v>
      </c>
      <c r="I1596" s="66" t="s">
        <v>1338</v>
      </c>
      <c r="J1596" s="69"/>
      <c r="K1596" s="69"/>
      <c r="L1596" s="69" t="s">
        <v>666</v>
      </c>
      <c r="M1596" s="69" t="s">
        <v>28</v>
      </c>
      <c r="N1596" s="71">
        <v>0</v>
      </c>
      <c r="O1596" s="74">
        <v>1859.17</v>
      </c>
      <c r="P1596" s="175">
        <f t="shared" si="28"/>
        <v>83593.47000000003</v>
      </c>
    </row>
    <row r="1597" spans="1:16" ht="14.25" hidden="1" customHeight="1" outlineLevel="1">
      <c r="A1597" s="64" t="s">
        <v>1</v>
      </c>
      <c r="B1597" s="163" t="s">
        <v>662</v>
      </c>
      <c r="C1597" s="174" t="s">
        <v>648</v>
      </c>
      <c r="D1597" s="68">
        <v>45868</v>
      </c>
      <c r="E1597" s="66">
        <f t="shared" si="29"/>
        <v>7</v>
      </c>
      <c r="F1597" s="66">
        <f t="shared" si="30"/>
        <v>2025</v>
      </c>
      <c r="G1597" s="67">
        <f t="shared" si="31"/>
        <v>45839</v>
      </c>
      <c r="H1597" s="26" t="s">
        <v>43</v>
      </c>
      <c r="I1597" s="66" t="s">
        <v>1339</v>
      </c>
      <c r="J1597" s="69"/>
      <c r="K1597" s="69"/>
      <c r="L1597" s="69" t="s">
        <v>666</v>
      </c>
      <c r="M1597" s="69" t="s">
        <v>28</v>
      </c>
      <c r="N1597" s="71">
        <v>0</v>
      </c>
      <c r="O1597" s="74">
        <v>12000</v>
      </c>
      <c r="P1597" s="175">
        <f t="shared" si="28"/>
        <v>71593.47000000003</v>
      </c>
    </row>
    <row r="1598" spans="1:16" ht="14.25" hidden="1" customHeight="1" outlineLevel="1">
      <c r="A1598" s="64" t="s">
        <v>1</v>
      </c>
      <c r="B1598" s="163" t="s">
        <v>662</v>
      </c>
      <c r="C1598" s="174" t="s">
        <v>648</v>
      </c>
      <c r="D1598" s="68">
        <v>45870</v>
      </c>
      <c r="E1598" s="66">
        <f t="shared" si="29"/>
        <v>8</v>
      </c>
      <c r="F1598" s="66">
        <f t="shared" si="30"/>
        <v>2025</v>
      </c>
      <c r="G1598" s="67">
        <f t="shared" si="31"/>
        <v>45870</v>
      </c>
      <c r="H1598" s="26" t="s">
        <v>25</v>
      </c>
      <c r="I1598" s="66" t="s">
        <v>1316</v>
      </c>
      <c r="J1598" s="69"/>
      <c r="K1598" s="69"/>
      <c r="L1598" s="69" t="s">
        <v>666</v>
      </c>
      <c r="M1598" s="69" t="s">
        <v>604</v>
      </c>
      <c r="N1598" s="71">
        <v>332.94</v>
      </c>
      <c r="O1598" s="74">
        <v>0</v>
      </c>
      <c r="P1598" s="175">
        <f t="shared" si="28"/>
        <v>71926.410000000033</v>
      </c>
    </row>
    <row r="1599" spans="1:16" ht="14.25" hidden="1" customHeight="1" outlineLevel="1">
      <c r="A1599" s="64" t="s">
        <v>1</v>
      </c>
      <c r="B1599" s="163" t="s">
        <v>662</v>
      </c>
      <c r="C1599" s="174" t="s">
        <v>648</v>
      </c>
      <c r="D1599" s="68">
        <v>45870</v>
      </c>
      <c r="E1599" s="66">
        <f t="shared" si="29"/>
        <v>8</v>
      </c>
      <c r="F1599" s="66">
        <f t="shared" si="30"/>
        <v>2025</v>
      </c>
      <c r="G1599" s="67">
        <f t="shared" si="31"/>
        <v>45870</v>
      </c>
      <c r="H1599" s="26" t="s">
        <v>1311</v>
      </c>
      <c r="I1599" s="66" t="s">
        <v>1317</v>
      </c>
      <c r="J1599" s="69"/>
      <c r="K1599" s="69"/>
      <c r="L1599" s="69" t="s">
        <v>666</v>
      </c>
      <c r="M1599" s="69" t="s">
        <v>28</v>
      </c>
      <c r="N1599" s="71">
        <v>0</v>
      </c>
      <c r="O1599" s="74">
        <v>74.91</v>
      </c>
      <c r="P1599" s="175">
        <f t="shared" si="28"/>
        <v>71851.500000000029</v>
      </c>
    </row>
    <row r="1600" spans="1:16" ht="14.25" hidden="1" customHeight="1" outlineLevel="1">
      <c r="A1600" s="64" t="s">
        <v>1</v>
      </c>
      <c r="B1600" s="163" t="s">
        <v>662</v>
      </c>
      <c r="C1600" s="174" t="s">
        <v>648</v>
      </c>
      <c r="D1600" s="68">
        <v>45887</v>
      </c>
      <c r="E1600" s="66">
        <f t="shared" si="29"/>
        <v>8</v>
      </c>
      <c r="F1600" s="66">
        <f t="shared" si="30"/>
        <v>2025</v>
      </c>
      <c r="G1600" s="67">
        <f t="shared" si="31"/>
        <v>45870</v>
      </c>
      <c r="H1600" s="26" t="s">
        <v>142</v>
      </c>
      <c r="I1600" s="66" t="s">
        <v>1218</v>
      </c>
      <c r="J1600" s="69"/>
      <c r="K1600" s="69"/>
      <c r="L1600" s="69" t="s">
        <v>664</v>
      </c>
      <c r="M1600" s="69" t="s">
        <v>604</v>
      </c>
      <c r="N1600" s="71">
        <v>4215.79</v>
      </c>
      <c r="O1600" s="74">
        <v>0</v>
      </c>
      <c r="P1600" s="175">
        <f t="shared" si="28"/>
        <v>76067.290000000023</v>
      </c>
    </row>
    <row r="1601" spans="1:16" ht="14.25" hidden="1" customHeight="1" outlineLevel="1">
      <c r="A1601" s="64" t="s">
        <v>1</v>
      </c>
      <c r="B1601" s="163" t="s">
        <v>662</v>
      </c>
      <c r="C1601" s="174" t="s">
        <v>648</v>
      </c>
      <c r="D1601" s="68">
        <v>45887</v>
      </c>
      <c r="E1601" s="66">
        <f t="shared" si="29"/>
        <v>8</v>
      </c>
      <c r="F1601" s="66">
        <f t="shared" si="30"/>
        <v>2025</v>
      </c>
      <c r="G1601" s="67">
        <f t="shared" si="31"/>
        <v>45870</v>
      </c>
      <c r="H1601" s="26" t="s">
        <v>142</v>
      </c>
      <c r="I1601" s="66" t="s">
        <v>1218</v>
      </c>
      <c r="J1601" s="69"/>
      <c r="K1601" s="69"/>
      <c r="L1601" s="69" t="s">
        <v>664</v>
      </c>
      <c r="M1601" s="69" t="s">
        <v>604</v>
      </c>
      <c r="N1601" s="71">
        <v>2693.72</v>
      </c>
      <c r="O1601" s="74">
        <v>0</v>
      </c>
      <c r="P1601" s="175">
        <f t="shared" si="28"/>
        <v>78761.010000000024</v>
      </c>
    </row>
    <row r="1602" spans="1:16" ht="14.25" hidden="1" customHeight="1" outlineLevel="1">
      <c r="A1602" s="64" t="s">
        <v>1</v>
      </c>
      <c r="B1602" s="163" t="s">
        <v>662</v>
      </c>
      <c r="C1602" s="174" t="s">
        <v>648</v>
      </c>
      <c r="D1602" s="68">
        <v>45887</v>
      </c>
      <c r="E1602" s="66">
        <f t="shared" si="29"/>
        <v>8</v>
      </c>
      <c r="F1602" s="66">
        <f t="shared" si="30"/>
        <v>2025</v>
      </c>
      <c r="G1602" s="67">
        <f t="shared" si="31"/>
        <v>45870</v>
      </c>
      <c r="H1602" s="26" t="s">
        <v>142</v>
      </c>
      <c r="I1602" s="66" t="s">
        <v>1218</v>
      </c>
      <c r="J1602" s="69"/>
      <c r="K1602" s="69"/>
      <c r="L1602" s="69" t="s">
        <v>664</v>
      </c>
      <c r="M1602" s="69" t="s">
        <v>604</v>
      </c>
      <c r="N1602" s="71">
        <v>7016.83</v>
      </c>
      <c r="O1602" s="74">
        <v>0</v>
      </c>
      <c r="P1602" s="175">
        <f t="shared" si="28"/>
        <v>85777.840000000026</v>
      </c>
    </row>
    <row r="1603" spans="1:16" ht="14.25" hidden="1" customHeight="1" outlineLevel="1">
      <c r="A1603" s="64" t="s">
        <v>1</v>
      </c>
      <c r="B1603" s="163" t="s">
        <v>662</v>
      </c>
      <c r="C1603" s="174" t="s">
        <v>648</v>
      </c>
      <c r="D1603" s="68">
        <v>45887</v>
      </c>
      <c r="E1603" s="66">
        <f t="shared" si="29"/>
        <v>8</v>
      </c>
      <c r="F1603" s="66">
        <f t="shared" si="30"/>
        <v>2025</v>
      </c>
      <c r="G1603" s="67">
        <f t="shared" si="31"/>
        <v>45870</v>
      </c>
      <c r="H1603" s="26" t="s">
        <v>142</v>
      </c>
      <c r="I1603" s="66" t="s">
        <v>1218</v>
      </c>
      <c r="J1603" s="69"/>
      <c r="K1603" s="69"/>
      <c r="L1603" s="69" t="s">
        <v>664</v>
      </c>
      <c r="M1603" s="69" t="s">
        <v>604</v>
      </c>
      <c r="N1603" s="71">
        <v>4199.59</v>
      </c>
      <c r="O1603" s="74">
        <v>0</v>
      </c>
      <c r="P1603" s="175">
        <f t="shared" si="28"/>
        <v>89977.430000000022</v>
      </c>
    </row>
    <row r="1604" spans="1:16" ht="14.25" hidden="1" customHeight="1" outlineLevel="1">
      <c r="A1604" s="64" t="s">
        <v>1</v>
      </c>
      <c r="B1604" s="163" t="s">
        <v>662</v>
      </c>
      <c r="C1604" s="174" t="s">
        <v>648</v>
      </c>
      <c r="D1604" s="68">
        <v>45887</v>
      </c>
      <c r="E1604" s="66">
        <f t="shared" si="29"/>
        <v>8</v>
      </c>
      <c r="F1604" s="66">
        <f t="shared" si="30"/>
        <v>2025</v>
      </c>
      <c r="G1604" s="67">
        <f t="shared" si="31"/>
        <v>45870</v>
      </c>
      <c r="H1604" s="26" t="s">
        <v>1314</v>
      </c>
      <c r="I1604" s="66" t="s">
        <v>1315</v>
      </c>
      <c r="J1604" s="69"/>
      <c r="K1604" s="69"/>
      <c r="L1604" s="69" t="s">
        <v>666</v>
      </c>
      <c r="M1604" s="69" t="s">
        <v>28</v>
      </c>
      <c r="N1604" s="71">
        <v>0</v>
      </c>
      <c r="O1604" s="74">
        <v>17430.68</v>
      </c>
      <c r="P1604" s="175">
        <f t="shared" si="28"/>
        <v>72546.750000000029</v>
      </c>
    </row>
    <row r="1605" spans="1:16" ht="14.25" hidden="1" customHeight="1" outlineLevel="1">
      <c r="A1605" s="64" t="s">
        <v>1</v>
      </c>
      <c r="B1605" s="163" t="s">
        <v>662</v>
      </c>
      <c r="C1605" s="174" t="s">
        <v>648</v>
      </c>
      <c r="D1605" s="68">
        <v>45887</v>
      </c>
      <c r="E1605" s="66">
        <f t="shared" si="29"/>
        <v>8</v>
      </c>
      <c r="F1605" s="66">
        <f t="shared" si="30"/>
        <v>2025</v>
      </c>
      <c r="G1605" s="67">
        <f t="shared" si="31"/>
        <v>45870</v>
      </c>
      <c r="H1605" s="26" t="s">
        <v>37</v>
      </c>
      <c r="I1605" s="66" t="s">
        <v>1340</v>
      </c>
      <c r="J1605" s="69"/>
      <c r="K1605" s="69"/>
      <c r="L1605" s="69" t="s">
        <v>666</v>
      </c>
      <c r="M1605" s="69" t="s">
        <v>28</v>
      </c>
      <c r="N1605" s="71">
        <v>0</v>
      </c>
      <c r="O1605" s="74">
        <v>10793.47</v>
      </c>
      <c r="P1605" s="175">
        <f t="shared" si="28"/>
        <v>61753.280000000028</v>
      </c>
    </row>
    <row r="1606" spans="1:16" ht="14.25" hidden="1" customHeight="1" outlineLevel="1">
      <c r="A1606" s="64" t="s">
        <v>1</v>
      </c>
      <c r="B1606" s="163" t="s">
        <v>662</v>
      </c>
      <c r="C1606" s="174" t="s">
        <v>648</v>
      </c>
      <c r="D1606" s="68">
        <v>45894</v>
      </c>
      <c r="E1606" s="66">
        <f t="shared" si="29"/>
        <v>8</v>
      </c>
      <c r="F1606" s="66">
        <f t="shared" si="30"/>
        <v>2025</v>
      </c>
      <c r="G1606" s="67">
        <f t="shared" si="31"/>
        <v>45870</v>
      </c>
      <c r="H1606" s="26" t="s">
        <v>25</v>
      </c>
      <c r="I1606" s="66" t="s">
        <v>1316</v>
      </c>
      <c r="J1606" s="69"/>
      <c r="K1606" s="69"/>
      <c r="L1606" s="69" t="s">
        <v>666</v>
      </c>
      <c r="M1606" s="69" t="s">
        <v>604</v>
      </c>
      <c r="N1606" s="71">
        <v>155.53</v>
      </c>
      <c r="O1606" s="74">
        <v>0</v>
      </c>
      <c r="P1606" s="175">
        <f t="shared" si="28"/>
        <v>61908.810000000027</v>
      </c>
    </row>
    <row r="1607" spans="1:16" ht="14.25" hidden="1" customHeight="1" outlineLevel="1">
      <c r="A1607" s="64" t="s">
        <v>1</v>
      </c>
      <c r="B1607" s="163" t="s">
        <v>662</v>
      </c>
      <c r="C1607" s="174" t="s">
        <v>648</v>
      </c>
      <c r="D1607" s="68">
        <v>45894</v>
      </c>
      <c r="E1607" s="66">
        <f t="shared" si="29"/>
        <v>8</v>
      </c>
      <c r="F1607" s="66">
        <f t="shared" si="30"/>
        <v>2025</v>
      </c>
      <c r="G1607" s="67">
        <f t="shared" si="31"/>
        <v>45870</v>
      </c>
      <c r="H1607" s="26" t="s">
        <v>1311</v>
      </c>
      <c r="I1607" s="66" t="s">
        <v>1317</v>
      </c>
      <c r="J1607" s="69"/>
      <c r="K1607" s="69"/>
      <c r="L1607" s="69" t="s">
        <v>666</v>
      </c>
      <c r="M1607" s="69" t="s">
        <v>28</v>
      </c>
      <c r="N1607" s="71">
        <v>0</v>
      </c>
      <c r="O1607" s="74">
        <v>34.99</v>
      </c>
      <c r="P1607" s="175">
        <f t="shared" si="28"/>
        <v>61873.820000000029</v>
      </c>
    </row>
    <row r="1608" spans="1:16" ht="14.25" hidden="1" customHeight="1" outlineLevel="1">
      <c r="A1608" s="64" t="s">
        <v>1</v>
      </c>
      <c r="B1608" s="163" t="s">
        <v>662</v>
      </c>
      <c r="C1608" s="174" t="s">
        <v>648</v>
      </c>
      <c r="D1608" s="68">
        <v>45897</v>
      </c>
      <c r="E1608" s="66">
        <f t="shared" si="29"/>
        <v>8</v>
      </c>
      <c r="F1608" s="66">
        <f t="shared" si="30"/>
        <v>2025</v>
      </c>
      <c r="G1608" s="67">
        <f t="shared" si="31"/>
        <v>45870</v>
      </c>
      <c r="H1608" s="26" t="s">
        <v>142</v>
      </c>
      <c r="I1608" s="66" t="s">
        <v>1341</v>
      </c>
      <c r="J1608" s="69"/>
      <c r="K1608" s="69"/>
      <c r="L1608" s="69" t="s">
        <v>666</v>
      </c>
      <c r="M1608" s="69" t="s">
        <v>28</v>
      </c>
      <c r="N1608" s="71">
        <v>0</v>
      </c>
      <c r="O1608" s="74">
        <v>26000</v>
      </c>
      <c r="P1608" s="175">
        <f t="shared" si="28"/>
        <v>35873.820000000029</v>
      </c>
    </row>
    <row r="1609" spans="1:16" ht="14.25" hidden="1" customHeight="1" outlineLevel="1">
      <c r="A1609" s="64" t="s">
        <v>1</v>
      </c>
      <c r="B1609" s="163" t="s">
        <v>662</v>
      </c>
      <c r="C1609" s="174" t="s">
        <v>648</v>
      </c>
      <c r="D1609" s="68">
        <v>45898</v>
      </c>
      <c r="E1609" s="66">
        <f t="shared" si="29"/>
        <v>8</v>
      </c>
      <c r="F1609" s="66">
        <f t="shared" si="30"/>
        <v>2025</v>
      </c>
      <c r="G1609" s="67">
        <f t="shared" si="31"/>
        <v>45870</v>
      </c>
      <c r="H1609" s="26" t="s">
        <v>43</v>
      </c>
      <c r="I1609" s="66" t="s">
        <v>1325</v>
      </c>
      <c r="J1609" s="69"/>
      <c r="K1609" s="69"/>
      <c r="L1609" s="69" t="s">
        <v>666</v>
      </c>
      <c r="M1609" s="69" t="s">
        <v>28</v>
      </c>
      <c r="N1609" s="71">
        <v>0</v>
      </c>
      <c r="O1609" s="74">
        <v>45.47</v>
      </c>
      <c r="P1609" s="175">
        <f t="shared" si="28"/>
        <v>35828.350000000028</v>
      </c>
    </row>
    <row r="1610" spans="1:16" ht="14.25" hidden="1" customHeight="1" outlineLevel="1">
      <c r="A1610" s="64" t="s">
        <v>1</v>
      </c>
      <c r="B1610" s="163" t="s">
        <v>662</v>
      </c>
      <c r="C1610" s="174" t="s">
        <v>648</v>
      </c>
      <c r="D1610" s="68">
        <v>45898</v>
      </c>
      <c r="E1610" s="66">
        <f t="shared" si="29"/>
        <v>8</v>
      </c>
      <c r="F1610" s="66">
        <f t="shared" si="30"/>
        <v>2025</v>
      </c>
      <c r="G1610" s="67">
        <f t="shared" si="31"/>
        <v>45870</v>
      </c>
      <c r="H1610" s="26" t="s">
        <v>43</v>
      </c>
      <c r="I1610" s="66" t="s">
        <v>1326</v>
      </c>
      <c r="J1610" s="69"/>
      <c r="K1610" s="69"/>
      <c r="L1610" s="69" t="s">
        <v>666</v>
      </c>
      <c r="M1610" s="69" t="s">
        <v>28</v>
      </c>
      <c r="N1610" s="71">
        <v>0</v>
      </c>
      <c r="O1610" s="74">
        <v>4371.84</v>
      </c>
      <c r="P1610" s="175">
        <f t="shared" si="28"/>
        <v>31456.510000000028</v>
      </c>
    </row>
    <row r="1611" spans="1:16" ht="14.25" hidden="1" customHeight="1" outlineLevel="1">
      <c r="A1611" s="64" t="s">
        <v>1</v>
      </c>
      <c r="B1611" s="163" t="s">
        <v>662</v>
      </c>
      <c r="C1611" s="174" t="s">
        <v>648</v>
      </c>
      <c r="D1611" s="68">
        <v>45898</v>
      </c>
      <c r="E1611" s="66">
        <f t="shared" si="29"/>
        <v>8</v>
      </c>
      <c r="F1611" s="66">
        <f t="shared" si="30"/>
        <v>2025</v>
      </c>
      <c r="G1611" s="67">
        <f t="shared" si="31"/>
        <v>45870</v>
      </c>
      <c r="H1611" s="26" t="s">
        <v>43</v>
      </c>
      <c r="I1611" s="66" t="s">
        <v>1327</v>
      </c>
      <c r="J1611" s="69"/>
      <c r="K1611" s="69"/>
      <c r="L1611" s="69" t="s">
        <v>666</v>
      </c>
      <c r="M1611" s="69" t="s">
        <v>28</v>
      </c>
      <c r="N1611" s="71">
        <v>0</v>
      </c>
      <c r="O1611" s="74">
        <v>2561.73</v>
      </c>
      <c r="P1611" s="175">
        <f t="shared" si="28"/>
        <v>28894.780000000028</v>
      </c>
    </row>
    <row r="1612" spans="1:16" ht="14.25" hidden="1" customHeight="1" outlineLevel="1">
      <c r="A1612" s="64" t="s">
        <v>1</v>
      </c>
      <c r="B1612" s="163" t="s">
        <v>662</v>
      </c>
      <c r="C1612" s="174" t="s">
        <v>648</v>
      </c>
      <c r="D1612" s="68">
        <v>45898</v>
      </c>
      <c r="E1612" s="66">
        <f t="shared" si="29"/>
        <v>8</v>
      </c>
      <c r="F1612" s="66">
        <f t="shared" si="30"/>
        <v>2025</v>
      </c>
      <c r="G1612" s="67">
        <f t="shared" si="31"/>
        <v>45870</v>
      </c>
      <c r="H1612" s="26" t="s">
        <v>43</v>
      </c>
      <c r="I1612" s="66" t="s">
        <v>1328</v>
      </c>
      <c r="J1612" s="69"/>
      <c r="K1612" s="69"/>
      <c r="L1612" s="69" t="s">
        <v>666</v>
      </c>
      <c r="M1612" s="69" t="s">
        <v>28</v>
      </c>
      <c r="N1612" s="71">
        <v>0</v>
      </c>
      <c r="O1612" s="74">
        <v>3704.78</v>
      </c>
      <c r="P1612" s="175">
        <f t="shared" si="28"/>
        <v>25190.000000000029</v>
      </c>
    </row>
    <row r="1613" spans="1:16" ht="14.25" hidden="1" customHeight="1" outlineLevel="1">
      <c r="A1613" s="64" t="s">
        <v>1</v>
      </c>
      <c r="B1613" s="163" t="s">
        <v>662</v>
      </c>
      <c r="C1613" s="174" t="s">
        <v>648</v>
      </c>
      <c r="D1613" s="68">
        <v>45898</v>
      </c>
      <c r="E1613" s="66">
        <f t="shared" si="29"/>
        <v>8</v>
      </c>
      <c r="F1613" s="66">
        <f t="shared" si="30"/>
        <v>2025</v>
      </c>
      <c r="G1613" s="67">
        <f t="shared" si="31"/>
        <v>45870</v>
      </c>
      <c r="H1613" s="26" t="s">
        <v>43</v>
      </c>
      <c r="I1613" s="66" t="s">
        <v>1330</v>
      </c>
      <c r="J1613" s="69"/>
      <c r="K1613" s="69"/>
      <c r="L1613" s="69" t="s">
        <v>666</v>
      </c>
      <c r="M1613" s="69" t="s">
        <v>28</v>
      </c>
      <c r="N1613" s="71">
        <v>0</v>
      </c>
      <c r="O1613" s="74">
        <v>1748.34</v>
      </c>
      <c r="P1613" s="175">
        <f t="shared" si="28"/>
        <v>23441.660000000029</v>
      </c>
    </row>
    <row r="1614" spans="1:16" ht="14.25" hidden="1" customHeight="1" outlineLevel="1">
      <c r="A1614" s="64" t="s">
        <v>1</v>
      </c>
      <c r="B1614" s="163" t="s">
        <v>662</v>
      </c>
      <c r="C1614" s="174" t="s">
        <v>648</v>
      </c>
      <c r="D1614" s="68">
        <v>45898</v>
      </c>
      <c r="E1614" s="66">
        <f t="shared" si="29"/>
        <v>8</v>
      </c>
      <c r="F1614" s="66">
        <f t="shared" si="30"/>
        <v>2025</v>
      </c>
      <c r="G1614" s="67">
        <f t="shared" si="31"/>
        <v>45870</v>
      </c>
      <c r="H1614" s="26" t="s">
        <v>43</v>
      </c>
      <c r="I1614" s="66" t="s">
        <v>1331</v>
      </c>
      <c r="J1614" s="69"/>
      <c r="K1614" s="69"/>
      <c r="L1614" s="69" t="s">
        <v>666</v>
      </c>
      <c r="M1614" s="69" t="s">
        <v>28</v>
      </c>
      <c r="N1614" s="71">
        <v>0</v>
      </c>
      <c r="O1614" s="74">
        <v>185.3</v>
      </c>
      <c r="P1614" s="175">
        <f t="shared" si="28"/>
        <v>23256.36000000003</v>
      </c>
    </row>
    <row r="1615" spans="1:16" ht="14.25" hidden="1" customHeight="1" outlineLevel="1">
      <c r="A1615" s="64" t="s">
        <v>1</v>
      </c>
      <c r="B1615" s="163" t="s">
        <v>662</v>
      </c>
      <c r="C1615" s="174" t="s">
        <v>648</v>
      </c>
      <c r="D1615" s="68">
        <v>45898</v>
      </c>
      <c r="E1615" s="66">
        <f t="shared" si="29"/>
        <v>8</v>
      </c>
      <c r="F1615" s="66">
        <f t="shared" si="30"/>
        <v>2025</v>
      </c>
      <c r="G1615" s="67">
        <f t="shared" si="31"/>
        <v>45870</v>
      </c>
      <c r="H1615" s="26" t="s">
        <v>43</v>
      </c>
      <c r="I1615" s="66" t="s">
        <v>1332</v>
      </c>
      <c r="J1615" s="69"/>
      <c r="K1615" s="69"/>
      <c r="L1615" s="69" t="s">
        <v>666</v>
      </c>
      <c r="M1615" s="69" t="s">
        <v>28</v>
      </c>
      <c r="N1615" s="71">
        <v>0</v>
      </c>
      <c r="O1615" s="74">
        <v>1379.2</v>
      </c>
      <c r="P1615" s="175">
        <f t="shared" si="28"/>
        <v>21877.160000000029</v>
      </c>
    </row>
    <row r="1616" spans="1:16" ht="14.25" hidden="1" customHeight="1" outlineLevel="1">
      <c r="A1616" s="64" t="s">
        <v>1</v>
      </c>
      <c r="B1616" s="163" t="s">
        <v>662</v>
      </c>
      <c r="C1616" s="174" t="s">
        <v>648</v>
      </c>
      <c r="D1616" s="68">
        <v>45898</v>
      </c>
      <c r="E1616" s="66">
        <f t="shared" si="29"/>
        <v>8</v>
      </c>
      <c r="F1616" s="66">
        <f t="shared" si="30"/>
        <v>2025</v>
      </c>
      <c r="G1616" s="67">
        <f t="shared" si="31"/>
        <v>45870</v>
      </c>
      <c r="H1616" s="26" t="s">
        <v>43</v>
      </c>
      <c r="I1616" s="66" t="s">
        <v>1333</v>
      </c>
      <c r="J1616" s="69"/>
      <c r="K1616" s="69"/>
      <c r="L1616" s="69" t="s">
        <v>666</v>
      </c>
      <c r="M1616" s="69" t="s">
        <v>28</v>
      </c>
      <c r="N1616" s="71">
        <v>0</v>
      </c>
      <c r="O1616" s="74">
        <v>4215.0600000000004</v>
      </c>
      <c r="P1616" s="175">
        <f t="shared" si="28"/>
        <v>17662.100000000028</v>
      </c>
    </row>
    <row r="1617" spans="1:16" ht="14.25" hidden="1" customHeight="1" outlineLevel="1">
      <c r="A1617" s="64" t="s">
        <v>1</v>
      </c>
      <c r="B1617" s="163" t="s">
        <v>662</v>
      </c>
      <c r="C1617" s="174" t="s">
        <v>648</v>
      </c>
      <c r="D1617" s="68">
        <v>45898</v>
      </c>
      <c r="E1617" s="66">
        <f t="shared" si="29"/>
        <v>8</v>
      </c>
      <c r="F1617" s="66">
        <f t="shared" si="30"/>
        <v>2025</v>
      </c>
      <c r="G1617" s="67">
        <f t="shared" si="31"/>
        <v>45870</v>
      </c>
      <c r="H1617" s="26" t="s">
        <v>43</v>
      </c>
      <c r="I1617" s="66" t="s">
        <v>1334</v>
      </c>
      <c r="J1617" s="69"/>
      <c r="K1617" s="69"/>
      <c r="L1617" s="69" t="s">
        <v>666</v>
      </c>
      <c r="M1617" s="69" t="s">
        <v>28</v>
      </c>
      <c r="N1617" s="71">
        <v>0</v>
      </c>
      <c r="O1617" s="74">
        <v>1008.22</v>
      </c>
      <c r="P1617" s="175">
        <f t="shared" si="28"/>
        <v>16653.880000000026</v>
      </c>
    </row>
    <row r="1618" spans="1:16" ht="14.25" hidden="1" customHeight="1" outlineLevel="1">
      <c r="A1618" s="64" t="s">
        <v>1</v>
      </c>
      <c r="B1618" s="163" t="s">
        <v>662</v>
      </c>
      <c r="C1618" s="174" t="s">
        <v>648</v>
      </c>
      <c r="D1618" s="68">
        <v>45898</v>
      </c>
      <c r="E1618" s="66">
        <f t="shared" si="29"/>
        <v>8</v>
      </c>
      <c r="F1618" s="66">
        <f t="shared" si="30"/>
        <v>2025</v>
      </c>
      <c r="G1618" s="67">
        <f t="shared" si="31"/>
        <v>45870</v>
      </c>
      <c r="H1618" s="26" t="s">
        <v>43</v>
      </c>
      <c r="I1618" s="66" t="s">
        <v>1335</v>
      </c>
      <c r="J1618" s="69"/>
      <c r="K1618" s="69"/>
      <c r="L1618" s="69" t="s">
        <v>666</v>
      </c>
      <c r="M1618" s="69" t="s">
        <v>28</v>
      </c>
      <c r="N1618" s="71">
        <v>0</v>
      </c>
      <c r="O1618" s="74">
        <v>625.5</v>
      </c>
      <c r="P1618" s="175">
        <f t="shared" si="28"/>
        <v>16028.380000000026</v>
      </c>
    </row>
    <row r="1619" spans="1:16" ht="14.25" hidden="1" customHeight="1" outlineLevel="1">
      <c r="A1619" s="64" t="s">
        <v>1</v>
      </c>
      <c r="B1619" s="163" t="s">
        <v>662</v>
      </c>
      <c r="C1619" s="174" t="s">
        <v>648</v>
      </c>
      <c r="D1619" s="68">
        <v>45898</v>
      </c>
      <c r="E1619" s="66">
        <f t="shared" si="29"/>
        <v>8</v>
      </c>
      <c r="F1619" s="66">
        <f t="shared" si="30"/>
        <v>2025</v>
      </c>
      <c r="G1619" s="67">
        <f t="shared" si="31"/>
        <v>45870</v>
      </c>
      <c r="H1619" s="26" t="s">
        <v>43</v>
      </c>
      <c r="I1619" s="66" t="s">
        <v>1336</v>
      </c>
      <c r="J1619" s="69"/>
      <c r="K1619" s="69"/>
      <c r="L1619" s="69" t="s">
        <v>666</v>
      </c>
      <c r="M1619" s="69" t="s">
        <v>28</v>
      </c>
      <c r="N1619" s="71">
        <v>0</v>
      </c>
      <c r="O1619" s="74">
        <v>3864.97</v>
      </c>
      <c r="P1619" s="175">
        <f t="shared" si="28"/>
        <v>12163.410000000027</v>
      </c>
    </row>
    <row r="1620" spans="1:16" ht="14.25" hidden="1" customHeight="1" outlineLevel="1">
      <c r="A1620" s="64" t="s">
        <v>1</v>
      </c>
      <c r="B1620" s="163" t="s">
        <v>662</v>
      </c>
      <c r="C1620" s="174" t="s">
        <v>648</v>
      </c>
      <c r="D1620" s="68">
        <v>45898</v>
      </c>
      <c r="E1620" s="66">
        <f t="shared" si="29"/>
        <v>8</v>
      </c>
      <c r="F1620" s="66">
        <f t="shared" si="30"/>
        <v>2025</v>
      </c>
      <c r="G1620" s="67">
        <f t="shared" si="31"/>
        <v>45870</v>
      </c>
      <c r="H1620" s="26" t="s">
        <v>43</v>
      </c>
      <c r="I1620" s="66" t="s">
        <v>1337</v>
      </c>
      <c r="J1620" s="69"/>
      <c r="K1620" s="69"/>
      <c r="L1620" s="69" t="s">
        <v>666</v>
      </c>
      <c r="M1620" s="69" t="s">
        <v>28</v>
      </c>
      <c r="N1620" s="71">
        <v>0</v>
      </c>
      <c r="O1620" s="74">
        <v>1842.77</v>
      </c>
      <c r="P1620" s="175">
        <f t="shared" si="28"/>
        <v>10320.640000000027</v>
      </c>
    </row>
    <row r="1621" spans="1:16" ht="14.25" hidden="1" customHeight="1" outlineLevel="1">
      <c r="A1621" s="64" t="s">
        <v>1</v>
      </c>
      <c r="B1621" s="163" t="s">
        <v>662</v>
      </c>
      <c r="C1621" s="174" t="s">
        <v>648</v>
      </c>
      <c r="D1621" s="68">
        <v>45898</v>
      </c>
      <c r="E1621" s="66">
        <f t="shared" si="29"/>
        <v>8</v>
      </c>
      <c r="F1621" s="66">
        <f t="shared" si="30"/>
        <v>2025</v>
      </c>
      <c r="G1621" s="67">
        <f t="shared" si="31"/>
        <v>45870</v>
      </c>
      <c r="H1621" s="26" t="s">
        <v>43</v>
      </c>
      <c r="I1621" s="66" t="s">
        <v>1338</v>
      </c>
      <c r="J1621" s="69"/>
      <c r="K1621" s="69"/>
      <c r="L1621" s="69" t="s">
        <v>666</v>
      </c>
      <c r="M1621" s="69" t="s">
        <v>28</v>
      </c>
      <c r="N1621" s="71">
        <v>0</v>
      </c>
      <c r="O1621" s="74">
        <v>1859.17</v>
      </c>
      <c r="P1621" s="175">
        <f t="shared" si="28"/>
        <v>8461.4700000000266</v>
      </c>
    </row>
    <row r="1622" spans="1:16" ht="14.25" hidden="1" customHeight="1" outlineLevel="1">
      <c r="A1622" s="64" t="s">
        <v>122</v>
      </c>
      <c r="B1622" s="163" t="s">
        <v>1342</v>
      </c>
      <c r="C1622" s="174" t="s">
        <v>647</v>
      </c>
      <c r="D1622" s="68">
        <v>45659</v>
      </c>
      <c r="E1622" s="66">
        <f t="shared" si="29"/>
        <v>1</v>
      </c>
      <c r="F1622" s="66">
        <f t="shared" si="30"/>
        <v>2025</v>
      </c>
      <c r="G1622" s="67">
        <f t="shared" si="31"/>
        <v>45658</v>
      </c>
      <c r="H1622" s="26" t="s">
        <v>663</v>
      </c>
      <c r="I1622" s="66" t="s">
        <v>27</v>
      </c>
      <c r="J1622" s="69" t="s">
        <v>27</v>
      </c>
      <c r="K1622" s="69" t="s">
        <v>27</v>
      </c>
      <c r="L1622" s="69" t="s">
        <v>664</v>
      </c>
      <c r="M1622" s="69" t="s">
        <v>604</v>
      </c>
      <c r="N1622" s="71" t="s">
        <v>27</v>
      </c>
      <c r="O1622" s="74">
        <v>0</v>
      </c>
      <c r="P1622" s="175">
        <v>360478.97</v>
      </c>
    </row>
    <row r="1623" spans="1:16" ht="14.25" hidden="1" customHeight="1" outlineLevel="1">
      <c r="A1623" s="64" t="s">
        <v>122</v>
      </c>
      <c r="B1623" s="163" t="s">
        <v>1342</v>
      </c>
      <c r="C1623" s="174" t="s">
        <v>647</v>
      </c>
      <c r="D1623" s="68">
        <v>45659</v>
      </c>
      <c r="E1623" s="66">
        <f t="shared" si="29"/>
        <v>1</v>
      </c>
      <c r="F1623" s="66">
        <f t="shared" si="30"/>
        <v>2025</v>
      </c>
      <c r="G1623" s="67">
        <f t="shared" si="31"/>
        <v>45658</v>
      </c>
      <c r="H1623" s="26" t="s">
        <v>667</v>
      </c>
      <c r="I1623" s="66" t="s">
        <v>1343</v>
      </c>
      <c r="J1623" s="69"/>
      <c r="K1623" s="69"/>
      <c r="L1623" s="69" t="s">
        <v>666</v>
      </c>
      <c r="M1623" s="69" t="s">
        <v>604</v>
      </c>
      <c r="N1623" s="71">
        <v>200</v>
      </c>
      <c r="O1623" s="74">
        <v>0</v>
      </c>
      <c r="P1623" s="175">
        <f t="shared" ref="P1623:P1877" si="32">P1622+N1623-O1623</f>
        <v>360678.97</v>
      </c>
    </row>
    <row r="1624" spans="1:16" ht="14.25" hidden="1" customHeight="1" outlineLevel="1">
      <c r="A1624" s="64" t="s">
        <v>122</v>
      </c>
      <c r="B1624" s="163" t="s">
        <v>1342</v>
      </c>
      <c r="C1624" s="174" t="s">
        <v>647</v>
      </c>
      <c r="D1624" s="68">
        <v>45659</v>
      </c>
      <c r="E1624" s="66">
        <f t="shared" si="29"/>
        <v>1</v>
      </c>
      <c r="F1624" s="66">
        <f t="shared" si="30"/>
        <v>2025</v>
      </c>
      <c r="G1624" s="67">
        <f t="shared" si="31"/>
        <v>45658</v>
      </c>
      <c r="H1624" s="26" t="s">
        <v>102</v>
      </c>
      <c r="I1624" s="66" t="s">
        <v>129</v>
      </c>
      <c r="J1624" s="69"/>
      <c r="K1624" s="69"/>
      <c r="L1624" s="69" t="s">
        <v>666</v>
      </c>
      <c r="M1624" s="69" t="s">
        <v>28</v>
      </c>
      <c r="N1624" s="71">
        <v>0</v>
      </c>
      <c r="O1624" s="74">
        <v>9</v>
      </c>
      <c r="P1624" s="175">
        <f t="shared" si="32"/>
        <v>360669.97</v>
      </c>
    </row>
    <row r="1625" spans="1:16" ht="14.25" hidden="1" customHeight="1" outlineLevel="1">
      <c r="A1625" s="64" t="s">
        <v>122</v>
      </c>
      <c r="B1625" s="163" t="s">
        <v>1342</v>
      </c>
      <c r="C1625" s="174" t="s">
        <v>647</v>
      </c>
      <c r="D1625" s="68">
        <v>45670</v>
      </c>
      <c r="E1625" s="66">
        <f t="shared" si="29"/>
        <v>1</v>
      </c>
      <c r="F1625" s="66">
        <f t="shared" si="30"/>
        <v>2025</v>
      </c>
      <c r="G1625" s="67">
        <f t="shared" si="31"/>
        <v>45658</v>
      </c>
      <c r="H1625" s="26" t="s">
        <v>1344</v>
      </c>
      <c r="I1625" s="66" t="s">
        <v>158</v>
      </c>
      <c r="J1625" s="69"/>
      <c r="K1625" s="69"/>
      <c r="L1625" s="69" t="s">
        <v>666</v>
      </c>
      <c r="M1625" s="69" t="s">
        <v>604</v>
      </c>
      <c r="N1625" s="71">
        <v>198717.6</v>
      </c>
      <c r="O1625" s="74">
        <v>0</v>
      </c>
      <c r="P1625" s="175">
        <f t="shared" si="32"/>
        <v>559387.56999999995</v>
      </c>
    </row>
    <row r="1626" spans="1:16" ht="14.25" hidden="1" customHeight="1" outlineLevel="1">
      <c r="A1626" s="64" t="s">
        <v>122</v>
      </c>
      <c r="B1626" s="163" t="s">
        <v>1342</v>
      </c>
      <c r="C1626" s="174" t="s">
        <v>647</v>
      </c>
      <c r="D1626" s="68">
        <v>45672</v>
      </c>
      <c r="E1626" s="66">
        <f t="shared" si="29"/>
        <v>1</v>
      </c>
      <c r="F1626" s="66">
        <f t="shared" si="30"/>
        <v>2025</v>
      </c>
      <c r="G1626" s="67">
        <f t="shared" si="31"/>
        <v>45658</v>
      </c>
      <c r="H1626" s="26" t="s">
        <v>165</v>
      </c>
      <c r="I1626" s="66" t="s">
        <v>139</v>
      </c>
      <c r="J1626" s="69"/>
      <c r="K1626" s="69"/>
      <c r="L1626" s="69" t="s">
        <v>664</v>
      </c>
      <c r="M1626" s="69" t="s">
        <v>604</v>
      </c>
      <c r="N1626" s="71">
        <v>0.11</v>
      </c>
      <c r="O1626" s="74">
        <v>0</v>
      </c>
      <c r="P1626" s="175">
        <f t="shared" si="32"/>
        <v>559387.67999999993</v>
      </c>
    </row>
    <row r="1627" spans="1:16" ht="14.25" hidden="1" customHeight="1" outlineLevel="1">
      <c r="A1627" s="64" t="s">
        <v>122</v>
      </c>
      <c r="B1627" s="163" t="s">
        <v>1342</v>
      </c>
      <c r="C1627" s="174" t="s">
        <v>647</v>
      </c>
      <c r="D1627" s="68">
        <v>45672</v>
      </c>
      <c r="E1627" s="66">
        <f t="shared" si="29"/>
        <v>1</v>
      </c>
      <c r="F1627" s="66">
        <f t="shared" si="30"/>
        <v>2025</v>
      </c>
      <c r="G1627" s="67">
        <f t="shared" si="31"/>
        <v>45658</v>
      </c>
      <c r="H1627" s="26" t="s">
        <v>102</v>
      </c>
      <c r="I1627" s="66" t="s">
        <v>167</v>
      </c>
      <c r="J1627" s="69"/>
      <c r="K1627" s="69"/>
      <c r="L1627" s="69" t="s">
        <v>666</v>
      </c>
      <c r="M1627" s="69" t="s">
        <v>28</v>
      </c>
      <c r="N1627" s="71">
        <v>0</v>
      </c>
      <c r="O1627" s="74">
        <v>171.7</v>
      </c>
      <c r="P1627" s="175">
        <f t="shared" si="32"/>
        <v>559215.98</v>
      </c>
    </row>
    <row r="1628" spans="1:16" ht="14.25" hidden="1" customHeight="1" outlineLevel="1">
      <c r="A1628" s="64" t="s">
        <v>122</v>
      </c>
      <c r="B1628" s="163" t="s">
        <v>1342</v>
      </c>
      <c r="C1628" s="174" t="s">
        <v>647</v>
      </c>
      <c r="D1628" s="68">
        <v>45677</v>
      </c>
      <c r="E1628" s="66">
        <f t="shared" si="29"/>
        <v>1</v>
      </c>
      <c r="F1628" s="66">
        <f t="shared" si="30"/>
        <v>2025</v>
      </c>
      <c r="G1628" s="67">
        <f t="shared" si="31"/>
        <v>45658</v>
      </c>
      <c r="H1628" s="26" t="s">
        <v>165</v>
      </c>
      <c r="I1628" s="66" t="s">
        <v>139</v>
      </c>
      <c r="J1628" s="69"/>
      <c r="K1628" s="69"/>
      <c r="L1628" s="69" t="s">
        <v>664</v>
      </c>
      <c r="M1628" s="69" t="s">
        <v>604</v>
      </c>
      <c r="N1628" s="71">
        <v>15.01</v>
      </c>
      <c r="O1628" s="74">
        <v>0</v>
      </c>
      <c r="P1628" s="175">
        <f t="shared" si="32"/>
        <v>559230.99</v>
      </c>
    </row>
    <row r="1629" spans="1:16" ht="14.25" hidden="1" customHeight="1" outlineLevel="1">
      <c r="A1629" s="64" t="s">
        <v>122</v>
      </c>
      <c r="B1629" s="163" t="s">
        <v>1342</v>
      </c>
      <c r="C1629" s="174" t="s">
        <v>647</v>
      </c>
      <c r="D1629" s="68">
        <v>45677</v>
      </c>
      <c r="E1629" s="66">
        <f t="shared" si="29"/>
        <v>1</v>
      </c>
      <c r="F1629" s="66">
        <f t="shared" si="30"/>
        <v>2025</v>
      </c>
      <c r="G1629" s="67">
        <f t="shared" si="31"/>
        <v>45658</v>
      </c>
      <c r="H1629" s="26" t="s">
        <v>44</v>
      </c>
      <c r="I1629" s="66" t="s">
        <v>733</v>
      </c>
      <c r="J1629" s="69"/>
      <c r="K1629" s="69"/>
      <c r="L1629" s="69" t="s">
        <v>666</v>
      </c>
      <c r="M1629" s="69" t="s">
        <v>28</v>
      </c>
      <c r="N1629" s="71">
        <v>0</v>
      </c>
      <c r="O1629" s="74">
        <v>195.44</v>
      </c>
      <c r="P1629" s="175">
        <f t="shared" si="32"/>
        <v>559035.55000000005</v>
      </c>
    </row>
    <row r="1630" spans="1:16" ht="14.25" hidden="1" customHeight="1" outlineLevel="1">
      <c r="A1630" s="64" t="s">
        <v>122</v>
      </c>
      <c r="B1630" s="163" t="s">
        <v>1342</v>
      </c>
      <c r="C1630" s="174" t="s">
        <v>647</v>
      </c>
      <c r="D1630" s="68">
        <v>45677</v>
      </c>
      <c r="E1630" s="66">
        <f t="shared" si="29"/>
        <v>1</v>
      </c>
      <c r="F1630" s="66">
        <f t="shared" si="30"/>
        <v>2025</v>
      </c>
      <c r="G1630" s="67">
        <f t="shared" si="31"/>
        <v>45658</v>
      </c>
      <c r="H1630" s="26" t="s">
        <v>37</v>
      </c>
      <c r="I1630" s="66" t="s">
        <v>734</v>
      </c>
      <c r="J1630" s="69"/>
      <c r="K1630" s="69"/>
      <c r="L1630" s="69" t="s">
        <v>666</v>
      </c>
      <c r="M1630" s="69" t="s">
        <v>28</v>
      </c>
      <c r="N1630" s="71">
        <v>0</v>
      </c>
      <c r="O1630" s="74">
        <v>7537.46</v>
      </c>
      <c r="P1630" s="175">
        <f t="shared" si="32"/>
        <v>551498.09000000008</v>
      </c>
    </row>
    <row r="1631" spans="1:16" ht="14.25" hidden="1" customHeight="1" outlineLevel="1">
      <c r="A1631" s="64" t="s">
        <v>122</v>
      </c>
      <c r="B1631" s="163" t="s">
        <v>1342</v>
      </c>
      <c r="C1631" s="174" t="s">
        <v>647</v>
      </c>
      <c r="D1631" s="68">
        <v>45677</v>
      </c>
      <c r="E1631" s="66">
        <f t="shared" si="29"/>
        <v>1</v>
      </c>
      <c r="F1631" s="66">
        <f t="shared" si="30"/>
        <v>2025</v>
      </c>
      <c r="G1631" s="67">
        <f t="shared" si="31"/>
        <v>45658</v>
      </c>
      <c r="H1631" s="26" t="s">
        <v>40</v>
      </c>
      <c r="I1631" s="66" t="s">
        <v>732</v>
      </c>
      <c r="J1631" s="69"/>
      <c r="K1631" s="69"/>
      <c r="L1631" s="69" t="s">
        <v>666</v>
      </c>
      <c r="M1631" s="69" t="s">
        <v>28</v>
      </c>
      <c r="N1631" s="71">
        <v>0</v>
      </c>
      <c r="O1631" s="74">
        <v>13196.9</v>
      </c>
      <c r="P1631" s="175">
        <f t="shared" si="32"/>
        <v>538301.19000000006</v>
      </c>
    </row>
    <row r="1632" spans="1:16" ht="14.25" hidden="1" customHeight="1" outlineLevel="1">
      <c r="A1632" s="64" t="s">
        <v>122</v>
      </c>
      <c r="B1632" s="163" t="s">
        <v>1342</v>
      </c>
      <c r="C1632" s="174" t="s">
        <v>647</v>
      </c>
      <c r="D1632" s="68">
        <v>45679</v>
      </c>
      <c r="E1632" s="66">
        <f t="shared" si="29"/>
        <v>1</v>
      </c>
      <c r="F1632" s="66">
        <f t="shared" si="30"/>
        <v>2025</v>
      </c>
      <c r="G1632" s="67">
        <f t="shared" si="31"/>
        <v>45658</v>
      </c>
      <c r="H1632" s="26" t="s">
        <v>165</v>
      </c>
      <c r="I1632" s="66" t="s">
        <v>139</v>
      </c>
      <c r="J1632" s="69"/>
      <c r="K1632" s="69"/>
      <c r="L1632" s="69" t="s">
        <v>664</v>
      </c>
      <c r="M1632" s="69" t="s">
        <v>604</v>
      </c>
      <c r="N1632" s="71">
        <v>0.28999999999999998</v>
      </c>
      <c r="O1632" s="74">
        <v>0</v>
      </c>
      <c r="P1632" s="175">
        <f t="shared" si="32"/>
        <v>538301.4800000001</v>
      </c>
    </row>
    <row r="1633" spans="1:16" ht="14.25" hidden="1" customHeight="1" outlineLevel="1">
      <c r="A1633" s="64" t="s">
        <v>122</v>
      </c>
      <c r="B1633" s="163" t="s">
        <v>1342</v>
      </c>
      <c r="C1633" s="174" t="s">
        <v>647</v>
      </c>
      <c r="D1633" s="68">
        <v>45679</v>
      </c>
      <c r="E1633" s="66">
        <f t="shared" si="29"/>
        <v>1</v>
      </c>
      <c r="F1633" s="66">
        <f t="shared" si="30"/>
        <v>2025</v>
      </c>
      <c r="G1633" s="67">
        <f t="shared" si="31"/>
        <v>45658</v>
      </c>
      <c r="H1633" s="26" t="s">
        <v>281</v>
      </c>
      <c r="I1633" s="66" t="s">
        <v>353</v>
      </c>
      <c r="J1633" s="69"/>
      <c r="K1633" s="69"/>
      <c r="L1633" s="69" t="s">
        <v>666</v>
      </c>
      <c r="M1633" s="69" t="s">
        <v>28</v>
      </c>
      <c r="N1633" s="71">
        <v>0</v>
      </c>
      <c r="O1633" s="74">
        <v>391.14</v>
      </c>
      <c r="P1633" s="175">
        <f t="shared" si="32"/>
        <v>537910.34000000008</v>
      </c>
    </row>
    <row r="1634" spans="1:16" ht="14.25" hidden="1" customHeight="1" outlineLevel="1">
      <c r="A1634" s="64" t="s">
        <v>122</v>
      </c>
      <c r="B1634" s="163" t="s">
        <v>1342</v>
      </c>
      <c r="C1634" s="174" t="s">
        <v>647</v>
      </c>
      <c r="D1634" s="68">
        <v>45684</v>
      </c>
      <c r="E1634" s="66">
        <f t="shared" si="29"/>
        <v>1</v>
      </c>
      <c r="F1634" s="66">
        <f t="shared" si="30"/>
        <v>2025</v>
      </c>
      <c r="G1634" s="67">
        <f t="shared" si="31"/>
        <v>45658</v>
      </c>
      <c r="H1634" s="26" t="s">
        <v>165</v>
      </c>
      <c r="I1634" s="66" t="s">
        <v>139</v>
      </c>
      <c r="J1634" s="69"/>
      <c r="K1634" s="69"/>
      <c r="L1634" s="69" t="s">
        <v>664</v>
      </c>
      <c r="M1634" s="69" t="s">
        <v>604</v>
      </c>
      <c r="N1634" s="71">
        <v>0.53</v>
      </c>
      <c r="O1634" s="74">
        <v>0</v>
      </c>
      <c r="P1634" s="175">
        <f t="shared" si="32"/>
        <v>537910.87000000011</v>
      </c>
    </row>
    <row r="1635" spans="1:16" ht="14.25" hidden="1" customHeight="1" outlineLevel="1">
      <c r="A1635" s="64" t="s">
        <v>122</v>
      </c>
      <c r="B1635" s="163" t="s">
        <v>1342</v>
      </c>
      <c r="C1635" s="174" t="s">
        <v>308</v>
      </c>
      <c r="D1635" s="68">
        <v>45684</v>
      </c>
      <c r="E1635" s="66">
        <f t="shared" si="29"/>
        <v>1</v>
      </c>
      <c r="F1635" s="66">
        <f t="shared" si="30"/>
        <v>2025</v>
      </c>
      <c r="G1635" s="67">
        <f t="shared" si="31"/>
        <v>45658</v>
      </c>
      <c r="H1635" s="26" t="s">
        <v>33</v>
      </c>
      <c r="I1635" s="66" t="s">
        <v>166</v>
      </c>
      <c r="J1635" s="69"/>
      <c r="K1635" s="69"/>
      <c r="L1635" s="69" t="s">
        <v>666</v>
      </c>
      <c r="M1635" s="69" t="s">
        <v>28</v>
      </c>
      <c r="N1635" s="71">
        <v>0</v>
      </c>
      <c r="O1635" s="74">
        <v>469.03</v>
      </c>
      <c r="P1635" s="175">
        <f t="shared" si="32"/>
        <v>537441.84000000008</v>
      </c>
    </row>
    <row r="1636" spans="1:16" ht="14.25" hidden="1" customHeight="1" outlineLevel="1">
      <c r="A1636" s="64" t="s">
        <v>122</v>
      </c>
      <c r="B1636" s="163" t="s">
        <v>1342</v>
      </c>
      <c r="C1636" s="174" t="s">
        <v>647</v>
      </c>
      <c r="D1636" s="68">
        <v>45684</v>
      </c>
      <c r="E1636" s="66">
        <f t="shared" si="29"/>
        <v>1</v>
      </c>
      <c r="F1636" s="66">
        <f t="shared" si="30"/>
        <v>2025</v>
      </c>
      <c r="G1636" s="67">
        <f t="shared" si="31"/>
        <v>45658</v>
      </c>
      <c r="H1636" s="26" t="s">
        <v>63</v>
      </c>
      <c r="I1636" s="66" t="s">
        <v>1345</v>
      </c>
      <c r="J1636" s="69"/>
      <c r="K1636" s="69"/>
      <c r="L1636" s="69" t="s">
        <v>666</v>
      </c>
      <c r="M1636" s="69" t="s">
        <v>28</v>
      </c>
      <c r="N1636" s="71">
        <v>0</v>
      </c>
      <c r="O1636" s="74">
        <v>193.99</v>
      </c>
      <c r="P1636" s="175">
        <f t="shared" si="32"/>
        <v>537247.85000000009</v>
      </c>
    </row>
    <row r="1637" spans="1:16" ht="14.25" hidden="1" customHeight="1" outlineLevel="1">
      <c r="A1637" s="64" t="s">
        <v>122</v>
      </c>
      <c r="B1637" s="163" t="s">
        <v>1342</v>
      </c>
      <c r="C1637" s="174" t="s">
        <v>647</v>
      </c>
      <c r="D1637" s="68">
        <v>45685</v>
      </c>
      <c r="E1637" s="66">
        <f t="shared" si="29"/>
        <v>1</v>
      </c>
      <c r="F1637" s="66">
        <f t="shared" si="30"/>
        <v>2025</v>
      </c>
      <c r="G1637" s="67">
        <f t="shared" si="31"/>
        <v>45658</v>
      </c>
      <c r="H1637" s="26" t="s">
        <v>165</v>
      </c>
      <c r="I1637" s="66" t="s">
        <v>139</v>
      </c>
      <c r="J1637" s="69"/>
      <c r="K1637" s="69"/>
      <c r="L1637" s="69" t="s">
        <v>664</v>
      </c>
      <c r="M1637" s="69" t="s">
        <v>604</v>
      </c>
      <c r="N1637" s="71">
        <v>17.010000000000002</v>
      </c>
      <c r="O1637" s="74">
        <v>0</v>
      </c>
      <c r="P1637" s="175">
        <f t="shared" si="32"/>
        <v>537264.8600000001</v>
      </c>
    </row>
    <row r="1638" spans="1:16" ht="14.25" hidden="1" customHeight="1" outlineLevel="1">
      <c r="A1638" s="64" t="s">
        <v>122</v>
      </c>
      <c r="B1638" s="163" t="s">
        <v>1342</v>
      </c>
      <c r="C1638" s="174" t="s">
        <v>647</v>
      </c>
      <c r="D1638" s="68">
        <v>45685</v>
      </c>
      <c r="E1638" s="66">
        <f t="shared" si="29"/>
        <v>1</v>
      </c>
      <c r="F1638" s="66">
        <f t="shared" si="30"/>
        <v>2025</v>
      </c>
      <c r="G1638" s="67">
        <f t="shared" si="31"/>
        <v>45658</v>
      </c>
      <c r="H1638" s="26" t="s">
        <v>63</v>
      </c>
      <c r="I1638" s="66" t="s">
        <v>1346</v>
      </c>
      <c r="J1638" s="69"/>
      <c r="K1638" s="69"/>
      <c r="L1638" s="69" t="s">
        <v>666</v>
      </c>
      <c r="M1638" s="69" t="s">
        <v>28</v>
      </c>
      <c r="N1638" s="71">
        <v>0</v>
      </c>
      <c r="O1638" s="74">
        <v>775.57</v>
      </c>
      <c r="P1638" s="175">
        <f t="shared" si="32"/>
        <v>536489.29000000015</v>
      </c>
    </row>
    <row r="1639" spans="1:16" ht="14.25" hidden="1" customHeight="1" outlineLevel="1">
      <c r="A1639" s="64" t="s">
        <v>122</v>
      </c>
      <c r="B1639" s="163" t="s">
        <v>1342</v>
      </c>
      <c r="C1639" s="174" t="s">
        <v>647</v>
      </c>
      <c r="D1639" s="68">
        <v>45685</v>
      </c>
      <c r="E1639" s="66">
        <f t="shared" si="29"/>
        <v>1</v>
      </c>
      <c r="F1639" s="66">
        <f t="shared" si="30"/>
        <v>2025</v>
      </c>
      <c r="G1639" s="67">
        <f t="shared" si="31"/>
        <v>45658</v>
      </c>
      <c r="H1639" s="26" t="s">
        <v>63</v>
      </c>
      <c r="I1639" s="66" t="s">
        <v>765</v>
      </c>
      <c r="J1639" s="69"/>
      <c r="K1639" s="69"/>
      <c r="L1639" s="69" t="s">
        <v>666</v>
      </c>
      <c r="M1639" s="69" t="s">
        <v>28</v>
      </c>
      <c r="N1639" s="71">
        <v>0</v>
      </c>
      <c r="O1639" s="74">
        <v>1858.04</v>
      </c>
      <c r="P1639" s="175">
        <f t="shared" si="32"/>
        <v>534631.25000000012</v>
      </c>
    </row>
    <row r="1640" spans="1:16" ht="14.25" hidden="1" customHeight="1" outlineLevel="1">
      <c r="A1640" s="64" t="s">
        <v>122</v>
      </c>
      <c r="B1640" s="163" t="s">
        <v>1342</v>
      </c>
      <c r="C1640" s="174" t="s">
        <v>647</v>
      </c>
      <c r="D1640" s="68">
        <v>45685</v>
      </c>
      <c r="E1640" s="66">
        <f t="shared" si="29"/>
        <v>1</v>
      </c>
      <c r="F1640" s="66">
        <f t="shared" si="30"/>
        <v>2025</v>
      </c>
      <c r="G1640" s="67">
        <f t="shared" si="31"/>
        <v>45658</v>
      </c>
      <c r="H1640" s="26" t="s">
        <v>475</v>
      </c>
      <c r="I1640" s="66" t="s">
        <v>765</v>
      </c>
      <c r="J1640" s="69"/>
      <c r="K1640" s="69"/>
      <c r="L1640" s="69" t="s">
        <v>666</v>
      </c>
      <c r="M1640" s="69" t="s">
        <v>28</v>
      </c>
      <c r="N1640" s="71">
        <v>0</v>
      </c>
      <c r="O1640" s="74">
        <v>2397.16</v>
      </c>
      <c r="P1640" s="175">
        <f t="shared" si="32"/>
        <v>532234.09000000008</v>
      </c>
    </row>
    <row r="1641" spans="1:16" ht="14.25" hidden="1" customHeight="1" outlineLevel="1">
      <c r="A1641" s="64" t="s">
        <v>122</v>
      </c>
      <c r="B1641" s="163" t="s">
        <v>1342</v>
      </c>
      <c r="C1641" s="174" t="s">
        <v>647</v>
      </c>
      <c r="D1641" s="68">
        <v>45685</v>
      </c>
      <c r="E1641" s="66">
        <f t="shared" si="29"/>
        <v>1</v>
      </c>
      <c r="F1641" s="66">
        <f t="shared" si="30"/>
        <v>2025</v>
      </c>
      <c r="G1641" s="67">
        <f t="shared" si="31"/>
        <v>45658</v>
      </c>
      <c r="H1641" s="26" t="s">
        <v>475</v>
      </c>
      <c r="I1641" s="66" t="s">
        <v>765</v>
      </c>
      <c r="J1641" s="69"/>
      <c r="K1641" s="69"/>
      <c r="L1641" s="69" t="s">
        <v>666</v>
      </c>
      <c r="M1641" s="69" t="s">
        <v>28</v>
      </c>
      <c r="N1641" s="71">
        <v>0</v>
      </c>
      <c r="O1641" s="74">
        <v>454</v>
      </c>
      <c r="P1641" s="175">
        <f t="shared" si="32"/>
        <v>531780.09000000008</v>
      </c>
    </row>
    <row r="1642" spans="1:16" ht="14.25" hidden="1" customHeight="1" outlineLevel="1">
      <c r="A1642" s="64" t="s">
        <v>122</v>
      </c>
      <c r="B1642" s="163" t="s">
        <v>1342</v>
      </c>
      <c r="C1642" s="174" t="s">
        <v>647</v>
      </c>
      <c r="D1642" s="68">
        <v>45685</v>
      </c>
      <c r="E1642" s="66">
        <f t="shared" si="29"/>
        <v>1</v>
      </c>
      <c r="F1642" s="66">
        <f t="shared" si="30"/>
        <v>2025</v>
      </c>
      <c r="G1642" s="67">
        <f t="shared" si="31"/>
        <v>45658</v>
      </c>
      <c r="H1642" s="26" t="s">
        <v>63</v>
      </c>
      <c r="I1642" s="66" t="s">
        <v>765</v>
      </c>
      <c r="J1642" s="69"/>
      <c r="K1642" s="69"/>
      <c r="L1642" s="69" t="s">
        <v>666</v>
      </c>
      <c r="M1642" s="69" t="s">
        <v>28</v>
      </c>
      <c r="N1642" s="71">
        <v>0</v>
      </c>
      <c r="O1642" s="74">
        <v>5341.43</v>
      </c>
      <c r="P1642" s="175">
        <f t="shared" si="32"/>
        <v>526438.66</v>
      </c>
    </row>
    <row r="1643" spans="1:16" ht="14.25" hidden="1" customHeight="1" outlineLevel="1">
      <c r="A1643" s="64" t="s">
        <v>122</v>
      </c>
      <c r="B1643" s="163" t="s">
        <v>1342</v>
      </c>
      <c r="C1643" s="174" t="s">
        <v>647</v>
      </c>
      <c r="D1643" s="68">
        <v>45685</v>
      </c>
      <c r="E1643" s="66">
        <f t="shared" si="29"/>
        <v>1</v>
      </c>
      <c r="F1643" s="66">
        <f t="shared" si="30"/>
        <v>2025</v>
      </c>
      <c r="G1643" s="67">
        <f t="shared" si="31"/>
        <v>45658</v>
      </c>
      <c r="H1643" s="26" t="s">
        <v>63</v>
      </c>
      <c r="I1643" s="66" t="s">
        <v>765</v>
      </c>
      <c r="J1643" s="69"/>
      <c r="K1643" s="69"/>
      <c r="L1643" s="69" t="s">
        <v>666</v>
      </c>
      <c r="M1643" s="69" t="s">
        <v>28</v>
      </c>
      <c r="N1643" s="71">
        <v>0</v>
      </c>
      <c r="O1643" s="74">
        <v>9841.2999999999993</v>
      </c>
      <c r="P1643" s="175">
        <f t="shared" si="32"/>
        <v>516597.36000000004</v>
      </c>
    </row>
    <row r="1644" spans="1:16" ht="14.25" hidden="1" customHeight="1" outlineLevel="1">
      <c r="A1644" s="64" t="s">
        <v>122</v>
      </c>
      <c r="B1644" s="163" t="s">
        <v>1342</v>
      </c>
      <c r="C1644" s="174" t="s">
        <v>647</v>
      </c>
      <c r="D1644" s="68">
        <v>45686</v>
      </c>
      <c r="E1644" s="66">
        <f t="shared" si="29"/>
        <v>1</v>
      </c>
      <c r="F1644" s="66">
        <f t="shared" si="30"/>
        <v>2025</v>
      </c>
      <c r="G1644" s="67">
        <f t="shared" si="31"/>
        <v>45658</v>
      </c>
      <c r="H1644" s="26" t="s">
        <v>165</v>
      </c>
      <c r="I1644" s="66" t="s">
        <v>139</v>
      </c>
      <c r="J1644" s="69"/>
      <c r="K1644" s="69"/>
      <c r="L1644" s="69" t="s">
        <v>664</v>
      </c>
      <c r="M1644" s="69" t="s">
        <v>604</v>
      </c>
      <c r="N1644" s="71">
        <v>0.01</v>
      </c>
      <c r="O1644" s="74">
        <v>0</v>
      </c>
      <c r="P1644" s="175">
        <f t="shared" si="32"/>
        <v>516597.37000000005</v>
      </c>
    </row>
    <row r="1645" spans="1:16" ht="14.25" hidden="1" customHeight="1" outlineLevel="1">
      <c r="A1645" s="64" t="s">
        <v>122</v>
      </c>
      <c r="B1645" s="163" t="s">
        <v>1342</v>
      </c>
      <c r="C1645" s="174" t="s">
        <v>647</v>
      </c>
      <c r="D1645" s="68">
        <v>45686</v>
      </c>
      <c r="E1645" s="66">
        <f t="shared" si="29"/>
        <v>1</v>
      </c>
      <c r="F1645" s="66">
        <f t="shared" si="30"/>
        <v>2025</v>
      </c>
      <c r="G1645" s="67">
        <f t="shared" si="31"/>
        <v>45658</v>
      </c>
      <c r="H1645" s="26" t="s">
        <v>102</v>
      </c>
      <c r="I1645" s="66" t="s">
        <v>129</v>
      </c>
      <c r="J1645" s="69"/>
      <c r="K1645" s="69"/>
      <c r="L1645" s="69" t="s">
        <v>666</v>
      </c>
      <c r="M1645" s="69" t="s">
        <v>28</v>
      </c>
      <c r="N1645" s="71">
        <v>0</v>
      </c>
      <c r="O1645" s="74">
        <v>2.71</v>
      </c>
      <c r="P1645" s="175">
        <f t="shared" si="32"/>
        <v>516594.66000000003</v>
      </c>
    </row>
    <row r="1646" spans="1:16" ht="14.25" hidden="1" customHeight="1" outlineLevel="1">
      <c r="A1646" s="64" t="s">
        <v>122</v>
      </c>
      <c r="B1646" s="163" t="s">
        <v>1342</v>
      </c>
      <c r="C1646" s="174" t="s">
        <v>647</v>
      </c>
      <c r="D1646" s="68">
        <v>45687</v>
      </c>
      <c r="E1646" s="66">
        <f t="shared" si="29"/>
        <v>1</v>
      </c>
      <c r="F1646" s="66">
        <f t="shared" si="30"/>
        <v>2025</v>
      </c>
      <c r="G1646" s="67">
        <f t="shared" si="31"/>
        <v>45658</v>
      </c>
      <c r="H1646" s="26" t="s">
        <v>165</v>
      </c>
      <c r="I1646" s="66" t="s">
        <v>139</v>
      </c>
      <c r="J1646" s="69"/>
      <c r="K1646" s="69"/>
      <c r="L1646" s="69" t="s">
        <v>664</v>
      </c>
      <c r="M1646" s="69" t="s">
        <v>604</v>
      </c>
      <c r="N1646" s="71">
        <v>30.53</v>
      </c>
      <c r="O1646" s="74">
        <v>0</v>
      </c>
      <c r="P1646" s="175">
        <f t="shared" si="32"/>
        <v>516625.19000000006</v>
      </c>
    </row>
    <row r="1647" spans="1:16" ht="14.25" hidden="1" customHeight="1" outlineLevel="1">
      <c r="A1647" s="64" t="s">
        <v>122</v>
      </c>
      <c r="B1647" s="163" t="s">
        <v>1342</v>
      </c>
      <c r="C1647" s="174" t="s">
        <v>647</v>
      </c>
      <c r="D1647" s="68">
        <v>45687</v>
      </c>
      <c r="E1647" s="66">
        <f t="shared" si="29"/>
        <v>1</v>
      </c>
      <c r="F1647" s="66">
        <f t="shared" si="30"/>
        <v>2025</v>
      </c>
      <c r="G1647" s="67">
        <f t="shared" si="31"/>
        <v>45658</v>
      </c>
      <c r="H1647" s="26" t="s">
        <v>281</v>
      </c>
      <c r="I1647" s="66" t="s">
        <v>353</v>
      </c>
      <c r="J1647" s="69"/>
      <c r="K1647" s="69"/>
      <c r="L1647" s="69" t="s">
        <v>666</v>
      </c>
      <c r="M1647" s="69" t="s">
        <v>28</v>
      </c>
      <c r="N1647" s="71">
        <v>0</v>
      </c>
      <c r="O1647" s="74">
        <v>1564.56</v>
      </c>
      <c r="P1647" s="175">
        <f t="shared" si="32"/>
        <v>515060.63000000006</v>
      </c>
    </row>
    <row r="1648" spans="1:16" ht="14.25" hidden="1" customHeight="1" outlineLevel="1">
      <c r="A1648" s="64" t="s">
        <v>122</v>
      </c>
      <c r="B1648" s="163" t="s">
        <v>1342</v>
      </c>
      <c r="C1648" s="174" t="s">
        <v>647</v>
      </c>
      <c r="D1648" s="68">
        <v>45687</v>
      </c>
      <c r="E1648" s="66">
        <f t="shared" si="29"/>
        <v>1</v>
      </c>
      <c r="F1648" s="66">
        <f t="shared" si="30"/>
        <v>2025</v>
      </c>
      <c r="G1648" s="67">
        <f t="shared" si="31"/>
        <v>45658</v>
      </c>
      <c r="H1648" s="26" t="s">
        <v>281</v>
      </c>
      <c r="I1648" s="66" t="s">
        <v>353</v>
      </c>
      <c r="J1648" s="69"/>
      <c r="K1648" s="69"/>
      <c r="L1648" s="69" t="s">
        <v>666</v>
      </c>
      <c r="M1648" s="69" t="s">
        <v>28</v>
      </c>
      <c r="N1648" s="71">
        <v>0</v>
      </c>
      <c r="O1648" s="74">
        <v>362</v>
      </c>
      <c r="P1648" s="175">
        <f t="shared" si="32"/>
        <v>514698.63000000006</v>
      </c>
    </row>
    <row r="1649" spans="1:16" ht="14.25" hidden="1" customHeight="1" outlineLevel="1">
      <c r="A1649" s="64" t="s">
        <v>122</v>
      </c>
      <c r="B1649" s="163" t="s">
        <v>1342</v>
      </c>
      <c r="C1649" s="174" t="s">
        <v>647</v>
      </c>
      <c r="D1649" s="68">
        <v>45687</v>
      </c>
      <c r="E1649" s="66">
        <f t="shared" si="29"/>
        <v>1</v>
      </c>
      <c r="F1649" s="66">
        <f t="shared" si="30"/>
        <v>2025</v>
      </c>
      <c r="G1649" s="67">
        <f t="shared" si="31"/>
        <v>45658</v>
      </c>
      <c r="H1649" s="26" t="s">
        <v>475</v>
      </c>
      <c r="I1649" s="66" t="s">
        <v>680</v>
      </c>
      <c r="J1649" s="69"/>
      <c r="K1649" s="69"/>
      <c r="L1649" s="69" t="s">
        <v>666</v>
      </c>
      <c r="M1649" s="69" t="s">
        <v>28</v>
      </c>
      <c r="N1649" s="71">
        <v>0</v>
      </c>
      <c r="O1649" s="74">
        <v>282.62</v>
      </c>
      <c r="P1649" s="175">
        <f t="shared" si="32"/>
        <v>514416.01000000007</v>
      </c>
    </row>
    <row r="1650" spans="1:16" ht="14.25" hidden="1" customHeight="1" outlineLevel="1">
      <c r="A1650" s="64" t="s">
        <v>122</v>
      </c>
      <c r="B1650" s="163" t="s">
        <v>1342</v>
      </c>
      <c r="C1650" s="174" t="s">
        <v>647</v>
      </c>
      <c r="D1650" s="68">
        <v>45687</v>
      </c>
      <c r="E1650" s="66">
        <f t="shared" si="29"/>
        <v>1</v>
      </c>
      <c r="F1650" s="66">
        <f t="shared" si="30"/>
        <v>2025</v>
      </c>
      <c r="G1650" s="67">
        <f t="shared" si="31"/>
        <v>45658</v>
      </c>
      <c r="H1650" s="26" t="s">
        <v>475</v>
      </c>
      <c r="I1650" s="66" t="s">
        <v>1347</v>
      </c>
      <c r="J1650" s="69"/>
      <c r="K1650" s="69"/>
      <c r="L1650" s="69" t="s">
        <v>666</v>
      </c>
      <c r="M1650" s="69" t="s">
        <v>28</v>
      </c>
      <c r="N1650" s="71">
        <v>0</v>
      </c>
      <c r="O1650" s="74">
        <v>479.53</v>
      </c>
      <c r="P1650" s="175">
        <f t="shared" si="32"/>
        <v>513936.48000000004</v>
      </c>
    </row>
    <row r="1651" spans="1:16" ht="14.25" hidden="1" customHeight="1" outlineLevel="1">
      <c r="A1651" s="64" t="s">
        <v>122</v>
      </c>
      <c r="B1651" s="163" t="s">
        <v>1342</v>
      </c>
      <c r="C1651" s="174" t="s">
        <v>647</v>
      </c>
      <c r="D1651" s="68">
        <v>45687</v>
      </c>
      <c r="E1651" s="66">
        <f t="shared" si="29"/>
        <v>1</v>
      </c>
      <c r="F1651" s="66">
        <f t="shared" si="30"/>
        <v>2025</v>
      </c>
      <c r="G1651" s="67">
        <f t="shared" si="31"/>
        <v>45658</v>
      </c>
      <c r="H1651" s="26" t="s">
        <v>475</v>
      </c>
      <c r="I1651" s="66" t="s">
        <v>1348</v>
      </c>
      <c r="J1651" s="69"/>
      <c r="K1651" s="69"/>
      <c r="L1651" s="69" t="s">
        <v>666</v>
      </c>
      <c r="M1651" s="69" t="s">
        <v>28</v>
      </c>
      <c r="N1651" s="71">
        <v>0</v>
      </c>
      <c r="O1651" s="74">
        <v>2464.11</v>
      </c>
      <c r="P1651" s="175">
        <f t="shared" si="32"/>
        <v>511472.37000000005</v>
      </c>
    </row>
    <row r="1652" spans="1:16" ht="14.25" hidden="1" customHeight="1" outlineLevel="1">
      <c r="A1652" s="64" t="s">
        <v>122</v>
      </c>
      <c r="B1652" s="163" t="s">
        <v>1342</v>
      </c>
      <c r="C1652" s="174" t="s">
        <v>647</v>
      </c>
      <c r="D1652" s="68">
        <v>45687</v>
      </c>
      <c r="E1652" s="66">
        <f t="shared" si="29"/>
        <v>1</v>
      </c>
      <c r="F1652" s="66">
        <f t="shared" si="30"/>
        <v>2025</v>
      </c>
      <c r="G1652" s="67">
        <f t="shared" si="31"/>
        <v>45658</v>
      </c>
      <c r="H1652" s="26" t="s">
        <v>475</v>
      </c>
      <c r="I1652" s="66" t="s">
        <v>680</v>
      </c>
      <c r="J1652" s="69"/>
      <c r="K1652" s="69"/>
      <c r="L1652" s="69" t="s">
        <v>666</v>
      </c>
      <c r="M1652" s="69" t="s">
        <v>28</v>
      </c>
      <c r="N1652" s="71">
        <v>0</v>
      </c>
      <c r="O1652" s="74">
        <v>1397.6</v>
      </c>
      <c r="P1652" s="175">
        <f t="shared" si="32"/>
        <v>510074.77000000008</v>
      </c>
    </row>
    <row r="1653" spans="1:16" ht="14.25" hidden="1" customHeight="1" outlineLevel="1">
      <c r="A1653" s="64" t="s">
        <v>122</v>
      </c>
      <c r="B1653" s="163" t="s">
        <v>1342</v>
      </c>
      <c r="C1653" s="174" t="s">
        <v>647</v>
      </c>
      <c r="D1653" s="68">
        <v>45687</v>
      </c>
      <c r="E1653" s="66">
        <f t="shared" si="29"/>
        <v>1</v>
      </c>
      <c r="F1653" s="66">
        <f t="shared" si="30"/>
        <v>2025</v>
      </c>
      <c r="G1653" s="67">
        <f t="shared" si="31"/>
        <v>45658</v>
      </c>
      <c r="H1653" s="26" t="s">
        <v>475</v>
      </c>
      <c r="I1653" s="66" t="s">
        <v>680</v>
      </c>
      <c r="J1653" s="69"/>
      <c r="K1653" s="69"/>
      <c r="L1653" s="69" t="s">
        <v>666</v>
      </c>
      <c r="M1653" s="69" t="s">
        <v>28</v>
      </c>
      <c r="N1653" s="71">
        <v>0</v>
      </c>
      <c r="O1653" s="74">
        <v>3634.47</v>
      </c>
      <c r="P1653" s="175">
        <f t="shared" si="32"/>
        <v>506440.3000000001</v>
      </c>
    </row>
    <row r="1654" spans="1:16" ht="14.25" hidden="1" customHeight="1" outlineLevel="1">
      <c r="A1654" s="64" t="s">
        <v>122</v>
      </c>
      <c r="B1654" s="163" t="s">
        <v>1342</v>
      </c>
      <c r="C1654" s="174" t="s">
        <v>647</v>
      </c>
      <c r="D1654" s="68">
        <v>45687</v>
      </c>
      <c r="E1654" s="66">
        <f t="shared" si="29"/>
        <v>1</v>
      </c>
      <c r="F1654" s="66">
        <f t="shared" si="30"/>
        <v>2025</v>
      </c>
      <c r="G1654" s="67">
        <f t="shared" si="31"/>
        <v>45658</v>
      </c>
      <c r="H1654" s="26" t="s">
        <v>475</v>
      </c>
      <c r="I1654" s="66" t="s">
        <v>1349</v>
      </c>
      <c r="J1654" s="69"/>
      <c r="K1654" s="69"/>
      <c r="L1654" s="69" t="s">
        <v>666</v>
      </c>
      <c r="M1654" s="69" t="s">
        <v>28</v>
      </c>
      <c r="N1654" s="71">
        <v>0</v>
      </c>
      <c r="O1654" s="74">
        <v>481.64</v>
      </c>
      <c r="P1654" s="175">
        <f t="shared" si="32"/>
        <v>505958.66000000009</v>
      </c>
    </row>
    <row r="1655" spans="1:16" ht="14.25" hidden="1" customHeight="1" outlineLevel="1">
      <c r="A1655" s="64" t="s">
        <v>122</v>
      </c>
      <c r="B1655" s="163" t="s">
        <v>1342</v>
      </c>
      <c r="C1655" s="174" t="s">
        <v>647</v>
      </c>
      <c r="D1655" s="68">
        <v>45687</v>
      </c>
      <c r="E1655" s="66">
        <f t="shared" si="29"/>
        <v>1</v>
      </c>
      <c r="F1655" s="66">
        <f t="shared" si="30"/>
        <v>2025</v>
      </c>
      <c r="G1655" s="67">
        <f t="shared" si="31"/>
        <v>45658</v>
      </c>
      <c r="H1655" s="26" t="s">
        <v>475</v>
      </c>
      <c r="I1655" s="66" t="s">
        <v>680</v>
      </c>
      <c r="J1655" s="69"/>
      <c r="K1655" s="69"/>
      <c r="L1655" s="69" t="s">
        <v>666</v>
      </c>
      <c r="M1655" s="69" t="s">
        <v>28</v>
      </c>
      <c r="N1655" s="71">
        <v>0</v>
      </c>
      <c r="O1655" s="74">
        <v>1745.41</v>
      </c>
      <c r="P1655" s="175">
        <f t="shared" si="32"/>
        <v>504213.25000000012</v>
      </c>
    </row>
    <row r="1656" spans="1:16" ht="14.25" hidden="1" customHeight="1" outlineLevel="1">
      <c r="A1656" s="64" t="s">
        <v>122</v>
      </c>
      <c r="B1656" s="163" t="s">
        <v>1342</v>
      </c>
      <c r="C1656" s="174" t="s">
        <v>647</v>
      </c>
      <c r="D1656" s="68">
        <v>45687</v>
      </c>
      <c r="E1656" s="66">
        <f t="shared" si="29"/>
        <v>1</v>
      </c>
      <c r="F1656" s="66">
        <f t="shared" si="30"/>
        <v>2025</v>
      </c>
      <c r="G1656" s="67">
        <f t="shared" si="31"/>
        <v>45658</v>
      </c>
      <c r="H1656" s="26" t="s">
        <v>475</v>
      </c>
      <c r="I1656" s="66" t="s">
        <v>1350</v>
      </c>
      <c r="J1656" s="69">
        <v>389558</v>
      </c>
      <c r="K1656" s="69"/>
      <c r="L1656" s="69" t="s">
        <v>666</v>
      </c>
      <c r="M1656" s="69" t="s">
        <v>28</v>
      </c>
      <c r="N1656" s="71">
        <v>0</v>
      </c>
      <c r="O1656" s="74">
        <v>446.38</v>
      </c>
      <c r="P1656" s="175">
        <f t="shared" si="32"/>
        <v>503766.87000000011</v>
      </c>
    </row>
    <row r="1657" spans="1:16" ht="14.25" hidden="1" customHeight="1" outlineLevel="1">
      <c r="A1657" s="64" t="s">
        <v>122</v>
      </c>
      <c r="B1657" s="163" t="s">
        <v>1342</v>
      </c>
      <c r="C1657" s="174" t="s">
        <v>647</v>
      </c>
      <c r="D1657" s="68">
        <v>45687</v>
      </c>
      <c r="E1657" s="66">
        <f t="shared" si="29"/>
        <v>1</v>
      </c>
      <c r="F1657" s="66">
        <f t="shared" si="30"/>
        <v>2025</v>
      </c>
      <c r="G1657" s="67">
        <f t="shared" si="31"/>
        <v>45658</v>
      </c>
      <c r="H1657" s="26" t="s">
        <v>102</v>
      </c>
      <c r="I1657" s="66" t="s">
        <v>129</v>
      </c>
      <c r="J1657" s="69"/>
      <c r="K1657" s="69"/>
      <c r="L1657" s="69" t="s">
        <v>666</v>
      </c>
      <c r="M1657" s="69" t="s">
        <v>28</v>
      </c>
      <c r="N1657" s="71">
        <v>0</v>
      </c>
      <c r="O1657" s="74">
        <v>6.35</v>
      </c>
      <c r="P1657" s="175">
        <f t="shared" si="32"/>
        <v>503760.52000000014</v>
      </c>
    </row>
    <row r="1658" spans="1:16" ht="14.25" hidden="1" customHeight="1" outlineLevel="1">
      <c r="A1658" s="64" t="s">
        <v>122</v>
      </c>
      <c r="B1658" s="163" t="s">
        <v>1342</v>
      </c>
      <c r="C1658" s="174" t="s">
        <v>647</v>
      </c>
      <c r="D1658" s="68">
        <v>45687</v>
      </c>
      <c r="E1658" s="66">
        <f t="shared" si="29"/>
        <v>1</v>
      </c>
      <c r="F1658" s="66">
        <f t="shared" si="30"/>
        <v>2025</v>
      </c>
      <c r="G1658" s="67">
        <f t="shared" si="31"/>
        <v>45658</v>
      </c>
      <c r="H1658" s="26" t="s">
        <v>102</v>
      </c>
      <c r="I1658" s="66" t="s">
        <v>129</v>
      </c>
      <c r="J1658" s="69"/>
      <c r="K1658" s="69"/>
      <c r="L1658" s="69" t="s">
        <v>666</v>
      </c>
      <c r="M1658" s="69" t="s">
        <v>28</v>
      </c>
      <c r="N1658" s="71">
        <v>0</v>
      </c>
      <c r="O1658" s="74">
        <v>9</v>
      </c>
      <c r="P1658" s="175">
        <f t="shared" si="32"/>
        <v>503751.52000000014</v>
      </c>
    </row>
    <row r="1659" spans="1:16" ht="14.25" hidden="1" customHeight="1" outlineLevel="1">
      <c r="A1659" s="64" t="s">
        <v>122</v>
      </c>
      <c r="B1659" s="163" t="s">
        <v>1342</v>
      </c>
      <c r="C1659" s="174" t="s">
        <v>647</v>
      </c>
      <c r="D1659" s="68">
        <v>45687</v>
      </c>
      <c r="E1659" s="66">
        <f t="shared" si="29"/>
        <v>1</v>
      </c>
      <c r="F1659" s="66">
        <f t="shared" si="30"/>
        <v>2025</v>
      </c>
      <c r="G1659" s="67">
        <f t="shared" si="31"/>
        <v>45658</v>
      </c>
      <c r="H1659" s="26" t="s">
        <v>102</v>
      </c>
      <c r="I1659" s="66" t="s">
        <v>129</v>
      </c>
      <c r="J1659" s="69"/>
      <c r="K1659" s="69"/>
      <c r="L1659" s="69" t="s">
        <v>666</v>
      </c>
      <c r="M1659" s="69" t="s">
        <v>28</v>
      </c>
      <c r="N1659" s="71">
        <v>0</v>
      </c>
      <c r="O1659" s="74">
        <v>9</v>
      </c>
      <c r="P1659" s="175">
        <f t="shared" si="32"/>
        <v>503742.52000000014</v>
      </c>
    </row>
    <row r="1660" spans="1:16" ht="14.25" hidden="1" customHeight="1" outlineLevel="1">
      <c r="A1660" s="64" t="s">
        <v>122</v>
      </c>
      <c r="B1660" s="163" t="s">
        <v>1342</v>
      </c>
      <c r="C1660" s="174" t="s">
        <v>647</v>
      </c>
      <c r="D1660" s="68">
        <v>45687</v>
      </c>
      <c r="E1660" s="66">
        <f t="shared" si="29"/>
        <v>1</v>
      </c>
      <c r="F1660" s="66">
        <f t="shared" si="30"/>
        <v>2025</v>
      </c>
      <c r="G1660" s="67">
        <f t="shared" si="31"/>
        <v>45658</v>
      </c>
      <c r="H1660" s="26" t="s">
        <v>102</v>
      </c>
      <c r="I1660" s="66" t="s">
        <v>129</v>
      </c>
      <c r="J1660" s="69"/>
      <c r="K1660" s="69"/>
      <c r="L1660" s="69" t="s">
        <v>666</v>
      </c>
      <c r="M1660" s="69" t="s">
        <v>28</v>
      </c>
      <c r="N1660" s="71">
        <v>0</v>
      </c>
      <c r="O1660" s="74">
        <v>9</v>
      </c>
      <c r="P1660" s="175">
        <f t="shared" si="32"/>
        <v>503733.52000000014</v>
      </c>
    </row>
    <row r="1661" spans="1:16" ht="14.25" hidden="1" customHeight="1" outlineLevel="1">
      <c r="A1661" s="64" t="s">
        <v>122</v>
      </c>
      <c r="B1661" s="163" t="s">
        <v>1342</v>
      </c>
      <c r="C1661" s="174" t="s">
        <v>647</v>
      </c>
      <c r="D1661" s="68">
        <v>45687</v>
      </c>
      <c r="E1661" s="66">
        <f t="shared" si="29"/>
        <v>1</v>
      </c>
      <c r="F1661" s="66">
        <f t="shared" si="30"/>
        <v>2025</v>
      </c>
      <c r="G1661" s="67">
        <f t="shared" si="31"/>
        <v>45658</v>
      </c>
      <c r="H1661" s="26" t="s">
        <v>102</v>
      </c>
      <c r="I1661" s="66" t="s">
        <v>129</v>
      </c>
      <c r="J1661" s="69"/>
      <c r="K1661" s="69"/>
      <c r="L1661" s="69" t="s">
        <v>666</v>
      </c>
      <c r="M1661" s="69" t="s">
        <v>28</v>
      </c>
      <c r="N1661" s="71">
        <v>0</v>
      </c>
      <c r="O1661" s="74">
        <v>9</v>
      </c>
      <c r="P1661" s="175">
        <f t="shared" si="32"/>
        <v>503724.52000000014</v>
      </c>
    </row>
    <row r="1662" spans="1:16" ht="14.25" hidden="1" customHeight="1" outlineLevel="1">
      <c r="A1662" s="64" t="s">
        <v>122</v>
      </c>
      <c r="B1662" s="163" t="s">
        <v>1342</v>
      </c>
      <c r="C1662" s="174" t="s">
        <v>647</v>
      </c>
      <c r="D1662" s="68">
        <v>45687</v>
      </c>
      <c r="E1662" s="66">
        <f t="shared" si="29"/>
        <v>1</v>
      </c>
      <c r="F1662" s="66">
        <f t="shared" si="30"/>
        <v>2025</v>
      </c>
      <c r="G1662" s="67">
        <f t="shared" si="31"/>
        <v>45658</v>
      </c>
      <c r="H1662" s="26" t="s">
        <v>102</v>
      </c>
      <c r="I1662" s="66" t="s">
        <v>129</v>
      </c>
      <c r="J1662" s="69"/>
      <c r="K1662" s="69"/>
      <c r="L1662" s="69" t="s">
        <v>666</v>
      </c>
      <c r="M1662" s="69" t="s">
        <v>28</v>
      </c>
      <c r="N1662" s="71">
        <v>0</v>
      </c>
      <c r="O1662" s="74">
        <v>9</v>
      </c>
      <c r="P1662" s="175">
        <f t="shared" si="32"/>
        <v>503715.52000000014</v>
      </c>
    </row>
    <row r="1663" spans="1:16" ht="14.25" hidden="1" customHeight="1" outlineLevel="1">
      <c r="A1663" s="64" t="s">
        <v>122</v>
      </c>
      <c r="B1663" s="163" t="s">
        <v>1342</v>
      </c>
      <c r="C1663" s="174" t="s">
        <v>647</v>
      </c>
      <c r="D1663" s="68">
        <v>45687</v>
      </c>
      <c r="E1663" s="66">
        <f t="shared" si="29"/>
        <v>1</v>
      </c>
      <c r="F1663" s="66">
        <f t="shared" si="30"/>
        <v>2025</v>
      </c>
      <c r="G1663" s="67">
        <f t="shared" si="31"/>
        <v>45658</v>
      </c>
      <c r="H1663" s="26" t="s">
        <v>43</v>
      </c>
      <c r="I1663" s="66" t="s">
        <v>255</v>
      </c>
      <c r="J1663" s="69"/>
      <c r="K1663" s="69"/>
      <c r="L1663" s="69" t="s">
        <v>666</v>
      </c>
      <c r="M1663" s="69" t="s">
        <v>28</v>
      </c>
      <c r="N1663" s="71">
        <v>0</v>
      </c>
      <c r="O1663" s="74">
        <v>756.75</v>
      </c>
      <c r="P1663" s="175">
        <f t="shared" si="32"/>
        <v>502958.77000000014</v>
      </c>
    </row>
    <row r="1664" spans="1:16" ht="14.25" hidden="1" customHeight="1" outlineLevel="1">
      <c r="A1664" s="64" t="s">
        <v>122</v>
      </c>
      <c r="B1664" s="163" t="s">
        <v>1342</v>
      </c>
      <c r="C1664" s="174" t="s">
        <v>647</v>
      </c>
      <c r="D1664" s="68">
        <v>45687</v>
      </c>
      <c r="E1664" s="66">
        <f t="shared" si="29"/>
        <v>1</v>
      </c>
      <c r="F1664" s="66">
        <f t="shared" si="30"/>
        <v>2025</v>
      </c>
      <c r="G1664" s="67">
        <f t="shared" si="31"/>
        <v>45658</v>
      </c>
      <c r="H1664" s="26" t="s">
        <v>43</v>
      </c>
      <c r="I1664" s="66" t="s">
        <v>257</v>
      </c>
      <c r="J1664" s="69"/>
      <c r="K1664" s="69"/>
      <c r="L1664" s="69" t="s">
        <v>666</v>
      </c>
      <c r="M1664" s="69" t="s">
        <v>28</v>
      </c>
      <c r="N1664" s="71">
        <v>0</v>
      </c>
      <c r="O1664" s="74">
        <v>346.09</v>
      </c>
      <c r="P1664" s="175">
        <f t="shared" si="32"/>
        <v>502612.68000000011</v>
      </c>
    </row>
    <row r="1665" spans="1:16" ht="14.25" hidden="1" customHeight="1" outlineLevel="1">
      <c r="A1665" s="64" t="s">
        <v>122</v>
      </c>
      <c r="B1665" s="163" t="s">
        <v>1342</v>
      </c>
      <c r="C1665" s="174" t="s">
        <v>647</v>
      </c>
      <c r="D1665" s="68">
        <v>45687</v>
      </c>
      <c r="E1665" s="66">
        <f t="shared" si="29"/>
        <v>1</v>
      </c>
      <c r="F1665" s="66">
        <f t="shared" si="30"/>
        <v>2025</v>
      </c>
      <c r="G1665" s="67">
        <f t="shared" si="31"/>
        <v>45658</v>
      </c>
      <c r="H1665" s="26" t="s">
        <v>43</v>
      </c>
      <c r="I1665" s="66" t="s">
        <v>1351</v>
      </c>
      <c r="J1665" s="69"/>
      <c r="K1665" s="69"/>
      <c r="L1665" s="69" t="s">
        <v>666</v>
      </c>
      <c r="M1665" s="69" t="s">
        <v>28</v>
      </c>
      <c r="N1665" s="71">
        <v>0</v>
      </c>
      <c r="O1665" s="74">
        <v>4061.79</v>
      </c>
      <c r="P1665" s="175">
        <f t="shared" si="32"/>
        <v>498550.89000000013</v>
      </c>
    </row>
    <row r="1666" spans="1:16" ht="14.25" hidden="1" customHeight="1" outlineLevel="1">
      <c r="A1666" s="64" t="s">
        <v>122</v>
      </c>
      <c r="B1666" s="163" t="s">
        <v>1342</v>
      </c>
      <c r="C1666" s="174" t="s">
        <v>647</v>
      </c>
      <c r="D1666" s="68">
        <v>45687</v>
      </c>
      <c r="E1666" s="66">
        <f t="shared" si="29"/>
        <v>1</v>
      </c>
      <c r="F1666" s="66">
        <f t="shared" si="30"/>
        <v>2025</v>
      </c>
      <c r="G1666" s="67">
        <f t="shared" si="31"/>
        <v>45658</v>
      </c>
      <c r="H1666" s="26" t="s">
        <v>43</v>
      </c>
      <c r="I1666" s="66" t="s">
        <v>1352</v>
      </c>
      <c r="J1666" s="69"/>
      <c r="K1666" s="69"/>
      <c r="L1666" s="69" t="s">
        <v>666</v>
      </c>
      <c r="M1666" s="69" t="s">
        <v>28</v>
      </c>
      <c r="N1666" s="71">
        <v>0</v>
      </c>
      <c r="O1666" s="74">
        <v>766.63</v>
      </c>
      <c r="P1666" s="175">
        <f t="shared" si="32"/>
        <v>497784.26000000013</v>
      </c>
    </row>
    <row r="1667" spans="1:16" ht="14.25" hidden="1" customHeight="1" outlineLevel="1">
      <c r="A1667" s="64" t="s">
        <v>122</v>
      </c>
      <c r="B1667" s="163" t="s">
        <v>1342</v>
      </c>
      <c r="C1667" s="174" t="s">
        <v>647</v>
      </c>
      <c r="D1667" s="68">
        <v>45687</v>
      </c>
      <c r="E1667" s="66">
        <f t="shared" si="29"/>
        <v>1</v>
      </c>
      <c r="F1667" s="66">
        <f t="shared" si="30"/>
        <v>2025</v>
      </c>
      <c r="G1667" s="67">
        <f t="shared" si="31"/>
        <v>45658</v>
      </c>
      <c r="H1667" s="26" t="s">
        <v>43</v>
      </c>
      <c r="I1667" s="66" t="s">
        <v>1353</v>
      </c>
      <c r="J1667" s="69"/>
      <c r="K1667" s="69"/>
      <c r="L1667" s="69" t="s">
        <v>666</v>
      </c>
      <c r="M1667" s="69" t="s">
        <v>28</v>
      </c>
      <c r="N1667" s="71">
        <v>0</v>
      </c>
      <c r="O1667" s="74">
        <v>1819.21</v>
      </c>
      <c r="P1667" s="175">
        <f t="shared" si="32"/>
        <v>495965.0500000001</v>
      </c>
    </row>
    <row r="1668" spans="1:16" ht="14.25" hidden="1" customHeight="1" outlineLevel="1">
      <c r="A1668" s="64" t="s">
        <v>122</v>
      </c>
      <c r="B1668" s="163" t="s">
        <v>1342</v>
      </c>
      <c r="C1668" s="174" t="s">
        <v>647</v>
      </c>
      <c r="D1668" s="68">
        <v>45687</v>
      </c>
      <c r="E1668" s="66">
        <f t="shared" si="29"/>
        <v>1</v>
      </c>
      <c r="F1668" s="66">
        <f t="shared" si="30"/>
        <v>2025</v>
      </c>
      <c r="G1668" s="67">
        <f t="shared" si="31"/>
        <v>45658</v>
      </c>
      <c r="H1668" s="26" t="s">
        <v>43</v>
      </c>
      <c r="I1668" s="66" t="s">
        <v>259</v>
      </c>
      <c r="J1668" s="69"/>
      <c r="K1668" s="69"/>
      <c r="L1668" s="69" t="s">
        <v>666</v>
      </c>
      <c r="M1668" s="69" t="s">
        <v>28</v>
      </c>
      <c r="N1668" s="71">
        <v>0</v>
      </c>
      <c r="O1668" s="74">
        <v>2812.1</v>
      </c>
      <c r="P1668" s="175">
        <f t="shared" si="32"/>
        <v>493152.95000000013</v>
      </c>
    </row>
    <row r="1669" spans="1:16" ht="14.25" hidden="1" customHeight="1" outlineLevel="1">
      <c r="A1669" s="64" t="s">
        <v>122</v>
      </c>
      <c r="B1669" s="163" t="s">
        <v>1342</v>
      </c>
      <c r="C1669" s="174" t="s">
        <v>647</v>
      </c>
      <c r="D1669" s="68">
        <v>45687</v>
      </c>
      <c r="E1669" s="66">
        <f t="shared" si="29"/>
        <v>1</v>
      </c>
      <c r="F1669" s="66">
        <f t="shared" si="30"/>
        <v>2025</v>
      </c>
      <c r="G1669" s="67">
        <f t="shared" si="31"/>
        <v>45658</v>
      </c>
      <c r="H1669" s="26" t="s">
        <v>43</v>
      </c>
      <c r="I1669" s="66" t="s">
        <v>260</v>
      </c>
      <c r="J1669" s="69"/>
      <c r="K1669" s="69"/>
      <c r="L1669" s="69" t="s">
        <v>666</v>
      </c>
      <c r="M1669" s="69" t="s">
        <v>28</v>
      </c>
      <c r="N1669" s="71">
        <v>0</v>
      </c>
      <c r="O1669" s="74">
        <v>811.83</v>
      </c>
      <c r="P1669" s="175">
        <f t="shared" si="32"/>
        <v>492341.12000000011</v>
      </c>
    </row>
    <row r="1670" spans="1:16" ht="14.25" hidden="1" customHeight="1" outlineLevel="1">
      <c r="A1670" s="64" t="s">
        <v>122</v>
      </c>
      <c r="B1670" s="163" t="s">
        <v>1342</v>
      </c>
      <c r="C1670" s="174" t="s">
        <v>647</v>
      </c>
      <c r="D1670" s="68">
        <v>45687</v>
      </c>
      <c r="E1670" s="66">
        <f t="shared" si="29"/>
        <v>1</v>
      </c>
      <c r="F1670" s="66">
        <f t="shared" si="30"/>
        <v>2025</v>
      </c>
      <c r="G1670" s="67">
        <f t="shared" si="31"/>
        <v>45658</v>
      </c>
      <c r="H1670" s="26" t="s">
        <v>43</v>
      </c>
      <c r="I1670" s="66" t="s">
        <v>1354</v>
      </c>
      <c r="J1670" s="69"/>
      <c r="K1670" s="69"/>
      <c r="L1670" s="69" t="s">
        <v>666</v>
      </c>
      <c r="M1670" s="69" t="s">
        <v>28</v>
      </c>
      <c r="N1670" s="71">
        <v>0</v>
      </c>
      <c r="O1670" s="74">
        <v>766.63</v>
      </c>
      <c r="P1670" s="175">
        <f t="shared" si="32"/>
        <v>491574.49000000011</v>
      </c>
    </row>
    <row r="1671" spans="1:16" ht="14.25" hidden="1" customHeight="1" outlineLevel="1">
      <c r="A1671" s="64" t="s">
        <v>122</v>
      </c>
      <c r="B1671" s="163" t="s">
        <v>1342</v>
      </c>
      <c r="C1671" s="174" t="s">
        <v>647</v>
      </c>
      <c r="D1671" s="68">
        <v>45687</v>
      </c>
      <c r="E1671" s="66">
        <f t="shared" si="29"/>
        <v>1</v>
      </c>
      <c r="F1671" s="66">
        <f t="shared" si="30"/>
        <v>2025</v>
      </c>
      <c r="G1671" s="67">
        <f t="shared" si="31"/>
        <v>45658</v>
      </c>
      <c r="H1671" s="26" t="s">
        <v>43</v>
      </c>
      <c r="I1671" s="66" t="s">
        <v>261</v>
      </c>
      <c r="J1671" s="69"/>
      <c r="K1671" s="69"/>
      <c r="L1671" s="69" t="s">
        <v>666</v>
      </c>
      <c r="M1671" s="69" t="s">
        <v>28</v>
      </c>
      <c r="N1671" s="71">
        <v>0</v>
      </c>
      <c r="O1671" s="74">
        <v>456.6</v>
      </c>
      <c r="P1671" s="175">
        <f t="shared" si="32"/>
        <v>491117.89000000013</v>
      </c>
    </row>
    <row r="1672" spans="1:16" ht="14.25" hidden="1" customHeight="1" outlineLevel="1">
      <c r="A1672" s="64" t="s">
        <v>122</v>
      </c>
      <c r="B1672" s="163" t="s">
        <v>1342</v>
      </c>
      <c r="C1672" s="174" t="s">
        <v>647</v>
      </c>
      <c r="D1672" s="68">
        <v>45687</v>
      </c>
      <c r="E1672" s="66">
        <f t="shared" si="29"/>
        <v>1</v>
      </c>
      <c r="F1672" s="66">
        <f t="shared" si="30"/>
        <v>2025</v>
      </c>
      <c r="G1672" s="67">
        <f t="shared" si="31"/>
        <v>45658</v>
      </c>
      <c r="H1672" s="26" t="s">
        <v>43</v>
      </c>
      <c r="I1672" s="66" t="s">
        <v>262</v>
      </c>
      <c r="J1672" s="69"/>
      <c r="K1672" s="69"/>
      <c r="L1672" s="69" t="s">
        <v>666</v>
      </c>
      <c r="M1672" s="69" t="s">
        <v>28</v>
      </c>
      <c r="N1672" s="71">
        <v>0</v>
      </c>
      <c r="O1672" s="74">
        <v>705.92</v>
      </c>
      <c r="P1672" s="175">
        <f t="shared" si="32"/>
        <v>490411.97000000015</v>
      </c>
    </row>
    <row r="1673" spans="1:16" ht="14.25" hidden="1" customHeight="1" outlineLevel="1">
      <c r="A1673" s="64" t="s">
        <v>122</v>
      </c>
      <c r="B1673" s="163" t="s">
        <v>1342</v>
      </c>
      <c r="C1673" s="174" t="s">
        <v>647</v>
      </c>
      <c r="D1673" s="68">
        <v>45687</v>
      </c>
      <c r="E1673" s="66">
        <f t="shared" si="29"/>
        <v>1</v>
      </c>
      <c r="F1673" s="66">
        <f t="shared" si="30"/>
        <v>2025</v>
      </c>
      <c r="G1673" s="67">
        <f t="shared" si="31"/>
        <v>45658</v>
      </c>
      <c r="H1673" s="26" t="s">
        <v>43</v>
      </c>
      <c r="I1673" s="66" t="s">
        <v>263</v>
      </c>
      <c r="J1673" s="69"/>
      <c r="K1673" s="69"/>
      <c r="L1673" s="69" t="s">
        <v>666</v>
      </c>
      <c r="M1673" s="69" t="s">
        <v>28</v>
      </c>
      <c r="N1673" s="71">
        <v>0</v>
      </c>
      <c r="O1673" s="74">
        <v>379.29</v>
      </c>
      <c r="P1673" s="175">
        <f t="shared" si="32"/>
        <v>490032.68000000017</v>
      </c>
    </row>
    <row r="1674" spans="1:16" ht="14.25" hidden="1" customHeight="1" outlineLevel="1">
      <c r="A1674" s="64" t="s">
        <v>122</v>
      </c>
      <c r="B1674" s="163" t="s">
        <v>1342</v>
      </c>
      <c r="C1674" s="174" t="s">
        <v>647</v>
      </c>
      <c r="D1674" s="68">
        <v>45687</v>
      </c>
      <c r="E1674" s="66">
        <f t="shared" si="29"/>
        <v>1</v>
      </c>
      <c r="F1674" s="66">
        <f t="shared" si="30"/>
        <v>2025</v>
      </c>
      <c r="G1674" s="67">
        <f t="shared" si="31"/>
        <v>45658</v>
      </c>
      <c r="H1674" s="26" t="s">
        <v>43</v>
      </c>
      <c r="I1674" s="66" t="s">
        <v>264</v>
      </c>
      <c r="J1674" s="69"/>
      <c r="K1674" s="69"/>
      <c r="L1674" s="69" t="s">
        <v>666</v>
      </c>
      <c r="M1674" s="69" t="s">
        <v>28</v>
      </c>
      <c r="N1674" s="71">
        <v>0</v>
      </c>
      <c r="O1674" s="74">
        <v>1352.5</v>
      </c>
      <c r="P1674" s="175">
        <f t="shared" si="32"/>
        <v>488680.18000000017</v>
      </c>
    </row>
    <row r="1675" spans="1:16" ht="14.25" hidden="1" customHeight="1" outlineLevel="1">
      <c r="A1675" s="64" t="s">
        <v>122</v>
      </c>
      <c r="B1675" s="163" t="s">
        <v>1342</v>
      </c>
      <c r="C1675" s="174" t="s">
        <v>647</v>
      </c>
      <c r="D1675" s="68">
        <v>45687</v>
      </c>
      <c r="E1675" s="66">
        <f t="shared" si="29"/>
        <v>1</v>
      </c>
      <c r="F1675" s="66">
        <f t="shared" si="30"/>
        <v>2025</v>
      </c>
      <c r="G1675" s="67">
        <f t="shared" si="31"/>
        <v>45658</v>
      </c>
      <c r="H1675" s="26" t="s">
        <v>43</v>
      </c>
      <c r="I1675" s="66" t="s">
        <v>265</v>
      </c>
      <c r="J1675" s="69"/>
      <c r="K1675" s="69"/>
      <c r="L1675" s="69" t="s">
        <v>666</v>
      </c>
      <c r="M1675" s="69" t="s">
        <v>28</v>
      </c>
      <c r="N1675" s="71">
        <v>0</v>
      </c>
      <c r="O1675" s="74">
        <v>1844.32</v>
      </c>
      <c r="P1675" s="175">
        <f t="shared" si="32"/>
        <v>486835.86000000016</v>
      </c>
    </row>
    <row r="1676" spans="1:16" ht="14.25" hidden="1" customHeight="1" outlineLevel="1">
      <c r="A1676" s="64" t="s">
        <v>122</v>
      </c>
      <c r="B1676" s="163" t="s">
        <v>1342</v>
      </c>
      <c r="C1676" s="174" t="s">
        <v>647</v>
      </c>
      <c r="D1676" s="68">
        <v>45687</v>
      </c>
      <c r="E1676" s="66">
        <f t="shared" si="29"/>
        <v>1</v>
      </c>
      <c r="F1676" s="66">
        <f t="shared" si="30"/>
        <v>2025</v>
      </c>
      <c r="G1676" s="67">
        <f t="shared" si="31"/>
        <v>45658</v>
      </c>
      <c r="H1676" s="26" t="s">
        <v>43</v>
      </c>
      <c r="I1676" s="66" t="s">
        <v>266</v>
      </c>
      <c r="J1676" s="69"/>
      <c r="K1676" s="69"/>
      <c r="L1676" s="69" t="s">
        <v>666</v>
      </c>
      <c r="M1676" s="69" t="s">
        <v>28</v>
      </c>
      <c r="N1676" s="71">
        <v>0</v>
      </c>
      <c r="O1676" s="74">
        <v>766.63</v>
      </c>
      <c r="P1676" s="175">
        <f t="shared" si="32"/>
        <v>486069.23000000016</v>
      </c>
    </row>
    <row r="1677" spans="1:16" ht="14.25" hidden="1" customHeight="1" outlineLevel="1">
      <c r="A1677" s="64" t="s">
        <v>122</v>
      </c>
      <c r="B1677" s="163" t="s">
        <v>1342</v>
      </c>
      <c r="C1677" s="174" t="s">
        <v>647</v>
      </c>
      <c r="D1677" s="68">
        <v>45687</v>
      </c>
      <c r="E1677" s="66">
        <f t="shared" si="29"/>
        <v>1</v>
      </c>
      <c r="F1677" s="66">
        <f t="shared" si="30"/>
        <v>2025</v>
      </c>
      <c r="G1677" s="67">
        <f t="shared" si="31"/>
        <v>45658</v>
      </c>
      <c r="H1677" s="26" t="s">
        <v>43</v>
      </c>
      <c r="I1677" s="66" t="s">
        <v>267</v>
      </c>
      <c r="J1677" s="69"/>
      <c r="K1677" s="69"/>
      <c r="L1677" s="69" t="s">
        <v>666</v>
      </c>
      <c r="M1677" s="69" t="s">
        <v>28</v>
      </c>
      <c r="N1677" s="71">
        <v>0</v>
      </c>
      <c r="O1677" s="74">
        <v>333.71</v>
      </c>
      <c r="P1677" s="175">
        <f t="shared" si="32"/>
        <v>485735.52000000014</v>
      </c>
    </row>
    <row r="1678" spans="1:16" ht="14.25" hidden="1" customHeight="1" outlineLevel="1">
      <c r="A1678" s="64" t="s">
        <v>122</v>
      </c>
      <c r="B1678" s="163" t="s">
        <v>1342</v>
      </c>
      <c r="C1678" s="174" t="s">
        <v>647</v>
      </c>
      <c r="D1678" s="68">
        <v>45687</v>
      </c>
      <c r="E1678" s="66">
        <f t="shared" si="29"/>
        <v>1</v>
      </c>
      <c r="F1678" s="66">
        <f t="shared" si="30"/>
        <v>2025</v>
      </c>
      <c r="G1678" s="67">
        <f t="shared" si="31"/>
        <v>45658</v>
      </c>
      <c r="H1678" s="26" t="s">
        <v>43</v>
      </c>
      <c r="I1678" s="66" t="s">
        <v>268</v>
      </c>
      <c r="J1678" s="69"/>
      <c r="K1678" s="69"/>
      <c r="L1678" s="69" t="s">
        <v>666</v>
      </c>
      <c r="M1678" s="69" t="s">
        <v>28</v>
      </c>
      <c r="N1678" s="71">
        <v>0</v>
      </c>
      <c r="O1678" s="74">
        <v>1599.64</v>
      </c>
      <c r="P1678" s="175">
        <f t="shared" si="32"/>
        <v>484135.88000000012</v>
      </c>
    </row>
    <row r="1679" spans="1:16" ht="14.25" hidden="1" customHeight="1" outlineLevel="1">
      <c r="A1679" s="64" t="s">
        <v>122</v>
      </c>
      <c r="B1679" s="163" t="s">
        <v>1342</v>
      </c>
      <c r="C1679" s="174" t="s">
        <v>647</v>
      </c>
      <c r="D1679" s="68">
        <v>45687</v>
      </c>
      <c r="E1679" s="66">
        <f t="shared" si="29"/>
        <v>1</v>
      </c>
      <c r="F1679" s="66">
        <f t="shared" si="30"/>
        <v>2025</v>
      </c>
      <c r="G1679" s="67">
        <f t="shared" si="31"/>
        <v>45658</v>
      </c>
      <c r="H1679" s="26" t="s">
        <v>43</v>
      </c>
      <c r="I1679" s="66" t="s">
        <v>1355</v>
      </c>
      <c r="J1679" s="69"/>
      <c r="K1679" s="69"/>
      <c r="L1679" s="69" t="s">
        <v>666</v>
      </c>
      <c r="M1679" s="69" t="s">
        <v>28</v>
      </c>
      <c r="N1679" s="71">
        <v>0</v>
      </c>
      <c r="O1679" s="74">
        <v>2247.63</v>
      </c>
      <c r="P1679" s="175">
        <f t="shared" si="32"/>
        <v>481888.25000000012</v>
      </c>
    </row>
    <row r="1680" spans="1:16" ht="14.25" hidden="1" customHeight="1" outlineLevel="1">
      <c r="A1680" s="64" t="s">
        <v>122</v>
      </c>
      <c r="B1680" s="163" t="s">
        <v>1342</v>
      </c>
      <c r="C1680" s="174" t="s">
        <v>647</v>
      </c>
      <c r="D1680" s="68">
        <v>45687</v>
      </c>
      <c r="E1680" s="66">
        <f t="shared" si="29"/>
        <v>1</v>
      </c>
      <c r="F1680" s="66">
        <f t="shared" si="30"/>
        <v>2025</v>
      </c>
      <c r="G1680" s="67">
        <f t="shared" si="31"/>
        <v>45658</v>
      </c>
      <c r="H1680" s="26" t="s">
        <v>43</v>
      </c>
      <c r="I1680" s="66" t="s">
        <v>270</v>
      </c>
      <c r="J1680" s="69"/>
      <c r="K1680" s="69"/>
      <c r="L1680" s="69" t="s">
        <v>666</v>
      </c>
      <c r="M1680" s="69" t="s">
        <v>28</v>
      </c>
      <c r="N1680" s="71">
        <v>0</v>
      </c>
      <c r="O1680" s="74">
        <v>478.27</v>
      </c>
      <c r="P1680" s="175">
        <f t="shared" si="32"/>
        <v>481409.9800000001</v>
      </c>
    </row>
    <row r="1681" spans="1:16" ht="14.25" hidden="1" customHeight="1" outlineLevel="1">
      <c r="A1681" s="64" t="s">
        <v>122</v>
      </c>
      <c r="B1681" s="163" t="s">
        <v>1342</v>
      </c>
      <c r="C1681" s="174" t="s">
        <v>647</v>
      </c>
      <c r="D1681" s="68">
        <v>45687</v>
      </c>
      <c r="E1681" s="66">
        <f t="shared" si="29"/>
        <v>1</v>
      </c>
      <c r="F1681" s="66">
        <f t="shared" si="30"/>
        <v>2025</v>
      </c>
      <c r="G1681" s="67">
        <f t="shared" si="31"/>
        <v>45658</v>
      </c>
      <c r="H1681" s="26" t="s">
        <v>43</v>
      </c>
      <c r="I1681" s="66" t="s">
        <v>1356</v>
      </c>
      <c r="J1681" s="69"/>
      <c r="K1681" s="69"/>
      <c r="L1681" s="69" t="s">
        <v>666</v>
      </c>
      <c r="M1681" s="69" t="s">
        <v>28</v>
      </c>
      <c r="N1681" s="71">
        <v>0</v>
      </c>
      <c r="O1681" s="74">
        <v>369.55</v>
      </c>
      <c r="P1681" s="175">
        <f t="shared" si="32"/>
        <v>481040.43000000011</v>
      </c>
    </row>
    <row r="1682" spans="1:16" ht="14.25" hidden="1" customHeight="1" outlineLevel="1">
      <c r="A1682" s="64" t="s">
        <v>122</v>
      </c>
      <c r="B1682" s="163" t="s">
        <v>1342</v>
      </c>
      <c r="C1682" s="174" t="s">
        <v>647</v>
      </c>
      <c r="D1682" s="68">
        <v>45687</v>
      </c>
      <c r="E1682" s="66">
        <f t="shared" si="29"/>
        <v>1</v>
      </c>
      <c r="F1682" s="66">
        <f t="shared" si="30"/>
        <v>2025</v>
      </c>
      <c r="G1682" s="67">
        <f t="shared" si="31"/>
        <v>45658</v>
      </c>
      <c r="H1682" s="26" t="s">
        <v>165</v>
      </c>
      <c r="I1682" s="66" t="s">
        <v>139</v>
      </c>
      <c r="J1682" s="69"/>
      <c r="K1682" s="69"/>
      <c r="L1682" s="69" t="s">
        <v>664</v>
      </c>
      <c r="M1682" s="69" t="s">
        <v>604</v>
      </c>
      <c r="N1682" s="71">
        <v>30.53</v>
      </c>
      <c r="O1682" s="74">
        <v>0</v>
      </c>
      <c r="P1682" s="175">
        <f t="shared" si="32"/>
        <v>481070.96000000014</v>
      </c>
    </row>
    <row r="1683" spans="1:16" ht="14.25" hidden="1" customHeight="1" outlineLevel="1">
      <c r="A1683" s="64" t="s">
        <v>122</v>
      </c>
      <c r="B1683" s="163" t="s">
        <v>1342</v>
      </c>
      <c r="C1683" s="174" t="s">
        <v>647</v>
      </c>
      <c r="D1683" s="68">
        <v>45688</v>
      </c>
      <c r="E1683" s="66">
        <f t="shared" si="29"/>
        <v>1</v>
      </c>
      <c r="F1683" s="66">
        <f t="shared" si="30"/>
        <v>2025</v>
      </c>
      <c r="G1683" s="67">
        <f t="shared" si="31"/>
        <v>45658</v>
      </c>
      <c r="H1683" s="26" t="s">
        <v>138</v>
      </c>
      <c r="I1683" s="66" t="s">
        <v>1357</v>
      </c>
      <c r="J1683" s="69"/>
      <c r="K1683" s="69"/>
      <c r="L1683" s="69" t="s">
        <v>664</v>
      </c>
      <c r="M1683" s="69" t="s">
        <v>604</v>
      </c>
      <c r="N1683" s="71">
        <v>1</v>
      </c>
      <c r="O1683" s="74">
        <v>0</v>
      </c>
      <c r="P1683" s="175">
        <f t="shared" si="32"/>
        <v>481071.96000000014</v>
      </c>
    </row>
    <row r="1684" spans="1:16" ht="14.25" hidden="1" customHeight="1" outlineLevel="1">
      <c r="A1684" s="64" t="s">
        <v>122</v>
      </c>
      <c r="B1684" s="163" t="s">
        <v>1342</v>
      </c>
      <c r="C1684" s="174" t="s">
        <v>647</v>
      </c>
      <c r="D1684" s="68">
        <v>45688</v>
      </c>
      <c r="E1684" s="66">
        <f t="shared" si="29"/>
        <v>1</v>
      </c>
      <c r="F1684" s="66">
        <f t="shared" si="30"/>
        <v>2025</v>
      </c>
      <c r="G1684" s="67">
        <f t="shared" si="31"/>
        <v>45658</v>
      </c>
      <c r="H1684" s="26" t="s">
        <v>475</v>
      </c>
      <c r="I1684" s="66" t="s">
        <v>1348</v>
      </c>
      <c r="J1684" s="69"/>
      <c r="K1684" s="69"/>
      <c r="L1684" s="69" t="s">
        <v>666</v>
      </c>
      <c r="M1684" s="69" t="s">
        <v>28</v>
      </c>
      <c r="N1684" s="71">
        <v>0</v>
      </c>
      <c r="O1684" s="74">
        <v>6329.81</v>
      </c>
      <c r="P1684" s="175">
        <f t="shared" si="32"/>
        <v>474742.15000000014</v>
      </c>
    </row>
    <row r="1685" spans="1:16" ht="14.25" hidden="1" customHeight="1" outlineLevel="1">
      <c r="A1685" s="64" t="s">
        <v>122</v>
      </c>
      <c r="B1685" s="163" t="s">
        <v>1342</v>
      </c>
      <c r="C1685" s="174" t="s">
        <v>647</v>
      </c>
      <c r="D1685" s="68">
        <v>45688</v>
      </c>
      <c r="E1685" s="66">
        <f t="shared" si="29"/>
        <v>1</v>
      </c>
      <c r="F1685" s="66">
        <f t="shared" si="30"/>
        <v>2025</v>
      </c>
      <c r="G1685" s="67">
        <f t="shared" si="31"/>
        <v>45658</v>
      </c>
      <c r="H1685" s="26" t="s">
        <v>55</v>
      </c>
      <c r="I1685" s="66" t="s">
        <v>690</v>
      </c>
      <c r="J1685" s="69"/>
      <c r="K1685" s="69"/>
      <c r="L1685" s="69" t="s">
        <v>666</v>
      </c>
      <c r="M1685" s="69" t="s">
        <v>28</v>
      </c>
      <c r="N1685" s="71">
        <v>0</v>
      </c>
      <c r="O1685" s="74">
        <v>1941.52</v>
      </c>
      <c r="P1685" s="175">
        <f t="shared" si="32"/>
        <v>472800.63000000012</v>
      </c>
    </row>
    <row r="1686" spans="1:16" ht="14.25" hidden="1" customHeight="1" outlineLevel="1">
      <c r="A1686" s="64" t="s">
        <v>122</v>
      </c>
      <c r="B1686" s="163" t="s">
        <v>1342</v>
      </c>
      <c r="C1686" s="174" t="s">
        <v>647</v>
      </c>
      <c r="D1686" s="68">
        <v>45688</v>
      </c>
      <c r="E1686" s="66">
        <f t="shared" si="29"/>
        <v>1</v>
      </c>
      <c r="F1686" s="66">
        <f t="shared" si="30"/>
        <v>2025</v>
      </c>
      <c r="G1686" s="67">
        <f t="shared" si="31"/>
        <v>45658</v>
      </c>
      <c r="H1686" s="26" t="s">
        <v>54</v>
      </c>
      <c r="I1686" s="66" t="s">
        <v>135</v>
      </c>
      <c r="J1686" s="69"/>
      <c r="K1686" s="69"/>
      <c r="L1686" s="69" t="s">
        <v>666</v>
      </c>
      <c r="M1686" s="69" t="s">
        <v>28</v>
      </c>
      <c r="N1686" s="71">
        <v>0</v>
      </c>
      <c r="O1686" s="74">
        <v>1320</v>
      </c>
      <c r="P1686" s="175">
        <f t="shared" si="32"/>
        <v>471480.63000000012</v>
      </c>
    </row>
    <row r="1687" spans="1:16" ht="14.25" hidden="1" customHeight="1" outlineLevel="1">
      <c r="A1687" s="64" t="s">
        <v>122</v>
      </c>
      <c r="B1687" s="163" t="s">
        <v>1342</v>
      </c>
      <c r="C1687" s="174" t="s">
        <v>647</v>
      </c>
      <c r="D1687" s="68">
        <v>45688</v>
      </c>
      <c r="E1687" s="66">
        <f t="shared" si="29"/>
        <v>1</v>
      </c>
      <c r="F1687" s="66">
        <f t="shared" si="30"/>
        <v>2025</v>
      </c>
      <c r="G1687" s="67">
        <f t="shared" si="31"/>
        <v>45658</v>
      </c>
      <c r="H1687" s="26" t="s">
        <v>709</v>
      </c>
      <c r="I1687" s="66" t="s">
        <v>945</v>
      </c>
      <c r="J1687" s="69"/>
      <c r="K1687" s="69"/>
      <c r="L1687" s="69" t="s">
        <v>666</v>
      </c>
      <c r="M1687" s="69" t="s">
        <v>28</v>
      </c>
      <c r="N1687" s="71">
        <v>0</v>
      </c>
      <c r="O1687" s="74">
        <v>1537.75</v>
      </c>
      <c r="P1687" s="175">
        <f t="shared" si="32"/>
        <v>469942.88000000012</v>
      </c>
    </row>
    <row r="1688" spans="1:16" ht="14.25" hidden="1" customHeight="1" outlineLevel="1">
      <c r="A1688" s="64" t="s">
        <v>122</v>
      </c>
      <c r="B1688" s="163" t="s">
        <v>1342</v>
      </c>
      <c r="C1688" s="174" t="s">
        <v>647</v>
      </c>
      <c r="D1688" s="68">
        <v>45688</v>
      </c>
      <c r="E1688" s="66">
        <f t="shared" si="29"/>
        <v>1</v>
      </c>
      <c r="F1688" s="66">
        <f t="shared" si="30"/>
        <v>2025</v>
      </c>
      <c r="G1688" s="67">
        <f t="shared" si="31"/>
        <v>45658</v>
      </c>
      <c r="H1688" s="26" t="s">
        <v>165</v>
      </c>
      <c r="I1688" s="66" t="s">
        <v>1358</v>
      </c>
      <c r="J1688" s="69"/>
      <c r="K1688" s="69"/>
      <c r="L1688" s="69" t="s">
        <v>664</v>
      </c>
      <c r="M1688" s="69" t="s">
        <v>28</v>
      </c>
      <c r="N1688" s="71">
        <v>0</v>
      </c>
      <c r="O1688" s="74">
        <v>464163.76</v>
      </c>
      <c r="P1688" s="175">
        <f t="shared" si="32"/>
        <v>5779.1200000001118</v>
      </c>
    </row>
    <row r="1689" spans="1:16" ht="14.25" hidden="1" customHeight="1" outlineLevel="1">
      <c r="A1689" s="64" t="s">
        <v>122</v>
      </c>
      <c r="B1689" s="163" t="s">
        <v>1342</v>
      </c>
      <c r="C1689" s="174" t="s">
        <v>647</v>
      </c>
      <c r="D1689" s="68">
        <v>45688</v>
      </c>
      <c r="E1689" s="66">
        <f t="shared" si="29"/>
        <v>1</v>
      </c>
      <c r="F1689" s="66">
        <f t="shared" si="30"/>
        <v>2025</v>
      </c>
      <c r="G1689" s="67">
        <f t="shared" si="31"/>
        <v>45658</v>
      </c>
      <c r="H1689" s="26" t="s">
        <v>475</v>
      </c>
      <c r="I1689" s="66" t="s">
        <v>1359</v>
      </c>
      <c r="J1689" s="69"/>
      <c r="K1689" s="69"/>
      <c r="L1689" s="69" t="s">
        <v>666</v>
      </c>
      <c r="M1689" s="69" t="s">
        <v>28</v>
      </c>
      <c r="N1689" s="71">
        <v>0</v>
      </c>
      <c r="O1689" s="74">
        <v>5999.8</v>
      </c>
      <c r="P1689" s="175">
        <f t="shared" si="32"/>
        <v>-220.67999999988842</v>
      </c>
    </row>
    <row r="1690" spans="1:16" ht="14.25" hidden="1" customHeight="1" outlineLevel="1">
      <c r="A1690" s="64" t="s">
        <v>122</v>
      </c>
      <c r="B1690" s="163" t="s">
        <v>1342</v>
      </c>
      <c r="C1690" s="174" t="s">
        <v>647</v>
      </c>
      <c r="D1690" s="68">
        <v>45688</v>
      </c>
      <c r="E1690" s="66">
        <f t="shared" si="29"/>
        <v>1</v>
      </c>
      <c r="F1690" s="66">
        <f t="shared" si="30"/>
        <v>2025</v>
      </c>
      <c r="G1690" s="67">
        <f t="shared" si="31"/>
        <v>45658</v>
      </c>
      <c r="H1690" s="26" t="s">
        <v>165</v>
      </c>
      <c r="I1690" s="66" t="s">
        <v>139</v>
      </c>
      <c r="J1690" s="69"/>
      <c r="K1690" s="69"/>
      <c r="L1690" s="69" t="s">
        <v>664</v>
      </c>
      <c r="M1690" s="69" t="s">
        <v>604</v>
      </c>
      <c r="N1690" s="71">
        <v>96.97</v>
      </c>
      <c r="O1690" s="74">
        <v>0</v>
      </c>
      <c r="P1690" s="175">
        <f t="shared" si="32"/>
        <v>-123.70999999988842</v>
      </c>
    </row>
    <row r="1691" spans="1:16" ht="14.25" hidden="1" customHeight="1" outlineLevel="1">
      <c r="A1691" s="64" t="s">
        <v>122</v>
      </c>
      <c r="B1691" s="163" t="s">
        <v>1342</v>
      </c>
      <c r="C1691" s="174" t="s">
        <v>647</v>
      </c>
      <c r="D1691" s="68">
        <v>45688</v>
      </c>
      <c r="E1691" s="66">
        <f t="shared" si="29"/>
        <v>1</v>
      </c>
      <c r="F1691" s="66">
        <f t="shared" si="30"/>
        <v>2025</v>
      </c>
      <c r="G1691" s="67">
        <f t="shared" si="31"/>
        <v>45658</v>
      </c>
      <c r="H1691" s="26" t="s">
        <v>165</v>
      </c>
      <c r="I1691" s="66" t="s">
        <v>139</v>
      </c>
      <c r="J1691" s="69"/>
      <c r="K1691" s="69"/>
      <c r="L1691" s="69" t="s">
        <v>664</v>
      </c>
      <c r="M1691" s="69" t="s">
        <v>604</v>
      </c>
      <c r="N1691" s="71">
        <v>125.56</v>
      </c>
      <c r="O1691" s="74">
        <v>0</v>
      </c>
      <c r="P1691" s="175">
        <f t="shared" si="32"/>
        <v>1.8500000001115779</v>
      </c>
    </row>
    <row r="1692" spans="1:16" ht="14.25" hidden="1" customHeight="1" outlineLevel="1">
      <c r="A1692" s="64" t="s">
        <v>122</v>
      </c>
      <c r="B1692" s="163" t="s">
        <v>1342</v>
      </c>
      <c r="C1692" s="174" t="s">
        <v>647</v>
      </c>
      <c r="D1692" s="68">
        <v>45688</v>
      </c>
      <c r="E1692" s="66">
        <f t="shared" si="29"/>
        <v>1</v>
      </c>
      <c r="F1692" s="66">
        <f t="shared" si="30"/>
        <v>2025</v>
      </c>
      <c r="G1692" s="67">
        <f t="shared" si="31"/>
        <v>45658</v>
      </c>
      <c r="H1692" s="26" t="s">
        <v>165</v>
      </c>
      <c r="I1692" s="66" t="s">
        <v>139</v>
      </c>
      <c r="J1692" s="69"/>
      <c r="K1692" s="69"/>
      <c r="L1692" s="69" t="s">
        <v>664</v>
      </c>
      <c r="M1692" s="69" t="s">
        <v>604</v>
      </c>
      <c r="N1692" s="71">
        <v>7.0000000000000007E-2</v>
      </c>
      <c r="O1692" s="74">
        <v>0</v>
      </c>
      <c r="P1692" s="175">
        <f t="shared" si="32"/>
        <v>1.920000000111578</v>
      </c>
    </row>
    <row r="1693" spans="1:16" ht="14.25" hidden="1" customHeight="1" outlineLevel="1">
      <c r="A1693" s="64" t="s">
        <v>122</v>
      </c>
      <c r="B1693" s="163" t="s">
        <v>1342</v>
      </c>
      <c r="C1693" s="174" t="s">
        <v>647</v>
      </c>
      <c r="D1693" s="68">
        <v>45688</v>
      </c>
      <c r="E1693" s="66">
        <f t="shared" si="29"/>
        <v>1</v>
      </c>
      <c r="F1693" s="66">
        <f t="shared" si="30"/>
        <v>2025</v>
      </c>
      <c r="G1693" s="67">
        <f t="shared" si="31"/>
        <v>45658</v>
      </c>
      <c r="H1693" s="26" t="s">
        <v>165</v>
      </c>
      <c r="I1693" s="66" t="s">
        <v>139</v>
      </c>
      <c r="J1693" s="69"/>
      <c r="K1693" s="69"/>
      <c r="L1693" s="69" t="s">
        <v>664</v>
      </c>
      <c r="M1693" s="69" t="s">
        <v>604</v>
      </c>
      <c r="N1693" s="71">
        <v>29.61</v>
      </c>
      <c r="O1693" s="74">
        <v>0</v>
      </c>
      <c r="P1693" s="175">
        <f t="shared" si="32"/>
        <v>31.530000000111578</v>
      </c>
    </row>
    <row r="1694" spans="1:16" ht="14.25" hidden="1" customHeight="1" outlineLevel="1">
      <c r="A1694" s="64" t="s">
        <v>122</v>
      </c>
      <c r="B1694" s="163" t="s">
        <v>1342</v>
      </c>
      <c r="C1694" s="174" t="s">
        <v>647</v>
      </c>
      <c r="D1694" s="68">
        <v>45691</v>
      </c>
      <c r="E1694" s="66">
        <f t="shared" si="29"/>
        <v>2</v>
      </c>
      <c r="F1694" s="66">
        <f t="shared" si="30"/>
        <v>2025</v>
      </c>
      <c r="G1694" s="67">
        <f t="shared" si="31"/>
        <v>45689</v>
      </c>
      <c r="H1694" s="26" t="s">
        <v>667</v>
      </c>
      <c r="I1694" s="66" t="s">
        <v>1343</v>
      </c>
      <c r="J1694" s="69"/>
      <c r="K1694" s="69"/>
      <c r="L1694" s="69" t="s">
        <v>666</v>
      </c>
      <c r="M1694" s="69" t="s">
        <v>604</v>
      </c>
      <c r="N1694" s="71">
        <v>200</v>
      </c>
      <c r="O1694" s="74">
        <v>0</v>
      </c>
      <c r="P1694" s="175">
        <f t="shared" si="32"/>
        <v>231.53000000011158</v>
      </c>
    </row>
    <row r="1695" spans="1:16" ht="14.25" hidden="1" customHeight="1" outlineLevel="1">
      <c r="A1695" s="64" t="s">
        <v>122</v>
      </c>
      <c r="B1695" s="163" t="s">
        <v>1342</v>
      </c>
      <c r="C1695" s="174" t="s">
        <v>647</v>
      </c>
      <c r="D1695" s="68">
        <v>45691</v>
      </c>
      <c r="E1695" s="66">
        <f t="shared" si="29"/>
        <v>2</v>
      </c>
      <c r="F1695" s="66">
        <f t="shared" si="30"/>
        <v>2025</v>
      </c>
      <c r="G1695" s="67">
        <f t="shared" si="31"/>
        <v>45689</v>
      </c>
      <c r="H1695" s="26" t="s">
        <v>138</v>
      </c>
      <c r="I1695" s="66" t="s">
        <v>1360</v>
      </c>
      <c r="J1695" s="69"/>
      <c r="K1695" s="69"/>
      <c r="L1695" s="69" t="s">
        <v>664</v>
      </c>
      <c r="M1695" s="69" t="s">
        <v>604</v>
      </c>
      <c r="N1695" s="71">
        <v>11864.1</v>
      </c>
      <c r="O1695" s="74">
        <v>0</v>
      </c>
      <c r="P1695" s="175">
        <f t="shared" si="32"/>
        <v>12095.630000000112</v>
      </c>
    </row>
    <row r="1696" spans="1:16" ht="14.25" hidden="1" customHeight="1" outlineLevel="1">
      <c r="A1696" s="64" t="s">
        <v>122</v>
      </c>
      <c r="B1696" s="163" t="s">
        <v>1342</v>
      </c>
      <c r="C1696" s="174" t="s">
        <v>647</v>
      </c>
      <c r="D1696" s="68">
        <v>45691</v>
      </c>
      <c r="E1696" s="66">
        <f t="shared" si="29"/>
        <v>2</v>
      </c>
      <c r="F1696" s="66">
        <f t="shared" si="30"/>
        <v>2025</v>
      </c>
      <c r="G1696" s="67">
        <f t="shared" si="31"/>
        <v>45689</v>
      </c>
      <c r="H1696" s="26" t="s">
        <v>102</v>
      </c>
      <c r="I1696" s="66" t="s">
        <v>129</v>
      </c>
      <c r="J1696" s="69"/>
      <c r="K1696" s="69"/>
      <c r="L1696" s="69" t="s">
        <v>666</v>
      </c>
      <c r="M1696" s="69" t="s">
        <v>28</v>
      </c>
      <c r="N1696" s="71">
        <v>0</v>
      </c>
      <c r="O1696" s="74">
        <v>5.17</v>
      </c>
      <c r="P1696" s="175">
        <f t="shared" si="32"/>
        <v>12090.460000000112</v>
      </c>
    </row>
    <row r="1697" spans="1:16" ht="14.25" hidden="1" customHeight="1" outlineLevel="1">
      <c r="A1697" s="64" t="s">
        <v>122</v>
      </c>
      <c r="B1697" s="163" t="s">
        <v>1342</v>
      </c>
      <c r="C1697" s="174" t="s">
        <v>647</v>
      </c>
      <c r="D1697" s="68">
        <v>45691</v>
      </c>
      <c r="E1697" s="66">
        <f t="shared" si="29"/>
        <v>2</v>
      </c>
      <c r="F1697" s="66">
        <f t="shared" si="30"/>
        <v>2025</v>
      </c>
      <c r="G1697" s="67">
        <f t="shared" si="31"/>
        <v>45689</v>
      </c>
      <c r="H1697" s="26" t="s">
        <v>161</v>
      </c>
      <c r="I1697" s="66" t="s">
        <v>135</v>
      </c>
      <c r="J1697" s="69"/>
      <c r="K1697" s="69"/>
      <c r="L1697" s="69" t="s">
        <v>664</v>
      </c>
      <c r="M1697" s="69" t="s">
        <v>28</v>
      </c>
      <c r="N1697" s="71">
        <v>0</v>
      </c>
      <c r="O1697" s="74">
        <v>12157.93</v>
      </c>
      <c r="P1697" s="175">
        <f t="shared" si="32"/>
        <v>-67.469999999888387</v>
      </c>
    </row>
    <row r="1698" spans="1:16" ht="14.25" hidden="1" customHeight="1" outlineLevel="1">
      <c r="A1698" s="64" t="s">
        <v>122</v>
      </c>
      <c r="B1698" s="163" t="s">
        <v>1342</v>
      </c>
      <c r="C1698" s="174" t="s">
        <v>647</v>
      </c>
      <c r="D1698" s="68">
        <v>45692</v>
      </c>
      <c r="E1698" s="66">
        <f t="shared" si="29"/>
        <v>2</v>
      </c>
      <c r="F1698" s="66">
        <f t="shared" si="30"/>
        <v>2025</v>
      </c>
      <c r="G1698" s="67">
        <f t="shared" si="31"/>
        <v>45689</v>
      </c>
      <c r="H1698" s="26" t="s">
        <v>138</v>
      </c>
      <c r="I1698" s="66" t="s">
        <v>1360</v>
      </c>
      <c r="J1698" s="69"/>
      <c r="K1698" s="69"/>
      <c r="L1698" s="69" t="s">
        <v>664</v>
      </c>
      <c r="M1698" s="69" t="s">
        <v>604</v>
      </c>
      <c r="N1698" s="71">
        <v>100</v>
      </c>
      <c r="O1698" s="74">
        <v>0</v>
      </c>
      <c r="P1698" s="175">
        <f t="shared" si="32"/>
        <v>32.530000000111613</v>
      </c>
    </row>
    <row r="1699" spans="1:16" ht="14.25" hidden="1" customHeight="1" outlineLevel="1">
      <c r="A1699" s="64" t="s">
        <v>122</v>
      </c>
      <c r="B1699" s="163" t="s">
        <v>1342</v>
      </c>
      <c r="C1699" s="174" t="s">
        <v>647</v>
      </c>
      <c r="D1699" s="68">
        <v>45692</v>
      </c>
      <c r="E1699" s="66">
        <f t="shared" si="29"/>
        <v>2</v>
      </c>
      <c r="F1699" s="66">
        <f t="shared" si="30"/>
        <v>2025</v>
      </c>
      <c r="G1699" s="67">
        <f t="shared" si="31"/>
        <v>45689</v>
      </c>
      <c r="H1699" s="26" t="s">
        <v>102</v>
      </c>
      <c r="I1699" s="66" t="s">
        <v>129</v>
      </c>
      <c r="J1699" s="69"/>
      <c r="K1699" s="69"/>
      <c r="L1699" s="69" t="s">
        <v>666</v>
      </c>
      <c r="M1699" s="69" t="s">
        <v>28</v>
      </c>
      <c r="N1699" s="71">
        <v>0</v>
      </c>
      <c r="O1699" s="74">
        <v>9</v>
      </c>
      <c r="P1699" s="175">
        <f t="shared" si="32"/>
        <v>23.530000000111613</v>
      </c>
    </row>
    <row r="1700" spans="1:16" ht="14.25" hidden="1" customHeight="1" outlineLevel="1">
      <c r="A1700" s="64" t="s">
        <v>122</v>
      </c>
      <c r="B1700" s="163" t="s">
        <v>1342</v>
      </c>
      <c r="C1700" s="174" t="s">
        <v>647</v>
      </c>
      <c r="D1700" s="68">
        <v>45693</v>
      </c>
      <c r="E1700" s="66">
        <f t="shared" si="29"/>
        <v>2</v>
      </c>
      <c r="F1700" s="66">
        <f t="shared" si="30"/>
        <v>2025</v>
      </c>
      <c r="G1700" s="67">
        <f t="shared" si="31"/>
        <v>45689</v>
      </c>
      <c r="H1700" s="26" t="s">
        <v>138</v>
      </c>
      <c r="I1700" s="66" t="s">
        <v>1360</v>
      </c>
      <c r="J1700" s="69"/>
      <c r="K1700" s="69"/>
      <c r="L1700" s="69" t="s">
        <v>664</v>
      </c>
      <c r="M1700" s="69" t="s">
        <v>604</v>
      </c>
      <c r="N1700" s="71">
        <v>100</v>
      </c>
      <c r="O1700" s="74">
        <v>0</v>
      </c>
      <c r="P1700" s="175">
        <f t="shared" si="32"/>
        <v>123.53000000011161</v>
      </c>
    </row>
    <row r="1701" spans="1:16" ht="14.25" hidden="1" customHeight="1" outlineLevel="1">
      <c r="A1701" s="64" t="s">
        <v>122</v>
      </c>
      <c r="B1701" s="163" t="s">
        <v>1342</v>
      </c>
      <c r="C1701" s="174" t="s">
        <v>647</v>
      </c>
      <c r="D1701" s="68">
        <v>45693</v>
      </c>
      <c r="E1701" s="66">
        <f t="shared" si="29"/>
        <v>2</v>
      </c>
      <c r="F1701" s="66">
        <f t="shared" si="30"/>
        <v>2025</v>
      </c>
      <c r="G1701" s="67">
        <f t="shared" si="31"/>
        <v>45689</v>
      </c>
      <c r="H1701" s="26" t="s">
        <v>147</v>
      </c>
      <c r="I1701" s="66" t="s">
        <v>1361</v>
      </c>
      <c r="J1701" s="69"/>
      <c r="K1701" s="69"/>
      <c r="L1701" s="69" t="s">
        <v>666</v>
      </c>
      <c r="M1701" s="69" t="s">
        <v>28</v>
      </c>
      <c r="N1701" s="71">
        <v>0</v>
      </c>
      <c r="O1701" s="74">
        <v>127.5</v>
      </c>
      <c r="P1701" s="175">
        <f t="shared" si="32"/>
        <v>-3.9699999998883868</v>
      </c>
    </row>
    <row r="1702" spans="1:16" ht="14.25" hidden="1" customHeight="1" outlineLevel="1">
      <c r="A1702" s="64" t="s">
        <v>122</v>
      </c>
      <c r="B1702" s="163" t="s">
        <v>1342</v>
      </c>
      <c r="C1702" s="174" t="s">
        <v>647</v>
      </c>
      <c r="D1702" s="68">
        <v>45702</v>
      </c>
      <c r="E1702" s="66">
        <f t="shared" si="29"/>
        <v>2</v>
      </c>
      <c r="F1702" s="66">
        <f t="shared" si="30"/>
        <v>2025</v>
      </c>
      <c r="G1702" s="67">
        <f t="shared" si="31"/>
        <v>45689</v>
      </c>
      <c r="H1702" s="26" t="s">
        <v>138</v>
      </c>
      <c r="I1702" s="66" t="s">
        <v>1360</v>
      </c>
      <c r="J1702" s="69"/>
      <c r="K1702" s="69"/>
      <c r="L1702" s="69" t="s">
        <v>664</v>
      </c>
      <c r="M1702" s="69" t="s">
        <v>604</v>
      </c>
      <c r="N1702" s="71">
        <v>108.2</v>
      </c>
      <c r="O1702" s="74">
        <v>0</v>
      </c>
      <c r="P1702" s="175">
        <f t="shared" si="32"/>
        <v>104.23000000011162</v>
      </c>
    </row>
    <row r="1703" spans="1:16" ht="14.25" hidden="1" customHeight="1" outlineLevel="1">
      <c r="A1703" s="64" t="s">
        <v>122</v>
      </c>
      <c r="B1703" s="163" t="s">
        <v>1342</v>
      </c>
      <c r="C1703" s="174" t="s">
        <v>647</v>
      </c>
      <c r="D1703" s="68">
        <v>45702</v>
      </c>
      <c r="E1703" s="66">
        <f t="shared" si="29"/>
        <v>2</v>
      </c>
      <c r="F1703" s="66">
        <f t="shared" si="30"/>
        <v>2025</v>
      </c>
      <c r="G1703" s="67">
        <f t="shared" si="31"/>
        <v>45689</v>
      </c>
      <c r="H1703" s="26" t="s">
        <v>102</v>
      </c>
      <c r="I1703" s="66" t="s">
        <v>167</v>
      </c>
      <c r="J1703" s="69"/>
      <c r="K1703" s="69"/>
      <c r="L1703" s="69" t="s">
        <v>666</v>
      </c>
      <c r="M1703" s="69" t="s">
        <v>28</v>
      </c>
      <c r="N1703" s="71">
        <v>0</v>
      </c>
      <c r="O1703" s="74">
        <v>171.7</v>
      </c>
      <c r="P1703" s="175">
        <f t="shared" si="32"/>
        <v>-67.469999999888373</v>
      </c>
    </row>
    <row r="1704" spans="1:16" ht="14.25" hidden="1" customHeight="1" outlineLevel="1">
      <c r="A1704" s="64" t="s">
        <v>122</v>
      </c>
      <c r="B1704" s="163" t="s">
        <v>1342</v>
      </c>
      <c r="C1704" s="174" t="s">
        <v>647</v>
      </c>
      <c r="D1704" s="68">
        <v>45705</v>
      </c>
      <c r="E1704" s="66">
        <f t="shared" si="29"/>
        <v>2</v>
      </c>
      <c r="F1704" s="66">
        <f t="shared" si="30"/>
        <v>2025</v>
      </c>
      <c r="G1704" s="67">
        <f t="shared" si="31"/>
        <v>45689</v>
      </c>
      <c r="H1704" s="26" t="s">
        <v>1344</v>
      </c>
      <c r="I1704" s="66" t="s">
        <v>158</v>
      </c>
      <c r="J1704" s="69"/>
      <c r="K1704" s="69"/>
      <c r="L1704" s="69" t="s">
        <v>666</v>
      </c>
      <c r="M1704" s="69" t="s">
        <v>604</v>
      </c>
      <c r="N1704" s="71">
        <v>198962.2</v>
      </c>
      <c r="O1704" s="74">
        <v>0</v>
      </c>
      <c r="P1704" s="175">
        <f t="shared" si="32"/>
        <v>198894.73000000013</v>
      </c>
    </row>
    <row r="1705" spans="1:16" ht="14.25" hidden="1" customHeight="1" outlineLevel="1">
      <c r="A1705" s="64" t="s">
        <v>122</v>
      </c>
      <c r="B1705" s="163" t="s">
        <v>1342</v>
      </c>
      <c r="C1705" s="174" t="s">
        <v>647</v>
      </c>
      <c r="D1705" s="68">
        <v>45706</v>
      </c>
      <c r="E1705" s="66">
        <f t="shared" si="29"/>
        <v>2</v>
      </c>
      <c r="F1705" s="66">
        <f t="shared" si="30"/>
        <v>2025</v>
      </c>
      <c r="G1705" s="67">
        <f t="shared" si="31"/>
        <v>45689</v>
      </c>
      <c r="H1705" s="26" t="s">
        <v>165</v>
      </c>
      <c r="I1705" s="66" t="s">
        <v>139</v>
      </c>
      <c r="J1705" s="69"/>
      <c r="K1705" s="69"/>
      <c r="L1705" s="69" t="s">
        <v>664</v>
      </c>
      <c r="M1705" s="69" t="s">
        <v>604</v>
      </c>
      <c r="N1705" s="71">
        <v>0.04</v>
      </c>
      <c r="O1705" s="74">
        <v>0</v>
      </c>
      <c r="P1705" s="175">
        <f t="shared" si="32"/>
        <v>198894.77000000014</v>
      </c>
    </row>
    <row r="1706" spans="1:16" ht="14.25" hidden="1" customHeight="1" outlineLevel="1">
      <c r="A1706" s="64" t="s">
        <v>122</v>
      </c>
      <c r="B1706" s="163" t="s">
        <v>1342</v>
      </c>
      <c r="C1706" s="174" t="s">
        <v>647</v>
      </c>
      <c r="D1706" s="68">
        <v>45706</v>
      </c>
      <c r="E1706" s="66">
        <f t="shared" si="29"/>
        <v>2</v>
      </c>
      <c r="F1706" s="66">
        <f t="shared" si="30"/>
        <v>2025</v>
      </c>
      <c r="G1706" s="67">
        <f t="shared" si="31"/>
        <v>45689</v>
      </c>
      <c r="H1706" s="26" t="s">
        <v>1362</v>
      </c>
      <c r="I1706" s="66" t="s">
        <v>471</v>
      </c>
      <c r="J1706" s="69"/>
      <c r="K1706" s="69"/>
      <c r="L1706" s="69" t="s">
        <v>666</v>
      </c>
      <c r="M1706" s="69" t="s">
        <v>28</v>
      </c>
      <c r="N1706" s="71">
        <v>0</v>
      </c>
      <c r="O1706" s="74">
        <v>25960</v>
      </c>
      <c r="P1706" s="175">
        <f t="shared" si="32"/>
        <v>172934.77000000014</v>
      </c>
    </row>
    <row r="1707" spans="1:16" ht="14.25" hidden="1" customHeight="1" outlineLevel="1">
      <c r="A1707" s="64" t="s">
        <v>122</v>
      </c>
      <c r="B1707" s="163" t="s">
        <v>1342</v>
      </c>
      <c r="C1707" s="174" t="s">
        <v>647</v>
      </c>
      <c r="D1707" s="68">
        <v>45706</v>
      </c>
      <c r="E1707" s="66">
        <f t="shared" si="29"/>
        <v>2</v>
      </c>
      <c r="F1707" s="66">
        <f t="shared" si="30"/>
        <v>2025</v>
      </c>
      <c r="G1707" s="67">
        <f t="shared" si="31"/>
        <v>45689</v>
      </c>
      <c r="H1707" s="26" t="s">
        <v>33</v>
      </c>
      <c r="I1707" s="66" t="s">
        <v>166</v>
      </c>
      <c r="J1707" s="69"/>
      <c r="K1707" s="69"/>
      <c r="L1707" s="69" t="s">
        <v>666</v>
      </c>
      <c r="M1707" s="69" t="s">
        <v>28</v>
      </c>
      <c r="N1707" s="71">
        <v>0</v>
      </c>
      <c r="O1707" s="74">
        <v>490</v>
      </c>
      <c r="P1707" s="175">
        <f t="shared" si="32"/>
        <v>172444.77000000014</v>
      </c>
    </row>
    <row r="1708" spans="1:16" ht="14.25" hidden="1" customHeight="1" outlineLevel="1">
      <c r="A1708" s="64" t="s">
        <v>122</v>
      </c>
      <c r="B1708" s="163" t="s">
        <v>1342</v>
      </c>
      <c r="C1708" s="174" t="s">
        <v>647</v>
      </c>
      <c r="D1708" s="68">
        <v>45706</v>
      </c>
      <c r="E1708" s="66">
        <f t="shared" si="29"/>
        <v>2</v>
      </c>
      <c r="F1708" s="66">
        <f t="shared" si="30"/>
        <v>2025</v>
      </c>
      <c r="G1708" s="67">
        <f t="shared" si="31"/>
        <v>45689</v>
      </c>
      <c r="H1708" s="26" t="s">
        <v>40</v>
      </c>
      <c r="I1708" s="66" t="s">
        <v>732</v>
      </c>
      <c r="J1708" s="69"/>
      <c r="K1708" s="69"/>
      <c r="L1708" s="69" t="s">
        <v>666</v>
      </c>
      <c r="M1708" s="69" t="s">
        <v>28</v>
      </c>
      <c r="N1708" s="71">
        <v>0</v>
      </c>
      <c r="O1708" s="74">
        <v>7046.11</v>
      </c>
      <c r="P1708" s="175">
        <f t="shared" si="32"/>
        <v>165398.66000000015</v>
      </c>
    </row>
    <row r="1709" spans="1:16" ht="14.25" hidden="1" customHeight="1" outlineLevel="1">
      <c r="A1709" s="64" t="s">
        <v>122</v>
      </c>
      <c r="B1709" s="163" t="s">
        <v>1342</v>
      </c>
      <c r="C1709" s="174" t="s">
        <v>647</v>
      </c>
      <c r="D1709" s="68">
        <v>45706</v>
      </c>
      <c r="E1709" s="66">
        <f t="shared" si="29"/>
        <v>2</v>
      </c>
      <c r="F1709" s="66">
        <f t="shared" si="30"/>
        <v>2025</v>
      </c>
      <c r="G1709" s="67">
        <f t="shared" si="31"/>
        <v>45689</v>
      </c>
      <c r="H1709" s="26" t="s">
        <v>37</v>
      </c>
      <c r="I1709" s="66" t="s">
        <v>734</v>
      </c>
      <c r="J1709" s="69"/>
      <c r="K1709" s="69"/>
      <c r="L1709" s="69" t="s">
        <v>666</v>
      </c>
      <c r="M1709" s="69" t="s">
        <v>28</v>
      </c>
      <c r="N1709" s="71">
        <v>0</v>
      </c>
      <c r="O1709" s="74">
        <v>5584.33</v>
      </c>
      <c r="P1709" s="175">
        <f t="shared" si="32"/>
        <v>159814.33000000016</v>
      </c>
    </row>
    <row r="1710" spans="1:16" ht="14.25" hidden="1" customHeight="1" outlineLevel="1">
      <c r="A1710" s="64" t="s">
        <v>122</v>
      </c>
      <c r="B1710" s="163" t="s">
        <v>1342</v>
      </c>
      <c r="C1710" s="174" t="s">
        <v>647</v>
      </c>
      <c r="D1710" s="68">
        <v>45706</v>
      </c>
      <c r="E1710" s="66">
        <f t="shared" si="29"/>
        <v>2</v>
      </c>
      <c r="F1710" s="66">
        <f t="shared" si="30"/>
        <v>2025</v>
      </c>
      <c r="G1710" s="67">
        <f t="shared" si="31"/>
        <v>45689</v>
      </c>
      <c r="H1710" s="26" t="s">
        <v>44</v>
      </c>
      <c r="I1710" s="66" t="s">
        <v>733</v>
      </c>
      <c r="J1710" s="69"/>
      <c r="K1710" s="69"/>
      <c r="L1710" s="69" t="s">
        <v>666</v>
      </c>
      <c r="M1710" s="69" t="s">
        <v>28</v>
      </c>
      <c r="N1710" s="71">
        <v>0</v>
      </c>
      <c r="O1710" s="74">
        <v>184.05</v>
      </c>
      <c r="P1710" s="175">
        <f t="shared" si="32"/>
        <v>159630.28000000017</v>
      </c>
    </row>
    <row r="1711" spans="1:16" ht="14.25" hidden="1" customHeight="1" outlineLevel="1">
      <c r="A1711" s="64" t="s">
        <v>122</v>
      </c>
      <c r="B1711" s="163" t="s">
        <v>1342</v>
      </c>
      <c r="C1711" s="174" t="s">
        <v>647</v>
      </c>
      <c r="D1711" s="68">
        <v>45706</v>
      </c>
      <c r="E1711" s="66">
        <f t="shared" si="29"/>
        <v>2</v>
      </c>
      <c r="F1711" s="66">
        <f t="shared" si="30"/>
        <v>2025</v>
      </c>
      <c r="G1711" s="67">
        <f t="shared" si="31"/>
        <v>45689</v>
      </c>
      <c r="H1711" s="26" t="s">
        <v>161</v>
      </c>
      <c r="I1711" s="66" t="s">
        <v>135</v>
      </c>
      <c r="J1711" s="69"/>
      <c r="K1711" s="69"/>
      <c r="L1711" s="69" t="s">
        <v>664</v>
      </c>
      <c r="M1711" s="69" t="s">
        <v>28</v>
      </c>
      <c r="N1711" s="71">
        <v>0</v>
      </c>
      <c r="O1711" s="74">
        <v>12157.93</v>
      </c>
      <c r="P1711" s="175">
        <f t="shared" si="32"/>
        <v>147472.35000000018</v>
      </c>
    </row>
    <row r="1712" spans="1:16" ht="14.25" hidden="1" customHeight="1" outlineLevel="1">
      <c r="A1712" s="64" t="s">
        <v>122</v>
      </c>
      <c r="B1712" s="163" t="s">
        <v>1342</v>
      </c>
      <c r="C1712" s="174" t="s">
        <v>647</v>
      </c>
      <c r="D1712" s="68">
        <v>45708</v>
      </c>
      <c r="E1712" s="66">
        <f t="shared" si="29"/>
        <v>2</v>
      </c>
      <c r="F1712" s="66">
        <f t="shared" si="30"/>
        <v>2025</v>
      </c>
      <c r="G1712" s="67">
        <f t="shared" si="31"/>
        <v>45689</v>
      </c>
      <c r="H1712" s="26" t="s">
        <v>165</v>
      </c>
      <c r="I1712" s="66" t="s">
        <v>139</v>
      </c>
      <c r="J1712" s="69"/>
      <c r="K1712" s="69"/>
      <c r="L1712" s="69" t="s">
        <v>664</v>
      </c>
      <c r="M1712" s="69" t="s">
        <v>604</v>
      </c>
      <c r="N1712" s="71">
        <v>0.03</v>
      </c>
      <c r="O1712" s="74">
        <v>0</v>
      </c>
      <c r="P1712" s="175">
        <f t="shared" si="32"/>
        <v>147472.38000000018</v>
      </c>
    </row>
    <row r="1713" spans="1:16" ht="14.25" hidden="1" customHeight="1" outlineLevel="1">
      <c r="A1713" s="64" t="s">
        <v>122</v>
      </c>
      <c r="B1713" s="163" t="s">
        <v>1342</v>
      </c>
      <c r="C1713" s="174" t="s">
        <v>647</v>
      </c>
      <c r="D1713" s="68">
        <v>45708</v>
      </c>
      <c r="E1713" s="66">
        <f t="shared" si="29"/>
        <v>2</v>
      </c>
      <c r="F1713" s="66">
        <f t="shared" si="30"/>
        <v>2025</v>
      </c>
      <c r="G1713" s="67">
        <f t="shared" si="31"/>
        <v>45689</v>
      </c>
      <c r="H1713" s="26" t="s">
        <v>475</v>
      </c>
      <c r="I1713" s="66" t="s">
        <v>330</v>
      </c>
      <c r="J1713" s="69"/>
      <c r="K1713" s="69"/>
      <c r="L1713" s="69" t="s">
        <v>666</v>
      </c>
      <c r="M1713" s="69" t="s">
        <v>28</v>
      </c>
      <c r="N1713" s="71">
        <v>0</v>
      </c>
      <c r="O1713" s="74">
        <v>86.53</v>
      </c>
      <c r="P1713" s="175">
        <f t="shared" si="32"/>
        <v>147385.85000000018</v>
      </c>
    </row>
    <row r="1714" spans="1:16" ht="14.25" hidden="1" customHeight="1" outlineLevel="1">
      <c r="A1714" s="64" t="s">
        <v>122</v>
      </c>
      <c r="B1714" s="163" t="s">
        <v>1342</v>
      </c>
      <c r="C1714" s="174" t="s">
        <v>647</v>
      </c>
      <c r="D1714" s="68">
        <v>45708</v>
      </c>
      <c r="E1714" s="66">
        <f t="shared" si="29"/>
        <v>2</v>
      </c>
      <c r="F1714" s="66">
        <f t="shared" si="30"/>
        <v>2025</v>
      </c>
      <c r="G1714" s="67">
        <f t="shared" si="31"/>
        <v>45689</v>
      </c>
      <c r="H1714" s="26" t="s">
        <v>475</v>
      </c>
      <c r="I1714" s="66" t="s">
        <v>213</v>
      </c>
      <c r="J1714" s="69"/>
      <c r="K1714" s="69"/>
      <c r="L1714" s="69" t="s">
        <v>666</v>
      </c>
      <c r="M1714" s="69" t="s">
        <v>28</v>
      </c>
      <c r="N1714" s="71">
        <v>0</v>
      </c>
      <c r="O1714" s="74">
        <v>102.81</v>
      </c>
      <c r="P1714" s="175">
        <f t="shared" si="32"/>
        <v>147283.04000000018</v>
      </c>
    </row>
    <row r="1715" spans="1:16" ht="14.25" hidden="1" customHeight="1" outlineLevel="1">
      <c r="A1715" s="64" t="s">
        <v>122</v>
      </c>
      <c r="B1715" s="163" t="s">
        <v>1342</v>
      </c>
      <c r="C1715" s="174" t="s">
        <v>647</v>
      </c>
      <c r="D1715" s="68">
        <v>45708</v>
      </c>
      <c r="E1715" s="66">
        <f t="shared" si="29"/>
        <v>2</v>
      </c>
      <c r="F1715" s="66">
        <f t="shared" si="30"/>
        <v>2025</v>
      </c>
      <c r="G1715" s="67">
        <f t="shared" si="31"/>
        <v>45689</v>
      </c>
      <c r="H1715" s="26" t="s">
        <v>475</v>
      </c>
      <c r="I1715" s="66" t="s">
        <v>329</v>
      </c>
      <c r="J1715" s="69"/>
      <c r="K1715" s="69"/>
      <c r="L1715" s="69" t="s">
        <v>666</v>
      </c>
      <c r="M1715" s="69" t="s">
        <v>28</v>
      </c>
      <c r="N1715" s="71">
        <v>0</v>
      </c>
      <c r="O1715" s="74">
        <v>396.93</v>
      </c>
      <c r="P1715" s="175">
        <f t="shared" si="32"/>
        <v>146886.11000000019</v>
      </c>
    </row>
    <row r="1716" spans="1:16" ht="14.25" hidden="1" customHeight="1" outlineLevel="1">
      <c r="A1716" s="64" t="s">
        <v>122</v>
      </c>
      <c r="B1716" s="163" t="s">
        <v>1342</v>
      </c>
      <c r="C1716" s="174" t="s">
        <v>647</v>
      </c>
      <c r="D1716" s="68">
        <v>45708</v>
      </c>
      <c r="E1716" s="66">
        <f t="shared" si="29"/>
        <v>2</v>
      </c>
      <c r="F1716" s="66">
        <f t="shared" si="30"/>
        <v>2025</v>
      </c>
      <c r="G1716" s="67">
        <f t="shared" si="31"/>
        <v>45689</v>
      </c>
      <c r="H1716" s="26" t="s">
        <v>475</v>
      </c>
      <c r="I1716" s="66" t="s">
        <v>382</v>
      </c>
      <c r="J1716" s="69"/>
      <c r="K1716" s="69"/>
      <c r="L1716" s="69" t="s">
        <v>666</v>
      </c>
      <c r="M1716" s="69" t="s">
        <v>28</v>
      </c>
      <c r="N1716" s="71">
        <v>0</v>
      </c>
      <c r="O1716" s="74">
        <v>4580</v>
      </c>
      <c r="P1716" s="175">
        <f t="shared" si="32"/>
        <v>142306.11000000019</v>
      </c>
    </row>
    <row r="1717" spans="1:16" ht="14.25" hidden="1" customHeight="1" outlineLevel="1">
      <c r="A1717" s="64" t="s">
        <v>122</v>
      </c>
      <c r="B1717" s="163" t="s">
        <v>1342</v>
      </c>
      <c r="C1717" s="174" t="s">
        <v>647</v>
      </c>
      <c r="D1717" s="68">
        <v>45709</v>
      </c>
      <c r="E1717" s="66">
        <f t="shared" si="29"/>
        <v>2</v>
      </c>
      <c r="F1717" s="66">
        <f t="shared" si="30"/>
        <v>2025</v>
      </c>
      <c r="G1717" s="67">
        <f t="shared" si="31"/>
        <v>45689</v>
      </c>
      <c r="H1717" s="26" t="s">
        <v>165</v>
      </c>
      <c r="I1717" s="66" t="s">
        <v>139</v>
      </c>
      <c r="J1717" s="69"/>
      <c r="K1717" s="69"/>
      <c r="L1717" s="69" t="s">
        <v>664</v>
      </c>
      <c r="M1717" s="69" t="s">
        <v>604</v>
      </c>
      <c r="N1717" s="71">
        <v>7.0000000000000007E-2</v>
      </c>
      <c r="O1717" s="74">
        <v>0</v>
      </c>
      <c r="P1717" s="175">
        <f t="shared" si="32"/>
        <v>142306.1800000002</v>
      </c>
    </row>
    <row r="1718" spans="1:16" ht="14.25" hidden="1" customHeight="1" outlineLevel="1">
      <c r="A1718" s="64" t="s">
        <v>122</v>
      </c>
      <c r="B1718" s="163" t="s">
        <v>1342</v>
      </c>
      <c r="C1718" s="174" t="s">
        <v>647</v>
      </c>
      <c r="D1718" s="68">
        <v>45709</v>
      </c>
      <c r="E1718" s="66">
        <f t="shared" si="29"/>
        <v>2</v>
      </c>
      <c r="F1718" s="66">
        <f t="shared" si="30"/>
        <v>2025</v>
      </c>
      <c r="G1718" s="67">
        <f t="shared" si="31"/>
        <v>45689</v>
      </c>
      <c r="H1718" s="26" t="s">
        <v>475</v>
      </c>
      <c r="I1718" s="66" t="s">
        <v>1363</v>
      </c>
      <c r="J1718" s="69"/>
      <c r="K1718" s="69"/>
      <c r="L1718" s="69" t="s">
        <v>666</v>
      </c>
      <c r="M1718" s="69" t="s">
        <v>28</v>
      </c>
      <c r="N1718" s="71">
        <v>0</v>
      </c>
      <c r="O1718" s="74">
        <v>6446.88</v>
      </c>
      <c r="P1718" s="175">
        <f t="shared" si="32"/>
        <v>135859.30000000019</v>
      </c>
    </row>
    <row r="1719" spans="1:16" ht="14.25" hidden="1" customHeight="1" outlineLevel="1">
      <c r="A1719" s="64" t="s">
        <v>122</v>
      </c>
      <c r="B1719" s="163" t="s">
        <v>1342</v>
      </c>
      <c r="C1719" s="174" t="s">
        <v>647</v>
      </c>
      <c r="D1719" s="68">
        <v>45712</v>
      </c>
      <c r="E1719" s="66">
        <f t="shared" si="29"/>
        <v>2</v>
      </c>
      <c r="F1719" s="66">
        <f t="shared" si="30"/>
        <v>2025</v>
      </c>
      <c r="G1719" s="67">
        <f t="shared" si="31"/>
        <v>45689</v>
      </c>
      <c r="H1719" s="26" t="s">
        <v>165</v>
      </c>
      <c r="I1719" s="66" t="s">
        <v>139</v>
      </c>
      <c r="J1719" s="69"/>
      <c r="K1719" s="69"/>
      <c r="L1719" s="69" t="s">
        <v>664</v>
      </c>
      <c r="M1719" s="69" t="s">
        <v>604</v>
      </c>
      <c r="N1719" s="71">
        <v>7.0000000000000007E-2</v>
      </c>
      <c r="O1719" s="74">
        <v>0</v>
      </c>
      <c r="P1719" s="175">
        <f t="shared" si="32"/>
        <v>135859.3700000002</v>
      </c>
    </row>
    <row r="1720" spans="1:16" ht="14.25" hidden="1" customHeight="1" outlineLevel="1">
      <c r="A1720" s="64" t="s">
        <v>122</v>
      </c>
      <c r="B1720" s="163" t="s">
        <v>1342</v>
      </c>
      <c r="C1720" s="174" t="s">
        <v>647</v>
      </c>
      <c r="D1720" s="68">
        <v>45712</v>
      </c>
      <c r="E1720" s="66">
        <f t="shared" si="29"/>
        <v>2</v>
      </c>
      <c r="F1720" s="66">
        <f t="shared" si="30"/>
        <v>2025</v>
      </c>
      <c r="G1720" s="67">
        <f t="shared" si="31"/>
        <v>45689</v>
      </c>
      <c r="H1720" s="26" t="s">
        <v>102</v>
      </c>
      <c r="I1720" s="66" t="s">
        <v>129</v>
      </c>
      <c r="J1720" s="69"/>
      <c r="K1720" s="69"/>
      <c r="L1720" s="69" t="s">
        <v>666</v>
      </c>
      <c r="M1720" s="69" t="s">
        <v>28</v>
      </c>
      <c r="N1720" s="71">
        <v>0</v>
      </c>
      <c r="O1720" s="74">
        <v>9</v>
      </c>
      <c r="P1720" s="175">
        <f t="shared" si="32"/>
        <v>135850.3700000002</v>
      </c>
    </row>
    <row r="1721" spans="1:16" ht="14.25" hidden="1" customHeight="1" outlineLevel="1">
      <c r="A1721" s="64" t="s">
        <v>122</v>
      </c>
      <c r="B1721" s="163" t="s">
        <v>1342</v>
      </c>
      <c r="C1721" s="174" t="s">
        <v>647</v>
      </c>
      <c r="D1721" s="68">
        <v>45712</v>
      </c>
      <c r="E1721" s="66">
        <f t="shared" si="29"/>
        <v>2</v>
      </c>
      <c r="F1721" s="66">
        <f t="shared" si="30"/>
        <v>2025</v>
      </c>
      <c r="G1721" s="67">
        <f t="shared" si="31"/>
        <v>45689</v>
      </c>
      <c r="H1721" s="26" t="s">
        <v>54</v>
      </c>
      <c r="I1721" s="66" t="s">
        <v>135</v>
      </c>
      <c r="J1721" s="69"/>
      <c r="K1721" s="69"/>
      <c r="L1721" s="69" t="s">
        <v>666</v>
      </c>
      <c r="M1721" s="69" t="s">
        <v>28</v>
      </c>
      <c r="N1721" s="71">
        <v>0</v>
      </c>
      <c r="O1721" s="74">
        <v>1320</v>
      </c>
      <c r="P1721" s="175">
        <f t="shared" si="32"/>
        <v>134530.3700000002</v>
      </c>
    </row>
    <row r="1722" spans="1:16" ht="14.25" hidden="1" customHeight="1" outlineLevel="1">
      <c r="A1722" s="64" t="s">
        <v>122</v>
      </c>
      <c r="B1722" s="163" t="s">
        <v>1342</v>
      </c>
      <c r="C1722" s="174" t="s">
        <v>647</v>
      </c>
      <c r="D1722" s="68">
        <v>45712</v>
      </c>
      <c r="E1722" s="66">
        <f t="shared" si="29"/>
        <v>2</v>
      </c>
      <c r="F1722" s="66">
        <f t="shared" si="30"/>
        <v>2025</v>
      </c>
      <c r="G1722" s="67">
        <f t="shared" si="31"/>
        <v>45689</v>
      </c>
      <c r="H1722" s="26" t="s">
        <v>709</v>
      </c>
      <c r="I1722" s="66" t="s">
        <v>945</v>
      </c>
      <c r="J1722" s="69"/>
      <c r="K1722" s="69"/>
      <c r="L1722" s="69" t="s">
        <v>666</v>
      </c>
      <c r="M1722" s="69" t="s">
        <v>28</v>
      </c>
      <c r="N1722" s="71">
        <v>0</v>
      </c>
      <c r="O1722" s="74">
        <v>1795.92</v>
      </c>
      <c r="P1722" s="175">
        <f t="shared" si="32"/>
        <v>132734.45000000019</v>
      </c>
    </row>
    <row r="1723" spans="1:16" ht="14.25" hidden="1" customHeight="1" outlineLevel="1">
      <c r="A1723" s="64" t="s">
        <v>122</v>
      </c>
      <c r="B1723" s="163" t="s">
        <v>1342</v>
      </c>
      <c r="C1723" s="174" t="s">
        <v>647</v>
      </c>
      <c r="D1723" s="68">
        <v>45712</v>
      </c>
      <c r="E1723" s="66">
        <f t="shared" si="29"/>
        <v>2</v>
      </c>
      <c r="F1723" s="66">
        <f t="shared" si="30"/>
        <v>2025</v>
      </c>
      <c r="G1723" s="67">
        <f t="shared" si="31"/>
        <v>45689</v>
      </c>
      <c r="H1723" s="26" t="s">
        <v>55</v>
      </c>
      <c r="I1723" s="66" t="s">
        <v>690</v>
      </c>
      <c r="J1723" s="69"/>
      <c r="K1723" s="69"/>
      <c r="L1723" s="69" t="s">
        <v>666</v>
      </c>
      <c r="M1723" s="69" t="s">
        <v>28</v>
      </c>
      <c r="N1723" s="71">
        <v>0</v>
      </c>
      <c r="O1723" s="74">
        <v>57.51</v>
      </c>
      <c r="P1723" s="175">
        <f t="shared" si="32"/>
        <v>132676.94000000018</v>
      </c>
    </row>
    <row r="1724" spans="1:16" ht="14.25" hidden="1" customHeight="1" outlineLevel="1">
      <c r="A1724" s="64" t="s">
        <v>122</v>
      </c>
      <c r="B1724" s="163" t="s">
        <v>1342</v>
      </c>
      <c r="C1724" s="174" t="s">
        <v>647</v>
      </c>
      <c r="D1724" s="68">
        <v>45713</v>
      </c>
      <c r="E1724" s="66">
        <f t="shared" si="29"/>
        <v>2</v>
      </c>
      <c r="F1724" s="66">
        <f t="shared" si="30"/>
        <v>2025</v>
      </c>
      <c r="G1724" s="67">
        <f t="shared" si="31"/>
        <v>45689</v>
      </c>
      <c r="H1724" s="26" t="s">
        <v>165</v>
      </c>
      <c r="I1724" s="66" t="s">
        <v>139</v>
      </c>
      <c r="J1724" s="69"/>
      <c r="K1724" s="69"/>
      <c r="L1724" s="69" t="s">
        <v>664</v>
      </c>
      <c r="M1724" s="69" t="s">
        <v>604</v>
      </c>
      <c r="N1724" s="71">
        <v>0.04</v>
      </c>
      <c r="O1724" s="74">
        <v>0</v>
      </c>
      <c r="P1724" s="175">
        <f t="shared" si="32"/>
        <v>132676.98000000019</v>
      </c>
    </row>
    <row r="1725" spans="1:16" ht="14.25" hidden="1" customHeight="1" outlineLevel="1">
      <c r="A1725" s="64" t="s">
        <v>122</v>
      </c>
      <c r="B1725" s="163" t="s">
        <v>1342</v>
      </c>
      <c r="C1725" s="174" t="s">
        <v>647</v>
      </c>
      <c r="D1725" s="68">
        <v>45713</v>
      </c>
      <c r="E1725" s="66">
        <f t="shared" si="29"/>
        <v>2</v>
      </c>
      <c r="F1725" s="66">
        <f t="shared" si="30"/>
        <v>2025</v>
      </c>
      <c r="G1725" s="67">
        <f t="shared" si="31"/>
        <v>45689</v>
      </c>
      <c r="H1725" s="26" t="s">
        <v>281</v>
      </c>
      <c r="I1725" s="66" t="s">
        <v>962</v>
      </c>
      <c r="J1725" s="69"/>
      <c r="K1725" s="69"/>
      <c r="L1725" s="69" t="s">
        <v>666</v>
      </c>
      <c r="M1725" s="69" t="s">
        <v>28</v>
      </c>
      <c r="N1725" s="71">
        <v>0</v>
      </c>
      <c r="O1725" s="74">
        <v>1125.45</v>
      </c>
      <c r="P1725" s="175">
        <f t="shared" si="32"/>
        <v>131551.53000000017</v>
      </c>
    </row>
    <row r="1726" spans="1:16" ht="14.25" hidden="1" customHeight="1" outlineLevel="1">
      <c r="A1726" s="64" t="s">
        <v>122</v>
      </c>
      <c r="B1726" s="163" t="s">
        <v>1342</v>
      </c>
      <c r="C1726" s="174" t="s">
        <v>647</v>
      </c>
      <c r="D1726" s="68">
        <v>45713</v>
      </c>
      <c r="E1726" s="66">
        <f t="shared" si="29"/>
        <v>2</v>
      </c>
      <c r="F1726" s="66">
        <f t="shared" si="30"/>
        <v>2025</v>
      </c>
      <c r="G1726" s="67">
        <f t="shared" si="31"/>
        <v>45689</v>
      </c>
      <c r="H1726" s="26" t="s">
        <v>63</v>
      </c>
      <c r="I1726" s="66" t="s">
        <v>1364</v>
      </c>
      <c r="J1726" s="69"/>
      <c r="K1726" s="69"/>
      <c r="L1726" s="69" t="s">
        <v>666</v>
      </c>
      <c r="M1726" s="69" t="s">
        <v>28</v>
      </c>
      <c r="N1726" s="71">
        <v>0</v>
      </c>
      <c r="O1726" s="74">
        <v>301.08</v>
      </c>
      <c r="P1726" s="175">
        <f t="shared" si="32"/>
        <v>131250.45000000019</v>
      </c>
    </row>
    <row r="1727" spans="1:16" ht="14.25" hidden="1" customHeight="1" outlineLevel="1">
      <c r="A1727" s="64" t="s">
        <v>122</v>
      </c>
      <c r="B1727" s="163" t="s">
        <v>1342</v>
      </c>
      <c r="C1727" s="174" t="s">
        <v>647</v>
      </c>
      <c r="D1727" s="68">
        <v>45714</v>
      </c>
      <c r="E1727" s="66">
        <f t="shared" si="29"/>
        <v>2</v>
      </c>
      <c r="F1727" s="66">
        <f t="shared" si="30"/>
        <v>2025</v>
      </c>
      <c r="G1727" s="67">
        <f t="shared" si="31"/>
        <v>45689</v>
      </c>
      <c r="H1727" s="26" t="s">
        <v>165</v>
      </c>
      <c r="I1727" s="66" t="s">
        <v>139</v>
      </c>
      <c r="J1727" s="69"/>
      <c r="K1727" s="69"/>
      <c r="L1727" s="69" t="s">
        <v>664</v>
      </c>
      <c r="M1727" s="69" t="s">
        <v>604</v>
      </c>
      <c r="N1727" s="71">
        <v>0.34</v>
      </c>
      <c r="O1727" s="74">
        <v>0</v>
      </c>
      <c r="P1727" s="175">
        <f t="shared" si="32"/>
        <v>131250.79000000018</v>
      </c>
    </row>
    <row r="1728" spans="1:16" ht="14.25" hidden="1" customHeight="1" outlineLevel="1">
      <c r="A1728" s="64" t="s">
        <v>122</v>
      </c>
      <c r="B1728" s="163" t="s">
        <v>1342</v>
      </c>
      <c r="C1728" s="174" t="s">
        <v>647</v>
      </c>
      <c r="D1728" s="68">
        <v>45714</v>
      </c>
      <c r="E1728" s="66">
        <f t="shared" si="29"/>
        <v>2</v>
      </c>
      <c r="F1728" s="66">
        <f t="shared" si="30"/>
        <v>2025</v>
      </c>
      <c r="G1728" s="67">
        <f t="shared" si="31"/>
        <v>45689</v>
      </c>
      <c r="H1728" s="26" t="s">
        <v>63</v>
      </c>
      <c r="I1728" s="66" t="s">
        <v>724</v>
      </c>
      <c r="J1728" s="69">
        <v>50210</v>
      </c>
      <c r="K1728" s="69"/>
      <c r="L1728" s="69" t="s">
        <v>666</v>
      </c>
      <c r="M1728" s="69" t="s">
        <v>28</v>
      </c>
      <c r="N1728" s="71">
        <v>0</v>
      </c>
      <c r="O1728" s="74">
        <v>183.27</v>
      </c>
      <c r="P1728" s="175">
        <f t="shared" si="32"/>
        <v>131067.52000000018</v>
      </c>
    </row>
    <row r="1729" spans="1:16" ht="14.25" hidden="1" customHeight="1" outlineLevel="1">
      <c r="A1729" s="64" t="s">
        <v>122</v>
      </c>
      <c r="B1729" s="163" t="s">
        <v>1342</v>
      </c>
      <c r="C1729" s="174" t="s">
        <v>647</v>
      </c>
      <c r="D1729" s="68">
        <v>45714</v>
      </c>
      <c r="E1729" s="66">
        <f t="shared" si="29"/>
        <v>2</v>
      </c>
      <c r="F1729" s="66">
        <f t="shared" si="30"/>
        <v>2025</v>
      </c>
      <c r="G1729" s="67">
        <f t="shared" si="31"/>
        <v>45689</v>
      </c>
      <c r="H1729" s="26" t="s">
        <v>63</v>
      </c>
      <c r="I1729" s="66" t="s">
        <v>1365</v>
      </c>
      <c r="J1729" s="69"/>
      <c r="K1729" s="69"/>
      <c r="L1729" s="69" t="s">
        <v>666</v>
      </c>
      <c r="M1729" s="69" t="s">
        <v>28</v>
      </c>
      <c r="N1729" s="71">
        <v>0</v>
      </c>
      <c r="O1729" s="74">
        <v>827.07</v>
      </c>
      <c r="P1729" s="175">
        <f t="shared" si="32"/>
        <v>130240.45000000017</v>
      </c>
    </row>
    <row r="1730" spans="1:16" ht="14.25" hidden="1" customHeight="1" outlineLevel="1">
      <c r="A1730" s="64" t="s">
        <v>122</v>
      </c>
      <c r="B1730" s="163" t="s">
        <v>1342</v>
      </c>
      <c r="C1730" s="174" t="s">
        <v>647</v>
      </c>
      <c r="D1730" s="68">
        <v>45714</v>
      </c>
      <c r="E1730" s="66">
        <f t="shared" si="29"/>
        <v>2</v>
      </c>
      <c r="F1730" s="66">
        <f t="shared" si="30"/>
        <v>2025</v>
      </c>
      <c r="G1730" s="67">
        <f t="shared" si="31"/>
        <v>45689</v>
      </c>
      <c r="H1730" s="26" t="s">
        <v>63</v>
      </c>
      <c r="I1730" s="66" t="s">
        <v>765</v>
      </c>
      <c r="J1730" s="69"/>
      <c r="K1730" s="69"/>
      <c r="L1730" s="69" t="s">
        <v>666</v>
      </c>
      <c r="M1730" s="69" t="s">
        <v>28</v>
      </c>
      <c r="N1730" s="71">
        <v>0</v>
      </c>
      <c r="O1730" s="74">
        <v>7573.6</v>
      </c>
      <c r="P1730" s="175">
        <f t="shared" si="32"/>
        <v>122666.85000000017</v>
      </c>
    </row>
    <row r="1731" spans="1:16" ht="14.25" hidden="1" customHeight="1" outlineLevel="1">
      <c r="A1731" s="64" t="s">
        <v>122</v>
      </c>
      <c r="B1731" s="163" t="s">
        <v>1342</v>
      </c>
      <c r="C1731" s="174" t="s">
        <v>647</v>
      </c>
      <c r="D1731" s="68">
        <v>45715</v>
      </c>
      <c r="E1731" s="66">
        <f t="shared" si="29"/>
        <v>2</v>
      </c>
      <c r="F1731" s="66">
        <f t="shared" si="30"/>
        <v>2025</v>
      </c>
      <c r="G1731" s="67">
        <f t="shared" si="31"/>
        <v>45689</v>
      </c>
      <c r="H1731" s="26" t="s">
        <v>165</v>
      </c>
      <c r="I1731" s="66" t="s">
        <v>139</v>
      </c>
      <c r="J1731" s="69"/>
      <c r="K1731" s="69"/>
      <c r="L1731" s="69" t="s">
        <v>664</v>
      </c>
      <c r="M1731" s="69" t="s">
        <v>604</v>
      </c>
      <c r="N1731" s="71">
        <v>1.78</v>
      </c>
      <c r="O1731" s="74">
        <v>0</v>
      </c>
      <c r="P1731" s="175">
        <f t="shared" si="32"/>
        <v>122668.63000000016</v>
      </c>
    </row>
    <row r="1732" spans="1:16" ht="14.25" hidden="1" customHeight="1" outlineLevel="1">
      <c r="A1732" s="64" t="s">
        <v>122</v>
      </c>
      <c r="B1732" s="163" t="s">
        <v>1342</v>
      </c>
      <c r="C1732" s="174" t="s">
        <v>647</v>
      </c>
      <c r="D1732" s="68">
        <v>45715</v>
      </c>
      <c r="E1732" s="66">
        <f t="shared" si="29"/>
        <v>2</v>
      </c>
      <c r="F1732" s="66">
        <f t="shared" si="30"/>
        <v>2025</v>
      </c>
      <c r="G1732" s="67">
        <f t="shared" si="31"/>
        <v>45689</v>
      </c>
      <c r="H1732" s="26" t="s">
        <v>475</v>
      </c>
      <c r="I1732" s="66" t="s">
        <v>680</v>
      </c>
      <c r="J1732" s="69"/>
      <c r="K1732" s="69"/>
      <c r="L1732" s="69" t="s">
        <v>666</v>
      </c>
      <c r="M1732" s="69" t="s">
        <v>28</v>
      </c>
      <c r="N1732" s="71">
        <v>0</v>
      </c>
      <c r="O1732" s="74">
        <v>301.35000000000002</v>
      </c>
      <c r="P1732" s="175">
        <f t="shared" si="32"/>
        <v>122367.28000000016</v>
      </c>
    </row>
    <row r="1733" spans="1:16" ht="14.25" hidden="1" customHeight="1" outlineLevel="1">
      <c r="A1733" s="64" t="s">
        <v>122</v>
      </c>
      <c r="B1733" s="163" t="s">
        <v>1342</v>
      </c>
      <c r="C1733" s="174" t="s">
        <v>647</v>
      </c>
      <c r="D1733" s="68">
        <v>45715</v>
      </c>
      <c r="E1733" s="66">
        <f t="shared" si="29"/>
        <v>2</v>
      </c>
      <c r="F1733" s="66">
        <f t="shared" si="30"/>
        <v>2025</v>
      </c>
      <c r="G1733" s="67">
        <f t="shared" si="31"/>
        <v>45689</v>
      </c>
      <c r="H1733" s="26" t="s">
        <v>475</v>
      </c>
      <c r="I1733" s="66" t="s">
        <v>1366</v>
      </c>
      <c r="J1733" s="69"/>
      <c r="K1733" s="69"/>
      <c r="L1733" s="69" t="s">
        <v>666</v>
      </c>
      <c r="M1733" s="69" t="s">
        <v>28</v>
      </c>
      <c r="N1733" s="71">
        <v>0</v>
      </c>
      <c r="O1733" s="74">
        <v>1349.25</v>
      </c>
      <c r="P1733" s="175">
        <f t="shared" si="32"/>
        <v>121018.03000000016</v>
      </c>
    </row>
    <row r="1734" spans="1:16" ht="14.25" hidden="1" customHeight="1" outlineLevel="1">
      <c r="A1734" s="64" t="s">
        <v>122</v>
      </c>
      <c r="B1734" s="163" t="s">
        <v>1342</v>
      </c>
      <c r="C1734" s="174" t="s">
        <v>647</v>
      </c>
      <c r="D1734" s="68">
        <v>45715</v>
      </c>
      <c r="E1734" s="66">
        <f t="shared" si="29"/>
        <v>2</v>
      </c>
      <c r="F1734" s="66">
        <f t="shared" si="30"/>
        <v>2025</v>
      </c>
      <c r="G1734" s="67">
        <f t="shared" si="31"/>
        <v>45689</v>
      </c>
      <c r="H1734" s="26" t="s">
        <v>475</v>
      </c>
      <c r="I1734" s="66" t="s">
        <v>1367</v>
      </c>
      <c r="J1734" s="69"/>
      <c r="K1734" s="69"/>
      <c r="L1734" s="69" t="s">
        <v>666</v>
      </c>
      <c r="M1734" s="69" t="s">
        <v>28</v>
      </c>
      <c r="N1734" s="71">
        <v>0</v>
      </c>
      <c r="O1734" s="74">
        <v>57.8</v>
      </c>
      <c r="P1734" s="175">
        <f t="shared" si="32"/>
        <v>120960.23000000016</v>
      </c>
    </row>
    <row r="1735" spans="1:16" ht="14.25" hidden="1" customHeight="1" outlineLevel="1">
      <c r="A1735" s="64" t="s">
        <v>122</v>
      </c>
      <c r="B1735" s="163" t="s">
        <v>1342</v>
      </c>
      <c r="C1735" s="174" t="s">
        <v>647</v>
      </c>
      <c r="D1735" s="68">
        <v>45715</v>
      </c>
      <c r="E1735" s="66">
        <f t="shared" si="29"/>
        <v>2</v>
      </c>
      <c r="F1735" s="66">
        <f t="shared" si="30"/>
        <v>2025</v>
      </c>
      <c r="G1735" s="67">
        <f t="shared" si="31"/>
        <v>45689</v>
      </c>
      <c r="H1735" s="26" t="s">
        <v>475</v>
      </c>
      <c r="I1735" s="66" t="s">
        <v>1366</v>
      </c>
      <c r="J1735" s="69"/>
      <c r="K1735" s="69"/>
      <c r="L1735" s="69" t="s">
        <v>666</v>
      </c>
      <c r="M1735" s="69" t="s">
        <v>28</v>
      </c>
      <c r="N1735" s="71">
        <v>0</v>
      </c>
      <c r="O1735" s="74">
        <v>767.48</v>
      </c>
      <c r="P1735" s="175">
        <f t="shared" si="32"/>
        <v>120192.75000000016</v>
      </c>
    </row>
    <row r="1736" spans="1:16" ht="14.25" hidden="1" customHeight="1" outlineLevel="1">
      <c r="A1736" s="64" t="s">
        <v>122</v>
      </c>
      <c r="B1736" s="163" t="s">
        <v>1342</v>
      </c>
      <c r="C1736" s="174" t="s">
        <v>647</v>
      </c>
      <c r="D1736" s="68">
        <v>45715</v>
      </c>
      <c r="E1736" s="66">
        <f t="shared" si="29"/>
        <v>2</v>
      </c>
      <c r="F1736" s="66">
        <f t="shared" si="30"/>
        <v>2025</v>
      </c>
      <c r="G1736" s="67">
        <f t="shared" si="31"/>
        <v>45689</v>
      </c>
      <c r="H1736" s="26" t="s">
        <v>475</v>
      </c>
      <c r="I1736" s="66" t="s">
        <v>1368</v>
      </c>
      <c r="J1736" s="69"/>
      <c r="K1736" s="69"/>
      <c r="L1736" s="69" t="s">
        <v>666</v>
      </c>
      <c r="M1736" s="69" t="s">
        <v>28</v>
      </c>
      <c r="N1736" s="71">
        <v>0</v>
      </c>
      <c r="O1736" s="74">
        <v>455</v>
      </c>
      <c r="P1736" s="175">
        <f t="shared" si="32"/>
        <v>119737.75000000016</v>
      </c>
    </row>
    <row r="1737" spans="1:16" ht="14.25" hidden="1" customHeight="1" outlineLevel="1">
      <c r="A1737" s="64" t="s">
        <v>122</v>
      </c>
      <c r="B1737" s="163" t="s">
        <v>1342</v>
      </c>
      <c r="C1737" s="174" t="s">
        <v>647</v>
      </c>
      <c r="D1737" s="68">
        <v>45715</v>
      </c>
      <c r="E1737" s="66">
        <f t="shared" si="29"/>
        <v>2</v>
      </c>
      <c r="F1737" s="66">
        <f t="shared" si="30"/>
        <v>2025</v>
      </c>
      <c r="G1737" s="67">
        <f t="shared" si="31"/>
        <v>45689</v>
      </c>
      <c r="H1737" s="26" t="s">
        <v>281</v>
      </c>
      <c r="I1737" s="66" t="s">
        <v>353</v>
      </c>
      <c r="J1737" s="69"/>
      <c r="K1737" s="69"/>
      <c r="L1737" s="69" t="s">
        <v>666</v>
      </c>
      <c r="M1737" s="69" t="s">
        <v>28</v>
      </c>
      <c r="N1737" s="71">
        <v>0</v>
      </c>
      <c r="O1737" s="74">
        <v>392.08</v>
      </c>
      <c r="P1737" s="175">
        <f t="shared" si="32"/>
        <v>119345.67000000016</v>
      </c>
    </row>
    <row r="1738" spans="1:16" ht="14.25" hidden="1" customHeight="1" outlineLevel="1">
      <c r="A1738" s="64" t="s">
        <v>122</v>
      </c>
      <c r="B1738" s="163" t="s">
        <v>1342</v>
      </c>
      <c r="C1738" s="174" t="s">
        <v>647</v>
      </c>
      <c r="D1738" s="68">
        <v>45715</v>
      </c>
      <c r="E1738" s="66">
        <f t="shared" si="29"/>
        <v>2</v>
      </c>
      <c r="F1738" s="66">
        <f t="shared" si="30"/>
        <v>2025</v>
      </c>
      <c r="G1738" s="67">
        <f t="shared" si="31"/>
        <v>45689</v>
      </c>
      <c r="H1738" s="26" t="s">
        <v>475</v>
      </c>
      <c r="I1738" s="66" t="s">
        <v>1369</v>
      </c>
      <c r="J1738" s="69"/>
      <c r="K1738" s="69"/>
      <c r="L1738" s="69" t="s">
        <v>666</v>
      </c>
      <c r="M1738" s="69" t="s">
        <v>28</v>
      </c>
      <c r="N1738" s="71">
        <v>0</v>
      </c>
      <c r="O1738" s="74">
        <v>442.24</v>
      </c>
      <c r="P1738" s="175">
        <f t="shared" si="32"/>
        <v>118903.43000000015</v>
      </c>
    </row>
    <row r="1739" spans="1:16" ht="14.25" hidden="1" customHeight="1" outlineLevel="1">
      <c r="A1739" s="64" t="s">
        <v>122</v>
      </c>
      <c r="B1739" s="163" t="s">
        <v>1342</v>
      </c>
      <c r="C1739" s="174" t="s">
        <v>647</v>
      </c>
      <c r="D1739" s="68">
        <v>45715</v>
      </c>
      <c r="E1739" s="66">
        <f t="shared" si="29"/>
        <v>2</v>
      </c>
      <c r="F1739" s="66">
        <f t="shared" si="30"/>
        <v>2025</v>
      </c>
      <c r="G1739" s="67">
        <f t="shared" si="31"/>
        <v>45689</v>
      </c>
      <c r="H1739" s="26" t="s">
        <v>475</v>
      </c>
      <c r="I1739" s="66" t="s">
        <v>1370</v>
      </c>
      <c r="J1739" s="69"/>
      <c r="K1739" s="69"/>
      <c r="L1739" s="69" t="s">
        <v>666</v>
      </c>
      <c r="M1739" s="69" t="s">
        <v>28</v>
      </c>
      <c r="N1739" s="71">
        <v>0</v>
      </c>
      <c r="O1739" s="74">
        <v>1685.07</v>
      </c>
      <c r="P1739" s="175">
        <f t="shared" si="32"/>
        <v>117218.36000000015</v>
      </c>
    </row>
    <row r="1740" spans="1:16" ht="14.25" hidden="1" customHeight="1" outlineLevel="1">
      <c r="A1740" s="64" t="s">
        <v>122</v>
      </c>
      <c r="B1740" s="163" t="s">
        <v>1342</v>
      </c>
      <c r="C1740" s="174" t="s">
        <v>647</v>
      </c>
      <c r="D1740" s="68">
        <v>45715</v>
      </c>
      <c r="E1740" s="66">
        <f t="shared" si="29"/>
        <v>2</v>
      </c>
      <c r="F1740" s="66">
        <f t="shared" si="30"/>
        <v>2025</v>
      </c>
      <c r="G1740" s="67">
        <f t="shared" si="31"/>
        <v>45689</v>
      </c>
      <c r="H1740" s="26" t="s">
        <v>475</v>
      </c>
      <c r="I1740" s="66" t="s">
        <v>1371</v>
      </c>
      <c r="J1740" s="69"/>
      <c r="K1740" s="69"/>
      <c r="L1740" s="69" t="s">
        <v>666</v>
      </c>
      <c r="M1740" s="69" t="s">
        <v>28</v>
      </c>
      <c r="N1740" s="71">
        <v>0</v>
      </c>
      <c r="O1740" s="74">
        <v>1154.96</v>
      </c>
      <c r="P1740" s="175">
        <f t="shared" si="32"/>
        <v>116063.40000000014</v>
      </c>
    </row>
    <row r="1741" spans="1:16" ht="14.25" hidden="1" customHeight="1" outlineLevel="1">
      <c r="A1741" s="64" t="s">
        <v>122</v>
      </c>
      <c r="B1741" s="163" t="s">
        <v>1342</v>
      </c>
      <c r="C1741" s="174" t="s">
        <v>647</v>
      </c>
      <c r="D1741" s="68">
        <v>45715</v>
      </c>
      <c r="E1741" s="66">
        <f t="shared" si="29"/>
        <v>2</v>
      </c>
      <c r="F1741" s="66">
        <f t="shared" si="30"/>
        <v>2025</v>
      </c>
      <c r="G1741" s="67">
        <f t="shared" si="31"/>
        <v>45689</v>
      </c>
      <c r="H1741" s="26" t="s">
        <v>475</v>
      </c>
      <c r="I1741" s="66" t="s">
        <v>1372</v>
      </c>
      <c r="J1741" s="69"/>
      <c r="K1741" s="69"/>
      <c r="L1741" s="69" t="s">
        <v>666</v>
      </c>
      <c r="M1741" s="69" t="s">
        <v>28</v>
      </c>
      <c r="N1741" s="71">
        <v>0</v>
      </c>
      <c r="O1741" s="74">
        <v>183.14</v>
      </c>
      <c r="P1741" s="175">
        <f t="shared" si="32"/>
        <v>115880.26000000014</v>
      </c>
    </row>
    <row r="1742" spans="1:16" ht="14.25" hidden="1" customHeight="1" outlineLevel="1">
      <c r="A1742" s="64" t="s">
        <v>122</v>
      </c>
      <c r="B1742" s="163" t="s">
        <v>1342</v>
      </c>
      <c r="C1742" s="174" t="s">
        <v>647</v>
      </c>
      <c r="D1742" s="68">
        <v>45715</v>
      </c>
      <c r="E1742" s="66">
        <f t="shared" si="29"/>
        <v>2</v>
      </c>
      <c r="F1742" s="66">
        <f t="shared" si="30"/>
        <v>2025</v>
      </c>
      <c r="G1742" s="67">
        <f t="shared" si="31"/>
        <v>45689</v>
      </c>
      <c r="H1742" s="26" t="s">
        <v>102</v>
      </c>
      <c r="I1742" s="66" t="s">
        <v>129</v>
      </c>
      <c r="J1742" s="69"/>
      <c r="K1742" s="69"/>
      <c r="L1742" s="69" t="s">
        <v>666</v>
      </c>
      <c r="M1742" s="69" t="s">
        <v>28</v>
      </c>
      <c r="N1742" s="71">
        <v>0</v>
      </c>
      <c r="O1742" s="74">
        <v>4.21</v>
      </c>
      <c r="P1742" s="175">
        <f t="shared" si="32"/>
        <v>115876.05000000013</v>
      </c>
    </row>
    <row r="1743" spans="1:16" ht="14.25" hidden="1" customHeight="1" outlineLevel="1">
      <c r="A1743" s="64" t="s">
        <v>122</v>
      </c>
      <c r="B1743" s="163" t="s">
        <v>1342</v>
      </c>
      <c r="C1743" s="174" t="s">
        <v>647</v>
      </c>
      <c r="D1743" s="68">
        <v>45715</v>
      </c>
      <c r="E1743" s="66">
        <f t="shared" si="29"/>
        <v>2</v>
      </c>
      <c r="F1743" s="66">
        <f t="shared" si="30"/>
        <v>2025</v>
      </c>
      <c r="G1743" s="67">
        <f t="shared" si="31"/>
        <v>45689</v>
      </c>
      <c r="H1743" s="26" t="s">
        <v>281</v>
      </c>
      <c r="I1743" s="66" t="s">
        <v>255</v>
      </c>
      <c r="J1743" s="69"/>
      <c r="K1743" s="69"/>
      <c r="L1743" s="69" t="s">
        <v>666</v>
      </c>
      <c r="M1743" s="69" t="s">
        <v>28</v>
      </c>
      <c r="N1743" s="71">
        <v>0</v>
      </c>
      <c r="O1743" s="74">
        <v>10.98</v>
      </c>
      <c r="P1743" s="175">
        <f t="shared" si="32"/>
        <v>115865.07000000014</v>
      </c>
    </row>
    <row r="1744" spans="1:16" ht="14.25" hidden="1" customHeight="1" outlineLevel="1">
      <c r="A1744" s="64" t="s">
        <v>122</v>
      </c>
      <c r="B1744" s="163" t="s">
        <v>1342</v>
      </c>
      <c r="C1744" s="174" t="s">
        <v>647</v>
      </c>
      <c r="D1744" s="68">
        <v>45715</v>
      </c>
      <c r="E1744" s="66">
        <f t="shared" si="29"/>
        <v>2</v>
      </c>
      <c r="F1744" s="66">
        <f t="shared" si="30"/>
        <v>2025</v>
      </c>
      <c r="G1744" s="67">
        <f t="shared" si="31"/>
        <v>45689</v>
      </c>
      <c r="H1744" s="26" t="s">
        <v>281</v>
      </c>
      <c r="I1744" s="66" t="s">
        <v>301</v>
      </c>
      <c r="J1744" s="69"/>
      <c r="K1744" s="69"/>
      <c r="L1744" s="69" t="s">
        <v>666</v>
      </c>
      <c r="M1744" s="69" t="s">
        <v>28</v>
      </c>
      <c r="N1744" s="71">
        <v>0</v>
      </c>
      <c r="O1744" s="74">
        <v>10.98</v>
      </c>
      <c r="P1744" s="175">
        <f t="shared" si="32"/>
        <v>115854.09000000014</v>
      </c>
    </row>
    <row r="1745" spans="1:16" ht="14.25" hidden="1" customHeight="1" outlineLevel="1">
      <c r="A1745" s="64" t="s">
        <v>122</v>
      </c>
      <c r="B1745" s="163" t="s">
        <v>1342</v>
      </c>
      <c r="C1745" s="174" t="s">
        <v>647</v>
      </c>
      <c r="D1745" s="68">
        <v>45715</v>
      </c>
      <c r="E1745" s="66">
        <f t="shared" si="29"/>
        <v>2</v>
      </c>
      <c r="F1745" s="66">
        <f t="shared" si="30"/>
        <v>2025</v>
      </c>
      <c r="G1745" s="67">
        <f t="shared" si="31"/>
        <v>45689</v>
      </c>
      <c r="H1745" s="26" t="s">
        <v>281</v>
      </c>
      <c r="I1745" s="66" t="s">
        <v>685</v>
      </c>
      <c r="J1745" s="69"/>
      <c r="K1745" s="69"/>
      <c r="L1745" s="69" t="s">
        <v>666</v>
      </c>
      <c r="M1745" s="69" t="s">
        <v>28</v>
      </c>
      <c r="N1745" s="71">
        <v>0</v>
      </c>
      <c r="O1745" s="74">
        <v>10.98</v>
      </c>
      <c r="P1745" s="175">
        <f t="shared" si="32"/>
        <v>115843.11000000015</v>
      </c>
    </row>
    <row r="1746" spans="1:16" ht="14.25" hidden="1" customHeight="1" outlineLevel="1">
      <c r="A1746" s="64" t="s">
        <v>122</v>
      </c>
      <c r="B1746" s="163" t="s">
        <v>1342</v>
      </c>
      <c r="C1746" s="174" t="s">
        <v>647</v>
      </c>
      <c r="D1746" s="68">
        <v>45715</v>
      </c>
      <c r="E1746" s="66">
        <f t="shared" si="29"/>
        <v>2</v>
      </c>
      <c r="F1746" s="66">
        <f t="shared" si="30"/>
        <v>2025</v>
      </c>
      <c r="G1746" s="67">
        <f t="shared" si="31"/>
        <v>45689</v>
      </c>
      <c r="H1746" s="26" t="s">
        <v>281</v>
      </c>
      <c r="I1746" s="66" t="s">
        <v>259</v>
      </c>
      <c r="J1746" s="69"/>
      <c r="K1746" s="69"/>
      <c r="L1746" s="69" t="s">
        <v>666</v>
      </c>
      <c r="M1746" s="69" t="s">
        <v>28</v>
      </c>
      <c r="N1746" s="71">
        <v>0</v>
      </c>
      <c r="O1746" s="74">
        <v>10.98</v>
      </c>
      <c r="P1746" s="175">
        <f t="shared" si="32"/>
        <v>115832.13000000015</v>
      </c>
    </row>
    <row r="1747" spans="1:16" ht="14.25" hidden="1" customHeight="1" outlineLevel="1">
      <c r="A1747" s="64" t="s">
        <v>122</v>
      </c>
      <c r="B1747" s="163" t="s">
        <v>1342</v>
      </c>
      <c r="C1747" s="174" t="s">
        <v>647</v>
      </c>
      <c r="D1747" s="68">
        <v>45715</v>
      </c>
      <c r="E1747" s="66">
        <f t="shared" si="29"/>
        <v>2</v>
      </c>
      <c r="F1747" s="66">
        <f t="shared" si="30"/>
        <v>2025</v>
      </c>
      <c r="G1747" s="67">
        <f t="shared" si="31"/>
        <v>45689</v>
      </c>
      <c r="H1747" s="26" t="s">
        <v>281</v>
      </c>
      <c r="I1747" s="66" t="s">
        <v>262</v>
      </c>
      <c r="J1747" s="69"/>
      <c r="K1747" s="69"/>
      <c r="L1747" s="69" t="s">
        <v>666</v>
      </c>
      <c r="M1747" s="69" t="s">
        <v>28</v>
      </c>
      <c r="N1747" s="71">
        <v>0</v>
      </c>
      <c r="O1747" s="74">
        <v>10.98</v>
      </c>
      <c r="P1747" s="175">
        <f t="shared" si="32"/>
        <v>115821.15000000015</v>
      </c>
    </row>
    <row r="1748" spans="1:16" ht="14.25" hidden="1" customHeight="1" outlineLevel="1">
      <c r="A1748" s="64" t="s">
        <v>122</v>
      </c>
      <c r="B1748" s="163" t="s">
        <v>1342</v>
      </c>
      <c r="C1748" s="174" t="s">
        <v>647</v>
      </c>
      <c r="D1748" s="68">
        <v>45715</v>
      </c>
      <c r="E1748" s="66">
        <f t="shared" si="29"/>
        <v>2</v>
      </c>
      <c r="F1748" s="66">
        <f t="shared" si="30"/>
        <v>2025</v>
      </c>
      <c r="G1748" s="67">
        <f t="shared" si="31"/>
        <v>45689</v>
      </c>
      <c r="H1748" s="26" t="s">
        <v>281</v>
      </c>
      <c r="I1748" s="66" t="s">
        <v>261</v>
      </c>
      <c r="J1748" s="69"/>
      <c r="K1748" s="69"/>
      <c r="L1748" s="69" t="s">
        <v>666</v>
      </c>
      <c r="M1748" s="69" t="s">
        <v>28</v>
      </c>
      <c r="N1748" s="71">
        <v>0</v>
      </c>
      <c r="O1748" s="74">
        <v>10.98</v>
      </c>
      <c r="P1748" s="175">
        <f t="shared" si="32"/>
        <v>115810.17000000016</v>
      </c>
    </row>
    <row r="1749" spans="1:16" ht="14.25" hidden="1" customHeight="1" outlineLevel="1">
      <c r="A1749" s="64" t="s">
        <v>122</v>
      </c>
      <c r="B1749" s="163" t="s">
        <v>1342</v>
      </c>
      <c r="C1749" s="174" t="s">
        <v>647</v>
      </c>
      <c r="D1749" s="68">
        <v>45715</v>
      </c>
      <c r="E1749" s="66">
        <f t="shared" si="29"/>
        <v>2</v>
      </c>
      <c r="F1749" s="66">
        <f t="shared" si="30"/>
        <v>2025</v>
      </c>
      <c r="G1749" s="67">
        <f t="shared" si="31"/>
        <v>45689</v>
      </c>
      <c r="H1749" s="26" t="s">
        <v>63</v>
      </c>
      <c r="I1749" s="66" t="s">
        <v>765</v>
      </c>
      <c r="J1749" s="69"/>
      <c r="K1749" s="69"/>
      <c r="L1749" s="69" t="s">
        <v>666</v>
      </c>
      <c r="M1749" s="69" t="s">
        <v>28</v>
      </c>
      <c r="N1749" s="71">
        <v>0</v>
      </c>
      <c r="O1749" s="74">
        <v>5933.5</v>
      </c>
      <c r="P1749" s="175">
        <f t="shared" si="32"/>
        <v>109876.67000000016</v>
      </c>
    </row>
    <row r="1750" spans="1:16" ht="14.25" hidden="1" customHeight="1" outlineLevel="1">
      <c r="A1750" s="64" t="s">
        <v>122</v>
      </c>
      <c r="B1750" s="163" t="s">
        <v>1342</v>
      </c>
      <c r="C1750" s="174" t="s">
        <v>647</v>
      </c>
      <c r="D1750" s="68">
        <v>45715</v>
      </c>
      <c r="E1750" s="66">
        <f t="shared" si="29"/>
        <v>2</v>
      </c>
      <c r="F1750" s="66">
        <f t="shared" si="30"/>
        <v>2025</v>
      </c>
      <c r="G1750" s="67">
        <f t="shared" si="31"/>
        <v>45689</v>
      </c>
      <c r="H1750" s="26" t="s">
        <v>63</v>
      </c>
      <c r="I1750" s="66" t="s">
        <v>765</v>
      </c>
      <c r="J1750" s="69"/>
      <c r="K1750" s="69"/>
      <c r="L1750" s="69" t="s">
        <v>666</v>
      </c>
      <c r="M1750" s="69" t="s">
        <v>28</v>
      </c>
      <c r="N1750" s="71">
        <v>0</v>
      </c>
      <c r="O1750" s="74">
        <v>15457.85</v>
      </c>
      <c r="P1750" s="175">
        <f t="shared" si="32"/>
        <v>94418.820000000153</v>
      </c>
    </row>
    <row r="1751" spans="1:16" ht="14.25" hidden="1" customHeight="1" outlineLevel="1">
      <c r="A1751" s="64" t="s">
        <v>122</v>
      </c>
      <c r="B1751" s="163" t="s">
        <v>1342</v>
      </c>
      <c r="C1751" s="174" t="s">
        <v>647</v>
      </c>
      <c r="D1751" s="68">
        <v>45715</v>
      </c>
      <c r="E1751" s="66">
        <f t="shared" si="29"/>
        <v>2</v>
      </c>
      <c r="F1751" s="66">
        <f t="shared" si="30"/>
        <v>2025</v>
      </c>
      <c r="G1751" s="67">
        <f t="shared" si="31"/>
        <v>45689</v>
      </c>
      <c r="H1751" s="26" t="s">
        <v>475</v>
      </c>
      <c r="I1751" s="66" t="s">
        <v>765</v>
      </c>
      <c r="J1751" s="69"/>
      <c r="K1751" s="69"/>
      <c r="L1751" s="69" t="s">
        <v>666</v>
      </c>
      <c r="M1751" s="69" t="s">
        <v>28</v>
      </c>
      <c r="N1751" s="71">
        <v>0</v>
      </c>
      <c r="O1751" s="74">
        <v>2432.71</v>
      </c>
      <c r="P1751" s="175">
        <f t="shared" si="32"/>
        <v>91986.110000000146</v>
      </c>
    </row>
    <row r="1752" spans="1:16" ht="14.25" hidden="1" customHeight="1" outlineLevel="1">
      <c r="A1752" s="64" t="s">
        <v>122</v>
      </c>
      <c r="B1752" s="163" t="s">
        <v>1342</v>
      </c>
      <c r="C1752" s="174" t="s">
        <v>647</v>
      </c>
      <c r="D1752" s="68">
        <v>45715</v>
      </c>
      <c r="E1752" s="66">
        <f t="shared" si="29"/>
        <v>2</v>
      </c>
      <c r="F1752" s="66">
        <f t="shared" si="30"/>
        <v>2025</v>
      </c>
      <c r="G1752" s="67">
        <f t="shared" si="31"/>
        <v>45689</v>
      </c>
      <c r="H1752" s="26" t="s">
        <v>475</v>
      </c>
      <c r="I1752" s="66" t="s">
        <v>765</v>
      </c>
      <c r="J1752" s="69"/>
      <c r="K1752" s="69"/>
      <c r="L1752" s="69" t="s">
        <v>666</v>
      </c>
      <c r="M1752" s="69" t="s">
        <v>28</v>
      </c>
      <c r="N1752" s="71">
        <v>0</v>
      </c>
      <c r="O1752" s="74">
        <v>3515.91</v>
      </c>
      <c r="P1752" s="175">
        <f t="shared" si="32"/>
        <v>88470.200000000143</v>
      </c>
    </row>
    <row r="1753" spans="1:16" ht="14.25" hidden="1" customHeight="1" outlineLevel="1">
      <c r="A1753" s="64" t="s">
        <v>122</v>
      </c>
      <c r="B1753" s="163" t="s">
        <v>1342</v>
      </c>
      <c r="C1753" s="174" t="s">
        <v>647</v>
      </c>
      <c r="D1753" s="68">
        <v>45715</v>
      </c>
      <c r="E1753" s="66">
        <f t="shared" si="29"/>
        <v>2</v>
      </c>
      <c r="F1753" s="66">
        <f t="shared" si="30"/>
        <v>2025</v>
      </c>
      <c r="G1753" s="67">
        <f t="shared" si="31"/>
        <v>45689</v>
      </c>
      <c r="H1753" s="26" t="s">
        <v>147</v>
      </c>
      <c r="I1753" s="66" t="s">
        <v>1373</v>
      </c>
      <c r="J1753" s="69"/>
      <c r="K1753" s="69"/>
      <c r="L1753" s="69" t="s">
        <v>666</v>
      </c>
      <c r="M1753" s="69" t="s">
        <v>28</v>
      </c>
      <c r="N1753" s="71">
        <v>0</v>
      </c>
      <c r="O1753" s="74">
        <v>151</v>
      </c>
      <c r="P1753" s="175">
        <f t="shared" si="32"/>
        <v>88319.200000000143</v>
      </c>
    </row>
    <row r="1754" spans="1:16" ht="14.25" hidden="1" customHeight="1" outlineLevel="1">
      <c r="A1754" s="64" t="s">
        <v>122</v>
      </c>
      <c r="B1754" s="163" t="s">
        <v>1342</v>
      </c>
      <c r="C1754" s="174" t="s">
        <v>647</v>
      </c>
      <c r="D1754" s="68">
        <v>45716</v>
      </c>
      <c r="E1754" s="66">
        <f t="shared" si="29"/>
        <v>2</v>
      </c>
      <c r="F1754" s="66">
        <f t="shared" si="30"/>
        <v>2025</v>
      </c>
      <c r="G1754" s="67">
        <f t="shared" si="31"/>
        <v>45689</v>
      </c>
      <c r="H1754" s="26" t="s">
        <v>42</v>
      </c>
      <c r="I1754" s="66" t="s">
        <v>1374</v>
      </c>
      <c r="J1754" s="69"/>
      <c r="K1754" s="69"/>
      <c r="L1754" s="69" t="s">
        <v>664</v>
      </c>
      <c r="M1754" s="69" t="s">
        <v>604</v>
      </c>
      <c r="N1754" s="71">
        <v>129.4</v>
      </c>
      <c r="O1754" s="74">
        <v>0</v>
      </c>
      <c r="P1754" s="175">
        <f t="shared" si="32"/>
        <v>88448.600000000137</v>
      </c>
    </row>
    <row r="1755" spans="1:16" ht="14.25" hidden="1" customHeight="1" outlineLevel="1">
      <c r="A1755" s="64" t="s">
        <v>122</v>
      </c>
      <c r="B1755" s="163" t="s">
        <v>1342</v>
      </c>
      <c r="C1755" s="174" t="s">
        <v>647</v>
      </c>
      <c r="D1755" s="68">
        <v>45716</v>
      </c>
      <c r="E1755" s="66">
        <f t="shared" si="29"/>
        <v>2</v>
      </c>
      <c r="F1755" s="66">
        <f t="shared" si="30"/>
        <v>2025</v>
      </c>
      <c r="G1755" s="67">
        <f t="shared" si="31"/>
        <v>45689</v>
      </c>
      <c r="H1755" s="26" t="s">
        <v>165</v>
      </c>
      <c r="I1755" s="66" t="s">
        <v>139</v>
      </c>
      <c r="J1755" s="69"/>
      <c r="K1755" s="69"/>
      <c r="L1755" s="69" t="s">
        <v>664</v>
      </c>
      <c r="M1755" s="69" t="s">
        <v>604</v>
      </c>
      <c r="N1755" s="71">
        <v>3.45</v>
      </c>
      <c r="O1755" s="74">
        <v>0</v>
      </c>
      <c r="P1755" s="175">
        <f t="shared" si="32"/>
        <v>88452.050000000134</v>
      </c>
    </row>
    <row r="1756" spans="1:16" ht="14.25" hidden="1" customHeight="1" outlineLevel="1">
      <c r="A1756" s="64" t="s">
        <v>122</v>
      </c>
      <c r="B1756" s="163" t="s">
        <v>1342</v>
      </c>
      <c r="C1756" s="174" t="s">
        <v>647</v>
      </c>
      <c r="D1756" s="68">
        <v>45716</v>
      </c>
      <c r="E1756" s="66">
        <f t="shared" si="29"/>
        <v>2</v>
      </c>
      <c r="F1756" s="66">
        <f t="shared" si="30"/>
        <v>2025</v>
      </c>
      <c r="G1756" s="67">
        <f t="shared" si="31"/>
        <v>45689</v>
      </c>
      <c r="H1756" s="26" t="s">
        <v>1362</v>
      </c>
      <c r="I1756" s="66" t="s">
        <v>471</v>
      </c>
      <c r="J1756" s="69"/>
      <c r="K1756" s="69"/>
      <c r="L1756" s="69" t="s">
        <v>666</v>
      </c>
      <c r="M1756" s="69" t="s">
        <v>28</v>
      </c>
      <c r="N1756" s="71">
        <v>0</v>
      </c>
      <c r="O1756" s="74">
        <v>2640</v>
      </c>
      <c r="P1756" s="175">
        <f t="shared" si="32"/>
        <v>85812.050000000134</v>
      </c>
    </row>
    <row r="1757" spans="1:16" ht="14.25" hidden="1" customHeight="1" outlineLevel="1">
      <c r="A1757" s="64" t="s">
        <v>122</v>
      </c>
      <c r="B1757" s="163" t="s">
        <v>1342</v>
      </c>
      <c r="C1757" s="174" t="s">
        <v>647</v>
      </c>
      <c r="D1757" s="68">
        <v>45716</v>
      </c>
      <c r="E1757" s="66">
        <f t="shared" si="29"/>
        <v>2</v>
      </c>
      <c r="F1757" s="66">
        <f t="shared" si="30"/>
        <v>2025</v>
      </c>
      <c r="G1757" s="67">
        <f t="shared" si="31"/>
        <v>45689</v>
      </c>
      <c r="H1757" s="26" t="s">
        <v>42</v>
      </c>
      <c r="I1757" s="66" t="s">
        <v>1375</v>
      </c>
      <c r="J1757" s="69"/>
      <c r="K1757" s="69"/>
      <c r="L1757" s="69" t="s">
        <v>666</v>
      </c>
      <c r="M1757" s="69" t="s">
        <v>28</v>
      </c>
      <c r="N1757" s="71">
        <v>0</v>
      </c>
      <c r="O1757" s="74">
        <v>129.4</v>
      </c>
      <c r="P1757" s="175">
        <f t="shared" si="32"/>
        <v>85682.65000000014</v>
      </c>
    </row>
    <row r="1758" spans="1:16" ht="14.25" hidden="1" customHeight="1" outlineLevel="1">
      <c r="A1758" s="64" t="s">
        <v>122</v>
      </c>
      <c r="B1758" s="163" t="s">
        <v>1342</v>
      </c>
      <c r="C1758" s="174" t="s">
        <v>647</v>
      </c>
      <c r="D1758" s="68">
        <v>45716</v>
      </c>
      <c r="E1758" s="66">
        <f t="shared" si="29"/>
        <v>2</v>
      </c>
      <c r="F1758" s="66">
        <f t="shared" si="30"/>
        <v>2025</v>
      </c>
      <c r="G1758" s="67">
        <f t="shared" si="31"/>
        <v>45689</v>
      </c>
      <c r="H1758" s="26" t="s">
        <v>102</v>
      </c>
      <c r="I1758" s="66" t="s">
        <v>129</v>
      </c>
      <c r="J1758" s="69"/>
      <c r="K1758" s="69"/>
      <c r="L1758" s="69" t="s">
        <v>666</v>
      </c>
      <c r="M1758" s="69" t="s">
        <v>28</v>
      </c>
      <c r="N1758" s="71">
        <v>0</v>
      </c>
      <c r="O1758" s="74">
        <v>9</v>
      </c>
      <c r="P1758" s="175">
        <f t="shared" si="32"/>
        <v>85673.65000000014</v>
      </c>
    </row>
    <row r="1759" spans="1:16" ht="14.25" hidden="1" customHeight="1" outlineLevel="1">
      <c r="A1759" s="64" t="s">
        <v>122</v>
      </c>
      <c r="B1759" s="163" t="s">
        <v>1342</v>
      </c>
      <c r="C1759" s="174" t="s">
        <v>647</v>
      </c>
      <c r="D1759" s="68">
        <v>45716</v>
      </c>
      <c r="E1759" s="66">
        <f t="shared" si="29"/>
        <v>2</v>
      </c>
      <c r="F1759" s="66">
        <f t="shared" si="30"/>
        <v>2025</v>
      </c>
      <c r="G1759" s="67">
        <f t="shared" si="31"/>
        <v>45689</v>
      </c>
      <c r="H1759" s="26" t="s">
        <v>43</v>
      </c>
      <c r="I1759" s="66" t="s">
        <v>255</v>
      </c>
      <c r="J1759" s="69"/>
      <c r="K1759" s="69"/>
      <c r="L1759" s="69" t="s">
        <v>666</v>
      </c>
      <c r="M1759" s="69" t="s">
        <v>28</v>
      </c>
      <c r="N1759" s="71">
        <v>0</v>
      </c>
      <c r="O1759" s="74">
        <v>3193.7</v>
      </c>
      <c r="P1759" s="175">
        <f t="shared" si="32"/>
        <v>82479.950000000143</v>
      </c>
    </row>
    <row r="1760" spans="1:16" ht="14.25" hidden="1" customHeight="1" outlineLevel="1">
      <c r="A1760" s="64" t="s">
        <v>122</v>
      </c>
      <c r="B1760" s="163" t="s">
        <v>1342</v>
      </c>
      <c r="C1760" s="174" t="s">
        <v>647</v>
      </c>
      <c r="D1760" s="68">
        <v>45716</v>
      </c>
      <c r="E1760" s="66">
        <f t="shared" si="29"/>
        <v>2</v>
      </c>
      <c r="F1760" s="66">
        <f t="shared" si="30"/>
        <v>2025</v>
      </c>
      <c r="G1760" s="67">
        <f t="shared" si="31"/>
        <v>45689</v>
      </c>
      <c r="H1760" s="26" t="s">
        <v>43</v>
      </c>
      <c r="I1760" s="66" t="s">
        <v>257</v>
      </c>
      <c r="J1760" s="69"/>
      <c r="K1760" s="69"/>
      <c r="L1760" s="69" t="s">
        <v>666</v>
      </c>
      <c r="M1760" s="69" t="s">
        <v>28</v>
      </c>
      <c r="N1760" s="71">
        <v>0</v>
      </c>
      <c r="O1760" s="74">
        <v>1529.7</v>
      </c>
      <c r="P1760" s="175">
        <f t="shared" si="32"/>
        <v>80950.250000000146</v>
      </c>
    </row>
    <row r="1761" spans="1:16" ht="14.25" hidden="1" customHeight="1" outlineLevel="1">
      <c r="A1761" s="64" t="s">
        <v>122</v>
      </c>
      <c r="B1761" s="163" t="s">
        <v>1342</v>
      </c>
      <c r="C1761" s="174" t="s">
        <v>647</v>
      </c>
      <c r="D1761" s="68">
        <v>45716</v>
      </c>
      <c r="E1761" s="66">
        <f t="shared" si="29"/>
        <v>2</v>
      </c>
      <c r="F1761" s="66">
        <f t="shared" si="30"/>
        <v>2025</v>
      </c>
      <c r="G1761" s="67">
        <f t="shared" si="31"/>
        <v>45689</v>
      </c>
      <c r="H1761" s="26" t="s">
        <v>43</v>
      </c>
      <c r="I1761" s="66" t="s">
        <v>1351</v>
      </c>
      <c r="J1761" s="69"/>
      <c r="K1761" s="69"/>
      <c r="L1761" s="69" t="s">
        <v>666</v>
      </c>
      <c r="M1761" s="69" t="s">
        <v>28</v>
      </c>
      <c r="N1761" s="71">
        <v>0</v>
      </c>
      <c r="O1761" s="74">
        <v>4964.79</v>
      </c>
      <c r="P1761" s="175">
        <f t="shared" si="32"/>
        <v>75985.460000000152</v>
      </c>
    </row>
    <row r="1762" spans="1:16" ht="14.25" hidden="1" customHeight="1" outlineLevel="1">
      <c r="A1762" s="64" t="s">
        <v>122</v>
      </c>
      <c r="B1762" s="163" t="s">
        <v>1342</v>
      </c>
      <c r="C1762" s="174" t="s">
        <v>647</v>
      </c>
      <c r="D1762" s="68">
        <v>45716</v>
      </c>
      <c r="E1762" s="66">
        <f t="shared" si="29"/>
        <v>2</v>
      </c>
      <c r="F1762" s="66">
        <f t="shared" si="30"/>
        <v>2025</v>
      </c>
      <c r="G1762" s="67">
        <f t="shared" si="31"/>
        <v>45689</v>
      </c>
      <c r="H1762" s="26" t="s">
        <v>43</v>
      </c>
      <c r="I1762" s="66" t="s">
        <v>1353</v>
      </c>
      <c r="J1762" s="69"/>
      <c r="K1762" s="69"/>
      <c r="L1762" s="69" t="s">
        <v>666</v>
      </c>
      <c r="M1762" s="69" t="s">
        <v>28</v>
      </c>
      <c r="N1762" s="71">
        <v>0</v>
      </c>
      <c r="O1762" s="74">
        <v>1819.21</v>
      </c>
      <c r="P1762" s="175">
        <f t="shared" si="32"/>
        <v>74166.250000000146</v>
      </c>
    </row>
    <row r="1763" spans="1:16" ht="14.25" hidden="1" customHeight="1" outlineLevel="1">
      <c r="A1763" s="64" t="s">
        <v>122</v>
      </c>
      <c r="B1763" s="163" t="s">
        <v>1342</v>
      </c>
      <c r="C1763" s="174" t="s">
        <v>647</v>
      </c>
      <c r="D1763" s="68">
        <v>45716</v>
      </c>
      <c r="E1763" s="66">
        <f t="shared" si="29"/>
        <v>2</v>
      </c>
      <c r="F1763" s="66">
        <f t="shared" si="30"/>
        <v>2025</v>
      </c>
      <c r="G1763" s="67">
        <f t="shared" si="31"/>
        <v>45689</v>
      </c>
      <c r="H1763" s="26" t="s">
        <v>43</v>
      </c>
      <c r="I1763" s="66" t="s">
        <v>259</v>
      </c>
      <c r="J1763" s="69"/>
      <c r="K1763" s="69"/>
      <c r="L1763" s="69" t="s">
        <v>666</v>
      </c>
      <c r="M1763" s="69" t="s">
        <v>28</v>
      </c>
      <c r="N1763" s="71">
        <v>0</v>
      </c>
      <c r="O1763" s="74">
        <v>3486.98</v>
      </c>
      <c r="P1763" s="175">
        <f t="shared" si="32"/>
        <v>70679.27000000015</v>
      </c>
    </row>
    <row r="1764" spans="1:16" ht="14.25" hidden="1" customHeight="1" outlineLevel="1">
      <c r="A1764" s="64" t="s">
        <v>122</v>
      </c>
      <c r="B1764" s="163" t="s">
        <v>1342</v>
      </c>
      <c r="C1764" s="174" t="s">
        <v>647</v>
      </c>
      <c r="D1764" s="68">
        <v>45716</v>
      </c>
      <c r="E1764" s="66">
        <f t="shared" si="29"/>
        <v>2</v>
      </c>
      <c r="F1764" s="66">
        <f t="shared" si="30"/>
        <v>2025</v>
      </c>
      <c r="G1764" s="67">
        <f t="shared" si="31"/>
        <v>45689</v>
      </c>
      <c r="H1764" s="26" t="s">
        <v>43</v>
      </c>
      <c r="I1764" s="66" t="s">
        <v>260</v>
      </c>
      <c r="J1764" s="69"/>
      <c r="K1764" s="69"/>
      <c r="L1764" s="69" t="s">
        <v>666</v>
      </c>
      <c r="M1764" s="69" t="s">
        <v>28</v>
      </c>
      <c r="N1764" s="71">
        <v>0</v>
      </c>
      <c r="O1764" s="74">
        <v>3447.62</v>
      </c>
      <c r="P1764" s="175">
        <f t="shared" si="32"/>
        <v>67231.650000000154</v>
      </c>
    </row>
    <row r="1765" spans="1:16" ht="14.25" hidden="1" customHeight="1" outlineLevel="1">
      <c r="A1765" s="64" t="s">
        <v>122</v>
      </c>
      <c r="B1765" s="163" t="s">
        <v>1342</v>
      </c>
      <c r="C1765" s="174" t="s">
        <v>647</v>
      </c>
      <c r="D1765" s="68">
        <v>45716</v>
      </c>
      <c r="E1765" s="66">
        <f t="shared" si="29"/>
        <v>2</v>
      </c>
      <c r="F1765" s="66">
        <f t="shared" si="30"/>
        <v>2025</v>
      </c>
      <c r="G1765" s="67">
        <f t="shared" si="31"/>
        <v>45689</v>
      </c>
      <c r="H1765" s="26" t="s">
        <v>43</v>
      </c>
      <c r="I1765" s="66" t="s">
        <v>1354</v>
      </c>
      <c r="J1765" s="69"/>
      <c r="K1765" s="69"/>
      <c r="L1765" s="69" t="s">
        <v>666</v>
      </c>
      <c r="M1765" s="69" t="s">
        <v>28</v>
      </c>
      <c r="N1765" s="71">
        <v>0</v>
      </c>
      <c r="O1765" s="74">
        <v>3267.39</v>
      </c>
      <c r="P1765" s="175">
        <f t="shared" si="32"/>
        <v>63964.260000000155</v>
      </c>
    </row>
    <row r="1766" spans="1:16" ht="14.25" hidden="1" customHeight="1" outlineLevel="1">
      <c r="A1766" s="64" t="s">
        <v>122</v>
      </c>
      <c r="B1766" s="163" t="s">
        <v>1342</v>
      </c>
      <c r="C1766" s="174" t="s">
        <v>647</v>
      </c>
      <c r="D1766" s="68">
        <v>45716</v>
      </c>
      <c r="E1766" s="66">
        <f t="shared" si="29"/>
        <v>2</v>
      </c>
      <c r="F1766" s="66">
        <f t="shared" si="30"/>
        <v>2025</v>
      </c>
      <c r="G1766" s="67">
        <f t="shared" si="31"/>
        <v>45689</v>
      </c>
      <c r="H1766" s="26" t="s">
        <v>43</v>
      </c>
      <c r="I1766" s="66" t="s">
        <v>261</v>
      </c>
      <c r="J1766" s="69"/>
      <c r="K1766" s="69"/>
      <c r="L1766" s="69" t="s">
        <v>666</v>
      </c>
      <c r="M1766" s="69" t="s">
        <v>28</v>
      </c>
      <c r="N1766" s="71">
        <v>0</v>
      </c>
      <c r="O1766" s="74">
        <v>1820.36</v>
      </c>
      <c r="P1766" s="175">
        <f t="shared" si="32"/>
        <v>62143.900000000154</v>
      </c>
    </row>
    <row r="1767" spans="1:16" ht="14.25" hidden="1" customHeight="1" outlineLevel="1">
      <c r="A1767" s="64" t="s">
        <v>122</v>
      </c>
      <c r="B1767" s="163" t="s">
        <v>1342</v>
      </c>
      <c r="C1767" s="174" t="s">
        <v>647</v>
      </c>
      <c r="D1767" s="68">
        <v>45716</v>
      </c>
      <c r="E1767" s="66">
        <f t="shared" si="29"/>
        <v>2</v>
      </c>
      <c r="F1767" s="66">
        <f t="shared" si="30"/>
        <v>2025</v>
      </c>
      <c r="G1767" s="67">
        <f t="shared" si="31"/>
        <v>45689</v>
      </c>
      <c r="H1767" s="26" t="s">
        <v>43</v>
      </c>
      <c r="I1767" s="66" t="s">
        <v>262</v>
      </c>
      <c r="J1767" s="69"/>
      <c r="K1767" s="69"/>
      <c r="L1767" s="69" t="s">
        <v>666</v>
      </c>
      <c r="M1767" s="69" t="s">
        <v>28</v>
      </c>
      <c r="N1767" s="71">
        <v>0</v>
      </c>
      <c r="O1767" s="74">
        <v>2978.6</v>
      </c>
      <c r="P1767" s="175">
        <f t="shared" si="32"/>
        <v>59165.300000000156</v>
      </c>
    </row>
    <row r="1768" spans="1:16" ht="14.25" hidden="1" customHeight="1" outlineLevel="1">
      <c r="A1768" s="64" t="s">
        <v>122</v>
      </c>
      <c r="B1768" s="163" t="s">
        <v>1342</v>
      </c>
      <c r="C1768" s="174" t="s">
        <v>647</v>
      </c>
      <c r="D1768" s="68">
        <v>45716</v>
      </c>
      <c r="E1768" s="66">
        <f t="shared" si="29"/>
        <v>2</v>
      </c>
      <c r="F1768" s="66">
        <f t="shared" si="30"/>
        <v>2025</v>
      </c>
      <c r="G1768" s="67">
        <f t="shared" si="31"/>
        <v>45689</v>
      </c>
      <c r="H1768" s="26" t="s">
        <v>43</v>
      </c>
      <c r="I1768" s="66" t="s">
        <v>263</v>
      </c>
      <c r="J1768" s="69"/>
      <c r="K1768" s="69"/>
      <c r="L1768" s="69" t="s">
        <v>666</v>
      </c>
      <c r="M1768" s="69" t="s">
        <v>28</v>
      </c>
      <c r="N1768" s="71">
        <v>0</v>
      </c>
      <c r="O1768" s="74">
        <v>1638.03</v>
      </c>
      <c r="P1768" s="175">
        <f t="shared" si="32"/>
        <v>57527.270000000157</v>
      </c>
    </row>
    <row r="1769" spans="1:16" ht="14.25" hidden="1" customHeight="1" outlineLevel="1">
      <c r="A1769" s="64" t="s">
        <v>122</v>
      </c>
      <c r="B1769" s="163" t="s">
        <v>1342</v>
      </c>
      <c r="C1769" s="174" t="s">
        <v>647</v>
      </c>
      <c r="D1769" s="68">
        <v>45716</v>
      </c>
      <c r="E1769" s="66">
        <f t="shared" si="29"/>
        <v>2</v>
      </c>
      <c r="F1769" s="66">
        <f t="shared" si="30"/>
        <v>2025</v>
      </c>
      <c r="G1769" s="67">
        <f t="shared" si="31"/>
        <v>45689</v>
      </c>
      <c r="H1769" s="26" t="s">
        <v>43</v>
      </c>
      <c r="I1769" s="66" t="s">
        <v>264</v>
      </c>
      <c r="J1769" s="69"/>
      <c r="K1769" s="69"/>
      <c r="L1769" s="69" t="s">
        <v>666</v>
      </c>
      <c r="M1769" s="69" t="s">
        <v>28</v>
      </c>
      <c r="N1769" s="71">
        <v>0</v>
      </c>
      <c r="O1769" s="74">
        <v>1623.73</v>
      </c>
      <c r="P1769" s="175">
        <f t="shared" si="32"/>
        <v>55903.540000000154</v>
      </c>
    </row>
    <row r="1770" spans="1:16" ht="14.25" hidden="1" customHeight="1" outlineLevel="1">
      <c r="A1770" s="64" t="s">
        <v>122</v>
      </c>
      <c r="B1770" s="163" t="s">
        <v>1342</v>
      </c>
      <c r="C1770" s="174" t="s">
        <v>647</v>
      </c>
      <c r="D1770" s="68">
        <v>45716</v>
      </c>
      <c r="E1770" s="66">
        <f t="shared" si="29"/>
        <v>2</v>
      </c>
      <c r="F1770" s="66">
        <f t="shared" si="30"/>
        <v>2025</v>
      </c>
      <c r="G1770" s="67">
        <f t="shared" si="31"/>
        <v>45689</v>
      </c>
      <c r="H1770" s="26" t="s">
        <v>43</v>
      </c>
      <c r="I1770" s="66" t="s">
        <v>265</v>
      </c>
      <c r="J1770" s="69"/>
      <c r="K1770" s="69"/>
      <c r="L1770" s="69" t="s">
        <v>666</v>
      </c>
      <c r="M1770" s="69" t="s">
        <v>28</v>
      </c>
      <c r="N1770" s="71">
        <v>0</v>
      </c>
      <c r="O1770" s="74">
        <v>2254.02</v>
      </c>
      <c r="P1770" s="175">
        <f t="shared" si="32"/>
        <v>53649.520000000157</v>
      </c>
    </row>
    <row r="1771" spans="1:16" ht="14.25" hidden="1" customHeight="1" outlineLevel="1">
      <c r="A1771" s="64" t="s">
        <v>122</v>
      </c>
      <c r="B1771" s="163" t="s">
        <v>1342</v>
      </c>
      <c r="C1771" s="174" t="s">
        <v>647</v>
      </c>
      <c r="D1771" s="68">
        <v>45716</v>
      </c>
      <c r="E1771" s="66">
        <f t="shared" si="29"/>
        <v>2</v>
      </c>
      <c r="F1771" s="66">
        <f t="shared" si="30"/>
        <v>2025</v>
      </c>
      <c r="G1771" s="67">
        <f t="shared" si="31"/>
        <v>45689</v>
      </c>
      <c r="H1771" s="26" t="s">
        <v>43</v>
      </c>
      <c r="I1771" s="66" t="s">
        <v>266</v>
      </c>
      <c r="J1771" s="69"/>
      <c r="K1771" s="69"/>
      <c r="L1771" s="69" t="s">
        <v>666</v>
      </c>
      <c r="M1771" s="69" t="s">
        <v>28</v>
      </c>
      <c r="N1771" s="71">
        <v>0</v>
      </c>
      <c r="O1771" s="74">
        <v>3267.39</v>
      </c>
      <c r="P1771" s="175">
        <f t="shared" si="32"/>
        <v>50382.130000000157</v>
      </c>
    </row>
    <row r="1772" spans="1:16" ht="14.25" hidden="1" customHeight="1" outlineLevel="1">
      <c r="A1772" s="64" t="s">
        <v>122</v>
      </c>
      <c r="B1772" s="163" t="s">
        <v>1342</v>
      </c>
      <c r="C1772" s="174" t="s">
        <v>647</v>
      </c>
      <c r="D1772" s="68">
        <v>45716</v>
      </c>
      <c r="E1772" s="66">
        <f t="shared" si="29"/>
        <v>2</v>
      </c>
      <c r="F1772" s="66">
        <f t="shared" si="30"/>
        <v>2025</v>
      </c>
      <c r="G1772" s="67">
        <f t="shared" si="31"/>
        <v>45689</v>
      </c>
      <c r="H1772" s="26" t="s">
        <v>43</v>
      </c>
      <c r="I1772" s="66" t="s">
        <v>267</v>
      </c>
      <c r="J1772" s="69"/>
      <c r="K1772" s="69"/>
      <c r="L1772" s="69" t="s">
        <v>666</v>
      </c>
      <c r="M1772" s="69" t="s">
        <v>28</v>
      </c>
      <c r="N1772" s="71">
        <v>0</v>
      </c>
      <c r="O1772" s="74">
        <v>1618.39</v>
      </c>
      <c r="P1772" s="175">
        <f t="shared" si="32"/>
        <v>48763.740000000158</v>
      </c>
    </row>
    <row r="1773" spans="1:16" ht="14.25" hidden="1" customHeight="1" outlineLevel="1">
      <c r="A1773" s="64" t="s">
        <v>122</v>
      </c>
      <c r="B1773" s="163" t="s">
        <v>1342</v>
      </c>
      <c r="C1773" s="174" t="s">
        <v>647</v>
      </c>
      <c r="D1773" s="68">
        <v>45716</v>
      </c>
      <c r="E1773" s="66">
        <f t="shared" si="29"/>
        <v>2</v>
      </c>
      <c r="F1773" s="66">
        <f t="shared" si="30"/>
        <v>2025</v>
      </c>
      <c r="G1773" s="67">
        <f t="shared" si="31"/>
        <v>45689</v>
      </c>
      <c r="H1773" s="26" t="s">
        <v>43</v>
      </c>
      <c r="I1773" s="66" t="s">
        <v>268</v>
      </c>
      <c r="J1773" s="69"/>
      <c r="K1773" s="69"/>
      <c r="L1773" s="69" t="s">
        <v>666</v>
      </c>
      <c r="M1773" s="69" t="s">
        <v>28</v>
      </c>
      <c r="N1773" s="71">
        <v>0</v>
      </c>
      <c r="O1773" s="74">
        <v>1839.17</v>
      </c>
      <c r="P1773" s="175">
        <f t="shared" si="32"/>
        <v>46924.57000000016</v>
      </c>
    </row>
    <row r="1774" spans="1:16" ht="14.25" hidden="1" customHeight="1" outlineLevel="1">
      <c r="A1774" s="64" t="s">
        <v>122</v>
      </c>
      <c r="B1774" s="163" t="s">
        <v>1342</v>
      </c>
      <c r="C1774" s="174" t="s">
        <v>647</v>
      </c>
      <c r="D1774" s="68">
        <v>45716</v>
      </c>
      <c r="E1774" s="66">
        <f t="shared" si="29"/>
        <v>2</v>
      </c>
      <c r="F1774" s="66">
        <f t="shared" si="30"/>
        <v>2025</v>
      </c>
      <c r="G1774" s="67">
        <f t="shared" si="31"/>
        <v>45689</v>
      </c>
      <c r="H1774" s="26" t="s">
        <v>43</v>
      </c>
      <c r="I1774" s="66" t="s">
        <v>270</v>
      </c>
      <c r="J1774" s="69"/>
      <c r="K1774" s="69"/>
      <c r="L1774" s="69" t="s">
        <v>666</v>
      </c>
      <c r="M1774" s="69" t="s">
        <v>28</v>
      </c>
      <c r="N1774" s="71">
        <v>0</v>
      </c>
      <c r="O1774" s="74">
        <v>2095.59</v>
      </c>
      <c r="P1774" s="175">
        <f t="shared" si="32"/>
        <v>44828.980000000156</v>
      </c>
    </row>
    <row r="1775" spans="1:16" ht="14.25" hidden="1" customHeight="1" outlineLevel="1">
      <c r="A1775" s="64" t="s">
        <v>122</v>
      </c>
      <c r="B1775" s="163" t="s">
        <v>1342</v>
      </c>
      <c r="C1775" s="174" t="s">
        <v>647</v>
      </c>
      <c r="D1775" s="68">
        <v>45716</v>
      </c>
      <c r="E1775" s="66">
        <f t="shared" si="29"/>
        <v>2</v>
      </c>
      <c r="F1775" s="66">
        <f t="shared" si="30"/>
        <v>2025</v>
      </c>
      <c r="G1775" s="67">
        <f t="shared" si="31"/>
        <v>45689</v>
      </c>
      <c r="H1775" s="26" t="s">
        <v>43</v>
      </c>
      <c r="I1775" s="66" t="s">
        <v>1376</v>
      </c>
      <c r="J1775" s="69"/>
      <c r="K1775" s="69"/>
      <c r="L1775" s="69" t="s">
        <v>666</v>
      </c>
      <c r="M1775" s="69" t="s">
        <v>28</v>
      </c>
      <c r="N1775" s="71">
        <v>0</v>
      </c>
      <c r="O1775" s="74">
        <v>1633.54</v>
      </c>
      <c r="P1775" s="175">
        <f t="shared" si="32"/>
        <v>43195.440000000155</v>
      </c>
    </row>
    <row r="1776" spans="1:16" ht="14.25" hidden="1" customHeight="1" outlineLevel="1">
      <c r="A1776" s="64" t="s">
        <v>122</v>
      </c>
      <c r="B1776" s="163" t="s">
        <v>1342</v>
      </c>
      <c r="C1776" s="174" t="s">
        <v>647</v>
      </c>
      <c r="D1776" s="68">
        <v>45716</v>
      </c>
      <c r="E1776" s="66">
        <f t="shared" si="29"/>
        <v>2</v>
      </c>
      <c r="F1776" s="66">
        <f t="shared" si="30"/>
        <v>2025</v>
      </c>
      <c r="G1776" s="67">
        <f t="shared" si="31"/>
        <v>45689</v>
      </c>
      <c r="H1776" s="26" t="s">
        <v>63</v>
      </c>
      <c r="I1776" s="66" t="s">
        <v>1377</v>
      </c>
      <c r="J1776" s="69"/>
      <c r="K1776" s="69"/>
      <c r="L1776" s="69" t="s">
        <v>666</v>
      </c>
      <c r="M1776" s="69" t="s">
        <v>28</v>
      </c>
      <c r="N1776" s="71">
        <v>0</v>
      </c>
      <c r="O1776" s="74">
        <v>7627.01</v>
      </c>
      <c r="P1776" s="175">
        <f t="shared" si="32"/>
        <v>35568.430000000153</v>
      </c>
    </row>
    <row r="1777" spans="1:16" ht="14.25" hidden="1" customHeight="1" outlineLevel="1">
      <c r="A1777" s="64" t="s">
        <v>122</v>
      </c>
      <c r="B1777" s="163" t="s">
        <v>1342</v>
      </c>
      <c r="C1777" s="174" t="s">
        <v>647</v>
      </c>
      <c r="D1777" s="68">
        <v>45716</v>
      </c>
      <c r="E1777" s="66">
        <f t="shared" si="29"/>
        <v>2</v>
      </c>
      <c r="F1777" s="66">
        <f t="shared" si="30"/>
        <v>2025</v>
      </c>
      <c r="G1777" s="67">
        <f t="shared" si="31"/>
        <v>45689</v>
      </c>
      <c r="H1777" s="26" t="s">
        <v>63</v>
      </c>
      <c r="I1777" s="66" t="s">
        <v>1378</v>
      </c>
      <c r="J1777" s="69"/>
      <c r="K1777" s="69"/>
      <c r="L1777" s="69" t="s">
        <v>666</v>
      </c>
      <c r="M1777" s="69" t="s">
        <v>28</v>
      </c>
      <c r="N1777" s="71">
        <v>0</v>
      </c>
      <c r="O1777" s="74">
        <v>1637.47</v>
      </c>
      <c r="P1777" s="175">
        <f t="shared" si="32"/>
        <v>33930.960000000152</v>
      </c>
    </row>
    <row r="1778" spans="1:16" ht="14.25" hidden="1" customHeight="1" outlineLevel="1">
      <c r="A1778" s="64" t="s">
        <v>122</v>
      </c>
      <c r="B1778" s="163" t="s">
        <v>1342</v>
      </c>
      <c r="C1778" s="174" t="s">
        <v>647</v>
      </c>
      <c r="D1778" s="68">
        <v>45721</v>
      </c>
      <c r="E1778" s="66">
        <f t="shared" si="29"/>
        <v>3</v>
      </c>
      <c r="F1778" s="66">
        <f t="shared" si="30"/>
        <v>2025</v>
      </c>
      <c r="G1778" s="67">
        <f t="shared" si="31"/>
        <v>45717</v>
      </c>
      <c r="H1778" s="26" t="s">
        <v>667</v>
      </c>
      <c r="I1778" s="66" t="s">
        <v>1379</v>
      </c>
      <c r="J1778" s="69"/>
      <c r="K1778" s="69"/>
      <c r="L1778" s="69" t="s">
        <v>666</v>
      </c>
      <c r="M1778" s="69" t="s">
        <v>604</v>
      </c>
      <c r="N1778" s="71">
        <v>200</v>
      </c>
      <c r="O1778" s="74">
        <v>0</v>
      </c>
      <c r="P1778" s="175">
        <f t="shared" si="32"/>
        <v>34130.960000000152</v>
      </c>
    </row>
    <row r="1779" spans="1:16" ht="14.25" hidden="1" customHeight="1" outlineLevel="1">
      <c r="A1779" s="64" t="s">
        <v>122</v>
      </c>
      <c r="B1779" s="163" t="s">
        <v>1342</v>
      </c>
      <c r="C1779" s="174" t="s">
        <v>647</v>
      </c>
      <c r="D1779" s="68">
        <v>45721</v>
      </c>
      <c r="E1779" s="66">
        <f t="shared" si="29"/>
        <v>3</v>
      </c>
      <c r="F1779" s="66">
        <f t="shared" si="30"/>
        <v>2025</v>
      </c>
      <c r="G1779" s="67">
        <f t="shared" si="31"/>
        <v>45717</v>
      </c>
      <c r="H1779" s="26" t="s">
        <v>102</v>
      </c>
      <c r="I1779" s="66" t="s">
        <v>129</v>
      </c>
      <c r="J1779" s="69"/>
      <c r="K1779" s="69"/>
      <c r="L1779" s="69" t="s">
        <v>666</v>
      </c>
      <c r="M1779" s="69" t="s">
        <v>28</v>
      </c>
      <c r="N1779" s="71">
        <v>0</v>
      </c>
      <c r="O1779" s="74">
        <v>2.11</v>
      </c>
      <c r="P1779" s="175">
        <f t="shared" si="32"/>
        <v>34128.850000000151</v>
      </c>
    </row>
    <row r="1780" spans="1:16" ht="14.25" hidden="1" customHeight="1" outlineLevel="1">
      <c r="A1780" s="64" t="s">
        <v>122</v>
      </c>
      <c r="B1780" s="163" t="s">
        <v>1342</v>
      </c>
      <c r="C1780" s="174" t="s">
        <v>647</v>
      </c>
      <c r="D1780" s="68">
        <v>45721</v>
      </c>
      <c r="E1780" s="66">
        <f t="shared" si="29"/>
        <v>3</v>
      </c>
      <c r="F1780" s="66">
        <f t="shared" si="30"/>
        <v>2025</v>
      </c>
      <c r="G1780" s="67">
        <f t="shared" si="31"/>
        <v>45717</v>
      </c>
      <c r="H1780" s="26" t="s">
        <v>102</v>
      </c>
      <c r="I1780" s="66" t="s">
        <v>129</v>
      </c>
      <c r="J1780" s="69"/>
      <c r="K1780" s="69"/>
      <c r="L1780" s="69" t="s">
        <v>666</v>
      </c>
      <c r="M1780" s="69" t="s">
        <v>28</v>
      </c>
      <c r="N1780" s="71">
        <v>0</v>
      </c>
      <c r="O1780" s="74">
        <v>9</v>
      </c>
      <c r="P1780" s="175">
        <f t="shared" si="32"/>
        <v>34119.850000000151</v>
      </c>
    </row>
    <row r="1781" spans="1:16" ht="14.25" hidden="1" customHeight="1" outlineLevel="1">
      <c r="A1781" s="64" t="s">
        <v>122</v>
      </c>
      <c r="B1781" s="163" t="s">
        <v>1342</v>
      </c>
      <c r="C1781" s="174" t="s">
        <v>647</v>
      </c>
      <c r="D1781" s="68">
        <v>45721</v>
      </c>
      <c r="E1781" s="66">
        <f t="shared" si="29"/>
        <v>3</v>
      </c>
      <c r="F1781" s="66">
        <f t="shared" si="30"/>
        <v>2025</v>
      </c>
      <c r="G1781" s="67">
        <f t="shared" si="31"/>
        <v>45717</v>
      </c>
      <c r="H1781" s="26" t="s">
        <v>102</v>
      </c>
      <c r="I1781" s="66" t="s">
        <v>129</v>
      </c>
      <c r="J1781" s="69"/>
      <c r="K1781" s="69"/>
      <c r="L1781" s="69" t="s">
        <v>666</v>
      </c>
      <c r="M1781" s="69" t="s">
        <v>28</v>
      </c>
      <c r="N1781" s="71">
        <v>0</v>
      </c>
      <c r="O1781" s="74">
        <v>9</v>
      </c>
      <c r="P1781" s="175">
        <f t="shared" si="32"/>
        <v>34110.850000000151</v>
      </c>
    </row>
    <row r="1782" spans="1:16" ht="14.25" hidden="1" customHeight="1" outlineLevel="1">
      <c r="A1782" s="64" t="s">
        <v>122</v>
      </c>
      <c r="B1782" s="163" t="s">
        <v>1342</v>
      </c>
      <c r="C1782" s="174" t="s">
        <v>647</v>
      </c>
      <c r="D1782" s="68">
        <v>45721</v>
      </c>
      <c r="E1782" s="66">
        <f t="shared" si="29"/>
        <v>3</v>
      </c>
      <c r="F1782" s="66">
        <f t="shared" si="30"/>
        <v>2025</v>
      </c>
      <c r="G1782" s="67">
        <f t="shared" si="31"/>
        <v>45717</v>
      </c>
      <c r="H1782" s="26" t="s">
        <v>102</v>
      </c>
      <c r="I1782" s="66" t="s">
        <v>129</v>
      </c>
      <c r="J1782" s="69"/>
      <c r="K1782" s="69"/>
      <c r="L1782" s="69" t="s">
        <v>666</v>
      </c>
      <c r="M1782" s="69" t="s">
        <v>28</v>
      </c>
      <c r="N1782" s="71">
        <v>0</v>
      </c>
      <c r="O1782" s="74">
        <v>9</v>
      </c>
      <c r="P1782" s="175">
        <f t="shared" si="32"/>
        <v>34101.850000000151</v>
      </c>
    </row>
    <row r="1783" spans="1:16" ht="14.25" hidden="1" customHeight="1" outlineLevel="1">
      <c r="A1783" s="64" t="s">
        <v>122</v>
      </c>
      <c r="B1783" s="163" t="s">
        <v>1342</v>
      </c>
      <c r="C1783" s="174" t="s">
        <v>647</v>
      </c>
      <c r="D1783" s="68">
        <v>45721</v>
      </c>
      <c r="E1783" s="66">
        <f t="shared" si="29"/>
        <v>3</v>
      </c>
      <c r="F1783" s="66">
        <f t="shared" si="30"/>
        <v>2025</v>
      </c>
      <c r="G1783" s="67">
        <f t="shared" si="31"/>
        <v>45717</v>
      </c>
      <c r="H1783" s="26" t="s">
        <v>102</v>
      </c>
      <c r="I1783" s="66" t="s">
        <v>129</v>
      </c>
      <c r="J1783" s="69"/>
      <c r="K1783" s="69"/>
      <c r="L1783" s="69" t="s">
        <v>666</v>
      </c>
      <c r="M1783" s="69" t="s">
        <v>28</v>
      </c>
      <c r="N1783" s="71">
        <v>0</v>
      </c>
      <c r="O1783" s="74">
        <v>9</v>
      </c>
      <c r="P1783" s="175">
        <f t="shared" si="32"/>
        <v>34092.850000000151</v>
      </c>
    </row>
    <row r="1784" spans="1:16" ht="14.25" hidden="1" customHeight="1" outlineLevel="1">
      <c r="A1784" s="64" t="s">
        <v>122</v>
      </c>
      <c r="B1784" s="163" t="s">
        <v>1342</v>
      </c>
      <c r="C1784" s="174" t="s">
        <v>647</v>
      </c>
      <c r="D1784" s="68">
        <v>45722</v>
      </c>
      <c r="E1784" s="66">
        <f t="shared" si="29"/>
        <v>3</v>
      </c>
      <c r="F1784" s="66">
        <f t="shared" si="30"/>
        <v>2025</v>
      </c>
      <c r="G1784" s="67">
        <f t="shared" si="31"/>
        <v>45717</v>
      </c>
      <c r="H1784" s="26" t="s">
        <v>165</v>
      </c>
      <c r="I1784" s="66" t="s">
        <v>139</v>
      </c>
      <c r="J1784" s="69"/>
      <c r="K1784" s="69"/>
      <c r="L1784" s="69" t="s">
        <v>664</v>
      </c>
      <c r="M1784" s="69" t="s">
        <v>604</v>
      </c>
      <c r="N1784" s="71">
        <v>0.05</v>
      </c>
      <c r="O1784" s="74">
        <v>0</v>
      </c>
      <c r="P1784" s="175">
        <f t="shared" si="32"/>
        <v>34092.900000000154</v>
      </c>
    </row>
    <row r="1785" spans="1:16" ht="14.25" hidden="1" customHeight="1" outlineLevel="1">
      <c r="A1785" s="64" t="s">
        <v>122</v>
      </c>
      <c r="B1785" s="163" t="s">
        <v>1342</v>
      </c>
      <c r="C1785" s="174" t="s">
        <v>647</v>
      </c>
      <c r="D1785" s="68">
        <v>45722</v>
      </c>
      <c r="E1785" s="66">
        <f t="shared" si="29"/>
        <v>3</v>
      </c>
      <c r="F1785" s="66">
        <f t="shared" si="30"/>
        <v>2025</v>
      </c>
      <c r="G1785" s="67">
        <f t="shared" si="31"/>
        <v>45717</v>
      </c>
      <c r="H1785" s="26" t="s">
        <v>102</v>
      </c>
      <c r="I1785" s="66" t="s">
        <v>129</v>
      </c>
      <c r="J1785" s="69"/>
      <c r="K1785" s="69"/>
      <c r="L1785" s="69" t="s">
        <v>666</v>
      </c>
      <c r="M1785" s="69" t="s">
        <v>28</v>
      </c>
      <c r="N1785" s="71">
        <v>0</v>
      </c>
      <c r="O1785" s="74">
        <v>9</v>
      </c>
      <c r="P1785" s="175">
        <f t="shared" si="32"/>
        <v>34083.900000000154</v>
      </c>
    </row>
    <row r="1786" spans="1:16" ht="14.25" hidden="1" customHeight="1" outlineLevel="1">
      <c r="A1786" s="64" t="s">
        <v>122</v>
      </c>
      <c r="B1786" s="163" t="s">
        <v>1342</v>
      </c>
      <c r="C1786" s="174" t="s">
        <v>647</v>
      </c>
      <c r="D1786" s="68">
        <v>45722</v>
      </c>
      <c r="E1786" s="66">
        <f t="shared" si="29"/>
        <v>3</v>
      </c>
      <c r="F1786" s="66">
        <f t="shared" si="30"/>
        <v>2025</v>
      </c>
      <c r="G1786" s="67">
        <f t="shared" si="31"/>
        <v>45717</v>
      </c>
      <c r="H1786" s="26" t="s">
        <v>102</v>
      </c>
      <c r="I1786" s="66" t="s">
        <v>129</v>
      </c>
      <c r="J1786" s="69"/>
      <c r="K1786" s="69"/>
      <c r="L1786" s="69" t="s">
        <v>666</v>
      </c>
      <c r="M1786" s="69" t="s">
        <v>28</v>
      </c>
      <c r="N1786" s="71">
        <v>0</v>
      </c>
      <c r="O1786" s="74">
        <v>9</v>
      </c>
      <c r="P1786" s="175">
        <f t="shared" si="32"/>
        <v>34074.900000000154</v>
      </c>
    </row>
    <row r="1787" spans="1:16" ht="14.25" hidden="1" customHeight="1" outlineLevel="1">
      <c r="A1787" s="64" t="s">
        <v>122</v>
      </c>
      <c r="B1787" s="163" t="s">
        <v>1342</v>
      </c>
      <c r="C1787" s="174" t="s">
        <v>647</v>
      </c>
      <c r="D1787" s="68">
        <v>45722</v>
      </c>
      <c r="E1787" s="66">
        <f t="shared" si="29"/>
        <v>3</v>
      </c>
      <c r="F1787" s="66">
        <f t="shared" si="30"/>
        <v>2025</v>
      </c>
      <c r="G1787" s="67">
        <f t="shared" si="31"/>
        <v>45717</v>
      </c>
      <c r="H1787" s="26" t="s">
        <v>102</v>
      </c>
      <c r="I1787" s="66" t="s">
        <v>129</v>
      </c>
      <c r="J1787" s="69"/>
      <c r="K1787" s="69"/>
      <c r="L1787" s="69" t="s">
        <v>666</v>
      </c>
      <c r="M1787" s="69" t="s">
        <v>28</v>
      </c>
      <c r="N1787" s="71">
        <v>0</v>
      </c>
      <c r="O1787" s="74">
        <v>9</v>
      </c>
      <c r="P1787" s="175">
        <f t="shared" si="32"/>
        <v>34065.900000000154</v>
      </c>
    </row>
    <row r="1788" spans="1:16" ht="14.25" hidden="1" customHeight="1" outlineLevel="1">
      <c r="A1788" s="64" t="s">
        <v>122</v>
      </c>
      <c r="B1788" s="163" t="s">
        <v>1342</v>
      </c>
      <c r="C1788" s="174" t="s">
        <v>647</v>
      </c>
      <c r="D1788" s="68">
        <v>45722</v>
      </c>
      <c r="E1788" s="66">
        <f t="shared" si="29"/>
        <v>3</v>
      </c>
      <c r="F1788" s="66">
        <f t="shared" si="30"/>
        <v>2025</v>
      </c>
      <c r="G1788" s="67">
        <f t="shared" si="31"/>
        <v>45717</v>
      </c>
      <c r="H1788" s="26" t="s">
        <v>33</v>
      </c>
      <c r="I1788" s="66" t="s">
        <v>347</v>
      </c>
      <c r="J1788" s="69"/>
      <c r="K1788" s="69"/>
      <c r="L1788" s="69" t="s">
        <v>666</v>
      </c>
      <c r="M1788" s="69" t="s">
        <v>28</v>
      </c>
      <c r="N1788" s="71">
        <v>0</v>
      </c>
      <c r="O1788" s="74">
        <v>177.15</v>
      </c>
      <c r="P1788" s="175">
        <f t="shared" si="32"/>
        <v>33888.750000000153</v>
      </c>
    </row>
    <row r="1789" spans="1:16" ht="14.25" hidden="1" customHeight="1" outlineLevel="1">
      <c r="A1789" s="64" t="s">
        <v>122</v>
      </c>
      <c r="B1789" s="163" t="s">
        <v>1342</v>
      </c>
      <c r="C1789" s="174" t="s">
        <v>647</v>
      </c>
      <c r="D1789" s="68">
        <v>45722</v>
      </c>
      <c r="E1789" s="66">
        <f t="shared" si="29"/>
        <v>3</v>
      </c>
      <c r="F1789" s="66">
        <f t="shared" si="30"/>
        <v>2025</v>
      </c>
      <c r="G1789" s="67">
        <f t="shared" si="31"/>
        <v>45717</v>
      </c>
      <c r="H1789" s="26" t="s">
        <v>63</v>
      </c>
      <c r="I1789" s="66" t="s">
        <v>1380</v>
      </c>
      <c r="J1789" s="69"/>
      <c r="K1789" s="69"/>
      <c r="L1789" s="69" t="s">
        <v>666</v>
      </c>
      <c r="M1789" s="69" t="s">
        <v>28</v>
      </c>
      <c r="N1789" s="71">
        <v>0</v>
      </c>
      <c r="O1789" s="74">
        <v>203.57</v>
      </c>
      <c r="P1789" s="175">
        <f t="shared" si="32"/>
        <v>33685.180000000153</v>
      </c>
    </row>
    <row r="1790" spans="1:16" ht="14.25" hidden="1" customHeight="1" outlineLevel="1">
      <c r="A1790" s="64" t="s">
        <v>122</v>
      </c>
      <c r="B1790" s="163" t="s">
        <v>1342</v>
      </c>
      <c r="C1790" s="174" t="s">
        <v>647</v>
      </c>
      <c r="D1790" s="68">
        <v>45723</v>
      </c>
      <c r="E1790" s="66">
        <f t="shared" si="29"/>
        <v>3</v>
      </c>
      <c r="F1790" s="66">
        <f t="shared" si="30"/>
        <v>2025</v>
      </c>
      <c r="G1790" s="67">
        <f t="shared" si="31"/>
        <v>45717</v>
      </c>
      <c r="H1790" s="26" t="s">
        <v>165</v>
      </c>
      <c r="I1790" s="66" t="s">
        <v>139</v>
      </c>
      <c r="J1790" s="69"/>
      <c r="K1790" s="69"/>
      <c r="L1790" s="69" t="s">
        <v>664</v>
      </c>
      <c r="M1790" s="69" t="s">
        <v>604</v>
      </c>
      <c r="N1790" s="71">
        <v>0.04</v>
      </c>
      <c r="O1790" s="74">
        <v>0</v>
      </c>
      <c r="P1790" s="175">
        <f t="shared" si="32"/>
        <v>33685.220000000154</v>
      </c>
    </row>
    <row r="1791" spans="1:16" ht="14.25" hidden="1" customHeight="1" outlineLevel="1">
      <c r="A1791" s="64" t="s">
        <v>122</v>
      </c>
      <c r="B1791" s="163" t="s">
        <v>1342</v>
      </c>
      <c r="C1791" s="174" t="s">
        <v>647</v>
      </c>
      <c r="D1791" s="68">
        <v>45723</v>
      </c>
      <c r="E1791" s="66">
        <f t="shared" si="29"/>
        <v>3</v>
      </c>
      <c r="F1791" s="66">
        <f t="shared" si="30"/>
        <v>2025</v>
      </c>
      <c r="G1791" s="67">
        <f t="shared" si="31"/>
        <v>45717</v>
      </c>
      <c r="H1791" s="26" t="s">
        <v>142</v>
      </c>
      <c r="I1791" s="66" t="s">
        <v>745</v>
      </c>
      <c r="J1791" s="69"/>
      <c r="K1791" s="69"/>
      <c r="L1791" s="69" t="s">
        <v>666</v>
      </c>
      <c r="M1791" s="69" t="s">
        <v>28</v>
      </c>
      <c r="N1791" s="71">
        <v>0</v>
      </c>
      <c r="O1791" s="74">
        <v>300</v>
      </c>
      <c r="P1791" s="175">
        <f t="shared" si="32"/>
        <v>33385.220000000154</v>
      </c>
    </row>
    <row r="1792" spans="1:16" ht="14.25" hidden="1" customHeight="1" outlineLevel="1">
      <c r="A1792" s="64" t="s">
        <v>122</v>
      </c>
      <c r="B1792" s="163" t="s">
        <v>1342</v>
      </c>
      <c r="C1792" s="174" t="s">
        <v>647</v>
      </c>
      <c r="D1792" s="68">
        <v>45726</v>
      </c>
      <c r="E1792" s="66">
        <f t="shared" si="29"/>
        <v>3</v>
      </c>
      <c r="F1792" s="66">
        <f t="shared" si="30"/>
        <v>2025</v>
      </c>
      <c r="G1792" s="67">
        <f t="shared" si="31"/>
        <v>45717</v>
      </c>
      <c r="H1792" s="26" t="s">
        <v>165</v>
      </c>
      <c r="I1792" s="66" t="s">
        <v>139</v>
      </c>
      <c r="J1792" s="69"/>
      <c r="K1792" s="69"/>
      <c r="L1792" s="69" t="s">
        <v>664</v>
      </c>
      <c r="M1792" s="69" t="s">
        <v>604</v>
      </c>
      <c r="N1792" s="71">
        <v>0.06</v>
      </c>
      <c r="O1792" s="74">
        <v>0</v>
      </c>
      <c r="P1792" s="175">
        <f t="shared" si="32"/>
        <v>33385.280000000152</v>
      </c>
    </row>
    <row r="1793" spans="1:16" ht="14.25" hidden="1" customHeight="1" outlineLevel="1">
      <c r="A1793" s="64" t="s">
        <v>122</v>
      </c>
      <c r="B1793" s="163" t="s">
        <v>1342</v>
      </c>
      <c r="C1793" s="174" t="s">
        <v>647</v>
      </c>
      <c r="D1793" s="68">
        <v>45726</v>
      </c>
      <c r="E1793" s="66">
        <f t="shared" si="29"/>
        <v>3</v>
      </c>
      <c r="F1793" s="66">
        <f t="shared" si="30"/>
        <v>2025</v>
      </c>
      <c r="G1793" s="67">
        <f t="shared" si="31"/>
        <v>45717</v>
      </c>
      <c r="H1793" s="26" t="s">
        <v>102</v>
      </c>
      <c r="I1793" s="66" t="s">
        <v>129</v>
      </c>
      <c r="J1793" s="69"/>
      <c r="K1793" s="69"/>
      <c r="L1793" s="69" t="s">
        <v>666</v>
      </c>
      <c r="M1793" s="69" t="s">
        <v>28</v>
      </c>
      <c r="N1793" s="71">
        <v>0</v>
      </c>
      <c r="O1793" s="74">
        <v>2.84</v>
      </c>
      <c r="P1793" s="175">
        <f t="shared" si="32"/>
        <v>33382.440000000155</v>
      </c>
    </row>
    <row r="1794" spans="1:16" ht="14.25" hidden="1" customHeight="1" outlineLevel="1">
      <c r="A1794" s="64" t="s">
        <v>122</v>
      </c>
      <c r="B1794" s="163" t="s">
        <v>1342</v>
      </c>
      <c r="C1794" s="174" t="s">
        <v>647</v>
      </c>
      <c r="D1794" s="68">
        <v>45726</v>
      </c>
      <c r="E1794" s="66">
        <f t="shared" si="29"/>
        <v>3</v>
      </c>
      <c r="F1794" s="66">
        <f t="shared" si="30"/>
        <v>2025</v>
      </c>
      <c r="G1794" s="67">
        <f t="shared" si="31"/>
        <v>45717</v>
      </c>
      <c r="H1794" s="26" t="s">
        <v>63</v>
      </c>
      <c r="I1794" s="66" t="s">
        <v>1381</v>
      </c>
      <c r="J1794" s="69"/>
      <c r="K1794" s="69"/>
      <c r="L1794" s="69" t="s">
        <v>666</v>
      </c>
      <c r="M1794" s="69" t="s">
        <v>28</v>
      </c>
      <c r="N1794" s="71">
        <v>0</v>
      </c>
      <c r="O1794" s="74">
        <v>342.42</v>
      </c>
      <c r="P1794" s="175">
        <f t="shared" si="32"/>
        <v>33040.020000000157</v>
      </c>
    </row>
    <row r="1795" spans="1:16" ht="14.25" hidden="1" customHeight="1" outlineLevel="1">
      <c r="A1795" s="64" t="s">
        <v>122</v>
      </c>
      <c r="B1795" s="163" t="s">
        <v>1342</v>
      </c>
      <c r="C1795" s="174" t="s">
        <v>647</v>
      </c>
      <c r="D1795" s="68">
        <v>45727</v>
      </c>
      <c r="E1795" s="66">
        <f t="shared" si="29"/>
        <v>3</v>
      </c>
      <c r="F1795" s="66">
        <f t="shared" si="30"/>
        <v>2025</v>
      </c>
      <c r="G1795" s="67">
        <f t="shared" si="31"/>
        <v>45717</v>
      </c>
      <c r="H1795" s="26" t="s">
        <v>1344</v>
      </c>
      <c r="I1795" s="66" t="s">
        <v>1382</v>
      </c>
      <c r="J1795" s="69"/>
      <c r="K1795" s="69"/>
      <c r="L1795" s="69" t="s">
        <v>666</v>
      </c>
      <c r="M1795" s="69" t="s">
        <v>604</v>
      </c>
      <c r="N1795" s="71">
        <v>198880.32</v>
      </c>
      <c r="O1795" s="74">
        <v>0</v>
      </c>
      <c r="P1795" s="175">
        <f t="shared" si="32"/>
        <v>231920.34000000017</v>
      </c>
    </row>
    <row r="1796" spans="1:16" ht="14.25" hidden="1" customHeight="1" outlineLevel="1">
      <c r="A1796" s="64" t="s">
        <v>122</v>
      </c>
      <c r="B1796" s="163" t="s">
        <v>1342</v>
      </c>
      <c r="C1796" s="174" t="s">
        <v>647</v>
      </c>
      <c r="D1796" s="68">
        <v>45727</v>
      </c>
      <c r="E1796" s="66">
        <f t="shared" si="29"/>
        <v>3</v>
      </c>
      <c r="F1796" s="66">
        <f t="shared" si="30"/>
        <v>2025</v>
      </c>
      <c r="G1796" s="67">
        <f t="shared" si="31"/>
        <v>45717</v>
      </c>
      <c r="H1796" s="26" t="s">
        <v>446</v>
      </c>
      <c r="I1796" s="66" t="s">
        <v>1383</v>
      </c>
      <c r="J1796" s="69"/>
      <c r="K1796" s="69"/>
      <c r="L1796" s="69" t="s">
        <v>664</v>
      </c>
      <c r="M1796" s="69" t="s">
        <v>604</v>
      </c>
      <c r="N1796" s="71">
        <v>86.53</v>
      </c>
      <c r="O1796" s="74">
        <v>0</v>
      </c>
      <c r="P1796" s="175">
        <f t="shared" si="32"/>
        <v>232006.87000000017</v>
      </c>
    </row>
    <row r="1797" spans="1:16" ht="14.25" hidden="1" customHeight="1" outlineLevel="1">
      <c r="A1797" s="64" t="s">
        <v>122</v>
      </c>
      <c r="B1797" s="163" t="s">
        <v>1342</v>
      </c>
      <c r="C1797" s="174" t="s">
        <v>647</v>
      </c>
      <c r="D1797" s="68">
        <v>45727</v>
      </c>
      <c r="E1797" s="66">
        <f t="shared" si="29"/>
        <v>3</v>
      </c>
      <c r="F1797" s="66">
        <f t="shared" si="30"/>
        <v>2025</v>
      </c>
      <c r="G1797" s="67">
        <f t="shared" si="31"/>
        <v>45717</v>
      </c>
      <c r="H1797" s="26" t="s">
        <v>1362</v>
      </c>
      <c r="I1797" s="66" t="s">
        <v>342</v>
      </c>
      <c r="J1797" s="69"/>
      <c r="K1797" s="69"/>
      <c r="L1797" s="69" t="s">
        <v>666</v>
      </c>
      <c r="M1797" s="69" t="s">
        <v>28</v>
      </c>
      <c r="N1797" s="71">
        <v>0</v>
      </c>
      <c r="O1797" s="74">
        <v>1100</v>
      </c>
      <c r="P1797" s="175">
        <f t="shared" si="32"/>
        <v>230906.87000000017</v>
      </c>
    </row>
    <row r="1798" spans="1:16" ht="14.25" hidden="1" customHeight="1" outlineLevel="1">
      <c r="A1798" s="64" t="s">
        <v>122</v>
      </c>
      <c r="B1798" s="163" t="s">
        <v>1342</v>
      </c>
      <c r="C1798" s="174" t="s">
        <v>647</v>
      </c>
      <c r="D1798" s="68">
        <v>45728</v>
      </c>
      <c r="E1798" s="66">
        <f t="shared" si="29"/>
        <v>3</v>
      </c>
      <c r="F1798" s="66">
        <f t="shared" si="30"/>
        <v>2025</v>
      </c>
      <c r="G1798" s="67">
        <f t="shared" si="31"/>
        <v>45717</v>
      </c>
      <c r="H1798" s="26" t="s">
        <v>165</v>
      </c>
      <c r="I1798" s="66" t="s">
        <v>139</v>
      </c>
      <c r="J1798" s="69"/>
      <c r="K1798" s="69"/>
      <c r="L1798" s="69" t="s">
        <v>664</v>
      </c>
      <c r="M1798" s="69" t="s">
        <v>604</v>
      </c>
      <c r="N1798" s="71">
        <v>5.51</v>
      </c>
      <c r="O1798" s="74">
        <v>0</v>
      </c>
      <c r="P1798" s="175">
        <f t="shared" si="32"/>
        <v>230912.38000000018</v>
      </c>
    </row>
    <row r="1799" spans="1:16" ht="14.25" hidden="1" customHeight="1" outlineLevel="1">
      <c r="A1799" s="64" t="s">
        <v>122</v>
      </c>
      <c r="B1799" s="163" t="s">
        <v>1342</v>
      </c>
      <c r="C1799" s="174" t="s">
        <v>647</v>
      </c>
      <c r="D1799" s="68">
        <v>45728</v>
      </c>
      <c r="E1799" s="66">
        <f t="shared" si="29"/>
        <v>3</v>
      </c>
      <c r="F1799" s="66">
        <f t="shared" si="30"/>
        <v>2025</v>
      </c>
      <c r="G1799" s="67">
        <f t="shared" si="31"/>
        <v>45717</v>
      </c>
      <c r="H1799" s="26" t="s">
        <v>1362</v>
      </c>
      <c r="I1799" s="66" t="s">
        <v>342</v>
      </c>
      <c r="J1799" s="69"/>
      <c r="K1799" s="69"/>
      <c r="L1799" s="69" t="s">
        <v>666</v>
      </c>
      <c r="M1799" s="69" t="s">
        <v>28</v>
      </c>
      <c r="N1799" s="71">
        <v>0</v>
      </c>
      <c r="O1799" s="74">
        <v>23940</v>
      </c>
      <c r="P1799" s="175">
        <f t="shared" si="32"/>
        <v>206972.38000000018</v>
      </c>
    </row>
    <row r="1800" spans="1:16" ht="14.25" hidden="1" customHeight="1" outlineLevel="1">
      <c r="A1800" s="64" t="s">
        <v>122</v>
      </c>
      <c r="B1800" s="163" t="s">
        <v>1342</v>
      </c>
      <c r="C1800" s="174" t="s">
        <v>647</v>
      </c>
      <c r="D1800" s="68">
        <v>45728</v>
      </c>
      <c r="E1800" s="66">
        <f t="shared" si="29"/>
        <v>3</v>
      </c>
      <c r="F1800" s="66">
        <f t="shared" si="30"/>
        <v>2025</v>
      </c>
      <c r="G1800" s="67">
        <f t="shared" si="31"/>
        <v>45717</v>
      </c>
      <c r="H1800" s="26" t="s">
        <v>281</v>
      </c>
      <c r="I1800" s="66" t="s">
        <v>353</v>
      </c>
      <c r="J1800" s="69"/>
      <c r="K1800" s="69"/>
      <c r="L1800" s="69" t="s">
        <v>666</v>
      </c>
      <c r="M1800" s="69" t="s">
        <v>28</v>
      </c>
      <c r="N1800" s="71">
        <v>0</v>
      </c>
      <c r="O1800" s="74">
        <v>351.29</v>
      </c>
      <c r="P1800" s="175">
        <f t="shared" si="32"/>
        <v>206621.09000000017</v>
      </c>
    </row>
    <row r="1801" spans="1:16" ht="14.25" hidden="1" customHeight="1" outlineLevel="1">
      <c r="A1801" s="64" t="s">
        <v>122</v>
      </c>
      <c r="B1801" s="163" t="s">
        <v>1342</v>
      </c>
      <c r="C1801" s="174" t="s">
        <v>647</v>
      </c>
      <c r="D1801" s="68">
        <v>45728</v>
      </c>
      <c r="E1801" s="66">
        <f t="shared" si="29"/>
        <v>3</v>
      </c>
      <c r="F1801" s="66">
        <f t="shared" si="30"/>
        <v>2025</v>
      </c>
      <c r="G1801" s="67">
        <f t="shared" si="31"/>
        <v>45717</v>
      </c>
      <c r="H1801" s="26" t="s">
        <v>102</v>
      </c>
      <c r="I1801" s="66" t="s">
        <v>129</v>
      </c>
      <c r="J1801" s="69"/>
      <c r="K1801" s="69"/>
      <c r="L1801" s="69" t="s">
        <v>666</v>
      </c>
      <c r="M1801" s="69" t="s">
        <v>28</v>
      </c>
      <c r="N1801" s="71">
        <v>0</v>
      </c>
      <c r="O1801" s="74">
        <v>4.79</v>
      </c>
      <c r="P1801" s="175">
        <f t="shared" si="32"/>
        <v>206616.30000000016</v>
      </c>
    </row>
    <row r="1802" spans="1:16" ht="14.25" hidden="1" customHeight="1" outlineLevel="1">
      <c r="A1802" s="64" t="s">
        <v>122</v>
      </c>
      <c r="B1802" s="163" t="s">
        <v>1342</v>
      </c>
      <c r="C1802" s="174" t="s">
        <v>647</v>
      </c>
      <c r="D1802" s="68">
        <v>45728</v>
      </c>
      <c r="E1802" s="66">
        <f t="shared" si="29"/>
        <v>3</v>
      </c>
      <c r="F1802" s="66">
        <f t="shared" si="30"/>
        <v>2025</v>
      </c>
      <c r="G1802" s="67">
        <f t="shared" si="31"/>
        <v>45717</v>
      </c>
      <c r="H1802" s="26" t="s">
        <v>475</v>
      </c>
      <c r="I1802" s="66" t="s">
        <v>1384</v>
      </c>
      <c r="J1802" s="69"/>
      <c r="K1802" s="69"/>
      <c r="L1802" s="69" t="s">
        <v>666</v>
      </c>
      <c r="M1802" s="69" t="s">
        <v>28</v>
      </c>
      <c r="N1802" s="71">
        <v>0</v>
      </c>
      <c r="O1802" s="74">
        <v>803.8</v>
      </c>
      <c r="P1802" s="175">
        <f t="shared" si="32"/>
        <v>205812.50000000017</v>
      </c>
    </row>
    <row r="1803" spans="1:16" ht="14.25" hidden="1" customHeight="1" outlineLevel="1">
      <c r="A1803" s="64" t="s">
        <v>122</v>
      </c>
      <c r="B1803" s="163" t="s">
        <v>1342</v>
      </c>
      <c r="C1803" s="174" t="s">
        <v>647</v>
      </c>
      <c r="D1803" s="68">
        <v>45730</v>
      </c>
      <c r="E1803" s="66">
        <f t="shared" si="29"/>
        <v>3</v>
      </c>
      <c r="F1803" s="66">
        <f t="shared" si="30"/>
        <v>2025</v>
      </c>
      <c r="G1803" s="67">
        <f t="shared" si="31"/>
        <v>45717</v>
      </c>
      <c r="H1803" s="26" t="s">
        <v>165</v>
      </c>
      <c r="I1803" s="66" t="s">
        <v>139</v>
      </c>
      <c r="J1803" s="69"/>
      <c r="K1803" s="69"/>
      <c r="L1803" s="69" t="s">
        <v>664</v>
      </c>
      <c r="M1803" s="69" t="s">
        <v>604</v>
      </c>
      <c r="N1803" s="71">
        <v>0.62</v>
      </c>
      <c r="O1803" s="74">
        <v>0</v>
      </c>
      <c r="P1803" s="175">
        <f t="shared" si="32"/>
        <v>205813.12000000017</v>
      </c>
    </row>
    <row r="1804" spans="1:16" ht="14.25" hidden="1" customHeight="1" outlineLevel="1">
      <c r="A1804" s="64" t="s">
        <v>122</v>
      </c>
      <c r="B1804" s="163" t="s">
        <v>1342</v>
      </c>
      <c r="C1804" s="174" t="s">
        <v>647</v>
      </c>
      <c r="D1804" s="68">
        <v>45730</v>
      </c>
      <c r="E1804" s="66">
        <f t="shared" si="29"/>
        <v>3</v>
      </c>
      <c r="F1804" s="66">
        <f t="shared" si="30"/>
        <v>2025</v>
      </c>
      <c r="G1804" s="67">
        <f t="shared" si="31"/>
        <v>45717</v>
      </c>
      <c r="H1804" s="26" t="s">
        <v>475</v>
      </c>
      <c r="I1804" s="66" t="s">
        <v>1385</v>
      </c>
      <c r="J1804" s="69"/>
      <c r="K1804" s="69"/>
      <c r="L1804" s="69" t="s">
        <v>666</v>
      </c>
      <c r="M1804" s="69" t="s">
        <v>28</v>
      </c>
      <c r="N1804" s="71">
        <v>0</v>
      </c>
      <c r="O1804" s="74">
        <v>123.82</v>
      </c>
      <c r="P1804" s="175">
        <f t="shared" si="32"/>
        <v>205689.30000000016</v>
      </c>
    </row>
    <row r="1805" spans="1:16" ht="14.25" hidden="1" customHeight="1" outlineLevel="1">
      <c r="A1805" s="64" t="s">
        <v>122</v>
      </c>
      <c r="B1805" s="163" t="s">
        <v>1342</v>
      </c>
      <c r="C1805" s="174" t="s">
        <v>647</v>
      </c>
      <c r="D1805" s="68">
        <v>45730</v>
      </c>
      <c r="E1805" s="66">
        <f t="shared" si="29"/>
        <v>3</v>
      </c>
      <c r="F1805" s="66">
        <f t="shared" si="30"/>
        <v>2025</v>
      </c>
      <c r="G1805" s="67">
        <f t="shared" si="31"/>
        <v>45717</v>
      </c>
      <c r="H1805" s="26" t="s">
        <v>475</v>
      </c>
      <c r="I1805" s="66" t="s">
        <v>1386</v>
      </c>
      <c r="J1805" s="69"/>
      <c r="K1805" s="69"/>
      <c r="L1805" s="69" t="s">
        <v>666</v>
      </c>
      <c r="M1805" s="69" t="s">
        <v>28</v>
      </c>
      <c r="N1805" s="71">
        <v>0</v>
      </c>
      <c r="O1805" s="74">
        <v>473.25</v>
      </c>
      <c r="P1805" s="175">
        <f t="shared" si="32"/>
        <v>205216.05000000016</v>
      </c>
    </row>
    <row r="1806" spans="1:16" ht="14.25" hidden="1" customHeight="1" outlineLevel="1">
      <c r="A1806" s="64" t="s">
        <v>122</v>
      </c>
      <c r="B1806" s="163" t="s">
        <v>1342</v>
      </c>
      <c r="C1806" s="174" t="s">
        <v>647</v>
      </c>
      <c r="D1806" s="68">
        <v>45730</v>
      </c>
      <c r="E1806" s="66">
        <f t="shared" si="29"/>
        <v>3</v>
      </c>
      <c r="F1806" s="66">
        <f t="shared" si="30"/>
        <v>2025</v>
      </c>
      <c r="G1806" s="67">
        <f t="shared" si="31"/>
        <v>45717</v>
      </c>
      <c r="H1806" s="26" t="s">
        <v>475</v>
      </c>
      <c r="I1806" s="66" t="s">
        <v>1387</v>
      </c>
      <c r="J1806" s="69"/>
      <c r="K1806" s="69"/>
      <c r="L1806" s="69" t="s">
        <v>666</v>
      </c>
      <c r="M1806" s="69" t="s">
        <v>28</v>
      </c>
      <c r="N1806" s="71">
        <v>0</v>
      </c>
      <c r="O1806" s="74">
        <v>357.45</v>
      </c>
      <c r="P1806" s="175">
        <f t="shared" si="32"/>
        <v>204858.60000000015</v>
      </c>
    </row>
    <row r="1807" spans="1:16" ht="14.25" hidden="1" customHeight="1" outlineLevel="1">
      <c r="A1807" s="64" t="s">
        <v>122</v>
      </c>
      <c r="B1807" s="163" t="s">
        <v>1342</v>
      </c>
      <c r="C1807" s="174" t="s">
        <v>647</v>
      </c>
      <c r="D1807" s="68">
        <v>45730</v>
      </c>
      <c r="E1807" s="66">
        <f t="shared" si="29"/>
        <v>3</v>
      </c>
      <c r="F1807" s="66">
        <f t="shared" si="30"/>
        <v>2025</v>
      </c>
      <c r="G1807" s="67">
        <f t="shared" si="31"/>
        <v>45717</v>
      </c>
      <c r="H1807" s="26" t="s">
        <v>475</v>
      </c>
      <c r="I1807" s="66" t="s">
        <v>724</v>
      </c>
      <c r="J1807" s="69">
        <v>50395</v>
      </c>
      <c r="K1807" s="69"/>
      <c r="L1807" s="69" t="s">
        <v>666</v>
      </c>
      <c r="M1807" s="69" t="s">
        <v>28</v>
      </c>
      <c r="N1807" s="71">
        <v>0</v>
      </c>
      <c r="O1807" s="74">
        <v>467.74</v>
      </c>
      <c r="P1807" s="175">
        <f t="shared" si="32"/>
        <v>204390.86000000016</v>
      </c>
    </row>
    <row r="1808" spans="1:16" ht="14.25" hidden="1" customHeight="1" outlineLevel="1">
      <c r="A1808" s="64" t="s">
        <v>122</v>
      </c>
      <c r="B1808" s="163" t="s">
        <v>1342</v>
      </c>
      <c r="C1808" s="174" t="s">
        <v>647</v>
      </c>
      <c r="D1808" s="68">
        <v>45730</v>
      </c>
      <c r="E1808" s="66">
        <f t="shared" ref="E1808:E2062" si="33">MONTH(D1808)</f>
        <v>3</v>
      </c>
      <c r="F1808" s="66">
        <f t="shared" ref="F1808:F2062" si="34">YEAR(D1808)</f>
        <v>2025</v>
      </c>
      <c r="G1808" s="67">
        <f t="shared" ref="G1808:G2062" si="35">(E1808&amp;"/"&amp;F1808)*1</f>
        <v>45717</v>
      </c>
      <c r="H1808" s="26" t="s">
        <v>63</v>
      </c>
      <c r="I1808" s="66" t="s">
        <v>724</v>
      </c>
      <c r="J1808" s="69">
        <v>50394</v>
      </c>
      <c r="K1808" s="69"/>
      <c r="L1808" s="69" t="s">
        <v>666</v>
      </c>
      <c r="M1808" s="69" t="s">
        <v>28</v>
      </c>
      <c r="N1808" s="71">
        <v>0</v>
      </c>
      <c r="O1808" s="74">
        <v>394.31</v>
      </c>
      <c r="P1808" s="175">
        <f t="shared" si="32"/>
        <v>203996.55000000016</v>
      </c>
    </row>
    <row r="1809" spans="1:16" ht="14.25" hidden="1" customHeight="1" outlineLevel="1">
      <c r="A1809" s="64" t="s">
        <v>122</v>
      </c>
      <c r="B1809" s="163" t="s">
        <v>1342</v>
      </c>
      <c r="C1809" s="174" t="s">
        <v>647</v>
      </c>
      <c r="D1809" s="68">
        <v>45730</v>
      </c>
      <c r="E1809" s="66">
        <f t="shared" si="33"/>
        <v>3</v>
      </c>
      <c r="F1809" s="66">
        <f t="shared" si="34"/>
        <v>2025</v>
      </c>
      <c r="G1809" s="67">
        <f t="shared" si="35"/>
        <v>45717</v>
      </c>
      <c r="H1809" s="26" t="s">
        <v>63</v>
      </c>
      <c r="I1809" s="66" t="s">
        <v>1350</v>
      </c>
      <c r="J1809" s="69">
        <v>390588</v>
      </c>
      <c r="K1809" s="69"/>
      <c r="L1809" s="69" t="s">
        <v>666</v>
      </c>
      <c r="M1809" s="69" t="s">
        <v>28</v>
      </c>
      <c r="N1809" s="71">
        <v>0</v>
      </c>
      <c r="O1809" s="74">
        <v>157.22</v>
      </c>
      <c r="P1809" s="175">
        <f t="shared" si="32"/>
        <v>203839.33000000016</v>
      </c>
    </row>
    <row r="1810" spans="1:16" ht="14.25" hidden="1" customHeight="1" outlineLevel="1">
      <c r="A1810" s="64" t="s">
        <v>122</v>
      </c>
      <c r="B1810" s="163" t="s">
        <v>1342</v>
      </c>
      <c r="C1810" s="174" t="s">
        <v>647</v>
      </c>
      <c r="D1810" s="68">
        <v>45730</v>
      </c>
      <c r="E1810" s="66">
        <f t="shared" si="33"/>
        <v>3</v>
      </c>
      <c r="F1810" s="66">
        <f t="shared" si="34"/>
        <v>2025</v>
      </c>
      <c r="G1810" s="67">
        <f t="shared" si="35"/>
        <v>45717</v>
      </c>
      <c r="H1810" s="26" t="s">
        <v>63</v>
      </c>
      <c r="I1810" s="66" t="s">
        <v>1350</v>
      </c>
      <c r="J1810" s="69">
        <v>3905887</v>
      </c>
      <c r="K1810" s="69"/>
      <c r="L1810" s="69" t="s">
        <v>666</v>
      </c>
      <c r="M1810" s="69" t="s">
        <v>28</v>
      </c>
      <c r="N1810" s="71">
        <v>0</v>
      </c>
      <c r="O1810" s="74">
        <v>138.94999999999999</v>
      </c>
      <c r="P1810" s="175">
        <f t="shared" si="32"/>
        <v>203700.38000000015</v>
      </c>
    </row>
    <row r="1811" spans="1:16" ht="14.25" hidden="1" customHeight="1" outlineLevel="1">
      <c r="A1811" s="64" t="s">
        <v>122</v>
      </c>
      <c r="B1811" s="163" t="s">
        <v>1342</v>
      </c>
      <c r="C1811" s="174" t="s">
        <v>647</v>
      </c>
      <c r="D1811" s="68">
        <v>45730</v>
      </c>
      <c r="E1811" s="66">
        <f t="shared" si="33"/>
        <v>3</v>
      </c>
      <c r="F1811" s="66">
        <f t="shared" si="34"/>
        <v>2025</v>
      </c>
      <c r="G1811" s="67">
        <f t="shared" si="35"/>
        <v>45717</v>
      </c>
      <c r="H1811" s="26" t="s">
        <v>102</v>
      </c>
      <c r="I1811" s="66" t="s">
        <v>167</v>
      </c>
      <c r="J1811" s="69"/>
      <c r="K1811" s="69"/>
      <c r="L1811" s="69" t="s">
        <v>666</v>
      </c>
      <c r="M1811" s="69" t="s">
        <v>28</v>
      </c>
      <c r="N1811" s="71">
        <v>0</v>
      </c>
      <c r="O1811" s="74">
        <v>171.7</v>
      </c>
      <c r="P1811" s="175">
        <f t="shared" si="32"/>
        <v>203528.68000000014</v>
      </c>
    </row>
    <row r="1812" spans="1:16" ht="14.25" hidden="1" customHeight="1" outlineLevel="1">
      <c r="A1812" s="64" t="s">
        <v>122</v>
      </c>
      <c r="B1812" s="163" t="s">
        <v>1342</v>
      </c>
      <c r="C1812" s="174" t="s">
        <v>647</v>
      </c>
      <c r="D1812" s="68">
        <v>45730</v>
      </c>
      <c r="E1812" s="66">
        <f t="shared" si="33"/>
        <v>3</v>
      </c>
      <c r="F1812" s="66">
        <f t="shared" si="34"/>
        <v>2025</v>
      </c>
      <c r="G1812" s="67">
        <f t="shared" si="35"/>
        <v>45717</v>
      </c>
      <c r="H1812" s="26" t="s">
        <v>102</v>
      </c>
      <c r="I1812" s="66" t="s">
        <v>129</v>
      </c>
      <c r="J1812" s="69"/>
      <c r="K1812" s="69"/>
      <c r="L1812" s="69" t="s">
        <v>666</v>
      </c>
      <c r="M1812" s="69" t="s">
        <v>28</v>
      </c>
      <c r="N1812" s="71">
        <v>0</v>
      </c>
      <c r="O1812" s="74">
        <v>9</v>
      </c>
      <c r="P1812" s="175">
        <f t="shared" si="32"/>
        <v>203519.68000000014</v>
      </c>
    </row>
    <row r="1813" spans="1:16" ht="14.25" hidden="1" customHeight="1" outlineLevel="1">
      <c r="A1813" s="64" t="s">
        <v>122</v>
      </c>
      <c r="B1813" s="163" t="s">
        <v>1342</v>
      </c>
      <c r="C1813" s="174" t="s">
        <v>647</v>
      </c>
      <c r="D1813" s="68">
        <v>45733</v>
      </c>
      <c r="E1813" s="66">
        <f t="shared" si="33"/>
        <v>3</v>
      </c>
      <c r="F1813" s="66">
        <f t="shared" si="34"/>
        <v>2025</v>
      </c>
      <c r="G1813" s="67">
        <f t="shared" si="35"/>
        <v>45717</v>
      </c>
      <c r="H1813" s="26" t="s">
        <v>165</v>
      </c>
      <c r="I1813" s="66" t="s">
        <v>139</v>
      </c>
      <c r="J1813" s="69"/>
      <c r="K1813" s="69"/>
      <c r="L1813" s="69" t="s">
        <v>664</v>
      </c>
      <c r="M1813" s="69" t="s">
        <v>604</v>
      </c>
      <c r="N1813" s="71">
        <v>0.46</v>
      </c>
      <c r="O1813" s="74">
        <v>0</v>
      </c>
      <c r="P1813" s="175">
        <f t="shared" si="32"/>
        <v>203520.14000000013</v>
      </c>
    </row>
    <row r="1814" spans="1:16" ht="14.25" hidden="1" customHeight="1" outlineLevel="1">
      <c r="A1814" s="64" t="s">
        <v>122</v>
      </c>
      <c r="B1814" s="163" t="s">
        <v>1342</v>
      </c>
      <c r="C1814" s="174" t="s">
        <v>647</v>
      </c>
      <c r="D1814" s="68">
        <v>45733</v>
      </c>
      <c r="E1814" s="66">
        <f t="shared" si="33"/>
        <v>3</v>
      </c>
      <c r="F1814" s="66">
        <f t="shared" si="34"/>
        <v>2025</v>
      </c>
      <c r="G1814" s="67">
        <f t="shared" si="35"/>
        <v>45717</v>
      </c>
      <c r="H1814" s="26" t="s">
        <v>281</v>
      </c>
      <c r="I1814" s="66" t="s">
        <v>1388</v>
      </c>
      <c r="J1814" s="69"/>
      <c r="K1814" s="69"/>
      <c r="L1814" s="69" t="s">
        <v>666</v>
      </c>
      <c r="M1814" s="69" t="s">
        <v>28</v>
      </c>
      <c r="N1814" s="71">
        <v>0</v>
      </c>
      <c r="O1814" s="74">
        <v>241.51</v>
      </c>
      <c r="P1814" s="175">
        <f t="shared" si="32"/>
        <v>203278.63000000012</v>
      </c>
    </row>
    <row r="1815" spans="1:16" ht="14.25" hidden="1" customHeight="1" outlineLevel="1">
      <c r="A1815" s="64" t="s">
        <v>122</v>
      </c>
      <c r="B1815" s="163" t="s">
        <v>1342</v>
      </c>
      <c r="C1815" s="174" t="s">
        <v>647</v>
      </c>
      <c r="D1815" s="68">
        <v>45733</v>
      </c>
      <c r="E1815" s="66">
        <f t="shared" si="33"/>
        <v>3</v>
      </c>
      <c r="F1815" s="66">
        <f t="shared" si="34"/>
        <v>2025</v>
      </c>
      <c r="G1815" s="67">
        <f t="shared" si="35"/>
        <v>45717</v>
      </c>
      <c r="H1815" s="26" t="s">
        <v>63</v>
      </c>
      <c r="I1815" s="66" t="s">
        <v>1389</v>
      </c>
      <c r="J1815" s="69"/>
      <c r="K1815" s="69"/>
      <c r="L1815" s="69" t="s">
        <v>666</v>
      </c>
      <c r="M1815" s="69" t="s">
        <v>28</v>
      </c>
      <c r="N1815" s="71">
        <v>0</v>
      </c>
      <c r="O1815" s="74">
        <v>340</v>
      </c>
      <c r="P1815" s="175">
        <f t="shared" si="32"/>
        <v>202938.63000000012</v>
      </c>
    </row>
    <row r="1816" spans="1:16" ht="14.25" hidden="1" customHeight="1" outlineLevel="1">
      <c r="A1816" s="64" t="s">
        <v>122</v>
      </c>
      <c r="B1816" s="163" t="s">
        <v>1342</v>
      </c>
      <c r="C1816" s="174" t="s">
        <v>647</v>
      </c>
      <c r="D1816" s="68">
        <v>45733</v>
      </c>
      <c r="E1816" s="66">
        <f t="shared" si="33"/>
        <v>3</v>
      </c>
      <c r="F1816" s="66">
        <f t="shared" si="34"/>
        <v>2025</v>
      </c>
      <c r="G1816" s="67">
        <f t="shared" si="35"/>
        <v>45717</v>
      </c>
      <c r="H1816" s="26" t="s">
        <v>783</v>
      </c>
      <c r="I1816" s="66" t="s">
        <v>1390</v>
      </c>
      <c r="J1816" s="69"/>
      <c r="K1816" s="69"/>
      <c r="L1816" s="69" t="s">
        <v>666</v>
      </c>
      <c r="M1816" s="69" t="s">
        <v>28</v>
      </c>
      <c r="N1816" s="71">
        <v>0</v>
      </c>
      <c r="O1816" s="74">
        <v>659.3</v>
      </c>
      <c r="P1816" s="175">
        <f t="shared" si="32"/>
        <v>202279.33000000013</v>
      </c>
    </row>
    <row r="1817" spans="1:16" ht="14.25" hidden="1" customHeight="1" outlineLevel="1">
      <c r="A1817" s="64" t="s">
        <v>122</v>
      </c>
      <c r="B1817" s="163" t="s">
        <v>1342</v>
      </c>
      <c r="C1817" s="174" t="s">
        <v>647</v>
      </c>
      <c r="D1817" s="68">
        <v>45733</v>
      </c>
      <c r="E1817" s="66">
        <f t="shared" si="33"/>
        <v>3</v>
      </c>
      <c r="F1817" s="66">
        <f t="shared" si="34"/>
        <v>2025</v>
      </c>
      <c r="G1817" s="67">
        <f t="shared" si="35"/>
        <v>45717</v>
      </c>
      <c r="H1817" s="26" t="s">
        <v>63</v>
      </c>
      <c r="I1817" s="66" t="s">
        <v>1391</v>
      </c>
      <c r="J1817" s="69"/>
      <c r="K1817" s="69"/>
      <c r="L1817" s="69" t="s">
        <v>666</v>
      </c>
      <c r="M1817" s="69" t="s">
        <v>28</v>
      </c>
      <c r="N1817" s="71">
        <v>0</v>
      </c>
      <c r="O1817" s="74">
        <v>195.48</v>
      </c>
      <c r="P1817" s="175">
        <f t="shared" si="32"/>
        <v>202083.85000000012</v>
      </c>
    </row>
    <row r="1818" spans="1:16" ht="14.25" hidden="1" customHeight="1" outlineLevel="1">
      <c r="A1818" s="64" t="s">
        <v>122</v>
      </c>
      <c r="B1818" s="163" t="s">
        <v>1342</v>
      </c>
      <c r="C1818" s="174" t="s">
        <v>647</v>
      </c>
      <c r="D1818" s="68">
        <v>45734</v>
      </c>
      <c r="E1818" s="66">
        <f t="shared" si="33"/>
        <v>3</v>
      </c>
      <c r="F1818" s="66">
        <f t="shared" si="34"/>
        <v>2025</v>
      </c>
      <c r="G1818" s="67">
        <f t="shared" si="35"/>
        <v>45717</v>
      </c>
      <c r="H1818" s="26" t="s">
        <v>165</v>
      </c>
      <c r="I1818" s="66" t="s">
        <v>139</v>
      </c>
      <c r="J1818" s="69"/>
      <c r="K1818" s="69"/>
      <c r="L1818" s="69" t="s">
        <v>664</v>
      </c>
      <c r="M1818" s="69" t="s">
        <v>604</v>
      </c>
      <c r="N1818" s="71">
        <v>0.28000000000000003</v>
      </c>
      <c r="O1818" s="74">
        <v>0</v>
      </c>
      <c r="P1818" s="175">
        <f t="shared" si="32"/>
        <v>202084.13000000012</v>
      </c>
    </row>
    <row r="1819" spans="1:16" ht="14.25" hidden="1" customHeight="1" outlineLevel="1">
      <c r="A1819" s="64" t="s">
        <v>122</v>
      </c>
      <c r="B1819" s="163" t="s">
        <v>1342</v>
      </c>
      <c r="C1819" s="174" t="s">
        <v>647</v>
      </c>
      <c r="D1819" s="68">
        <v>45734</v>
      </c>
      <c r="E1819" s="66">
        <f t="shared" si="33"/>
        <v>3</v>
      </c>
      <c r="F1819" s="66">
        <f t="shared" si="34"/>
        <v>2025</v>
      </c>
      <c r="G1819" s="67">
        <f t="shared" si="35"/>
        <v>45717</v>
      </c>
      <c r="H1819" s="26" t="s">
        <v>783</v>
      </c>
      <c r="I1819" s="66" t="s">
        <v>1392</v>
      </c>
      <c r="J1819" s="69"/>
      <c r="K1819" s="69"/>
      <c r="L1819" s="69" t="s">
        <v>666</v>
      </c>
      <c r="M1819" s="69" t="s">
        <v>28</v>
      </c>
      <c r="N1819" s="71">
        <v>0</v>
      </c>
      <c r="O1819" s="74">
        <v>804.7</v>
      </c>
      <c r="P1819" s="175">
        <f t="shared" si="32"/>
        <v>201279.43000000011</v>
      </c>
    </row>
    <row r="1820" spans="1:16" ht="14.25" hidden="1" customHeight="1" outlineLevel="1">
      <c r="A1820" s="64" t="s">
        <v>122</v>
      </c>
      <c r="B1820" s="163" t="s">
        <v>1342</v>
      </c>
      <c r="C1820" s="174" t="s">
        <v>647</v>
      </c>
      <c r="D1820" s="68">
        <v>45735</v>
      </c>
      <c r="E1820" s="66">
        <f t="shared" si="33"/>
        <v>3</v>
      </c>
      <c r="F1820" s="66">
        <f t="shared" si="34"/>
        <v>2025</v>
      </c>
      <c r="G1820" s="67">
        <f t="shared" si="35"/>
        <v>45717</v>
      </c>
      <c r="H1820" s="26" t="s">
        <v>475</v>
      </c>
      <c r="I1820" s="66" t="s">
        <v>1393</v>
      </c>
      <c r="J1820" s="69"/>
      <c r="K1820" s="69"/>
      <c r="L1820" s="69" t="s">
        <v>666</v>
      </c>
      <c r="M1820" s="69" t="s">
        <v>28</v>
      </c>
      <c r="N1820" s="71">
        <v>0</v>
      </c>
      <c r="O1820" s="74">
        <v>4580</v>
      </c>
      <c r="P1820" s="175">
        <f t="shared" si="32"/>
        <v>196699.43000000011</v>
      </c>
    </row>
    <row r="1821" spans="1:16" ht="14.25" hidden="1" customHeight="1" outlineLevel="1">
      <c r="A1821" s="64" t="s">
        <v>122</v>
      </c>
      <c r="B1821" s="163" t="s">
        <v>1342</v>
      </c>
      <c r="C1821" s="174" t="s">
        <v>647</v>
      </c>
      <c r="D1821" s="68">
        <v>45735</v>
      </c>
      <c r="E1821" s="66">
        <f t="shared" si="33"/>
        <v>3</v>
      </c>
      <c r="F1821" s="66">
        <f t="shared" si="34"/>
        <v>2025</v>
      </c>
      <c r="G1821" s="67">
        <f t="shared" si="35"/>
        <v>45717</v>
      </c>
      <c r="H1821" s="26" t="s">
        <v>165</v>
      </c>
      <c r="I1821" s="66" t="s">
        <v>139</v>
      </c>
      <c r="J1821" s="69"/>
      <c r="K1821" s="69"/>
      <c r="L1821" s="69" t="s">
        <v>664</v>
      </c>
      <c r="M1821" s="69" t="s">
        <v>604</v>
      </c>
      <c r="N1821" s="71">
        <v>0.02</v>
      </c>
      <c r="O1821" s="74">
        <v>0</v>
      </c>
      <c r="P1821" s="175">
        <f t="shared" si="32"/>
        <v>196699.4500000001</v>
      </c>
    </row>
    <row r="1822" spans="1:16" ht="14.25" hidden="1" customHeight="1" outlineLevel="1">
      <c r="A1822" s="64" t="s">
        <v>122</v>
      </c>
      <c r="B1822" s="163" t="s">
        <v>1342</v>
      </c>
      <c r="C1822" s="174" t="s">
        <v>647</v>
      </c>
      <c r="D1822" s="68">
        <v>45735</v>
      </c>
      <c r="E1822" s="66">
        <f t="shared" si="33"/>
        <v>3</v>
      </c>
      <c r="F1822" s="66">
        <f t="shared" si="34"/>
        <v>2025</v>
      </c>
      <c r="G1822" s="67">
        <f t="shared" si="35"/>
        <v>45717</v>
      </c>
      <c r="H1822" s="26" t="s">
        <v>165</v>
      </c>
      <c r="I1822" s="66" t="s">
        <v>139</v>
      </c>
      <c r="J1822" s="69"/>
      <c r="K1822" s="69"/>
      <c r="L1822" s="69" t="s">
        <v>664</v>
      </c>
      <c r="M1822" s="69" t="s">
        <v>604</v>
      </c>
      <c r="N1822" s="71">
        <v>0.43</v>
      </c>
      <c r="O1822" s="74">
        <v>0</v>
      </c>
      <c r="P1822" s="175">
        <f t="shared" si="32"/>
        <v>196699.88000000009</v>
      </c>
    </row>
    <row r="1823" spans="1:16" ht="14.25" hidden="1" customHeight="1" outlineLevel="1">
      <c r="A1823" s="64" t="s">
        <v>122</v>
      </c>
      <c r="B1823" s="163" t="s">
        <v>1342</v>
      </c>
      <c r="C1823" s="174" t="s">
        <v>647</v>
      </c>
      <c r="D1823" s="68">
        <v>45735</v>
      </c>
      <c r="E1823" s="66">
        <f t="shared" si="33"/>
        <v>3</v>
      </c>
      <c r="F1823" s="66">
        <f t="shared" si="34"/>
        <v>2025</v>
      </c>
      <c r="G1823" s="67">
        <f t="shared" si="35"/>
        <v>45717</v>
      </c>
      <c r="H1823" s="26" t="s">
        <v>165</v>
      </c>
      <c r="I1823" s="66" t="s">
        <v>139</v>
      </c>
      <c r="J1823" s="69"/>
      <c r="K1823" s="69"/>
      <c r="L1823" s="69" t="s">
        <v>664</v>
      </c>
      <c r="M1823" s="69" t="s">
        <v>604</v>
      </c>
      <c r="N1823" s="71">
        <v>1.26</v>
      </c>
      <c r="O1823" s="74">
        <v>0</v>
      </c>
      <c r="P1823" s="175">
        <f t="shared" si="32"/>
        <v>196701.1400000001</v>
      </c>
    </row>
    <row r="1824" spans="1:16" ht="14.25" hidden="1" customHeight="1" outlineLevel="1">
      <c r="A1824" s="64" t="s">
        <v>122</v>
      </c>
      <c r="B1824" s="163" t="s">
        <v>1342</v>
      </c>
      <c r="C1824" s="174" t="s">
        <v>647</v>
      </c>
      <c r="D1824" s="68">
        <v>45735</v>
      </c>
      <c r="E1824" s="66">
        <f t="shared" si="33"/>
        <v>3</v>
      </c>
      <c r="F1824" s="66">
        <f t="shared" si="34"/>
        <v>2025</v>
      </c>
      <c r="G1824" s="67">
        <f t="shared" si="35"/>
        <v>45717</v>
      </c>
      <c r="H1824" s="26" t="s">
        <v>102</v>
      </c>
      <c r="I1824" s="66" t="s">
        <v>129</v>
      </c>
      <c r="J1824" s="69"/>
      <c r="K1824" s="69"/>
      <c r="L1824" s="69" t="s">
        <v>666</v>
      </c>
      <c r="M1824" s="69" t="s">
        <v>28</v>
      </c>
      <c r="N1824" s="71">
        <v>0</v>
      </c>
      <c r="O1824" s="74">
        <v>2.73</v>
      </c>
      <c r="P1824" s="175">
        <f t="shared" si="32"/>
        <v>196698.41000000009</v>
      </c>
    </row>
    <row r="1825" spans="1:16" ht="14.25" hidden="1" customHeight="1" outlineLevel="1">
      <c r="A1825" s="64" t="s">
        <v>122</v>
      </c>
      <c r="B1825" s="163" t="s">
        <v>1342</v>
      </c>
      <c r="C1825" s="174" t="s">
        <v>647</v>
      </c>
      <c r="D1825" s="68">
        <v>45735</v>
      </c>
      <c r="E1825" s="66">
        <f t="shared" si="33"/>
        <v>3</v>
      </c>
      <c r="F1825" s="66">
        <f t="shared" si="34"/>
        <v>2025</v>
      </c>
      <c r="G1825" s="67">
        <f t="shared" si="35"/>
        <v>45717</v>
      </c>
      <c r="H1825" s="26" t="s">
        <v>40</v>
      </c>
      <c r="I1825" s="66" t="s">
        <v>135</v>
      </c>
      <c r="J1825" s="69"/>
      <c r="K1825" s="69"/>
      <c r="L1825" s="69" t="s">
        <v>666</v>
      </c>
      <c r="M1825" s="69" t="s">
        <v>28</v>
      </c>
      <c r="N1825" s="71">
        <v>0</v>
      </c>
      <c r="O1825" s="74">
        <v>8261.5300000000007</v>
      </c>
      <c r="P1825" s="175">
        <f t="shared" si="32"/>
        <v>188436.88000000009</v>
      </c>
    </row>
    <row r="1826" spans="1:16" ht="14.25" hidden="1" customHeight="1" outlineLevel="1">
      <c r="A1826" s="64" t="s">
        <v>122</v>
      </c>
      <c r="B1826" s="163" t="s">
        <v>1342</v>
      </c>
      <c r="C1826" s="174" t="s">
        <v>647</v>
      </c>
      <c r="D1826" s="68">
        <v>45735</v>
      </c>
      <c r="E1826" s="66">
        <f t="shared" si="33"/>
        <v>3</v>
      </c>
      <c r="F1826" s="66">
        <f t="shared" si="34"/>
        <v>2025</v>
      </c>
      <c r="G1826" s="67">
        <f t="shared" si="35"/>
        <v>45717</v>
      </c>
      <c r="H1826" s="26" t="s">
        <v>44</v>
      </c>
      <c r="I1826" s="66" t="s">
        <v>135</v>
      </c>
      <c r="J1826" s="69"/>
      <c r="K1826" s="69"/>
      <c r="L1826" s="69" t="s">
        <v>666</v>
      </c>
      <c r="M1826" s="69" t="s">
        <v>28</v>
      </c>
      <c r="N1826" s="71">
        <v>0</v>
      </c>
      <c r="O1826" s="74">
        <v>184.05</v>
      </c>
      <c r="P1826" s="175">
        <f t="shared" si="32"/>
        <v>188252.8300000001</v>
      </c>
    </row>
    <row r="1827" spans="1:16" ht="14.25" hidden="1" customHeight="1" outlineLevel="1">
      <c r="A1827" s="64" t="s">
        <v>122</v>
      </c>
      <c r="B1827" s="163" t="s">
        <v>1342</v>
      </c>
      <c r="C1827" s="174" t="s">
        <v>647</v>
      </c>
      <c r="D1827" s="68">
        <v>45735</v>
      </c>
      <c r="E1827" s="66">
        <f t="shared" si="33"/>
        <v>3</v>
      </c>
      <c r="F1827" s="66">
        <f t="shared" si="34"/>
        <v>2025</v>
      </c>
      <c r="G1827" s="67">
        <f t="shared" si="35"/>
        <v>45717</v>
      </c>
      <c r="H1827" s="26" t="s">
        <v>37</v>
      </c>
      <c r="I1827" s="66" t="s">
        <v>135</v>
      </c>
      <c r="J1827" s="69"/>
      <c r="K1827" s="69"/>
      <c r="L1827" s="69" t="s">
        <v>666</v>
      </c>
      <c r="M1827" s="69" t="s">
        <v>28</v>
      </c>
      <c r="N1827" s="71">
        <v>0</v>
      </c>
      <c r="O1827" s="74">
        <v>4244.0200000000004</v>
      </c>
      <c r="P1827" s="175">
        <f t="shared" si="32"/>
        <v>184008.81000000011</v>
      </c>
    </row>
    <row r="1828" spans="1:16" ht="14.25" hidden="1" customHeight="1" outlineLevel="1">
      <c r="A1828" s="64" t="s">
        <v>122</v>
      </c>
      <c r="B1828" s="163" t="s">
        <v>1342</v>
      </c>
      <c r="C1828" s="174" t="s">
        <v>647</v>
      </c>
      <c r="D1828" s="68">
        <v>45736</v>
      </c>
      <c r="E1828" s="66">
        <f t="shared" si="33"/>
        <v>3</v>
      </c>
      <c r="F1828" s="66">
        <f t="shared" si="34"/>
        <v>2025</v>
      </c>
      <c r="G1828" s="67">
        <f t="shared" si="35"/>
        <v>45717</v>
      </c>
      <c r="H1828" s="26" t="s">
        <v>165</v>
      </c>
      <c r="I1828" s="66" t="s">
        <v>139</v>
      </c>
      <c r="J1828" s="69"/>
      <c r="K1828" s="69"/>
      <c r="L1828" s="69" t="s">
        <v>664</v>
      </c>
      <c r="M1828" s="69" t="s">
        <v>604</v>
      </c>
      <c r="N1828" s="71">
        <v>0.62</v>
      </c>
      <c r="O1828" s="74">
        <v>0</v>
      </c>
      <c r="P1828" s="175">
        <f t="shared" si="32"/>
        <v>184009.43000000011</v>
      </c>
    </row>
    <row r="1829" spans="1:16" ht="14.25" hidden="1" customHeight="1" outlineLevel="1">
      <c r="A1829" s="64" t="s">
        <v>122</v>
      </c>
      <c r="B1829" s="163" t="s">
        <v>1342</v>
      </c>
      <c r="C1829" s="174" t="s">
        <v>647</v>
      </c>
      <c r="D1829" s="68">
        <v>45736</v>
      </c>
      <c r="E1829" s="66">
        <f t="shared" si="33"/>
        <v>3</v>
      </c>
      <c r="F1829" s="66">
        <f t="shared" si="34"/>
        <v>2025</v>
      </c>
      <c r="G1829" s="67">
        <f t="shared" si="35"/>
        <v>45717</v>
      </c>
      <c r="H1829" s="26" t="s">
        <v>1362</v>
      </c>
      <c r="I1829" s="66" t="s">
        <v>471</v>
      </c>
      <c r="J1829" s="69"/>
      <c r="K1829" s="69"/>
      <c r="L1829" s="69" t="s">
        <v>666</v>
      </c>
      <c r="M1829" s="69" t="s">
        <v>28</v>
      </c>
      <c r="N1829" s="71">
        <v>0</v>
      </c>
      <c r="O1829" s="74">
        <v>3420</v>
      </c>
      <c r="P1829" s="175">
        <f t="shared" si="32"/>
        <v>180589.43000000011</v>
      </c>
    </row>
    <row r="1830" spans="1:16" ht="14.25" hidden="1" customHeight="1" outlineLevel="1">
      <c r="A1830" s="64" t="s">
        <v>122</v>
      </c>
      <c r="B1830" s="163" t="s">
        <v>1342</v>
      </c>
      <c r="C1830" s="174" t="s">
        <v>647</v>
      </c>
      <c r="D1830" s="68">
        <v>45736</v>
      </c>
      <c r="E1830" s="66">
        <f t="shared" si="33"/>
        <v>3</v>
      </c>
      <c r="F1830" s="66">
        <f t="shared" si="34"/>
        <v>2025</v>
      </c>
      <c r="G1830" s="67">
        <f t="shared" si="35"/>
        <v>45717</v>
      </c>
      <c r="H1830" s="26" t="s">
        <v>147</v>
      </c>
      <c r="I1830" s="66" t="s">
        <v>1394</v>
      </c>
      <c r="J1830" s="69"/>
      <c r="K1830" s="69"/>
      <c r="L1830" s="69" t="s">
        <v>666</v>
      </c>
      <c r="M1830" s="69" t="s">
        <v>28</v>
      </c>
      <c r="N1830" s="71">
        <v>0</v>
      </c>
      <c r="O1830" s="74">
        <v>166.15</v>
      </c>
      <c r="P1830" s="175">
        <f t="shared" si="32"/>
        <v>180423.28000000012</v>
      </c>
    </row>
    <row r="1831" spans="1:16" ht="14.25" hidden="1" customHeight="1" outlineLevel="1">
      <c r="A1831" s="64" t="s">
        <v>122</v>
      </c>
      <c r="B1831" s="163" t="s">
        <v>1342</v>
      </c>
      <c r="C1831" s="174" t="s">
        <v>647</v>
      </c>
      <c r="D1831" s="68">
        <v>45736</v>
      </c>
      <c r="E1831" s="66">
        <f t="shared" si="33"/>
        <v>3</v>
      </c>
      <c r="F1831" s="66">
        <f t="shared" si="34"/>
        <v>2025</v>
      </c>
      <c r="G1831" s="67">
        <f t="shared" si="35"/>
        <v>45717</v>
      </c>
      <c r="H1831" s="26" t="s">
        <v>63</v>
      </c>
      <c r="I1831" s="66" t="s">
        <v>1395</v>
      </c>
      <c r="J1831" s="69"/>
      <c r="K1831" s="69"/>
      <c r="L1831" s="69" t="s">
        <v>666</v>
      </c>
      <c r="M1831" s="69" t="s">
        <v>28</v>
      </c>
      <c r="N1831" s="71">
        <v>0</v>
      </c>
      <c r="O1831" s="74">
        <v>1068.6199999999999</v>
      </c>
      <c r="P1831" s="175">
        <f t="shared" si="32"/>
        <v>179354.66000000012</v>
      </c>
    </row>
    <row r="1832" spans="1:16" ht="14.25" hidden="1" customHeight="1" outlineLevel="1">
      <c r="A1832" s="64" t="s">
        <v>122</v>
      </c>
      <c r="B1832" s="163" t="s">
        <v>1342</v>
      </c>
      <c r="C1832" s="174" t="s">
        <v>647</v>
      </c>
      <c r="D1832" s="68">
        <v>45736</v>
      </c>
      <c r="E1832" s="66">
        <f t="shared" si="33"/>
        <v>3</v>
      </c>
      <c r="F1832" s="66">
        <f t="shared" si="34"/>
        <v>2025</v>
      </c>
      <c r="G1832" s="67">
        <f t="shared" si="35"/>
        <v>45717</v>
      </c>
      <c r="H1832" s="26" t="s">
        <v>63</v>
      </c>
      <c r="I1832" s="66" t="s">
        <v>765</v>
      </c>
      <c r="J1832" s="69"/>
      <c r="K1832" s="69"/>
      <c r="L1832" s="69" t="s">
        <v>666</v>
      </c>
      <c r="M1832" s="69" t="s">
        <v>28</v>
      </c>
      <c r="N1832" s="71">
        <v>0</v>
      </c>
      <c r="O1832" s="74">
        <v>8697.6299999999992</v>
      </c>
      <c r="P1832" s="175">
        <f t="shared" si="32"/>
        <v>170657.03000000012</v>
      </c>
    </row>
    <row r="1833" spans="1:16" ht="14.25" hidden="1" customHeight="1" outlineLevel="1">
      <c r="A1833" s="64" t="s">
        <v>122</v>
      </c>
      <c r="B1833" s="163" t="s">
        <v>1342</v>
      </c>
      <c r="C1833" s="174" t="s">
        <v>647</v>
      </c>
      <c r="D1833" s="68">
        <v>45736</v>
      </c>
      <c r="E1833" s="66">
        <f t="shared" si="33"/>
        <v>3</v>
      </c>
      <c r="F1833" s="66">
        <f t="shared" si="34"/>
        <v>2025</v>
      </c>
      <c r="G1833" s="67">
        <f t="shared" si="35"/>
        <v>45717</v>
      </c>
      <c r="H1833" s="26" t="s">
        <v>475</v>
      </c>
      <c r="I1833" s="66" t="s">
        <v>765</v>
      </c>
      <c r="J1833" s="69"/>
      <c r="K1833" s="69"/>
      <c r="L1833" s="69" t="s">
        <v>666</v>
      </c>
      <c r="M1833" s="69" t="s">
        <v>28</v>
      </c>
      <c r="N1833" s="71">
        <v>0</v>
      </c>
      <c r="O1833" s="74">
        <v>1066.3599999999999</v>
      </c>
      <c r="P1833" s="175">
        <f t="shared" si="32"/>
        <v>169590.67000000013</v>
      </c>
    </row>
    <row r="1834" spans="1:16" ht="14.25" hidden="1" customHeight="1" outlineLevel="1">
      <c r="A1834" s="64" t="s">
        <v>122</v>
      </c>
      <c r="B1834" s="163" t="s">
        <v>1342</v>
      </c>
      <c r="C1834" s="174" t="s">
        <v>647</v>
      </c>
      <c r="D1834" s="68">
        <v>45736</v>
      </c>
      <c r="E1834" s="66">
        <f t="shared" si="33"/>
        <v>3</v>
      </c>
      <c r="F1834" s="66">
        <f t="shared" si="34"/>
        <v>2025</v>
      </c>
      <c r="G1834" s="67">
        <f t="shared" si="35"/>
        <v>45717</v>
      </c>
      <c r="H1834" s="26" t="s">
        <v>362</v>
      </c>
      <c r="I1834" s="66" t="s">
        <v>765</v>
      </c>
      <c r="J1834" s="69"/>
      <c r="K1834" s="69"/>
      <c r="L1834" s="69" t="s">
        <v>666</v>
      </c>
      <c r="M1834" s="69" t="s">
        <v>28</v>
      </c>
      <c r="N1834" s="71">
        <v>0</v>
      </c>
      <c r="O1834" s="74">
        <v>365.04</v>
      </c>
      <c r="P1834" s="175">
        <f t="shared" si="32"/>
        <v>169225.63000000012</v>
      </c>
    </row>
    <row r="1835" spans="1:16" ht="14.25" hidden="1" customHeight="1" outlineLevel="1">
      <c r="A1835" s="64" t="s">
        <v>122</v>
      </c>
      <c r="B1835" s="163" t="s">
        <v>1342</v>
      </c>
      <c r="C1835" s="174" t="s">
        <v>647</v>
      </c>
      <c r="D1835" s="68">
        <v>45736</v>
      </c>
      <c r="E1835" s="66">
        <f t="shared" si="33"/>
        <v>3</v>
      </c>
      <c r="F1835" s="66">
        <f t="shared" si="34"/>
        <v>2025</v>
      </c>
      <c r="G1835" s="67">
        <f t="shared" si="35"/>
        <v>45717</v>
      </c>
      <c r="H1835" s="26" t="s">
        <v>33</v>
      </c>
      <c r="I1835" s="66" t="s">
        <v>166</v>
      </c>
      <c r="J1835" s="69"/>
      <c r="K1835" s="69"/>
      <c r="L1835" s="69" t="s">
        <v>666</v>
      </c>
      <c r="M1835" s="69" t="s">
        <v>28</v>
      </c>
      <c r="N1835" s="71">
        <v>0</v>
      </c>
      <c r="O1835" s="74">
        <v>490</v>
      </c>
      <c r="P1835" s="175">
        <f t="shared" si="32"/>
        <v>168735.63000000012</v>
      </c>
    </row>
    <row r="1836" spans="1:16" ht="14.25" hidden="1" customHeight="1" outlineLevel="1">
      <c r="A1836" s="64" t="s">
        <v>122</v>
      </c>
      <c r="B1836" s="163" t="s">
        <v>1342</v>
      </c>
      <c r="C1836" s="174" t="s">
        <v>647</v>
      </c>
      <c r="D1836" s="68">
        <v>45736</v>
      </c>
      <c r="E1836" s="66">
        <f t="shared" si="33"/>
        <v>3</v>
      </c>
      <c r="F1836" s="66">
        <f t="shared" si="34"/>
        <v>2025</v>
      </c>
      <c r="G1836" s="67">
        <f t="shared" si="35"/>
        <v>45717</v>
      </c>
      <c r="H1836" s="26" t="s">
        <v>63</v>
      </c>
      <c r="I1836" s="66" t="s">
        <v>765</v>
      </c>
      <c r="J1836" s="69"/>
      <c r="K1836" s="69"/>
      <c r="L1836" s="69" t="s">
        <v>666</v>
      </c>
      <c r="M1836" s="69" t="s">
        <v>28</v>
      </c>
      <c r="N1836" s="71">
        <v>0</v>
      </c>
      <c r="O1836" s="74">
        <v>291</v>
      </c>
      <c r="P1836" s="175">
        <f t="shared" si="32"/>
        <v>168444.63000000012</v>
      </c>
    </row>
    <row r="1837" spans="1:16" ht="14.25" hidden="1" customHeight="1" outlineLevel="1">
      <c r="A1837" s="64" t="s">
        <v>122</v>
      </c>
      <c r="B1837" s="163" t="s">
        <v>1342</v>
      </c>
      <c r="C1837" s="174" t="s">
        <v>647</v>
      </c>
      <c r="D1837" s="68">
        <v>45737</v>
      </c>
      <c r="E1837" s="66">
        <f t="shared" si="33"/>
        <v>3</v>
      </c>
      <c r="F1837" s="66">
        <f t="shared" si="34"/>
        <v>2025</v>
      </c>
      <c r="G1837" s="67">
        <f t="shared" si="35"/>
        <v>45717</v>
      </c>
      <c r="H1837" s="26" t="s">
        <v>475</v>
      </c>
      <c r="I1837" s="66" t="s">
        <v>765</v>
      </c>
      <c r="J1837" s="69"/>
      <c r="K1837" s="69"/>
      <c r="L1837" s="69" t="s">
        <v>666</v>
      </c>
      <c r="M1837" s="69" t="s">
        <v>28</v>
      </c>
      <c r="N1837" s="71">
        <v>0</v>
      </c>
      <c r="O1837" s="74">
        <v>2823.33</v>
      </c>
      <c r="P1837" s="175">
        <f t="shared" si="32"/>
        <v>165621.30000000013</v>
      </c>
    </row>
    <row r="1838" spans="1:16" ht="14.25" hidden="1" customHeight="1" outlineLevel="1">
      <c r="A1838" s="64" t="s">
        <v>122</v>
      </c>
      <c r="B1838" s="163" t="s">
        <v>1342</v>
      </c>
      <c r="C1838" s="174" t="s">
        <v>647</v>
      </c>
      <c r="D1838" s="68">
        <v>45737</v>
      </c>
      <c r="E1838" s="66">
        <f t="shared" si="33"/>
        <v>3</v>
      </c>
      <c r="F1838" s="66">
        <f t="shared" si="34"/>
        <v>2025</v>
      </c>
      <c r="G1838" s="67">
        <f t="shared" si="35"/>
        <v>45717</v>
      </c>
      <c r="H1838" s="26" t="s">
        <v>165</v>
      </c>
      <c r="I1838" s="66" t="s">
        <v>139</v>
      </c>
      <c r="J1838" s="69"/>
      <c r="K1838" s="69"/>
      <c r="L1838" s="69" t="s">
        <v>664</v>
      </c>
      <c r="M1838" s="69" t="s">
        <v>604</v>
      </c>
      <c r="N1838" s="71">
        <v>1.39</v>
      </c>
      <c r="O1838" s="74">
        <v>0</v>
      </c>
      <c r="P1838" s="175">
        <f t="shared" si="32"/>
        <v>165622.69000000015</v>
      </c>
    </row>
    <row r="1839" spans="1:16" ht="14.25" hidden="1" customHeight="1" outlineLevel="1">
      <c r="A1839" s="64" t="s">
        <v>122</v>
      </c>
      <c r="B1839" s="163" t="s">
        <v>1342</v>
      </c>
      <c r="C1839" s="174" t="s">
        <v>647</v>
      </c>
      <c r="D1839" s="68">
        <v>45737</v>
      </c>
      <c r="E1839" s="66">
        <f t="shared" si="33"/>
        <v>3</v>
      </c>
      <c r="F1839" s="66">
        <f t="shared" si="34"/>
        <v>2025</v>
      </c>
      <c r="G1839" s="67">
        <f t="shared" si="35"/>
        <v>45717</v>
      </c>
      <c r="H1839" s="26" t="s">
        <v>102</v>
      </c>
      <c r="I1839" s="66" t="s">
        <v>129</v>
      </c>
      <c r="J1839" s="69"/>
      <c r="K1839" s="69"/>
      <c r="L1839" s="69" t="s">
        <v>666</v>
      </c>
      <c r="M1839" s="69" t="s">
        <v>28</v>
      </c>
      <c r="N1839" s="71">
        <v>0</v>
      </c>
      <c r="O1839" s="74">
        <v>9</v>
      </c>
      <c r="P1839" s="175">
        <f t="shared" si="32"/>
        <v>165613.69000000015</v>
      </c>
    </row>
    <row r="1840" spans="1:16" ht="14.25" hidden="1" customHeight="1" outlineLevel="1">
      <c r="A1840" s="64" t="s">
        <v>122</v>
      </c>
      <c r="B1840" s="163" t="s">
        <v>1342</v>
      </c>
      <c r="C1840" s="174" t="s">
        <v>647</v>
      </c>
      <c r="D1840" s="68">
        <v>45737</v>
      </c>
      <c r="E1840" s="66">
        <f t="shared" si="33"/>
        <v>3</v>
      </c>
      <c r="F1840" s="66">
        <f t="shared" si="34"/>
        <v>2025</v>
      </c>
      <c r="G1840" s="67">
        <f t="shared" si="35"/>
        <v>45717</v>
      </c>
      <c r="H1840" s="26" t="s">
        <v>63</v>
      </c>
      <c r="I1840" s="66" t="s">
        <v>765</v>
      </c>
      <c r="J1840" s="69"/>
      <c r="K1840" s="69"/>
      <c r="L1840" s="69" t="s">
        <v>666</v>
      </c>
      <c r="M1840" s="69" t="s">
        <v>28</v>
      </c>
      <c r="N1840" s="71">
        <v>0</v>
      </c>
      <c r="O1840" s="74">
        <v>15087.24</v>
      </c>
      <c r="P1840" s="175">
        <f t="shared" si="32"/>
        <v>150526.45000000016</v>
      </c>
    </row>
    <row r="1841" spans="1:16" ht="14.25" hidden="1" customHeight="1" outlineLevel="1">
      <c r="A1841" s="64" t="s">
        <v>122</v>
      </c>
      <c r="B1841" s="163" t="s">
        <v>1342</v>
      </c>
      <c r="C1841" s="174" t="s">
        <v>647</v>
      </c>
      <c r="D1841" s="68">
        <v>45737</v>
      </c>
      <c r="E1841" s="66">
        <f t="shared" si="33"/>
        <v>3</v>
      </c>
      <c r="F1841" s="66">
        <f t="shared" si="34"/>
        <v>2025</v>
      </c>
      <c r="G1841" s="67">
        <f t="shared" si="35"/>
        <v>45717</v>
      </c>
      <c r="H1841" s="26" t="s">
        <v>475</v>
      </c>
      <c r="I1841" s="66" t="s">
        <v>765</v>
      </c>
      <c r="J1841" s="69"/>
      <c r="K1841" s="69"/>
      <c r="L1841" s="69" t="s">
        <v>666</v>
      </c>
      <c r="M1841" s="69" t="s">
        <v>28</v>
      </c>
      <c r="N1841" s="71">
        <v>0</v>
      </c>
      <c r="O1841" s="74">
        <v>3094.11</v>
      </c>
      <c r="P1841" s="175">
        <f t="shared" si="32"/>
        <v>147432.34000000017</v>
      </c>
    </row>
    <row r="1842" spans="1:16" ht="14.25" hidden="1" customHeight="1" outlineLevel="1">
      <c r="A1842" s="64" t="s">
        <v>122</v>
      </c>
      <c r="B1842" s="163" t="s">
        <v>1342</v>
      </c>
      <c r="C1842" s="174" t="s">
        <v>647</v>
      </c>
      <c r="D1842" s="68">
        <v>45737</v>
      </c>
      <c r="E1842" s="66">
        <f t="shared" si="33"/>
        <v>3</v>
      </c>
      <c r="F1842" s="66">
        <f t="shared" si="34"/>
        <v>2025</v>
      </c>
      <c r="G1842" s="67">
        <f t="shared" si="35"/>
        <v>45717</v>
      </c>
      <c r="H1842" s="26" t="s">
        <v>475</v>
      </c>
      <c r="I1842" s="66" t="s">
        <v>765</v>
      </c>
      <c r="J1842" s="69"/>
      <c r="K1842" s="69"/>
      <c r="L1842" s="69" t="s">
        <v>666</v>
      </c>
      <c r="M1842" s="69" t="s">
        <v>28</v>
      </c>
      <c r="N1842" s="71">
        <v>0</v>
      </c>
      <c r="O1842" s="74">
        <v>5672.67</v>
      </c>
      <c r="P1842" s="175">
        <f t="shared" si="32"/>
        <v>141759.67000000016</v>
      </c>
    </row>
    <row r="1843" spans="1:16" ht="14.25" hidden="1" customHeight="1" outlineLevel="1">
      <c r="A1843" s="64" t="s">
        <v>122</v>
      </c>
      <c r="B1843" s="163" t="s">
        <v>1342</v>
      </c>
      <c r="C1843" s="174" t="s">
        <v>647</v>
      </c>
      <c r="D1843" s="68">
        <v>45740</v>
      </c>
      <c r="E1843" s="66">
        <f t="shared" si="33"/>
        <v>3</v>
      </c>
      <c r="F1843" s="66">
        <f t="shared" si="34"/>
        <v>2025</v>
      </c>
      <c r="G1843" s="67">
        <f t="shared" si="35"/>
        <v>45717</v>
      </c>
      <c r="H1843" s="26" t="s">
        <v>102</v>
      </c>
      <c r="I1843" s="66" t="s">
        <v>129</v>
      </c>
      <c r="J1843" s="69"/>
      <c r="K1843" s="69"/>
      <c r="L1843" s="69" t="s">
        <v>666</v>
      </c>
      <c r="M1843" s="69" t="s">
        <v>28</v>
      </c>
      <c r="N1843" s="71">
        <v>0</v>
      </c>
      <c r="O1843" s="74">
        <v>4.07</v>
      </c>
      <c r="P1843" s="175">
        <f t="shared" si="32"/>
        <v>141755.60000000015</v>
      </c>
    </row>
    <row r="1844" spans="1:16" ht="14.25" hidden="1" customHeight="1" outlineLevel="1">
      <c r="A1844" s="64" t="s">
        <v>122</v>
      </c>
      <c r="B1844" s="163" t="s">
        <v>1342</v>
      </c>
      <c r="C1844" s="174" t="s">
        <v>647</v>
      </c>
      <c r="D1844" s="68">
        <v>45740</v>
      </c>
      <c r="E1844" s="66">
        <f t="shared" si="33"/>
        <v>3</v>
      </c>
      <c r="F1844" s="66">
        <f t="shared" si="34"/>
        <v>2025</v>
      </c>
      <c r="G1844" s="67">
        <f t="shared" si="35"/>
        <v>45717</v>
      </c>
      <c r="H1844" s="26" t="s">
        <v>102</v>
      </c>
      <c r="I1844" s="66" t="s">
        <v>129</v>
      </c>
      <c r="J1844" s="69"/>
      <c r="K1844" s="69"/>
      <c r="L1844" s="69" t="s">
        <v>666</v>
      </c>
      <c r="M1844" s="69" t="s">
        <v>28</v>
      </c>
      <c r="N1844" s="71">
        <v>0</v>
      </c>
      <c r="O1844" s="74">
        <v>5.1100000000000003</v>
      </c>
      <c r="P1844" s="175">
        <f t="shared" si="32"/>
        <v>141750.49000000017</v>
      </c>
    </row>
    <row r="1845" spans="1:16" ht="14.25" hidden="1" customHeight="1" outlineLevel="1">
      <c r="A1845" s="64" t="s">
        <v>122</v>
      </c>
      <c r="B1845" s="163" t="s">
        <v>1342</v>
      </c>
      <c r="C1845" s="174" t="s">
        <v>647</v>
      </c>
      <c r="D1845" s="68">
        <v>45740</v>
      </c>
      <c r="E1845" s="66">
        <f t="shared" si="33"/>
        <v>3</v>
      </c>
      <c r="F1845" s="66">
        <f t="shared" si="34"/>
        <v>2025</v>
      </c>
      <c r="G1845" s="67">
        <f t="shared" si="35"/>
        <v>45717</v>
      </c>
      <c r="H1845" s="26" t="s">
        <v>102</v>
      </c>
      <c r="I1845" s="66" t="s">
        <v>129</v>
      </c>
      <c r="J1845" s="69"/>
      <c r="K1845" s="69"/>
      <c r="L1845" s="69" t="s">
        <v>666</v>
      </c>
      <c r="M1845" s="69" t="s">
        <v>28</v>
      </c>
      <c r="N1845" s="71">
        <v>0</v>
      </c>
      <c r="O1845" s="74">
        <v>9</v>
      </c>
      <c r="P1845" s="175">
        <f t="shared" si="32"/>
        <v>141741.49000000017</v>
      </c>
    </row>
    <row r="1846" spans="1:16" ht="14.25" hidden="1" customHeight="1" outlineLevel="1">
      <c r="A1846" s="64" t="s">
        <v>122</v>
      </c>
      <c r="B1846" s="163" t="s">
        <v>1342</v>
      </c>
      <c r="C1846" s="174" t="s">
        <v>647</v>
      </c>
      <c r="D1846" s="68">
        <v>45740</v>
      </c>
      <c r="E1846" s="66">
        <f t="shared" si="33"/>
        <v>3</v>
      </c>
      <c r="F1846" s="66">
        <f t="shared" si="34"/>
        <v>2025</v>
      </c>
      <c r="G1846" s="67">
        <f t="shared" si="35"/>
        <v>45717</v>
      </c>
      <c r="H1846" s="26" t="s">
        <v>102</v>
      </c>
      <c r="I1846" s="66" t="s">
        <v>129</v>
      </c>
      <c r="J1846" s="69"/>
      <c r="K1846" s="69"/>
      <c r="L1846" s="69" t="s">
        <v>666</v>
      </c>
      <c r="M1846" s="69" t="s">
        <v>28</v>
      </c>
      <c r="N1846" s="71">
        <v>0</v>
      </c>
      <c r="O1846" s="74">
        <v>9</v>
      </c>
      <c r="P1846" s="175">
        <f t="shared" si="32"/>
        <v>141732.49000000017</v>
      </c>
    </row>
    <row r="1847" spans="1:16" ht="14.25" hidden="1" customHeight="1" outlineLevel="1">
      <c r="A1847" s="64" t="s">
        <v>122</v>
      </c>
      <c r="B1847" s="163" t="s">
        <v>1342</v>
      </c>
      <c r="C1847" s="174" t="s">
        <v>647</v>
      </c>
      <c r="D1847" s="68">
        <v>45741</v>
      </c>
      <c r="E1847" s="66">
        <f t="shared" si="33"/>
        <v>3</v>
      </c>
      <c r="F1847" s="66">
        <f t="shared" si="34"/>
        <v>2025</v>
      </c>
      <c r="G1847" s="67">
        <f t="shared" si="35"/>
        <v>45717</v>
      </c>
      <c r="H1847" s="26" t="s">
        <v>165</v>
      </c>
      <c r="I1847" s="66" t="s">
        <v>139</v>
      </c>
      <c r="J1847" s="69"/>
      <c r="K1847" s="69"/>
      <c r="L1847" s="69" t="s">
        <v>664</v>
      </c>
      <c r="M1847" s="69" t="s">
        <v>604</v>
      </c>
      <c r="N1847" s="71">
        <v>0.6</v>
      </c>
      <c r="O1847" s="74">
        <v>0</v>
      </c>
      <c r="P1847" s="175">
        <f t="shared" si="32"/>
        <v>141733.09000000017</v>
      </c>
    </row>
    <row r="1848" spans="1:16" ht="14.25" hidden="1" customHeight="1" outlineLevel="1">
      <c r="A1848" s="64" t="s">
        <v>122</v>
      </c>
      <c r="B1848" s="163" t="s">
        <v>1342</v>
      </c>
      <c r="C1848" s="174" t="s">
        <v>647</v>
      </c>
      <c r="D1848" s="68">
        <v>45741</v>
      </c>
      <c r="E1848" s="66">
        <f t="shared" si="33"/>
        <v>3</v>
      </c>
      <c r="F1848" s="66">
        <f t="shared" si="34"/>
        <v>2025</v>
      </c>
      <c r="G1848" s="67">
        <f t="shared" si="35"/>
        <v>45717</v>
      </c>
      <c r="H1848" s="26" t="s">
        <v>281</v>
      </c>
      <c r="I1848" s="66" t="s">
        <v>1396</v>
      </c>
      <c r="J1848" s="69"/>
      <c r="K1848" s="69"/>
      <c r="L1848" s="69" t="s">
        <v>666</v>
      </c>
      <c r="M1848" s="69" t="s">
        <v>28</v>
      </c>
      <c r="N1848" s="71">
        <v>0</v>
      </c>
      <c r="O1848" s="74">
        <v>392.08</v>
      </c>
      <c r="P1848" s="175">
        <f t="shared" si="32"/>
        <v>141341.01000000018</v>
      </c>
    </row>
    <row r="1849" spans="1:16" ht="14.25" hidden="1" customHeight="1" outlineLevel="1">
      <c r="A1849" s="64" t="s">
        <v>122</v>
      </c>
      <c r="B1849" s="163" t="s">
        <v>1342</v>
      </c>
      <c r="C1849" s="174" t="s">
        <v>647</v>
      </c>
      <c r="D1849" s="68">
        <v>45741</v>
      </c>
      <c r="E1849" s="66">
        <f t="shared" si="33"/>
        <v>3</v>
      </c>
      <c r="F1849" s="66">
        <f t="shared" si="34"/>
        <v>2025</v>
      </c>
      <c r="G1849" s="67">
        <f t="shared" si="35"/>
        <v>45717</v>
      </c>
      <c r="H1849" s="26" t="s">
        <v>281</v>
      </c>
      <c r="I1849" s="66" t="s">
        <v>1397</v>
      </c>
      <c r="J1849" s="69"/>
      <c r="K1849" s="69"/>
      <c r="L1849" s="69" t="s">
        <v>666</v>
      </c>
      <c r="M1849" s="69" t="s">
        <v>28</v>
      </c>
      <c r="N1849" s="71">
        <v>0</v>
      </c>
      <c r="O1849" s="74">
        <v>1778.58</v>
      </c>
      <c r="P1849" s="175">
        <f t="shared" si="32"/>
        <v>139562.4300000002</v>
      </c>
    </row>
    <row r="1850" spans="1:16" ht="14.25" hidden="1" customHeight="1" outlineLevel="1">
      <c r="A1850" s="64" t="s">
        <v>122</v>
      </c>
      <c r="B1850" s="163" t="s">
        <v>1342</v>
      </c>
      <c r="C1850" s="174" t="s">
        <v>647</v>
      </c>
      <c r="D1850" s="68">
        <v>45741</v>
      </c>
      <c r="E1850" s="66">
        <f t="shared" si="33"/>
        <v>3</v>
      </c>
      <c r="F1850" s="66">
        <f t="shared" si="34"/>
        <v>2025</v>
      </c>
      <c r="G1850" s="67">
        <f t="shared" si="35"/>
        <v>45717</v>
      </c>
      <c r="H1850" s="26" t="s">
        <v>102</v>
      </c>
      <c r="I1850" s="66" t="s">
        <v>129</v>
      </c>
      <c r="J1850" s="69"/>
      <c r="K1850" s="69"/>
      <c r="L1850" s="69" t="s">
        <v>666</v>
      </c>
      <c r="M1850" s="69" t="s">
        <v>28</v>
      </c>
      <c r="N1850" s="71">
        <v>0</v>
      </c>
      <c r="O1850" s="74">
        <v>9</v>
      </c>
      <c r="P1850" s="175">
        <f t="shared" si="32"/>
        <v>139553.4300000002</v>
      </c>
    </row>
    <row r="1851" spans="1:16" ht="14.25" hidden="1" customHeight="1" outlineLevel="1">
      <c r="A1851" s="64" t="s">
        <v>122</v>
      </c>
      <c r="B1851" s="163" t="s">
        <v>1342</v>
      </c>
      <c r="C1851" s="174" t="s">
        <v>647</v>
      </c>
      <c r="D1851" s="68">
        <v>45741</v>
      </c>
      <c r="E1851" s="66">
        <f t="shared" si="33"/>
        <v>3</v>
      </c>
      <c r="F1851" s="66">
        <f t="shared" si="34"/>
        <v>2025</v>
      </c>
      <c r="G1851" s="67">
        <f t="shared" si="35"/>
        <v>45717</v>
      </c>
      <c r="H1851" s="26" t="s">
        <v>102</v>
      </c>
      <c r="I1851" s="66" t="s">
        <v>129</v>
      </c>
      <c r="J1851" s="69"/>
      <c r="K1851" s="69"/>
      <c r="L1851" s="69" t="s">
        <v>666</v>
      </c>
      <c r="M1851" s="69" t="s">
        <v>28</v>
      </c>
      <c r="N1851" s="71">
        <v>0</v>
      </c>
      <c r="O1851" s="74">
        <v>9</v>
      </c>
      <c r="P1851" s="175">
        <f t="shared" si="32"/>
        <v>139544.4300000002</v>
      </c>
    </row>
    <row r="1852" spans="1:16" ht="14.25" hidden="1" customHeight="1" outlineLevel="1">
      <c r="A1852" s="64" t="s">
        <v>122</v>
      </c>
      <c r="B1852" s="163" t="s">
        <v>1342</v>
      </c>
      <c r="C1852" s="174" t="s">
        <v>647</v>
      </c>
      <c r="D1852" s="68">
        <v>45741</v>
      </c>
      <c r="E1852" s="66">
        <f t="shared" si="33"/>
        <v>3</v>
      </c>
      <c r="F1852" s="66">
        <f t="shared" si="34"/>
        <v>2025</v>
      </c>
      <c r="G1852" s="67">
        <f t="shared" si="35"/>
        <v>45717</v>
      </c>
      <c r="H1852" s="26" t="s">
        <v>102</v>
      </c>
      <c r="I1852" s="66" t="s">
        <v>129</v>
      </c>
      <c r="J1852" s="69"/>
      <c r="K1852" s="69"/>
      <c r="L1852" s="69" t="s">
        <v>666</v>
      </c>
      <c r="M1852" s="69" t="s">
        <v>28</v>
      </c>
      <c r="N1852" s="71">
        <v>0</v>
      </c>
      <c r="O1852" s="74">
        <v>9</v>
      </c>
      <c r="P1852" s="175">
        <f t="shared" si="32"/>
        <v>139535.4300000002</v>
      </c>
    </row>
    <row r="1853" spans="1:16" ht="14.25" hidden="1" customHeight="1" outlineLevel="1">
      <c r="A1853" s="64" t="s">
        <v>122</v>
      </c>
      <c r="B1853" s="163" t="s">
        <v>1342</v>
      </c>
      <c r="C1853" s="174" t="s">
        <v>647</v>
      </c>
      <c r="D1853" s="68">
        <v>45741</v>
      </c>
      <c r="E1853" s="66">
        <f t="shared" si="33"/>
        <v>3</v>
      </c>
      <c r="F1853" s="66">
        <f t="shared" si="34"/>
        <v>2025</v>
      </c>
      <c r="G1853" s="67">
        <f t="shared" si="35"/>
        <v>45717</v>
      </c>
      <c r="H1853" s="26" t="s">
        <v>102</v>
      </c>
      <c r="I1853" s="66" t="s">
        <v>129</v>
      </c>
      <c r="J1853" s="69"/>
      <c r="K1853" s="69"/>
      <c r="L1853" s="69" t="s">
        <v>666</v>
      </c>
      <c r="M1853" s="69" t="s">
        <v>28</v>
      </c>
      <c r="N1853" s="71">
        <v>0</v>
      </c>
      <c r="O1853" s="74">
        <v>9</v>
      </c>
      <c r="P1853" s="175">
        <f t="shared" si="32"/>
        <v>139526.4300000002</v>
      </c>
    </row>
    <row r="1854" spans="1:16" ht="14.25" hidden="1" customHeight="1" outlineLevel="1">
      <c r="A1854" s="64" t="s">
        <v>122</v>
      </c>
      <c r="B1854" s="163" t="s">
        <v>1342</v>
      </c>
      <c r="C1854" s="174" t="s">
        <v>647</v>
      </c>
      <c r="D1854" s="68">
        <v>45741</v>
      </c>
      <c r="E1854" s="66">
        <f t="shared" si="33"/>
        <v>3</v>
      </c>
      <c r="F1854" s="66">
        <f t="shared" si="34"/>
        <v>2025</v>
      </c>
      <c r="G1854" s="67">
        <f t="shared" si="35"/>
        <v>45717</v>
      </c>
      <c r="H1854" s="26" t="s">
        <v>54</v>
      </c>
      <c r="I1854" s="66" t="s">
        <v>135</v>
      </c>
      <c r="J1854" s="69"/>
      <c r="K1854" s="69"/>
      <c r="L1854" s="69" t="s">
        <v>666</v>
      </c>
      <c r="M1854" s="69" t="s">
        <v>28</v>
      </c>
      <c r="N1854" s="71">
        <v>0</v>
      </c>
      <c r="O1854" s="74">
        <v>1320</v>
      </c>
      <c r="P1854" s="175">
        <f t="shared" si="32"/>
        <v>138206.4300000002</v>
      </c>
    </row>
    <row r="1855" spans="1:16" ht="14.25" hidden="1" customHeight="1" outlineLevel="1">
      <c r="A1855" s="64" t="s">
        <v>122</v>
      </c>
      <c r="B1855" s="163" t="s">
        <v>1342</v>
      </c>
      <c r="C1855" s="174" t="s">
        <v>647</v>
      </c>
      <c r="D1855" s="68">
        <v>45741</v>
      </c>
      <c r="E1855" s="66">
        <f t="shared" si="33"/>
        <v>3</v>
      </c>
      <c r="F1855" s="66">
        <f t="shared" si="34"/>
        <v>2025</v>
      </c>
      <c r="G1855" s="67">
        <f t="shared" si="35"/>
        <v>45717</v>
      </c>
      <c r="H1855" s="26" t="s">
        <v>55</v>
      </c>
      <c r="I1855" s="66" t="s">
        <v>690</v>
      </c>
      <c r="J1855" s="69"/>
      <c r="K1855" s="69"/>
      <c r="L1855" s="69" t="s">
        <v>666</v>
      </c>
      <c r="M1855" s="69" t="s">
        <v>28</v>
      </c>
      <c r="N1855" s="71">
        <v>0</v>
      </c>
      <c r="O1855" s="74">
        <v>3055.09</v>
      </c>
      <c r="P1855" s="175">
        <f t="shared" si="32"/>
        <v>135151.3400000002</v>
      </c>
    </row>
    <row r="1856" spans="1:16" ht="14.25" hidden="1" customHeight="1" outlineLevel="1">
      <c r="A1856" s="64" t="s">
        <v>122</v>
      </c>
      <c r="B1856" s="163" t="s">
        <v>1342</v>
      </c>
      <c r="C1856" s="174" t="s">
        <v>647</v>
      </c>
      <c r="D1856" s="68">
        <v>45742</v>
      </c>
      <c r="E1856" s="66">
        <f t="shared" si="33"/>
        <v>3</v>
      </c>
      <c r="F1856" s="66">
        <f t="shared" si="34"/>
        <v>2025</v>
      </c>
      <c r="G1856" s="67">
        <f t="shared" si="35"/>
        <v>45717</v>
      </c>
      <c r="H1856" s="26" t="s">
        <v>165</v>
      </c>
      <c r="I1856" s="66" t="s">
        <v>139</v>
      </c>
      <c r="J1856" s="69"/>
      <c r="K1856" s="69"/>
      <c r="L1856" s="69" t="s">
        <v>664</v>
      </c>
      <c r="M1856" s="69" t="s">
        <v>604</v>
      </c>
      <c r="N1856" s="71">
        <v>0.01</v>
      </c>
      <c r="O1856" s="74">
        <v>0</v>
      </c>
      <c r="P1856" s="175">
        <f t="shared" si="32"/>
        <v>135151.35000000021</v>
      </c>
    </row>
    <row r="1857" spans="1:16" ht="14.25" hidden="1" customHeight="1" outlineLevel="1">
      <c r="A1857" s="64" t="s">
        <v>122</v>
      </c>
      <c r="B1857" s="163" t="s">
        <v>1342</v>
      </c>
      <c r="C1857" s="174" t="s">
        <v>647</v>
      </c>
      <c r="D1857" s="68">
        <v>45742</v>
      </c>
      <c r="E1857" s="66">
        <f t="shared" si="33"/>
        <v>3</v>
      </c>
      <c r="F1857" s="66">
        <f t="shared" si="34"/>
        <v>2025</v>
      </c>
      <c r="G1857" s="67">
        <f t="shared" si="35"/>
        <v>45717</v>
      </c>
      <c r="H1857" s="26" t="s">
        <v>475</v>
      </c>
      <c r="I1857" s="66" t="s">
        <v>1398</v>
      </c>
      <c r="J1857" s="69"/>
      <c r="K1857" s="69"/>
      <c r="L1857" s="69" t="s">
        <v>666</v>
      </c>
      <c r="M1857" s="69" t="s">
        <v>28</v>
      </c>
      <c r="N1857" s="71">
        <v>0</v>
      </c>
      <c r="O1857" s="74">
        <v>75.739999999999995</v>
      </c>
      <c r="P1857" s="175">
        <f t="shared" si="32"/>
        <v>135075.61000000022</v>
      </c>
    </row>
    <row r="1858" spans="1:16" ht="14.25" hidden="1" customHeight="1" outlineLevel="1">
      <c r="A1858" s="64" t="s">
        <v>122</v>
      </c>
      <c r="B1858" s="163" t="s">
        <v>1342</v>
      </c>
      <c r="C1858" s="174" t="s">
        <v>647</v>
      </c>
      <c r="D1858" s="68">
        <v>45742</v>
      </c>
      <c r="E1858" s="66">
        <f t="shared" si="33"/>
        <v>3</v>
      </c>
      <c r="F1858" s="66">
        <f t="shared" si="34"/>
        <v>2025</v>
      </c>
      <c r="G1858" s="67">
        <f t="shared" si="35"/>
        <v>45717</v>
      </c>
      <c r="H1858" s="26" t="s">
        <v>475</v>
      </c>
      <c r="I1858" s="66" t="s">
        <v>1398</v>
      </c>
      <c r="J1858" s="69"/>
      <c r="K1858" s="69"/>
      <c r="L1858" s="69" t="s">
        <v>666</v>
      </c>
      <c r="M1858" s="69" t="s">
        <v>28</v>
      </c>
      <c r="N1858" s="71">
        <v>0</v>
      </c>
      <c r="O1858" s="74">
        <v>59.34</v>
      </c>
      <c r="P1858" s="175">
        <f t="shared" si="32"/>
        <v>135016.27000000022</v>
      </c>
    </row>
    <row r="1859" spans="1:16" ht="14.25" hidden="1" customHeight="1" outlineLevel="1">
      <c r="A1859" s="64" t="s">
        <v>122</v>
      </c>
      <c r="B1859" s="163" t="s">
        <v>1342</v>
      </c>
      <c r="C1859" s="174" t="s">
        <v>647</v>
      </c>
      <c r="D1859" s="68">
        <v>45743</v>
      </c>
      <c r="E1859" s="66">
        <f t="shared" si="33"/>
        <v>3</v>
      </c>
      <c r="F1859" s="66">
        <f t="shared" si="34"/>
        <v>2025</v>
      </c>
      <c r="G1859" s="67">
        <f t="shared" si="35"/>
        <v>45717</v>
      </c>
      <c r="H1859" s="26" t="s">
        <v>475</v>
      </c>
      <c r="I1859" s="66" t="s">
        <v>1399</v>
      </c>
      <c r="J1859" s="69"/>
      <c r="K1859" s="69"/>
      <c r="L1859" s="69" t="s">
        <v>666</v>
      </c>
      <c r="M1859" s="69" t="s">
        <v>28</v>
      </c>
      <c r="N1859" s="71">
        <v>0</v>
      </c>
      <c r="O1859" s="74">
        <v>2000</v>
      </c>
      <c r="P1859" s="175">
        <f t="shared" si="32"/>
        <v>133016.27000000022</v>
      </c>
    </row>
    <row r="1860" spans="1:16" ht="14.25" hidden="1" customHeight="1" outlineLevel="1">
      <c r="A1860" s="64" t="s">
        <v>122</v>
      </c>
      <c r="B1860" s="163" t="s">
        <v>1342</v>
      </c>
      <c r="C1860" s="174" t="s">
        <v>647</v>
      </c>
      <c r="D1860" s="68">
        <v>45743</v>
      </c>
      <c r="E1860" s="66">
        <f t="shared" si="33"/>
        <v>3</v>
      </c>
      <c r="F1860" s="66">
        <f t="shared" si="34"/>
        <v>2025</v>
      </c>
      <c r="G1860" s="67">
        <f t="shared" si="35"/>
        <v>45717</v>
      </c>
      <c r="H1860" s="26" t="s">
        <v>165</v>
      </c>
      <c r="I1860" s="66" t="s">
        <v>139</v>
      </c>
      <c r="J1860" s="69"/>
      <c r="K1860" s="69"/>
      <c r="L1860" s="69" t="s">
        <v>664</v>
      </c>
      <c r="M1860" s="69" t="s">
        <v>604</v>
      </c>
      <c r="N1860" s="71">
        <v>0.68</v>
      </c>
      <c r="O1860" s="74">
        <v>0</v>
      </c>
      <c r="P1860" s="175">
        <f t="shared" si="32"/>
        <v>133016.95000000022</v>
      </c>
    </row>
    <row r="1861" spans="1:16" ht="14.25" hidden="1" customHeight="1" outlineLevel="1">
      <c r="A1861" s="64" t="s">
        <v>122</v>
      </c>
      <c r="B1861" s="163" t="s">
        <v>1342</v>
      </c>
      <c r="C1861" s="174" t="s">
        <v>647</v>
      </c>
      <c r="D1861" s="68">
        <v>45743</v>
      </c>
      <c r="E1861" s="66">
        <f t="shared" si="33"/>
        <v>3</v>
      </c>
      <c r="F1861" s="66">
        <f t="shared" si="34"/>
        <v>2025</v>
      </c>
      <c r="G1861" s="67">
        <f t="shared" si="35"/>
        <v>45717</v>
      </c>
      <c r="H1861" s="26" t="s">
        <v>1362</v>
      </c>
      <c r="I1861" s="66" t="s">
        <v>360</v>
      </c>
      <c r="J1861" s="69"/>
      <c r="K1861" s="69"/>
      <c r="L1861" s="69" t="s">
        <v>666</v>
      </c>
      <c r="M1861" s="69" t="s">
        <v>28</v>
      </c>
      <c r="N1861" s="71">
        <v>0</v>
      </c>
      <c r="O1861" s="74">
        <v>1980</v>
      </c>
      <c r="P1861" s="175">
        <f t="shared" si="32"/>
        <v>131036.95000000022</v>
      </c>
    </row>
    <row r="1862" spans="1:16" ht="14.25" hidden="1" customHeight="1" outlineLevel="1">
      <c r="A1862" s="64" t="s">
        <v>122</v>
      </c>
      <c r="B1862" s="163" t="s">
        <v>1342</v>
      </c>
      <c r="C1862" s="174" t="s">
        <v>647</v>
      </c>
      <c r="D1862" s="68">
        <v>45743</v>
      </c>
      <c r="E1862" s="66">
        <f t="shared" si="33"/>
        <v>3</v>
      </c>
      <c r="F1862" s="66">
        <f t="shared" si="34"/>
        <v>2025</v>
      </c>
      <c r="G1862" s="67">
        <f t="shared" si="35"/>
        <v>45717</v>
      </c>
      <c r="H1862" s="26" t="s">
        <v>63</v>
      </c>
      <c r="I1862" s="66" t="s">
        <v>1400</v>
      </c>
      <c r="J1862" s="69"/>
      <c r="K1862" s="69"/>
      <c r="L1862" s="69" t="s">
        <v>666</v>
      </c>
      <c r="M1862" s="69" t="s">
        <v>28</v>
      </c>
      <c r="N1862" s="71">
        <v>0</v>
      </c>
      <c r="O1862" s="74">
        <v>340</v>
      </c>
      <c r="P1862" s="175">
        <f t="shared" si="32"/>
        <v>130696.95000000022</v>
      </c>
    </row>
    <row r="1863" spans="1:16" ht="14.25" hidden="1" customHeight="1" outlineLevel="1">
      <c r="A1863" s="64" t="s">
        <v>122</v>
      </c>
      <c r="B1863" s="163" t="s">
        <v>1342</v>
      </c>
      <c r="C1863" s="174" t="s">
        <v>647</v>
      </c>
      <c r="D1863" s="68">
        <v>45743</v>
      </c>
      <c r="E1863" s="66">
        <f t="shared" si="33"/>
        <v>3</v>
      </c>
      <c r="F1863" s="66">
        <f t="shared" si="34"/>
        <v>2025</v>
      </c>
      <c r="G1863" s="67">
        <f t="shared" si="35"/>
        <v>45717</v>
      </c>
      <c r="H1863" s="26" t="s">
        <v>63</v>
      </c>
      <c r="I1863" s="66" t="s">
        <v>1401</v>
      </c>
      <c r="J1863" s="69"/>
      <c r="K1863" s="69"/>
      <c r="L1863" s="69" t="s">
        <v>666</v>
      </c>
      <c r="M1863" s="69" t="s">
        <v>28</v>
      </c>
      <c r="N1863" s="71">
        <v>0</v>
      </c>
      <c r="O1863" s="74">
        <v>1020</v>
      </c>
      <c r="P1863" s="175">
        <f t="shared" si="32"/>
        <v>129676.95000000022</v>
      </c>
    </row>
    <row r="1864" spans="1:16" ht="14.25" hidden="1" customHeight="1" outlineLevel="1">
      <c r="A1864" s="64" t="s">
        <v>122</v>
      </c>
      <c r="B1864" s="163" t="s">
        <v>1342</v>
      </c>
      <c r="C1864" s="174" t="s">
        <v>647</v>
      </c>
      <c r="D1864" s="68">
        <v>45744</v>
      </c>
      <c r="E1864" s="66">
        <f t="shared" si="33"/>
        <v>3</v>
      </c>
      <c r="F1864" s="66">
        <f t="shared" si="34"/>
        <v>2025</v>
      </c>
      <c r="G1864" s="67">
        <f t="shared" si="35"/>
        <v>45717</v>
      </c>
      <c r="H1864" s="26" t="s">
        <v>43</v>
      </c>
      <c r="I1864" s="66" t="s">
        <v>1402</v>
      </c>
      <c r="J1864" s="69"/>
      <c r="K1864" s="69"/>
      <c r="L1864" s="69" t="s">
        <v>666</v>
      </c>
      <c r="M1864" s="69" t="s">
        <v>28</v>
      </c>
      <c r="N1864" s="71">
        <v>0</v>
      </c>
      <c r="O1864" s="74">
        <v>1633.54</v>
      </c>
      <c r="P1864" s="175">
        <f t="shared" si="32"/>
        <v>128043.41000000022</v>
      </c>
    </row>
    <row r="1865" spans="1:16" ht="14.25" hidden="1" customHeight="1" outlineLevel="1">
      <c r="A1865" s="64" t="s">
        <v>122</v>
      </c>
      <c r="B1865" s="163" t="s">
        <v>1342</v>
      </c>
      <c r="C1865" s="174" t="s">
        <v>647</v>
      </c>
      <c r="D1865" s="68">
        <v>45744</v>
      </c>
      <c r="E1865" s="66">
        <f t="shared" si="33"/>
        <v>3</v>
      </c>
      <c r="F1865" s="66">
        <f t="shared" si="34"/>
        <v>2025</v>
      </c>
      <c r="G1865" s="67">
        <f t="shared" si="35"/>
        <v>45717</v>
      </c>
      <c r="H1865" s="26" t="s">
        <v>165</v>
      </c>
      <c r="I1865" s="66" t="s">
        <v>139</v>
      </c>
      <c r="J1865" s="69"/>
      <c r="K1865" s="69"/>
      <c r="L1865" s="69" t="s">
        <v>664</v>
      </c>
      <c r="M1865" s="69" t="s">
        <v>604</v>
      </c>
      <c r="N1865" s="71">
        <v>7.23</v>
      </c>
      <c r="O1865" s="74">
        <v>0</v>
      </c>
      <c r="P1865" s="175">
        <f t="shared" si="32"/>
        <v>128050.64000000022</v>
      </c>
    </row>
    <row r="1866" spans="1:16" ht="14.25" hidden="1" customHeight="1" outlineLevel="1">
      <c r="A1866" s="64" t="s">
        <v>122</v>
      </c>
      <c r="B1866" s="163" t="s">
        <v>1342</v>
      </c>
      <c r="C1866" s="174" t="s">
        <v>647</v>
      </c>
      <c r="D1866" s="68">
        <v>45744</v>
      </c>
      <c r="E1866" s="66">
        <f t="shared" si="33"/>
        <v>3</v>
      </c>
      <c r="F1866" s="66">
        <f t="shared" si="34"/>
        <v>2025</v>
      </c>
      <c r="G1866" s="67">
        <f t="shared" si="35"/>
        <v>45717</v>
      </c>
      <c r="H1866" s="26" t="s">
        <v>63</v>
      </c>
      <c r="I1866" s="66" t="s">
        <v>1403</v>
      </c>
      <c r="J1866" s="69"/>
      <c r="K1866" s="69"/>
      <c r="L1866" s="69" t="s">
        <v>666</v>
      </c>
      <c r="M1866" s="69" t="s">
        <v>28</v>
      </c>
      <c r="N1866" s="71">
        <v>0</v>
      </c>
      <c r="O1866" s="74">
        <v>1658.44</v>
      </c>
      <c r="P1866" s="175">
        <f t="shared" si="32"/>
        <v>126392.20000000022</v>
      </c>
    </row>
    <row r="1867" spans="1:16" ht="14.25" hidden="1" customHeight="1" outlineLevel="1">
      <c r="A1867" s="64" t="s">
        <v>122</v>
      </c>
      <c r="B1867" s="163" t="s">
        <v>1342</v>
      </c>
      <c r="C1867" s="174" t="s">
        <v>647</v>
      </c>
      <c r="D1867" s="68">
        <v>45744</v>
      </c>
      <c r="E1867" s="66">
        <f t="shared" si="33"/>
        <v>3</v>
      </c>
      <c r="F1867" s="66">
        <f t="shared" si="34"/>
        <v>2025</v>
      </c>
      <c r="G1867" s="67">
        <f t="shared" si="35"/>
        <v>45717</v>
      </c>
      <c r="H1867" s="26" t="s">
        <v>63</v>
      </c>
      <c r="I1867" s="66" t="s">
        <v>724</v>
      </c>
      <c r="J1867" s="69">
        <v>50621</v>
      </c>
      <c r="K1867" s="69"/>
      <c r="L1867" s="69" t="s">
        <v>666</v>
      </c>
      <c r="M1867" s="69" t="s">
        <v>28</v>
      </c>
      <c r="N1867" s="71">
        <v>0</v>
      </c>
      <c r="O1867" s="74">
        <v>149.94</v>
      </c>
      <c r="P1867" s="175">
        <f t="shared" si="32"/>
        <v>126242.26000000021</v>
      </c>
    </row>
    <row r="1868" spans="1:16" ht="14.25" hidden="1" customHeight="1" outlineLevel="1">
      <c r="A1868" s="64" t="s">
        <v>122</v>
      </c>
      <c r="B1868" s="163" t="s">
        <v>1342</v>
      </c>
      <c r="C1868" s="174" t="s">
        <v>647</v>
      </c>
      <c r="D1868" s="68">
        <v>45744</v>
      </c>
      <c r="E1868" s="66">
        <f t="shared" si="33"/>
        <v>3</v>
      </c>
      <c r="F1868" s="66">
        <f t="shared" si="34"/>
        <v>2025</v>
      </c>
      <c r="G1868" s="67">
        <f t="shared" si="35"/>
        <v>45717</v>
      </c>
      <c r="H1868" s="26" t="s">
        <v>63</v>
      </c>
      <c r="I1868" s="66" t="s">
        <v>724</v>
      </c>
      <c r="J1868" s="69">
        <v>50620</v>
      </c>
      <c r="K1868" s="69"/>
      <c r="L1868" s="69" t="s">
        <v>666</v>
      </c>
      <c r="M1868" s="69" t="s">
        <v>28</v>
      </c>
      <c r="N1868" s="71">
        <v>0</v>
      </c>
      <c r="O1868" s="74">
        <v>106.22</v>
      </c>
      <c r="P1868" s="175">
        <f t="shared" si="32"/>
        <v>126136.04000000021</v>
      </c>
    </row>
    <row r="1869" spans="1:16" ht="14.25" hidden="1" customHeight="1" outlineLevel="1">
      <c r="A1869" s="64" t="s">
        <v>122</v>
      </c>
      <c r="B1869" s="163" t="s">
        <v>1342</v>
      </c>
      <c r="C1869" s="174" t="s">
        <v>647</v>
      </c>
      <c r="D1869" s="68">
        <v>45744</v>
      </c>
      <c r="E1869" s="66">
        <f t="shared" si="33"/>
        <v>3</v>
      </c>
      <c r="F1869" s="66">
        <f t="shared" si="34"/>
        <v>2025</v>
      </c>
      <c r="G1869" s="67">
        <f t="shared" si="35"/>
        <v>45717</v>
      </c>
      <c r="H1869" s="26" t="s">
        <v>43</v>
      </c>
      <c r="I1869" s="66" t="s">
        <v>255</v>
      </c>
      <c r="J1869" s="69"/>
      <c r="K1869" s="69"/>
      <c r="L1869" s="69" t="s">
        <v>666</v>
      </c>
      <c r="M1869" s="69" t="s">
        <v>28</v>
      </c>
      <c r="N1869" s="71">
        <v>0</v>
      </c>
      <c r="O1869" s="74">
        <v>3193.7</v>
      </c>
      <c r="P1869" s="175">
        <f t="shared" si="32"/>
        <v>122942.34000000021</v>
      </c>
    </row>
    <row r="1870" spans="1:16" ht="14.25" hidden="1" customHeight="1" outlineLevel="1">
      <c r="A1870" s="64" t="s">
        <v>122</v>
      </c>
      <c r="B1870" s="163" t="s">
        <v>1342</v>
      </c>
      <c r="C1870" s="174" t="s">
        <v>647</v>
      </c>
      <c r="D1870" s="68">
        <v>45744</v>
      </c>
      <c r="E1870" s="66">
        <f t="shared" si="33"/>
        <v>3</v>
      </c>
      <c r="F1870" s="66">
        <f t="shared" si="34"/>
        <v>2025</v>
      </c>
      <c r="G1870" s="67">
        <f t="shared" si="35"/>
        <v>45717</v>
      </c>
      <c r="H1870" s="26" t="s">
        <v>43</v>
      </c>
      <c r="I1870" s="66" t="s">
        <v>256</v>
      </c>
      <c r="J1870" s="69"/>
      <c r="K1870" s="69"/>
      <c r="L1870" s="69" t="s">
        <v>666</v>
      </c>
      <c r="M1870" s="69" t="s">
        <v>28</v>
      </c>
      <c r="N1870" s="71">
        <v>0</v>
      </c>
      <c r="O1870" s="74">
        <v>2389.8200000000002</v>
      </c>
      <c r="P1870" s="175">
        <f t="shared" si="32"/>
        <v>120552.52000000021</v>
      </c>
    </row>
    <row r="1871" spans="1:16" ht="14.25" hidden="1" customHeight="1" outlineLevel="1">
      <c r="A1871" s="64" t="s">
        <v>122</v>
      </c>
      <c r="B1871" s="163" t="s">
        <v>1342</v>
      </c>
      <c r="C1871" s="174" t="s">
        <v>647</v>
      </c>
      <c r="D1871" s="68">
        <v>45744</v>
      </c>
      <c r="E1871" s="66">
        <f t="shared" si="33"/>
        <v>3</v>
      </c>
      <c r="F1871" s="66">
        <f t="shared" si="34"/>
        <v>2025</v>
      </c>
      <c r="G1871" s="67">
        <f t="shared" si="35"/>
        <v>45717</v>
      </c>
      <c r="H1871" s="26" t="s">
        <v>43</v>
      </c>
      <c r="I1871" s="66" t="s">
        <v>257</v>
      </c>
      <c r="J1871" s="69"/>
      <c r="K1871" s="69"/>
      <c r="L1871" s="69" t="s">
        <v>666</v>
      </c>
      <c r="M1871" s="69" t="s">
        <v>28</v>
      </c>
      <c r="N1871" s="71">
        <v>0</v>
      </c>
      <c r="O1871" s="74">
        <v>1529.7</v>
      </c>
      <c r="P1871" s="175">
        <f t="shared" si="32"/>
        <v>119022.82000000021</v>
      </c>
    </row>
    <row r="1872" spans="1:16" ht="14.25" hidden="1" customHeight="1" outlineLevel="1">
      <c r="A1872" s="64" t="s">
        <v>122</v>
      </c>
      <c r="B1872" s="163" t="s">
        <v>1342</v>
      </c>
      <c r="C1872" s="174" t="s">
        <v>647</v>
      </c>
      <c r="D1872" s="68">
        <v>45744</v>
      </c>
      <c r="E1872" s="66">
        <f t="shared" si="33"/>
        <v>3</v>
      </c>
      <c r="F1872" s="66">
        <f t="shared" si="34"/>
        <v>2025</v>
      </c>
      <c r="G1872" s="67">
        <f t="shared" si="35"/>
        <v>45717</v>
      </c>
      <c r="H1872" s="26" t="s">
        <v>43</v>
      </c>
      <c r="I1872" s="66" t="s">
        <v>1351</v>
      </c>
      <c r="J1872" s="69"/>
      <c r="K1872" s="69"/>
      <c r="L1872" s="69" t="s">
        <v>666</v>
      </c>
      <c r="M1872" s="69" t="s">
        <v>28</v>
      </c>
      <c r="N1872" s="71">
        <v>0</v>
      </c>
      <c r="O1872" s="74">
        <v>4964.79</v>
      </c>
      <c r="P1872" s="175">
        <f t="shared" si="32"/>
        <v>114058.03000000022</v>
      </c>
    </row>
    <row r="1873" spans="1:16" ht="14.25" hidden="1" customHeight="1" outlineLevel="1">
      <c r="A1873" s="64" t="s">
        <v>122</v>
      </c>
      <c r="B1873" s="163" t="s">
        <v>1342</v>
      </c>
      <c r="C1873" s="174" t="s">
        <v>647</v>
      </c>
      <c r="D1873" s="68">
        <v>45744</v>
      </c>
      <c r="E1873" s="66">
        <f t="shared" si="33"/>
        <v>3</v>
      </c>
      <c r="F1873" s="66">
        <f t="shared" si="34"/>
        <v>2025</v>
      </c>
      <c r="G1873" s="67">
        <f t="shared" si="35"/>
        <v>45717</v>
      </c>
      <c r="H1873" s="26" t="s">
        <v>43</v>
      </c>
      <c r="I1873" s="66" t="s">
        <v>1353</v>
      </c>
      <c r="J1873" s="69"/>
      <c r="K1873" s="69"/>
      <c r="L1873" s="69" t="s">
        <v>666</v>
      </c>
      <c r="M1873" s="69" t="s">
        <v>28</v>
      </c>
      <c r="N1873" s="71">
        <v>0</v>
      </c>
      <c r="O1873" s="74">
        <v>1819.21</v>
      </c>
      <c r="P1873" s="175">
        <f t="shared" si="32"/>
        <v>112238.82000000021</v>
      </c>
    </row>
    <row r="1874" spans="1:16" ht="14.25" hidden="1" customHeight="1" outlineLevel="1">
      <c r="A1874" s="64" t="s">
        <v>122</v>
      </c>
      <c r="B1874" s="163" t="s">
        <v>1342</v>
      </c>
      <c r="C1874" s="174" t="s">
        <v>647</v>
      </c>
      <c r="D1874" s="68">
        <v>45744</v>
      </c>
      <c r="E1874" s="66">
        <f t="shared" si="33"/>
        <v>3</v>
      </c>
      <c r="F1874" s="66">
        <f t="shared" si="34"/>
        <v>2025</v>
      </c>
      <c r="G1874" s="67">
        <f t="shared" si="35"/>
        <v>45717</v>
      </c>
      <c r="H1874" s="26" t="s">
        <v>43</v>
      </c>
      <c r="I1874" s="66" t="s">
        <v>259</v>
      </c>
      <c r="J1874" s="69"/>
      <c r="K1874" s="69"/>
      <c r="L1874" s="69" t="s">
        <v>666</v>
      </c>
      <c r="M1874" s="69" t="s">
        <v>28</v>
      </c>
      <c r="N1874" s="71">
        <v>0</v>
      </c>
      <c r="O1874" s="74">
        <v>3486.98</v>
      </c>
      <c r="P1874" s="175">
        <f t="shared" si="32"/>
        <v>108751.84000000021</v>
      </c>
    </row>
    <row r="1875" spans="1:16" ht="14.25" hidden="1" customHeight="1" outlineLevel="1">
      <c r="A1875" s="64" t="s">
        <v>122</v>
      </c>
      <c r="B1875" s="163" t="s">
        <v>1342</v>
      </c>
      <c r="C1875" s="174" t="s">
        <v>647</v>
      </c>
      <c r="D1875" s="68">
        <v>45744</v>
      </c>
      <c r="E1875" s="66">
        <f t="shared" si="33"/>
        <v>3</v>
      </c>
      <c r="F1875" s="66">
        <f t="shared" si="34"/>
        <v>2025</v>
      </c>
      <c r="G1875" s="67">
        <f t="shared" si="35"/>
        <v>45717</v>
      </c>
      <c r="H1875" s="26" t="s">
        <v>43</v>
      </c>
      <c r="I1875" s="66" t="s">
        <v>260</v>
      </c>
      <c r="J1875" s="69"/>
      <c r="K1875" s="69"/>
      <c r="L1875" s="69" t="s">
        <v>666</v>
      </c>
      <c r="M1875" s="69" t="s">
        <v>28</v>
      </c>
      <c r="N1875" s="71">
        <v>0</v>
      </c>
      <c r="O1875" s="74">
        <v>3447.62</v>
      </c>
      <c r="P1875" s="175">
        <f t="shared" si="32"/>
        <v>105304.22000000022</v>
      </c>
    </row>
    <row r="1876" spans="1:16" ht="14.25" hidden="1" customHeight="1" outlineLevel="1">
      <c r="A1876" s="64" t="s">
        <v>122</v>
      </c>
      <c r="B1876" s="163" t="s">
        <v>1342</v>
      </c>
      <c r="C1876" s="174" t="s">
        <v>647</v>
      </c>
      <c r="D1876" s="68">
        <v>45744</v>
      </c>
      <c r="E1876" s="66">
        <f t="shared" si="33"/>
        <v>3</v>
      </c>
      <c r="F1876" s="66">
        <f t="shared" si="34"/>
        <v>2025</v>
      </c>
      <c r="G1876" s="67">
        <f t="shared" si="35"/>
        <v>45717</v>
      </c>
      <c r="H1876" s="26" t="s">
        <v>43</v>
      </c>
      <c r="I1876" s="66" t="s">
        <v>1354</v>
      </c>
      <c r="J1876" s="69"/>
      <c r="K1876" s="69"/>
      <c r="L1876" s="69" t="s">
        <v>666</v>
      </c>
      <c r="M1876" s="69" t="s">
        <v>28</v>
      </c>
      <c r="N1876" s="71">
        <v>0</v>
      </c>
      <c r="O1876" s="74">
        <v>3267.39</v>
      </c>
      <c r="P1876" s="175">
        <f t="shared" si="32"/>
        <v>102036.83000000022</v>
      </c>
    </row>
    <row r="1877" spans="1:16" ht="14.25" hidden="1" customHeight="1" outlineLevel="1">
      <c r="A1877" s="64" t="s">
        <v>122</v>
      </c>
      <c r="B1877" s="163" t="s">
        <v>1342</v>
      </c>
      <c r="C1877" s="174" t="s">
        <v>647</v>
      </c>
      <c r="D1877" s="68">
        <v>45744</v>
      </c>
      <c r="E1877" s="66">
        <f t="shared" si="33"/>
        <v>3</v>
      </c>
      <c r="F1877" s="66">
        <f t="shared" si="34"/>
        <v>2025</v>
      </c>
      <c r="G1877" s="67">
        <f t="shared" si="35"/>
        <v>45717</v>
      </c>
      <c r="H1877" s="26" t="s">
        <v>43</v>
      </c>
      <c r="I1877" s="66" t="s">
        <v>261</v>
      </c>
      <c r="J1877" s="69"/>
      <c r="K1877" s="69"/>
      <c r="L1877" s="69" t="s">
        <v>666</v>
      </c>
      <c r="M1877" s="69" t="s">
        <v>28</v>
      </c>
      <c r="N1877" s="71">
        <v>0</v>
      </c>
      <c r="O1877" s="74">
        <v>1820.36</v>
      </c>
      <c r="P1877" s="175">
        <f t="shared" si="32"/>
        <v>100216.47000000022</v>
      </c>
    </row>
    <row r="1878" spans="1:16" ht="14.25" hidden="1" customHeight="1" outlineLevel="1">
      <c r="A1878" s="64" t="s">
        <v>122</v>
      </c>
      <c r="B1878" s="163" t="s">
        <v>1342</v>
      </c>
      <c r="C1878" s="174" t="s">
        <v>647</v>
      </c>
      <c r="D1878" s="68">
        <v>45744</v>
      </c>
      <c r="E1878" s="66">
        <f t="shared" si="33"/>
        <v>3</v>
      </c>
      <c r="F1878" s="66">
        <f t="shared" si="34"/>
        <v>2025</v>
      </c>
      <c r="G1878" s="67">
        <f t="shared" si="35"/>
        <v>45717</v>
      </c>
      <c r="H1878" s="26" t="s">
        <v>43</v>
      </c>
      <c r="I1878" s="66" t="s">
        <v>262</v>
      </c>
      <c r="J1878" s="69"/>
      <c r="K1878" s="69"/>
      <c r="L1878" s="69" t="s">
        <v>666</v>
      </c>
      <c r="M1878" s="69" t="s">
        <v>28</v>
      </c>
      <c r="N1878" s="71">
        <v>0</v>
      </c>
      <c r="O1878" s="74">
        <v>2978.6</v>
      </c>
      <c r="P1878" s="175">
        <f t="shared" ref="P1878:P2132" si="36">P1877+N1878-O1878</f>
        <v>97237.870000000214</v>
      </c>
    </row>
    <row r="1879" spans="1:16" ht="14.25" hidden="1" customHeight="1" outlineLevel="1">
      <c r="A1879" s="64" t="s">
        <v>122</v>
      </c>
      <c r="B1879" s="163" t="s">
        <v>1342</v>
      </c>
      <c r="C1879" s="174" t="s">
        <v>647</v>
      </c>
      <c r="D1879" s="68">
        <v>45744</v>
      </c>
      <c r="E1879" s="66">
        <f t="shared" si="33"/>
        <v>3</v>
      </c>
      <c r="F1879" s="66">
        <f t="shared" si="34"/>
        <v>2025</v>
      </c>
      <c r="G1879" s="67">
        <f t="shared" si="35"/>
        <v>45717</v>
      </c>
      <c r="H1879" s="26" t="s">
        <v>43</v>
      </c>
      <c r="I1879" s="66" t="s">
        <v>263</v>
      </c>
      <c r="J1879" s="69"/>
      <c r="K1879" s="69"/>
      <c r="L1879" s="69" t="s">
        <v>666</v>
      </c>
      <c r="M1879" s="69" t="s">
        <v>28</v>
      </c>
      <c r="N1879" s="71">
        <v>0</v>
      </c>
      <c r="O1879" s="74">
        <v>1638.03</v>
      </c>
      <c r="P1879" s="175">
        <f t="shared" si="36"/>
        <v>95599.840000000215</v>
      </c>
    </row>
    <row r="1880" spans="1:16" ht="14.25" hidden="1" customHeight="1" outlineLevel="1">
      <c r="A1880" s="64" t="s">
        <v>122</v>
      </c>
      <c r="B1880" s="163" t="s">
        <v>1342</v>
      </c>
      <c r="C1880" s="174" t="s">
        <v>647</v>
      </c>
      <c r="D1880" s="68">
        <v>45744</v>
      </c>
      <c r="E1880" s="66">
        <f t="shared" si="33"/>
        <v>3</v>
      </c>
      <c r="F1880" s="66">
        <f t="shared" si="34"/>
        <v>2025</v>
      </c>
      <c r="G1880" s="67">
        <f t="shared" si="35"/>
        <v>45717</v>
      </c>
      <c r="H1880" s="26" t="s">
        <v>43</v>
      </c>
      <c r="I1880" s="66" t="s">
        <v>264</v>
      </c>
      <c r="J1880" s="69"/>
      <c r="K1880" s="69"/>
      <c r="L1880" s="69" t="s">
        <v>666</v>
      </c>
      <c r="M1880" s="69" t="s">
        <v>28</v>
      </c>
      <c r="N1880" s="71">
        <v>0</v>
      </c>
      <c r="O1880" s="74">
        <v>1623.73</v>
      </c>
      <c r="P1880" s="175">
        <f t="shared" si="36"/>
        <v>93976.110000000219</v>
      </c>
    </row>
    <row r="1881" spans="1:16" ht="14.25" hidden="1" customHeight="1" outlineLevel="1">
      <c r="A1881" s="64" t="s">
        <v>122</v>
      </c>
      <c r="B1881" s="163" t="s">
        <v>1342</v>
      </c>
      <c r="C1881" s="174" t="s">
        <v>647</v>
      </c>
      <c r="D1881" s="68">
        <v>45744</v>
      </c>
      <c r="E1881" s="66">
        <f t="shared" si="33"/>
        <v>3</v>
      </c>
      <c r="F1881" s="66">
        <f t="shared" si="34"/>
        <v>2025</v>
      </c>
      <c r="G1881" s="67">
        <f t="shared" si="35"/>
        <v>45717</v>
      </c>
      <c r="H1881" s="26" t="s">
        <v>43</v>
      </c>
      <c r="I1881" s="66" t="s">
        <v>265</v>
      </c>
      <c r="J1881" s="69"/>
      <c r="K1881" s="69"/>
      <c r="L1881" s="69" t="s">
        <v>666</v>
      </c>
      <c r="M1881" s="69" t="s">
        <v>28</v>
      </c>
      <c r="N1881" s="71">
        <v>0</v>
      </c>
      <c r="O1881" s="74">
        <v>2411.52</v>
      </c>
      <c r="P1881" s="175">
        <f t="shared" si="36"/>
        <v>91564.590000000215</v>
      </c>
    </row>
    <row r="1882" spans="1:16" ht="14.25" hidden="1" customHeight="1" outlineLevel="1">
      <c r="A1882" s="64" t="s">
        <v>122</v>
      </c>
      <c r="B1882" s="163" t="s">
        <v>1342</v>
      </c>
      <c r="C1882" s="174" t="s">
        <v>647</v>
      </c>
      <c r="D1882" s="68">
        <v>45744</v>
      </c>
      <c r="E1882" s="66">
        <f t="shared" si="33"/>
        <v>3</v>
      </c>
      <c r="F1882" s="66">
        <f t="shared" si="34"/>
        <v>2025</v>
      </c>
      <c r="G1882" s="67">
        <f t="shared" si="35"/>
        <v>45717</v>
      </c>
      <c r="H1882" s="26" t="s">
        <v>43</v>
      </c>
      <c r="I1882" s="66" t="s">
        <v>266</v>
      </c>
      <c r="J1882" s="69"/>
      <c r="K1882" s="69"/>
      <c r="L1882" s="69" t="s">
        <v>666</v>
      </c>
      <c r="M1882" s="69" t="s">
        <v>28</v>
      </c>
      <c r="N1882" s="71">
        <v>0</v>
      </c>
      <c r="O1882" s="74">
        <v>3267.39</v>
      </c>
      <c r="P1882" s="175">
        <f t="shared" si="36"/>
        <v>88297.200000000215</v>
      </c>
    </row>
    <row r="1883" spans="1:16" ht="14.25" hidden="1" customHeight="1" outlineLevel="1">
      <c r="A1883" s="64" t="s">
        <v>122</v>
      </c>
      <c r="B1883" s="163" t="s">
        <v>1342</v>
      </c>
      <c r="C1883" s="174" t="s">
        <v>647</v>
      </c>
      <c r="D1883" s="68">
        <v>45744</v>
      </c>
      <c r="E1883" s="66">
        <f t="shared" si="33"/>
        <v>3</v>
      </c>
      <c r="F1883" s="66">
        <f t="shared" si="34"/>
        <v>2025</v>
      </c>
      <c r="G1883" s="67">
        <f t="shared" si="35"/>
        <v>45717</v>
      </c>
      <c r="H1883" s="26" t="s">
        <v>43</v>
      </c>
      <c r="I1883" s="66" t="s">
        <v>267</v>
      </c>
      <c r="J1883" s="69"/>
      <c r="K1883" s="69"/>
      <c r="L1883" s="69" t="s">
        <v>666</v>
      </c>
      <c r="M1883" s="69" t="s">
        <v>28</v>
      </c>
      <c r="N1883" s="71">
        <v>0</v>
      </c>
      <c r="O1883" s="74">
        <v>1618.39</v>
      </c>
      <c r="P1883" s="175">
        <f t="shared" si="36"/>
        <v>86678.810000000216</v>
      </c>
    </row>
    <row r="1884" spans="1:16" ht="14.25" hidden="1" customHeight="1" outlineLevel="1">
      <c r="A1884" s="64" t="s">
        <v>122</v>
      </c>
      <c r="B1884" s="163" t="s">
        <v>1342</v>
      </c>
      <c r="C1884" s="174" t="s">
        <v>647</v>
      </c>
      <c r="D1884" s="68">
        <v>45744</v>
      </c>
      <c r="E1884" s="66">
        <f t="shared" si="33"/>
        <v>3</v>
      </c>
      <c r="F1884" s="66">
        <f t="shared" si="34"/>
        <v>2025</v>
      </c>
      <c r="G1884" s="67">
        <f t="shared" si="35"/>
        <v>45717</v>
      </c>
      <c r="H1884" s="26" t="s">
        <v>43</v>
      </c>
      <c r="I1884" s="66" t="s">
        <v>268</v>
      </c>
      <c r="J1884" s="69"/>
      <c r="K1884" s="69"/>
      <c r="L1884" s="69" t="s">
        <v>666</v>
      </c>
      <c r="M1884" s="69" t="s">
        <v>28</v>
      </c>
      <c r="N1884" s="71">
        <v>0</v>
      </c>
      <c r="O1884" s="74">
        <v>1839.17</v>
      </c>
      <c r="P1884" s="175">
        <f t="shared" si="36"/>
        <v>84839.640000000218</v>
      </c>
    </row>
    <row r="1885" spans="1:16" ht="14.25" hidden="1" customHeight="1" outlineLevel="1">
      <c r="A1885" s="64" t="s">
        <v>122</v>
      </c>
      <c r="B1885" s="163" t="s">
        <v>1342</v>
      </c>
      <c r="C1885" s="174" t="s">
        <v>647</v>
      </c>
      <c r="D1885" s="68">
        <v>45744</v>
      </c>
      <c r="E1885" s="66">
        <f t="shared" si="33"/>
        <v>3</v>
      </c>
      <c r="F1885" s="66">
        <f t="shared" si="34"/>
        <v>2025</v>
      </c>
      <c r="G1885" s="67">
        <f t="shared" si="35"/>
        <v>45717</v>
      </c>
      <c r="H1885" s="26" t="s">
        <v>43</v>
      </c>
      <c r="I1885" s="66" t="s">
        <v>269</v>
      </c>
      <c r="J1885" s="69"/>
      <c r="K1885" s="69"/>
      <c r="L1885" s="69" t="s">
        <v>666</v>
      </c>
      <c r="M1885" s="69" t="s">
        <v>28</v>
      </c>
      <c r="N1885" s="71">
        <v>0</v>
      </c>
      <c r="O1885" s="74">
        <v>2387.4899999999998</v>
      </c>
      <c r="P1885" s="175">
        <f t="shared" si="36"/>
        <v>82452.150000000212</v>
      </c>
    </row>
    <row r="1886" spans="1:16" ht="14.25" hidden="1" customHeight="1" outlineLevel="1">
      <c r="A1886" s="64" t="s">
        <v>122</v>
      </c>
      <c r="B1886" s="163" t="s">
        <v>1342</v>
      </c>
      <c r="C1886" s="174" t="s">
        <v>647</v>
      </c>
      <c r="D1886" s="68">
        <v>45744</v>
      </c>
      <c r="E1886" s="66">
        <f t="shared" si="33"/>
        <v>3</v>
      </c>
      <c r="F1886" s="66">
        <f t="shared" si="34"/>
        <v>2025</v>
      </c>
      <c r="G1886" s="67">
        <f t="shared" si="35"/>
        <v>45717</v>
      </c>
      <c r="H1886" s="26" t="s">
        <v>43</v>
      </c>
      <c r="I1886" s="66" t="s">
        <v>270</v>
      </c>
      <c r="J1886" s="69"/>
      <c r="K1886" s="69"/>
      <c r="L1886" s="69" t="s">
        <v>666</v>
      </c>
      <c r="M1886" s="69" t="s">
        <v>28</v>
      </c>
      <c r="N1886" s="71">
        <v>0</v>
      </c>
      <c r="O1886" s="74">
        <v>2095.59</v>
      </c>
      <c r="P1886" s="175">
        <f t="shared" si="36"/>
        <v>80356.560000000216</v>
      </c>
    </row>
    <row r="1887" spans="1:16" ht="14.25" hidden="1" customHeight="1" outlineLevel="1">
      <c r="A1887" s="64" t="s">
        <v>122</v>
      </c>
      <c r="B1887" s="163" t="s">
        <v>1342</v>
      </c>
      <c r="C1887" s="174" t="s">
        <v>647</v>
      </c>
      <c r="D1887" s="68">
        <v>45744</v>
      </c>
      <c r="E1887" s="66">
        <f t="shared" si="33"/>
        <v>3</v>
      </c>
      <c r="F1887" s="66">
        <f t="shared" si="34"/>
        <v>2025</v>
      </c>
      <c r="G1887" s="67">
        <f t="shared" si="35"/>
        <v>45717</v>
      </c>
      <c r="H1887" s="26" t="s">
        <v>142</v>
      </c>
      <c r="I1887" s="66" t="s">
        <v>135</v>
      </c>
      <c r="J1887" s="69"/>
      <c r="K1887" s="69"/>
      <c r="L1887" s="69" t="s">
        <v>666</v>
      </c>
      <c r="M1887" s="69" t="s">
        <v>28</v>
      </c>
      <c r="N1887" s="71">
        <v>0</v>
      </c>
      <c r="O1887" s="74">
        <v>359.2</v>
      </c>
      <c r="P1887" s="175">
        <f t="shared" si="36"/>
        <v>79997.360000000219</v>
      </c>
    </row>
    <row r="1888" spans="1:16" ht="14.25" hidden="1" customHeight="1" outlineLevel="1">
      <c r="A1888" s="64" t="s">
        <v>122</v>
      </c>
      <c r="B1888" s="163" t="s">
        <v>1342</v>
      </c>
      <c r="C1888" s="174" t="s">
        <v>647</v>
      </c>
      <c r="D1888" s="68">
        <v>45747</v>
      </c>
      <c r="E1888" s="66">
        <f t="shared" si="33"/>
        <v>3</v>
      </c>
      <c r="F1888" s="66">
        <f t="shared" si="34"/>
        <v>2025</v>
      </c>
      <c r="G1888" s="67">
        <f t="shared" si="35"/>
        <v>45717</v>
      </c>
      <c r="H1888" s="26" t="s">
        <v>63</v>
      </c>
      <c r="I1888" s="66" t="s">
        <v>1404</v>
      </c>
      <c r="J1888" s="69"/>
      <c r="K1888" s="69"/>
      <c r="L1888" s="69" t="s">
        <v>666</v>
      </c>
      <c r="M1888" s="69" t="s">
        <v>28</v>
      </c>
      <c r="N1888" s="71">
        <v>0</v>
      </c>
      <c r="O1888" s="74">
        <v>2064.9499999999998</v>
      </c>
      <c r="P1888" s="175">
        <f t="shared" si="36"/>
        <v>77932.410000000222</v>
      </c>
    </row>
    <row r="1889" spans="1:16" ht="14.25" hidden="1" customHeight="1" outlineLevel="1">
      <c r="A1889" s="64" t="s">
        <v>122</v>
      </c>
      <c r="B1889" s="163" t="s">
        <v>1342</v>
      </c>
      <c r="C1889" s="174" t="s">
        <v>647</v>
      </c>
      <c r="D1889" s="68">
        <v>45747</v>
      </c>
      <c r="E1889" s="66">
        <f t="shared" si="33"/>
        <v>3</v>
      </c>
      <c r="F1889" s="66">
        <f t="shared" si="34"/>
        <v>2025</v>
      </c>
      <c r="G1889" s="67">
        <f t="shared" si="35"/>
        <v>45717</v>
      </c>
      <c r="H1889" s="26" t="s">
        <v>475</v>
      </c>
      <c r="I1889" s="66" t="s">
        <v>1348</v>
      </c>
      <c r="J1889" s="69"/>
      <c r="K1889" s="69"/>
      <c r="L1889" s="69" t="s">
        <v>666</v>
      </c>
      <c r="M1889" s="69" t="s">
        <v>28</v>
      </c>
      <c r="N1889" s="71">
        <v>0</v>
      </c>
      <c r="O1889" s="74">
        <v>1040.6099999999999</v>
      </c>
      <c r="P1889" s="175">
        <f t="shared" si="36"/>
        <v>76891.800000000221</v>
      </c>
    </row>
    <row r="1890" spans="1:16" ht="14.25" hidden="1" customHeight="1" outlineLevel="1">
      <c r="A1890" s="64" t="s">
        <v>122</v>
      </c>
      <c r="B1890" s="163" t="s">
        <v>1342</v>
      </c>
      <c r="C1890" s="174" t="s">
        <v>647</v>
      </c>
      <c r="D1890" s="68">
        <v>45747</v>
      </c>
      <c r="E1890" s="66">
        <f t="shared" si="33"/>
        <v>3</v>
      </c>
      <c r="F1890" s="66">
        <f t="shared" si="34"/>
        <v>2025</v>
      </c>
      <c r="G1890" s="67">
        <f t="shared" si="35"/>
        <v>45717</v>
      </c>
      <c r="H1890" s="26" t="s">
        <v>63</v>
      </c>
      <c r="I1890" s="66" t="s">
        <v>832</v>
      </c>
      <c r="J1890" s="69"/>
      <c r="K1890" s="69"/>
      <c r="L1890" s="69" t="s">
        <v>666</v>
      </c>
      <c r="M1890" s="69" t="s">
        <v>28</v>
      </c>
      <c r="N1890" s="71">
        <v>0</v>
      </c>
      <c r="O1890" s="74">
        <v>637.70000000000005</v>
      </c>
      <c r="P1890" s="175">
        <f t="shared" si="36"/>
        <v>76254.100000000224</v>
      </c>
    </row>
    <row r="1891" spans="1:16" ht="14.25" hidden="1" customHeight="1" outlineLevel="1">
      <c r="A1891" s="64" t="s">
        <v>122</v>
      </c>
      <c r="B1891" s="163" t="s">
        <v>1342</v>
      </c>
      <c r="C1891" s="174" t="s">
        <v>647</v>
      </c>
      <c r="D1891" s="68">
        <v>45747</v>
      </c>
      <c r="E1891" s="66">
        <f t="shared" si="33"/>
        <v>3</v>
      </c>
      <c r="F1891" s="66">
        <f t="shared" si="34"/>
        <v>2025</v>
      </c>
      <c r="G1891" s="67">
        <f t="shared" si="35"/>
        <v>45717</v>
      </c>
      <c r="H1891" s="26" t="s">
        <v>475</v>
      </c>
      <c r="I1891" s="66" t="s">
        <v>1405</v>
      </c>
      <c r="J1891" s="69"/>
      <c r="K1891" s="69"/>
      <c r="L1891" s="69" t="s">
        <v>666</v>
      </c>
      <c r="M1891" s="69" t="s">
        <v>28</v>
      </c>
      <c r="N1891" s="71">
        <v>0</v>
      </c>
      <c r="O1891" s="74">
        <v>597.08000000000004</v>
      </c>
      <c r="P1891" s="175">
        <f t="shared" si="36"/>
        <v>75657.020000000222</v>
      </c>
    </row>
    <row r="1892" spans="1:16" ht="14.25" hidden="1" customHeight="1" outlineLevel="1">
      <c r="A1892" s="64" t="s">
        <v>122</v>
      </c>
      <c r="B1892" s="163" t="s">
        <v>1342</v>
      </c>
      <c r="C1892" s="174" t="s">
        <v>647</v>
      </c>
      <c r="D1892" s="68">
        <v>45747</v>
      </c>
      <c r="E1892" s="66">
        <f t="shared" si="33"/>
        <v>3</v>
      </c>
      <c r="F1892" s="66">
        <f t="shared" si="34"/>
        <v>2025</v>
      </c>
      <c r="G1892" s="67">
        <f t="shared" si="35"/>
        <v>45717</v>
      </c>
      <c r="H1892" s="26" t="s">
        <v>475</v>
      </c>
      <c r="I1892" s="66" t="s">
        <v>1406</v>
      </c>
      <c r="J1892" s="69"/>
      <c r="K1892" s="69"/>
      <c r="L1892" s="69" t="s">
        <v>666</v>
      </c>
      <c r="M1892" s="69" t="s">
        <v>28</v>
      </c>
      <c r="N1892" s="71">
        <v>0</v>
      </c>
      <c r="O1892" s="74">
        <v>576.75</v>
      </c>
      <c r="P1892" s="175">
        <f t="shared" si="36"/>
        <v>75080.270000000222</v>
      </c>
    </row>
    <row r="1893" spans="1:16" ht="14.25" hidden="1" customHeight="1" outlineLevel="1">
      <c r="A1893" s="64" t="s">
        <v>122</v>
      </c>
      <c r="B1893" s="163" t="s">
        <v>1342</v>
      </c>
      <c r="C1893" s="174" t="s">
        <v>647</v>
      </c>
      <c r="D1893" s="68">
        <v>45747</v>
      </c>
      <c r="E1893" s="66">
        <f t="shared" si="33"/>
        <v>3</v>
      </c>
      <c r="F1893" s="66">
        <f t="shared" si="34"/>
        <v>2025</v>
      </c>
      <c r="G1893" s="67">
        <f t="shared" si="35"/>
        <v>45717</v>
      </c>
      <c r="H1893" s="26" t="s">
        <v>475</v>
      </c>
      <c r="I1893" s="66" t="s">
        <v>1407</v>
      </c>
      <c r="J1893" s="69"/>
      <c r="K1893" s="69"/>
      <c r="L1893" s="69" t="s">
        <v>666</v>
      </c>
      <c r="M1893" s="69" t="s">
        <v>28</v>
      </c>
      <c r="N1893" s="71">
        <v>0</v>
      </c>
      <c r="O1893" s="74">
        <v>534.29999999999995</v>
      </c>
      <c r="P1893" s="175">
        <f t="shared" si="36"/>
        <v>74545.970000000219</v>
      </c>
    </row>
    <row r="1894" spans="1:16" ht="14.25" hidden="1" customHeight="1" outlineLevel="1">
      <c r="A1894" s="64" t="s">
        <v>122</v>
      </c>
      <c r="B1894" s="163" t="s">
        <v>1342</v>
      </c>
      <c r="C1894" s="174" t="s">
        <v>647</v>
      </c>
      <c r="D1894" s="68">
        <v>45747</v>
      </c>
      <c r="E1894" s="66">
        <f t="shared" si="33"/>
        <v>3</v>
      </c>
      <c r="F1894" s="66">
        <f t="shared" si="34"/>
        <v>2025</v>
      </c>
      <c r="G1894" s="67">
        <f t="shared" si="35"/>
        <v>45717</v>
      </c>
      <c r="H1894" s="26" t="s">
        <v>475</v>
      </c>
      <c r="I1894" s="66" t="s">
        <v>152</v>
      </c>
      <c r="J1894" s="69"/>
      <c r="K1894" s="69"/>
      <c r="L1894" s="69" t="s">
        <v>666</v>
      </c>
      <c r="M1894" s="69" t="s">
        <v>28</v>
      </c>
      <c r="N1894" s="71">
        <v>0</v>
      </c>
      <c r="O1894" s="74">
        <v>514.6</v>
      </c>
      <c r="P1894" s="175">
        <f t="shared" si="36"/>
        <v>74031.370000000214</v>
      </c>
    </row>
    <row r="1895" spans="1:16" ht="14.25" hidden="1" customHeight="1" outlineLevel="1">
      <c r="A1895" s="64" t="s">
        <v>122</v>
      </c>
      <c r="B1895" s="163" t="s">
        <v>1342</v>
      </c>
      <c r="C1895" s="174" t="s">
        <v>647</v>
      </c>
      <c r="D1895" s="68">
        <v>45747</v>
      </c>
      <c r="E1895" s="66">
        <f t="shared" si="33"/>
        <v>3</v>
      </c>
      <c r="F1895" s="66">
        <f t="shared" si="34"/>
        <v>2025</v>
      </c>
      <c r="G1895" s="67">
        <f t="shared" si="35"/>
        <v>45717</v>
      </c>
      <c r="H1895" s="26" t="s">
        <v>165</v>
      </c>
      <c r="I1895" s="66" t="s">
        <v>139</v>
      </c>
      <c r="J1895" s="69"/>
      <c r="K1895" s="69"/>
      <c r="L1895" s="69" t="s">
        <v>664</v>
      </c>
      <c r="M1895" s="69" t="s">
        <v>604</v>
      </c>
      <c r="N1895" s="71">
        <v>3.51</v>
      </c>
      <c r="O1895" s="74">
        <v>0</v>
      </c>
      <c r="P1895" s="175">
        <f t="shared" si="36"/>
        <v>74034.880000000208</v>
      </c>
    </row>
    <row r="1896" spans="1:16" ht="14.25" hidden="1" customHeight="1" outlineLevel="1">
      <c r="A1896" s="64" t="s">
        <v>122</v>
      </c>
      <c r="B1896" s="163" t="s">
        <v>1342</v>
      </c>
      <c r="C1896" s="174" t="s">
        <v>647</v>
      </c>
      <c r="D1896" s="68">
        <v>45747</v>
      </c>
      <c r="E1896" s="66">
        <f t="shared" si="33"/>
        <v>3</v>
      </c>
      <c r="F1896" s="66">
        <f t="shared" si="34"/>
        <v>2025</v>
      </c>
      <c r="G1896" s="67">
        <f t="shared" si="35"/>
        <v>45717</v>
      </c>
      <c r="H1896" s="26" t="s">
        <v>475</v>
      </c>
      <c r="I1896" s="66" t="s">
        <v>1408</v>
      </c>
      <c r="J1896" s="69"/>
      <c r="K1896" s="69"/>
      <c r="L1896" s="69" t="s">
        <v>666</v>
      </c>
      <c r="M1896" s="69" t="s">
        <v>28</v>
      </c>
      <c r="N1896" s="71">
        <v>0</v>
      </c>
      <c r="O1896" s="74">
        <v>446.88</v>
      </c>
      <c r="P1896" s="175">
        <f t="shared" si="36"/>
        <v>73588.000000000204</v>
      </c>
    </row>
    <row r="1897" spans="1:16" ht="14.25" hidden="1" customHeight="1" outlineLevel="1">
      <c r="A1897" s="64" t="s">
        <v>122</v>
      </c>
      <c r="B1897" s="163" t="s">
        <v>1342</v>
      </c>
      <c r="C1897" s="174" t="s">
        <v>647</v>
      </c>
      <c r="D1897" s="68">
        <v>45747</v>
      </c>
      <c r="E1897" s="66">
        <f t="shared" si="33"/>
        <v>3</v>
      </c>
      <c r="F1897" s="66">
        <f t="shared" si="34"/>
        <v>2025</v>
      </c>
      <c r="G1897" s="67">
        <f t="shared" si="35"/>
        <v>45717</v>
      </c>
      <c r="H1897" s="26" t="s">
        <v>475</v>
      </c>
      <c r="I1897" s="66" t="s">
        <v>1409</v>
      </c>
      <c r="J1897" s="69"/>
      <c r="K1897" s="69"/>
      <c r="L1897" s="69" t="s">
        <v>666</v>
      </c>
      <c r="M1897" s="69" t="s">
        <v>28</v>
      </c>
      <c r="N1897" s="71">
        <v>0</v>
      </c>
      <c r="O1897" s="74">
        <v>319.14</v>
      </c>
      <c r="P1897" s="175">
        <f t="shared" si="36"/>
        <v>73268.860000000204</v>
      </c>
    </row>
    <row r="1898" spans="1:16" ht="14.25" hidden="1" customHeight="1" outlineLevel="1">
      <c r="A1898" s="64" t="s">
        <v>122</v>
      </c>
      <c r="B1898" s="163" t="s">
        <v>1342</v>
      </c>
      <c r="C1898" s="174" t="s">
        <v>647</v>
      </c>
      <c r="D1898" s="68">
        <v>45747</v>
      </c>
      <c r="E1898" s="66">
        <f t="shared" si="33"/>
        <v>3</v>
      </c>
      <c r="F1898" s="66">
        <f t="shared" si="34"/>
        <v>2025</v>
      </c>
      <c r="G1898" s="67">
        <f t="shared" si="35"/>
        <v>45717</v>
      </c>
      <c r="H1898" s="26" t="s">
        <v>475</v>
      </c>
      <c r="I1898" s="66" t="s">
        <v>1407</v>
      </c>
      <c r="J1898" s="69"/>
      <c r="K1898" s="69"/>
      <c r="L1898" s="69" t="s">
        <v>666</v>
      </c>
      <c r="M1898" s="69" t="s">
        <v>28</v>
      </c>
      <c r="N1898" s="71">
        <v>0</v>
      </c>
      <c r="O1898" s="74">
        <v>284.2</v>
      </c>
      <c r="P1898" s="175">
        <f t="shared" si="36"/>
        <v>72984.660000000207</v>
      </c>
    </row>
    <row r="1899" spans="1:16" ht="14.25" hidden="1" customHeight="1" outlineLevel="1">
      <c r="A1899" s="64" t="s">
        <v>122</v>
      </c>
      <c r="B1899" s="163" t="s">
        <v>1342</v>
      </c>
      <c r="C1899" s="174" t="s">
        <v>647</v>
      </c>
      <c r="D1899" s="68">
        <v>45747</v>
      </c>
      <c r="E1899" s="66">
        <f t="shared" si="33"/>
        <v>3</v>
      </c>
      <c r="F1899" s="66">
        <f t="shared" si="34"/>
        <v>2025</v>
      </c>
      <c r="G1899" s="67">
        <f t="shared" si="35"/>
        <v>45717</v>
      </c>
      <c r="H1899" s="26" t="s">
        <v>475</v>
      </c>
      <c r="I1899" s="66" t="s">
        <v>1410</v>
      </c>
      <c r="J1899" s="69"/>
      <c r="K1899" s="69"/>
      <c r="L1899" s="69" t="s">
        <v>666</v>
      </c>
      <c r="M1899" s="69" t="s">
        <v>28</v>
      </c>
      <c r="N1899" s="71">
        <v>0</v>
      </c>
      <c r="O1899" s="74">
        <v>252.3</v>
      </c>
      <c r="P1899" s="175">
        <f t="shared" si="36"/>
        <v>72732.360000000204</v>
      </c>
    </row>
    <row r="1900" spans="1:16" ht="14.25" hidden="1" customHeight="1" outlineLevel="1">
      <c r="A1900" s="64" t="s">
        <v>122</v>
      </c>
      <c r="B1900" s="163" t="s">
        <v>1342</v>
      </c>
      <c r="C1900" s="174" t="s">
        <v>647</v>
      </c>
      <c r="D1900" s="68">
        <v>45747</v>
      </c>
      <c r="E1900" s="66">
        <f t="shared" si="33"/>
        <v>3</v>
      </c>
      <c r="F1900" s="66">
        <f t="shared" si="34"/>
        <v>2025</v>
      </c>
      <c r="G1900" s="67">
        <f t="shared" si="35"/>
        <v>45717</v>
      </c>
      <c r="H1900" s="26" t="s">
        <v>475</v>
      </c>
      <c r="I1900" s="66" t="s">
        <v>1411</v>
      </c>
      <c r="J1900" s="69"/>
      <c r="K1900" s="69"/>
      <c r="L1900" s="69" t="s">
        <v>666</v>
      </c>
      <c r="M1900" s="69" t="s">
        <v>28</v>
      </c>
      <c r="N1900" s="71">
        <v>0</v>
      </c>
      <c r="O1900" s="74">
        <v>243.96</v>
      </c>
      <c r="P1900" s="175">
        <f t="shared" si="36"/>
        <v>72488.400000000198</v>
      </c>
    </row>
    <row r="1901" spans="1:16" ht="14.25" hidden="1" customHeight="1" outlineLevel="1">
      <c r="A1901" s="64" t="s">
        <v>122</v>
      </c>
      <c r="B1901" s="163" t="s">
        <v>1342</v>
      </c>
      <c r="C1901" s="174" t="s">
        <v>647</v>
      </c>
      <c r="D1901" s="68">
        <v>45747</v>
      </c>
      <c r="E1901" s="66">
        <f t="shared" si="33"/>
        <v>3</v>
      </c>
      <c r="F1901" s="66">
        <f t="shared" si="34"/>
        <v>2025</v>
      </c>
      <c r="G1901" s="67">
        <f t="shared" si="35"/>
        <v>45717</v>
      </c>
      <c r="H1901" s="26" t="s">
        <v>475</v>
      </c>
      <c r="I1901" s="66" t="s">
        <v>1412</v>
      </c>
      <c r="J1901" s="69"/>
      <c r="K1901" s="69"/>
      <c r="L1901" s="69" t="s">
        <v>666</v>
      </c>
      <c r="M1901" s="69" t="s">
        <v>28</v>
      </c>
      <c r="N1901" s="71">
        <v>0</v>
      </c>
      <c r="O1901" s="74">
        <v>242.4</v>
      </c>
      <c r="P1901" s="175">
        <f t="shared" si="36"/>
        <v>72246.000000000204</v>
      </c>
    </row>
    <row r="1902" spans="1:16" ht="14.25" hidden="1" customHeight="1" outlineLevel="1">
      <c r="A1902" s="64" t="s">
        <v>122</v>
      </c>
      <c r="B1902" s="163" t="s">
        <v>1342</v>
      </c>
      <c r="C1902" s="174" t="s">
        <v>647</v>
      </c>
      <c r="D1902" s="68">
        <v>45747</v>
      </c>
      <c r="E1902" s="66">
        <f t="shared" si="33"/>
        <v>3</v>
      </c>
      <c r="F1902" s="66">
        <f t="shared" si="34"/>
        <v>2025</v>
      </c>
      <c r="G1902" s="67">
        <f t="shared" si="35"/>
        <v>45717</v>
      </c>
      <c r="H1902" s="26" t="s">
        <v>475</v>
      </c>
      <c r="I1902" s="66" t="s">
        <v>1413</v>
      </c>
      <c r="J1902" s="69"/>
      <c r="K1902" s="69"/>
      <c r="L1902" s="69" t="s">
        <v>666</v>
      </c>
      <c r="M1902" s="69" t="s">
        <v>28</v>
      </c>
      <c r="N1902" s="71">
        <v>0</v>
      </c>
      <c r="O1902" s="74">
        <v>239.78</v>
      </c>
      <c r="P1902" s="175">
        <f t="shared" si="36"/>
        <v>72006.220000000205</v>
      </c>
    </row>
    <row r="1903" spans="1:16" ht="14.25" hidden="1" customHeight="1" outlineLevel="1">
      <c r="A1903" s="64" t="s">
        <v>122</v>
      </c>
      <c r="B1903" s="163" t="s">
        <v>1342</v>
      </c>
      <c r="C1903" s="174" t="s">
        <v>647</v>
      </c>
      <c r="D1903" s="68">
        <v>45747</v>
      </c>
      <c r="E1903" s="66">
        <f t="shared" si="33"/>
        <v>3</v>
      </c>
      <c r="F1903" s="66">
        <f t="shared" si="34"/>
        <v>2025</v>
      </c>
      <c r="G1903" s="67">
        <f t="shared" si="35"/>
        <v>45717</v>
      </c>
      <c r="H1903" s="26" t="s">
        <v>475</v>
      </c>
      <c r="I1903" s="66" t="s">
        <v>152</v>
      </c>
      <c r="J1903" s="69"/>
      <c r="K1903" s="69"/>
      <c r="L1903" s="69" t="s">
        <v>666</v>
      </c>
      <c r="M1903" s="69" t="s">
        <v>28</v>
      </c>
      <c r="N1903" s="71">
        <v>0</v>
      </c>
      <c r="O1903" s="74">
        <v>239.7</v>
      </c>
      <c r="P1903" s="175">
        <f t="shared" si="36"/>
        <v>71766.520000000208</v>
      </c>
    </row>
    <row r="1904" spans="1:16" ht="14.25" hidden="1" customHeight="1" outlineLevel="1">
      <c r="A1904" s="64" t="s">
        <v>122</v>
      </c>
      <c r="B1904" s="163" t="s">
        <v>1342</v>
      </c>
      <c r="C1904" s="174" t="s">
        <v>647</v>
      </c>
      <c r="D1904" s="68">
        <v>45747</v>
      </c>
      <c r="E1904" s="66">
        <f t="shared" si="33"/>
        <v>3</v>
      </c>
      <c r="F1904" s="66">
        <f t="shared" si="34"/>
        <v>2025</v>
      </c>
      <c r="G1904" s="67">
        <f t="shared" si="35"/>
        <v>45717</v>
      </c>
      <c r="H1904" s="26" t="s">
        <v>475</v>
      </c>
      <c r="I1904" s="66" t="s">
        <v>1414</v>
      </c>
      <c r="J1904" s="69"/>
      <c r="K1904" s="69"/>
      <c r="L1904" s="69" t="s">
        <v>666</v>
      </c>
      <c r="M1904" s="69" t="s">
        <v>28</v>
      </c>
      <c r="N1904" s="71">
        <v>0</v>
      </c>
      <c r="O1904" s="74">
        <v>234</v>
      </c>
      <c r="P1904" s="175">
        <f t="shared" si="36"/>
        <v>71532.520000000208</v>
      </c>
    </row>
    <row r="1905" spans="1:16" ht="14.25" hidden="1" customHeight="1" outlineLevel="1">
      <c r="A1905" s="64" t="s">
        <v>122</v>
      </c>
      <c r="B1905" s="163" t="s">
        <v>1342</v>
      </c>
      <c r="C1905" s="174" t="s">
        <v>647</v>
      </c>
      <c r="D1905" s="68">
        <v>45747</v>
      </c>
      <c r="E1905" s="66">
        <f t="shared" si="33"/>
        <v>3</v>
      </c>
      <c r="F1905" s="66">
        <f t="shared" si="34"/>
        <v>2025</v>
      </c>
      <c r="G1905" s="67">
        <f t="shared" si="35"/>
        <v>45717</v>
      </c>
      <c r="H1905" s="26" t="s">
        <v>475</v>
      </c>
      <c r="I1905" s="66" t="s">
        <v>152</v>
      </c>
      <c r="J1905" s="69"/>
      <c r="K1905" s="69"/>
      <c r="L1905" s="69" t="s">
        <v>666</v>
      </c>
      <c r="M1905" s="69" t="s">
        <v>28</v>
      </c>
      <c r="N1905" s="71">
        <v>0</v>
      </c>
      <c r="O1905" s="74">
        <v>224.66</v>
      </c>
      <c r="P1905" s="175">
        <f t="shared" si="36"/>
        <v>71307.860000000204</v>
      </c>
    </row>
    <row r="1906" spans="1:16" ht="14.25" hidden="1" customHeight="1" outlineLevel="1">
      <c r="A1906" s="64" t="s">
        <v>122</v>
      </c>
      <c r="B1906" s="163" t="s">
        <v>1342</v>
      </c>
      <c r="C1906" s="174" t="s">
        <v>647</v>
      </c>
      <c r="D1906" s="68">
        <v>45747</v>
      </c>
      <c r="E1906" s="66">
        <f t="shared" si="33"/>
        <v>3</v>
      </c>
      <c r="F1906" s="66">
        <f t="shared" si="34"/>
        <v>2025</v>
      </c>
      <c r="G1906" s="67">
        <f t="shared" si="35"/>
        <v>45717</v>
      </c>
      <c r="H1906" s="26" t="s">
        <v>475</v>
      </c>
      <c r="I1906" s="66" t="s">
        <v>1415</v>
      </c>
      <c r="J1906" s="69"/>
      <c r="K1906" s="69"/>
      <c r="L1906" s="69" t="s">
        <v>666</v>
      </c>
      <c r="M1906" s="69" t="s">
        <v>28</v>
      </c>
      <c r="N1906" s="71">
        <v>0</v>
      </c>
      <c r="O1906" s="74">
        <v>223.47</v>
      </c>
      <c r="P1906" s="175">
        <f t="shared" si="36"/>
        <v>71084.390000000203</v>
      </c>
    </row>
    <row r="1907" spans="1:16" ht="14.25" hidden="1" customHeight="1" outlineLevel="1">
      <c r="A1907" s="64" t="s">
        <v>122</v>
      </c>
      <c r="B1907" s="163" t="s">
        <v>1342</v>
      </c>
      <c r="C1907" s="174" t="s">
        <v>647</v>
      </c>
      <c r="D1907" s="68">
        <v>45747</v>
      </c>
      <c r="E1907" s="66">
        <f t="shared" si="33"/>
        <v>3</v>
      </c>
      <c r="F1907" s="66">
        <f t="shared" si="34"/>
        <v>2025</v>
      </c>
      <c r="G1907" s="67">
        <f t="shared" si="35"/>
        <v>45717</v>
      </c>
      <c r="H1907" s="26" t="s">
        <v>475</v>
      </c>
      <c r="I1907" s="66" t="s">
        <v>1416</v>
      </c>
      <c r="J1907" s="69"/>
      <c r="K1907" s="69"/>
      <c r="L1907" s="69" t="s">
        <v>666</v>
      </c>
      <c r="M1907" s="69" t="s">
        <v>28</v>
      </c>
      <c r="N1907" s="71">
        <v>0</v>
      </c>
      <c r="O1907" s="74">
        <v>216.41</v>
      </c>
      <c r="P1907" s="175">
        <f t="shared" si="36"/>
        <v>70867.9800000002</v>
      </c>
    </row>
    <row r="1908" spans="1:16" ht="14.25" hidden="1" customHeight="1" outlineLevel="1">
      <c r="A1908" s="64" t="s">
        <v>122</v>
      </c>
      <c r="B1908" s="163" t="s">
        <v>1342</v>
      </c>
      <c r="C1908" s="174" t="s">
        <v>647</v>
      </c>
      <c r="D1908" s="68">
        <v>45747</v>
      </c>
      <c r="E1908" s="66">
        <f t="shared" si="33"/>
        <v>3</v>
      </c>
      <c r="F1908" s="66">
        <f t="shared" si="34"/>
        <v>2025</v>
      </c>
      <c r="G1908" s="67">
        <f t="shared" si="35"/>
        <v>45717</v>
      </c>
      <c r="H1908" s="26" t="s">
        <v>475</v>
      </c>
      <c r="I1908" s="66" t="s">
        <v>1417</v>
      </c>
      <c r="J1908" s="69"/>
      <c r="K1908" s="69"/>
      <c r="L1908" s="69" t="s">
        <v>666</v>
      </c>
      <c r="M1908" s="69" t="s">
        <v>28</v>
      </c>
      <c r="N1908" s="71">
        <v>0</v>
      </c>
      <c r="O1908" s="74">
        <v>189</v>
      </c>
      <c r="P1908" s="175">
        <f t="shared" si="36"/>
        <v>70678.9800000002</v>
      </c>
    </row>
    <row r="1909" spans="1:16" ht="14.25" hidden="1" customHeight="1" outlineLevel="1">
      <c r="A1909" s="64" t="s">
        <v>122</v>
      </c>
      <c r="B1909" s="163" t="s">
        <v>1342</v>
      </c>
      <c r="C1909" s="174" t="s">
        <v>647</v>
      </c>
      <c r="D1909" s="68">
        <v>45747</v>
      </c>
      <c r="E1909" s="66">
        <f t="shared" si="33"/>
        <v>3</v>
      </c>
      <c r="F1909" s="66">
        <f t="shared" si="34"/>
        <v>2025</v>
      </c>
      <c r="G1909" s="67">
        <f t="shared" si="35"/>
        <v>45717</v>
      </c>
      <c r="H1909" s="26" t="s">
        <v>475</v>
      </c>
      <c r="I1909" s="66" t="s">
        <v>152</v>
      </c>
      <c r="J1909" s="69"/>
      <c r="K1909" s="69"/>
      <c r="L1909" s="69" t="s">
        <v>666</v>
      </c>
      <c r="M1909" s="69" t="s">
        <v>28</v>
      </c>
      <c r="N1909" s="71">
        <v>0</v>
      </c>
      <c r="O1909" s="74">
        <v>179.98</v>
      </c>
      <c r="P1909" s="175">
        <f t="shared" si="36"/>
        <v>70499.000000000204</v>
      </c>
    </row>
    <row r="1910" spans="1:16" ht="14.25" hidden="1" customHeight="1" outlineLevel="1">
      <c r="A1910" s="64" t="s">
        <v>122</v>
      </c>
      <c r="B1910" s="163" t="s">
        <v>1342</v>
      </c>
      <c r="C1910" s="174" t="s">
        <v>647</v>
      </c>
      <c r="D1910" s="68">
        <v>45747</v>
      </c>
      <c r="E1910" s="66">
        <f t="shared" si="33"/>
        <v>3</v>
      </c>
      <c r="F1910" s="66">
        <f t="shared" si="34"/>
        <v>2025</v>
      </c>
      <c r="G1910" s="67">
        <f t="shared" si="35"/>
        <v>45717</v>
      </c>
      <c r="H1910" s="26" t="s">
        <v>475</v>
      </c>
      <c r="I1910" s="66" t="s">
        <v>1418</v>
      </c>
      <c r="J1910" s="69"/>
      <c r="K1910" s="69"/>
      <c r="L1910" s="69" t="s">
        <v>666</v>
      </c>
      <c r="M1910" s="69" t="s">
        <v>28</v>
      </c>
      <c r="N1910" s="71">
        <v>0</v>
      </c>
      <c r="O1910" s="74">
        <v>179.9</v>
      </c>
      <c r="P1910" s="175">
        <f t="shared" si="36"/>
        <v>70319.10000000021</v>
      </c>
    </row>
    <row r="1911" spans="1:16" ht="14.25" hidden="1" customHeight="1" outlineLevel="1">
      <c r="A1911" s="64" t="s">
        <v>122</v>
      </c>
      <c r="B1911" s="163" t="s">
        <v>1342</v>
      </c>
      <c r="C1911" s="174" t="s">
        <v>647</v>
      </c>
      <c r="D1911" s="68">
        <v>45747</v>
      </c>
      <c r="E1911" s="66">
        <f t="shared" si="33"/>
        <v>3</v>
      </c>
      <c r="F1911" s="66">
        <f t="shared" si="34"/>
        <v>2025</v>
      </c>
      <c r="G1911" s="67">
        <f t="shared" si="35"/>
        <v>45717</v>
      </c>
      <c r="H1911" s="26" t="s">
        <v>475</v>
      </c>
      <c r="I1911" s="66" t="s">
        <v>1419</v>
      </c>
      <c r="J1911" s="69"/>
      <c r="K1911" s="69"/>
      <c r="L1911" s="69" t="s">
        <v>666</v>
      </c>
      <c r="M1911" s="69" t="s">
        <v>28</v>
      </c>
      <c r="N1911" s="71">
        <v>0</v>
      </c>
      <c r="O1911" s="74">
        <v>179</v>
      </c>
      <c r="P1911" s="175">
        <f t="shared" si="36"/>
        <v>70140.10000000021</v>
      </c>
    </row>
    <row r="1912" spans="1:16" ht="14.25" hidden="1" customHeight="1" outlineLevel="1">
      <c r="A1912" s="64" t="s">
        <v>122</v>
      </c>
      <c r="B1912" s="163" t="s">
        <v>1342</v>
      </c>
      <c r="C1912" s="174" t="s">
        <v>647</v>
      </c>
      <c r="D1912" s="68">
        <v>45747</v>
      </c>
      <c r="E1912" s="66">
        <f t="shared" si="33"/>
        <v>3</v>
      </c>
      <c r="F1912" s="66">
        <f t="shared" si="34"/>
        <v>2025</v>
      </c>
      <c r="G1912" s="67">
        <f t="shared" si="35"/>
        <v>45717</v>
      </c>
      <c r="H1912" s="26" t="s">
        <v>475</v>
      </c>
      <c r="I1912" s="66" t="s">
        <v>152</v>
      </c>
      <c r="J1912" s="69"/>
      <c r="K1912" s="69"/>
      <c r="L1912" s="69" t="s">
        <v>666</v>
      </c>
      <c r="M1912" s="69" t="s">
        <v>28</v>
      </c>
      <c r="N1912" s="71">
        <v>0</v>
      </c>
      <c r="O1912" s="74">
        <v>166.1</v>
      </c>
      <c r="P1912" s="175">
        <f t="shared" si="36"/>
        <v>69974.000000000204</v>
      </c>
    </row>
    <row r="1913" spans="1:16" ht="14.25" hidden="1" customHeight="1" outlineLevel="1">
      <c r="A1913" s="64" t="s">
        <v>122</v>
      </c>
      <c r="B1913" s="163" t="s">
        <v>1342</v>
      </c>
      <c r="C1913" s="174" t="s">
        <v>647</v>
      </c>
      <c r="D1913" s="68">
        <v>45747</v>
      </c>
      <c r="E1913" s="66">
        <f t="shared" si="33"/>
        <v>3</v>
      </c>
      <c r="F1913" s="66">
        <f t="shared" si="34"/>
        <v>2025</v>
      </c>
      <c r="G1913" s="67">
        <f t="shared" si="35"/>
        <v>45717</v>
      </c>
      <c r="H1913" s="26" t="s">
        <v>475</v>
      </c>
      <c r="I1913" s="66" t="s">
        <v>1420</v>
      </c>
      <c r="J1913" s="69"/>
      <c r="K1913" s="69"/>
      <c r="L1913" s="69" t="s">
        <v>666</v>
      </c>
      <c r="M1913" s="69" t="s">
        <v>28</v>
      </c>
      <c r="N1913" s="71">
        <v>0</v>
      </c>
      <c r="O1913" s="74">
        <v>144.52000000000001</v>
      </c>
      <c r="P1913" s="175">
        <f t="shared" si="36"/>
        <v>69829.4800000002</v>
      </c>
    </row>
    <row r="1914" spans="1:16" ht="14.25" hidden="1" customHeight="1" outlineLevel="1">
      <c r="A1914" s="64" t="s">
        <v>122</v>
      </c>
      <c r="B1914" s="163" t="s">
        <v>1342</v>
      </c>
      <c r="C1914" s="174" t="s">
        <v>647</v>
      </c>
      <c r="D1914" s="68">
        <v>45747</v>
      </c>
      <c r="E1914" s="66">
        <f t="shared" si="33"/>
        <v>3</v>
      </c>
      <c r="F1914" s="66">
        <f t="shared" si="34"/>
        <v>2025</v>
      </c>
      <c r="G1914" s="67">
        <f t="shared" si="35"/>
        <v>45717</v>
      </c>
      <c r="H1914" s="26" t="s">
        <v>475</v>
      </c>
      <c r="I1914" s="66" t="s">
        <v>1421</v>
      </c>
      <c r="J1914" s="69"/>
      <c r="K1914" s="69"/>
      <c r="L1914" s="69" t="s">
        <v>666</v>
      </c>
      <c r="M1914" s="69" t="s">
        <v>28</v>
      </c>
      <c r="N1914" s="71">
        <v>0</v>
      </c>
      <c r="O1914" s="74">
        <v>142.69999999999999</v>
      </c>
      <c r="P1914" s="175">
        <f t="shared" si="36"/>
        <v>69686.780000000203</v>
      </c>
    </row>
    <row r="1915" spans="1:16" ht="14.25" hidden="1" customHeight="1" outlineLevel="1">
      <c r="A1915" s="64" t="s">
        <v>122</v>
      </c>
      <c r="B1915" s="163" t="s">
        <v>1342</v>
      </c>
      <c r="C1915" s="174" t="s">
        <v>647</v>
      </c>
      <c r="D1915" s="68">
        <v>45747</v>
      </c>
      <c r="E1915" s="66">
        <f t="shared" si="33"/>
        <v>3</v>
      </c>
      <c r="F1915" s="66">
        <f t="shared" si="34"/>
        <v>2025</v>
      </c>
      <c r="G1915" s="67">
        <f t="shared" si="35"/>
        <v>45717</v>
      </c>
      <c r="H1915" s="26" t="s">
        <v>475</v>
      </c>
      <c r="I1915" s="66" t="s">
        <v>1422</v>
      </c>
      <c r="J1915" s="69"/>
      <c r="K1915" s="69"/>
      <c r="L1915" s="69" t="s">
        <v>666</v>
      </c>
      <c r="M1915" s="69" t="s">
        <v>28</v>
      </c>
      <c r="N1915" s="71">
        <v>0</v>
      </c>
      <c r="O1915" s="74">
        <v>134.88</v>
      </c>
      <c r="P1915" s="175">
        <f t="shared" si="36"/>
        <v>69551.900000000198</v>
      </c>
    </row>
    <row r="1916" spans="1:16" ht="14.25" hidden="1" customHeight="1" outlineLevel="1">
      <c r="A1916" s="64" t="s">
        <v>122</v>
      </c>
      <c r="B1916" s="163" t="s">
        <v>1342</v>
      </c>
      <c r="C1916" s="174" t="s">
        <v>647</v>
      </c>
      <c r="D1916" s="68">
        <v>45747</v>
      </c>
      <c r="E1916" s="66">
        <f t="shared" si="33"/>
        <v>3</v>
      </c>
      <c r="F1916" s="66">
        <f t="shared" si="34"/>
        <v>2025</v>
      </c>
      <c r="G1916" s="67">
        <f t="shared" si="35"/>
        <v>45717</v>
      </c>
      <c r="H1916" s="26" t="s">
        <v>475</v>
      </c>
      <c r="I1916" s="66" t="s">
        <v>1423</v>
      </c>
      <c r="J1916" s="69"/>
      <c r="K1916" s="69"/>
      <c r="L1916" s="69" t="s">
        <v>666</v>
      </c>
      <c r="M1916" s="69" t="s">
        <v>28</v>
      </c>
      <c r="N1916" s="71">
        <v>0</v>
      </c>
      <c r="O1916" s="74">
        <v>127.9</v>
      </c>
      <c r="P1916" s="175">
        <f t="shared" si="36"/>
        <v>69424.000000000204</v>
      </c>
    </row>
    <row r="1917" spans="1:16" ht="14.25" hidden="1" customHeight="1" outlineLevel="1">
      <c r="A1917" s="64" t="s">
        <v>122</v>
      </c>
      <c r="B1917" s="163" t="s">
        <v>1342</v>
      </c>
      <c r="C1917" s="174" t="s">
        <v>647</v>
      </c>
      <c r="D1917" s="68">
        <v>45747</v>
      </c>
      <c r="E1917" s="66">
        <f t="shared" si="33"/>
        <v>3</v>
      </c>
      <c r="F1917" s="66">
        <f t="shared" si="34"/>
        <v>2025</v>
      </c>
      <c r="G1917" s="67">
        <f t="shared" si="35"/>
        <v>45717</v>
      </c>
      <c r="H1917" s="26" t="s">
        <v>475</v>
      </c>
      <c r="I1917" s="66" t="s">
        <v>1424</v>
      </c>
      <c r="J1917" s="69"/>
      <c r="K1917" s="69"/>
      <c r="L1917" s="69" t="s">
        <v>666</v>
      </c>
      <c r="M1917" s="69" t="s">
        <v>28</v>
      </c>
      <c r="N1917" s="71">
        <v>0</v>
      </c>
      <c r="O1917" s="74">
        <v>119.6</v>
      </c>
      <c r="P1917" s="175">
        <f t="shared" si="36"/>
        <v>69304.400000000198</v>
      </c>
    </row>
    <row r="1918" spans="1:16" ht="14.25" hidden="1" customHeight="1" outlineLevel="1">
      <c r="A1918" s="64" t="s">
        <v>122</v>
      </c>
      <c r="B1918" s="163" t="s">
        <v>1342</v>
      </c>
      <c r="C1918" s="174" t="s">
        <v>647</v>
      </c>
      <c r="D1918" s="68">
        <v>45747</v>
      </c>
      <c r="E1918" s="66">
        <f t="shared" si="33"/>
        <v>3</v>
      </c>
      <c r="F1918" s="66">
        <f t="shared" si="34"/>
        <v>2025</v>
      </c>
      <c r="G1918" s="67">
        <f t="shared" si="35"/>
        <v>45717</v>
      </c>
      <c r="H1918" s="26" t="s">
        <v>475</v>
      </c>
      <c r="I1918" s="66" t="s">
        <v>152</v>
      </c>
      <c r="J1918" s="69"/>
      <c r="K1918" s="69"/>
      <c r="L1918" s="69" t="s">
        <v>666</v>
      </c>
      <c r="M1918" s="69" t="s">
        <v>28</v>
      </c>
      <c r="N1918" s="71">
        <v>0</v>
      </c>
      <c r="O1918" s="74">
        <v>115.98</v>
      </c>
      <c r="P1918" s="175">
        <f t="shared" si="36"/>
        <v>69188.420000000202</v>
      </c>
    </row>
    <row r="1919" spans="1:16" ht="14.25" hidden="1" customHeight="1" outlineLevel="1">
      <c r="A1919" s="64" t="s">
        <v>122</v>
      </c>
      <c r="B1919" s="163" t="s">
        <v>1342</v>
      </c>
      <c r="C1919" s="174" t="s">
        <v>647</v>
      </c>
      <c r="D1919" s="68">
        <v>45747</v>
      </c>
      <c r="E1919" s="66">
        <f t="shared" si="33"/>
        <v>3</v>
      </c>
      <c r="F1919" s="66">
        <f t="shared" si="34"/>
        <v>2025</v>
      </c>
      <c r="G1919" s="67">
        <f t="shared" si="35"/>
        <v>45717</v>
      </c>
      <c r="H1919" s="26" t="s">
        <v>475</v>
      </c>
      <c r="I1919" s="66" t="s">
        <v>1425</v>
      </c>
      <c r="J1919" s="69"/>
      <c r="K1919" s="69"/>
      <c r="L1919" s="69" t="s">
        <v>666</v>
      </c>
      <c r="M1919" s="69" t="s">
        <v>28</v>
      </c>
      <c r="N1919" s="71">
        <v>0</v>
      </c>
      <c r="O1919" s="74">
        <v>114.15</v>
      </c>
      <c r="P1919" s="175">
        <f t="shared" si="36"/>
        <v>69074.270000000208</v>
      </c>
    </row>
    <row r="1920" spans="1:16" ht="14.25" hidden="1" customHeight="1" outlineLevel="1">
      <c r="A1920" s="64" t="s">
        <v>122</v>
      </c>
      <c r="B1920" s="163" t="s">
        <v>1342</v>
      </c>
      <c r="C1920" s="174" t="s">
        <v>647</v>
      </c>
      <c r="D1920" s="68">
        <v>45747</v>
      </c>
      <c r="E1920" s="66">
        <f t="shared" si="33"/>
        <v>3</v>
      </c>
      <c r="F1920" s="66">
        <f t="shared" si="34"/>
        <v>2025</v>
      </c>
      <c r="G1920" s="67">
        <f t="shared" si="35"/>
        <v>45717</v>
      </c>
      <c r="H1920" s="26" t="s">
        <v>475</v>
      </c>
      <c r="I1920" s="66" t="s">
        <v>152</v>
      </c>
      <c r="J1920" s="69"/>
      <c r="K1920" s="69"/>
      <c r="L1920" s="69" t="s">
        <v>666</v>
      </c>
      <c r="M1920" s="69" t="s">
        <v>28</v>
      </c>
      <c r="N1920" s="71">
        <v>0</v>
      </c>
      <c r="O1920" s="74">
        <v>113.69</v>
      </c>
      <c r="P1920" s="175">
        <f t="shared" si="36"/>
        <v>68960.580000000205</v>
      </c>
    </row>
    <row r="1921" spans="1:16" ht="14.25" hidden="1" customHeight="1" outlineLevel="1">
      <c r="A1921" s="64" t="s">
        <v>122</v>
      </c>
      <c r="B1921" s="163" t="s">
        <v>1342</v>
      </c>
      <c r="C1921" s="174" t="s">
        <v>647</v>
      </c>
      <c r="D1921" s="68">
        <v>45747</v>
      </c>
      <c r="E1921" s="66">
        <f t="shared" si="33"/>
        <v>3</v>
      </c>
      <c r="F1921" s="66">
        <f t="shared" si="34"/>
        <v>2025</v>
      </c>
      <c r="G1921" s="67">
        <f t="shared" si="35"/>
        <v>45717</v>
      </c>
      <c r="H1921" s="26" t="s">
        <v>475</v>
      </c>
      <c r="I1921" s="66" t="s">
        <v>1426</v>
      </c>
      <c r="J1921" s="69"/>
      <c r="K1921" s="69"/>
      <c r="L1921" s="69" t="s">
        <v>666</v>
      </c>
      <c r="M1921" s="69" t="s">
        <v>28</v>
      </c>
      <c r="N1921" s="71">
        <v>0</v>
      </c>
      <c r="O1921" s="74">
        <v>110.1</v>
      </c>
      <c r="P1921" s="175">
        <f t="shared" si="36"/>
        <v>68850.4800000002</v>
      </c>
    </row>
    <row r="1922" spans="1:16" ht="14.25" hidden="1" customHeight="1" outlineLevel="1">
      <c r="A1922" s="64" t="s">
        <v>122</v>
      </c>
      <c r="B1922" s="163" t="s">
        <v>1342</v>
      </c>
      <c r="C1922" s="174" t="s">
        <v>647</v>
      </c>
      <c r="D1922" s="68">
        <v>45747</v>
      </c>
      <c r="E1922" s="66">
        <f t="shared" si="33"/>
        <v>3</v>
      </c>
      <c r="F1922" s="66">
        <f t="shared" si="34"/>
        <v>2025</v>
      </c>
      <c r="G1922" s="67">
        <f t="shared" si="35"/>
        <v>45717</v>
      </c>
      <c r="H1922" s="26" t="s">
        <v>475</v>
      </c>
      <c r="I1922" s="66" t="s">
        <v>1427</v>
      </c>
      <c r="J1922" s="69"/>
      <c r="K1922" s="69"/>
      <c r="L1922" s="69" t="s">
        <v>666</v>
      </c>
      <c r="M1922" s="69" t="s">
        <v>28</v>
      </c>
      <c r="N1922" s="71">
        <v>0</v>
      </c>
      <c r="O1922" s="74">
        <v>101.9</v>
      </c>
      <c r="P1922" s="175">
        <f t="shared" si="36"/>
        <v>68748.580000000205</v>
      </c>
    </row>
    <row r="1923" spans="1:16" ht="14.25" hidden="1" customHeight="1" outlineLevel="1">
      <c r="A1923" s="64" t="s">
        <v>122</v>
      </c>
      <c r="B1923" s="163" t="s">
        <v>1342</v>
      </c>
      <c r="C1923" s="174" t="s">
        <v>647</v>
      </c>
      <c r="D1923" s="68">
        <v>45747</v>
      </c>
      <c r="E1923" s="66">
        <f t="shared" si="33"/>
        <v>3</v>
      </c>
      <c r="F1923" s="66">
        <f t="shared" si="34"/>
        <v>2025</v>
      </c>
      <c r="G1923" s="67">
        <f t="shared" si="35"/>
        <v>45717</v>
      </c>
      <c r="H1923" s="26" t="s">
        <v>147</v>
      </c>
      <c r="I1923" s="66" t="s">
        <v>1428</v>
      </c>
      <c r="J1923" s="69"/>
      <c r="K1923" s="69"/>
      <c r="L1923" s="69" t="s">
        <v>666</v>
      </c>
      <c r="M1923" s="69" t="s">
        <v>28</v>
      </c>
      <c r="N1923" s="71">
        <v>0</v>
      </c>
      <c r="O1923" s="74">
        <v>94</v>
      </c>
      <c r="P1923" s="175">
        <f t="shared" si="36"/>
        <v>68654.580000000205</v>
      </c>
    </row>
    <row r="1924" spans="1:16" ht="14.25" hidden="1" customHeight="1" outlineLevel="1">
      <c r="A1924" s="64" t="s">
        <v>122</v>
      </c>
      <c r="B1924" s="163" t="s">
        <v>1342</v>
      </c>
      <c r="C1924" s="174" t="s">
        <v>647</v>
      </c>
      <c r="D1924" s="68">
        <v>45747</v>
      </c>
      <c r="E1924" s="66">
        <f t="shared" si="33"/>
        <v>3</v>
      </c>
      <c r="F1924" s="66">
        <f t="shared" si="34"/>
        <v>2025</v>
      </c>
      <c r="G1924" s="67">
        <f t="shared" si="35"/>
        <v>45717</v>
      </c>
      <c r="H1924" s="26" t="s">
        <v>475</v>
      </c>
      <c r="I1924" s="66" t="s">
        <v>1429</v>
      </c>
      <c r="J1924" s="69"/>
      <c r="K1924" s="69"/>
      <c r="L1924" s="69" t="s">
        <v>666</v>
      </c>
      <c r="M1924" s="69" t="s">
        <v>28</v>
      </c>
      <c r="N1924" s="71">
        <v>0</v>
      </c>
      <c r="O1924" s="74">
        <v>88.29</v>
      </c>
      <c r="P1924" s="175">
        <f t="shared" si="36"/>
        <v>68566.290000000212</v>
      </c>
    </row>
    <row r="1925" spans="1:16" ht="14.25" hidden="1" customHeight="1" outlineLevel="1">
      <c r="A1925" s="64" t="s">
        <v>122</v>
      </c>
      <c r="B1925" s="163" t="s">
        <v>1342</v>
      </c>
      <c r="C1925" s="174" t="s">
        <v>647</v>
      </c>
      <c r="D1925" s="68">
        <v>45747</v>
      </c>
      <c r="E1925" s="66">
        <f t="shared" si="33"/>
        <v>3</v>
      </c>
      <c r="F1925" s="66">
        <f t="shared" si="34"/>
        <v>2025</v>
      </c>
      <c r="G1925" s="67">
        <f t="shared" si="35"/>
        <v>45717</v>
      </c>
      <c r="H1925" s="26" t="s">
        <v>475</v>
      </c>
      <c r="I1925" s="66" t="s">
        <v>1430</v>
      </c>
      <c r="J1925" s="69"/>
      <c r="K1925" s="69"/>
      <c r="L1925" s="69" t="s">
        <v>666</v>
      </c>
      <c r="M1925" s="69" t="s">
        <v>28</v>
      </c>
      <c r="N1925" s="71">
        <v>0</v>
      </c>
      <c r="O1925" s="74">
        <v>86.52</v>
      </c>
      <c r="P1925" s="175">
        <f t="shared" si="36"/>
        <v>68479.770000000208</v>
      </c>
    </row>
    <row r="1926" spans="1:16" ht="14.25" hidden="1" customHeight="1" outlineLevel="1">
      <c r="A1926" s="64" t="s">
        <v>122</v>
      </c>
      <c r="B1926" s="163" t="s">
        <v>1342</v>
      </c>
      <c r="C1926" s="174" t="s">
        <v>647</v>
      </c>
      <c r="D1926" s="68">
        <v>45747</v>
      </c>
      <c r="E1926" s="66">
        <f t="shared" si="33"/>
        <v>3</v>
      </c>
      <c r="F1926" s="66">
        <f t="shared" si="34"/>
        <v>2025</v>
      </c>
      <c r="G1926" s="67">
        <f t="shared" si="35"/>
        <v>45717</v>
      </c>
      <c r="H1926" s="26" t="s">
        <v>475</v>
      </c>
      <c r="I1926" s="66" t="s">
        <v>1431</v>
      </c>
      <c r="J1926" s="69"/>
      <c r="K1926" s="69"/>
      <c r="L1926" s="69" t="s">
        <v>666</v>
      </c>
      <c r="M1926" s="69" t="s">
        <v>28</v>
      </c>
      <c r="N1926" s="71">
        <v>0</v>
      </c>
      <c r="O1926" s="74">
        <v>83.96</v>
      </c>
      <c r="P1926" s="175">
        <f t="shared" si="36"/>
        <v>68395.810000000201</v>
      </c>
    </row>
    <row r="1927" spans="1:16" ht="14.25" hidden="1" customHeight="1" outlineLevel="1">
      <c r="A1927" s="64" t="s">
        <v>122</v>
      </c>
      <c r="B1927" s="163" t="s">
        <v>1342</v>
      </c>
      <c r="C1927" s="174" t="s">
        <v>647</v>
      </c>
      <c r="D1927" s="68">
        <v>45747</v>
      </c>
      <c r="E1927" s="66">
        <f t="shared" si="33"/>
        <v>3</v>
      </c>
      <c r="F1927" s="66">
        <f t="shared" si="34"/>
        <v>2025</v>
      </c>
      <c r="G1927" s="67">
        <f t="shared" si="35"/>
        <v>45717</v>
      </c>
      <c r="H1927" s="26" t="s">
        <v>475</v>
      </c>
      <c r="I1927" s="66" t="s">
        <v>1432</v>
      </c>
      <c r="J1927" s="69"/>
      <c r="K1927" s="69"/>
      <c r="L1927" s="69" t="s">
        <v>666</v>
      </c>
      <c r="M1927" s="69" t="s">
        <v>28</v>
      </c>
      <c r="N1927" s="71">
        <v>0</v>
      </c>
      <c r="O1927" s="74">
        <v>83.42</v>
      </c>
      <c r="P1927" s="175">
        <f t="shared" si="36"/>
        <v>68312.390000000203</v>
      </c>
    </row>
    <row r="1928" spans="1:16" ht="14.25" hidden="1" customHeight="1" outlineLevel="1">
      <c r="A1928" s="64" t="s">
        <v>122</v>
      </c>
      <c r="B1928" s="163" t="s">
        <v>1342</v>
      </c>
      <c r="C1928" s="174" t="s">
        <v>647</v>
      </c>
      <c r="D1928" s="68">
        <v>45747</v>
      </c>
      <c r="E1928" s="66">
        <f t="shared" si="33"/>
        <v>3</v>
      </c>
      <c r="F1928" s="66">
        <f t="shared" si="34"/>
        <v>2025</v>
      </c>
      <c r="G1928" s="67">
        <f t="shared" si="35"/>
        <v>45717</v>
      </c>
      <c r="H1928" s="26" t="s">
        <v>475</v>
      </c>
      <c r="I1928" s="66" t="s">
        <v>1433</v>
      </c>
      <c r="J1928" s="69"/>
      <c r="K1928" s="69"/>
      <c r="L1928" s="69" t="s">
        <v>666</v>
      </c>
      <c r="M1928" s="69" t="s">
        <v>28</v>
      </c>
      <c r="N1928" s="71">
        <v>0</v>
      </c>
      <c r="O1928" s="74">
        <v>80.8</v>
      </c>
      <c r="P1928" s="175">
        <f t="shared" si="36"/>
        <v>68231.5900000002</v>
      </c>
    </row>
    <row r="1929" spans="1:16" ht="14.25" hidden="1" customHeight="1" outlineLevel="1">
      <c r="A1929" s="64" t="s">
        <v>122</v>
      </c>
      <c r="B1929" s="163" t="s">
        <v>1342</v>
      </c>
      <c r="C1929" s="174" t="s">
        <v>647</v>
      </c>
      <c r="D1929" s="68">
        <v>45747</v>
      </c>
      <c r="E1929" s="66">
        <f t="shared" si="33"/>
        <v>3</v>
      </c>
      <c r="F1929" s="66">
        <f t="shared" si="34"/>
        <v>2025</v>
      </c>
      <c r="G1929" s="67">
        <f t="shared" si="35"/>
        <v>45717</v>
      </c>
      <c r="H1929" s="26" t="s">
        <v>475</v>
      </c>
      <c r="I1929" s="66" t="s">
        <v>1434</v>
      </c>
      <c r="J1929" s="69"/>
      <c r="K1929" s="69"/>
      <c r="L1929" s="69" t="s">
        <v>666</v>
      </c>
      <c r="M1929" s="69" t="s">
        <v>28</v>
      </c>
      <c r="N1929" s="71">
        <v>0</v>
      </c>
      <c r="O1929" s="74">
        <v>73.69</v>
      </c>
      <c r="P1929" s="175">
        <f t="shared" si="36"/>
        <v>68157.900000000198</v>
      </c>
    </row>
    <row r="1930" spans="1:16" ht="14.25" hidden="1" customHeight="1" outlineLevel="1">
      <c r="A1930" s="64" t="s">
        <v>122</v>
      </c>
      <c r="B1930" s="163" t="s">
        <v>1342</v>
      </c>
      <c r="C1930" s="174" t="s">
        <v>647</v>
      </c>
      <c r="D1930" s="68">
        <v>45747</v>
      </c>
      <c r="E1930" s="66">
        <f t="shared" si="33"/>
        <v>3</v>
      </c>
      <c r="F1930" s="66">
        <f t="shared" si="34"/>
        <v>2025</v>
      </c>
      <c r="G1930" s="67">
        <f t="shared" si="35"/>
        <v>45717</v>
      </c>
      <c r="H1930" s="26" t="s">
        <v>475</v>
      </c>
      <c r="I1930" s="66" t="s">
        <v>152</v>
      </c>
      <c r="J1930" s="69"/>
      <c r="K1930" s="69"/>
      <c r="L1930" s="69" t="s">
        <v>666</v>
      </c>
      <c r="M1930" s="69" t="s">
        <v>28</v>
      </c>
      <c r="N1930" s="71">
        <v>0</v>
      </c>
      <c r="O1930" s="74">
        <v>72.98</v>
      </c>
      <c r="P1930" s="175">
        <f t="shared" si="36"/>
        <v>68084.920000000202</v>
      </c>
    </row>
    <row r="1931" spans="1:16" ht="14.25" hidden="1" customHeight="1" outlineLevel="1">
      <c r="A1931" s="64" t="s">
        <v>122</v>
      </c>
      <c r="B1931" s="163" t="s">
        <v>1342</v>
      </c>
      <c r="C1931" s="174" t="s">
        <v>647</v>
      </c>
      <c r="D1931" s="68">
        <v>45747</v>
      </c>
      <c r="E1931" s="66">
        <f t="shared" si="33"/>
        <v>3</v>
      </c>
      <c r="F1931" s="66">
        <f t="shared" si="34"/>
        <v>2025</v>
      </c>
      <c r="G1931" s="67">
        <f t="shared" si="35"/>
        <v>45717</v>
      </c>
      <c r="H1931" s="26" t="s">
        <v>475</v>
      </c>
      <c r="I1931" s="66" t="s">
        <v>1435</v>
      </c>
      <c r="J1931" s="69"/>
      <c r="K1931" s="69"/>
      <c r="L1931" s="69" t="s">
        <v>666</v>
      </c>
      <c r="M1931" s="69" t="s">
        <v>28</v>
      </c>
      <c r="N1931" s="71">
        <v>0</v>
      </c>
      <c r="O1931" s="74">
        <v>67.3</v>
      </c>
      <c r="P1931" s="175">
        <f t="shared" si="36"/>
        <v>68017.620000000199</v>
      </c>
    </row>
    <row r="1932" spans="1:16" ht="14.25" hidden="1" customHeight="1" outlineLevel="1">
      <c r="A1932" s="64" t="s">
        <v>122</v>
      </c>
      <c r="B1932" s="163" t="s">
        <v>1342</v>
      </c>
      <c r="C1932" s="174" t="s">
        <v>647</v>
      </c>
      <c r="D1932" s="68">
        <v>45747</v>
      </c>
      <c r="E1932" s="66">
        <f t="shared" si="33"/>
        <v>3</v>
      </c>
      <c r="F1932" s="66">
        <f t="shared" si="34"/>
        <v>2025</v>
      </c>
      <c r="G1932" s="67">
        <f t="shared" si="35"/>
        <v>45717</v>
      </c>
      <c r="H1932" s="26" t="s">
        <v>102</v>
      </c>
      <c r="I1932" s="66" t="s">
        <v>129</v>
      </c>
      <c r="J1932" s="69"/>
      <c r="K1932" s="69"/>
      <c r="L1932" s="69" t="s">
        <v>666</v>
      </c>
      <c r="M1932" s="69" t="s">
        <v>28</v>
      </c>
      <c r="N1932" s="71">
        <v>0</v>
      </c>
      <c r="O1932" s="74">
        <v>9</v>
      </c>
      <c r="P1932" s="175">
        <f t="shared" si="36"/>
        <v>68008.620000000199</v>
      </c>
    </row>
    <row r="1933" spans="1:16" ht="14.25" hidden="1" customHeight="1" outlineLevel="1">
      <c r="A1933" s="64" t="s">
        <v>122</v>
      </c>
      <c r="B1933" s="163" t="s">
        <v>1342</v>
      </c>
      <c r="C1933" s="174" t="s">
        <v>647</v>
      </c>
      <c r="D1933" s="68">
        <v>45747</v>
      </c>
      <c r="E1933" s="66">
        <f t="shared" si="33"/>
        <v>3</v>
      </c>
      <c r="F1933" s="66">
        <f t="shared" si="34"/>
        <v>2025</v>
      </c>
      <c r="G1933" s="67">
        <f t="shared" si="35"/>
        <v>45717</v>
      </c>
      <c r="H1933" s="26" t="s">
        <v>63</v>
      </c>
      <c r="I1933" s="66" t="s">
        <v>1436</v>
      </c>
      <c r="J1933" s="69"/>
      <c r="K1933" s="69"/>
      <c r="L1933" s="69" t="s">
        <v>666</v>
      </c>
      <c r="M1933" s="69" t="s">
        <v>28</v>
      </c>
      <c r="N1933" s="71">
        <v>0</v>
      </c>
      <c r="O1933" s="74">
        <v>6901.93</v>
      </c>
      <c r="P1933" s="175">
        <f t="shared" si="36"/>
        <v>61106.690000000199</v>
      </c>
    </row>
    <row r="1934" spans="1:16" ht="14.25" hidden="1" customHeight="1" outlineLevel="1">
      <c r="A1934" s="64" t="s">
        <v>122</v>
      </c>
      <c r="B1934" s="163" t="s">
        <v>1342</v>
      </c>
      <c r="C1934" s="174" t="s">
        <v>647</v>
      </c>
      <c r="D1934" s="68">
        <v>45747</v>
      </c>
      <c r="E1934" s="66">
        <f t="shared" si="33"/>
        <v>3</v>
      </c>
      <c r="F1934" s="66">
        <f t="shared" si="34"/>
        <v>2025</v>
      </c>
      <c r="G1934" s="67">
        <f t="shared" si="35"/>
        <v>45717</v>
      </c>
      <c r="H1934" s="26" t="s">
        <v>475</v>
      </c>
      <c r="I1934" s="66" t="s">
        <v>1437</v>
      </c>
      <c r="J1934" s="69"/>
      <c r="K1934" s="69"/>
      <c r="L1934" s="69" t="s">
        <v>666</v>
      </c>
      <c r="M1934" s="69" t="s">
        <v>28</v>
      </c>
      <c r="N1934" s="71">
        <v>0</v>
      </c>
      <c r="O1934" s="74">
        <v>57.98</v>
      </c>
      <c r="P1934" s="175">
        <f t="shared" si="36"/>
        <v>61048.710000000196</v>
      </c>
    </row>
    <row r="1935" spans="1:16" ht="14.25" hidden="1" customHeight="1" outlineLevel="1">
      <c r="A1935" s="64" t="s">
        <v>122</v>
      </c>
      <c r="B1935" s="163" t="s">
        <v>1342</v>
      </c>
      <c r="C1935" s="174" t="s">
        <v>647</v>
      </c>
      <c r="D1935" s="68">
        <v>45747</v>
      </c>
      <c r="E1935" s="66">
        <f t="shared" si="33"/>
        <v>3</v>
      </c>
      <c r="F1935" s="66">
        <f t="shared" si="34"/>
        <v>2025</v>
      </c>
      <c r="G1935" s="67">
        <f t="shared" si="35"/>
        <v>45717</v>
      </c>
      <c r="H1935" s="26" t="s">
        <v>475</v>
      </c>
      <c r="I1935" s="66" t="s">
        <v>152</v>
      </c>
      <c r="J1935" s="69"/>
      <c r="K1935" s="69"/>
      <c r="L1935" s="69" t="s">
        <v>666</v>
      </c>
      <c r="M1935" s="69" t="s">
        <v>28</v>
      </c>
      <c r="N1935" s="71">
        <v>0</v>
      </c>
      <c r="O1935" s="74">
        <v>50.98</v>
      </c>
      <c r="P1935" s="175">
        <f t="shared" si="36"/>
        <v>60997.730000000192</v>
      </c>
    </row>
    <row r="1936" spans="1:16" ht="14.25" hidden="1" customHeight="1" outlineLevel="1">
      <c r="A1936" s="64" t="s">
        <v>122</v>
      </c>
      <c r="B1936" s="163" t="s">
        <v>1342</v>
      </c>
      <c r="C1936" s="174" t="s">
        <v>647</v>
      </c>
      <c r="D1936" s="68">
        <v>45748</v>
      </c>
      <c r="E1936" s="66">
        <f t="shared" si="33"/>
        <v>4</v>
      </c>
      <c r="F1936" s="66">
        <f t="shared" si="34"/>
        <v>2025</v>
      </c>
      <c r="G1936" s="67">
        <f t="shared" si="35"/>
        <v>45748</v>
      </c>
      <c r="H1936" s="26" t="s">
        <v>667</v>
      </c>
      <c r="I1936" s="66" t="s">
        <v>125</v>
      </c>
      <c r="J1936" s="69"/>
      <c r="K1936" s="69"/>
      <c r="L1936" s="69" t="s">
        <v>666</v>
      </c>
      <c r="M1936" s="69" t="s">
        <v>604</v>
      </c>
      <c r="N1936" s="71">
        <v>200</v>
      </c>
      <c r="O1936" s="74">
        <v>0</v>
      </c>
      <c r="P1936" s="175">
        <f t="shared" si="36"/>
        <v>61197.730000000192</v>
      </c>
    </row>
    <row r="1937" spans="1:16" ht="14.25" hidden="1" customHeight="1" outlineLevel="1">
      <c r="A1937" s="64" t="s">
        <v>122</v>
      </c>
      <c r="B1937" s="163" t="s">
        <v>1342</v>
      </c>
      <c r="C1937" s="174" t="s">
        <v>647</v>
      </c>
      <c r="D1937" s="68">
        <v>45748</v>
      </c>
      <c r="E1937" s="66">
        <f t="shared" si="33"/>
        <v>4</v>
      </c>
      <c r="F1937" s="66">
        <f t="shared" si="34"/>
        <v>2025</v>
      </c>
      <c r="G1937" s="67">
        <f t="shared" si="35"/>
        <v>45748</v>
      </c>
      <c r="H1937" s="26" t="s">
        <v>165</v>
      </c>
      <c r="I1937" s="66" t="s">
        <v>139</v>
      </c>
      <c r="J1937" s="69"/>
      <c r="K1937" s="69"/>
      <c r="L1937" s="69" t="s">
        <v>664</v>
      </c>
      <c r="M1937" s="69" t="s">
        <v>604</v>
      </c>
      <c r="N1937" s="71">
        <v>0.08</v>
      </c>
      <c r="O1937" s="74">
        <v>0</v>
      </c>
      <c r="P1937" s="175">
        <f t="shared" si="36"/>
        <v>61197.810000000194</v>
      </c>
    </row>
    <row r="1938" spans="1:16" ht="14.25" hidden="1" customHeight="1" outlineLevel="1">
      <c r="A1938" s="64" t="s">
        <v>122</v>
      </c>
      <c r="B1938" s="163" t="s">
        <v>1342</v>
      </c>
      <c r="C1938" s="174" t="s">
        <v>647</v>
      </c>
      <c r="D1938" s="68">
        <v>45748</v>
      </c>
      <c r="E1938" s="66">
        <f t="shared" si="33"/>
        <v>4</v>
      </c>
      <c r="F1938" s="66">
        <f t="shared" si="34"/>
        <v>2025</v>
      </c>
      <c r="G1938" s="67">
        <f t="shared" si="35"/>
        <v>45748</v>
      </c>
      <c r="H1938" s="26" t="s">
        <v>63</v>
      </c>
      <c r="I1938" s="66" t="s">
        <v>724</v>
      </c>
      <c r="J1938" s="69"/>
      <c r="K1938" s="69"/>
      <c r="L1938" s="69" t="s">
        <v>666</v>
      </c>
      <c r="M1938" s="69" t="s">
        <v>28</v>
      </c>
      <c r="N1938" s="71">
        <v>0</v>
      </c>
      <c r="O1938" s="74">
        <v>553.29</v>
      </c>
      <c r="P1938" s="175">
        <f t="shared" si="36"/>
        <v>60644.520000000193</v>
      </c>
    </row>
    <row r="1939" spans="1:16" ht="14.25" hidden="1" customHeight="1" outlineLevel="1">
      <c r="A1939" s="64" t="s">
        <v>122</v>
      </c>
      <c r="B1939" s="163" t="s">
        <v>1342</v>
      </c>
      <c r="C1939" s="174" t="s">
        <v>647</v>
      </c>
      <c r="D1939" s="68">
        <v>45748</v>
      </c>
      <c r="E1939" s="66">
        <f t="shared" si="33"/>
        <v>4</v>
      </c>
      <c r="F1939" s="66">
        <f t="shared" si="34"/>
        <v>2025</v>
      </c>
      <c r="G1939" s="67">
        <f t="shared" si="35"/>
        <v>45748</v>
      </c>
      <c r="H1939" s="26" t="s">
        <v>102</v>
      </c>
      <c r="I1939" s="66" t="s">
        <v>129</v>
      </c>
      <c r="J1939" s="69"/>
      <c r="K1939" s="69"/>
      <c r="L1939" s="69" t="s">
        <v>666</v>
      </c>
      <c r="M1939" s="69" t="s">
        <v>28</v>
      </c>
      <c r="N1939" s="71">
        <v>0</v>
      </c>
      <c r="O1939" s="74">
        <v>9</v>
      </c>
      <c r="P1939" s="175">
        <f t="shared" si="36"/>
        <v>60635.520000000193</v>
      </c>
    </row>
    <row r="1940" spans="1:16" ht="14.25" hidden="1" customHeight="1" outlineLevel="1">
      <c r="A1940" s="64" t="s">
        <v>122</v>
      </c>
      <c r="B1940" s="163" t="s">
        <v>1342</v>
      </c>
      <c r="C1940" s="174" t="s">
        <v>647</v>
      </c>
      <c r="D1940" s="68">
        <v>45749</v>
      </c>
      <c r="E1940" s="66">
        <f t="shared" si="33"/>
        <v>4</v>
      </c>
      <c r="F1940" s="66">
        <f t="shared" si="34"/>
        <v>2025</v>
      </c>
      <c r="G1940" s="67">
        <f t="shared" si="35"/>
        <v>45748</v>
      </c>
      <c r="H1940" s="26" t="s">
        <v>165</v>
      </c>
      <c r="I1940" s="66" t="s">
        <v>139</v>
      </c>
      <c r="J1940" s="69"/>
      <c r="K1940" s="69"/>
      <c r="L1940" s="69" t="s">
        <v>664</v>
      </c>
      <c r="M1940" s="69" t="s">
        <v>604</v>
      </c>
      <c r="N1940" s="71">
        <v>5.7</v>
      </c>
      <c r="O1940" s="74">
        <v>0</v>
      </c>
      <c r="P1940" s="175">
        <f t="shared" si="36"/>
        <v>60641.22000000019</v>
      </c>
    </row>
    <row r="1941" spans="1:16" ht="14.25" hidden="1" customHeight="1" outlineLevel="1">
      <c r="A1941" s="64" t="s">
        <v>122</v>
      </c>
      <c r="B1941" s="163" t="s">
        <v>1342</v>
      </c>
      <c r="C1941" s="174" t="s">
        <v>647</v>
      </c>
      <c r="D1941" s="68">
        <v>45749</v>
      </c>
      <c r="E1941" s="66">
        <f t="shared" si="33"/>
        <v>4</v>
      </c>
      <c r="F1941" s="66">
        <f t="shared" si="34"/>
        <v>2025</v>
      </c>
      <c r="G1941" s="67">
        <f t="shared" si="35"/>
        <v>45748</v>
      </c>
      <c r="H1941" s="26" t="s">
        <v>102</v>
      </c>
      <c r="I1941" s="66" t="s">
        <v>129</v>
      </c>
      <c r="J1941" s="69"/>
      <c r="K1941" s="69"/>
      <c r="L1941" s="69" t="s">
        <v>666</v>
      </c>
      <c r="M1941" s="69" t="s">
        <v>28</v>
      </c>
      <c r="N1941" s="71">
        <v>0</v>
      </c>
      <c r="O1941" s="74">
        <v>1.65</v>
      </c>
      <c r="P1941" s="175">
        <f t="shared" si="36"/>
        <v>60639.570000000189</v>
      </c>
    </row>
    <row r="1942" spans="1:16" ht="14.25" hidden="1" customHeight="1" outlineLevel="1">
      <c r="A1942" s="64" t="s">
        <v>122</v>
      </c>
      <c r="B1942" s="163" t="s">
        <v>1342</v>
      </c>
      <c r="C1942" s="174" t="s">
        <v>647</v>
      </c>
      <c r="D1942" s="68">
        <v>45749</v>
      </c>
      <c r="E1942" s="66">
        <f t="shared" si="33"/>
        <v>4</v>
      </c>
      <c r="F1942" s="66">
        <f t="shared" si="34"/>
        <v>2025</v>
      </c>
      <c r="G1942" s="67">
        <f t="shared" si="35"/>
        <v>45748</v>
      </c>
      <c r="H1942" s="26" t="s">
        <v>102</v>
      </c>
      <c r="I1942" s="66" t="s">
        <v>129</v>
      </c>
      <c r="J1942" s="69"/>
      <c r="K1942" s="69"/>
      <c r="L1942" s="69" t="s">
        <v>666</v>
      </c>
      <c r="M1942" s="69" t="s">
        <v>28</v>
      </c>
      <c r="N1942" s="71">
        <v>0</v>
      </c>
      <c r="O1942" s="74">
        <v>8.92</v>
      </c>
      <c r="P1942" s="175">
        <f t="shared" si="36"/>
        <v>60630.650000000191</v>
      </c>
    </row>
    <row r="1943" spans="1:16" ht="14.25" hidden="1" customHeight="1" outlineLevel="1">
      <c r="A1943" s="64" t="s">
        <v>122</v>
      </c>
      <c r="B1943" s="163" t="s">
        <v>1342</v>
      </c>
      <c r="C1943" s="174" t="s">
        <v>647</v>
      </c>
      <c r="D1943" s="68">
        <v>45749</v>
      </c>
      <c r="E1943" s="66">
        <f t="shared" si="33"/>
        <v>4</v>
      </c>
      <c r="F1943" s="66">
        <f t="shared" si="34"/>
        <v>2025</v>
      </c>
      <c r="G1943" s="67">
        <f t="shared" si="35"/>
        <v>45748</v>
      </c>
      <c r="H1943" s="26" t="s">
        <v>102</v>
      </c>
      <c r="I1943" s="66" t="s">
        <v>129</v>
      </c>
      <c r="J1943" s="69"/>
      <c r="K1943" s="69"/>
      <c r="L1943" s="69" t="s">
        <v>666</v>
      </c>
      <c r="M1943" s="69" t="s">
        <v>28</v>
      </c>
      <c r="N1943" s="71">
        <v>0</v>
      </c>
      <c r="O1943" s="74">
        <v>9</v>
      </c>
      <c r="P1943" s="175">
        <f t="shared" si="36"/>
        <v>60621.650000000191</v>
      </c>
    </row>
    <row r="1944" spans="1:16" ht="14.25" hidden="1" customHeight="1" outlineLevel="1">
      <c r="A1944" s="64" t="s">
        <v>122</v>
      </c>
      <c r="B1944" s="163" t="s">
        <v>1342</v>
      </c>
      <c r="C1944" s="174" t="s">
        <v>647</v>
      </c>
      <c r="D1944" s="68">
        <v>45749</v>
      </c>
      <c r="E1944" s="66">
        <f t="shared" si="33"/>
        <v>4</v>
      </c>
      <c r="F1944" s="66">
        <f t="shared" si="34"/>
        <v>2025</v>
      </c>
      <c r="G1944" s="67">
        <f t="shared" si="35"/>
        <v>45748</v>
      </c>
      <c r="H1944" s="26" t="s">
        <v>161</v>
      </c>
      <c r="I1944" s="66" t="s">
        <v>135</v>
      </c>
      <c r="J1944" s="69"/>
      <c r="K1944" s="69"/>
      <c r="L1944" s="69" t="s">
        <v>664</v>
      </c>
      <c r="M1944" s="69" t="s">
        <v>28</v>
      </c>
      <c r="N1944" s="71">
        <v>0</v>
      </c>
      <c r="O1944" s="74">
        <v>12157.93</v>
      </c>
      <c r="P1944" s="175">
        <f t="shared" si="36"/>
        <v>48463.72000000019</v>
      </c>
    </row>
    <row r="1945" spans="1:16" ht="14.25" hidden="1" customHeight="1" outlineLevel="1">
      <c r="A1945" s="64" t="s">
        <v>122</v>
      </c>
      <c r="B1945" s="163" t="s">
        <v>1342</v>
      </c>
      <c r="C1945" s="174" t="s">
        <v>647</v>
      </c>
      <c r="D1945" s="68">
        <v>45749</v>
      </c>
      <c r="E1945" s="66">
        <f t="shared" si="33"/>
        <v>4</v>
      </c>
      <c r="F1945" s="66">
        <f t="shared" si="34"/>
        <v>2025</v>
      </c>
      <c r="G1945" s="67">
        <f t="shared" si="35"/>
        <v>45748</v>
      </c>
      <c r="H1945" s="26" t="s">
        <v>161</v>
      </c>
      <c r="I1945" s="66" t="s">
        <v>135</v>
      </c>
      <c r="J1945" s="69"/>
      <c r="K1945" s="69"/>
      <c r="L1945" s="69" t="s">
        <v>664</v>
      </c>
      <c r="M1945" s="69" t="s">
        <v>28</v>
      </c>
      <c r="N1945" s="71">
        <v>0</v>
      </c>
      <c r="O1945" s="74">
        <v>12157.93</v>
      </c>
      <c r="P1945" s="175">
        <f t="shared" si="36"/>
        <v>36305.79000000019</v>
      </c>
    </row>
    <row r="1946" spans="1:16" ht="14.25" hidden="1" customHeight="1" outlineLevel="1">
      <c r="A1946" s="64" t="s">
        <v>122</v>
      </c>
      <c r="B1946" s="163" t="s">
        <v>1342</v>
      </c>
      <c r="C1946" s="174" t="s">
        <v>647</v>
      </c>
      <c r="D1946" s="68">
        <v>45751</v>
      </c>
      <c r="E1946" s="66">
        <f t="shared" si="33"/>
        <v>4</v>
      </c>
      <c r="F1946" s="66">
        <f t="shared" si="34"/>
        <v>2025</v>
      </c>
      <c r="G1946" s="67">
        <f t="shared" si="35"/>
        <v>45748</v>
      </c>
      <c r="H1946" s="26" t="s">
        <v>1344</v>
      </c>
      <c r="I1946" s="66" t="s">
        <v>158</v>
      </c>
      <c r="J1946" s="69"/>
      <c r="K1946" s="69"/>
      <c r="L1946" s="69" t="s">
        <v>666</v>
      </c>
      <c r="M1946" s="69" t="s">
        <v>604</v>
      </c>
      <c r="N1946" s="71">
        <v>198896</v>
      </c>
      <c r="O1946" s="74">
        <v>0</v>
      </c>
      <c r="P1946" s="175">
        <f t="shared" si="36"/>
        <v>235201.79000000018</v>
      </c>
    </row>
    <row r="1947" spans="1:16" ht="14.25" hidden="1" customHeight="1" outlineLevel="1">
      <c r="A1947" s="64" t="s">
        <v>122</v>
      </c>
      <c r="B1947" s="163" t="s">
        <v>1342</v>
      </c>
      <c r="C1947" s="174" t="s">
        <v>647</v>
      </c>
      <c r="D1947" s="68">
        <v>45755</v>
      </c>
      <c r="E1947" s="66">
        <f t="shared" si="33"/>
        <v>4</v>
      </c>
      <c r="F1947" s="66">
        <f t="shared" si="34"/>
        <v>2025</v>
      </c>
      <c r="G1947" s="67">
        <f t="shared" si="35"/>
        <v>45748</v>
      </c>
      <c r="H1947" s="26" t="s">
        <v>175</v>
      </c>
      <c r="I1947" s="66" t="s">
        <v>1438</v>
      </c>
      <c r="J1947" s="69"/>
      <c r="K1947" s="69"/>
      <c r="L1947" s="69" t="s">
        <v>664</v>
      </c>
      <c r="M1947" s="69" t="s">
        <v>604</v>
      </c>
      <c r="N1947" s="71">
        <v>72.98</v>
      </c>
      <c r="O1947" s="74">
        <v>0</v>
      </c>
      <c r="P1947" s="175">
        <f t="shared" si="36"/>
        <v>235274.77000000019</v>
      </c>
    </row>
    <row r="1948" spans="1:16" ht="14.25" hidden="1" customHeight="1" outlineLevel="1">
      <c r="A1948" s="64" t="s">
        <v>122</v>
      </c>
      <c r="B1948" s="163" t="s">
        <v>1342</v>
      </c>
      <c r="C1948" s="174" t="s">
        <v>647</v>
      </c>
      <c r="D1948" s="68">
        <v>45755</v>
      </c>
      <c r="E1948" s="66">
        <f t="shared" si="33"/>
        <v>4</v>
      </c>
      <c r="F1948" s="66">
        <f t="shared" si="34"/>
        <v>2025</v>
      </c>
      <c r="G1948" s="67">
        <f t="shared" si="35"/>
        <v>45748</v>
      </c>
      <c r="H1948" s="26" t="s">
        <v>175</v>
      </c>
      <c r="I1948" s="66" t="s">
        <v>1438</v>
      </c>
      <c r="J1948" s="69"/>
      <c r="K1948" s="69"/>
      <c r="L1948" s="69" t="s">
        <v>664</v>
      </c>
      <c r="M1948" s="69" t="s">
        <v>604</v>
      </c>
      <c r="N1948" s="71">
        <v>514.6</v>
      </c>
      <c r="O1948" s="74">
        <v>0</v>
      </c>
      <c r="P1948" s="175">
        <f t="shared" si="36"/>
        <v>235789.3700000002</v>
      </c>
    </row>
    <row r="1949" spans="1:16" ht="14.25" hidden="1" customHeight="1" outlineLevel="1">
      <c r="A1949" s="64" t="s">
        <v>122</v>
      </c>
      <c r="B1949" s="163" t="s">
        <v>1342</v>
      </c>
      <c r="C1949" s="174" t="s">
        <v>647</v>
      </c>
      <c r="D1949" s="68">
        <v>45755</v>
      </c>
      <c r="E1949" s="66">
        <f t="shared" si="33"/>
        <v>4</v>
      </c>
      <c r="F1949" s="66">
        <f t="shared" si="34"/>
        <v>2025</v>
      </c>
      <c r="G1949" s="67">
        <f t="shared" si="35"/>
        <v>45748</v>
      </c>
      <c r="H1949" s="26" t="s">
        <v>175</v>
      </c>
      <c r="I1949" s="66" t="s">
        <v>1438</v>
      </c>
      <c r="J1949" s="69"/>
      <c r="K1949" s="69"/>
      <c r="L1949" s="69" t="s">
        <v>664</v>
      </c>
      <c r="M1949" s="69" t="s">
        <v>604</v>
      </c>
      <c r="N1949" s="71">
        <v>50.98</v>
      </c>
      <c r="O1949" s="74">
        <v>0</v>
      </c>
      <c r="P1949" s="175">
        <f t="shared" si="36"/>
        <v>235840.35000000021</v>
      </c>
    </row>
    <row r="1950" spans="1:16" ht="14.25" hidden="1" customHeight="1" outlineLevel="1">
      <c r="A1950" s="64" t="s">
        <v>122</v>
      </c>
      <c r="B1950" s="163" t="s">
        <v>1342</v>
      </c>
      <c r="C1950" s="174" t="s">
        <v>647</v>
      </c>
      <c r="D1950" s="68">
        <v>45755</v>
      </c>
      <c r="E1950" s="66">
        <f t="shared" si="33"/>
        <v>4</v>
      </c>
      <c r="F1950" s="66">
        <f t="shared" si="34"/>
        <v>2025</v>
      </c>
      <c r="G1950" s="67">
        <f t="shared" si="35"/>
        <v>45748</v>
      </c>
      <c r="H1950" s="26" t="s">
        <v>475</v>
      </c>
      <c r="I1950" s="66" t="s">
        <v>152</v>
      </c>
      <c r="J1950" s="69"/>
      <c r="K1950" s="69"/>
      <c r="L1950" s="69" t="s">
        <v>666</v>
      </c>
      <c r="M1950" s="69" t="s">
        <v>28</v>
      </c>
      <c r="N1950" s="71">
        <v>0</v>
      </c>
      <c r="O1950" s="74">
        <v>271.83999999999997</v>
      </c>
      <c r="P1950" s="175">
        <f t="shared" si="36"/>
        <v>235568.51000000021</v>
      </c>
    </row>
    <row r="1951" spans="1:16" ht="14.25" hidden="1" customHeight="1" outlineLevel="1">
      <c r="A1951" s="64" t="s">
        <v>122</v>
      </c>
      <c r="B1951" s="163" t="s">
        <v>1342</v>
      </c>
      <c r="C1951" s="174" t="s">
        <v>647</v>
      </c>
      <c r="D1951" s="68">
        <v>45755</v>
      </c>
      <c r="E1951" s="66">
        <f t="shared" si="33"/>
        <v>4</v>
      </c>
      <c r="F1951" s="66">
        <f t="shared" si="34"/>
        <v>2025</v>
      </c>
      <c r="G1951" s="67">
        <f t="shared" si="35"/>
        <v>45748</v>
      </c>
      <c r="H1951" s="26" t="s">
        <v>475</v>
      </c>
      <c r="I1951" s="66" t="s">
        <v>152</v>
      </c>
      <c r="J1951" s="69"/>
      <c r="K1951" s="69"/>
      <c r="L1951" s="69" t="s">
        <v>666</v>
      </c>
      <c r="M1951" s="69" t="s">
        <v>28</v>
      </c>
      <c r="N1951" s="71">
        <v>0</v>
      </c>
      <c r="O1951" s="74">
        <v>37.42</v>
      </c>
      <c r="P1951" s="175">
        <f t="shared" si="36"/>
        <v>235531.0900000002</v>
      </c>
    </row>
    <row r="1952" spans="1:16" ht="14.25" hidden="1" customHeight="1" outlineLevel="1">
      <c r="A1952" s="64" t="s">
        <v>122</v>
      </c>
      <c r="B1952" s="163" t="s">
        <v>1342</v>
      </c>
      <c r="C1952" s="174" t="s">
        <v>647</v>
      </c>
      <c r="D1952" s="68">
        <v>45756</v>
      </c>
      <c r="E1952" s="66">
        <f t="shared" si="33"/>
        <v>4</v>
      </c>
      <c r="F1952" s="66">
        <f t="shared" si="34"/>
        <v>2025</v>
      </c>
      <c r="G1952" s="67">
        <f t="shared" si="35"/>
        <v>45748</v>
      </c>
      <c r="H1952" s="26" t="s">
        <v>165</v>
      </c>
      <c r="I1952" s="66" t="s">
        <v>139</v>
      </c>
      <c r="J1952" s="69"/>
      <c r="K1952" s="69"/>
      <c r="L1952" s="69" t="s">
        <v>664</v>
      </c>
      <c r="M1952" s="69" t="s">
        <v>604</v>
      </c>
      <c r="N1952" s="71">
        <v>0.82</v>
      </c>
      <c r="O1952" s="74">
        <v>0</v>
      </c>
      <c r="P1952" s="175">
        <f t="shared" si="36"/>
        <v>235531.91000000021</v>
      </c>
    </row>
    <row r="1953" spans="1:16" ht="14.25" hidden="1" customHeight="1" outlineLevel="1">
      <c r="A1953" s="64" t="s">
        <v>122</v>
      </c>
      <c r="B1953" s="163" t="s">
        <v>1342</v>
      </c>
      <c r="C1953" s="174" t="s">
        <v>647</v>
      </c>
      <c r="D1953" s="68">
        <v>45756</v>
      </c>
      <c r="E1953" s="66">
        <f t="shared" si="33"/>
        <v>4</v>
      </c>
      <c r="F1953" s="66">
        <f t="shared" si="34"/>
        <v>2025</v>
      </c>
      <c r="G1953" s="67">
        <f t="shared" si="35"/>
        <v>45748</v>
      </c>
      <c r="H1953" s="26" t="s">
        <v>1362</v>
      </c>
      <c r="I1953" s="66" t="s">
        <v>471</v>
      </c>
      <c r="J1953" s="69"/>
      <c r="K1953" s="69"/>
      <c r="L1953" s="69" t="s">
        <v>666</v>
      </c>
      <c r="M1953" s="69" t="s">
        <v>28</v>
      </c>
      <c r="N1953" s="71">
        <v>0</v>
      </c>
      <c r="O1953" s="74">
        <v>1800</v>
      </c>
      <c r="P1953" s="175">
        <f t="shared" si="36"/>
        <v>233731.91000000021</v>
      </c>
    </row>
    <row r="1954" spans="1:16" ht="14.25" hidden="1" customHeight="1" outlineLevel="1">
      <c r="A1954" s="64" t="s">
        <v>122</v>
      </c>
      <c r="B1954" s="163" t="s">
        <v>1342</v>
      </c>
      <c r="C1954" s="174" t="s">
        <v>647</v>
      </c>
      <c r="D1954" s="68">
        <v>45756</v>
      </c>
      <c r="E1954" s="66">
        <f t="shared" si="33"/>
        <v>4</v>
      </c>
      <c r="F1954" s="66">
        <f t="shared" si="34"/>
        <v>2025</v>
      </c>
      <c r="G1954" s="67">
        <f t="shared" si="35"/>
        <v>45748</v>
      </c>
      <c r="H1954" s="26" t="s">
        <v>63</v>
      </c>
      <c r="I1954" s="66" t="s">
        <v>1439</v>
      </c>
      <c r="J1954" s="69"/>
      <c r="K1954" s="69"/>
      <c r="L1954" s="69" t="s">
        <v>666</v>
      </c>
      <c r="M1954" s="69" t="s">
        <v>28</v>
      </c>
      <c r="N1954" s="71">
        <v>0</v>
      </c>
      <c r="O1954" s="74">
        <v>230</v>
      </c>
      <c r="P1954" s="175">
        <f t="shared" si="36"/>
        <v>233501.91000000021</v>
      </c>
    </row>
    <row r="1955" spans="1:16" ht="14.25" hidden="1" customHeight="1" outlineLevel="1">
      <c r="A1955" s="64" t="s">
        <v>122</v>
      </c>
      <c r="B1955" s="163" t="s">
        <v>1342</v>
      </c>
      <c r="C1955" s="174" t="s">
        <v>647</v>
      </c>
      <c r="D1955" s="68">
        <v>45757</v>
      </c>
      <c r="E1955" s="66">
        <f t="shared" si="33"/>
        <v>4</v>
      </c>
      <c r="F1955" s="66">
        <f t="shared" si="34"/>
        <v>2025</v>
      </c>
      <c r="G1955" s="67">
        <f t="shared" si="35"/>
        <v>45748</v>
      </c>
      <c r="H1955" s="26" t="s">
        <v>165</v>
      </c>
      <c r="I1955" s="66" t="s">
        <v>139</v>
      </c>
      <c r="J1955" s="69"/>
      <c r="K1955" s="69"/>
      <c r="L1955" s="69" t="s">
        <v>664</v>
      </c>
      <c r="M1955" s="69" t="s">
        <v>604</v>
      </c>
      <c r="N1955" s="71">
        <v>14.22</v>
      </c>
      <c r="O1955" s="74">
        <v>0</v>
      </c>
      <c r="P1955" s="175">
        <f t="shared" si="36"/>
        <v>233516.13000000021</v>
      </c>
    </row>
    <row r="1956" spans="1:16" ht="14.25" hidden="1" customHeight="1" outlineLevel="1">
      <c r="A1956" s="64" t="s">
        <v>122</v>
      </c>
      <c r="B1956" s="163" t="s">
        <v>1342</v>
      </c>
      <c r="C1956" s="174" t="s">
        <v>647</v>
      </c>
      <c r="D1956" s="68">
        <v>45757</v>
      </c>
      <c r="E1956" s="66">
        <f t="shared" si="33"/>
        <v>4</v>
      </c>
      <c r="F1956" s="66">
        <f t="shared" si="34"/>
        <v>2025</v>
      </c>
      <c r="G1956" s="67">
        <f t="shared" si="35"/>
        <v>45748</v>
      </c>
      <c r="H1956" s="26" t="s">
        <v>1362</v>
      </c>
      <c r="I1956" s="66" t="s">
        <v>471</v>
      </c>
      <c r="J1956" s="69"/>
      <c r="K1956" s="69"/>
      <c r="L1956" s="69" t="s">
        <v>666</v>
      </c>
      <c r="M1956" s="69" t="s">
        <v>28</v>
      </c>
      <c r="N1956" s="71">
        <v>0</v>
      </c>
      <c r="O1956" s="74">
        <v>31730</v>
      </c>
      <c r="P1956" s="175">
        <f t="shared" si="36"/>
        <v>201786.13000000021</v>
      </c>
    </row>
    <row r="1957" spans="1:16" ht="14.25" hidden="1" customHeight="1" outlineLevel="1">
      <c r="A1957" s="64" t="s">
        <v>122</v>
      </c>
      <c r="B1957" s="163" t="s">
        <v>1342</v>
      </c>
      <c r="C1957" s="174" t="s">
        <v>647</v>
      </c>
      <c r="D1957" s="68">
        <v>45757</v>
      </c>
      <c r="E1957" s="66">
        <f t="shared" si="33"/>
        <v>4</v>
      </c>
      <c r="F1957" s="66">
        <f t="shared" si="34"/>
        <v>2025</v>
      </c>
      <c r="G1957" s="67">
        <f t="shared" si="35"/>
        <v>45748</v>
      </c>
      <c r="H1957" s="26" t="s">
        <v>147</v>
      </c>
      <c r="I1957" s="66" t="s">
        <v>1440</v>
      </c>
      <c r="J1957" s="69"/>
      <c r="K1957" s="69"/>
      <c r="L1957" s="69" t="s">
        <v>666</v>
      </c>
      <c r="M1957" s="69" t="s">
        <v>28</v>
      </c>
      <c r="N1957" s="71">
        <v>0</v>
      </c>
      <c r="O1957" s="74">
        <v>212</v>
      </c>
      <c r="P1957" s="175">
        <f t="shared" si="36"/>
        <v>201574.13000000021</v>
      </c>
    </row>
    <row r="1958" spans="1:16" ht="14.25" hidden="1" customHeight="1" outlineLevel="1">
      <c r="A1958" s="64" t="s">
        <v>122</v>
      </c>
      <c r="B1958" s="163" t="s">
        <v>1342</v>
      </c>
      <c r="C1958" s="174" t="s">
        <v>647</v>
      </c>
      <c r="D1958" s="68">
        <v>45757</v>
      </c>
      <c r="E1958" s="66">
        <f t="shared" si="33"/>
        <v>4</v>
      </c>
      <c r="F1958" s="66">
        <f t="shared" si="34"/>
        <v>2025</v>
      </c>
      <c r="G1958" s="67">
        <f t="shared" si="35"/>
        <v>45748</v>
      </c>
      <c r="H1958" s="26" t="s">
        <v>475</v>
      </c>
      <c r="I1958" s="66" t="s">
        <v>724</v>
      </c>
      <c r="J1958" s="69">
        <v>50706</v>
      </c>
      <c r="K1958" s="69"/>
      <c r="L1958" s="69" t="s">
        <v>666</v>
      </c>
      <c r="M1958" s="69" t="s">
        <v>28</v>
      </c>
      <c r="N1958" s="71">
        <v>0</v>
      </c>
      <c r="O1958" s="74">
        <v>242.38</v>
      </c>
      <c r="P1958" s="175">
        <f t="shared" si="36"/>
        <v>201331.7500000002</v>
      </c>
    </row>
    <row r="1959" spans="1:16" ht="14.25" hidden="1" customHeight="1" outlineLevel="1">
      <c r="A1959" s="64" t="s">
        <v>122</v>
      </c>
      <c r="B1959" s="163" t="s">
        <v>1342</v>
      </c>
      <c r="C1959" s="174" t="s">
        <v>647</v>
      </c>
      <c r="D1959" s="68">
        <v>45757</v>
      </c>
      <c r="E1959" s="66">
        <f t="shared" si="33"/>
        <v>4</v>
      </c>
      <c r="F1959" s="66">
        <f t="shared" si="34"/>
        <v>2025</v>
      </c>
      <c r="G1959" s="67">
        <f t="shared" si="35"/>
        <v>45748</v>
      </c>
      <c r="H1959" s="26" t="s">
        <v>63</v>
      </c>
      <c r="I1959" s="66" t="s">
        <v>724</v>
      </c>
      <c r="J1959" s="69">
        <v>50708</v>
      </c>
      <c r="K1959" s="69"/>
      <c r="L1959" s="69" t="s">
        <v>666</v>
      </c>
      <c r="M1959" s="69" t="s">
        <v>28</v>
      </c>
      <c r="N1959" s="71">
        <v>0</v>
      </c>
      <c r="O1959" s="74">
        <v>251.71</v>
      </c>
      <c r="P1959" s="175">
        <f t="shared" si="36"/>
        <v>201080.04000000021</v>
      </c>
    </row>
    <row r="1960" spans="1:16" ht="14.25" hidden="1" customHeight="1" outlineLevel="1">
      <c r="A1960" s="64" t="s">
        <v>122</v>
      </c>
      <c r="B1960" s="163" t="s">
        <v>1342</v>
      </c>
      <c r="C1960" s="174" t="s">
        <v>647</v>
      </c>
      <c r="D1960" s="68">
        <v>45758</v>
      </c>
      <c r="E1960" s="66">
        <f t="shared" si="33"/>
        <v>4</v>
      </c>
      <c r="F1960" s="66">
        <f t="shared" si="34"/>
        <v>2025</v>
      </c>
      <c r="G1960" s="67">
        <f t="shared" si="35"/>
        <v>45748</v>
      </c>
      <c r="H1960" s="26" t="s">
        <v>102</v>
      </c>
      <c r="I1960" s="66" t="s">
        <v>129</v>
      </c>
      <c r="J1960" s="69"/>
      <c r="K1960" s="69"/>
      <c r="L1960" s="69" t="s">
        <v>666</v>
      </c>
      <c r="M1960" s="69" t="s">
        <v>28</v>
      </c>
      <c r="N1960" s="71">
        <v>0</v>
      </c>
      <c r="O1960" s="74">
        <v>3.22</v>
      </c>
      <c r="P1960" s="175">
        <f t="shared" si="36"/>
        <v>201076.82000000021</v>
      </c>
    </row>
    <row r="1961" spans="1:16" ht="14.25" hidden="1" customHeight="1" outlineLevel="1">
      <c r="A1961" s="64" t="s">
        <v>122</v>
      </c>
      <c r="B1961" s="163" t="s">
        <v>1342</v>
      </c>
      <c r="C1961" s="174" t="s">
        <v>647</v>
      </c>
      <c r="D1961" s="68">
        <v>45761</v>
      </c>
      <c r="E1961" s="66">
        <f t="shared" si="33"/>
        <v>4</v>
      </c>
      <c r="F1961" s="66">
        <f t="shared" si="34"/>
        <v>2025</v>
      </c>
      <c r="G1961" s="67">
        <f t="shared" si="35"/>
        <v>45748</v>
      </c>
      <c r="H1961" s="26" t="s">
        <v>165</v>
      </c>
      <c r="I1961" s="66" t="s">
        <v>139</v>
      </c>
      <c r="J1961" s="69"/>
      <c r="K1961" s="69"/>
      <c r="L1961" s="69" t="s">
        <v>664</v>
      </c>
      <c r="M1961" s="69" t="s">
        <v>604</v>
      </c>
      <c r="N1961" s="71">
        <v>0.89</v>
      </c>
      <c r="O1961" s="74">
        <v>0</v>
      </c>
      <c r="P1961" s="175">
        <f t="shared" si="36"/>
        <v>201077.71000000022</v>
      </c>
    </row>
    <row r="1962" spans="1:16" ht="14.25" hidden="1" customHeight="1" outlineLevel="1">
      <c r="A1962" s="64" t="s">
        <v>122</v>
      </c>
      <c r="B1962" s="163" t="s">
        <v>1342</v>
      </c>
      <c r="C1962" s="174" t="s">
        <v>647</v>
      </c>
      <c r="D1962" s="68">
        <v>45761</v>
      </c>
      <c r="E1962" s="66">
        <f t="shared" si="33"/>
        <v>4</v>
      </c>
      <c r="F1962" s="66">
        <f t="shared" si="34"/>
        <v>2025</v>
      </c>
      <c r="G1962" s="67">
        <f t="shared" si="35"/>
        <v>45748</v>
      </c>
      <c r="H1962" s="26" t="s">
        <v>475</v>
      </c>
      <c r="I1962" s="66" t="s">
        <v>1441</v>
      </c>
      <c r="J1962" s="69"/>
      <c r="K1962" s="69"/>
      <c r="L1962" s="69" t="s">
        <v>666</v>
      </c>
      <c r="M1962" s="69" t="s">
        <v>28</v>
      </c>
      <c r="N1962" s="71">
        <v>0</v>
      </c>
      <c r="O1962" s="74">
        <v>149.99</v>
      </c>
      <c r="P1962" s="175">
        <f t="shared" si="36"/>
        <v>200927.72000000023</v>
      </c>
    </row>
    <row r="1963" spans="1:16" ht="14.25" hidden="1" customHeight="1" outlineLevel="1">
      <c r="A1963" s="64" t="s">
        <v>122</v>
      </c>
      <c r="B1963" s="163" t="s">
        <v>1342</v>
      </c>
      <c r="C1963" s="174" t="s">
        <v>647</v>
      </c>
      <c r="D1963" s="68">
        <v>45761</v>
      </c>
      <c r="E1963" s="66">
        <f t="shared" si="33"/>
        <v>4</v>
      </c>
      <c r="F1963" s="66">
        <f t="shared" si="34"/>
        <v>2025</v>
      </c>
      <c r="G1963" s="67">
        <f t="shared" si="35"/>
        <v>45748</v>
      </c>
      <c r="H1963" s="26" t="s">
        <v>475</v>
      </c>
      <c r="I1963" s="66" t="s">
        <v>152</v>
      </c>
      <c r="J1963" s="69"/>
      <c r="K1963" s="69"/>
      <c r="L1963" s="69" t="s">
        <v>666</v>
      </c>
      <c r="M1963" s="69" t="s">
        <v>28</v>
      </c>
      <c r="N1963" s="71">
        <v>0</v>
      </c>
      <c r="O1963" s="74">
        <v>514.70000000000005</v>
      </c>
      <c r="P1963" s="175">
        <f t="shared" si="36"/>
        <v>200413.02000000022</v>
      </c>
    </row>
    <row r="1964" spans="1:16" ht="14.25" hidden="1" customHeight="1" outlineLevel="1">
      <c r="A1964" s="64" t="s">
        <v>122</v>
      </c>
      <c r="B1964" s="163" t="s">
        <v>1342</v>
      </c>
      <c r="C1964" s="174" t="s">
        <v>647</v>
      </c>
      <c r="D1964" s="68">
        <v>45761</v>
      </c>
      <c r="E1964" s="66">
        <f t="shared" si="33"/>
        <v>4</v>
      </c>
      <c r="F1964" s="66">
        <f t="shared" si="34"/>
        <v>2025</v>
      </c>
      <c r="G1964" s="67">
        <f t="shared" si="35"/>
        <v>45748</v>
      </c>
      <c r="H1964" s="26" t="s">
        <v>362</v>
      </c>
      <c r="I1964" s="66" t="s">
        <v>329</v>
      </c>
      <c r="J1964" s="69"/>
      <c r="K1964" s="69"/>
      <c r="L1964" s="69" t="s">
        <v>666</v>
      </c>
      <c r="M1964" s="69" t="s">
        <v>28</v>
      </c>
      <c r="N1964" s="71">
        <v>0</v>
      </c>
      <c r="O1964" s="74">
        <v>315.33999999999997</v>
      </c>
      <c r="P1964" s="175">
        <f t="shared" si="36"/>
        <v>200097.68000000023</v>
      </c>
    </row>
    <row r="1965" spans="1:16" ht="14.25" hidden="1" customHeight="1" outlineLevel="1">
      <c r="A1965" s="64" t="s">
        <v>122</v>
      </c>
      <c r="B1965" s="163" t="s">
        <v>1342</v>
      </c>
      <c r="C1965" s="174" t="s">
        <v>647</v>
      </c>
      <c r="D1965" s="68">
        <v>45761</v>
      </c>
      <c r="E1965" s="66">
        <f t="shared" si="33"/>
        <v>4</v>
      </c>
      <c r="F1965" s="66">
        <f t="shared" si="34"/>
        <v>2025</v>
      </c>
      <c r="G1965" s="67">
        <f t="shared" si="35"/>
        <v>45748</v>
      </c>
      <c r="H1965" s="26" t="s">
        <v>475</v>
      </c>
      <c r="I1965" s="66" t="s">
        <v>1350</v>
      </c>
      <c r="J1965" s="69">
        <v>392173</v>
      </c>
      <c r="K1965" s="69"/>
      <c r="L1965" s="69" t="s">
        <v>666</v>
      </c>
      <c r="M1965" s="69" t="s">
        <v>28</v>
      </c>
      <c r="N1965" s="71">
        <v>0</v>
      </c>
      <c r="O1965" s="74">
        <v>119</v>
      </c>
      <c r="P1965" s="175">
        <f t="shared" si="36"/>
        <v>199978.68000000023</v>
      </c>
    </row>
    <row r="1966" spans="1:16" ht="14.25" hidden="1" customHeight="1" outlineLevel="1">
      <c r="A1966" s="64" t="s">
        <v>122</v>
      </c>
      <c r="B1966" s="163" t="s">
        <v>1342</v>
      </c>
      <c r="C1966" s="174" t="s">
        <v>647</v>
      </c>
      <c r="D1966" s="68">
        <v>45761</v>
      </c>
      <c r="E1966" s="66">
        <f t="shared" si="33"/>
        <v>4</v>
      </c>
      <c r="F1966" s="66">
        <f t="shared" si="34"/>
        <v>2025</v>
      </c>
      <c r="G1966" s="67">
        <f t="shared" si="35"/>
        <v>45748</v>
      </c>
      <c r="H1966" s="26" t="s">
        <v>475</v>
      </c>
      <c r="I1966" s="66" t="s">
        <v>1350</v>
      </c>
      <c r="J1966" s="69">
        <v>392420</v>
      </c>
      <c r="K1966" s="69"/>
      <c r="L1966" s="69" t="s">
        <v>666</v>
      </c>
      <c r="M1966" s="69" t="s">
        <v>28</v>
      </c>
      <c r="N1966" s="71">
        <v>0</v>
      </c>
      <c r="O1966" s="74">
        <v>433.56</v>
      </c>
      <c r="P1966" s="175">
        <f t="shared" si="36"/>
        <v>199545.12000000023</v>
      </c>
    </row>
    <row r="1967" spans="1:16" ht="14.25" hidden="1" customHeight="1" outlineLevel="1">
      <c r="A1967" s="64" t="s">
        <v>122</v>
      </c>
      <c r="B1967" s="163" t="s">
        <v>1342</v>
      </c>
      <c r="C1967" s="174" t="s">
        <v>647</v>
      </c>
      <c r="D1967" s="68">
        <v>45761</v>
      </c>
      <c r="E1967" s="66">
        <f t="shared" si="33"/>
        <v>4</v>
      </c>
      <c r="F1967" s="66">
        <f t="shared" si="34"/>
        <v>2025</v>
      </c>
      <c r="G1967" s="67">
        <f t="shared" si="35"/>
        <v>45748</v>
      </c>
      <c r="H1967" s="26" t="s">
        <v>475</v>
      </c>
      <c r="I1967" s="66" t="s">
        <v>1350</v>
      </c>
      <c r="J1967" s="69">
        <v>392421</v>
      </c>
      <c r="K1967" s="69"/>
      <c r="L1967" s="69" t="s">
        <v>666</v>
      </c>
      <c r="M1967" s="69" t="s">
        <v>28</v>
      </c>
      <c r="N1967" s="71">
        <v>0</v>
      </c>
      <c r="O1967" s="74">
        <v>329.62</v>
      </c>
      <c r="P1967" s="175">
        <f t="shared" si="36"/>
        <v>199215.50000000023</v>
      </c>
    </row>
    <row r="1968" spans="1:16" ht="14.25" hidden="1" customHeight="1" outlineLevel="1">
      <c r="A1968" s="64" t="s">
        <v>122</v>
      </c>
      <c r="B1968" s="163" t="s">
        <v>1342</v>
      </c>
      <c r="C1968" s="174" t="s">
        <v>647</v>
      </c>
      <c r="D1968" s="68">
        <v>45762</v>
      </c>
      <c r="E1968" s="66">
        <f t="shared" si="33"/>
        <v>4</v>
      </c>
      <c r="F1968" s="66">
        <f t="shared" si="34"/>
        <v>2025</v>
      </c>
      <c r="G1968" s="67">
        <f t="shared" si="35"/>
        <v>45748</v>
      </c>
      <c r="H1968" s="26" t="s">
        <v>165</v>
      </c>
      <c r="I1968" s="66" t="s">
        <v>139</v>
      </c>
      <c r="J1968" s="69"/>
      <c r="K1968" s="69"/>
      <c r="L1968" s="69" t="s">
        <v>664</v>
      </c>
      <c r="M1968" s="69" t="s">
        <v>604</v>
      </c>
      <c r="N1968" s="71">
        <v>0.03</v>
      </c>
      <c r="O1968" s="74">
        <v>0</v>
      </c>
      <c r="P1968" s="175">
        <f t="shared" si="36"/>
        <v>199215.53000000023</v>
      </c>
    </row>
    <row r="1969" spans="1:16" ht="14.25" hidden="1" customHeight="1" outlineLevel="1">
      <c r="A1969" s="64" t="s">
        <v>122</v>
      </c>
      <c r="B1969" s="163" t="s">
        <v>1342</v>
      </c>
      <c r="C1969" s="174" t="s">
        <v>647</v>
      </c>
      <c r="D1969" s="68">
        <v>45762</v>
      </c>
      <c r="E1969" s="66">
        <f t="shared" si="33"/>
        <v>4</v>
      </c>
      <c r="F1969" s="66">
        <f t="shared" si="34"/>
        <v>2025</v>
      </c>
      <c r="G1969" s="67">
        <f t="shared" si="35"/>
        <v>45748</v>
      </c>
      <c r="H1969" s="26" t="s">
        <v>165</v>
      </c>
      <c r="I1969" s="66" t="s">
        <v>139</v>
      </c>
      <c r="J1969" s="69"/>
      <c r="K1969" s="69"/>
      <c r="L1969" s="69" t="s">
        <v>664</v>
      </c>
      <c r="M1969" s="69" t="s">
        <v>604</v>
      </c>
      <c r="N1969" s="71">
        <v>0.6</v>
      </c>
      <c r="O1969" s="74">
        <v>0</v>
      </c>
      <c r="P1969" s="175">
        <f t="shared" si="36"/>
        <v>199216.13000000024</v>
      </c>
    </row>
    <row r="1970" spans="1:16" ht="14.25" hidden="1" customHeight="1" outlineLevel="1">
      <c r="A1970" s="64" t="s">
        <v>122</v>
      </c>
      <c r="B1970" s="163" t="s">
        <v>1342</v>
      </c>
      <c r="C1970" s="174" t="s">
        <v>647</v>
      </c>
      <c r="D1970" s="68">
        <v>45762</v>
      </c>
      <c r="E1970" s="66">
        <f t="shared" si="33"/>
        <v>4</v>
      </c>
      <c r="F1970" s="66">
        <f t="shared" si="34"/>
        <v>2025</v>
      </c>
      <c r="G1970" s="67">
        <f t="shared" si="35"/>
        <v>45748</v>
      </c>
      <c r="H1970" s="26" t="s">
        <v>102</v>
      </c>
      <c r="I1970" s="66" t="s">
        <v>167</v>
      </c>
      <c r="J1970" s="69"/>
      <c r="K1970" s="69"/>
      <c r="L1970" s="69" t="s">
        <v>666</v>
      </c>
      <c r="M1970" s="69" t="s">
        <v>28</v>
      </c>
      <c r="N1970" s="71">
        <v>0</v>
      </c>
      <c r="O1970" s="74">
        <v>171.7</v>
      </c>
      <c r="P1970" s="175">
        <f t="shared" si="36"/>
        <v>199044.43000000023</v>
      </c>
    </row>
    <row r="1971" spans="1:16" ht="14.25" hidden="1" customHeight="1" outlineLevel="1">
      <c r="A1971" s="64" t="s">
        <v>122</v>
      </c>
      <c r="B1971" s="163" t="s">
        <v>1342</v>
      </c>
      <c r="C1971" s="174" t="s">
        <v>647</v>
      </c>
      <c r="D1971" s="68">
        <v>45762</v>
      </c>
      <c r="E1971" s="66">
        <f t="shared" si="33"/>
        <v>4</v>
      </c>
      <c r="F1971" s="66">
        <f t="shared" si="34"/>
        <v>2025</v>
      </c>
      <c r="G1971" s="67">
        <f t="shared" si="35"/>
        <v>45748</v>
      </c>
      <c r="H1971" s="26" t="s">
        <v>40</v>
      </c>
      <c r="I1971" s="66" t="s">
        <v>732</v>
      </c>
      <c r="J1971" s="69"/>
      <c r="K1971" s="69"/>
      <c r="L1971" s="69" t="s">
        <v>666</v>
      </c>
      <c r="M1971" s="69" t="s">
        <v>28</v>
      </c>
      <c r="N1971" s="71">
        <v>0</v>
      </c>
      <c r="O1971" s="74">
        <v>6467.85</v>
      </c>
      <c r="P1971" s="175">
        <f t="shared" si="36"/>
        <v>192576.58000000022</v>
      </c>
    </row>
    <row r="1972" spans="1:16" ht="14.25" hidden="1" customHeight="1" outlineLevel="1">
      <c r="A1972" s="64" t="s">
        <v>122</v>
      </c>
      <c r="B1972" s="163" t="s">
        <v>1342</v>
      </c>
      <c r="C1972" s="174" t="s">
        <v>647</v>
      </c>
      <c r="D1972" s="68">
        <v>45762</v>
      </c>
      <c r="E1972" s="66">
        <f t="shared" si="33"/>
        <v>4</v>
      </c>
      <c r="F1972" s="66">
        <f t="shared" si="34"/>
        <v>2025</v>
      </c>
      <c r="G1972" s="67">
        <f t="shared" si="35"/>
        <v>45748</v>
      </c>
      <c r="H1972" s="26" t="s">
        <v>37</v>
      </c>
      <c r="I1972" s="66" t="s">
        <v>734</v>
      </c>
      <c r="J1972" s="69"/>
      <c r="K1972" s="69"/>
      <c r="L1972" s="69" t="s">
        <v>666</v>
      </c>
      <c r="M1972" s="69" t="s">
        <v>28</v>
      </c>
      <c r="N1972" s="71">
        <v>0</v>
      </c>
      <c r="O1972" s="74">
        <v>4291.9799999999996</v>
      </c>
      <c r="P1972" s="175">
        <f t="shared" si="36"/>
        <v>188284.60000000021</v>
      </c>
    </row>
    <row r="1973" spans="1:16" ht="14.25" hidden="1" customHeight="1" outlineLevel="1">
      <c r="A1973" s="64" t="s">
        <v>122</v>
      </c>
      <c r="B1973" s="163" t="s">
        <v>1342</v>
      </c>
      <c r="C1973" s="174" t="s">
        <v>647</v>
      </c>
      <c r="D1973" s="68">
        <v>45762</v>
      </c>
      <c r="E1973" s="66">
        <f t="shared" si="33"/>
        <v>4</v>
      </c>
      <c r="F1973" s="66">
        <f t="shared" si="34"/>
        <v>2025</v>
      </c>
      <c r="G1973" s="67">
        <f t="shared" si="35"/>
        <v>45748</v>
      </c>
      <c r="H1973" s="26" t="s">
        <v>44</v>
      </c>
      <c r="I1973" s="66" t="s">
        <v>733</v>
      </c>
      <c r="J1973" s="69"/>
      <c r="K1973" s="69"/>
      <c r="L1973" s="69" t="s">
        <v>666</v>
      </c>
      <c r="M1973" s="69" t="s">
        <v>28</v>
      </c>
      <c r="N1973" s="71">
        <v>0</v>
      </c>
      <c r="O1973" s="74">
        <v>184.05</v>
      </c>
      <c r="P1973" s="175">
        <f t="shared" si="36"/>
        <v>188100.55000000022</v>
      </c>
    </row>
    <row r="1974" spans="1:16" ht="14.25" hidden="1" customHeight="1" outlineLevel="1">
      <c r="A1974" s="64" t="s">
        <v>122</v>
      </c>
      <c r="B1974" s="163" t="s">
        <v>1342</v>
      </c>
      <c r="C1974" s="174" t="s">
        <v>647</v>
      </c>
      <c r="D1974" s="68">
        <v>45762</v>
      </c>
      <c r="E1974" s="66">
        <f t="shared" si="33"/>
        <v>4</v>
      </c>
      <c r="F1974" s="66">
        <f t="shared" si="34"/>
        <v>2025</v>
      </c>
      <c r="G1974" s="67">
        <f t="shared" si="35"/>
        <v>45748</v>
      </c>
      <c r="H1974" s="26" t="s">
        <v>63</v>
      </c>
      <c r="I1974" s="66" t="s">
        <v>1442</v>
      </c>
      <c r="J1974" s="69"/>
      <c r="K1974" s="69"/>
      <c r="L1974" s="69" t="s">
        <v>666</v>
      </c>
      <c r="M1974" s="69" t="s">
        <v>28</v>
      </c>
      <c r="N1974" s="71">
        <v>0</v>
      </c>
      <c r="O1974" s="74">
        <v>257.04000000000002</v>
      </c>
      <c r="P1974" s="175">
        <f t="shared" si="36"/>
        <v>187843.51000000021</v>
      </c>
    </row>
    <row r="1975" spans="1:16" ht="14.25" hidden="1" customHeight="1" outlineLevel="1">
      <c r="A1975" s="64" t="s">
        <v>122</v>
      </c>
      <c r="B1975" s="163" t="s">
        <v>1342</v>
      </c>
      <c r="C1975" s="174" t="s">
        <v>647</v>
      </c>
      <c r="D1975" s="68">
        <v>45763</v>
      </c>
      <c r="E1975" s="66">
        <f t="shared" si="33"/>
        <v>4</v>
      </c>
      <c r="F1975" s="66">
        <f t="shared" si="34"/>
        <v>2025</v>
      </c>
      <c r="G1975" s="67">
        <f t="shared" si="35"/>
        <v>45748</v>
      </c>
      <c r="H1975" s="26" t="s">
        <v>175</v>
      </c>
      <c r="I1975" s="66" t="s">
        <v>1443</v>
      </c>
      <c r="J1975" s="69"/>
      <c r="K1975" s="69"/>
      <c r="L1975" s="69" t="s">
        <v>664</v>
      </c>
      <c r="M1975" s="69" t="s">
        <v>604</v>
      </c>
      <c r="N1975" s="71">
        <v>394.8</v>
      </c>
      <c r="O1975" s="74">
        <v>0</v>
      </c>
      <c r="P1975" s="175">
        <f t="shared" si="36"/>
        <v>188238.3100000002</v>
      </c>
    </row>
    <row r="1976" spans="1:16" ht="14.25" hidden="1" customHeight="1" outlineLevel="1">
      <c r="A1976" s="64" t="s">
        <v>122</v>
      </c>
      <c r="B1976" s="163" t="s">
        <v>1342</v>
      </c>
      <c r="C1976" s="174" t="s">
        <v>647</v>
      </c>
      <c r="D1976" s="68">
        <v>45763</v>
      </c>
      <c r="E1976" s="66">
        <f t="shared" si="33"/>
        <v>4</v>
      </c>
      <c r="F1976" s="66">
        <f t="shared" si="34"/>
        <v>2025</v>
      </c>
      <c r="G1976" s="67">
        <f t="shared" si="35"/>
        <v>45748</v>
      </c>
      <c r="H1976" s="26" t="s">
        <v>175</v>
      </c>
      <c r="I1976" s="66" t="s">
        <v>1443</v>
      </c>
      <c r="J1976" s="69"/>
      <c r="K1976" s="69"/>
      <c r="L1976" s="69" t="s">
        <v>664</v>
      </c>
      <c r="M1976" s="69" t="s">
        <v>604</v>
      </c>
      <c r="N1976" s="71">
        <v>88</v>
      </c>
      <c r="O1976" s="74">
        <v>0</v>
      </c>
      <c r="P1976" s="175">
        <f t="shared" si="36"/>
        <v>188326.3100000002</v>
      </c>
    </row>
    <row r="1977" spans="1:16" ht="14.25" hidden="1" customHeight="1" outlineLevel="1">
      <c r="A1977" s="64" t="s">
        <v>122</v>
      </c>
      <c r="B1977" s="163" t="s">
        <v>1342</v>
      </c>
      <c r="C1977" s="174" t="s">
        <v>647</v>
      </c>
      <c r="D1977" s="68">
        <v>45763</v>
      </c>
      <c r="E1977" s="66">
        <f t="shared" si="33"/>
        <v>4</v>
      </c>
      <c r="F1977" s="66">
        <f t="shared" si="34"/>
        <v>2025</v>
      </c>
      <c r="G1977" s="67">
        <f t="shared" si="35"/>
        <v>45748</v>
      </c>
      <c r="H1977" s="26" t="s">
        <v>175</v>
      </c>
      <c r="I1977" s="66" t="s">
        <v>1443</v>
      </c>
      <c r="J1977" s="69"/>
      <c r="K1977" s="69"/>
      <c r="L1977" s="69" t="s">
        <v>664</v>
      </c>
      <c r="M1977" s="69" t="s">
        <v>604</v>
      </c>
      <c r="N1977" s="71">
        <v>29.02</v>
      </c>
      <c r="O1977" s="74">
        <v>0</v>
      </c>
      <c r="P1977" s="175">
        <f t="shared" si="36"/>
        <v>188355.33000000019</v>
      </c>
    </row>
    <row r="1978" spans="1:16" ht="14.25" hidden="1" customHeight="1" outlineLevel="1">
      <c r="A1978" s="64" t="s">
        <v>122</v>
      </c>
      <c r="B1978" s="163" t="s">
        <v>1342</v>
      </c>
      <c r="C1978" s="174" t="s">
        <v>647</v>
      </c>
      <c r="D1978" s="68">
        <v>45763</v>
      </c>
      <c r="E1978" s="66">
        <f t="shared" si="33"/>
        <v>4</v>
      </c>
      <c r="F1978" s="66">
        <f t="shared" si="34"/>
        <v>2025</v>
      </c>
      <c r="G1978" s="67">
        <f t="shared" si="35"/>
        <v>45748</v>
      </c>
      <c r="H1978" s="26" t="s">
        <v>175</v>
      </c>
      <c r="I1978" s="66" t="s">
        <v>1443</v>
      </c>
      <c r="J1978" s="69"/>
      <c r="K1978" s="69"/>
      <c r="L1978" s="69" t="s">
        <v>664</v>
      </c>
      <c r="M1978" s="69" t="s">
        <v>604</v>
      </c>
      <c r="N1978" s="71">
        <v>193.99</v>
      </c>
      <c r="O1978" s="74">
        <v>0</v>
      </c>
      <c r="P1978" s="175">
        <f t="shared" si="36"/>
        <v>188549.32000000018</v>
      </c>
    </row>
    <row r="1979" spans="1:16" ht="14.25" hidden="1" customHeight="1" outlineLevel="1">
      <c r="A1979" s="64" t="s">
        <v>122</v>
      </c>
      <c r="B1979" s="163" t="s">
        <v>1342</v>
      </c>
      <c r="C1979" s="174" t="s">
        <v>647</v>
      </c>
      <c r="D1979" s="68">
        <v>45763</v>
      </c>
      <c r="E1979" s="66">
        <f t="shared" si="33"/>
        <v>4</v>
      </c>
      <c r="F1979" s="66">
        <f t="shared" si="34"/>
        <v>2025</v>
      </c>
      <c r="G1979" s="67">
        <f t="shared" si="35"/>
        <v>45748</v>
      </c>
      <c r="H1979" s="26" t="s">
        <v>175</v>
      </c>
      <c r="I1979" s="66" t="s">
        <v>1443</v>
      </c>
      <c r="J1979" s="69"/>
      <c r="K1979" s="69"/>
      <c r="L1979" s="69" t="s">
        <v>664</v>
      </c>
      <c r="M1979" s="69" t="s">
        <v>604</v>
      </c>
      <c r="N1979" s="71">
        <v>398.84</v>
      </c>
      <c r="O1979" s="74">
        <v>0</v>
      </c>
      <c r="P1979" s="175">
        <f t="shared" si="36"/>
        <v>188948.16000000018</v>
      </c>
    </row>
    <row r="1980" spans="1:16" ht="14.25" hidden="1" customHeight="1" outlineLevel="1">
      <c r="A1980" s="64" t="s">
        <v>122</v>
      </c>
      <c r="B1980" s="163" t="s">
        <v>1342</v>
      </c>
      <c r="C1980" s="174" t="s">
        <v>647</v>
      </c>
      <c r="D1980" s="68">
        <v>45764</v>
      </c>
      <c r="E1980" s="66">
        <f t="shared" si="33"/>
        <v>4</v>
      </c>
      <c r="F1980" s="66">
        <f t="shared" si="34"/>
        <v>2025</v>
      </c>
      <c r="G1980" s="67">
        <f t="shared" si="35"/>
        <v>45748</v>
      </c>
      <c r="H1980" s="26" t="s">
        <v>102</v>
      </c>
      <c r="I1980" s="66" t="s">
        <v>129</v>
      </c>
      <c r="J1980" s="69"/>
      <c r="K1980" s="69"/>
      <c r="L1980" s="69" t="s">
        <v>666</v>
      </c>
      <c r="M1980" s="69" t="s">
        <v>28</v>
      </c>
      <c r="N1980" s="71">
        <v>0</v>
      </c>
      <c r="O1980" s="74">
        <v>3.59</v>
      </c>
      <c r="P1980" s="175">
        <f t="shared" si="36"/>
        <v>188944.57000000018</v>
      </c>
    </row>
    <row r="1981" spans="1:16" ht="14.25" hidden="1" customHeight="1" outlineLevel="1">
      <c r="A1981" s="64" t="s">
        <v>122</v>
      </c>
      <c r="B1981" s="163" t="s">
        <v>1342</v>
      </c>
      <c r="C1981" s="174" t="s">
        <v>647</v>
      </c>
      <c r="D1981" s="68">
        <v>45769</v>
      </c>
      <c r="E1981" s="66">
        <f t="shared" si="33"/>
        <v>4</v>
      </c>
      <c r="F1981" s="66">
        <f t="shared" si="34"/>
        <v>2025</v>
      </c>
      <c r="G1981" s="67">
        <f t="shared" si="35"/>
        <v>45748</v>
      </c>
      <c r="H1981" s="26" t="s">
        <v>165</v>
      </c>
      <c r="I1981" s="66" t="s">
        <v>139</v>
      </c>
      <c r="J1981" s="69"/>
      <c r="K1981" s="69"/>
      <c r="L1981" s="69" t="s">
        <v>664</v>
      </c>
      <c r="M1981" s="69" t="s">
        <v>604</v>
      </c>
      <c r="N1981" s="71">
        <v>0.01</v>
      </c>
      <c r="O1981" s="74">
        <v>0</v>
      </c>
      <c r="P1981" s="175">
        <f t="shared" si="36"/>
        <v>188944.58000000019</v>
      </c>
    </row>
    <row r="1982" spans="1:16" ht="14.25" hidden="1" customHeight="1" outlineLevel="1">
      <c r="A1982" s="64" t="s">
        <v>122</v>
      </c>
      <c r="B1982" s="163" t="s">
        <v>1342</v>
      </c>
      <c r="C1982" s="174" t="s">
        <v>647</v>
      </c>
      <c r="D1982" s="68">
        <v>45769</v>
      </c>
      <c r="E1982" s="66">
        <f t="shared" si="33"/>
        <v>4</v>
      </c>
      <c r="F1982" s="66">
        <f t="shared" si="34"/>
        <v>2025</v>
      </c>
      <c r="G1982" s="67">
        <f t="shared" si="35"/>
        <v>45748</v>
      </c>
      <c r="H1982" s="26" t="s">
        <v>63</v>
      </c>
      <c r="I1982" s="66" t="s">
        <v>1444</v>
      </c>
      <c r="J1982" s="69"/>
      <c r="K1982" s="69"/>
      <c r="L1982" s="69" t="s">
        <v>666</v>
      </c>
      <c r="M1982" s="69" t="s">
        <v>28</v>
      </c>
      <c r="N1982" s="71">
        <v>0</v>
      </c>
      <c r="O1982" s="74">
        <v>110.92</v>
      </c>
      <c r="P1982" s="175">
        <f t="shared" si="36"/>
        <v>188833.66000000018</v>
      </c>
    </row>
    <row r="1983" spans="1:16" ht="14.25" hidden="1" customHeight="1" outlineLevel="1">
      <c r="A1983" s="64" t="s">
        <v>122</v>
      </c>
      <c r="B1983" s="163" t="s">
        <v>1342</v>
      </c>
      <c r="C1983" s="174" t="s">
        <v>647</v>
      </c>
      <c r="D1983" s="68">
        <v>45770</v>
      </c>
      <c r="E1983" s="66">
        <f t="shared" si="33"/>
        <v>4</v>
      </c>
      <c r="F1983" s="66">
        <f t="shared" si="34"/>
        <v>2025</v>
      </c>
      <c r="G1983" s="67">
        <f t="shared" si="35"/>
        <v>45748</v>
      </c>
      <c r="H1983" s="26" t="s">
        <v>165</v>
      </c>
      <c r="I1983" s="66" t="s">
        <v>139</v>
      </c>
      <c r="J1983" s="69"/>
      <c r="K1983" s="69"/>
      <c r="L1983" s="69" t="s">
        <v>664</v>
      </c>
      <c r="M1983" s="69" t="s">
        <v>604</v>
      </c>
      <c r="N1983" s="71">
        <v>7.5</v>
      </c>
      <c r="O1983" s="74">
        <v>0</v>
      </c>
      <c r="P1983" s="175">
        <f t="shared" si="36"/>
        <v>188841.16000000018</v>
      </c>
    </row>
    <row r="1984" spans="1:16" ht="14.25" hidden="1" customHeight="1" outlineLevel="1">
      <c r="A1984" s="64" t="s">
        <v>122</v>
      </c>
      <c r="B1984" s="163" t="s">
        <v>1342</v>
      </c>
      <c r="C1984" s="174" t="s">
        <v>647</v>
      </c>
      <c r="D1984" s="68">
        <v>45770</v>
      </c>
      <c r="E1984" s="66">
        <f t="shared" si="33"/>
        <v>4</v>
      </c>
      <c r="F1984" s="66">
        <f t="shared" si="34"/>
        <v>2025</v>
      </c>
      <c r="G1984" s="67">
        <f t="shared" si="35"/>
        <v>45748</v>
      </c>
      <c r="H1984" s="26" t="s">
        <v>33</v>
      </c>
      <c r="I1984" s="66" t="s">
        <v>166</v>
      </c>
      <c r="J1984" s="69"/>
      <c r="K1984" s="69"/>
      <c r="L1984" s="69" t="s">
        <v>666</v>
      </c>
      <c r="M1984" s="69" t="s">
        <v>28</v>
      </c>
      <c r="N1984" s="71">
        <v>0</v>
      </c>
      <c r="O1984" s="74">
        <v>584.08000000000004</v>
      </c>
      <c r="P1984" s="175">
        <f t="shared" si="36"/>
        <v>188257.08000000019</v>
      </c>
    </row>
    <row r="1985" spans="1:16" ht="14.25" hidden="1" customHeight="1" outlineLevel="1">
      <c r="A1985" s="64" t="s">
        <v>122</v>
      </c>
      <c r="B1985" s="163" t="s">
        <v>1342</v>
      </c>
      <c r="C1985" s="174" t="s">
        <v>647</v>
      </c>
      <c r="D1985" s="68">
        <v>45770</v>
      </c>
      <c r="E1985" s="66">
        <f t="shared" si="33"/>
        <v>4</v>
      </c>
      <c r="F1985" s="66">
        <f t="shared" si="34"/>
        <v>2025</v>
      </c>
      <c r="G1985" s="67">
        <f t="shared" si="35"/>
        <v>45748</v>
      </c>
      <c r="H1985" s="26" t="s">
        <v>475</v>
      </c>
      <c r="I1985" s="66" t="s">
        <v>1445</v>
      </c>
      <c r="J1985" s="69"/>
      <c r="K1985" s="69"/>
      <c r="L1985" s="69" t="s">
        <v>666</v>
      </c>
      <c r="M1985" s="69" t="s">
        <v>28</v>
      </c>
      <c r="N1985" s="71">
        <v>0</v>
      </c>
      <c r="O1985" s="74">
        <v>809.65</v>
      </c>
      <c r="P1985" s="175">
        <f t="shared" si="36"/>
        <v>187447.4300000002</v>
      </c>
    </row>
    <row r="1986" spans="1:16" ht="14.25" hidden="1" customHeight="1" outlineLevel="1">
      <c r="A1986" s="64" t="s">
        <v>122</v>
      </c>
      <c r="B1986" s="163" t="s">
        <v>1342</v>
      </c>
      <c r="C1986" s="174" t="s">
        <v>647</v>
      </c>
      <c r="D1986" s="68">
        <v>45770</v>
      </c>
      <c r="E1986" s="66">
        <f t="shared" si="33"/>
        <v>4</v>
      </c>
      <c r="F1986" s="66">
        <f t="shared" si="34"/>
        <v>2025</v>
      </c>
      <c r="G1986" s="67">
        <f t="shared" si="35"/>
        <v>45748</v>
      </c>
      <c r="H1986" s="26" t="s">
        <v>475</v>
      </c>
      <c r="I1986" s="66" t="s">
        <v>1446</v>
      </c>
      <c r="J1986" s="69"/>
      <c r="K1986" s="69"/>
      <c r="L1986" s="69" t="s">
        <v>666</v>
      </c>
      <c r="M1986" s="69" t="s">
        <v>28</v>
      </c>
      <c r="N1986" s="71">
        <v>0</v>
      </c>
      <c r="O1986" s="74">
        <v>699.98</v>
      </c>
      <c r="P1986" s="175">
        <f t="shared" si="36"/>
        <v>186747.45000000019</v>
      </c>
    </row>
    <row r="1987" spans="1:16" ht="14.25" hidden="1" customHeight="1" outlineLevel="1">
      <c r="A1987" s="64" t="s">
        <v>122</v>
      </c>
      <c r="B1987" s="163" t="s">
        <v>1342</v>
      </c>
      <c r="C1987" s="174" t="s">
        <v>647</v>
      </c>
      <c r="D1987" s="68">
        <v>45770</v>
      </c>
      <c r="E1987" s="66">
        <f t="shared" si="33"/>
        <v>4</v>
      </c>
      <c r="F1987" s="66">
        <f t="shared" si="34"/>
        <v>2025</v>
      </c>
      <c r="G1987" s="67">
        <f t="shared" si="35"/>
        <v>45748</v>
      </c>
      <c r="H1987" s="26" t="s">
        <v>475</v>
      </c>
      <c r="I1987" s="66" t="s">
        <v>1350</v>
      </c>
      <c r="J1987" s="69">
        <v>392676</v>
      </c>
      <c r="K1987" s="69"/>
      <c r="L1987" s="69" t="s">
        <v>666</v>
      </c>
      <c r="M1987" s="69" t="s">
        <v>28</v>
      </c>
      <c r="N1987" s="71">
        <v>0</v>
      </c>
      <c r="O1987" s="74">
        <v>2117.65</v>
      </c>
      <c r="P1987" s="175">
        <f t="shared" si="36"/>
        <v>184629.80000000019</v>
      </c>
    </row>
    <row r="1988" spans="1:16" ht="14.25" hidden="1" customHeight="1" outlineLevel="1">
      <c r="A1988" s="64" t="s">
        <v>122</v>
      </c>
      <c r="B1988" s="163" t="s">
        <v>1342</v>
      </c>
      <c r="C1988" s="174" t="s">
        <v>647</v>
      </c>
      <c r="D1988" s="68">
        <v>45770</v>
      </c>
      <c r="E1988" s="66">
        <f t="shared" si="33"/>
        <v>4</v>
      </c>
      <c r="F1988" s="66">
        <f t="shared" si="34"/>
        <v>2025</v>
      </c>
      <c r="G1988" s="67">
        <f t="shared" si="35"/>
        <v>45748</v>
      </c>
      <c r="H1988" s="26" t="s">
        <v>475</v>
      </c>
      <c r="I1988" s="66" t="s">
        <v>1447</v>
      </c>
      <c r="J1988" s="69"/>
      <c r="K1988" s="69"/>
      <c r="L1988" s="69" t="s">
        <v>666</v>
      </c>
      <c r="M1988" s="69" t="s">
        <v>28</v>
      </c>
      <c r="N1988" s="71">
        <v>0</v>
      </c>
      <c r="O1988" s="74">
        <v>91.74</v>
      </c>
      <c r="P1988" s="175">
        <f t="shared" si="36"/>
        <v>184538.0600000002</v>
      </c>
    </row>
    <row r="1989" spans="1:16" ht="14.25" hidden="1" customHeight="1" outlineLevel="1">
      <c r="A1989" s="64" t="s">
        <v>122</v>
      </c>
      <c r="B1989" s="163" t="s">
        <v>1342</v>
      </c>
      <c r="C1989" s="174" t="s">
        <v>647</v>
      </c>
      <c r="D1989" s="68">
        <v>45770</v>
      </c>
      <c r="E1989" s="66">
        <f t="shared" si="33"/>
        <v>4</v>
      </c>
      <c r="F1989" s="66">
        <f t="shared" si="34"/>
        <v>2025</v>
      </c>
      <c r="G1989" s="67">
        <f t="shared" si="35"/>
        <v>45748</v>
      </c>
      <c r="H1989" s="26" t="s">
        <v>147</v>
      </c>
      <c r="I1989" s="66" t="s">
        <v>1448</v>
      </c>
      <c r="J1989" s="69"/>
      <c r="K1989" s="69"/>
      <c r="L1989" s="69" t="s">
        <v>666</v>
      </c>
      <c r="M1989" s="69" t="s">
        <v>28</v>
      </c>
      <c r="N1989" s="71">
        <v>0</v>
      </c>
      <c r="O1989" s="74">
        <v>153.9</v>
      </c>
      <c r="P1989" s="175">
        <f t="shared" si="36"/>
        <v>184384.16000000021</v>
      </c>
    </row>
    <row r="1990" spans="1:16" ht="14.25" hidden="1" customHeight="1" outlineLevel="1">
      <c r="A1990" s="64" t="s">
        <v>122</v>
      </c>
      <c r="B1990" s="163" t="s">
        <v>1342</v>
      </c>
      <c r="C1990" s="174" t="s">
        <v>647</v>
      </c>
      <c r="D1990" s="68">
        <v>45770</v>
      </c>
      <c r="E1990" s="66">
        <f t="shared" si="33"/>
        <v>4</v>
      </c>
      <c r="F1990" s="66">
        <f t="shared" si="34"/>
        <v>2025</v>
      </c>
      <c r="G1990" s="67">
        <f t="shared" si="35"/>
        <v>45748</v>
      </c>
      <c r="H1990" s="26" t="s">
        <v>281</v>
      </c>
      <c r="I1990" s="66" t="s">
        <v>1449</v>
      </c>
      <c r="J1990" s="69"/>
      <c r="K1990" s="69"/>
      <c r="L1990" s="69" t="s">
        <v>666</v>
      </c>
      <c r="M1990" s="69" t="s">
        <v>28</v>
      </c>
      <c r="N1990" s="71">
        <v>0</v>
      </c>
      <c r="O1990" s="74">
        <v>153.69</v>
      </c>
      <c r="P1990" s="175">
        <f t="shared" si="36"/>
        <v>184230.4700000002</v>
      </c>
    </row>
    <row r="1991" spans="1:16" ht="14.25" hidden="1" customHeight="1" outlineLevel="1">
      <c r="A1991" s="64" t="s">
        <v>122</v>
      </c>
      <c r="B1991" s="163" t="s">
        <v>1342</v>
      </c>
      <c r="C1991" s="174" t="s">
        <v>647</v>
      </c>
      <c r="D1991" s="68">
        <v>45770</v>
      </c>
      <c r="E1991" s="66">
        <f t="shared" si="33"/>
        <v>4</v>
      </c>
      <c r="F1991" s="66">
        <f t="shared" si="34"/>
        <v>2025</v>
      </c>
      <c r="G1991" s="67">
        <f t="shared" si="35"/>
        <v>45748</v>
      </c>
      <c r="H1991" s="26" t="s">
        <v>475</v>
      </c>
      <c r="I1991" s="66" t="s">
        <v>1450</v>
      </c>
      <c r="J1991" s="69"/>
      <c r="K1991" s="69"/>
      <c r="L1991" s="69" t="s">
        <v>666</v>
      </c>
      <c r="M1991" s="69" t="s">
        <v>28</v>
      </c>
      <c r="N1991" s="71">
        <v>0</v>
      </c>
      <c r="O1991" s="74">
        <v>3662.78</v>
      </c>
      <c r="P1991" s="175">
        <f t="shared" si="36"/>
        <v>180567.69000000021</v>
      </c>
    </row>
    <row r="1992" spans="1:16" ht="14.25" hidden="1" customHeight="1" outlineLevel="1">
      <c r="A1992" s="64" t="s">
        <v>122</v>
      </c>
      <c r="B1992" s="163" t="s">
        <v>1342</v>
      </c>
      <c r="C1992" s="174" t="s">
        <v>647</v>
      </c>
      <c r="D1992" s="68">
        <v>45770</v>
      </c>
      <c r="E1992" s="66">
        <f t="shared" si="33"/>
        <v>4</v>
      </c>
      <c r="F1992" s="66">
        <f t="shared" si="34"/>
        <v>2025</v>
      </c>
      <c r="G1992" s="67">
        <f t="shared" si="35"/>
        <v>45748</v>
      </c>
      <c r="H1992" s="26" t="s">
        <v>63</v>
      </c>
      <c r="I1992" s="66" t="s">
        <v>765</v>
      </c>
      <c r="J1992" s="69"/>
      <c r="K1992" s="69"/>
      <c r="L1992" s="69" t="s">
        <v>666</v>
      </c>
      <c r="M1992" s="69" t="s">
        <v>28</v>
      </c>
      <c r="N1992" s="71">
        <v>0</v>
      </c>
      <c r="O1992" s="74">
        <v>183.68</v>
      </c>
      <c r="P1992" s="175">
        <f t="shared" si="36"/>
        <v>180384.01000000021</v>
      </c>
    </row>
    <row r="1993" spans="1:16" ht="14.25" hidden="1" customHeight="1" outlineLevel="1">
      <c r="A1993" s="64" t="s">
        <v>122</v>
      </c>
      <c r="B1993" s="163" t="s">
        <v>1342</v>
      </c>
      <c r="C1993" s="174" t="s">
        <v>647</v>
      </c>
      <c r="D1993" s="68">
        <v>45770</v>
      </c>
      <c r="E1993" s="66">
        <f t="shared" si="33"/>
        <v>4</v>
      </c>
      <c r="F1993" s="66">
        <f t="shared" si="34"/>
        <v>2025</v>
      </c>
      <c r="G1993" s="67">
        <f t="shared" si="35"/>
        <v>45748</v>
      </c>
      <c r="H1993" s="26" t="s">
        <v>63</v>
      </c>
      <c r="I1993" s="66" t="s">
        <v>765</v>
      </c>
      <c r="J1993" s="69"/>
      <c r="K1993" s="69"/>
      <c r="L1993" s="69" t="s">
        <v>666</v>
      </c>
      <c r="M1993" s="69" t="s">
        <v>28</v>
      </c>
      <c r="N1993" s="71">
        <v>0</v>
      </c>
      <c r="O1993" s="74">
        <v>1055.1400000000001</v>
      </c>
      <c r="P1993" s="175">
        <f t="shared" si="36"/>
        <v>179328.8700000002</v>
      </c>
    </row>
    <row r="1994" spans="1:16" ht="14.25" hidden="1" customHeight="1" outlineLevel="1">
      <c r="A1994" s="64" t="s">
        <v>122</v>
      </c>
      <c r="B1994" s="163" t="s">
        <v>1342</v>
      </c>
      <c r="C1994" s="174" t="s">
        <v>647</v>
      </c>
      <c r="D1994" s="68">
        <v>45770</v>
      </c>
      <c r="E1994" s="66">
        <f t="shared" si="33"/>
        <v>4</v>
      </c>
      <c r="F1994" s="66">
        <f t="shared" si="34"/>
        <v>2025</v>
      </c>
      <c r="G1994" s="67">
        <f t="shared" si="35"/>
        <v>45748</v>
      </c>
      <c r="H1994" s="26" t="s">
        <v>63</v>
      </c>
      <c r="I1994" s="66" t="s">
        <v>765</v>
      </c>
      <c r="J1994" s="69"/>
      <c r="K1994" s="69"/>
      <c r="L1994" s="69" t="s">
        <v>666</v>
      </c>
      <c r="M1994" s="69" t="s">
        <v>28</v>
      </c>
      <c r="N1994" s="71">
        <v>0</v>
      </c>
      <c r="O1994" s="74">
        <v>9856.9599999999991</v>
      </c>
      <c r="P1994" s="175">
        <f t="shared" si="36"/>
        <v>169471.91000000021</v>
      </c>
    </row>
    <row r="1995" spans="1:16" ht="14.25" hidden="1" customHeight="1" outlineLevel="1">
      <c r="A1995" s="64" t="s">
        <v>122</v>
      </c>
      <c r="B1995" s="163" t="s">
        <v>1342</v>
      </c>
      <c r="C1995" s="174" t="s">
        <v>647</v>
      </c>
      <c r="D1995" s="68">
        <v>45770</v>
      </c>
      <c r="E1995" s="66">
        <f t="shared" si="33"/>
        <v>4</v>
      </c>
      <c r="F1995" s="66">
        <f t="shared" si="34"/>
        <v>2025</v>
      </c>
      <c r="G1995" s="67">
        <f t="shared" si="35"/>
        <v>45748</v>
      </c>
      <c r="H1995" s="26" t="s">
        <v>63</v>
      </c>
      <c r="I1995" s="66" t="s">
        <v>765</v>
      </c>
      <c r="J1995" s="69"/>
      <c r="K1995" s="69"/>
      <c r="L1995" s="69" t="s">
        <v>666</v>
      </c>
      <c r="M1995" s="69" t="s">
        <v>28</v>
      </c>
      <c r="N1995" s="71">
        <v>0</v>
      </c>
      <c r="O1995" s="74">
        <v>1631.51</v>
      </c>
      <c r="P1995" s="175">
        <f t="shared" si="36"/>
        <v>167840.4000000002</v>
      </c>
    </row>
    <row r="1996" spans="1:16" ht="14.25" hidden="1" customHeight="1" outlineLevel="1">
      <c r="A1996" s="64" t="s">
        <v>122</v>
      </c>
      <c r="B1996" s="163" t="s">
        <v>1342</v>
      </c>
      <c r="C1996" s="174" t="s">
        <v>647</v>
      </c>
      <c r="D1996" s="68">
        <v>45770</v>
      </c>
      <c r="E1996" s="66">
        <f t="shared" si="33"/>
        <v>4</v>
      </c>
      <c r="F1996" s="66">
        <f t="shared" si="34"/>
        <v>2025</v>
      </c>
      <c r="G1996" s="67">
        <f t="shared" si="35"/>
        <v>45748</v>
      </c>
      <c r="H1996" s="26" t="s">
        <v>63</v>
      </c>
      <c r="I1996" s="66" t="s">
        <v>765</v>
      </c>
      <c r="J1996" s="69"/>
      <c r="K1996" s="69"/>
      <c r="L1996" s="69" t="s">
        <v>666</v>
      </c>
      <c r="M1996" s="69" t="s">
        <v>28</v>
      </c>
      <c r="N1996" s="71">
        <v>0</v>
      </c>
      <c r="O1996" s="74">
        <v>16967</v>
      </c>
      <c r="P1996" s="175">
        <f t="shared" si="36"/>
        <v>150873.4000000002</v>
      </c>
    </row>
    <row r="1997" spans="1:16" ht="14.25" hidden="1" customHeight="1" outlineLevel="1">
      <c r="A1997" s="64" t="s">
        <v>122</v>
      </c>
      <c r="B1997" s="163" t="s">
        <v>1342</v>
      </c>
      <c r="C1997" s="174" t="s">
        <v>647</v>
      </c>
      <c r="D1997" s="68">
        <v>45770</v>
      </c>
      <c r="E1997" s="66">
        <f t="shared" si="33"/>
        <v>4</v>
      </c>
      <c r="F1997" s="66">
        <f t="shared" si="34"/>
        <v>2025</v>
      </c>
      <c r="G1997" s="67">
        <f t="shared" si="35"/>
        <v>45748</v>
      </c>
      <c r="H1997" s="26" t="s">
        <v>63</v>
      </c>
      <c r="I1997" s="66" t="s">
        <v>765</v>
      </c>
      <c r="J1997" s="69"/>
      <c r="K1997" s="69"/>
      <c r="L1997" s="69" t="s">
        <v>666</v>
      </c>
      <c r="M1997" s="69" t="s">
        <v>28</v>
      </c>
      <c r="N1997" s="71">
        <v>0</v>
      </c>
      <c r="O1997" s="74">
        <v>6542.14</v>
      </c>
      <c r="P1997" s="175">
        <f t="shared" si="36"/>
        <v>144331.26000000018</v>
      </c>
    </row>
    <row r="1998" spans="1:16" ht="14.25" hidden="1" customHeight="1" outlineLevel="1">
      <c r="A1998" s="64" t="s">
        <v>122</v>
      </c>
      <c r="B1998" s="163" t="s">
        <v>1342</v>
      </c>
      <c r="C1998" s="174" t="s">
        <v>647</v>
      </c>
      <c r="D1998" s="68">
        <v>45770</v>
      </c>
      <c r="E1998" s="66">
        <f t="shared" si="33"/>
        <v>4</v>
      </c>
      <c r="F1998" s="66">
        <f t="shared" si="34"/>
        <v>2025</v>
      </c>
      <c r="G1998" s="67">
        <f t="shared" si="35"/>
        <v>45748</v>
      </c>
      <c r="H1998" s="26" t="s">
        <v>63</v>
      </c>
      <c r="I1998" s="66" t="s">
        <v>765</v>
      </c>
      <c r="J1998" s="69"/>
      <c r="K1998" s="69"/>
      <c r="L1998" s="69" t="s">
        <v>666</v>
      </c>
      <c r="M1998" s="69" t="s">
        <v>28</v>
      </c>
      <c r="N1998" s="71">
        <v>0</v>
      </c>
      <c r="O1998" s="74">
        <v>3221.98</v>
      </c>
      <c r="P1998" s="175">
        <f t="shared" si="36"/>
        <v>141109.28000000017</v>
      </c>
    </row>
    <row r="1999" spans="1:16" ht="14.25" hidden="1" customHeight="1" outlineLevel="1">
      <c r="A1999" s="64" t="s">
        <v>122</v>
      </c>
      <c r="B1999" s="163" t="s">
        <v>1342</v>
      </c>
      <c r="C1999" s="174" t="s">
        <v>647</v>
      </c>
      <c r="D1999" s="68">
        <v>45770</v>
      </c>
      <c r="E1999" s="66">
        <f t="shared" si="33"/>
        <v>4</v>
      </c>
      <c r="F1999" s="66">
        <f t="shared" si="34"/>
        <v>2025</v>
      </c>
      <c r="G1999" s="67">
        <f t="shared" si="35"/>
        <v>45748</v>
      </c>
      <c r="H1999" s="26" t="s">
        <v>63</v>
      </c>
      <c r="I1999" s="66" t="s">
        <v>765</v>
      </c>
      <c r="J1999" s="69"/>
      <c r="K1999" s="69"/>
      <c r="L1999" s="69" t="s">
        <v>666</v>
      </c>
      <c r="M1999" s="69" t="s">
        <v>28</v>
      </c>
      <c r="N1999" s="71">
        <v>0</v>
      </c>
      <c r="O1999" s="74">
        <v>4616.5</v>
      </c>
      <c r="P1999" s="175">
        <f t="shared" si="36"/>
        <v>136492.78000000017</v>
      </c>
    </row>
    <row r="2000" spans="1:16" ht="14.25" hidden="1" customHeight="1" outlineLevel="1">
      <c r="A2000" s="64" t="s">
        <v>122</v>
      </c>
      <c r="B2000" s="163" t="s">
        <v>1342</v>
      </c>
      <c r="C2000" s="174" t="s">
        <v>647</v>
      </c>
      <c r="D2000" s="68">
        <v>45771</v>
      </c>
      <c r="E2000" s="66">
        <f t="shared" si="33"/>
        <v>4</v>
      </c>
      <c r="F2000" s="66">
        <f t="shared" si="34"/>
        <v>2025</v>
      </c>
      <c r="G2000" s="67">
        <f t="shared" si="35"/>
        <v>45748</v>
      </c>
      <c r="H2000" s="26" t="s">
        <v>165</v>
      </c>
      <c r="I2000" s="66" t="s">
        <v>139</v>
      </c>
      <c r="J2000" s="69"/>
      <c r="K2000" s="69"/>
      <c r="L2000" s="69" t="s">
        <v>664</v>
      </c>
      <c r="M2000" s="69" t="s">
        <v>604</v>
      </c>
      <c r="N2000" s="71">
        <v>0.15</v>
      </c>
      <c r="O2000" s="74">
        <v>0</v>
      </c>
      <c r="P2000" s="175">
        <f t="shared" si="36"/>
        <v>136492.93000000017</v>
      </c>
    </row>
    <row r="2001" spans="1:16" ht="14.25" hidden="1" customHeight="1" outlineLevel="1">
      <c r="A2001" s="64" t="s">
        <v>122</v>
      </c>
      <c r="B2001" s="163" t="s">
        <v>1342</v>
      </c>
      <c r="C2001" s="174" t="s">
        <v>647</v>
      </c>
      <c r="D2001" s="68">
        <v>45771</v>
      </c>
      <c r="E2001" s="66">
        <f t="shared" si="33"/>
        <v>4</v>
      </c>
      <c r="F2001" s="66">
        <f t="shared" si="34"/>
        <v>2025</v>
      </c>
      <c r="G2001" s="67">
        <f t="shared" si="35"/>
        <v>45748</v>
      </c>
      <c r="H2001" s="26" t="s">
        <v>102</v>
      </c>
      <c r="I2001" s="66" t="s">
        <v>129</v>
      </c>
      <c r="J2001" s="69"/>
      <c r="K2001" s="69"/>
      <c r="L2001" s="69" t="s">
        <v>666</v>
      </c>
      <c r="M2001" s="69" t="s">
        <v>28</v>
      </c>
      <c r="N2001" s="71">
        <v>0</v>
      </c>
      <c r="O2001" s="74">
        <v>1.65</v>
      </c>
      <c r="P2001" s="175">
        <f t="shared" si="36"/>
        <v>136491.28000000017</v>
      </c>
    </row>
    <row r="2002" spans="1:16" ht="14.25" hidden="1" customHeight="1" outlineLevel="1">
      <c r="A2002" s="64" t="s">
        <v>122</v>
      </c>
      <c r="B2002" s="163" t="s">
        <v>1342</v>
      </c>
      <c r="C2002" s="174" t="s">
        <v>647</v>
      </c>
      <c r="D2002" s="68">
        <v>45771</v>
      </c>
      <c r="E2002" s="66">
        <f t="shared" si="33"/>
        <v>4</v>
      </c>
      <c r="F2002" s="66">
        <f t="shared" si="34"/>
        <v>2025</v>
      </c>
      <c r="G2002" s="67">
        <f t="shared" si="35"/>
        <v>45748</v>
      </c>
      <c r="H2002" s="26" t="s">
        <v>63</v>
      </c>
      <c r="I2002" s="66" t="s">
        <v>1451</v>
      </c>
      <c r="J2002" s="69"/>
      <c r="K2002" s="69"/>
      <c r="L2002" s="69" t="s">
        <v>666</v>
      </c>
      <c r="M2002" s="69" t="s">
        <v>28</v>
      </c>
      <c r="N2002" s="71">
        <v>0</v>
      </c>
      <c r="O2002" s="74">
        <v>196.64</v>
      </c>
      <c r="P2002" s="175">
        <f t="shared" si="36"/>
        <v>136294.64000000016</v>
      </c>
    </row>
    <row r="2003" spans="1:16" ht="14.25" hidden="1" customHeight="1" outlineLevel="1">
      <c r="A2003" s="64" t="s">
        <v>122</v>
      </c>
      <c r="B2003" s="163" t="s">
        <v>1342</v>
      </c>
      <c r="C2003" s="174" t="s">
        <v>647</v>
      </c>
      <c r="D2003" s="68">
        <v>45771</v>
      </c>
      <c r="E2003" s="66">
        <f t="shared" si="33"/>
        <v>4</v>
      </c>
      <c r="F2003" s="66">
        <f t="shared" si="34"/>
        <v>2025</v>
      </c>
      <c r="G2003" s="67">
        <f t="shared" si="35"/>
        <v>45748</v>
      </c>
      <c r="H2003" s="26" t="s">
        <v>63</v>
      </c>
      <c r="I2003" s="66" t="s">
        <v>1451</v>
      </c>
      <c r="J2003" s="69"/>
      <c r="K2003" s="69"/>
      <c r="L2003" s="69" t="s">
        <v>666</v>
      </c>
      <c r="M2003" s="69" t="s">
        <v>28</v>
      </c>
      <c r="N2003" s="71">
        <v>0</v>
      </c>
      <c r="O2003" s="74">
        <v>691.89</v>
      </c>
      <c r="P2003" s="175">
        <f t="shared" si="36"/>
        <v>135602.75000000015</v>
      </c>
    </row>
    <row r="2004" spans="1:16" ht="14.25" hidden="1" customHeight="1" outlineLevel="1">
      <c r="A2004" s="64" t="s">
        <v>122</v>
      </c>
      <c r="B2004" s="163" t="s">
        <v>1342</v>
      </c>
      <c r="C2004" s="174" t="s">
        <v>647</v>
      </c>
      <c r="D2004" s="68">
        <v>45772</v>
      </c>
      <c r="E2004" s="66">
        <f t="shared" si="33"/>
        <v>4</v>
      </c>
      <c r="F2004" s="66">
        <f t="shared" si="34"/>
        <v>2025</v>
      </c>
      <c r="G2004" s="67">
        <f t="shared" si="35"/>
        <v>45748</v>
      </c>
      <c r="H2004" s="26" t="s">
        <v>165</v>
      </c>
      <c r="I2004" s="66" t="s">
        <v>139</v>
      </c>
      <c r="J2004" s="69"/>
      <c r="K2004" s="69"/>
      <c r="L2004" s="69" t="s">
        <v>664</v>
      </c>
      <c r="M2004" s="69" t="s">
        <v>604</v>
      </c>
      <c r="N2004" s="71">
        <v>0.01</v>
      </c>
      <c r="O2004" s="74">
        <v>0</v>
      </c>
      <c r="P2004" s="175">
        <f t="shared" si="36"/>
        <v>135602.76000000015</v>
      </c>
    </row>
    <row r="2005" spans="1:16" ht="14.25" hidden="1" customHeight="1" outlineLevel="1">
      <c r="A2005" s="64" t="s">
        <v>122</v>
      </c>
      <c r="B2005" s="163" t="s">
        <v>1342</v>
      </c>
      <c r="C2005" s="174" t="s">
        <v>647</v>
      </c>
      <c r="D2005" s="68">
        <v>45772</v>
      </c>
      <c r="E2005" s="66">
        <f t="shared" si="33"/>
        <v>4</v>
      </c>
      <c r="F2005" s="66">
        <f t="shared" si="34"/>
        <v>2025</v>
      </c>
      <c r="G2005" s="67">
        <f t="shared" si="35"/>
        <v>45748</v>
      </c>
      <c r="H2005" s="26" t="s">
        <v>102</v>
      </c>
      <c r="I2005" s="66" t="s">
        <v>129</v>
      </c>
      <c r="J2005" s="69"/>
      <c r="K2005" s="69"/>
      <c r="L2005" s="69" t="s">
        <v>666</v>
      </c>
      <c r="M2005" s="69" t="s">
        <v>28</v>
      </c>
      <c r="N2005" s="71">
        <v>0</v>
      </c>
      <c r="O2005" s="74">
        <v>2.57</v>
      </c>
      <c r="P2005" s="175">
        <f t="shared" si="36"/>
        <v>135600.19000000015</v>
      </c>
    </row>
    <row r="2006" spans="1:16" ht="14.25" hidden="1" customHeight="1" outlineLevel="1">
      <c r="A2006" s="64" t="s">
        <v>122</v>
      </c>
      <c r="B2006" s="163" t="s">
        <v>1342</v>
      </c>
      <c r="C2006" s="174" t="s">
        <v>647</v>
      </c>
      <c r="D2006" s="68">
        <v>45772</v>
      </c>
      <c r="E2006" s="66">
        <f t="shared" si="33"/>
        <v>4</v>
      </c>
      <c r="F2006" s="66">
        <f t="shared" si="34"/>
        <v>2025</v>
      </c>
      <c r="G2006" s="67">
        <f t="shared" si="35"/>
        <v>45748</v>
      </c>
      <c r="H2006" s="26" t="s">
        <v>102</v>
      </c>
      <c r="I2006" s="66" t="s">
        <v>129</v>
      </c>
      <c r="J2006" s="69"/>
      <c r="K2006" s="69"/>
      <c r="L2006" s="69" t="s">
        <v>666</v>
      </c>
      <c r="M2006" s="69" t="s">
        <v>28</v>
      </c>
      <c r="N2006" s="71">
        <v>0</v>
      </c>
      <c r="O2006" s="74">
        <v>9</v>
      </c>
      <c r="P2006" s="175">
        <f t="shared" si="36"/>
        <v>135591.19000000015</v>
      </c>
    </row>
    <row r="2007" spans="1:16" ht="14.25" hidden="1" customHeight="1" outlineLevel="1">
      <c r="A2007" s="64" t="s">
        <v>122</v>
      </c>
      <c r="B2007" s="163" t="s">
        <v>1342</v>
      </c>
      <c r="C2007" s="174" t="s">
        <v>647</v>
      </c>
      <c r="D2007" s="68">
        <v>45772</v>
      </c>
      <c r="E2007" s="66">
        <f t="shared" si="33"/>
        <v>4</v>
      </c>
      <c r="F2007" s="66">
        <f t="shared" si="34"/>
        <v>2025</v>
      </c>
      <c r="G2007" s="67">
        <f t="shared" si="35"/>
        <v>45748</v>
      </c>
      <c r="H2007" s="26" t="s">
        <v>102</v>
      </c>
      <c r="I2007" s="66" t="s">
        <v>129</v>
      </c>
      <c r="J2007" s="69"/>
      <c r="K2007" s="69"/>
      <c r="L2007" s="69" t="s">
        <v>666</v>
      </c>
      <c r="M2007" s="69" t="s">
        <v>28</v>
      </c>
      <c r="N2007" s="71">
        <v>0</v>
      </c>
      <c r="O2007" s="74">
        <v>9</v>
      </c>
      <c r="P2007" s="175">
        <f t="shared" si="36"/>
        <v>135582.19000000015</v>
      </c>
    </row>
    <row r="2008" spans="1:16" ht="14.25" hidden="1" customHeight="1" outlineLevel="1">
      <c r="A2008" s="64" t="s">
        <v>122</v>
      </c>
      <c r="B2008" s="163" t="s">
        <v>1342</v>
      </c>
      <c r="C2008" s="174" t="s">
        <v>647</v>
      </c>
      <c r="D2008" s="68">
        <v>45772</v>
      </c>
      <c r="E2008" s="66">
        <f t="shared" si="33"/>
        <v>4</v>
      </c>
      <c r="F2008" s="66">
        <f t="shared" si="34"/>
        <v>2025</v>
      </c>
      <c r="G2008" s="67">
        <f t="shared" si="35"/>
        <v>45748</v>
      </c>
      <c r="H2008" s="26" t="s">
        <v>102</v>
      </c>
      <c r="I2008" s="66" t="s">
        <v>129</v>
      </c>
      <c r="J2008" s="69"/>
      <c r="K2008" s="69"/>
      <c r="L2008" s="69" t="s">
        <v>666</v>
      </c>
      <c r="M2008" s="69" t="s">
        <v>28</v>
      </c>
      <c r="N2008" s="71">
        <v>0</v>
      </c>
      <c r="O2008" s="74">
        <v>9</v>
      </c>
      <c r="P2008" s="175">
        <f t="shared" si="36"/>
        <v>135573.19000000015</v>
      </c>
    </row>
    <row r="2009" spans="1:16" ht="14.25" hidden="1" customHeight="1" outlineLevel="1">
      <c r="A2009" s="64" t="s">
        <v>122</v>
      </c>
      <c r="B2009" s="163" t="s">
        <v>1342</v>
      </c>
      <c r="C2009" s="174" t="s">
        <v>647</v>
      </c>
      <c r="D2009" s="68">
        <v>45772</v>
      </c>
      <c r="E2009" s="66">
        <f t="shared" si="33"/>
        <v>4</v>
      </c>
      <c r="F2009" s="66">
        <f t="shared" si="34"/>
        <v>2025</v>
      </c>
      <c r="G2009" s="67">
        <f t="shared" si="35"/>
        <v>45748</v>
      </c>
      <c r="H2009" s="26" t="s">
        <v>102</v>
      </c>
      <c r="I2009" s="66" t="s">
        <v>129</v>
      </c>
      <c r="J2009" s="69"/>
      <c r="K2009" s="69"/>
      <c r="L2009" s="69" t="s">
        <v>666</v>
      </c>
      <c r="M2009" s="69" t="s">
        <v>28</v>
      </c>
      <c r="N2009" s="71">
        <v>0</v>
      </c>
      <c r="O2009" s="74">
        <v>9</v>
      </c>
      <c r="P2009" s="175">
        <f t="shared" si="36"/>
        <v>135564.19000000015</v>
      </c>
    </row>
    <row r="2010" spans="1:16" ht="14.25" hidden="1" customHeight="1" outlineLevel="1">
      <c r="A2010" s="64" t="s">
        <v>122</v>
      </c>
      <c r="B2010" s="163" t="s">
        <v>1342</v>
      </c>
      <c r="C2010" s="174" t="s">
        <v>647</v>
      </c>
      <c r="D2010" s="68">
        <v>45772</v>
      </c>
      <c r="E2010" s="66">
        <f t="shared" si="33"/>
        <v>4</v>
      </c>
      <c r="F2010" s="66">
        <f t="shared" si="34"/>
        <v>2025</v>
      </c>
      <c r="G2010" s="67">
        <f t="shared" si="35"/>
        <v>45748</v>
      </c>
      <c r="H2010" s="26" t="s">
        <v>102</v>
      </c>
      <c r="I2010" s="66" t="s">
        <v>129</v>
      </c>
      <c r="J2010" s="69"/>
      <c r="K2010" s="69"/>
      <c r="L2010" s="69" t="s">
        <v>666</v>
      </c>
      <c r="M2010" s="69" t="s">
        <v>28</v>
      </c>
      <c r="N2010" s="71">
        <v>0</v>
      </c>
      <c r="O2010" s="74">
        <v>9</v>
      </c>
      <c r="P2010" s="175">
        <f t="shared" si="36"/>
        <v>135555.19000000015</v>
      </c>
    </row>
    <row r="2011" spans="1:16" ht="14.25" hidden="1" customHeight="1" outlineLevel="1">
      <c r="A2011" s="64" t="s">
        <v>122</v>
      </c>
      <c r="B2011" s="163" t="s">
        <v>1342</v>
      </c>
      <c r="C2011" s="174" t="s">
        <v>647</v>
      </c>
      <c r="D2011" s="68">
        <v>45772</v>
      </c>
      <c r="E2011" s="66">
        <f t="shared" si="33"/>
        <v>4</v>
      </c>
      <c r="F2011" s="66">
        <f t="shared" si="34"/>
        <v>2025</v>
      </c>
      <c r="G2011" s="67">
        <f t="shared" si="35"/>
        <v>45748</v>
      </c>
      <c r="H2011" s="26" t="s">
        <v>102</v>
      </c>
      <c r="I2011" s="66" t="s">
        <v>129</v>
      </c>
      <c r="J2011" s="69"/>
      <c r="K2011" s="69"/>
      <c r="L2011" s="69" t="s">
        <v>666</v>
      </c>
      <c r="M2011" s="69" t="s">
        <v>28</v>
      </c>
      <c r="N2011" s="71">
        <v>0</v>
      </c>
      <c r="O2011" s="74">
        <v>9</v>
      </c>
      <c r="P2011" s="175">
        <f t="shared" si="36"/>
        <v>135546.19000000015</v>
      </c>
    </row>
    <row r="2012" spans="1:16" ht="14.25" hidden="1" customHeight="1" outlineLevel="1">
      <c r="A2012" s="64" t="s">
        <v>122</v>
      </c>
      <c r="B2012" s="163" t="s">
        <v>1342</v>
      </c>
      <c r="C2012" s="174" t="s">
        <v>647</v>
      </c>
      <c r="D2012" s="68">
        <v>45772</v>
      </c>
      <c r="E2012" s="66">
        <f t="shared" si="33"/>
        <v>4</v>
      </c>
      <c r="F2012" s="66">
        <f t="shared" si="34"/>
        <v>2025</v>
      </c>
      <c r="G2012" s="67">
        <f t="shared" si="35"/>
        <v>45748</v>
      </c>
      <c r="H2012" s="26" t="s">
        <v>102</v>
      </c>
      <c r="I2012" s="66" t="s">
        <v>129</v>
      </c>
      <c r="J2012" s="69"/>
      <c r="K2012" s="69"/>
      <c r="L2012" s="69" t="s">
        <v>666</v>
      </c>
      <c r="M2012" s="69" t="s">
        <v>28</v>
      </c>
      <c r="N2012" s="71">
        <v>0</v>
      </c>
      <c r="O2012" s="74">
        <v>9</v>
      </c>
      <c r="P2012" s="175">
        <f t="shared" si="36"/>
        <v>135537.19000000015</v>
      </c>
    </row>
    <row r="2013" spans="1:16" ht="14.25" hidden="1" customHeight="1" outlineLevel="1">
      <c r="A2013" s="64" t="s">
        <v>122</v>
      </c>
      <c r="B2013" s="163" t="s">
        <v>1342</v>
      </c>
      <c r="C2013" s="174" t="s">
        <v>647</v>
      </c>
      <c r="D2013" s="68">
        <v>45772</v>
      </c>
      <c r="E2013" s="66">
        <f t="shared" si="33"/>
        <v>4</v>
      </c>
      <c r="F2013" s="66">
        <f t="shared" si="34"/>
        <v>2025</v>
      </c>
      <c r="G2013" s="67">
        <f t="shared" si="35"/>
        <v>45748</v>
      </c>
      <c r="H2013" s="26" t="s">
        <v>102</v>
      </c>
      <c r="I2013" s="66" t="s">
        <v>129</v>
      </c>
      <c r="J2013" s="69"/>
      <c r="K2013" s="69"/>
      <c r="L2013" s="69" t="s">
        <v>666</v>
      </c>
      <c r="M2013" s="69" t="s">
        <v>28</v>
      </c>
      <c r="N2013" s="71">
        <v>0</v>
      </c>
      <c r="O2013" s="74">
        <v>9</v>
      </c>
      <c r="P2013" s="175">
        <f t="shared" si="36"/>
        <v>135528.19000000015</v>
      </c>
    </row>
    <row r="2014" spans="1:16" ht="14.25" hidden="1" customHeight="1" outlineLevel="1">
      <c r="A2014" s="64" t="s">
        <v>122</v>
      </c>
      <c r="B2014" s="163" t="s">
        <v>1342</v>
      </c>
      <c r="C2014" s="174" t="s">
        <v>647</v>
      </c>
      <c r="D2014" s="68">
        <v>45775</v>
      </c>
      <c r="E2014" s="66">
        <f t="shared" si="33"/>
        <v>4</v>
      </c>
      <c r="F2014" s="66">
        <f t="shared" si="34"/>
        <v>2025</v>
      </c>
      <c r="G2014" s="67">
        <f t="shared" si="35"/>
        <v>45748</v>
      </c>
      <c r="H2014" s="26" t="s">
        <v>165</v>
      </c>
      <c r="I2014" s="66" t="s">
        <v>139</v>
      </c>
      <c r="J2014" s="69"/>
      <c r="K2014" s="69"/>
      <c r="L2014" s="69" t="s">
        <v>664</v>
      </c>
      <c r="M2014" s="69" t="s">
        <v>604</v>
      </c>
      <c r="N2014" s="71">
        <v>1.77</v>
      </c>
      <c r="O2014" s="74">
        <v>0</v>
      </c>
      <c r="P2014" s="175">
        <f t="shared" si="36"/>
        <v>135529.96000000014</v>
      </c>
    </row>
    <row r="2015" spans="1:16" ht="14.25" hidden="1" customHeight="1" outlineLevel="1">
      <c r="A2015" s="64" t="s">
        <v>122</v>
      </c>
      <c r="B2015" s="163" t="s">
        <v>1342</v>
      </c>
      <c r="C2015" s="174" t="s">
        <v>647</v>
      </c>
      <c r="D2015" s="68">
        <v>45775</v>
      </c>
      <c r="E2015" s="66">
        <f t="shared" si="33"/>
        <v>4</v>
      </c>
      <c r="F2015" s="66">
        <f t="shared" si="34"/>
        <v>2025</v>
      </c>
      <c r="G2015" s="67">
        <f t="shared" si="35"/>
        <v>45748</v>
      </c>
      <c r="H2015" s="26" t="s">
        <v>1362</v>
      </c>
      <c r="I2015" s="66" t="s">
        <v>471</v>
      </c>
      <c r="J2015" s="69"/>
      <c r="K2015" s="69"/>
      <c r="L2015" s="69" t="s">
        <v>666</v>
      </c>
      <c r="M2015" s="69" t="s">
        <v>28</v>
      </c>
      <c r="N2015" s="71">
        <v>0</v>
      </c>
      <c r="O2015" s="74">
        <v>2850</v>
      </c>
      <c r="P2015" s="175">
        <f t="shared" si="36"/>
        <v>132679.96000000014</v>
      </c>
    </row>
    <row r="2016" spans="1:16" ht="14.25" hidden="1" customHeight="1" outlineLevel="1">
      <c r="A2016" s="64" t="s">
        <v>122</v>
      </c>
      <c r="B2016" s="163" t="s">
        <v>1342</v>
      </c>
      <c r="C2016" s="174" t="s">
        <v>647</v>
      </c>
      <c r="D2016" s="68">
        <v>45775</v>
      </c>
      <c r="E2016" s="66">
        <f t="shared" si="33"/>
        <v>4</v>
      </c>
      <c r="F2016" s="66">
        <f t="shared" si="34"/>
        <v>2025</v>
      </c>
      <c r="G2016" s="67">
        <f t="shared" si="35"/>
        <v>45748</v>
      </c>
      <c r="H2016" s="26" t="s">
        <v>281</v>
      </c>
      <c r="I2016" s="66" t="s">
        <v>962</v>
      </c>
      <c r="J2016" s="69"/>
      <c r="K2016" s="69"/>
      <c r="L2016" s="69" t="s">
        <v>666</v>
      </c>
      <c r="M2016" s="69" t="s">
        <v>28</v>
      </c>
      <c r="N2016" s="71">
        <v>0</v>
      </c>
      <c r="O2016" s="74">
        <v>1778.58</v>
      </c>
      <c r="P2016" s="175">
        <f t="shared" si="36"/>
        <v>130901.38000000014</v>
      </c>
    </row>
    <row r="2017" spans="1:16" ht="14.25" hidden="1" customHeight="1" outlineLevel="1">
      <c r="A2017" s="64" t="s">
        <v>122</v>
      </c>
      <c r="B2017" s="163" t="s">
        <v>1342</v>
      </c>
      <c r="C2017" s="174" t="s">
        <v>647</v>
      </c>
      <c r="D2017" s="68">
        <v>45775</v>
      </c>
      <c r="E2017" s="66">
        <f t="shared" si="33"/>
        <v>4</v>
      </c>
      <c r="F2017" s="66">
        <f t="shared" si="34"/>
        <v>2025</v>
      </c>
      <c r="G2017" s="67">
        <f t="shared" si="35"/>
        <v>45748</v>
      </c>
      <c r="H2017" s="26" t="s">
        <v>281</v>
      </c>
      <c r="I2017" s="66" t="s">
        <v>353</v>
      </c>
      <c r="J2017" s="69"/>
      <c r="K2017" s="69"/>
      <c r="L2017" s="69" t="s">
        <v>666</v>
      </c>
      <c r="M2017" s="69" t="s">
        <v>28</v>
      </c>
      <c r="N2017" s="71">
        <v>0</v>
      </c>
      <c r="O2017" s="74">
        <v>392.08</v>
      </c>
      <c r="P2017" s="175">
        <f t="shared" si="36"/>
        <v>130509.30000000013</v>
      </c>
    </row>
    <row r="2018" spans="1:16" ht="14.25" hidden="1" customHeight="1" outlineLevel="1">
      <c r="A2018" s="64" t="s">
        <v>122</v>
      </c>
      <c r="B2018" s="163" t="s">
        <v>1342</v>
      </c>
      <c r="C2018" s="174" t="s">
        <v>647</v>
      </c>
      <c r="D2018" s="68">
        <v>45775</v>
      </c>
      <c r="E2018" s="66">
        <f t="shared" si="33"/>
        <v>4</v>
      </c>
      <c r="F2018" s="66">
        <f t="shared" si="34"/>
        <v>2025</v>
      </c>
      <c r="G2018" s="67">
        <f t="shared" si="35"/>
        <v>45748</v>
      </c>
      <c r="H2018" s="26" t="s">
        <v>475</v>
      </c>
      <c r="I2018" s="66" t="s">
        <v>152</v>
      </c>
      <c r="J2018" s="69"/>
      <c r="K2018" s="69"/>
      <c r="L2018" s="69" t="s">
        <v>666</v>
      </c>
      <c r="M2018" s="69" t="s">
        <v>28</v>
      </c>
      <c r="N2018" s="71">
        <v>0</v>
      </c>
      <c r="O2018" s="74">
        <v>79.88</v>
      </c>
      <c r="P2018" s="175">
        <f t="shared" si="36"/>
        <v>130429.42000000013</v>
      </c>
    </row>
    <row r="2019" spans="1:16" ht="14.25" hidden="1" customHeight="1" outlineLevel="1">
      <c r="A2019" s="64" t="s">
        <v>122</v>
      </c>
      <c r="B2019" s="163" t="s">
        <v>1342</v>
      </c>
      <c r="C2019" s="174" t="s">
        <v>647</v>
      </c>
      <c r="D2019" s="68">
        <v>45775</v>
      </c>
      <c r="E2019" s="66">
        <f t="shared" si="33"/>
        <v>4</v>
      </c>
      <c r="F2019" s="66">
        <f t="shared" si="34"/>
        <v>2025</v>
      </c>
      <c r="G2019" s="67">
        <f t="shared" si="35"/>
        <v>45748</v>
      </c>
      <c r="H2019" s="26" t="s">
        <v>475</v>
      </c>
      <c r="I2019" s="66" t="s">
        <v>152</v>
      </c>
      <c r="J2019" s="69"/>
      <c r="K2019" s="69"/>
      <c r="L2019" s="69" t="s">
        <v>666</v>
      </c>
      <c r="M2019" s="69" t="s">
        <v>28</v>
      </c>
      <c r="N2019" s="71">
        <v>0</v>
      </c>
      <c r="O2019" s="74">
        <v>41.37</v>
      </c>
      <c r="P2019" s="175">
        <f t="shared" si="36"/>
        <v>130388.05000000013</v>
      </c>
    </row>
    <row r="2020" spans="1:16" ht="14.25" hidden="1" customHeight="1" outlineLevel="1">
      <c r="A2020" s="64" t="s">
        <v>122</v>
      </c>
      <c r="B2020" s="163" t="s">
        <v>1342</v>
      </c>
      <c r="C2020" s="174" t="s">
        <v>647</v>
      </c>
      <c r="D2020" s="68">
        <v>45775</v>
      </c>
      <c r="E2020" s="66">
        <f t="shared" si="33"/>
        <v>4</v>
      </c>
      <c r="F2020" s="66">
        <f t="shared" si="34"/>
        <v>2025</v>
      </c>
      <c r="G2020" s="67">
        <f t="shared" si="35"/>
        <v>45748</v>
      </c>
      <c r="H2020" s="26" t="s">
        <v>475</v>
      </c>
      <c r="I2020" s="66" t="s">
        <v>152</v>
      </c>
      <c r="J2020" s="69"/>
      <c r="K2020" s="69"/>
      <c r="L2020" s="69" t="s">
        <v>666</v>
      </c>
      <c r="M2020" s="69" t="s">
        <v>28</v>
      </c>
      <c r="N2020" s="71">
        <v>0</v>
      </c>
      <c r="O2020" s="74">
        <v>101.6</v>
      </c>
      <c r="P2020" s="175">
        <f t="shared" si="36"/>
        <v>130286.45000000013</v>
      </c>
    </row>
    <row r="2021" spans="1:16" ht="14.25" hidden="1" customHeight="1" outlineLevel="1">
      <c r="A2021" s="64" t="s">
        <v>122</v>
      </c>
      <c r="B2021" s="163" t="s">
        <v>1342</v>
      </c>
      <c r="C2021" s="174" t="s">
        <v>647</v>
      </c>
      <c r="D2021" s="68">
        <v>45775</v>
      </c>
      <c r="E2021" s="66">
        <f t="shared" si="33"/>
        <v>4</v>
      </c>
      <c r="F2021" s="66">
        <f t="shared" si="34"/>
        <v>2025</v>
      </c>
      <c r="G2021" s="67">
        <f t="shared" si="35"/>
        <v>45748</v>
      </c>
      <c r="H2021" s="26" t="s">
        <v>475</v>
      </c>
      <c r="I2021" s="66" t="s">
        <v>152</v>
      </c>
      <c r="J2021" s="69"/>
      <c r="K2021" s="69"/>
      <c r="L2021" s="69" t="s">
        <v>666</v>
      </c>
      <c r="M2021" s="69" t="s">
        <v>28</v>
      </c>
      <c r="N2021" s="71">
        <v>0</v>
      </c>
      <c r="O2021" s="74">
        <v>97.8</v>
      </c>
      <c r="P2021" s="175">
        <f t="shared" si="36"/>
        <v>130188.65000000013</v>
      </c>
    </row>
    <row r="2022" spans="1:16" ht="14.25" hidden="1" customHeight="1" outlineLevel="1">
      <c r="A2022" s="64" t="s">
        <v>122</v>
      </c>
      <c r="B2022" s="163" t="s">
        <v>1342</v>
      </c>
      <c r="C2022" s="174" t="s">
        <v>647</v>
      </c>
      <c r="D2022" s="68">
        <v>45775</v>
      </c>
      <c r="E2022" s="66">
        <f t="shared" si="33"/>
        <v>4</v>
      </c>
      <c r="F2022" s="66">
        <f t="shared" si="34"/>
        <v>2025</v>
      </c>
      <c r="G2022" s="67">
        <f t="shared" si="35"/>
        <v>45748</v>
      </c>
      <c r="H2022" s="26" t="s">
        <v>475</v>
      </c>
      <c r="I2022" s="66" t="s">
        <v>152</v>
      </c>
      <c r="J2022" s="69"/>
      <c r="K2022" s="69"/>
      <c r="L2022" s="69" t="s">
        <v>666</v>
      </c>
      <c r="M2022" s="69" t="s">
        <v>28</v>
      </c>
      <c r="N2022" s="71">
        <v>0</v>
      </c>
      <c r="O2022" s="74">
        <v>299.7</v>
      </c>
      <c r="P2022" s="175">
        <f t="shared" si="36"/>
        <v>129888.95000000013</v>
      </c>
    </row>
    <row r="2023" spans="1:16" ht="14.25" hidden="1" customHeight="1" outlineLevel="1">
      <c r="A2023" s="64" t="s">
        <v>122</v>
      </c>
      <c r="B2023" s="163" t="s">
        <v>1342</v>
      </c>
      <c r="C2023" s="174" t="s">
        <v>647</v>
      </c>
      <c r="D2023" s="68">
        <v>45775</v>
      </c>
      <c r="E2023" s="66">
        <f t="shared" si="33"/>
        <v>4</v>
      </c>
      <c r="F2023" s="66">
        <f t="shared" si="34"/>
        <v>2025</v>
      </c>
      <c r="G2023" s="67">
        <f t="shared" si="35"/>
        <v>45748</v>
      </c>
      <c r="H2023" s="26" t="s">
        <v>475</v>
      </c>
      <c r="I2023" s="66" t="s">
        <v>1452</v>
      </c>
      <c r="J2023" s="69"/>
      <c r="K2023" s="69"/>
      <c r="L2023" s="69" t="s">
        <v>666</v>
      </c>
      <c r="M2023" s="69" t="s">
        <v>28</v>
      </c>
      <c r="N2023" s="71">
        <v>0</v>
      </c>
      <c r="O2023" s="74">
        <v>41.37</v>
      </c>
      <c r="P2023" s="175">
        <f t="shared" si="36"/>
        <v>129847.58000000013</v>
      </c>
    </row>
    <row r="2024" spans="1:16" ht="14.25" hidden="1" customHeight="1" outlineLevel="1">
      <c r="A2024" s="64" t="s">
        <v>122</v>
      </c>
      <c r="B2024" s="163" t="s">
        <v>1342</v>
      </c>
      <c r="C2024" s="174" t="s">
        <v>647</v>
      </c>
      <c r="D2024" s="68">
        <v>45775</v>
      </c>
      <c r="E2024" s="66">
        <f t="shared" si="33"/>
        <v>4</v>
      </c>
      <c r="F2024" s="66">
        <f t="shared" si="34"/>
        <v>2025</v>
      </c>
      <c r="G2024" s="67">
        <f t="shared" si="35"/>
        <v>45748</v>
      </c>
      <c r="H2024" s="26" t="s">
        <v>475</v>
      </c>
      <c r="I2024" s="66" t="s">
        <v>1453</v>
      </c>
      <c r="J2024" s="69"/>
      <c r="K2024" s="69"/>
      <c r="L2024" s="69" t="s">
        <v>666</v>
      </c>
      <c r="M2024" s="69" t="s">
        <v>28</v>
      </c>
      <c r="N2024" s="71">
        <v>0</v>
      </c>
      <c r="O2024" s="74">
        <v>1476.74</v>
      </c>
      <c r="P2024" s="175">
        <f t="shared" si="36"/>
        <v>128370.84000000013</v>
      </c>
    </row>
    <row r="2025" spans="1:16" ht="14.25" hidden="1" customHeight="1" outlineLevel="1">
      <c r="A2025" s="64" t="s">
        <v>122</v>
      </c>
      <c r="B2025" s="163" t="s">
        <v>1342</v>
      </c>
      <c r="C2025" s="174" t="s">
        <v>647</v>
      </c>
      <c r="D2025" s="68">
        <v>45775</v>
      </c>
      <c r="E2025" s="66">
        <f t="shared" si="33"/>
        <v>4</v>
      </c>
      <c r="F2025" s="66">
        <f t="shared" si="34"/>
        <v>2025</v>
      </c>
      <c r="G2025" s="67">
        <f t="shared" si="35"/>
        <v>45748</v>
      </c>
      <c r="H2025" s="26" t="s">
        <v>475</v>
      </c>
      <c r="I2025" s="66" t="s">
        <v>1453</v>
      </c>
      <c r="J2025" s="69"/>
      <c r="K2025" s="69"/>
      <c r="L2025" s="69" t="s">
        <v>666</v>
      </c>
      <c r="M2025" s="69" t="s">
        <v>28</v>
      </c>
      <c r="N2025" s="71">
        <v>0</v>
      </c>
      <c r="O2025" s="74">
        <v>189.42</v>
      </c>
      <c r="P2025" s="175">
        <f t="shared" si="36"/>
        <v>128181.42000000013</v>
      </c>
    </row>
    <row r="2026" spans="1:16" ht="14.25" hidden="1" customHeight="1" outlineLevel="1">
      <c r="A2026" s="64" t="s">
        <v>122</v>
      </c>
      <c r="B2026" s="163" t="s">
        <v>1342</v>
      </c>
      <c r="C2026" s="174" t="s">
        <v>647</v>
      </c>
      <c r="D2026" s="68">
        <v>45775</v>
      </c>
      <c r="E2026" s="66">
        <f t="shared" si="33"/>
        <v>4</v>
      </c>
      <c r="F2026" s="66">
        <f t="shared" si="34"/>
        <v>2025</v>
      </c>
      <c r="G2026" s="67">
        <f t="shared" si="35"/>
        <v>45748</v>
      </c>
      <c r="H2026" s="26" t="s">
        <v>475</v>
      </c>
      <c r="I2026" s="66" t="s">
        <v>1453</v>
      </c>
      <c r="J2026" s="69"/>
      <c r="K2026" s="69"/>
      <c r="L2026" s="69" t="s">
        <v>666</v>
      </c>
      <c r="M2026" s="69" t="s">
        <v>28</v>
      </c>
      <c r="N2026" s="71">
        <v>0</v>
      </c>
      <c r="O2026" s="74">
        <v>91.44</v>
      </c>
      <c r="P2026" s="175">
        <f t="shared" si="36"/>
        <v>128089.98000000013</v>
      </c>
    </row>
    <row r="2027" spans="1:16" ht="14.25" hidden="1" customHeight="1" outlineLevel="1">
      <c r="A2027" s="64" t="s">
        <v>122</v>
      </c>
      <c r="B2027" s="163" t="s">
        <v>1342</v>
      </c>
      <c r="C2027" s="174" t="s">
        <v>647</v>
      </c>
      <c r="D2027" s="68">
        <v>45775</v>
      </c>
      <c r="E2027" s="66">
        <f t="shared" si="33"/>
        <v>4</v>
      </c>
      <c r="F2027" s="66">
        <f t="shared" si="34"/>
        <v>2025</v>
      </c>
      <c r="G2027" s="67">
        <f t="shared" si="35"/>
        <v>45748</v>
      </c>
      <c r="H2027" s="26" t="s">
        <v>475</v>
      </c>
      <c r="I2027" s="66" t="s">
        <v>1453</v>
      </c>
      <c r="J2027" s="69"/>
      <c r="K2027" s="69"/>
      <c r="L2027" s="69" t="s">
        <v>666</v>
      </c>
      <c r="M2027" s="69" t="s">
        <v>28</v>
      </c>
      <c r="N2027" s="71">
        <v>0</v>
      </c>
      <c r="O2027" s="74">
        <v>61.09</v>
      </c>
      <c r="P2027" s="175">
        <f t="shared" si="36"/>
        <v>128028.89000000013</v>
      </c>
    </row>
    <row r="2028" spans="1:16" ht="14.25" hidden="1" customHeight="1" outlineLevel="1">
      <c r="A2028" s="64" t="s">
        <v>122</v>
      </c>
      <c r="B2028" s="163" t="s">
        <v>1342</v>
      </c>
      <c r="C2028" s="174" t="s">
        <v>647</v>
      </c>
      <c r="D2028" s="68">
        <v>45775</v>
      </c>
      <c r="E2028" s="66">
        <f t="shared" si="33"/>
        <v>4</v>
      </c>
      <c r="F2028" s="66">
        <f t="shared" si="34"/>
        <v>2025</v>
      </c>
      <c r="G2028" s="67">
        <f t="shared" si="35"/>
        <v>45748</v>
      </c>
      <c r="H2028" s="26" t="s">
        <v>475</v>
      </c>
      <c r="I2028" s="66" t="s">
        <v>1453</v>
      </c>
      <c r="J2028" s="69"/>
      <c r="K2028" s="69"/>
      <c r="L2028" s="69" t="s">
        <v>666</v>
      </c>
      <c r="M2028" s="69" t="s">
        <v>28</v>
      </c>
      <c r="N2028" s="71">
        <v>0</v>
      </c>
      <c r="O2028" s="74">
        <v>225.98</v>
      </c>
      <c r="P2028" s="175">
        <f t="shared" si="36"/>
        <v>127802.91000000013</v>
      </c>
    </row>
    <row r="2029" spans="1:16" ht="14.25" hidden="1" customHeight="1" outlineLevel="1">
      <c r="A2029" s="64" t="s">
        <v>122</v>
      </c>
      <c r="B2029" s="163" t="s">
        <v>1342</v>
      </c>
      <c r="C2029" s="174" t="s">
        <v>647</v>
      </c>
      <c r="D2029" s="68">
        <v>45775</v>
      </c>
      <c r="E2029" s="66">
        <f t="shared" si="33"/>
        <v>4</v>
      </c>
      <c r="F2029" s="66">
        <f t="shared" si="34"/>
        <v>2025</v>
      </c>
      <c r="G2029" s="67">
        <f t="shared" si="35"/>
        <v>45748</v>
      </c>
      <c r="H2029" s="26" t="s">
        <v>475</v>
      </c>
      <c r="I2029" s="66" t="s">
        <v>1453</v>
      </c>
      <c r="J2029" s="69"/>
      <c r="K2029" s="69"/>
      <c r="L2029" s="69" t="s">
        <v>666</v>
      </c>
      <c r="M2029" s="69" t="s">
        <v>28</v>
      </c>
      <c r="N2029" s="71">
        <v>0</v>
      </c>
      <c r="O2029" s="74">
        <v>39.880000000000003</v>
      </c>
      <c r="P2029" s="175">
        <f t="shared" si="36"/>
        <v>127763.03000000013</v>
      </c>
    </row>
    <row r="2030" spans="1:16" ht="14.25" hidden="1" customHeight="1" outlineLevel="1">
      <c r="A2030" s="64" t="s">
        <v>122</v>
      </c>
      <c r="B2030" s="163" t="s">
        <v>1342</v>
      </c>
      <c r="C2030" s="174" t="s">
        <v>647</v>
      </c>
      <c r="D2030" s="68">
        <v>45775</v>
      </c>
      <c r="E2030" s="66">
        <f t="shared" si="33"/>
        <v>4</v>
      </c>
      <c r="F2030" s="66">
        <f t="shared" si="34"/>
        <v>2025</v>
      </c>
      <c r="G2030" s="67">
        <f t="shared" si="35"/>
        <v>45748</v>
      </c>
      <c r="H2030" s="26" t="s">
        <v>102</v>
      </c>
      <c r="I2030" s="66" t="s">
        <v>129</v>
      </c>
      <c r="J2030" s="69"/>
      <c r="K2030" s="69"/>
      <c r="L2030" s="69" t="s">
        <v>666</v>
      </c>
      <c r="M2030" s="69" t="s">
        <v>28</v>
      </c>
      <c r="N2030" s="71">
        <v>0</v>
      </c>
      <c r="O2030" s="74">
        <v>2.75</v>
      </c>
      <c r="P2030" s="175">
        <f t="shared" si="36"/>
        <v>127760.28000000013</v>
      </c>
    </row>
    <row r="2031" spans="1:16" ht="14.25" hidden="1" customHeight="1" outlineLevel="1">
      <c r="A2031" s="64" t="s">
        <v>122</v>
      </c>
      <c r="B2031" s="163" t="s">
        <v>1342</v>
      </c>
      <c r="C2031" s="174" t="s">
        <v>647</v>
      </c>
      <c r="D2031" s="68">
        <v>45775</v>
      </c>
      <c r="E2031" s="66">
        <f t="shared" si="33"/>
        <v>4</v>
      </c>
      <c r="F2031" s="66">
        <f t="shared" si="34"/>
        <v>2025</v>
      </c>
      <c r="G2031" s="67">
        <f t="shared" si="35"/>
        <v>45748</v>
      </c>
      <c r="H2031" s="26" t="s">
        <v>102</v>
      </c>
      <c r="I2031" s="66" t="s">
        <v>129</v>
      </c>
      <c r="J2031" s="69"/>
      <c r="K2031" s="69"/>
      <c r="L2031" s="69" t="s">
        <v>666</v>
      </c>
      <c r="M2031" s="69" t="s">
        <v>28</v>
      </c>
      <c r="N2031" s="71">
        <v>0</v>
      </c>
      <c r="O2031" s="74">
        <v>9</v>
      </c>
      <c r="P2031" s="175">
        <f t="shared" si="36"/>
        <v>127751.28000000013</v>
      </c>
    </row>
    <row r="2032" spans="1:16" ht="14.25" hidden="1" customHeight="1" outlineLevel="1">
      <c r="A2032" s="64" t="s">
        <v>122</v>
      </c>
      <c r="B2032" s="163" t="s">
        <v>1342</v>
      </c>
      <c r="C2032" s="174" t="s">
        <v>647</v>
      </c>
      <c r="D2032" s="68">
        <v>45776</v>
      </c>
      <c r="E2032" s="66">
        <f t="shared" si="33"/>
        <v>4</v>
      </c>
      <c r="F2032" s="66">
        <f t="shared" si="34"/>
        <v>2025</v>
      </c>
      <c r="G2032" s="67">
        <f t="shared" si="35"/>
        <v>45748</v>
      </c>
      <c r="H2032" s="26" t="s">
        <v>165</v>
      </c>
      <c r="I2032" s="66" t="s">
        <v>139</v>
      </c>
      <c r="J2032" s="69"/>
      <c r="K2032" s="69"/>
      <c r="L2032" s="69" t="s">
        <v>664</v>
      </c>
      <c r="M2032" s="69" t="s">
        <v>604</v>
      </c>
      <c r="N2032" s="71">
        <v>1.17</v>
      </c>
      <c r="O2032" s="74">
        <v>0</v>
      </c>
      <c r="P2032" s="175">
        <f t="shared" si="36"/>
        <v>127752.45000000013</v>
      </c>
    </row>
    <row r="2033" spans="1:16" ht="14.25" hidden="1" customHeight="1" outlineLevel="1">
      <c r="A2033" s="64" t="s">
        <v>122</v>
      </c>
      <c r="B2033" s="163" t="s">
        <v>1342</v>
      </c>
      <c r="C2033" s="174" t="s">
        <v>647</v>
      </c>
      <c r="D2033" s="68">
        <v>45776</v>
      </c>
      <c r="E2033" s="66">
        <f t="shared" si="33"/>
        <v>4</v>
      </c>
      <c r="F2033" s="66">
        <f t="shared" si="34"/>
        <v>2025</v>
      </c>
      <c r="G2033" s="67">
        <f t="shared" si="35"/>
        <v>45748</v>
      </c>
      <c r="H2033" s="26" t="s">
        <v>475</v>
      </c>
      <c r="I2033" s="66" t="s">
        <v>1454</v>
      </c>
      <c r="J2033" s="69"/>
      <c r="K2033" s="69"/>
      <c r="L2033" s="69" t="s">
        <v>666</v>
      </c>
      <c r="M2033" s="69" t="s">
        <v>28</v>
      </c>
      <c r="N2033" s="71">
        <v>0</v>
      </c>
      <c r="O2033" s="74">
        <v>1060.2</v>
      </c>
      <c r="P2033" s="175">
        <f t="shared" si="36"/>
        <v>126692.25000000013</v>
      </c>
    </row>
    <row r="2034" spans="1:16" ht="14.25" hidden="1" customHeight="1" outlineLevel="1">
      <c r="A2034" s="64" t="s">
        <v>122</v>
      </c>
      <c r="B2034" s="163" t="s">
        <v>1342</v>
      </c>
      <c r="C2034" s="174" t="s">
        <v>647</v>
      </c>
      <c r="D2034" s="68">
        <v>45776</v>
      </c>
      <c r="E2034" s="66">
        <f t="shared" si="33"/>
        <v>4</v>
      </c>
      <c r="F2034" s="66">
        <f t="shared" si="34"/>
        <v>2025</v>
      </c>
      <c r="G2034" s="67">
        <f t="shared" si="35"/>
        <v>45748</v>
      </c>
      <c r="H2034" s="26" t="s">
        <v>475</v>
      </c>
      <c r="I2034" s="66" t="s">
        <v>1455</v>
      </c>
      <c r="J2034" s="69"/>
      <c r="K2034" s="69"/>
      <c r="L2034" s="69" t="s">
        <v>666</v>
      </c>
      <c r="M2034" s="69" t="s">
        <v>28</v>
      </c>
      <c r="N2034" s="71">
        <v>0</v>
      </c>
      <c r="O2034" s="74">
        <v>202.36</v>
      </c>
      <c r="P2034" s="175">
        <f t="shared" si="36"/>
        <v>126489.89000000013</v>
      </c>
    </row>
    <row r="2035" spans="1:16" ht="14.25" hidden="1" customHeight="1" outlineLevel="1">
      <c r="A2035" s="64" t="s">
        <v>122</v>
      </c>
      <c r="B2035" s="163" t="s">
        <v>1342</v>
      </c>
      <c r="C2035" s="174" t="s">
        <v>647</v>
      </c>
      <c r="D2035" s="68">
        <v>45776</v>
      </c>
      <c r="E2035" s="66">
        <f t="shared" si="33"/>
        <v>4</v>
      </c>
      <c r="F2035" s="66">
        <f t="shared" si="34"/>
        <v>2025</v>
      </c>
      <c r="G2035" s="67">
        <f t="shared" si="35"/>
        <v>45748</v>
      </c>
      <c r="H2035" s="26" t="s">
        <v>475</v>
      </c>
      <c r="I2035" s="66" t="s">
        <v>1456</v>
      </c>
      <c r="J2035" s="69"/>
      <c r="K2035" s="69"/>
      <c r="L2035" s="69" t="s">
        <v>666</v>
      </c>
      <c r="M2035" s="69" t="s">
        <v>28</v>
      </c>
      <c r="N2035" s="71">
        <v>0</v>
      </c>
      <c r="O2035" s="74">
        <v>829.49</v>
      </c>
      <c r="P2035" s="175">
        <f t="shared" si="36"/>
        <v>125660.40000000013</v>
      </c>
    </row>
    <row r="2036" spans="1:16" ht="14.25" hidden="1" customHeight="1" outlineLevel="1">
      <c r="A2036" s="64" t="s">
        <v>122</v>
      </c>
      <c r="B2036" s="163" t="s">
        <v>1342</v>
      </c>
      <c r="C2036" s="174" t="s">
        <v>647</v>
      </c>
      <c r="D2036" s="68">
        <v>45776</v>
      </c>
      <c r="E2036" s="66">
        <f t="shared" si="33"/>
        <v>4</v>
      </c>
      <c r="F2036" s="66">
        <f t="shared" si="34"/>
        <v>2025</v>
      </c>
      <c r="G2036" s="67">
        <f t="shared" si="35"/>
        <v>45748</v>
      </c>
      <c r="H2036" s="26" t="s">
        <v>475</v>
      </c>
      <c r="I2036" s="66" t="s">
        <v>1457</v>
      </c>
      <c r="J2036" s="69"/>
      <c r="K2036" s="69"/>
      <c r="L2036" s="69" t="s">
        <v>666</v>
      </c>
      <c r="M2036" s="69" t="s">
        <v>28</v>
      </c>
      <c r="N2036" s="71">
        <v>0</v>
      </c>
      <c r="O2036" s="74">
        <v>275.63</v>
      </c>
      <c r="P2036" s="175">
        <f t="shared" si="36"/>
        <v>125384.77000000012</v>
      </c>
    </row>
    <row r="2037" spans="1:16" ht="14.25" hidden="1" customHeight="1" outlineLevel="1">
      <c r="A2037" s="64" t="s">
        <v>122</v>
      </c>
      <c r="B2037" s="163" t="s">
        <v>1342</v>
      </c>
      <c r="C2037" s="174" t="s">
        <v>647</v>
      </c>
      <c r="D2037" s="68">
        <v>45776</v>
      </c>
      <c r="E2037" s="66">
        <f t="shared" si="33"/>
        <v>4</v>
      </c>
      <c r="F2037" s="66">
        <f t="shared" si="34"/>
        <v>2025</v>
      </c>
      <c r="G2037" s="67">
        <f t="shared" si="35"/>
        <v>45748</v>
      </c>
      <c r="H2037" s="26" t="s">
        <v>63</v>
      </c>
      <c r="I2037" s="66" t="s">
        <v>1458</v>
      </c>
      <c r="J2037" s="69"/>
      <c r="K2037" s="69"/>
      <c r="L2037" s="69" t="s">
        <v>666</v>
      </c>
      <c r="M2037" s="69" t="s">
        <v>28</v>
      </c>
      <c r="N2037" s="71">
        <v>0</v>
      </c>
      <c r="O2037" s="74">
        <v>122.85</v>
      </c>
      <c r="P2037" s="175">
        <f t="shared" si="36"/>
        <v>125261.92000000011</v>
      </c>
    </row>
    <row r="2038" spans="1:16" ht="14.25" hidden="1" customHeight="1" outlineLevel="1">
      <c r="A2038" s="64" t="s">
        <v>122</v>
      </c>
      <c r="B2038" s="163" t="s">
        <v>1342</v>
      </c>
      <c r="C2038" s="174" t="s">
        <v>647</v>
      </c>
      <c r="D2038" s="68">
        <v>45776</v>
      </c>
      <c r="E2038" s="66">
        <f t="shared" si="33"/>
        <v>4</v>
      </c>
      <c r="F2038" s="66">
        <f t="shared" si="34"/>
        <v>2025</v>
      </c>
      <c r="G2038" s="67">
        <f t="shared" si="35"/>
        <v>45748</v>
      </c>
      <c r="H2038" s="26" t="s">
        <v>63</v>
      </c>
      <c r="I2038" s="66" t="s">
        <v>887</v>
      </c>
      <c r="J2038" s="69"/>
      <c r="K2038" s="69"/>
      <c r="L2038" s="69" t="s">
        <v>666</v>
      </c>
      <c r="M2038" s="69" t="s">
        <v>28</v>
      </c>
      <c r="N2038" s="71">
        <v>0</v>
      </c>
      <c r="O2038" s="74">
        <v>2080.19</v>
      </c>
      <c r="P2038" s="175">
        <f t="shared" si="36"/>
        <v>123181.73000000011</v>
      </c>
    </row>
    <row r="2039" spans="1:16" ht="14.25" hidden="1" customHeight="1" outlineLevel="1">
      <c r="A2039" s="64" t="s">
        <v>122</v>
      </c>
      <c r="B2039" s="163" t="s">
        <v>1342</v>
      </c>
      <c r="C2039" s="174" t="s">
        <v>647</v>
      </c>
      <c r="D2039" s="68">
        <v>45777</v>
      </c>
      <c r="E2039" s="66">
        <f t="shared" si="33"/>
        <v>4</v>
      </c>
      <c r="F2039" s="66">
        <f t="shared" si="34"/>
        <v>2025</v>
      </c>
      <c r="G2039" s="67">
        <f t="shared" si="35"/>
        <v>45748</v>
      </c>
      <c r="H2039" s="26" t="s">
        <v>165</v>
      </c>
      <c r="I2039" s="66" t="s">
        <v>139</v>
      </c>
      <c r="J2039" s="69"/>
      <c r="K2039" s="69"/>
      <c r="L2039" s="69" t="s">
        <v>664</v>
      </c>
      <c r="M2039" s="69" t="s">
        <v>604</v>
      </c>
      <c r="N2039" s="71">
        <v>17.2</v>
      </c>
      <c r="O2039" s="74">
        <v>0</v>
      </c>
      <c r="P2039" s="175">
        <f t="shared" si="36"/>
        <v>123198.93000000011</v>
      </c>
    </row>
    <row r="2040" spans="1:16" ht="14.25" hidden="1" customHeight="1" outlineLevel="1">
      <c r="A2040" s="64" t="s">
        <v>122</v>
      </c>
      <c r="B2040" s="163" t="s">
        <v>1342</v>
      </c>
      <c r="C2040" s="174" t="s">
        <v>647</v>
      </c>
      <c r="D2040" s="68">
        <v>45777</v>
      </c>
      <c r="E2040" s="66">
        <f t="shared" si="33"/>
        <v>4</v>
      </c>
      <c r="F2040" s="66">
        <f t="shared" si="34"/>
        <v>2025</v>
      </c>
      <c r="G2040" s="67">
        <f t="shared" si="35"/>
        <v>45748</v>
      </c>
      <c r="H2040" s="26" t="s">
        <v>43</v>
      </c>
      <c r="I2040" s="66" t="s">
        <v>255</v>
      </c>
      <c r="J2040" s="69"/>
      <c r="K2040" s="69"/>
      <c r="L2040" s="69" t="s">
        <v>666</v>
      </c>
      <c r="M2040" s="69" t="s">
        <v>28</v>
      </c>
      <c r="N2040" s="71">
        <v>0</v>
      </c>
      <c r="O2040" s="74">
        <v>3193.7</v>
      </c>
      <c r="P2040" s="175">
        <f t="shared" si="36"/>
        <v>120005.23000000011</v>
      </c>
    </row>
    <row r="2041" spans="1:16" ht="14.25" hidden="1" customHeight="1" outlineLevel="1">
      <c r="A2041" s="64" t="s">
        <v>122</v>
      </c>
      <c r="B2041" s="163" t="s">
        <v>1342</v>
      </c>
      <c r="C2041" s="174" t="s">
        <v>647</v>
      </c>
      <c r="D2041" s="68">
        <v>45777</v>
      </c>
      <c r="E2041" s="66">
        <f t="shared" si="33"/>
        <v>4</v>
      </c>
      <c r="F2041" s="66">
        <f t="shared" si="34"/>
        <v>2025</v>
      </c>
      <c r="G2041" s="67">
        <f t="shared" si="35"/>
        <v>45748</v>
      </c>
      <c r="H2041" s="26" t="s">
        <v>43</v>
      </c>
      <c r="I2041" s="66" t="s">
        <v>256</v>
      </c>
      <c r="J2041" s="69"/>
      <c r="K2041" s="69"/>
      <c r="L2041" s="69" t="s">
        <v>666</v>
      </c>
      <c r="M2041" s="69" t="s">
        <v>28</v>
      </c>
      <c r="N2041" s="71">
        <v>0</v>
      </c>
      <c r="O2041" s="74">
        <v>3207.54</v>
      </c>
      <c r="P2041" s="175">
        <f t="shared" si="36"/>
        <v>116797.69000000012</v>
      </c>
    </row>
    <row r="2042" spans="1:16" ht="14.25" hidden="1" customHeight="1" outlineLevel="1">
      <c r="A2042" s="64" t="s">
        <v>122</v>
      </c>
      <c r="B2042" s="163" t="s">
        <v>1342</v>
      </c>
      <c r="C2042" s="174" t="s">
        <v>647</v>
      </c>
      <c r="D2042" s="68">
        <v>45777</v>
      </c>
      <c r="E2042" s="66">
        <f t="shared" si="33"/>
        <v>4</v>
      </c>
      <c r="F2042" s="66">
        <f t="shared" si="34"/>
        <v>2025</v>
      </c>
      <c r="G2042" s="67">
        <f t="shared" si="35"/>
        <v>45748</v>
      </c>
      <c r="H2042" s="26" t="s">
        <v>43</v>
      </c>
      <c r="I2042" s="66" t="s">
        <v>257</v>
      </c>
      <c r="J2042" s="69"/>
      <c r="K2042" s="69"/>
      <c r="L2042" s="69" t="s">
        <v>666</v>
      </c>
      <c r="M2042" s="69" t="s">
        <v>28</v>
      </c>
      <c r="N2042" s="71">
        <v>0</v>
      </c>
      <c r="O2042" s="74">
        <v>1529.7</v>
      </c>
      <c r="P2042" s="175">
        <f t="shared" si="36"/>
        <v>115267.99000000012</v>
      </c>
    </row>
    <row r="2043" spans="1:16" ht="14.25" hidden="1" customHeight="1" outlineLevel="1">
      <c r="A2043" s="64" t="s">
        <v>122</v>
      </c>
      <c r="B2043" s="163" t="s">
        <v>1342</v>
      </c>
      <c r="C2043" s="174" t="s">
        <v>647</v>
      </c>
      <c r="D2043" s="68">
        <v>45777</v>
      </c>
      <c r="E2043" s="66">
        <f t="shared" si="33"/>
        <v>4</v>
      </c>
      <c r="F2043" s="66">
        <f t="shared" si="34"/>
        <v>2025</v>
      </c>
      <c r="G2043" s="67">
        <f t="shared" si="35"/>
        <v>45748</v>
      </c>
      <c r="H2043" s="26" t="s">
        <v>43</v>
      </c>
      <c r="I2043" s="66" t="s">
        <v>1351</v>
      </c>
      <c r="J2043" s="69"/>
      <c r="K2043" s="69"/>
      <c r="L2043" s="69" t="s">
        <v>666</v>
      </c>
      <c r="M2043" s="69" t="s">
        <v>28</v>
      </c>
      <c r="N2043" s="71">
        <v>0</v>
      </c>
      <c r="O2043" s="74">
        <v>4964.79</v>
      </c>
      <c r="P2043" s="175">
        <f t="shared" si="36"/>
        <v>110303.20000000013</v>
      </c>
    </row>
    <row r="2044" spans="1:16" ht="14.25" hidden="1" customHeight="1" outlineLevel="1">
      <c r="A2044" s="64" t="s">
        <v>122</v>
      </c>
      <c r="B2044" s="163" t="s">
        <v>1342</v>
      </c>
      <c r="C2044" s="174" t="s">
        <v>647</v>
      </c>
      <c r="D2044" s="68">
        <v>45777</v>
      </c>
      <c r="E2044" s="66">
        <f t="shared" si="33"/>
        <v>4</v>
      </c>
      <c r="F2044" s="66">
        <f t="shared" si="34"/>
        <v>2025</v>
      </c>
      <c r="G2044" s="67">
        <f t="shared" si="35"/>
        <v>45748</v>
      </c>
      <c r="H2044" s="26" t="s">
        <v>43</v>
      </c>
      <c r="I2044" s="66" t="s">
        <v>1353</v>
      </c>
      <c r="J2044" s="69"/>
      <c r="K2044" s="69"/>
      <c r="L2044" s="69" t="s">
        <v>666</v>
      </c>
      <c r="M2044" s="69" t="s">
        <v>28</v>
      </c>
      <c r="N2044" s="71">
        <v>0</v>
      </c>
      <c r="O2044" s="74">
        <v>1819.21</v>
      </c>
      <c r="P2044" s="175">
        <f t="shared" si="36"/>
        <v>108483.99000000012</v>
      </c>
    </row>
    <row r="2045" spans="1:16" ht="14.25" hidden="1" customHeight="1" outlineLevel="1">
      <c r="A2045" s="64" t="s">
        <v>122</v>
      </c>
      <c r="B2045" s="163" t="s">
        <v>1342</v>
      </c>
      <c r="C2045" s="174" t="s">
        <v>647</v>
      </c>
      <c r="D2045" s="68">
        <v>45777</v>
      </c>
      <c r="E2045" s="66">
        <f t="shared" si="33"/>
        <v>4</v>
      </c>
      <c r="F2045" s="66">
        <f t="shared" si="34"/>
        <v>2025</v>
      </c>
      <c r="G2045" s="67">
        <f t="shared" si="35"/>
        <v>45748</v>
      </c>
      <c r="H2045" s="26" t="s">
        <v>43</v>
      </c>
      <c r="I2045" s="66" t="s">
        <v>259</v>
      </c>
      <c r="J2045" s="69"/>
      <c r="K2045" s="69"/>
      <c r="L2045" s="69" t="s">
        <v>666</v>
      </c>
      <c r="M2045" s="69" t="s">
        <v>28</v>
      </c>
      <c r="N2045" s="71">
        <v>0</v>
      </c>
      <c r="O2045" s="74">
        <v>3486.98</v>
      </c>
      <c r="P2045" s="175">
        <f t="shared" si="36"/>
        <v>104997.01000000013</v>
      </c>
    </row>
    <row r="2046" spans="1:16" ht="14.25" hidden="1" customHeight="1" outlineLevel="1">
      <c r="A2046" s="64" t="s">
        <v>122</v>
      </c>
      <c r="B2046" s="163" t="s">
        <v>1342</v>
      </c>
      <c r="C2046" s="174" t="s">
        <v>647</v>
      </c>
      <c r="D2046" s="68">
        <v>45777</v>
      </c>
      <c r="E2046" s="66">
        <f t="shared" si="33"/>
        <v>4</v>
      </c>
      <c r="F2046" s="66">
        <f t="shared" si="34"/>
        <v>2025</v>
      </c>
      <c r="G2046" s="67">
        <f t="shared" si="35"/>
        <v>45748</v>
      </c>
      <c r="H2046" s="26" t="s">
        <v>43</v>
      </c>
      <c r="I2046" s="66" t="s">
        <v>260</v>
      </c>
      <c r="J2046" s="69"/>
      <c r="K2046" s="69"/>
      <c r="L2046" s="69" t="s">
        <v>666</v>
      </c>
      <c r="M2046" s="69" t="s">
        <v>28</v>
      </c>
      <c r="N2046" s="71">
        <v>0</v>
      </c>
      <c r="O2046" s="74">
        <v>3447.62</v>
      </c>
      <c r="P2046" s="175">
        <f t="shared" si="36"/>
        <v>101549.39000000013</v>
      </c>
    </row>
    <row r="2047" spans="1:16" ht="14.25" hidden="1" customHeight="1" outlineLevel="1">
      <c r="A2047" s="64" t="s">
        <v>122</v>
      </c>
      <c r="B2047" s="163" t="s">
        <v>1342</v>
      </c>
      <c r="C2047" s="174" t="s">
        <v>647</v>
      </c>
      <c r="D2047" s="68">
        <v>45777</v>
      </c>
      <c r="E2047" s="66">
        <f t="shared" si="33"/>
        <v>4</v>
      </c>
      <c r="F2047" s="66">
        <f t="shared" si="34"/>
        <v>2025</v>
      </c>
      <c r="G2047" s="67">
        <f t="shared" si="35"/>
        <v>45748</v>
      </c>
      <c r="H2047" s="26" t="s">
        <v>43</v>
      </c>
      <c r="I2047" s="66" t="s">
        <v>1354</v>
      </c>
      <c r="J2047" s="69"/>
      <c r="K2047" s="69"/>
      <c r="L2047" s="69" t="s">
        <v>666</v>
      </c>
      <c r="M2047" s="69" t="s">
        <v>28</v>
      </c>
      <c r="N2047" s="71">
        <v>0</v>
      </c>
      <c r="O2047" s="74">
        <v>3267.39</v>
      </c>
      <c r="P2047" s="175">
        <f t="shared" si="36"/>
        <v>98282.000000000131</v>
      </c>
    </row>
    <row r="2048" spans="1:16" ht="14.25" hidden="1" customHeight="1" outlineLevel="1">
      <c r="A2048" s="64" t="s">
        <v>122</v>
      </c>
      <c r="B2048" s="163" t="s">
        <v>1342</v>
      </c>
      <c r="C2048" s="174" t="s">
        <v>647</v>
      </c>
      <c r="D2048" s="68">
        <v>45777</v>
      </c>
      <c r="E2048" s="66">
        <f t="shared" si="33"/>
        <v>4</v>
      </c>
      <c r="F2048" s="66">
        <f t="shared" si="34"/>
        <v>2025</v>
      </c>
      <c r="G2048" s="67">
        <f t="shared" si="35"/>
        <v>45748</v>
      </c>
      <c r="H2048" s="26" t="s">
        <v>43</v>
      </c>
      <c r="I2048" s="66" t="s">
        <v>261</v>
      </c>
      <c r="J2048" s="69"/>
      <c r="K2048" s="69"/>
      <c r="L2048" s="69" t="s">
        <v>666</v>
      </c>
      <c r="M2048" s="69" t="s">
        <v>28</v>
      </c>
      <c r="N2048" s="71">
        <v>0</v>
      </c>
      <c r="O2048" s="74">
        <v>1820.36</v>
      </c>
      <c r="P2048" s="175">
        <f t="shared" si="36"/>
        <v>96461.64000000013</v>
      </c>
    </row>
    <row r="2049" spans="1:16" ht="14.25" hidden="1" customHeight="1" outlineLevel="1">
      <c r="A2049" s="64" t="s">
        <v>122</v>
      </c>
      <c r="B2049" s="163" t="s">
        <v>1342</v>
      </c>
      <c r="C2049" s="174" t="s">
        <v>647</v>
      </c>
      <c r="D2049" s="68">
        <v>45777</v>
      </c>
      <c r="E2049" s="66">
        <f t="shared" si="33"/>
        <v>4</v>
      </c>
      <c r="F2049" s="66">
        <f t="shared" si="34"/>
        <v>2025</v>
      </c>
      <c r="G2049" s="67">
        <f t="shared" si="35"/>
        <v>45748</v>
      </c>
      <c r="H2049" s="26" t="s">
        <v>43</v>
      </c>
      <c r="I2049" s="66" t="s">
        <v>262</v>
      </c>
      <c r="J2049" s="69"/>
      <c r="K2049" s="69"/>
      <c r="L2049" s="69" t="s">
        <v>666</v>
      </c>
      <c r="M2049" s="69" t="s">
        <v>28</v>
      </c>
      <c r="N2049" s="71">
        <v>0</v>
      </c>
      <c r="O2049" s="74">
        <v>2978.6</v>
      </c>
      <c r="P2049" s="175">
        <f t="shared" si="36"/>
        <v>93483.040000000125</v>
      </c>
    </row>
    <row r="2050" spans="1:16" ht="14.25" hidden="1" customHeight="1" outlineLevel="1">
      <c r="A2050" s="64" t="s">
        <v>122</v>
      </c>
      <c r="B2050" s="163" t="s">
        <v>1342</v>
      </c>
      <c r="C2050" s="174" t="s">
        <v>647</v>
      </c>
      <c r="D2050" s="68">
        <v>45777</v>
      </c>
      <c r="E2050" s="66">
        <f t="shared" si="33"/>
        <v>4</v>
      </c>
      <c r="F2050" s="66">
        <f t="shared" si="34"/>
        <v>2025</v>
      </c>
      <c r="G2050" s="67">
        <f t="shared" si="35"/>
        <v>45748</v>
      </c>
      <c r="H2050" s="26" t="s">
        <v>43</v>
      </c>
      <c r="I2050" s="66" t="s">
        <v>263</v>
      </c>
      <c r="J2050" s="69"/>
      <c r="K2050" s="69"/>
      <c r="L2050" s="69" t="s">
        <v>666</v>
      </c>
      <c r="M2050" s="69" t="s">
        <v>28</v>
      </c>
      <c r="N2050" s="71">
        <v>0</v>
      </c>
      <c r="O2050" s="74">
        <v>1638.03</v>
      </c>
      <c r="P2050" s="175">
        <f t="shared" si="36"/>
        <v>91845.010000000126</v>
      </c>
    </row>
    <row r="2051" spans="1:16" ht="14.25" hidden="1" customHeight="1" outlineLevel="1">
      <c r="A2051" s="64" t="s">
        <v>122</v>
      </c>
      <c r="B2051" s="163" t="s">
        <v>1342</v>
      </c>
      <c r="C2051" s="174" t="s">
        <v>647</v>
      </c>
      <c r="D2051" s="68">
        <v>45777</v>
      </c>
      <c r="E2051" s="66">
        <f t="shared" si="33"/>
        <v>4</v>
      </c>
      <c r="F2051" s="66">
        <f t="shared" si="34"/>
        <v>2025</v>
      </c>
      <c r="G2051" s="67">
        <f t="shared" si="35"/>
        <v>45748</v>
      </c>
      <c r="H2051" s="26" t="s">
        <v>43</v>
      </c>
      <c r="I2051" s="66" t="s">
        <v>264</v>
      </c>
      <c r="J2051" s="69"/>
      <c r="K2051" s="69"/>
      <c r="L2051" s="69" t="s">
        <v>666</v>
      </c>
      <c r="M2051" s="69" t="s">
        <v>28</v>
      </c>
      <c r="N2051" s="71">
        <v>0</v>
      </c>
      <c r="O2051" s="74">
        <v>1623.73</v>
      </c>
      <c r="P2051" s="175">
        <f t="shared" si="36"/>
        <v>90221.28000000013</v>
      </c>
    </row>
    <row r="2052" spans="1:16" ht="14.25" hidden="1" customHeight="1" outlineLevel="1">
      <c r="A2052" s="64" t="s">
        <v>122</v>
      </c>
      <c r="B2052" s="163" t="s">
        <v>1342</v>
      </c>
      <c r="C2052" s="174" t="s">
        <v>647</v>
      </c>
      <c r="D2052" s="68">
        <v>45777</v>
      </c>
      <c r="E2052" s="66">
        <f t="shared" si="33"/>
        <v>4</v>
      </c>
      <c r="F2052" s="66">
        <f t="shared" si="34"/>
        <v>2025</v>
      </c>
      <c r="G2052" s="67">
        <f t="shared" si="35"/>
        <v>45748</v>
      </c>
      <c r="H2052" s="26" t="s">
        <v>43</v>
      </c>
      <c r="I2052" s="66" t="s">
        <v>265</v>
      </c>
      <c r="J2052" s="69"/>
      <c r="K2052" s="69"/>
      <c r="L2052" s="69" t="s">
        <v>666</v>
      </c>
      <c r="M2052" s="69" t="s">
        <v>28</v>
      </c>
      <c r="N2052" s="71">
        <v>0</v>
      </c>
      <c r="O2052" s="74">
        <v>2411.52</v>
      </c>
      <c r="P2052" s="175">
        <f t="shared" si="36"/>
        <v>87809.760000000126</v>
      </c>
    </row>
    <row r="2053" spans="1:16" ht="14.25" hidden="1" customHeight="1" outlineLevel="1">
      <c r="A2053" s="64" t="s">
        <v>122</v>
      </c>
      <c r="B2053" s="163" t="s">
        <v>1342</v>
      </c>
      <c r="C2053" s="174" t="s">
        <v>647</v>
      </c>
      <c r="D2053" s="68">
        <v>45777</v>
      </c>
      <c r="E2053" s="66">
        <f t="shared" si="33"/>
        <v>4</v>
      </c>
      <c r="F2053" s="66">
        <f t="shared" si="34"/>
        <v>2025</v>
      </c>
      <c r="G2053" s="67">
        <f t="shared" si="35"/>
        <v>45748</v>
      </c>
      <c r="H2053" s="26" t="s">
        <v>43</v>
      </c>
      <c r="I2053" s="66" t="s">
        <v>266</v>
      </c>
      <c r="J2053" s="69"/>
      <c r="K2053" s="69"/>
      <c r="L2053" s="69" t="s">
        <v>666</v>
      </c>
      <c r="M2053" s="69" t="s">
        <v>28</v>
      </c>
      <c r="N2053" s="71">
        <v>0</v>
      </c>
      <c r="O2053" s="74">
        <v>3267.39</v>
      </c>
      <c r="P2053" s="175">
        <f t="shared" si="36"/>
        <v>84542.370000000126</v>
      </c>
    </row>
    <row r="2054" spans="1:16" ht="14.25" hidden="1" customHeight="1" outlineLevel="1">
      <c r="A2054" s="64" t="s">
        <v>122</v>
      </c>
      <c r="B2054" s="163" t="s">
        <v>1342</v>
      </c>
      <c r="C2054" s="174" t="s">
        <v>647</v>
      </c>
      <c r="D2054" s="68">
        <v>45777</v>
      </c>
      <c r="E2054" s="66">
        <f t="shared" si="33"/>
        <v>4</v>
      </c>
      <c r="F2054" s="66">
        <f t="shared" si="34"/>
        <v>2025</v>
      </c>
      <c r="G2054" s="67">
        <f t="shared" si="35"/>
        <v>45748</v>
      </c>
      <c r="H2054" s="26" t="s">
        <v>43</v>
      </c>
      <c r="I2054" s="66" t="s">
        <v>267</v>
      </c>
      <c r="J2054" s="69"/>
      <c r="K2054" s="69"/>
      <c r="L2054" s="69" t="s">
        <v>666</v>
      </c>
      <c r="M2054" s="69" t="s">
        <v>28</v>
      </c>
      <c r="N2054" s="71">
        <v>0</v>
      </c>
      <c r="O2054" s="74">
        <v>1618.39</v>
      </c>
      <c r="P2054" s="175">
        <f t="shared" si="36"/>
        <v>82923.980000000127</v>
      </c>
    </row>
    <row r="2055" spans="1:16" ht="14.25" hidden="1" customHeight="1" outlineLevel="1">
      <c r="A2055" s="64" t="s">
        <v>122</v>
      </c>
      <c r="B2055" s="163" t="s">
        <v>1342</v>
      </c>
      <c r="C2055" s="174" t="s">
        <v>647</v>
      </c>
      <c r="D2055" s="68">
        <v>45777</v>
      </c>
      <c r="E2055" s="66">
        <f t="shared" si="33"/>
        <v>4</v>
      </c>
      <c r="F2055" s="66">
        <f t="shared" si="34"/>
        <v>2025</v>
      </c>
      <c r="G2055" s="67">
        <f t="shared" si="35"/>
        <v>45748</v>
      </c>
      <c r="H2055" s="26" t="s">
        <v>43</v>
      </c>
      <c r="I2055" s="66" t="s">
        <v>268</v>
      </c>
      <c r="J2055" s="69"/>
      <c r="K2055" s="69"/>
      <c r="L2055" s="69" t="s">
        <v>666</v>
      </c>
      <c r="M2055" s="69" t="s">
        <v>28</v>
      </c>
      <c r="N2055" s="71">
        <v>0</v>
      </c>
      <c r="O2055" s="74">
        <v>1839.17</v>
      </c>
      <c r="P2055" s="175">
        <f t="shared" si="36"/>
        <v>81084.810000000129</v>
      </c>
    </row>
    <row r="2056" spans="1:16" ht="14.25" hidden="1" customHeight="1" outlineLevel="1">
      <c r="A2056" s="64" t="s">
        <v>122</v>
      </c>
      <c r="B2056" s="163" t="s">
        <v>1342</v>
      </c>
      <c r="C2056" s="174" t="s">
        <v>647</v>
      </c>
      <c r="D2056" s="68">
        <v>45777</v>
      </c>
      <c r="E2056" s="66">
        <f t="shared" si="33"/>
        <v>4</v>
      </c>
      <c r="F2056" s="66">
        <f t="shared" si="34"/>
        <v>2025</v>
      </c>
      <c r="G2056" s="67">
        <f t="shared" si="35"/>
        <v>45748</v>
      </c>
      <c r="H2056" s="26" t="s">
        <v>43</v>
      </c>
      <c r="I2056" s="66" t="s">
        <v>269</v>
      </c>
      <c r="J2056" s="69"/>
      <c r="K2056" s="69"/>
      <c r="L2056" s="69" t="s">
        <v>666</v>
      </c>
      <c r="M2056" s="69" t="s">
        <v>28</v>
      </c>
      <c r="N2056" s="71">
        <v>0</v>
      </c>
      <c r="O2056" s="74">
        <v>3596.5</v>
      </c>
      <c r="P2056" s="175">
        <f t="shared" si="36"/>
        <v>77488.310000000129</v>
      </c>
    </row>
    <row r="2057" spans="1:16" ht="14.25" hidden="1" customHeight="1" outlineLevel="1">
      <c r="A2057" s="64" t="s">
        <v>122</v>
      </c>
      <c r="B2057" s="163" t="s">
        <v>1342</v>
      </c>
      <c r="C2057" s="174" t="s">
        <v>647</v>
      </c>
      <c r="D2057" s="68">
        <v>45777</v>
      </c>
      <c r="E2057" s="66">
        <f t="shared" si="33"/>
        <v>4</v>
      </c>
      <c r="F2057" s="66">
        <f t="shared" si="34"/>
        <v>2025</v>
      </c>
      <c r="G2057" s="67">
        <f t="shared" si="35"/>
        <v>45748</v>
      </c>
      <c r="H2057" s="26" t="s">
        <v>43</v>
      </c>
      <c r="I2057" s="66" t="s">
        <v>270</v>
      </c>
      <c r="J2057" s="69"/>
      <c r="K2057" s="69"/>
      <c r="L2057" s="69" t="s">
        <v>666</v>
      </c>
      <c r="M2057" s="69" t="s">
        <v>28</v>
      </c>
      <c r="N2057" s="71">
        <v>0</v>
      </c>
      <c r="O2057" s="74">
        <v>2095.59</v>
      </c>
      <c r="P2057" s="175">
        <f t="shared" si="36"/>
        <v>75392.720000000132</v>
      </c>
    </row>
    <row r="2058" spans="1:16" ht="14.25" hidden="1" customHeight="1" outlineLevel="1">
      <c r="A2058" s="64" t="s">
        <v>122</v>
      </c>
      <c r="B2058" s="163" t="s">
        <v>1342</v>
      </c>
      <c r="C2058" s="174" t="s">
        <v>647</v>
      </c>
      <c r="D2058" s="68">
        <v>45777</v>
      </c>
      <c r="E2058" s="66">
        <f t="shared" si="33"/>
        <v>4</v>
      </c>
      <c r="F2058" s="66">
        <f t="shared" si="34"/>
        <v>2025</v>
      </c>
      <c r="G2058" s="67">
        <f t="shared" si="35"/>
        <v>45748</v>
      </c>
      <c r="H2058" s="26" t="s">
        <v>54</v>
      </c>
      <c r="I2058" s="66" t="s">
        <v>135</v>
      </c>
      <c r="J2058" s="69"/>
      <c r="K2058" s="69"/>
      <c r="L2058" s="69" t="s">
        <v>666</v>
      </c>
      <c r="M2058" s="69" t="s">
        <v>28</v>
      </c>
      <c r="N2058" s="71">
        <v>0</v>
      </c>
      <c r="O2058" s="74">
        <v>1320</v>
      </c>
      <c r="P2058" s="175">
        <f t="shared" si="36"/>
        <v>74072.720000000132</v>
      </c>
    </row>
    <row r="2059" spans="1:16" ht="14.25" hidden="1" customHeight="1" outlineLevel="1">
      <c r="A2059" s="64" t="s">
        <v>122</v>
      </c>
      <c r="B2059" s="163" t="s">
        <v>1342</v>
      </c>
      <c r="C2059" s="174" t="s">
        <v>647</v>
      </c>
      <c r="D2059" s="68">
        <v>45777</v>
      </c>
      <c r="E2059" s="66">
        <f t="shared" si="33"/>
        <v>4</v>
      </c>
      <c r="F2059" s="66">
        <f t="shared" si="34"/>
        <v>2025</v>
      </c>
      <c r="G2059" s="67">
        <f t="shared" si="35"/>
        <v>45748</v>
      </c>
      <c r="H2059" s="26" t="s">
        <v>475</v>
      </c>
      <c r="I2059" s="66" t="s">
        <v>1459</v>
      </c>
      <c r="J2059" s="69"/>
      <c r="K2059" s="69"/>
      <c r="L2059" s="69" t="s">
        <v>666</v>
      </c>
      <c r="M2059" s="69" t="s">
        <v>28</v>
      </c>
      <c r="N2059" s="71">
        <v>0</v>
      </c>
      <c r="O2059" s="74">
        <v>7638.46</v>
      </c>
      <c r="P2059" s="175">
        <f t="shared" si="36"/>
        <v>66434.260000000126</v>
      </c>
    </row>
    <row r="2060" spans="1:16" ht="14.25" hidden="1" customHeight="1" outlineLevel="1">
      <c r="A2060" s="64" t="s">
        <v>122</v>
      </c>
      <c r="B2060" s="163" t="s">
        <v>1342</v>
      </c>
      <c r="C2060" s="174" t="s">
        <v>647</v>
      </c>
      <c r="D2060" s="68">
        <v>45777</v>
      </c>
      <c r="E2060" s="66">
        <f t="shared" si="33"/>
        <v>4</v>
      </c>
      <c r="F2060" s="66">
        <f t="shared" si="34"/>
        <v>2025</v>
      </c>
      <c r="G2060" s="67">
        <f t="shared" si="35"/>
        <v>45748</v>
      </c>
      <c r="H2060" s="26" t="s">
        <v>55</v>
      </c>
      <c r="I2060" s="66" t="s">
        <v>690</v>
      </c>
      <c r="J2060" s="69"/>
      <c r="K2060" s="69"/>
      <c r="L2060" s="69" t="s">
        <v>666</v>
      </c>
      <c r="M2060" s="69" t="s">
        <v>28</v>
      </c>
      <c r="N2060" s="71">
        <v>0</v>
      </c>
      <c r="O2060" s="74">
        <v>2303.64</v>
      </c>
      <c r="P2060" s="175">
        <f t="shared" si="36"/>
        <v>64130.620000000126</v>
      </c>
    </row>
    <row r="2061" spans="1:16" ht="14.25" hidden="1" customHeight="1" outlineLevel="1">
      <c r="A2061" s="64" t="s">
        <v>122</v>
      </c>
      <c r="B2061" s="163" t="s">
        <v>1342</v>
      </c>
      <c r="C2061" s="174" t="s">
        <v>647</v>
      </c>
      <c r="D2061" s="68">
        <v>45777</v>
      </c>
      <c r="E2061" s="66">
        <f t="shared" si="33"/>
        <v>4</v>
      </c>
      <c r="F2061" s="66">
        <f t="shared" si="34"/>
        <v>2025</v>
      </c>
      <c r="G2061" s="67">
        <f t="shared" si="35"/>
        <v>45748</v>
      </c>
      <c r="H2061" s="26" t="s">
        <v>43</v>
      </c>
      <c r="I2061" s="66" t="s">
        <v>1460</v>
      </c>
      <c r="J2061" s="69"/>
      <c r="K2061" s="69"/>
      <c r="L2061" s="69" t="s">
        <v>666</v>
      </c>
      <c r="M2061" s="69" t="s">
        <v>28</v>
      </c>
      <c r="N2061" s="71">
        <v>0</v>
      </c>
      <c r="O2061" s="74">
        <v>1633.54</v>
      </c>
      <c r="P2061" s="175">
        <f t="shared" si="36"/>
        <v>62497.080000000125</v>
      </c>
    </row>
    <row r="2062" spans="1:16" ht="14.25" hidden="1" customHeight="1" outlineLevel="1">
      <c r="A2062" s="64" t="s">
        <v>122</v>
      </c>
      <c r="B2062" s="163" t="s">
        <v>1342</v>
      </c>
      <c r="C2062" s="174" t="s">
        <v>647</v>
      </c>
      <c r="D2062" s="68">
        <v>45779</v>
      </c>
      <c r="E2062" s="66">
        <f t="shared" si="33"/>
        <v>5</v>
      </c>
      <c r="F2062" s="66">
        <f t="shared" si="34"/>
        <v>2025</v>
      </c>
      <c r="G2062" s="67">
        <f t="shared" si="35"/>
        <v>45778</v>
      </c>
      <c r="H2062" s="26" t="s">
        <v>667</v>
      </c>
      <c r="I2062" s="66" t="s">
        <v>1379</v>
      </c>
      <c r="J2062" s="69"/>
      <c r="K2062" s="69"/>
      <c r="L2062" s="69" t="s">
        <v>666</v>
      </c>
      <c r="M2062" s="69" t="s">
        <v>604</v>
      </c>
      <c r="N2062" s="71">
        <v>200</v>
      </c>
      <c r="O2062" s="74">
        <v>0</v>
      </c>
      <c r="P2062" s="175">
        <f t="shared" si="36"/>
        <v>62697.080000000125</v>
      </c>
    </row>
    <row r="2063" spans="1:16" ht="14.25" hidden="1" customHeight="1" outlineLevel="1">
      <c r="A2063" s="64" t="s">
        <v>122</v>
      </c>
      <c r="B2063" s="163" t="s">
        <v>1342</v>
      </c>
      <c r="C2063" s="174" t="s">
        <v>647</v>
      </c>
      <c r="D2063" s="68">
        <v>45779</v>
      </c>
      <c r="E2063" s="66">
        <f t="shared" ref="E2063:E2317" si="37">MONTH(D2063)</f>
        <v>5</v>
      </c>
      <c r="F2063" s="66">
        <f t="shared" ref="F2063:F2317" si="38">YEAR(D2063)</f>
        <v>2025</v>
      </c>
      <c r="G2063" s="67">
        <f t="shared" ref="G2063:G2317" si="39">(E2063&amp;"/"&amp;F2063)*1</f>
        <v>45778</v>
      </c>
      <c r="H2063" s="26" t="s">
        <v>102</v>
      </c>
      <c r="I2063" s="66" t="s">
        <v>129</v>
      </c>
      <c r="J2063" s="69"/>
      <c r="K2063" s="69"/>
      <c r="L2063" s="69" t="s">
        <v>666</v>
      </c>
      <c r="M2063" s="69" t="s">
        <v>28</v>
      </c>
      <c r="N2063" s="71">
        <v>0</v>
      </c>
      <c r="O2063" s="74">
        <v>1.71</v>
      </c>
      <c r="P2063" s="175">
        <f t="shared" si="36"/>
        <v>62695.370000000126</v>
      </c>
    </row>
    <row r="2064" spans="1:16" ht="14.25" hidden="1" customHeight="1" outlineLevel="1">
      <c r="A2064" s="64" t="s">
        <v>122</v>
      </c>
      <c r="B2064" s="163" t="s">
        <v>1342</v>
      </c>
      <c r="C2064" s="174" t="s">
        <v>647</v>
      </c>
      <c r="D2064" s="68">
        <v>45779</v>
      </c>
      <c r="E2064" s="66">
        <f t="shared" si="37"/>
        <v>5</v>
      </c>
      <c r="F2064" s="66">
        <f t="shared" si="38"/>
        <v>2025</v>
      </c>
      <c r="G2064" s="67">
        <f t="shared" si="39"/>
        <v>45778</v>
      </c>
      <c r="H2064" s="26" t="s">
        <v>102</v>
      </c>
      <c r="I2064" s="66" t="s">
        <v>129</v>
      </c>
      <c r="J2064" s="69"/>
      <c r="K2064" s="69"/>
      <c r="L2064" s="69" t="s">
        <v>666</v>
      </c>
      <c r="M2064" s="69" t="s">
        <v>28</v>
      </c>
      <c r="N2064" s="71">
        <v>0</v>
      </c>
      <c r="O2064" s="74">
        <v>9</v>
      </c>
      <c r="P2064" s="175">
        <f t="shared" si="36"/>
        <v>62686.370000000126</v>
      </c>
    </row>
    <row r="2065" spans="1:16" ht="14.25" hidden="1" customHeight="1" outlineLevel="1">
      <c r="A2065" s="64" t="s">
        <v>122</v>
      </c>
      <c r="B2065" s="163" t="s">
        <v>1342</v>
      </c>
      <c r="C2065" s="174" t="s">
        <v>647</v>
      </c>
      <c r="D2065" s="68">
        <v>45782</v>
      </c>
      <c r="E2065" s="66">
        <f t="shared" si="37"/>
        <v>5</v>
      </c>
      <c r="F2065" s="66">
        <f t="shared" si="38"/>
        <v>2025</v>
      </c>
      <c r="G2065" s="67">
        <f t="shared" si="39"/>
        <v>45778</v>
      </c>
      <c r="H2065" s="26" t="s">
        <v>165</v>
      </c>
      <c r="I2065" s="66" t="s">
        <v>139</v>
      </c>
      <c r="J2065" s="69"/>
      <c r="K2065" s="69"/>
      <c r="L2065" s="69" t="s">
        <v>664</v>
      </c>
      <c r="M2065" s="69" t="s">
        <v>604</v>
      </c>
      <c r="N2065" s="71">
        <v>7.0000000000000007E-2</v>
      </c>
      <c r="O2065" s="74">
        <v>0</v>
      </c>
      <c r="P2065" s="175">
        <f t="shared" si="36"/>
        <v>62686.440000000126</v>
      </c>
    </row>
    <row r="2066" spans="1:16" ht="14.25" hidden="1" customHeight="1" outlineLevel="1">
      <c r="A2066" s="64" t="s">
        <v>122</v>
      </c>
      <c r="B2066" s="163" t="s">
        <v>1342</v>
      </c>
      <c r="C2066" s="174" t="s">
        <v>647</v>
      </c>
      <c r="D2066" s="68">
        <v>45782</v>
      </c>
      <c r="E2066" s="66">
        <f t="shared" si="37"/>
        <v>5</v>
      </c>
      <c r="F2066" s="66">
        <f t="shared" si="38"/>
        <v>2025</v>
      </c>
      <c r="G2066" s="67">
        <f t="shared" si="39"/>
        <v>45778</v>
      </c>
      <c r="H2066" s="26" t="s">
        <v>102</v>
      </c>
      <c r="I2066" s="66" t="s">
        <v>129</v>
      </c>
      <c r="J2066" s="69"/>
      <c r="K2066" s="69"/>
      <c r="L2066" s="69" t="s">
        <v>666</v>
      </c>
      <c r="M2066" s="69" t="s">
        <v>28</v>
      </c>
      <c r="N2066" s="71">
        <v>0</v>
      </c>
      <c r="O2066" s="74">
        <v>9</v>
      </c>
      <c r="P2066" s="175">
        <f t="shared" si="36"/>
        <v>62677.440000000126</v>
      </c>
    </row>
    <row r="2067" spans="1:16" ht="14.25" hidden="1" customHeight="1" outlineLevel="1">
      <c r="A2067" s="64" t="s">
        <v>122</v>
      </c>
      <c r="B2067" s="163" t="s">
        <v>1342</v>
      </c>
      <c r="C2067" s="174" t="s">
        <v>647</v>
      </c>
      <c r="D2067" s="68">
        <v>45782</v>
      </c>
      <c r="E2067" s="66">
        <f t="shared" si="37"/>
        <v>5</v>
      </c>
      <c r="F2067" s="66">
        <f t="shared" si="38"/>
        <v>2025</v>
      </c>
      <c r="G2067" s="67">
        <f t="shared" si="39"/>
        <v>45778</v>
      </c>
      <c r="H2067" s="26" t="s">
        <v>33</v>
      </c>
      <c r="I2067" s="66" t="s">
        <v>347</v>
      </c>
      <c r="J2067" s="69"/>
      <c r="K2067" s="69"/>
      <c r="L2067" s="69" t="s">
        <v>666</v>
      </c>
      <c r="M2067" s="69" t="s">
        <v>28</v>
      </c>
      <c r="N2067" s="71">
        <v>0</v>
      </c>
      <c r="O2067" s="74">
        <v>177.15</v>
      </c>
      <c r="P2067" s="175">
        <f t="shared" si="36"/>
        <v>62500.290000000125</v>
      </c>
    </row>
    <row r="2068" spans="1:16" ht="14.25" hidden="1" customHeight="1" outlineLevel="1">
      <c r="A2068" s="64" t="s">
        <v>122</v>
      </c>
      <c r="B2068" s="163" t="s">
        <v>1342</v>
      </c>
      <c r="C2068" s="174" t="s">
        <v>647</v>
      </c>
      <c r="D2068" s="68">
        <v>45783</v>
      </c>
      <c r="E2068" s="66">
        <f t="shared" si="37"/>
        <v>5</v>
      </c>
      <c r="F2068" s="66">
        <f t="shared" si="38"/>
        <v>2025</v>
      </c>
      <c r="G2068" s="67">
        <f t="shared" si="39"/>
        <v>45778</v>
      </c>
      <c r="H2068" s="26" t="s">
        <v>165</v>
      </c>
      <c r="I2068" s="66" t="s">
        <v>139</v>
      </c>
      <c r="J2068" s="69"/>
      <c r="K2068" s="69"/>
      <c r="L2068" s="69" t="s">
        <v>664</v>
      </c>
      <c r="M2068" s="69" t="s">
        <v>604</v>
      </c>
      <c r="N2068" s="71">
        <v>1.02</v>
      </c>
      <c r="O2068" s="74">
        <v>0</v>
      </c>
      <c r="P2068" s="175">
        <f t="shared" si="36"/>
        <v>62501.310000000121</v>
      </c>
    </row>
    <row r="2069" spans="1:16" ht="14.25" hidden="1" customHeight="1" outlineLevel="1">
      <c r="A2069" s="64" t="s">
        <v>122</v>
      </c>
      <c r="B2069" s="163" t="s">
        <v>1342</v>
      </c>
      <c r="C2069" s="174" t="s">
        <v>647</v>
      </c>
      <c r="D2069" s="68">
        <v>45783</v>
      </c>
      <c r="E2069" s="66">
        <f t="shared" si="37"/>
        <v>5</v>
      </c>
      <c r="F2069" s="66">
        <f t="shared" si="38"/>
        <v>2025</v>
      </c>
      <c r="G2069" s="67">
        <f t="shared" si="39"/>
        <v>45778</v>
      </c>
      <c r="H2069" s="26" t="s">
        <v>475</v>
      </c>
      <c r="I2069" s="66" t="s">
        <v>152</v>
      </c>
      <c r="J2069" s="69"/>
      <c r="K2069" s="69"/>
      <c r="L2069" s="69" t="s">
        <v>666</v>
      </c>
      <c r="M2069" s="69" t="s">
        <v>28</v>
      </c>
      <c r="N2069" s="71">
        <v>0</v>
      </c>
      <c r="O2069" s="74">
        <v>562.91999999999996</v>
      </c>
      <c r="P2069" s="175">
        <f t="shared" si="36"/>
        <v>61938.390000000123</v>
      </c>
    </row>
    <row r="2070" spans="1:16" ht="14.25" hidden="1" customHeight="1" outlineLevel="1">
      <c r="A2070" s="64" t="s">
        <v>122</v>
      </c>
      <c r="B2070" s="163" t="s">
        <v>1342</v>
      </c>
      <c r="C2070" s="174" t="s">
        <v>647</v>
      </c>
      <c r="D2070" s="68">
        <v>45783</v>
      </c>
      <c r="E2070" s="66">
        <f t="shared" si="37"/>
        <v>5</v>
      </c>
      <c r="F2070" s="66">
        <f t="shared" si="38"/>
        <v>2025</v>
      </c>
      <c r="G2070" s="67">
        <f t="shared" si="39"/>
        <v>45778</v>
      </c>
      <c r="H2070" s="26" t="s">
        <v>475</v>
      </c>
      <c r="I2070" s="66" t="s">
        <v>152</v>
      </c>
      <c r="J2070" s="69"/>
      <c r="K2070" s="69"/>
      <c r="L2070" s="69" t="s">
        <v>666</v>
      </c>
      <c r="M2070" s="69" t="s">
        <v>28</v>
      </c>
      <c r="N2070" s="71">
        <v>0</v>
      </c>
      <c r="O2070" s="74">
        <v>2071.48</v>
      </c>
      <c r="P2070" s="175">
        <f t="shared" si="36"/>
        <v>59866.91000000012</v>
      </c>
    </row>
    <row r="2071" spans="1:16" ht="14.25" hidden="1" customHeight="1" outlineLevel="1">
      <c r="A2071" s="64" t="s">
        <v>122</v>
      </c>
      <c r="B2071" s="163" t="s">
        <v>1342</v>
      </c>
      <c r="C2071" s="174" t="s">
        <v>647</v>
      </c>
      <c r="D2071" s="68">
        <v>45785</v>
      </c>
      <c r="E2071" s="66">
        <f t="shared" si="37"/>
        <v>5</v>
      </c>
      <c r="F2071" s="66">
        <f t="shared" si="38"/>
        <v>2025</v>
      </c>
      <c r="G2071" s="67">
        <f t="shared" si="39"/>
        <v>45778</v>
      </c>
      <c r="H2071" s="26" t="s">
        <v>165</v>
      </c>
      <c r="I2071" s="66" t="s">
        <v>139</v>
      </c>
      <c r="J2071" s="69"/>
      <c r="K2071" s="69"/>
      <c r="L2071" s="69" t="s">
        <v>664</v>
      </c>
      <c r="M2071" s="69" t="s">
        <v>604</v>
      </c>
      <c r="N2071" s="71">
        <v>0.55000000000000004</v>
      </c>
      <c r="O2071" s="74">
        <v>0</v>
      </c>
      <c r="P2071" s="175">
        <f t="shared" si="36"/>
        <v>59867.460000000123</v>
      </c>
    </row>
    <row r="2072" spans="1:16" ht="14.25" hidden="1" customHeight="1" outlineLevel="1">
      <c r="A2072" s="64" t="s">
        <v>122</v>
      </c>
      <c r="B2072" s="163" t="s">
        <v>1342</v>
      </c>
      <c r="C2072" s="174" t="s">
        <v>647</v>
      </c>
      <c r="D2072" s="68">
        <v>45785</v>
      </c>
      <c r="E2072" s="66">
        <f t="shared" si="37"/>
        <v>5</v>
      </c>
      <c r="F2072" s="66">
        <f t="shared" si="38"/>
        <v>2025</v>
      </c>
      <c r="G2072" s="67">
        <f t="shared" si="39"/>
        <v>45778</v>
      </c>
      <c r="H2072" s="26" t="s">
        <v>147</v>
      </c>
      <c r="I2072" s="66" t="s">
        <v>330</v>
      </c>
      <c r="J2072" s="69"/>
      <c r="K2072" s="69"/>
      <c r="L2072" s="69" t="s">
        <v>666</v>
      </c>
      <c r="M2072" s="69" t="s">
        <v>28</v>
      </c>
      <c r="N2072" s="71">
        <v>0</v>
      </c>
      <c r="O2072" s="74">
        <v>173.84</v>
      </c>
      <c r="P2072" s="175">
        <f t="shared" si="36"/>
        <v>59693.620000000126</v>
      </c>
    </row>
    <row r="2073" spans="1:16" ht="14.25" hidden="1" customHeight="1" outlineLevel="1">
      <c r="A2073" s="64" t="s">
        <v>122</v>
      </c>
      <c r="B2073" s="163" t="s">
        <v>1342</v>
      </c>
      <c r="C2073" s="174" t="s">
        <v>647</v>
      </c>
      <c r="D2073" s="68">
        <v>45785</v>
      </c>
      <c r="E2073" s="66">
        <f t="shared" si="37"/>
        <v>5</v>
      </c>
      <c r="F2073" s="66">
        <f t="shared" si="38"/>
        <v>2025</v>
      </c>
      <c r="G2073" s="67">
        <f t="shared" si="39"/>
        <v>45778</v>
      </c>
      <c r="H2073" s="26" t="s">
        <v>63</v>
      </c>
      <c r="I2073" s="66" t="s">
        <v>1461</v>
      </c>
      <c r="J2073" s="69"/>
      <c r="K2073" s="69"/>
      <c r="L2073" s="69" t="s">
        <v>666</v>
      </c>
      <c r="M2073" s="69" t="s">
        <v>28</v>
      </c>
      <c r="N2073" s="71">
        <v>0</v>
      </c>
      <c r="O2073" s="74">
        <v>1000.48</v>
      </c>
      <c r="P2073" s="175">
        <f t="shared" si="36"/>
        <v>58693.140000000123</v>
      </c>
    </row>
    <row r="2074" spans="1:16" ht="14.25" hidden="1" customHeight="1" outlineLevel="1">
      <c r="A2074" s="64" t="s">
        <v>122</v>
      </c>
      <c r="B2074" s="163" t="s">
        <v>1342</v>
      </c>
      <c r="C2074" s="174" t="s">
        <v>647</v>
      </c>
      <c r="D2074" s="68">
        <v>45785</v>
      </c>
      <c r="E2074" s="66">
        <f t="shared" si="37"/>
        <v>5</v>
      </c>
      <c r="F2074" s="66">
        <f t="shared" si="38"/>
        <v>2025</v>
      </c>
      <c r="G2074" s="67">
        <f t="shared" si="39"/>
        <v>45778</v>
      </c>
      <c r="H2074" s="26" t="s">
        <v>147</v>
      </c>
      <c r="I2074" s="66" t="s">
        <v>1462</v>
      </c>
      <c r="J2074" s="69"/>
      <c r="K2074" s="69"/>
      <c r="L2074" s="69" t="s">
        <v>666</v>
      </c>
      <c r="M2074" s="69" t="s">
        <v>28</v>
      </c>
      <c r="N2074" s="71">
        <v>0</v>
      </c>
      <c r="O2074" s="74">
        <v>113</v>
      </c>
      <c r="P2074" s="175">
        <f t="shared" si="36"/>
        <v>58580.140000000123</v>
      </c>
    </row>
    <row r="2075" spans="1:16" ht="14.25" hidden="1" customHeight="1" outlineLevel="1">
      <c r="A2075" s="64" t="s">
        <v>122</v>
      </c>
      <c r="B2075" s="163" t="s">
        <v>1342</v>
      </c>
      <c r="C2075" s="174" t="s">
        <v>647</v>
      </c>
      <c r="D2075" s="68">
        <v>45789</v>
      </c>
      <c r="E2075" s="66">
        <f t="shared" si="37"/>
        <v>5</v>
      </c>
      <c r="F2075" s="66">
        <f t="shared" si="38"/>
        <v>2025</v>
      </c>
      <c r="G2075" s="67">
        <f t="shared" si="39"/>
        <v>45778</v>
      </c>
      <c r="H2075" s="26" t="s">
        <v>165</v>
      </c>
      <c r="I2075" s="66" t="s">
        <v>1463</v>
      </c>
      <c r="J2075" s="69"/>
      <c r="K2075" s="69"/>
      <c r="L2075" s="69" t="s">
        <v>664</v>
      </c>
      <c r="M2075" s="69" t="s">
        <v>604</v>
      </c>
      <c r="N2075" s="71">
        <v>16.89</v>
      </c>
      <c r="O2075" s="74">
        <v>0</v>
      </c>
      <c r="P2075" s="175">
        <f t="shared" si="36"/>
        <v>58597.030000000123</v>
      </c>
    </row>
    <row r="2076" spans="1:16" ht="14.25" hidden="1" customHeight="1" outlineLevel="1">
      <c r="A2076" s="64" t="s">
        <v>122</v>
      </c>
      <c r="B2076" s="163" t="s">
        <v>1342</v>
      </c>
      <c r="C2076" s="174" t="s">
        <v>647</v>
      </c>
      <c r="D2076" s="68">
        <v>45789</v>
      </c>
      <c r="E2076" s="66">
        <f t="shared" si="37"/>
        <v>5</v>
      </c>
      <c r="F2076" s="66">
        <f t="shared" si="38"/>
        <v>2025</v>
      </c>
      <c r="G2076" s="67">
        <f t="shared" si="39"/>
        <v>45778</v>
      </c>
      <c r="H2076" s="26" t="s">
        <v>1362</v>
      </c>
      <c r="I2076" s="66" t="s">
        <v>1464</v>
      </c>
      <c r="J2076" s="69"/>
      <c r="K2076" s="69"/>
      <c r="L2076" s="69" t="s">
        <v>666</v>
      </c>
      <c r="M2076" s="69" t="s">
        <v>28</v>
      </c>
      <c r="N2076" s="71">
        <v>0</v>
      </c>
      <c r="O2076" s="74">
        <v>34770</v>
      </c>
      <c r="P2076" s="175">
        <f t="shared" si="36"/>
        <v>23827.030000000123</v>
      </c>
    </row>
    <row r="2077" spans="1:16" ht="14.25" hidden="1" customHeight="1" outlineLevel="1">
      <c r="A2077" s="64" t="s">
        <v>122</v>
      </c>
      <c r="B2077" s="163" t="s">
        <v>1342</v>
      </c>
      <c r="C2077" s="174" t="s">
        <v>647</v>
      </c>
      <c r="D2077" s="68">
        <v>45789</v>
      </c>
      <c r="E2077" s="66">
        <f t="shared" si="37"/>
        <v>5</v>
      </c>
      <c r="F2077" s="66">
        <f t="shared" si="38"/>
        <v>2025</v>
      </c>
      <c r="G2077" s="67">
        <f t="shared" si="39"/>
        <v>45778</v>
      </c>
      <c r="H2077" s="26" t="s">
        <v>63</v>
      </c>
      <c r="I2077" s="66" t="s">
        <v>1465</v>
      </c>
      <c r="J2077" s="69"/>
      <c r="K2077" s="69"/>
      <c r="L2077" s="69" t="s">
        <v>666</v>
      </c>
      <c r="M2077" s="69" t="s">
        <v>28</v>
      </c>
      <c r="N2077" s="71">
        <v>0</v>
      </c>
      <c r="O2077" s="74">
        <v>414.26</v>
      </c>
      <c r="P2077" s="175">
        <f t="shared" si="36"/>
        <v>23412.770000000124</v>
      </c>
    </row>
    <row r="2078" spans="1:16" ht="14.25" hidden="1" customHeight="1" outlineLevel="1">
      <c r="A2078" s="64" t="s">
        <v>122</v>
      </c>
      <c r="B2078" s="163" t="s">
        <v>1342</v>
      </c>
      <c r="C2078" s="174" t="s">
        <v>647</v>
      </c>
      <c r="D2078" s="68">
        <v>45789</v>
      </c>
      <c r="E2078" s="66">
        <f t="shared" si="37"/>
        <v>5</v>
      </c>
      <c r="F2078" s="66">
        <f t="shared" si="38"/>
        <v>2025</v>
      </c>
      <c r="G2078" s="67">
        <f t="shared" si="39"/>
        <v>45778</v>
      </c>
      <c r="H2078" s="26" t="s">
        <v>63</v>
      </c>
      <c r="I2078" s="66" t="s">
        <v>1466</v>
      </c>
      <c r="J2078" s="69"/>
      <c r="K2078" s="69"/>
      <c r="L2078" s="69" t="s">
        <v>666</v>
      </c>
      <c r="M2078" s="69" t="s">
        <v>28</v>
      </c>
      <c r="N2078" s="71">
        <v>0</v>
      </c>
      <c r="O2078" s="74">
        <v>504</v>
      </c>
      <c r="P2078" s="175">
        <f t="shared" si="36"/>
        <v>22908.770000000124</v>
      </c>
    </row>
    <row r="2079" spans="1:16" ht="14.25" hidden="1" customHeight="1" outlineLevel="1">
      <c r="A2079" s="64" t="s">
        <v>122</v>
      </c>
      <c r="B2079" s="163" t="s">
        <v>1342</v>
      </c>
      <c r="C2079" s="174" t="s">
        <v>647</v>
      </c>
      <c r="D2079" s="68">
        <v>45789</v>
      </c>
      <c r="E2079" s="66">
        <f t="shared" si="37"/>
        <v>5</v>
      </c>
      <c r="F2079" s="66">
        <f t="shared" si="38"/>
        <v>2025</v>
      </c>
      <c r="G2079" s="67">
        <f t="shared" si="39"/>
        <v>45778</v>
      </c>
      <c r="H2079" s="26" t="s">
        <v>475</v>
      </c>
      <c r="I2079" s="66" t="s">
        <v>1467</v>
      </c>
      <c r="J2079" s="69"/>
      <c r="K2079" s="69"/>
      <c r="L2079" s="69" t="s">
        <v>666</v>
      </c>
      <c r="M2079" s="69" t="s">
        <v>28</v>
      </c>
      <c r="N2079" s="71">
        <v>0</v>
      </c>
      <c r="O2079" s="74">
        <v>283.04000000000002</v>
      </c>
      <c r="P2079" s="175">
        <f t="shared" si="36"/>
        <v>22625.730000000123</v>
      </c>
    </row>
    <row r="2080" spans="1:16" ht="14.25" hidden="1" customHeight="1" outlineLevel="1">
      <c r="A2080" s="64" t="s">
        <v>122</v>
      </c>
      <c r="B2080" s="163" t="s">
        <v>1342</v>
      </c>
      <c r="C2080" s="174" t="s">
        <v>647</v>
      </c>
      <c r="D2080" s="68">
        <v>45789</v>
      </c>
      <c r="E2080" s="66">
        <f t="shared" si="37"/>
        <v>5</v>
      </c>
      <c r="F2080" s="66">
        <f t="shared" si="38"/>
        <v>2025</v>
      </c>
      <c r="G2080" s="67">
        <f t="shared" si="39"/>
        <v>45778</v>
      </c>
      <c r="H2080" s="26" t="s">
        <v>102</v>
      </c>
      <c r="I2080" s="66" t="s">
        <v>129</v>
      </c>
      <c r="J2080" s="69"/>
      <c r="K2080" s="69"/>
      <c r="L2080" s="69" t="s">
        <v>666</v>
      </c>
      <c r="M2080" s="69" t="s">
        <v>28</v>
      </c>
      <c r="N2080" s="71">
        <v>0</v>
      </c>
      <c r="O2080" s="74">
        <v>1.75</v>
      </c>
      <c r="P2080" s="175">
        <f t="shared" si="36"/>
        <v>22623.980000000123</v>
      </c>
    </row>
    <row r="2081" spans="1:16" ht="14.25" hidden="1" customHeight="1" outlineLevel="1">
      <c r="A2081" s="64" t="s">
        <v>122</v>
      </c>
      <c r="B2081" s="163" t="s">
        <v>1342</v>
      </c>
      <c r="C2081" s="174" t="s">
        <v>647</v>
      </c>
      <c r="D2081" s="68">
        <v>45790</v>
      </c>
      <c r="E2081" s="66">
        <f t="shared" si="37"/>
        <v>5</v>
      </c>
      <c r="F2081" s="66">
        <f t="shared" si="38"/>
        <v>2025</v>
      </c>
      <c r="G2081" s="67">
        <f t="shared" si="39"/>
        <v>45778</v>
      </c>
      <c r="H2081" s="26" t="s">
        <v>165</v>
      </c>
      <c r="I2081" s="66" t="s">
        <v>139</v>
      </c>
      <c r="J2081" s="69"/>
      <c r="K2081" s="69"/>
      <c r="L2081" s="69" t="s">
        <v>664</v>
      </c>
      <c r="M2081" s="69" t="s">
        <v>604</v>
      </c>
      <c r="N2081" s="71">
        <v>0.06</v>
      </c>
      <c r="O2081" s="74">
        <v>0</v>
      </c>
      <c r="P2081" s="175">
        <f t="shared" si="36"/>
        <v>22624.040000000125</v>
      </c>
    </row>
    <row r="2082" spans="1:16" ht="14.25" hidden="1" customHeight="1" outlineLevel="1">
      <c r="A2082" s="64" t="s">
        <v>122</v>
      </c>
      <c r="B2082" s="163" t="s">
        <v>1342</v>
      </c>
      <c r="C2082" s="174" t="s">
        <v>647</v>
      </c>
      <c r="D2082" s="68">
        <v>45790</v>
      </c>
      <c r="E2082" s="66">
        <f t="shared" si="37"/>
        <v>5</v>
      </c>
      <c r="F2082" s="66">
        <f t="shared" si="38"/>
        <v>2025</v>
      </c>
      <c r="G2082" s="67">
        <f t="shared" si="39"/>
        <v>45778</v>
      </c>
      <c r="H2082" s="26" t="s">
        <v>63</v>
      </c>
      <c r="I2082" s="66" t="s">
        <v>1468</v>
      </c>
      <c r="J2082" s="69"/>
      <c r="K2082" s="69"/>
      <c r="L2082" s="69" t="s">
        <v>666</v>
      </c>
      <c r="M2082" s="69" t="s">
        <v>28</v>
      </c>
      <c r="N2082" s="71">
        <v>0</v>
      </c>
      <c r="O2082" s="74">
        <v>130.94</v>
      </c>
      <c r="P2082" s="175">
        <f t="shared" si="36"/>
        <v>22493.100000000126</v>
      </c>
    </row>
    <row r="2083" spans="1:16" ht="14.25" hidden="1" customHeight="1" outlineLevel="1">
      <c r="A2083" s="64" t="s">
        <v>122</v>
      </c>
      <c r="B2083" s="163" t="s">
        <v>1342</v>
      </c>
      <c r="C2083" s="174" t="s">
        <v>647</v>
      </c>
      <c r="D2083" s="68">
        <v>45791</v>
      </c>
      <c r="E2083" s="66">
        <f t="shared" si="37"/>
        <v>5</v>
      </c>
      <c r="F2083" s="66">
        <f t="shared" si="38"/>
        <v>2025</v>
      </c>
      <c r="G2083" s="67">
        <f t="shared" si="39"/>
        <v>45778</v>
      </c>
      <c r="H2083" s="26" t="s">
        <v>165</v>
      </c>
      <c r="I2083" s="66" t="s">
        <v>139</v>
      </c>
      <c r="J2083" s="69"/>
      <c r="K2083" s="69"/>
      <c r="L2083" s="69" t="s">
        <v>664</v>
      </c>
      <c r="M2083" s="69" t="s">
        <v>604</v>
      </c>
      <c r="N2083" s="71">
        <v>6.22</v>
      </c>
      <c r="O2083" s="74">
        <v>0</v>
      </c>
      <c r="P2083" s="175">
        <f t="shared" si="36"/>
        <v>22499.320000000127</v>
      </c>
    </row>
    <row r="2084" spans="1:16" ht="14.25" hidden="1" customHeight="1" outlineLevel="1">
      <c r="A2084" s="64" t="s">
        <v>122</v>
      </c>
      <c r="B2084" s="163" t="s">
        <v>1342</v>
      </c>
      <c r="C2084" s="174" t="s">
        <v>647</v>
      </c>
      <c r="D2084" s="68">
        <v>45791</v>
      </c>
      <c r="E2084" s="66">
        <f t="shared" si="37"/>
        <v>5</v>
      </c>
      <c r="F2084" s="66">
        <f t="shared" si="38"/>
        <v>2025</v>
      </c>
      <c r="G2084" s="67">
        <f t="shared" si="39"/>
        <v>45778</v>
      </c>
      <c r="H2084" s="26" t="s">
        <v>161</v>
      </c>
      <c r="I2084" s="66" t="s">
        <v>135</v>
      </c>
      <c r="J2084" s="69"/>
      <c r="K2084" s="69"/>
      <c r="L2084" s="69" t="s">
        <v>664</v>
      </c>
      <c r="M2084" s="69" t="s">
        <v>28</v>
      </c>
      <c r="N2084" s="71">
        <v>0</v>
      </c>
      <c r="O2084" s="74">
        <v>12157.93</v>
      </c>
      <c r="P2084" s="175">
        <f t="shared" si="36"/>
        <v>10341.390000000127</v>
      </c>
    </row>
    <row r="2085" spans="1:16" ht="14.25" hidden="1" customHeight="1" outlineLevel="1">
      <c r="A2085" s="64" t="s">
        <v>122</v>
      </c>
      <c r="B2085" s="163" t="s">
        <v>1342</v>
      </c>
      <c r="C2085" s="174" t="s">
        <v>647</v>
      </c>
      <c r="D2085" s="68">
        <v>45792</v>
      </c>
      <c r="E2085" s="66">
        <f t="shared" si="37"/>
        <v>5</v>
      </c>
      <c r="F2085" s="66">
        <f t="shared" si="38"/>
        <v>2025</v>
      </c>
      <c r="G2085" s="67">
        <f t="shared" si="39"/>
        <v>45778</v>
      </c>
      <c r="H2085" s="26" t="s">
        <v>165</v>
      </c>
      <c r="I2085" s="66" t="s">
        <v>139</v>
      </c>
      <c r="J2085" s="69"/>
      <c r="K2085" s="69"/>
      <c r="L2085" s="69" t="s">
        <v>664</v>
      </c>
      <c r="M2085" s="69" t="s">
        <v>604</v>
      </c>
      <c r="N2085" s="71">
        <v>0.46</v>
      </c>
      <c r="O2085" s="74">
        <v>0</v>
      </c>
      <c r="P2085" s="175">
        <f t="shared" si="36"/>
        <v>10341.850000000126</v>
      </c>
    </row>
    <row r="2086" spans="1:16" ht="14.25" hidden="1" customHeight="1" outlineLevel="1">
      <c r="A2086" s="64" t="s">
        <v>122</v>
      </c>
      <c r="B2086" s="163" t="s">
        <v>1342</v>
      </c>
      <c r="C2086" s="174" t="s">
        <v>647</v>
      </c>
      <c r="D2086" s="68">
        <v>45792</v>
      </c>
      <c r="E2086" s="66">
        <f t="shared" si="37"/>
        <v>5</v>
      </c>
      <c r="F2086" s="66">
        <f t="shared" si="38"/>
        <v>2025</v>
      </c>
      <c r="G2086" s="67">
        <f t="shared" si="39"/>
        <v>45778</v>
      </c>
      <c r="H2086" s="26" t="s">
        <v>33</v>
      </c>
      <c r="I2086" s="66" t="s">
        <v>166</v>
      </c>
      <c r="J2086" s="69"/>
      <c r="K2086" s="69"/>
      <c r="L2086" s="69" t="s">
        <v>666</v>
      </c>
      <c r="M2086" s="69" t="s">
        <v>28</v>
      </c>
      <c r="N2086" s="71">
        <v>0</v>
      </c>
      <c r="O2086" s="74">
        <v>584.08000000000004</v>
      </c>
      <c r="P2086" s="175">
        <f t="shared" si="36"/>
        <v>9757.7700000001259</v>
      </c>
    </row>
    <row r="2087" spans="1:16" ht="14.25" hidden="1" customHeight="1" outlineLevel="1">
      <c r="A2087" s="64" t="s">
        <v>122</v>
      </c>
      <c r="B2087" s="163" t="s">
        <v>1342</v>
      </c>
      <c r="C2087" s="174" t="s">
        <v>647</v>
      </c>
      <c r="D2087" s="68">
        <v>45792</v>
      </c>
      <c r="E2087" s="66">
        <f t="shared" si="37"/>
        <v>5</v>
      </c>
      <c r="F2087" s="66">
        <f t="shared" si="38"/>
        <v>2025</v>
      </c>
      <c r="G2087" s="67">
        <f t="shared" si="39"/>
        <v>45778</v>
      </c>
      <c r="H2087" s="26" t="s">
        <v>102</v>
      </c>
      <c r="I2087" s="66" t="s">
        <v>167</v>
      </c>
      <c r="J2087" s="69"/>
      <c r="K2087" s="69"/>
      <c r="L2087" s="69" t="s">
        <v>666</v>
      </c>
      <c r="M2087" s="69" t="s">
        <v>28</v>
      </c>
      <c r="N2087" s="71">
        <v>0</v>
      </c>
      <c r="O2087" s="74">
        <v>171.7</v>
      </c>
      <c r="P2087" s="175">
        <f t="shared" si="36"/>
        <v>9586.0700000001252</v>
      </c>
    </row>
    <row r="2088" spans="1:16" ht="14.25" hidden="1" customHeight="1" outlineLevel="1">
      <c r="A2088" s="64" t="s">
        <v>122</v>
      </c>
      <c r="B2088" s="163" t="s">
        <v>1342</v>
      </c>
      <c r="C2088" s="174" t="s">
        <v>647</v>
      </c>
      <c r="D2088" s="68">
        <v>45792</v>
      </c>
      <c r="E2088" s="66">
        <f t="shared" si="37"/>
        <v>5</v>
      </c>
      <c r="F2088" s="66">
        <f t="shared" si="38"/>
        <v>2025</v>
      </c>
      <c r="G2088" s="67">
        <f t="shared" si="39"/>
        <v>45778</v>
      </c>
      <c r="H2088" s="26" t="s">
        <v>102</v>
      </c>
      <c r="I2088" s="66" t="s">
        <v>129</v>
      </c>
      <c r="J2088" s="69"/>
      <c r="K2088" s="69"/>
      <c r="L2088" s="69" t="s">
        <v>666</v>
      </c>
      <c r="M2088" s="69" t="s">
        <v>28</v>
      </c>
      <c r="N2088" s="71">
        <v>0</v>
      </c>
      <c r="O2088" s="74">
        <v>1.89</v>
      </c>
      <c r="P2088" s="175">
        <f t="shared" si="36"/>
        <v>9584.1800000001258</v>
      </c>
    </row>
    <row r="2089" spans="1:16" ht="14.25" hidden="1" customHeight="1" outlineLevel="1">
      <c r="A2089" s="64" t="s">
        <v>122</v>
      </c>
      <c r="B2089" s="163" t="s">
        <v>1342</v>
      </c>
      <c r="C2089" s="174" t="s">
        <v>647</v>
      </c>
      <c r="D2089" s="68">
        <v>45792</v>
      </c>
      <c r="E2089" s="66">
        <f t="shared" si="37"/>
        <v>5</v>
      </c>
      <c r="F2089" s="66">
        <f t="shared" si="38"/>
        <v>2025</v>
      </c>
      <c r="G2089" s="67">
        <f t="shared" si="39"/>
        <v>45778</v>
      </c>
      <c r="H2089" s="26" t="s">
        <v>63</v>
      </c>
      <c r="I2089" s="66" t="s">
        <v>1469</v>
      </c>
      <c r="J2089" s="69"/>
      <c r="K2089" s="69"/>
      <c r="L2089" s="69" t="s">
        <v>666</v>
      </c>
      <c r="M2089" s="69" t="s">
        <v>28</v>
      </c>
      <c r="N2089" s="71">
        <v>0</v>
      </c>
      <c r="O2089" s="74">
        <v>105.3</v>
      </c>
      <c r="P2089" s="175">
        <f t="shared" si="36"/>
        <v>9478.8800000001265</v>
      </c>
    </row>
    <row r="2090" spans="1:16" ht="14.25" hidden="1" customHeight="1" outlineLevel="1">
      <c r="A2090" s="64" t="s">
        <v>122</v>
      </c>
      <c r="B2090" s="163" t="s">
        <v>1342</v>
      </c>
      <c r="C2090" s="174" t="s">
        <v>647</v>
      </c>
      <c r="D2090" s="68">
        <v>45793</v>
      </c>
      <c r="E2090" s="66">
        <f t="shared" si="37"/>
        <v>5</v>
      </c>
      <c r="F2090" s="66">
        <f t="shared" si="38"/>
        <v>2025</v>
      </c>
      <c r="G2090" s="67">
        <f t="shared" si="39"/>
        <v>45778</v>
      </c>
      <c r="H2090" s="26" t="s">
        <v>165</v>
      </c>
      <c r="I2090" s="66" t="s">
        <v>1360</v>
      </c>
      <c r="J2090" s="69"/>
      <c r="K2090" s="69"/>
      <c r="L2090" s="69" t="s">
        <v>664</v>
      </c>
      <c r="M2090" s="69" t="s">
        <v>604</v>
      </c>
      <c r="N2090" s="71">
        <v>43466.5</v>
      </c>
      <c r="O2090" s="74">
        <v>0</v>
      </c>
      <c r="P2090" s="175">
        <f t="shared" si="36"/>
        <v>52945.380000000128</v>
      </c>
    </row>
    <row r="2091" spans="1:16" ht="14.25" hidden="1" customHeight="1" outlineLevel="1">
      <c r="A2091" s="64" t="s">
        <v>122</v>
      </c>
      <c r="B2091" s="163" t="s">
        <v>1342</v>
      </c>
      <c r="C2091" s="174" t="s">
        <v>647</v>
      </c>
      <c r="D2091" s="68">
        <v>45793</v>
      </c>
      <c r="E2091" s="66">
        <f t="shared" si="37"/>
        <v>5</v>
      </c>
      <c r="F2091" s="66">
        <f t="shared" si="38"/>
        <v>2025</v>
      </c>
      <c r="G2091" s="67">
        <f t="shared" si="39"/>
        <v>45778</v>
      </c>
      <c r="H2091" s="26" t="s">
        <v>165</v>
      </c>
      <c r="I2091" s="66" t="s">
        <v>139</v>
      </c>
      <c r="J2091" s="69"/>
      <c r="K2091" s="69"/>
      <c r="L2091" s="69" t="s">
        <v>664</v>
      </c>
      <c r="M2091" s="69" t="s">
        <v>604</v>
      </c>
      <c r="N2091" s="71">
        <v>0.03</v>
      </c>
      <c r="O2091" s="74">
        <v>0</v>
      </c>
      <c r="P2091" s="175">
        <f t="shared" si="36"/>
        <v>52945.410000000127</v>
      </c>
    </row>
    <row r="2092" spans="1:16" ht="14.25" hidden="1" customHeight="1" outlineLevel="1">
      <c r="A2092" s="64" t="s">
        <v>122</v>
      </c>
      <c r="B2092" s="163" t="s">
        <v>1342</v>
      </c>
      <c r="C2092" s="174" t="s">
        <v>647</v>
      </c>
      <c r="D2092" s="68">
        <v>45793</v>
      </c>
      <c r="E2092" s="66">
        <f t="shared" si="37"/>
        <v>5</v>
      </c>
      <c r="F2092" s="66">
        <f t="shared" si="38"/>
        <v>2025</v>
      </c>
      <c r="G2092" s="67">
        <f t="shared" si="39"/>
        <v>45778</v>
      </c>
      <c r="H2092" s="26" t="s">
        <v>165</v>
      </c>
      <c r="I2092" s="66" t="s">
        <v>139</v>
      </c>
      <c r="J2092" s="69"/>
      <c r="K2092" s="69"/>
      <c r="L2092" s="69" t="s">
        <v>664</v>
      </c>
      <c r="M2092" s="69" t="s">
        <v>604</v>
      </c>
      <c r="N2092" s="71">
        <v>0.17</v>
      </c>
      <c r="O2092" s="74">
        <v>0</v>
      </c>
      <c r="P2092" s="175">
        <f t="shared" si="36"/>
        <v>52945.580000000125</v>
      </c>
    </row>
    <row r="2093" spans="1:16" ht="14.25" hidden="1" customHeight="1" outlineLevel="1">
      <c r="A2093" s="64" t="s">
        <v>122</v>
      </c>
      <c r="B2093" s="163" t="s">
        <v>1342</v>
      </c>
      <c r="C2093" s="174" t="s">
        <v>647</v>
      </c>
      <c r="D2093" s="68">
        <v>45793</v>
      </c>
      <c r="E2093" s="66">
        <f t="shared" si="37"/>
        <v>5</v>
      </c>
      <c r="F2093" s="66">
        <f t="shared" si="38"/>
        <v>2025</v>
      </c>
      <c r="G2093" s="67">
        <f t="shared" si="39"/>
        <v>45778</v>
      </c>
      <c r="H2093" s="26" t="s">
        <v>165</v>
      </c>
      <c r="I2093" s="66" t="s">
        <v>139</v>
      </c>
      <c r="J2093" s="69"/>
      <c r="K2093" s="69"/>
      <c r="L2093" s="69" t="s">
        <v>664</v>
      </c>
      <c r="M2093" s="69" t="s">
        <v>604</v>
      </c>
      <c r="N2093" s="71">
        <v>4.3899999999999997</v>
      </c>
      <c r="O2093" s="74">
        <v>0</v>
      </c>
      <c r="P2093" s="175">
        <f t="shared" si="36"/>
        <v>52949.970000000125</v>
      </c>
    </row>
    <row r="2094" spans="1:16" ht="14.25" hidden="1" customHeight="1" outlineLevel="1">
      <c r="A2094" s="64" t="s">
        <v>122</v>
      </c>
      <c r="B2094" s="163" t="s">
        <v>1342</v>
      </c>
      <c r="C2094" s="174" t="s">
        <v>647</v>
      </c>
      <c r="D2094" s="68">
        <v>45793</v>
      </c>
      <c r="E2094" s="66">
        <f t="shared" si="37"/>
        <v>5</v>
      </c>
      <c r="F2094" s="66">
        <f t="shared" si="38"/>
        <v>2025</v>
      </c>
      <c r="G2094" s="67">
        <f t="shared" si="39"/>
        <v>45778</v>
      </c>
      <c r="H2094" s="26" t="s">
        <v>165</v>
      </c>
      <c r="I2094" s="66" t="s">
        <v>139</v>
      </c>
      <c r="J2094" s="69"/>
      <c r="K2094" s="69"/>
      <c r="L2094" s="69" t="s">
        <v>664</v>
      </c>
      <c r="M2094" s="69" t="s">
        <v>604</v>
      </c>
      <c r="N2094" s="71">
        <v>0.43</v>
      </c>
      <c r="O2094" s="74">
        <v>0</v>
      </c>
      <c r="P2094" s="175">
        <f t="shared" si="36"/>
        <v>52950.400000000125</v>
      </c>
    </row>
    <row r="2095" spans="1:16" ht="14.25" hidden="1" customHeight="1" outlineLevel="1">
      <c r="A2095" s="64" t="s">
        <v>122</v>
      </c>
      <c r="B2095" s="163" t="s">
        <v>1342</v>
      </c>
      <c r="C2095" s="174" t="s">
        <v>647</v>
      </c>
      <c r="D2095" s="68">
        <v>45793</v>
      </c>
      <c r="E2095" s="66">
        <f t="shared" si="37"/>
        <v>5</v>
      </c>
      <c r="F2095" s="66">
        <f t="shared" si="38"/>
        <v>2025</v>
      </c>
      <c r="G2095" s="67">
        <f t="shared" si="39"/>
        <v>45778</v>
      </c>
      <c r="H2095" s="26" t="s">
        <v>475</v>
      </c>
      <c r="I2095" s="66" t="s">
        <v>1453</v>
      </c>
      <c r="J2095" s="69"/>
      <c r="K2095" s="69"/>
      <c r="L2095" s="69" t="s">
        <v>666</v>
      </c>
      <c r="M2095" s="69" t="s">
        <v>28</v>
      </c>
      <c r="N2095" s="71">
        <v>0</v>
      </c>
      <c r="O2095" s="74">
        <v>166.29</v>
      </c>
      <c r="P2095" s="175">
        <f t="shared" si="36"/>
        <v>52784.110000000124</v>
      </c>
    </row>
    <row r="2096" spans="1:16" ht="14.25" hidden="1" customHeight="1" outlineLevel="1">
      <c r="A2096" s="64" t="s">
        <v>122</v>
      </c>
      <c r="B2096" s="163" t="s">
        <v>1342</v>
      </c>
      <c r="C2096" s="174" t="s">
        <v>647</v>
      </c>
      <c r="D2096" s="68">
        <v>45793</v>
      </c>
      <c r="E2096" s="66">
        <f t="shared" si="37"/>
        <v>5</v>
      </c>
      <c r="F2096" s="66">
        <f t="shared" si="38"/>
        <v>2025</v>
      </c>
      <c r="G2096" s="67">
        <f t="shared" si="39"/>
        <v>45778</v>
      </c>
      <c r="H2096" s="26" t="s">
        <v>362</v>
      </c>
      <c r="I2096" s="66" t="s">
        <v>329</v>
      </c>
      <c r="J2096" s="69"/>
      <c r="K2096" s="69"/>
      <c r="L2096" s="69" t="s">
        <v>666</v>
      </c>
      <c r="M2096" s="69" t="s">
        <v>28</v>
      </c>
      <c r="N2096" s="71">
        <v>0</v>
      </c>
      <c r="O2096" s="74">
        <v>399.71</v>
      </c>
      <c r="P2096" s="175">
        <f t="shared" si="36"/>
        <v>52384.400000000125</v>
      </c>
    </row>
    <row r="2097" spans="1:16" ht="14.25" hidden="1" customHeight="1" outlineLevel="1">
      <c r="A2097" s="64" t="s">
        <v>122</v>
      </c>
      <c r="B2097" s="163" t="s">
        <v>1342</v>
      </c>
      <c r="C2097" s="174" t="s">
        <v>647</v>
      </c>
      <c r="D2097" s="68">
        <v>45793</v>
      </c>
      <c r="E2097" s="66">
        <f t="shared" si="37"/>
        <v>5</v>
      </c>
      <c r="F2097" s="66">
        <f t="shared" si="38"/>
        <v>2025</v>
      </c>
      <c r="G2097" s="67">
        <f t="shared" si="39"/>
        <v>45778</v>
      </c>
      <c r="H2097" s="26" t="s">
        <v>475</v>
      </c>
      <c r="I2097" s="66" t="s">
        <v>1453</v>
      </c>
      <c r="J2097" s="69"/>
      <c r="K2097" s="69"/>
      <c r="L2097" s="69" t="s">
        <v>666</v>
      </c>
      <c r="M2097" s="69" t="s">
        <v>28</v>
      </c>
      <c r="N2097" s="71">
        <v>0</v>
      </c>
      <c r="O2097" s="74">
        <v>290.8</v>
      </c>
      <c r="P2097" s="175">
        <f t="shared" si="36"/>
        <v>52093.600000000122</v>
      </c>
    </row>
    <row r="2098" spans="1:16" ht="14.25" hidden="1" customHeight="1" outlineLevel="1">
      <c r="A2098" s="64" t="s">
        <v>122</v>
      </c>
      <c r="B2098" s="163" t="s">
        <v>1342</v>
      </c>
      <c r="C2098" s="174" t="s">
        <v>647</v>
      </c>
      <c r="D2098" s="68">
        <v>45793</v>
      </c>
      <c r="E2098" s="66">
        <f t="shared" si="37"/>
        <v>5</v>
      </c>
      <c r="F2098" s="66">
        <f t="shared" si="38"/>
        <v>2025</v>
      </c>
      <c r="G2098" s="67">
        <f t="shared" si="39"/>
        <v>45778</v>
      </c>
      <c r="H2098" s="26" t="s">
        <v>63</v>
      </c>
      <c r="I2098" s="66" t="s">
        <v>724</v>
      </c>
      <c r="J2098" s="69">
        <v>51233</v>
      </c>
      <c r="K2098" s="69"/>
      <c r="L2098" s="69" t="s">
        <v>666</v>
      </c>
      <c r="M2098" s="69" t="s">
        <v>28</v>
      </c>
      <c r="N2098" s="71">
        <v>0</v>
      </c>
      <c r="O2098" s="74">
        <v>676.79</v>
      </c>
      <c r="P2098" s="175">
        <f t="shared" si="36"/>
        <v>51416.810000000121</v>
      </c>
    </row>
    <row r="2099" spans="1:16" ht="14.25" hidden="1" customHeight="1" outlineLevel="1">
      <c r="A2099" s="64" t="s">
        <v>122</v>
      </c>
      <c r="B2099" s="163" t="s">
        <v>1342</v>
      </c>
      <c r="C2099" s="174" t="s">
        <v>647</v>
      </c>
      <c r="D2099" s="68">
        <v>45793</v>
      </c>
      <c r="E2099" s="66">
        <f t="shared" si="37"/>
        <v>5</v>
      </c>
      <c r="F2099" s="66">
        <f t="shared" si="38"/>
        <v>2025</v>
      </c>
      <c r="G2099" s="67">
        <f t="shared" si="39"/>
        <v>45778</v>
      </c>
      <c r="H2099" s="26" t="s">
        <v>475</v>
      </c>
      <c r="I2099" s="66" t="s">
        <v>724</v>
      </c>
      <c r="J2099" s="69">
        <v>51234</v>
      </c>
      <c r="K2099" s="69"/>
      <c r="L2099" s="69" t="s">
        <v>666</v>
      </c>
      <c r="M2099" s="69" t="s">
        <v>28</v>
      </c>
      <c r="N2099" s="71">
        <v>0</v>
      </c>
      <c r="O2099" s="74">
        <v>315.76</v>
      </c>
      <c r="P2099" s="175">
        <f t="shared" si="36"/>
        <v>51101.050000000119</v>
      </c>
    </row>
    <row r="2100" spans="1:16" ht="14.25" hidden="1" customHeight="1" outlineLevel="1">
      <c r="A2100" s="64" t="s">
        <v>122</v>
      </c>
      <c r="B2100" s="163" t="s">
        <v>1342</v>
      </c>
      <c r="C2100" s="174" t="s">
        <v>647</v>
      </c>
      <c r="D2100" s="68">
        <v>45793</v>
      </c>
      <c r="E2100" s="66">
        <f t="shared" si="37"/>
        <v>5</v>
      </c>
      <c r="F2100" s="66">
        <f t="shared" si="38"/>
        <v>2025</v>
      </c>
      <c r="G2100" s="67">
        <f t="shared" si="39"/>
        <v>45778</v>
      </c>
      <c r="H2100" s="26" t="s">
        <v>475</v>
      </c>
      <c r="I2100" s="66" t="s">
        <v>1350</v>
      </c>
      <c r="J2100" s="69">
        <v>396734</v>
      </c>
      <c r="K2100" s="69"/>
      <c r="L2100" s="69" t="s">
        <v>666</v>
      </c>
      <c r="M2100" s="69" t="s">
        <v>28</v>
      </c>
      <c r="N2100" s="71">
        <v>0</v>
      </c>
      <c r="O2100" s="74">
        <v>970.06</v>
      </c>
      <c r="P2100" s="175">
        <f t="shared" si="36"/>
        <v>50130.990000000122</v>
      </c>
    </row>
    <row r="2101" spans="1:16" ht="14.25" hidden="1" customHeight="1" outlineLevel="1">
      <c r="A2101" s="64" t="s">
        <v>122</v>
      </c>
      <c r="B2101" s="163" t="s">
        <v>1342</v>
      </c>
      <c r="C2101" s="174" t="s">
        <v>647</v>
      </c>
      <c r="D2101" s="68">
        <v>45793</v>
      </c>
      <c r="E2101" s="66">
        <f t="shared" si="37"/>
        <v>5</v>
      </c>
      <c r="F2101" s="66">
        <f t="shared" si="38"/>
        <v>2025</v>
      </c>
      <c r="G2101" s="67">
        <f t="shared" si="39"/>
        <v>45778</v>
      </c>
      <c r="H2101" s="26" t="s">
        <v>37</v>
      </c>
      <c r="I2101" s="66" t="s">
        <v>734</v>
      </c>
      <c r="J2101" s="69"/>
      <c r="K2101" s="69"/>
      <c r="L2101" s="69" t="s">
        <v>666</v>
      </c>
      <c r="M2101" s="69" t="s">
        <v>28</v>
      </c>
      <c r="N2101" s="71">
        <v>0</v>
      </c>
      <c r="O2101" s="74">
        <v>4528.1000000000004</v>
      </c>
      <c r="P2101" s="175">
        <f t="shared" si="36"/>
        <v>45602.890000000123</v>
      </c>
    </row>
    <row r="2102" spans="1:16" ht="14.25" hidden="1" customHeight="1" outlineLevel="1">
      <c r="A2102" s="64" t="s">
        <v>122</v>
      </c>
      <c r="B2102" s="163" t="s">
        <v>1342</v>
      </c>
      <c r="C2102" s="174" t="s">
        <v>647</v>
      </c>
      <c r="D2102" s="68">
        <v>45793</v>
      </c>
      <c r="E2102" s="66">
        <f t="shared" si="37"/>
        <v>5</v>
      </c>
      <c r="F2102" s="66">
        <f t="shared" si="38"/>
        <v>2025</v>
      </c>
      <c r="G2102" s="67">
        <f t="shared" si="39"/>
        <v>45778</v>
      </c>
      <c r="H2102" s="26" t="s">
        <v>63</v>
      </c>
      <c r="I2102" s="66" t="s">
        <v>1470</v>
      </c>
      <c r="J2102" s="69"/>
      <c r="K2102" s="69"/>
      <c r="L2102" s="69" t="s">
        <v>666</v>
      </c>
      <c r="M2102" s="69" t="s">
        <v>28</v>
      </c>
      <c r="N2102" s="71">
        <v>0</v>
      </c>
      <c r="O2102" s="74">
        <v>340</v>
      </c>
      <c r="P2102" s="175">
        <f t="shared" si="36"/>
        <v>45262.890000000123</v>
      </c>
    </row>
    <row r="2103" spans="1:16" ht="14.25" hidden="1" customHeight="1" outlineLevel="1">
      <c r="A2103" s="64" t="s">
        <v>122</v>
      </c>
      <c r="B2103" s="163" t="s">
        <v>1342</v>
      </c>
      <c r="C2103" s="174" t="s">
        <v>647</v>
      </c>
      <c r="D2103" s="68">
        <v>45793</v>
      </c>
      <c r="E2103" s="66">
        <f t="shared" si="37"/>
        <v>5</v>
      </c>
      <c r="F2103" s="66">
        <f t="shared" si="38"/>
        <v>2025</v>
      </c>
      <c r="G2103" s="67">
        <f t="shared" si="39"/>
        <v>45778</v>
      </c>
      <c r="H2103" s="26" t="s">
        <v>63</v>
      </c>
      <c r="I2103" s="66" t="s">
        <v>765</v>
      </c>
      <c r="J2103" s="69"/>
      <c r="K2103" s="69"/>
      <c r="L2103" s="69" t="s">
        <v>666</v>
      </c>
      <c r="M2103" s="69" t="s">
        <v>28</v>
      </c>
      <c r="N2103" s="71">
        <v>0</v>
      </c>
      <c r="O2103" s="74">
        <v>10888.29</v>
      </c>
      <c r="P2103" s="175">
        <f t="shared" si="36"/>
        <v>34374.600000000122</v>
      </c>
    </row>
    <row r="2104" spans="1:16" ht="14.25" hidden="1" customHeight="1" outlineLevel="1">
      <c r="A2104" s="64" t="s">
        <v>122</v>
      </c>
      <c r="B2104" s="163" t="s">
        <v>1342</v>
      </c>
      <c r="C2104" s="174" t="s">
        <v>647</v>
      </c>
      <c r="D2104" s="68">
        <v>45793</v>
      </c>
      <c r="E2104" s="66">
        <f t="shared" si="37"/>
        <v>5</v>
      </c>
      <c r="F2104" s="66">
        <f t="shared" si="38"/>
        <v>2025</v>
      </c>
      <c r="G2104" s="67">
        <f t="shared" si="39"/>
        <v>45778</v>
      </c>
      <c r="H2104" s="26" t="s">
        <v>475</v>
      </c>
      <c r="I2104" s="66" t="s">
        <v>765</v>
      </c>
      <c r="J2104" s="69"/>
      <c r="K2104" s="69"/>
      <c r="L2104" s="69" t="s">
        <v>666</v>
      </c>
      <c r="M2104" s="69" t="s">
        <v>28</v>
      </c>
      <c r="N2104" s="71">
        <v>0</v>
      </c>
      <c r="O2104" s="74">
        <v>5110.5200000000004</v>
      </c>
      <c r="P2104" s="175">
        <f t="shared" si="36"/>
        <v>29264.080000000122</v>
      </c>
    </row>
    <row r="2105" spans="1:16" ht="14.25" hidden="1" customHeight="1" outlineLevel="1">
      <c r="A2105" s="64" t="s">
        <v>122</v>
      </c>
      <c r="B2105" s="163" t="s">
        <v>1342</v>
      </c>
      <c r="C2105" s="174" t="s">
        <v>647</v>
      </c>
      <c r="D2105" s="68">
        <v>45793</v>
      </c>
      <c r="E2105" s="66">
        <f t="shared" si="37"/>
        <v>5</v>
      </c>
      <c r="F2105" s="66">
        <f t="shared" si="38"/>
        <v>2025</v>
      </c>
      <c r="G2105" s="67">
        <f t="shared" si="39"/>
        <v>45778</v>
      </c>
      <c r="H2105" s="26" t="s">
        <v>475</v>
      </c>
      <c r="I2105" s="66" t="s">
        <v>765</v>
      </c>
      <c r="J2105" s="69"/>
      <c r="K2105" s="69"/>
      <c r="L2105" s="69" t="s">
        <v>666</v>
      </c>
      <c r="M2105" s="69" t="s">
        <v>28</v>
      </c>
      <c r="N2105" s="71">
        <v>0</v>
      </c>
      <c r="O2105" s="74">
        <v>5841.4</v>
      </c>
      <c r="P2105" s="175">
        <f t="shared" si="36"/>
        <v>23422.680000000124</v>
      </c>
    </row>
    <row r="2106" spans="1:16" ht="14.25" hidden="1" customHeight="1" outlineLevel="1">
      <c r="A2106" s="64" t="s">
        <v>122</v>
      </c>
      <c r="B2106" s="163" t="s">
        <v>1342</v>
      </c>
      <c r="C2106" s="174" t="s">
        <v>647</v>
      </c>
      <c r="D2106" s="68">
        <v>45793</v>
      </c>
      <c r="E2106" s="66">
        <f t="shared" si="37"/>
        <v>5</v>
      </c>
      <c r="F2106" s="66">
        <f t="shared" si="38"/>
        <v>2025</v>
      </c>
      <c r="G2106" s="67">
        <f t="shared" si="39"/>
        <v>45778</v>
      </c>
      <c r="H2106" s="26" t="s">
        <v>63</v>
      </c>
      <c r="I2106" s="66" t="s">
        <v>765</v>
      </c>
      <c r="J2106" s="69"/>
      <c r="K2106" s="69"/>
      <c r="L2106" s="69" t="s">
        <v>666</v>
      </c>
      <c r="M2106" s="69" t="s">
        <v>28</v>
      </c>
      <c r="N2106" s="71">
        <v>0</v>
      </c>
      <c r="O2106" s="74">
        <v>16537.810000000001</v>
      </c>
      <c r="P2106" s="175">
        <f t="shared" si="36"/>
        <v>6884.8700000001227</v>
      </c>
    </row>
    <row r="2107" spans="1:16" ht="14.25" hidden="1" customHeight="1" outlineLevel="1">
      <c r="A2107" s="64" t="s">
        <v>122</v>
      </c>
      <c r="B2107" s="163" t="s">
        <v>1342</v>
      </c>
      <c r="C2107" s="174" t="s">
        <v>647</v>
      </c>
      <c r="D2107" s="68">
        <v>45793</v>
      </c>
      <c r="E2107" s="66">
        <f t="shared" si="37"/>
        <v>5</v>
      </c>
      <c r="F2107" s="66">
        <f t="shared" si="38"/>
        <v>2025</v>
      </c>
      <c r="G2107" s="67">
        <f t="shared" si="39"/>
        <v>45778</v>
      </c>
      <c r="H2107" s="26" t="s">
        <v>475</v>
      </c>
      <c r="I2107" s="66" t="s">
        <v>765</v>
      </c>
      <c r="J2107" s="69"/>
      <c r="K2107" s="69"/>
      <c r="L2107" s="69" t="s">
        <v>666</v>
      </c>
      <c r="M2107" s="69" t="s">
        <v>28</v>
      </c>
      <c r="N2107" s="71">
        <v>0</v>
      </c>
      <c r="O2107" s="74">
        <v>6952.34</v>
      </c>
      <c r="P2107" s="175">
        <f t="shared" si="36"/>
        <v>-67.469999999877473</v>
      </c>
    </row>
    <row r="2108" spans="1:16" ht="14.25" hidden="1" customHeight="1" outlineLevel="1">
      <c r="A2108" s="64" t="s">
        <v>122</v>
      </c>
      <c r="B2108" s="163" t="s">
        <v>1342</v>
      </c>
      <c r="C2108" s="174" t="s">
        <v>647</v>
      </c>
      <c r="D2108" s="68">
        <v>45796</v>
      </c>
      <c r="E2108" s="66">
        <f t="shared" si="37"/>
        <v>5</v>
      </c>
      <c r="F2108" s="66">
        <f t="shared" si="38"/>
        <v>2025</v>
      </c>
      <c r="G2108" s="67">
        <f t="shared" si="39"/>
        <v>45778</v>
      </c>
      <c r="H2108" s="26" t="s">
        <v>165</v>
      </c>
      <c r="I2108" s="66" t="s">
        <v>1360</v>
      </c>
      <c r="J2108" s="69"/>
      <c r="K2108" s="69"/>
      <c r="L2108" s="69" t="s">
        <v>664</v>
      </c>
      <c r="M2108" s="69" t="s">
        <v>604</v>
      </c>
      <c r="N2108" s="71">
        <v>8176.23</v>
      </c>
      <c r="O2108" s="74">
        <v>0</v>
      </c>
      <c r="P2108" s="175">
        <f t="shared" si="36"/>
        <v>8108.7600000001221</v>
      </c>
    </row>
    <row r="2109" spans="1:16" ht="14.25" hidden="1" customHeight="1" outlineLevel="1">
      <c r="A2109" s="64" t="s">
        <v>122</v>
      </c>
      <c r="B2109" s="163" t="s">
        <v>1342</v>
      </c>
      <c r="C2109" s="174" t="s">
        <v>647</v>
      </c>
      <c r="D2109" s="68">
        <v>45796</v>
      </c>
      <c r="E2109" s="66">
        <f t="shared" si="37"/>
        <v>5</v>
      </c>
      <c r="F2109" s="66">
        <f t="shared" si="38"/>
        <v>2025</v>
      </c>
      <c r="G2109" s="67">
        <f t="shared" si="39"/>
        <v>45778</v>
      </c>
      <c r="H2109" s="26" t="s">
        <v>102</v>
      </c>
      <c r="I2109" s="66" t="s">
        <v>129</v>
      </c>
      <c r="J2109" s="69"/>
      <c r="K2109" s="69"/>
      <c r="L2109" s="69" t="s">
        <v>666</v>
      </c>
      <c r="M2109" s="69" t="s">
        <v>28</v>
      </c>
      <c r="N2109" s="71">
        <v>0</v>
      </c>
      <c r="O2109" s="74">
        <v>1.75</v>
      </c>
      <c r="P2109" s="175">
        <f t="shared" si="36"/>
        <v>8107.0100000001221</v>
      </c>
    </row>
    <row r="2110" spans="1:16" ht="14.25" hidden="1" customHeight="1" outlineLevel="1">
      <c r="A2110" s="64" t="s">
        <v>122</v>
      </c>
      <c r="B2110" s="163" t="s">
        <v>1342</v>
      </c>
      <c r="C2110" s="174" t="s">
        <v>647</v>
      </c>
      <c r="D2110" s="68">
        <v>45796</v>
      </c>
      <c r="E2110" s="66">
        <f t="shared" si="37"/>
        <v>5</v>
      </c>
      <c r="F2110" s="66">
        <f t="shared" si="38"/>
        <v>2025</v>
      </c>
      <c r="G2110" s="67">
        <f t="shared" si="39"/>
        <v>45778</v>
      </c>
      <c r="H2110" s="26" t="s">
        <v>40</v>
      </c>
      <c r="I2110" s="66" t="s">
        <v>732</v>
      </c>
      <c r="J2110" s="69"/>
      <c r="K2110" s="69"/>
      <c r="L2110" s="69" t="s">
        <v>666</v>
      </c>
      <c r="M2110" s="69" t="s">
        <v>28</v>
      </c>
      <c r="N2110" s="71">
        <v>0</v>
      </c>
      <c r="O2110" s="74">
        <v>7185.89</v>
      </c>
      <c r="P2110" s="175">
        <f t="shared" si="36"/>
        <v>921.12000000012176</v>
      </c>
    </row>
    <row r="2111" spans="1:16" ht="14.25" hidden="1" customHeight="1" outlineLevel="1">
      <c r="A2111" s="64" t="s">
        <v>122</v>
      </c>
      <c r="B2111" s="163" t="s">
        <v>1342</v>
      </c>
      <c r="C2111" s="174" t="s">
        <v>647</v>
      </c>
      <c r="D2111" s="68">
        <v>45796</v>
      </c>
      <c r="E2111" s="66">
        <f t="shared" si="37"/>
        <v>5</v>
      </c>
      <c r="F2111" s="66">
        <f t="shared" si="38"/>
        <v>2025</v>
      </c>
      <c r="G2111" s="67">
        <f t="shared" si="39"/>
        <v>45778</v>
      </c>
      <c r="H2111" s="26" t="s">
        <v>44</v>
      </c>
      <c r="I2111" s="66" t="s">
        <v>733</v>
      </c>
      <c r="J2111" s="69"/>
      <c r="K2111" s="69"/>
      <c r="L2111" s="69" t="s">
        <v>666</v>
      </c>
      <c r="M2111" s="69" t="s">
        <v>28</v>
      </c>
      <c r="N2111" s="71">
        <v>0</v>
      </c>
      <c r="O2111" s="74">
        <v>184.05</v>
      </c>
      <c r="P2111" s="175">
        <f t="shared" si="36"/>
        <v>737.07000000012181</v>
      </c>
    </row>
    <row r="2112" spans="1:16" ht="14.25" hidden="1" customHeight="1" outlineLevel="1">
      <c r="A2112" s="64" t="s">
        <v>122</v>
      </c>
      <c r="B2112" s="163" t="s">
        <v>1342</v>
      </c>
      <c r="C2112" s="174" t="s">
        <v>647</v>
      </c>
      <c r="D2112" s="68">
        <v>45796</v>
      </c>
      <c r="E2112" s="66">
        <f t="shared" si="37"/>
        <v>5</v>
      </c>
      <c r="F2112" s="66">
        <f t="shared" si="38"/>
        <v>2025</v>
      </c>
      <c r="G2112" s="67">
        <f t="shared" si="39"/>
        <v>45778</v>
      </c>
      <c r="H2112" s="26" t="s">
        <v>63</v>
      </c>
      <c r="I2112" s="66" t="s">
        <v>1471</v>
      </c>
      <c r="J2112" s="69"/>
      <c r="K2112" s="69"/>
      <c r="L2112" s="69" t="s">
        <v>666</v>
      </c>
      <c r="M2112" s="69" t="s">
        <v>28</v>
      </c>
      <c r="N2112" s="71">
        <v>0</v>
      </c>
      <c r="O2112" s="74">
        <v>621.66999999999996</v>
      </c>
      <c r="P2112" s="175">
        <f t="shared" si="36"/>
        <v>115.40000000012185</v>
      </c>
    </row>
    <row r="2113" spans="1:16" ht="14.25" hidden="1" customHeight="1" outlineLevel="1">
      <c r="A2113" s="64" t="s">
        <v>122</v>
      </c>
      <c r="B2113" s="163" t="s">
        <v>1342</v>
      </c>
      <c r="C2113" s="174" t="s">
        <v>647</v>
      </c>
      <c r="D2113" s="68">
        <v>45796</v>
      </c>
      <c r="E2113" s="66">
        <f t="shared" si="37"/>
        <v>5</v>
      </c>
      <c r="F2113" s="66">
        <f t="shared" si="38"/>
        <v>2025</v>
      </c>
      <c r="G2113" s="67">
        <f t="shared" si="39"/>
        <v>45778</v>
      </c>
      <c r="H2113" s="26" t="s">
        <v>475</v>
      </c>
      <c r="I2113" s="66" t="s">
        <v>1472</v>
      </c>
      <c r="J2113" s="69"/>
      <c r="K2113" s="69"/>
      <c r="L2113" s="69" t="s">
        <v>666</v>
      </c>
      <c r="M2113" s="69" t="s">
        <v>28</v>
      </c>
      <c r="N2113" s="71">
        <v>0</v>
      </c>
      <c r="O2113" s="74">
        <v>182.87</v>
      </c>
      <c r="P2113" s="175">
        <f t="shared" si="36"/>
        <v>-67.469999999878155</v>
      </c>
    </row>
    <row r="2114" spans="1:16" ht="14.25" hidden="1" customHeight="1" outlineLevel="1">
      <c r="A2114" s="64" t="s">
        <v>122</v>
      </c>
      <c r="B2114" s="163" t="s">
        <v>1342</v>
      </c>
      <c r="C2114" s="174" t="s">
        <v>647</v>
      </c>
      <c r="D2114" s="68">
        <v>45797</v>
      </c>
      <c r="E2114" s="66">
        <f t="shared" si="37"/>
        <v>5</v>
      </c>
      <c r="F2114" s="66">
        <f t="shared" si="38"/>
        <v>2025</v>
      </c>
      <c r="G2114" s="67">
        <f t="shared" si="39"/>
        <v>45778</v>
      </c>
      <c r="H2114" s="26" t="s">
        <v>165</v>
      </c>
      <c r="I2114" s="66" t="s">
        <v>1360</v>
      </c>
      <c r="J2114" s="69"/>
      <c r="K2114" s="69"/>
      <c r="L2114" s="69" t="s">
        <v>664</v>
      </c>
      <c r="M2114" s="69" t="s">
        <v>604</v>
      </c>
      <c r="N2114" s="71">
        <v>1759</v>
      </c>
      <c r="O2114" s="74">
        <v>0</v>
      </c>
      <c r="P2114" s="175">
        <f t="shared" si="36"/>
        <v>1691.5300000001218</v>
      </c>
    </row>
    <row r="2115" spans="1:16" ht="14.25" hidden="1" customHeight="1" outlineLevel="1">
      <c r="A2115" s="64" t="s">
        <v>122</v>
      </c>
      <c r="B2115" s="163" t="s">
        <v>1342</v>
      </c>
      <c r="C2115" s="174" t="s">
        <v>647</v>
      </c>
      <c r="D2115" s="68">
        <v>45797</v>
      </c>
      <c r="E2115" s="66">
        <f t="shared" si="37"/>
        <v>5</v>
      </c>
      <c r="F2115" s="66">
        <f t="shared" si="38"/>
        <v>2025</v>
      </c>
      <c r="G2115" s="67">
        <f t="shared" si="39"/>
        <v>45778</v>
      </c>
      <c r="H2115" s="26" t="s">
        <v>1362</v>
      </c>
      <c r="I2115" s="66" t="s">
        <v>342</v>
      </c>
      <c r="J2115" s="69"/>
      <c r="K2115" s="69"/>
      <c r="L2115" s="69" t="s">
        <v>666</v>
      </c>
      <c r="M2115" s="69" t="s">
        <v>28</v>
      </c>
      <c r="N2115" s="71">
        <v>0</v>
      </c>
      <c r="O2115" s="74">
        <v>1710</v>
      </c>
      <c r="P2115" s="175">
        <f t="shared" si="36"/>
        <v>-18.469999999878155</v>
      </c>
    </row>
    <row r="2116" spans="1:16" ht="14.25" hidden="1" customHeight="1" outlineLevel="1">
      <c r="A2116" s="64" t="s">
        <v>122</v>
      </c>
      <c r="B2116" s="163" t="s">
        <v>1342</v>
      </c>
      <c r="C2116" s="174" t="s">
        <v>647</v>
      </c>
      <c r="D2116" s="68">
        <v>45797</v>
      </c>
      <c r="E2116" s="66">
        <f t="shared" si="37"/>
        <v>5</v>
      </c>
      <c r="F2116" s="66">
        <f t="shared" si="38"/>
        <v>2025</v>
      </c>
      <c r="G2116" s="67">
        <f t="shared" si="39"/>
        <v>45778</v>
      </c>
      <c r="H2116" s="26" t="s">
        <v>102</v>
      </c>
      <c r="I2116" s="66" t="s">
        <v>129</v>
      </c>
      <c r="J2116" s="69"/>
      <c r="K2116" s="69"/>
      <c r="L2116" s="69" t="s">
        <v>666</v>
      </c>
      <c r="M2116" s="69" t="s">
        <v>28</v>
      </c>
      <c r="N2116" s="71">
        <v>0</v>
      </c>
      <c r="O2116" s="74">
        <v>9.8000000000000007</v>
      </c>
      <c r="P2116" s="175">
        <f t="shared" si="36"/>
        <v>-28.269999999878156</v>
      </c>
    </row>
    <row r="2117" spans="1:16" ht="14.25" hidden="1" customHeight="1" outlineLevel="1">
      <c r="A2117" s="64" t="s">
        <v>122</v>
      </c>
      <c r="B2117" s="163" t="s">
        <v>1342</v>
      </c>
      <c r="C2117" s="174" t="s">
        <v>647</v>
      </c>
      <c r="D2117" s="68">
        <v>45797</v>
      </c>
      <c r="E2117" s="66">
        <f t="shared" si="37"/>
        <v>5</v>
      </c>
      <c r="F2117" s="66">
        <f t="shared" si="38"/>
        <v>2025</v>
      </c>
      <c r="G2117" s="67">
        <f t="shared" si="39"/>
        <v>45778</v>
      </c>
      <c r="H2117" s="26" t="s">
        <v>102</v>
      </c>
      <c r="I2117" s="66" t="s">
        <v>129</v>
      </c>
      <c r="J2117" s="69"/>
      <c r="K2117" s="69"/>
      <c r="L2117" s="69" t="s">
        <v>666</v>
      </c>
      <c r="M2117" s="69" t="s">
        <v>28</v>
      </c>
      <c r="N2117" s="71">
        <v>0</v>
      </c>
      <c r="O2117" s="74">
        <v>9.8000000000000007</v>
      </c>
      <c r="P2117" s="175">
        <f t="shared" si="36"/>
        <v>-38.069999999878156</v>
      </c>
    </row>
    <row r="2118" spans="1:16" ht="14.25" hidden="1" customHeight="1" outlineLevel="1">
      <c r="A2118" s="64" t="s">
        <v>122</v>
      </c>
      <c r="B2118" s="163" t="s">
        <v>1342</v>
      </c>
      <c r="C2118" s="174" t="s">
        <v>647</v>
      </c>
      <c r="D2118" s="68">
        <v>45797</v>
      </c>
      <c r="E2118" s="66">
        <f t="shared" si="37"/>
        <v>5</v>
      </c>
      <c r="F2118" s="66">
        <f t="shared" si="38"/>
        <v>2025</v>
      </c>
      <c r="G2118" s="67">
        <f t="shared" si="39"/>
        <v>45778</v>
      </c>
      <c r="H2118" s="26" t="s">
        <v>102</v>
      </c>
      <c r="I2118" s="66" t="s">
        <v>129</v>
      </c>
      <c r="J2118" s="69"/>
      <c r="K2118" s="69"/>
      <c r="L2118" s="69" t="s">
        <v>666</v>
      </c>
      <c r="M2118" s="69" t="s">
        <v>28</v>
      </c>
      <c r="N2118" s="71">
        <v>0</v>
      </c>
      <c r="O2118" s="74">
        <v>9.8000000000000007</v>
      </c>
      <c r="P2118" s="175">
        <f t="shared" si="36"/>
        <v>-47.869999999878161</v>
      </c>
    </row>
    <row r="2119" spans="1:16" ht="14.25" hidden="1" customHeight="1" outlineLevel="1">
      <c r="A2119" s="64" t="s">
        <v>122</v>
      </c>
      <c r="B2119" s="163" t="s">
        <v>1342</v>
      </c>
      <c r="C2119" s="174" t="s">
        <v>647</v>
      </c>
      <c r="D2119" s="68">
        <v>45797</v>
      </c>
      <c r="E2119" s="66">
        <f t="shared" si="37"/>
        <v>5</v>
      </c>
      <c r="F2119" s="66">
        <f t="shared" si="38"/>
        <v>2025</v>
      </c>
      <c r="G2119" s="67">
        <f t="shared" si="39"/>
        <v>45778</v>
      </c>
      <c r="H2119" s="26" t="s">
        <v>102</v>
      </c>
      <c r="I2119" s="66" t="s">
        <v>129</v>
      </c>
      <c r="J2119" s="69"/>
      <c r="K2119" s="69"/>
      <c r="L2119" s="69" t="s">
        <v>666</v>
      </c>
      <c r="M2119" s="69" t="s">
        <v>28</v>
      </c>
      <c r="N2119" s="71">
        <v>0</v>
      </c>
      <c r="O2119" s="74">
        <v>9.8000000000000007</v>
      </c>
      <c r="P2119" s="175">
        <f t="shared" si="36"/>
        <v>-57.669999999878158</v>
      </c>
    </row>
    <row r="2120" spans="1:16" ht="14.25" hidden="1" customHeight="1" outlineLevel="1">
      <c r="A2120" s="64" t="s">
        <v>122</v>
      </c>
      <c r="B2120" s="163" t="s">
        <v>1342</v>
      </c>
      <c r="C2120" s="174" t="s">
        <v>647</v>
      </c>
      <c r="D2120" s="68">
        <v>45797</v>
      </c>
      <c r="E2120" s="66">
        <f t="shared" si="37"/>
        <v>5</v>
      </c>
      <c r="F2120" s="66">
        <f t="shared" si="38"/>
        <v>2025</v>
      </c>
      <c r="G2120" s="67">
        <f t="shared" si="39"/>
        <v>45778</v>
      </c>
      <c r="H2120" s="26" t="s">
        <v>102</v>
      </c>
      <c r="I2120" s="66" t="s">
        <v>129</v>
      </c>
      <c r="J2120" s="69"/>
      <c r="K2120" s="69"/>
      <c r="L2120" s="69" t="s">
        <v>666</v>
      </c>
      <c r="M2120" s="69" t="s">
        <v>28</v>
      </c>
      <c r="N2120" s="71">
        <v>0</v>
      </c>
      <c r="O2120" s="74">
        <v>9.8000000000000007</v>
      </c>
      <c r="P2120" s="175">
        <f t="shared" si="36"/>
        <v>-67.469999999878155</v>
      </c>
    </row>
    <row r="2121" spans="1:16" ht="14.25" hidden="1" customHeight="1" outlineLevel="1">
      <c r="A2121" s="64" t="s">
        <v>122</v>
      </c>
      <c r="B2121" s="163" t="s">
        <v>1342</v>
      </c>
      <c r="C2121" s="174" t="s">
        <v>647</v>
      </c>
      <c r="D2121" s="68">
        <v>45798</v>
      </c>
      <c r="E2121" s="66">
        <f t="shared" si="37"/>
        <v>5</v>
      </c>
      <c r="F2121" s="66">
        <f t="shared" si="38"/>
        <v>2025</v>
      </c>
      <c r="G2121" s="67">
        <f t="shared" si="39"/>
        <v>45778</v>
      </c>
      <c r="H2121" s="26" t="s">
        <v>165</v>
      </c>
      <c r="I2121" s="66" t="s">
        <v>1360</v>
      </c>
      <c r="J2121" s="69"/>
      <c r="K2121" s="69"/>
      <c r="L2121" s="69" t="s">
        <v>664</v>
      </c>
      <c r="M2121" s="69" t="s">
        <v>604</v>
      </c>
      <c r="N2121" s="71">
        <v>4433.5200000000004</v>
      </c>
      <c r="O2121" s="74">
        <v>0</v>
      </c>
      <c r="P2121" s="175">
        <f t="shared" si="36"/>
        <v>4366.0500000001221</v>
      </c>
    </row>
    <row r="2122" spans="1:16" ht="14.25" hidden="1" customHeight="1" outlineLevel="1">
      <c r="A2122" s="64" t="s">
        <v>122</v>
      </c>
      <c r="B2122" s="163" t="s">
        <v>1342</v>
      </c>
      <c r="C2122" s="174" t="s">
        <v>647</v>
      </c>
      <c r="D2122" s="68">
        <v>45798</v>
      </c>
      <c r="E2122" s="66">
        <f t="shared" si="37"/>
        <v>5</v>
      </c>
      <c r="F2122" s="66">
        <f t="shared" si="38"/>
        <v>2025</v>
      </c>
      <c r="G2122" s="67">
        <f t="shared" si="39"/>
        <v>45778</v>
      </c>
      <c r="H2122" s="26" t="s">
        <v>475</v>
      </c>
      <c r="I2122" s="66" t="s">
        <v>1473</v>
      </c>
      <c r="J2122" s="69"/>
      <c r="K2122" s="69"/>
      <c r="L2122" s="69" t="s">
        <v>666</v>
      </c>
      <c r="M2122" s="69" t="s">
        <v>28</v>
      </c>
      <c r="N2122" s="71">
        <v>0</v>
      </c>
      <c r="O2122" s="74">
        <v>166.29</v>
      </c>
      <c r="P2122" s="175">
        <f t="shared" si="36"/>
        <v>4199.7600000001221</v>
      </c>
    </row>
    <row r="2123" spans="1:16" ht="14.25" hidden="1" customHeight="1" outlineLevel="1">
      <c r="A2123" s="64" t="s">
        <v>122</v>
      </c>
      <c r="B2123" s="163" t="s">
        <v>1342</v>
      </c>
      <c r="C2123" s="174" t="s">
        <v>647</v>
      </c>
      <c r="D2123" s="68">
        <v>45798</v>
      </c>
      <c r="E2123" s="66">
        <f t="shared" si="37"/>
        <v>5</v>
      </c>
      <c r="F2123" s="66">
        <f t="shared" si="38"/>
        <v>2025</v>
      </c>
      <c r="G2123" s="67">
        <f t="shared" si="39"/>
        <v>45778</v>
      </c>
      <c r="H2123" s="26" t="s">
        <v>475</v>
      </c>
      <c r="I2123" s="66" t="s">
        <v>483</v>
      </c>
      <c r="J2123" s="69"/>
      <c r="K2123" s="69"/>
      <c r="L2123" s="69" t="s">
        <v>666</v>
      </c>
      <c r="M2123" s="69" t="s">
        <v>28</v>
      </c>
      <c r="N2123" s="71">
        <v>0</v>
      </c>
      <c r="O2123" s="74">
        <v>188.86</v>
      </c>
      <c r="P2123" s="175">
        <f t="shared" si="36"/>
        <v>4010.900000000122</v>
      </c>
    </row>
    <row r="2124" spans="1:16" ht="14.25" hidden="1" customHeight="1" outlineLevel="1">
      <c r="A2124" s="64" t="s">
        <v>122</v>
      </c>
      <c r="B2124" s="163" t="s">
        <v>1342</v>
      </c>
      <c r="C2124" s="174" t="s">
        <v>647</v>
      </c>
      <c r="D2124" s="68">
        <v>45798</v>
      </c>
      <c r="E2124" s="66">
        <f t="shared" si="37"/>
        <v>5</v>
      </c>
      <c r="F2124" s="66">
        <f t="shared" si="38"/>
        <v>2025</v>
      </c>
      <c r="G2124" s="67">
        <f t="shared" si="39"/>
        <v>45778</v>
      </c>
      <c r="H2124" s="26" t="s">
        <v>475</v>
      </c>
      <c r="I2124" s="66" t="s">
        <v>483</v>
      </c>
      <c r="J2124" s="69"/>
      <c r="K2124" s="69"/>
      <c r="L2124" s="69" t="s">
        <v>666</v>
      </c>
      <c r="M2124" s="69" t="s">
        <v>28</v>
      </c>
      <c r="N2124" s="71">
        <v>0</v>
      </c>
      <c r="O2124" s="74">
        <v>309.89999999999998</v>
      </c>
      <c r="P2124" s="175">
        <f t="shared" si="36"/>
        <v>3701.0000000001219</v>
      </c>
    </row>
    <row r="2125" spans="1:16" ht="14.25" hidden="1" customHeight="1" outlineLevel="1">
      <c r="A2125" s="64" t="s">
        <v>122</v>
      </c>
      <c r="B2125" s="163" t="s">
        <v>1342</v>
      </c>
      <c r="C2125" s="174" t="s">
        <v>647</v>
      </c>
      <c r="D2125" s="68">
        <v>45798</v>
      </c>
      <c r="E2125" s="66">
        <f t="shared" si="37"/>
        <v>5</v>
      </c>
      <c r="F2125" s="66">
        <f t="shared" si="38"/>
        <v>2025</v>
      </c>
      <c r="G2125" s="67">
        <f t="shared" si="39"/>
        <v>45778</v>
      </c>
      <c r="H2125" s="26" t="s">
        <v>475</v>
      </c>
      <c r="I2125" s="66" t="s">
        <v>483</v>
      </c>
      <c r="J2125" s="69"/>
      <c r="K2125" s="69"/>
      <c r="L2125" s="69" t="s">
        <v>666</v>
      </c>
      <c r="M2125" s="69" t="s">
        <v>28</v>
      </c>
      <c r="N2125" s="71">
        <v>0</v>
      </c>
      <c r="O2125" s="74">
        <v>359.17</v>
      </c>
      <c r="P2125" s="175">
        <f t="shared" si="36"/>
        <v>3341.8300000001218</v>
      </c>
    </row>
    <row r="2126" spans="1:16" ht="14.25" hidden="1" customHeight="1" outlineLevel="1">
      <c r="A2126" s="64" t="s">
        <v>122</v>
      </c>
      <c r="B2126" s="163" t="s">
        <v>1342</v>
      </c>
      <c r="C2126" s="174" t="s">
        <v>647</v>
      </c>
      <c r="D2126" s="68">
        <v>45798</v>
      </c>
      <c r="E2126" s="66">
        <f t="shared" si="37"/>
        <v>5</v>
      </c>
      <c r="F2126" s="66">
        <f t="shared" si="38"/>
        <v>2025</v>
      </c>
      <c r="G2126" s="67">
        <f t="shared" si="39"/>
        <v>45778</v>
      </c>
      <c r="H2126" s="26" t="s">
        <v>475</v>
      </c>
      <c r="I2126" s="66" t="s">
        <v>1473</v>
      </c>
      <c r="J2126" s="69"/>
      <c r="K2126" s="69"/>
      <c r="L2126" s="69" t="s">
        <v>666</v>
      </c>
      <c r="M2126" s="69" t="s">
        <v>28</v>
      </c>
      <c r="N2126" s="71">
        <v>0</v>
      </c>
      <c r="O2126" s="74">
        <v>93.65</v>
      </c>
      <c r="P2126" s="175">
        <f t="shared" si="36"/>
        <v>3248.1800000001217</v>
      </c>
    </row>
    <row r="2127" spans="1:16" ht="14.25" hidden="1" customHeight="1" outlineLevel="1">
      <c r="A2127" s="64" t="s">
        <v>122</v>
      </c>
      <c r="B2127" s="163" t="s">
        <v>1342</v>
      </c>
      <c r="C2127" s="174" t="s">
        <v>647</v>
      </c>
      <c r="D2127" s="68">
        <v>45798</v>
      </c>
      <c r="E2127" s="66">
        <f t="shared" si="37"/>
        <v>5</v>
      </c>
      <c r="F2127" s="66">
        <f t="shared" si="38"/>
        <v>2025</v>
      </c>
      <c r="G2127" s="67">
        <f t="shared" si="39"/>
        <v>45778</v>
      </c>
      <c r="H2127" s="26" t="s">
        <v>475</v>
      </c>
      <c r="I2127" s="66" t="s">
        <v>253</v>
      </c>
      <c r="J2127" s="69"/>
      <c r="K2127" s="69"/>
      <c r="L2127" s="69" t="s">
        <v>666</v>
      </c>
      <c r="M2127" s="69" t="s">
        <v>28</v>
      </c>
      <c r="N2127" s="71">
        <v>0</v>
      </c>
      <c r="O2127" s="74">
        <v>1318.43</v>
      </c>
      <c r="P2127" s="175">
        <f t="shared" si="36"/>
        <v>1929.7500000001216</v>
      </c>
    </row>
    <row r="2128" spans="1:16" ht="14.25" hidden="1" customHeight="1" outlineLevel="1">
      <c r="A2128" s="64" t="s">
        <v>122</v>
      </c>
      <c r="B2128" s="163" t="s">
        <v>1342</v>
      </c>
      <c r="C2128" s="174" t="s">
        <v>647</v>
      </c>
      <c r="D2128" s="68">
        <v>45798</v>
      </c>
      <c r="E2128" s="66">
        <f t="shared" si="37"/>
        <v>5</v>
      </c>
      <c r="F2128" s="66">
        <f t="shared" si="38"/>
        <v>2025</v>
      </c>
      <c r="G2128" s="67">
        <f t="shared" si="39"/>
        <v>45778</v>
      </c>
      <c r="H2128" s="26" t="s">
        <v>475</v>
      </c>
      <c r="I2128" s="66" t="s">
        <v>253</v>
      </c>
      <c r="J2128" s="69"/>
      <c r="K2128" s="69"/>
      <c r="L2128" s="69" t="s">
        <v>666</v>
      </c>
      <c r="M2128" s="69" t="s">
        <v>28</v>
      </c>
      <c r="N2128" s="71">
        <v>0</v>
      </c>
      <c r="O2128" s="74">
        <v>332.86</v>
      </c>
      <c r="P2128" s="175">
        <f t="shared" si="36"/>
        <v>1596.8900000001217</v>
      </c>
    </row>
    <row r="2129" spans="1:16" ht="14.25" hidden="1" customHeight="1" outlineLevel="1">
      <c r="A2129" s="64" t="s">
        <v>122</v>
      </c>
      <c r="B2129" s="163" t="s">
        <v>1342</v>
      </c>
      <c r="C2129" s="174" t="s">
        <v>647</v>
      </c>
      <c r="D2129" s="68">
        <v>45798</v>
      </c>
      <c r="E2129" s="66">
        <f t="shared" si="37"/>
        <v>5</v>
      </c>
      <c r="F2129" s="66">
        <f t="shared" si="38"/>
        <v>2025</v>
      </c>
      <c r="G2129" s="67">
        <f t="shared" si="39"/>
        <v>45778</v>
      </c>
      <c r="H2129" s="26" t="s">
        <v>475</v>
      </c>
      <c r="I2129" s="66" t="s">
        <v>253</v>
      </c>
      <c r="J2129" s="69"/>
      <c r="K2129" s="69"/>
      <c r="L2129" s="69" t="s">
        <v>666</v>
      </c>
      <c r="M2129" s="69" t="s">
        <v>28</v>
      </c>
      <c r="N2129" s="71">
        <v>0</v>
      </c>
      <c r="O2129" s="74">
        <v>288.02999999999997</v>
      </c>
      <c r="P2129" s="175">
        <f t="shared" si="36"/>
        <v>1308.8600000001218</v>
      </c>
    </row>
    <row r="2130" spans="1:16" ht="14.25" hidden="1" customHeight="1" outlineLevel="1">
      <c r="A2130" s="64" t="s">
        <v>122</v>
      </c>
      <c r="B2130" s="163" t="s">
        <v>1342</v>
      </c>
      <c r="C2130" s="174" t="s">
        <v>647</v>
      </c>
      <c r="D2130" s="68">
        <v>45798</v>
      </c>
      <c r="E2130" s="66">
        <f t="shared" si="37"/>
        <v>5</v>
      </c>
      <c r="F2130" s="66">
        <f t="shared" si="38"/>
        <v>2025</v>
      </c>
      <c r="G2130" s="67">
        <f t="shared" si="39"/>
        <v>45778</v>
      </c>
      <c r="H2130" s="26" t="s">
        <v>475</v>
      </c>
      <c r="I2130" s="66" t="s">
        <v>253</v>
      </c>
      <c r="J2130" s="69"/>
      <c r="K2130" s="69"/>
      <c r="L2130" s="69" t="s">
        <v>666</v>
      </c>
      <c r="M2130" s="69" t="s">
        <v>28</v>
      </c>
      <c r="N2130" s="71">
        <v>0</v>
      </c>
      <c r="O2130" s="74">
        <v>39.33</v>
      </c>
      <c r="P2130" s="175">
        <f t="shared" si="36"/>
        <v>1269.5300000001218</v>
      </c>
    </row>
    <row r="2131" spans="1:16" ht="14.25" hidden="1" customHeight="1" outlineLevel="1">
      <c r="A2131" s="64" t="s">
        <v>122</v>
      </c>
      <c r="B2131" s="163" t="s">
        <v>1342</v>
      </c>
      <c r="C2131" s="174" t="s">
        <v>647</v>
      </c>
      <c r="D2131" s="68">
        <v>45798</v>
      </c>
      <c r="E2131" s="66">
        <f t="shared" si="37"/>
        <v>5</v>
      </c>
      <c r="F2131" s="66">
        <f t="shared" si="38"/>
        <v>2025</v>
      </c>
      <c r="G2131" s="67">
        <f t="shared" si="39"/>
        <v>45778</v>
      </c>
      <c r="H2131" s="26" t="s">
        <v>475</v>
      </c>
      <c r="I2131" s="66" t="s">
        <v>253</v>
      </c>
      <c r="J2131" s="69"/>
      <c r="K2131" s="69"/>
      <c r="L2131" s="69" t="s">
        <v>666</v>
      </c>
      <c r="M2131" s="69" t="s">
        <v>28</v>
      </c>
      <c r="N2131" s="71">
        <v>0</v>
      </c>
      <c r="O2131" s="74">
        <v>88.81</v>
      </c>
      <c r="P2131" s="175">
        <f t="shared" si="36"/>
        <v>1180.7200000001219</v>
      </c>
    </row>
    <row r="2132" spans="1:16" ht="14.25" hidden="1" customHeight="1" outlineLevel="1">
      <c r="A2132" s="64" t="s">
        <v>122</v>
      </c>
      <c r="B2132" s="163" t="s">
        <v>1342</v>
      </c>
      <c r="C2132" s="174" t="s">
        <v>647</v>
      </c>
      <c r="D2132" s="68">
        <v>45798</v>
      </c>
      <c r="E2132" s="66">
        <f t="shared" si="37"/>
        <v>5</v>
      </c>
      <c r="F2132" s="66">
        <f t="shared" si="38"/>
        <v>2025</v>
      </c>
      <c r="G2132" s="67">
        <f t="shared" si="39"/>
        <v>45778</v>
      </c>
      <c r="H2132" s="26" t="s">
        <v>102</v>
      </c>
      <c r="I2132" s="66" t="s">
        <v>129</v>
      </c>
      <c r="J2132" s="69"/>
      <c r="K2132" s="69"/>
      <c r="L2132" s="69" t="s">
        <v>666</v>
      </c>
      <c r="M2132" s="69" t="s">
        <v>28</v>
      </c>
      <c r="N2132" s="71">
        <v>0</v>
      </c>
      <c r="O2132" s="74">
        <v>2.65</v>
      </c>
      <c r="P2132" s="175">
        <f t="shared" si="36"/>
        <v>1178.0700000001218</v>
      </c>
    </row>
    <row r="2133" spans="1:16" ht="14.25" hidden="1" customHeight="1" outlineLevel="1">
      <c r="A2133" s="64" t="s">
        <v>122</v>
      </c>
      <c r="B2133" s="163" t="s">
        <v>1342</v>
      </c>
      <c r="C2133" s="174" t="s">
        <v>647</v>
      </c>
      <c r="D2133" s="68">
        <v>45798</v>
      </c>
      <c r="E2133" s="66">
        <f t="shared" si="37"/>
        <v>5</v>
      </c>
      <c r="F2133" s="66">
        <f t="shared" si="38"/>
        <v>2025</v>
      </c>
      <c r="G2133" s="67">
        <f t="shared" si="39"/>
        <v>45778</v>
      </c>
      <c r="H2133" s="26" t="s">
        <v>102</v>
      </c>
      <c r="I2133" s="66" t="s">
        <v>129</v>
      </c>
      <c r="J2133" s="69"/>
      <c r="K2133" s="69"/>
      <c r="L2133" s="69" t="s">
        <v>666</v>
      </c>
      <c r="M2133" s="69" t="s">
        <v>28</v>
      </c>
      <c r="N2133" s="71">
        <v>0</v>
      </c>
      <c r="O2133" s="74">
        <v>9.01</v>
      </c>
      <c r="P2133" s="175">
        <f t="shared" ref="P2133:P2387" si="40">P2132+N2133-O2133</f>
        <v>1169.0600000001218</v>
      </c>
    </row>
    <row r="2134" spans="1:16" ht="14.25" hidden="1" customHeight="1" outlineLevel="1">
      <c r="A2134" s="64" t="s">
        <v>122</v>
      </c>
      <c r="B2134" s="163" t="s">
        <v>1342</v>
      </c>
      <c r="C2134" s="174" t="s">
        <v>647</v>
      </c>
      <c r="D2134" s="68">
        <v>45798</v>
      </c>
      <c r="E2134" s="66">
        <f t="shared" si="37"/>
        <v>5</v>
      </c>
      <c r="F2134" s="66">
        <f t="shared" si="38"/>
        <v>2025</v>
      </c>
      <c r="G2134" s="67">
        <f t="shared" si="39"/>
        <v>45778</v>
      </c>
      <c r="H2134" s="26" t="s">
        <v>63</v>
      </c>
      <c r="I2134" s="66" t="s">
        <v>1474</v>
      </c>
      <c r="J2134" s="69"/>
      <c r="K2134" s="69"/>
      <c r="L2134" s="69" t="s">
        <v>666</v>
      </c>
      <c r="M2134" s="69" t="s">
        <v>28</v>
      </c>
      <c r="N2134" s="71">
        <v>0</v>
      </c>
      <c r="O2134" s="74">
        <v>487.75</v>
      </c>
      <c r="P2134" s="175">
        <f t="shared" si="40"/>
        <v>681.31000000012182</v>
      </c>
    </row>
    <row r="2135" spans="1:16" ht="14.25" hidden="1" customHeight="1" outlineLevel="1">
      <c r="A2135" s="64" t="s">
        <v>122</v>
      </c>
      <c r="B2135" s="163" t="s">
        <v>1342</v>
      </c>
      <c r="C2135" s="174" t="s">
        <v>647</v>
      </c>
      <c r="D2135" s="68">
        <v>45798</v>
      </c>
      <c r="E2135" s="66">
        <f t="shared" si="37"/>
        <v>5</v>
      </c>
      <c r="F2135" s="66">
        <f t="shared" si="38"/>
        <v>2025</v>
      </c>
      <c r="G2135" s="67">
        <f t="shared" si="39"/>
        <v>45778</v>
      </c>
      <c r="H2135" s="26" t="s">
        <v>475</v>
      </c>
      <c r="I2135" s="66" t="s">
        <v>1475</v>
      </c>
      <c r="J2135" s="69"/>
      <c r="K2135" s="69"/>
      <c r="L2135" s="69" t="s">
        <v>666</v>
      </c>
      <c r="M2135" s="69" t="s">
        <v>28</v>
      </c>
      <c r="N2135" s="71">
        <v>0</v>
      </c>
      <c r="O2135" s="74">
        <v>627.48</v>
      </c>
      <c r="P2135" s="175">
        <f t="shared" si="40"/>
        <v>53.8300000001218</v>
      </c>
    </row>
    <row r="2136" spans="1:16" ht="14.25" hidden="1" customHeight="1" outlineLevel="1">
      <c r="A2136" s="64" t="s">
        <v>122</v>
      </c>
      <c r="B2136" s="163" t="s">
        <v>1342</v>
      </c>
      <c r="C2136" s="174" t="s">
        <v>647</v>
      </c>
      <c r="D2136" s="68">
        <v>45798</v>
      </c>
      <c r="E2136" s="66">
        <f t="shared" si="37"/>
        <v>5</v>
      </c>
      <c r="F2136" s="66">
        <f t="shared" si="38"/>
        <v>2025</v>
      </c>
      <c r="G2136" s="67">
        <f t="shared" si="39"/>
        <v>45778</v>
      </c>
      <c r="H2136" s="26" t="s">
        <v>475</v>
      </c>
      <c r="I2136" s="66" t="s">
        <v>1476</v>
      </c>
      <c r="J2136" s="69"/>
      <c r="K2136" s="69"/>
      <c r="L2136" s="69" t="s">
        <v>666</v>
      </c>
      <c r="M2136" s="69" t="s">
        <v>28</v>
      </c>
      <c r="N2136" s="71">
        <v>0</v>
      </c>
      <c r="O2136" s="74">
        <v>121.3</v>
      </c>
      <c r="P2136" s="175">
        <f t="shared" si="40"/>
        <v>-67.469999999878198</v>
      </c>
    </row>
    <row r="2137" spans="1:16" ht="14.25" hidden="1" customHeight="1" outlineLevel="1">
      <c r="A2137" s="64" t="s">
        <v>122</v>
      </c>
      <c r="B2137" s="163" t="s">
        <v>1342</v>
      </c>
      <c r="C2137" s="174" t="s">
        <v>647</v>
      </c>
      <c r="D2137" s="68">
        <v>45799</v>
      </c>
      <c r="E2137" s="66">
        <f t="shared" si="37"/>
        <v>5</v>
      </c>
      <c r="F2137" s="66">
        <f t="shared" si="38"/>
        <v>2025</v>
      </c>
      <c r="G2137" s="67">
        <f t="shared" si="39"/>
        <v>45778</v>
      </c>
      <c r="H2137" s="26" t="s">
        <v>165</v>
      </c>
      <c r="I2137" s="66" t="s">
        <v>1360</v>
      </c>
      <c r="J2137" s="69"/>
      <c r="K2137" s="69"/>
      <c r="L2137" s="69" t="s">
        <v>664</v>
      </c>
      <c r="M2137" s="69" t="s">
        <v>604</v>
      </c>
      <c r="N2137" s="71">
        <v>7043.22</v>
      </c>
      <c r="O2137" s="74">
        <v>0</v>
      </c>
      <c r="P2137" s="175">
        <f t="shared" si="40"/>
        <v>6975.7500000001219</v>
      </c>
    </row>
    <row r="2138" spans="1:16" ht="14.25" hidden="1" customHeight="1" outlineLevel="1">
      <c r="A2138" s="64" t="s">
        <v>122</v>
      </c>
      <c r="B2138" s="163" t="s">
        <v>1342</v>
      </c>
      <c r="C2138" s="174" t="s">
        <v>647</v>
      </c>
      <c r="D2138" s="68">
        <v>45799</v>
      </c>
      <c r="E2138" s="66">
        <f t="shared" si="37"/>
        <v>5</v>
      </c>
      <c r="F2138" s="66">
        <f t="shared" si="38"/>
        <v>2025</v>
      </c>
      <c r="G2138" s="67">
        <f t="shared" si="39"/>
        <v>45778</v>
      </c>
      <c r="H2138" s="26" t="s">
        <v>63</v>
      </c>
      <c r="I2138" s="66" t="s">
        <v>1477</v>
      </c>
      <c r="J2138" s="69"/>
      <c r="K2138" s="69"/>
      <c r="L2138" s="69" t="s">
        <v>666</v>
      </c>
      <c r="M2138" s="69" t="s">
        <v>28</v>
      </c>
      <c r="N2138" s="71">
        <v>0</v>
      </c>
      <c r="O2138" s="74">
        <v>1090.31</v>
      </c>
      <c r="P2138" s="175">
        <f t="shared" si="40"/>
        <v>5885.4400000001224</v>
      </c>
    </row>
    <row r="2139" spans="1:16" ht="14.25" hidden="1" customHeight="1" outlineLevel="1">
      <c r="A2139" s="64" t="s">
        <v>122</v>
      </c>
      <c r="B2139" s="163" t="s">
        <v>1342</v>
      </c>
      <c r="C2139" s="174" t="s">
        <v>647</v>
      </c>
      <c r="D2139" s="68">
        <v>45799</v>
      </c>
      <c r="E2139" s="66">
        <f t="shared" si="37"/>
        <v>5</v>
      </c>
      <c r="F2139" s="66">
        <f t="shared" si="38"/>
        <v>2025</v>
      </c>
      <c r="G2139" s="67">
        <f t="shared" si="39"/>
        <v>45778</v>
      </c>
      <c r="H2139" s="26" t="s">
        <v>709</v>
      </c>
      <c r="I2139" s="66" t="s">
        <v>945</v>
      </c>
      <c r="J2139" s="69"/>
      <c r="K2139" s="69"/>
      <c r="L2139" s="69" t="s">
        <v>666</v>
      </c>
      <c r="M2139" s="69" t="s">
        <v>28</v>
      </c>
      <c r="N2139" s="71">
        <v>0</v>
      </c>
      <c r="O2139" s="74">
        <v>1994.52</v>
      </c>
      <c r="P2139" s="175">
        <f t="shared" si="40"/>
        <v>3890.9200000001224</v>
      </c>
    </row>
    <row r="2140" spans="1:16" ht="14.25" hidden="1" customHeight="1" outlineLevel="1">
      <c r="A2140" s="64" t="s">
        <v>122</v>
      </c>
      <c r="B2140" s="163" t="s">
        <v>1342</v>
      </c>
      <c r="C2140" s="174" t="s">
        <v>647</v>
      </c>
      <c r="D2140" s="68">
        <v>45799</v>
      </c>
      <c r="E2140" s="66">
        <f t="shared" si="37"/>
        <v>5</v>
      </c>
      <c r="F2140" s="66">
        <f t="shared" si="38"/>
        <v>2025</v>
      </c>
      <c r="G2140" s="67">
        <f t="shared" si="39"/>
        <v>45778</v>
      </c>
      <c r="H2140" s="26" t="s">
        <v>55</v>
      </c>
      <c r="I2140" s="66" t="s">
        <v>690</v>
      </c>
      <c r="J2140" s="69"/>
      <c r="K2140" s="69"/>
      <c r="L2140" s="69" t="s">
        <v>666</v>
      </c>
      <c r="M2140" s="69" t="s">
        <v>28</v>
      </c>
      <c r="N2140" s="71">
        <v>0</v>
      </c>
      <c r="O2140" s="74">
        <v>3891.84</v>
      </c>
      <c r="P2140" s="175">
        <f t="shared" si="40"/>
        <v>-0.91999999987774572</v>
      </c>
    </row>
    <row r="2141" spans="1:16" ht="14.25" hidden="1" customHeight="1" outlineLevel="1">
      <c r="A2141" s="64" t="s">
        <v>122</v>
      </c>
      <c r="B2141" s="163" t="s">
        <v>1342</v>
      </c>
      <c r="C2141" s="174" t="s">
        <v>647</v>
      </c>
      <c r="D2141" s="68">
        <v>45799</v>
      </c>
      <c r="E2141" s="66">
        <f t="shared" si="37"/>
        <v>5</v>
      </c>
      <c r="F2141" s="66">
        <f t="shared" si="38"/>
        <v>2025</v>
      </c>
      <c r="G2141" s="67">
        <f t="shared" si="39"/>
        <v>45778</v>
      </c>
      <c r="H2141" s="26" t="s">
        <v>63</v>
      </c>
      <c r="I2141" s="66" t="s">
        <v>1478</v>
      </c>
      <c r="J2141" s="69"/>
      <c r="K2141" s="69"/>
      <c r="L2141" s="69" t="s">
        <v>666</v>
      </c>
      <c r="M2141" s="69" t="s">
        <v>28</v>
      </c>
      <c r="N2141" s="71">
        <v>0</v>
      </c>
      <c r="O2141" s="74">
        <v>66.55</v>
      </c>
      <c r="P2141" s="175">
        <f t="shared" si="40"/>
        <v>-67.469999999877743</v>
      </c>
    </row>
    <row r="2142" spans="1:16" ht="14.25" hidden="1" customHeight="1" outlineLevel="1">
      <c r="A2142" s="64" t="s">
        <v>122</v>
      </c>
      <c r="B2142" s="163" t="s">
        <v>1342</v>
      </c>
      <c r="C2142" s="174" t="s">
        <v>647</v>
      </c>
      <c r="D2142" s="68">
        <v>45800</v>
      </c>
      <c r="E2142" s="66">
        <f t="shared" si="37"/>
        <v>5</v>
      </c>
      <c r="F2142" s="66">
        <f t="shared" si="38"/>
        <v>2025</v>
      </c>
      <c r="G2142" s="67">
        <f t="shared" si="39"/>
        <v>45778</v>
      </c>
      <c r="H2142" s="26" t="s">
        <v>165</v>
      </c>
      <c r="I2142" s="66" t="s">
        <v>1360</v>
      </c>
      <c r="J2142" s="69"/>
      <c r="K2142" s="69"/>
      <c r="L2142" s="69" t="s">
        <v>664</v>
      </c>
      <c r="M2142" s="69" t="s">
        <v>604</v>
      </c>
      <c r="N2142" s="71">
        <v>164.22</v>
      </c>
      <c r="O2142" s="74">
        <v>0</v>
      </c>
      <c r="P2142" s="175">
        <f t="shared" si="40"/>
        <v>96.750000000122256</v>
      </c>
    </row>
    <row r="2143" spans="1:16" ht="14.25" hidden="1" customHeight="1" outlineLevel="1">
      <c r="A2143" s="64" t="s">
        <v>122</v>
      </c>
      <c r="B2143" s="163" t="s">
        <v>1342</v>
      </c>
      <c r="C2143" s="174" t="s">
        <v>647</v>
      </c>
      <c r="D2143" s="68">
        <v>45800</v>
      </c>
      <c r="E2143" s="66">
        <f t="shared" si="37"/>
        <v>5</v>
      </c>
      <c r="F2143" s="66">
        <f t="shared" si="38"/>
        <v>2025</v>
      </c>
      <c r="G2143" s="67">
        <f t="shared" si="39"/>
        <v>45778</v>
      </c>
      <c r="H2143" s="26" t="s">
        <v>281</v>
      </c>
      <c r="I2143" s="66" t="s">
        <v>1479</v>
      </c>
      <c r="J2143" s="69"/>
      <c r="K2143" s="69"/>
      <c r="L2143" s="69" t="s">
        <v>666</v>
      </c>
      <c r="M2143" s="69" t="s">
        <v>28</v>
      </c>
      <c r="N2143" s="71">
        <v>0</v>
      </c>
      <c r="O2143" s="74">
        <v>146.31</v>
      </c>
      <c r="P2143" s="175">
        <f t="shared" si="40"/>
        <v>-49.559999999877746</v>
      </c>
    </row>
    <row r="2144" spans="1:16" ht="14.25" hidden="1" customHeight="1" outlineLevel="1">
      <c r="A2144" s="64" t="s">
        <v>122</v>
      </c>
      <c r="B2144" s="163" t="s">
        <v>1342</v>
      </c>
      <c r="C2144" s="174" t="s">
        <v>647</v>
      </c>
      <c r="D2144" s="68">
        <v>45800</v>
      </c>
      <c r="E2144" s="66">
        <f t="shared" si="37"/>
        <v>5</v>
      </c>
      <c r="F2144" s="66">
        <f t="shared" si="38"/>
        <v>2025</v>
      </c>
      <c r="G2144" s="67">
        <f t="shared" si="39"/>
        <v>45778</v>
      </c>
      <c r="H2144" s="26" t="s">
        <v>102</v>
      </c>
      <c r="I2144" s="66" t="s">
        <v>129</v>
      </c>
      <c r="J2144" s="69"/>
      <c r="K2144" s="69"/>
      <c r="L2144" s="69" t="s">
        <v>666</v>
      </c>
      <c r="M2144" s="69" t="s">
        <v>28</v>
      </c>
      <c r="N2144" s="71">
        <v>0</v>
      </c>
      <c r="O2144" s="74">
        <v>1.75</v>
      </c>
      <c r="P2144" s="175">
        <f t="shared" si="40"/>
        <v>-51.309999999877746</v>
      </c>
    </row>
    <row r="2145" spans="1:16" ht="14.25" hidden="1" customHeight="1" outlineLevel="1">
      <c r="A2145" s="64" t="s">
        <v>122</v>
      </c>
      <c r="B2145" s="163" t="s">
        <v>1342</v>
      </c>
      <c r="C2145" s="174" t="s">
        <v>647</v>
      </c>
      <c r="D2145" s="68">
        <v>45800</v>
      </c>
      <c r="E2145" s="66">
        <f t="shared" si="37"/>
        <v>5</v>
      </c>
      <c r="F2145" s="66">
        <f t="shared" si="38"/>
        <v>2025</v>
      </c>
      <c r="G2145" s="67">
        <f t="shared" si="39"/>
        <v>45778</v>
      </c>
      <c r="H2145" s="26" t="s">
        <v>102</v>
      </c>
      <c r="I2145" s="66" t="s">
        <v>129</v>
      </c>
      <c r="J2145" s="69"/>
      <c r="K2145" s="69"/>
      <c r="L2145" s="69" t="s">
        <v>666</v>
      </c>
      <c r="M2145" s="69" t="s">
        <v>28</v>
      </c>
      <c r="N2145" s="71">
        <v>0</v>
      </c>
      <c r="O2145" s="74">
        <v>7.07</v>
      </c>
      <c r="P2145" s="175">
        <f t="shared" si="40"/>
        <v>-58.379999999877747</v>
      </c>
    </row>
    <row r="2146" spans="1:16" ht="14.25" hidden="1" customHeight="1" outlineLevel="1">
      <c r="A2146" s="64" t="s">
        <v>122</v>
      </c>
      <c r="B2146" s="163" t="s">
        <v>1342</v>
      </c>
      <c r="C2146" s="174" t="s">
        <v>647</v>
      </c>
      <c r="D2146" s="68">
        <v>45800</v>
      </c>
      <c r="E2146" s="66">
        <f t="shared" si="37"/>
        <v>5</v>
      </c>
      <c r="F2146" s="66">
        <f t="shared" si="38"/>
        <v>2025</v>
      </c>
      <c r="G2146" s="67">
        <f t="shared" si="39"/>
        <v>45778</v>
      </c>
      <c r="H2146" s="26" t="s">
        <v>102</v>
      </c>
      <c r="I2146" s="66" t="s">
        <v>129</v>
      </c>
      <c r="J2146" s="69"/>
      <c r="K2146" s="69"/>
      <c r="L2146" s="69" t="s">
        <v>666</v>
      </c>
      <c r="M2146" s="69" t="s">
        <v>28</v>
      </c>
      <c r="N2146" s="71">
        <v>0</v>
      </c>
      <c r="O2146" s="74">
        <v>9.09</v>
      </c>
      <c r="P2146" s="175">
        <f t="shared" si="40"/>
        <v>-67.469999999877743</v>
      </c>
    </row>
    <row r="2147" spans="1:16" ht="14.25" hidden="1" customHeight="1" outlineLevel="1">
      <c r="A2147" s="64" t="s">
        <v>122</v>
      </c>
      <c r="B2147" s="163" t="s">
        <v>1342</v>
      </c>
      <c r="C2147" s="174" t="s">
        <v>647</v>
      </c>
      <c r="D2147" s="68">
        <v>45803</v>
      </c>
      <c r="E2147" s="66">
        <f t="shared" si="37"/>
        <v>5</v>
      </c>
      <c r="F2147" s="66">
        <f t="shared" si="38"/>
        <v>2025</v>
      </c>
      <c r="G2147" s="67">
        <f t="shared" si="39"/>
        <v>45778</v>
      </c>
      <c r="H2147" s="26" t="s">
        <v>165</v>
      </c>
      <c r="I2147" s="66" t="s">
        <v>1360</v>
      </c>
      <c r="J2147" s="69"/>
      <c r="K2147" s="69"/>
      <c r="L2147" s="69" t="s">
        <v>664</v>
      </c>
      <c r="M2147" s="69" t="s">
        <v>604</v>
      </c>
      <c r="N2147" s="71">
        <v>4140.6000000000004</v>
      </c>
      <c r="O2147" s="74">
        <v>0</v>
      </c>
      <c r="P2147" s="175">
        <f t="shared" si="40"/>
        <v>4073.1300000001224</v>
      </c>
    </row>
    <row r="2148" spans="1:16" ht="14.25" hidden="1" customHeight="1" outlineLevel="1">
      <c r="A2148" s="64" t="s">
        <v>122</v>
      </c>
      <c r="B2148" s="163" t="s">
        <v>1342</v>
      </c>
      <c r="C2148" s="174" t="s">
        <v>647</v>
      </c>
      <c r="D2148" s="68">
        <v>45803</v>
      </c>
      <c r="E2148" s="66">
        <f t="shared" si="37"/>
        <v>5</v>
      </c>
      <c r="F2148" s="66">
        <f t="shared" si="38"/>
        <v>2025</v>
      </c>
      <c r="G2148" s="67">
        <f t="shared" si="39"/>
        <v>45778</v>
      </c>
      <c r="H2148" s="26" t="s">
        <v>362</v>
      </c>
      <c r="I2148" s="66" t="s">
        <v>451</v>
      </c>
      <c r="J2148" s="69"/>
      <c r="K2148" s="69"/>
      <c r="L2148" s="69" t="s">
        <v>666</v>
      </c>
      <c r="M2148" s="69" t="s">
        <v>28</v>
      </c>
      <c r="N2148" s="71">
        <v>0</v>
      </c>
      <c r="O2148" s="74">
        <v>500.73</v>
      </c>
      <c r="P2148" s="175">
        <f t="shared" si="40"/>
        <v>3572.4000000001224</v>
      </c>
    </row>
    <row r="2149" spans="1:16" ht="14.25" hidden="1" customHeight="1" outlineLevel="1">
      <c r="A2149" s="64" t="s">
        <v>122</v>
      </c>
      <c r="B2149" s="163" t="s">
        <v>1342</v>
      </c>
      <c r="C2149" s="174" t="s">
        <v>647</v>
      </c>
      <c r="D2149" s="68">
        <v>45803</v>
      </c>
      <c r="E2149" s="66">
        <f t="shared" si="37"/>
        <v>5</v>
      </c>
      <c r="F2149" s="66">
        <f t="shared" si="38"/>
        <v>2025</v>
      </c>
      <c r="G2149" s="67">
        <f t="shared" si="39"/>
        <v>45778</v>
      </c>
      <c r="H2149" s="26" t="s">
        <v>475</v>
      </c>
      <c r="I2149" s="66" t="s">
        <v>1350</v>
      </c>
      <c r="J2149" s="69">
        <v>39399</v>
      </c>
      <c r="K2149" s="69"/>
      <c r="L2149" s="69" t="s">
        <v>666</v>
      </c>
      <c r="M2149" s="69" t="s">
        <v>28</v>
      </c>
      <c r="N2149" s="71">
        <v>0</v>
      </c>
      <c r="O2149" s="74">
        <v>640.09</v>
      </c>
      <c r="P2149" s="175">
        <f t="shared" si="40"/>
        <v>2932.3100000001223</v>
      </c>
    </row>
    <row r="2150" spans="1:16" ht="14.25" hidden="1" customHeight="1" outlineLevel="1">
      <c r="A2150" s="64" t="s">
        <v>122</v>
      </c>
      <c r="B2150" s="163" t="s">
        <v>1342</v>
      </c>
      <c r="C2150" s="174" t="s">
        <v>647</v>
      </c>
      <c r="D2150" s="68">
        <v>45803</v>
      </c>
      <c r="E2150" s="66">
        <f t="shared" si="37"/>
        <v>5</v>
      </c>
      <c r="F2150" s="66">
        <f t="shared" si="38"/>
        <v>2025</v>
      </c>
      <c r="G2150" s="67">
        <f t="shared" si="39"/>
        <v>45778</v>
      </c>
      <c r="H2150" s="26" t="s">
        <v>1362</v>
      </c>
      <c r="I2150" s="66" t="s">
        <v>471</v>
      </c>
      <c r="J2150" s="69"/>
      <c r="K2150" s="69"/>
      <c r="L2150" s="69" t="s">
        <v>666</v>
      </c>
      <c r="M2150" s="69" t="s">
        <v>28</v>
      </c>
      <c r="N2150" s="71">
        <v>0</v>
      </c>
      <c r="O2150" s="74">
        <v>570</v>
      </c>
      <c r="P2150" s="175">
        <f t="shared" si="40"/>
        <v>2362.3100000001223</v>
      </c>
    </row>
    <row r="2151" spans="1:16" ht="14.25" hidden="1" customHeight="1" outlineLevel="1">
      <c r="A2151" s="64" t="s">
        <v>122</v>
      </c>
      <c r="B2151" s="163" t="s">
        <v>1342</v>
      </c>
      <c r="C2151" s="174" t="s">
        <v>647</v>
      </c>
      <c r="D2151" s="68">
        <v>45803</v>
      </c>
      <c r="E2151" s="66">
        <f t="shared" si="37"/>
        <v>5</v>
      </c>
      <c r="F2151" s="66">
        <f t="shared" si="38"/>
        <v>2025</v>
      </c>
      <c r="G2151" s="67">
        <f t="shared" si="39"/>
        <v>45778</v>
      </c>
      <c r="H2151" s="26" t="s">
        <v>102</v>
      </c>
      <c r="I2151" s="66" t="s">
        <v>129</v>
      </c>
      <c r="J2151" s="69"/>
      <c r="K2151" s="69"/>
      <c r="L2151" s="69" t="s">
        <v>666</v>
      </c>
      <c r="M2151" s="69" t="s">
        <v>28</v>
      </c>
      <c r="N2151" s="71">
        <v>0</v>
      </c>
      <c r="O2151" s="74">
        <v>1.75</v>
      </c>
      <c r="P2151" s="175">
        <f t="shared" si="40"/>
        <v>2360.5600000001223</v>
      </c>
    </row>
    <row r="2152" spans="1:16" ht="14.25" hidden="1" customHeight="1" outlineLevel="1">
      <c r="A2152" s="64" t="s">
        <v>122</v>
      </c>
      <c r="B2152" s="163" t="s">
        <v>1342</v>
      </c>
      <c r="C2152" s="174" t="s">
        <v>647</v>
      </c>
      <c r="D2152" s="68">
        <v>45803</v>
      </c>
      <c r="E2152" s="66">
        <f t="shared" si="37"/>
        <v>5</v>
      </c>
      <c r="F2152" s="66">
        <f t="shared" si="38"/>
        <v>2025</v>
      </c>
      <c r="G2152" s="67">
        <f t="shared" si="39"/>
        <v>45778</v>
      </c>
      <c r="H2152" s="26" t="s">
        <v>54</v>
      </c>
      <c r="I2152" s="66" t="s">
        <v>713</v>
      </c>
      <c r="J2152" s="69"/>
      <c r="K2152" s="69"/>
      <c r="L2152" s="69" t="s">
        <v>666</v>
      </c>
      <c r="M2152" s="69" t="s">
        <v>28</v>
      </c>
      <c r="N2152" s="71">
        <v>0</v>
      </c>
      <c r="O2152" s="74">
        <v>1320</v>
      </c>
      <c r="P2152" s="175">
        <f t="shared" si="40"/>
        <v>1040.5600000001223</v>
      </c>
    </row>
    <row r="2153" spans="1:16" ht="14.25" hidden="1" customHeight="1" outlineLevel="1">
      <c r="A2153" s="64" t="s">
        <v>122</v>
      </c>
      <c r="B2153" s="163" t="s">
        <v>1342</v>
      </c>
      <c r="C2153" s="174" t="s">
        <v>647</v>
      </c>
      <c r="D2153" s="68">
        <v>45803</v>
      </c>
      <c r="E2153" s="66">
        <f t="shared" si="37"/>
        <v>5</v>
      </c>
      <c r="F2153" s="66">
        <f t="shared" si="38"/>
        <v>2025</v>
      </c>
      <c r="G2153" s="67">
        <f t="shared" si="39"/>
        <v>45778</v>
      </c>
      <c r="H2153" s="26" t="s">
        <v>63</v>
      </c>
      <c r="I2153" s="66" t="s">
        <v>1480</v>
      </c>
      <c r="J2153" s="69"/>
      <c r="K2153" s="69"/>
      <c r="L2153" s="69" t="s">
        <v>666</v>
      </c>
      <c r="M2153" s="69" t="s">
        <v>28</v>
      </c>
      <c r="N2153" s="71">
        <v>0</v>
      </c>
      <c r="O2153" s="74">
        <v>137.91999999999999</v>
      </c>
      <c r="P2153" s="175">
        <f t="shared" si="40"/>
        <v>902.64000000012231</v>
      </c>
    </row>
    <row r="2154" spans="1:16" ht="14.25" hidden="1" customHeight="1" outlineLevel="1">
      <c r="A2154" s="64" t="s">
        <v>122</v>
      </c>
      <c r="B2154" s="163" t="s">
        <v>1342</v>
      </c>
      <c r="C2154" s="174" t="s">
        <v>647</v>
      </c>
      <c r="D2154" s="68">
        <v>45803</v>
      </c>
      <c r="E2154" s="66">
        <f t="shared" si="37"/>
        <v>5</v>
      </c>
      <c r="F2154" s="66">
        <f t="shared" si="38"/>
        <v>2025</v>
      </c>
      <c r="G2154" s="67">
        <f t="shared" si="39"/>
        <v>45778</v>
      </c>
      <c r="H2154" s="26" t="s">
        <v>475</v>
      </c>
      <c r="I2154" s="66" t="s">
        <v>1481</v>
      </c>
      <c r="J2154" s="69"/>
      <c r="K2154" s="69"/>
      <c r="L2154" s="69" t="s">
        <v>666</v>
      </c>
      <c r="M2154" s="69" t="s">
        <v>28</v>
      </c>
      <c r="N2154" s="71">
        <v>0</v>
      </c>
      <c r="O2154" s="74">
        <v>970.11</v>
      </c>
      <c r="P2154" s="175">
        <f t="shared" si="40"/>
        <v>-67.4699999998777</v>
      </c>
    </row>
    <row r="2155" spans="1:16" ht="14.25" hidden="1" customHeight="1" outlineLevel="1">
      <c r="A2155" s="64" t="s">
        <v>122</v>
      </c>
      <c r="B2155" s="163" t="s">
        <v>1342</v>
      </c>
      <c r="C2155" s="174" t="s">
        <v>647</v>
      </c>
      <c r="D2155" s="68">
        <v>45805</v>
      </c>
      <c r="E2155" s="66">
        <f t="shared" si="37"/>
        <v>5</v>
      </c>
      <c r="F2155" s="66">
        <f t="shared" si="38"/>
        <v>2025</v>
      </c>
      <c r="G2155" s="67">
        <f t="shared" si="39"/>
        <v>45778</v>
      </c>
      <c r="H2155" s="26" t="s">
        <v>165</v>
      </c>
      <c r="I2155" s="66" t="s">
        <v>1360</v>
      </c>
      <c r="J2155" s="69"/>
      <c r="K2155" s="69"/>
      <c r="L2155" s="69" t="s">
        <v>664</v>
      </c>
      <c r="M2155" s="69" t="s">
        <v>604</v>
      </c>
      <c r="N2155" s="71">
        <v>2399.6999999999998</v>
      </c>
      <c r="O2155" s="74">
        <v>0</v>
      </c>
      <c r="P2155" s="175">
        <f t="shared" si="40"/>
        <v>2332.2300000001223</v>
      </c>
    </row>
    <row r="2156" spans="1:16" ht="14.25" hidden="1" customHeight="1" outlineLevel="1">
      <c r="A2156" s="64" t="s">
        <v>122</v>
      </c>
      <c r="B2156" s="163" t="s">
        <v>1342</v>
      </c>
      <c r="C2156" s="174" t="s">
        <v>647</v>
      </c>
      <c r="D2156" s="68">
        <v>45805</v>
      </c>
      <c r="E2156" s="66">
        <f t="shared" si="37"/>
        <v>5</v>
      </c>
      <c r="F2156" s="66">
        <f t="shared" si="38"/>
        <v>2025</v>
      </c>
      <c r="G2156" s="67">
        <f t="shared" si="39"/>
        <v>45778</v>
      </c>
      <c r="H2156" s="26" t="s">
        <v>475</v>
      </c>
      <c r="I2156" s="66" t="s">
        <v>253</v>
      </c>
      <c r="J2156" s="69"/>
      <c r="K2156" s="69"/>
      <c r="L2156" s="69" t="s">
        <v>666</v>
      </c>
      <c r="M2156" s="69" t="s">
        <v>28</v>
      </c>
      <c r="N2156" s="71">
        <v>0</v>
      </c>
      <c r="O2156" s="74">
        <v>38.99</v>
      </c>
      <c r="P2156" s="175">
        <f t="shared" si="40"/>
        <v>2293.2400000001226</v>
      </c>
    </row>
    <row r="2157" spans="1:16" ht="14.25" hidden="1" customHeight="1" outlineLevel="1">
      <c r="A2157" s="64" t="s">
        <v>122</v>
      </c>
      <c r="B2157" s="163" t="s">
        <v>1342</v>
      </c>
      <c r="C2157" s="174" t="s">
        <v>647</v>
      </c>
      <c r="D2157" s="68">
        <v>45805</v>
      </c>
      <c r="E2157" s="66">
        <f t="shared" si="37"/>
        <v>5</v>
      </c>
      <c r="F2157" s="66">
        <f t="shared" si="38"/>
        <v>2025</v>
      </c>
      <c r="G2157" s="67">
        <f t="shared" si="39"/>
        <v>45778</v>
      </c>
      <c r="H2157" s="26" t="s">
        <v>475</v>
      </c>
      <c r="I2157" s="66" t="s">
        <v>152</v>
      </c>
      <c r="J2157" s="69"/>
      <c r="K2157" s="69"/>
      <c r="L2157" s="69" t="s">
        <v>666</v>
      </c>
      <c r="M2157" s="69" t="s">
        <v>28</v>
      </c>
      <c r="N2157" s="71">
        <v>0</v>
      </c>
      <c r="O2157" s="74">
        <v>80.62</v>
      </c>
      <c r="P2157" s="175">
        <f t="shared" si="40"/>
        <v>2212.6200000001227</v>
      </c>
    </row>
    <row r="2158" spans="1:16" ht="14.25" hidden="1" customHeight="1" outlineLevel="1">
      <c r="A2158" s="64" t="s">
        <v>122</v>
      </c>
      <c r="B2158" s="163" t="s">
        <v>1342</v>
      </c>
      <c r="C2158" s="174" t="s">
        <v>647</v>
      </c>
      <c r="D2158" s="68">
        <v>45805</v>
      </c>
      <c r="E2158" s="66">
        <f t="shared" si="37"/>
        <v>5</v>
      </c>
      <c r="F2158" s="66">
        <f t="shared" si="38"/>
        <v>2025</v>
      </c>
      <c r="G2158" s="67">
        <f t="shared" si="39"/>
        <v>45778</v>
      </c>
      <c r="H2158" s="26" t="s">
        <v>281</v>
      </c>
      <c r="I2158" s="66" t="s">
        <v>353</v>
      </c>
      <c r="J2158" s="69"/>
      <c r="K2158" s="69"/>
      <c r="L2158" s="69" t="s">
        <v>666</v>
      </c>
      <c r="M2158" s="69" t="s">
        <v>28</v>
      </c>
      <c r="N2158" s="71">
        <v>0</v>
      </c>
      <c r="O2158" s="74">
        <v>392.08</v>
      </c>
      <c r="P2158" s="175">
        <f t="shared" si="40"/>
        <v>1820.5400000001227</v>
      </c>
    </row>
    <row r="2159" spans="1:16" ht="14.25" hidden="1" customHeight="1" outlineLevel="1">
      <c r="A2159" s="64" t="s">
        <v>122</v>
      </c>
      <c r="B2159" s="163" t="s">
        <v>1342</v>
      </c>
      <c r="C2159" s="174" t="s">
        <v>647</v>
      </c>
      <c r="D2159" s="68">
        <v>45805</v>
      </c>
      <c r="E2159" s="66">
        <f t="shared" si="37"/>
        <v>5</v>
      </c>
      <c r="F2159" s="66">
        <f t="shared" si="38"/>
        <v>2025</v>
      </c>
      <c r="G2159" s="67">
        <f t="shared" si="39"/>
        <v>45778</v>
      </c>
      <c r="H2159" s="26" t="s">
        <v>281</v>
      </c>
      <c r="I2159" s="66" t="s">
        <v>353</v>
      </c>
      <c r="J2159" s="69"/>
      <c r="K2159" s="69"/>
      <c r="L2159" s="69" t="s">
        <v>666</v>
      </c>
      <c r="M2159" s="69" t="s">
        <v>28</v>
      </c>
      <c r="N2159" s="71">
        <v>0</v>
      </c>
      <c r="O2159" s="74">
        <v>1876.22</v>
      </c>
      <c r="P2159" s="175">
        <f t="shared" si="40"/>
        <v>-55.679999999877282</v>
      </c>
    </row>
    <row r="2160" spans="1:16" ht="14.25" hidden="1" customHeight="1" outlineLevel="1">
      <c r="A2160" s="64" t="s">
        <v>122</v>
      </c>
      <c r="B2160" s="163" t="s">
        <v>1342</v>
      </c>
      <c r="C2160" s="174" t="s">
        <v>647</v>
      </c>
      <c r="D2160" s="68">
        <v>45805</v>
      </c>
      <c r="E2160" s="66">
        <f t="shared" si="37"/>
        <v>5</v>
      </c>
      <c r="F2160" s="66">
        <f t="shared" si="38"/>
        <v>2025</v>
      </c>
      <c r="G2160" s="67">
        <f t="shared" si="39"/>
        <v>45778</v>
      </c>
      <c r="H2160" s="26" t="s">
        <v>102</v>
      </c>
      <c r="I2160" s="66" t="s">
        <v>129</v>
      </c>
      <c r="J2160" s="69"/>
      <c r="K2160" s="69"/>
      <c r="L2160" s="69" t="s">
        <v>666</v>
      </c>
      <c r="M2160" s="69" t="s">
        <v>28</v>
      </c>
      <c r="N2160" s="71">
        <v>0</v>
      </c>
      <c r="O2160" s="74">
        <v>1.99</v>
      </c>
      <c r="P2160" s="175">
        <f t="shared" si="40"/>
        <v>-57.669999999877284</v>
      </c>
    </row>
    <row r="2161" spans="1:16" ht="14.25" hidden="1" customHeight="1" outlineLevel="1">
      <c r="A2161" s="64" t="s">
        <v>122</v>
      </c>
      <c r="B2161" s="163" t="s">
        <v>1342</v>
      </c>
      <c r="C2161" s="174" t="s">
        <v>647</v>
      </c>
      <c r="D2161" s="68">
        <v>45805</v>
      </c>
      <c r="E2161" s="66">
        <f t="shared" si="37"/>
        <v>5</v>
      </c>
      <c r="F2161" s="66">
        <f t="shared" si="38"/>
        <v>2025</v>
      </c>
      <c r="G2161" s="67">
        <f t="shared" si="39"/>
        <v>45778</v>
      </c>
      <c r="H2161" s="26" t="s">
        <v>102</v>
      </c>
      <c r="I2161" s="66" t="s">
        <v>129</v>
      </c>
      <c r="J2161" s="69"/>
      <c r="K2161" s="69"/>
      <c r="L2161" s="69" t="s">
        <v>666</v>
      </c>
      <c r="M2161" s="69" t="s">
        <v>28</v>
      </c>
      <c r="N2161" s="71">
        <v>0</v>
      </c>
      <c r="O2161" s="74">
        <v>9.8000000000000007</v>
      </c>
      <c r="P2161" s="175">
        <f t="shared" si="40"/>
        <v>-67.469999999877288</v>
      </c>
    </row>
    <row r="2162" spans="1:16" ht="14.25" hidden="1" customHeight="1" outlineLevel="1">
      <c r="A2162" s="64" t="s">
        <v>122</v>
      </c>
      <c r="B2162" s="163" t="s">
        <v>1342</v>
      </c>
      <c r="C2162" s="174" t="s">
        <v>647</v>
      </c>
      <c r="D2162" s="68">
        <v>45806</v>
      </c>
      <c r="E2162" s="66">
        <f t="shared" si="37"/>
        <v>5</v>
      </c>
      <c r="F2162" s="66">
        <f t="shared" si="38"/>
        <v>2025</v>
      </c>
      <c r="G2162" s="67">
        <f t="shared" si="39"/>
        <v>45778</v>
      </c>
      <c r="H2162" s="26" t="s">
        <v>165</v>
      </c>
      <c r="I2162" s="66" t="s">
        <v>1360</v>
      </c>
      <c r="J2162" s="69"/>
      <c r="K2162" s="69"/>
      <c r="L2162" s="69" t="s">
        <v>664</v>
      </c>
      <c r="M2162" s="69" t="s">
        <v>604</v>
      </c>
      <c r="N2162" s="71">
        <v>4589.8900000000003</v>
      </c>
      <c r="O2162" s="74">
        <v>0</v>
      </c>
      <c r="P2162" s="175">
        <f t="shared" si="40"/>
        <v>4522.4200000001229</v>
      </c>
    </row>
    <row r="2163" spans="1:16" ht="14.25" hidden="1" customHeight="1" outlineLevel="1">
      <c r="A2163" s="64" t="s">
        <v>122</v>
      </c>
      <c r="B2163" s="163" t="s">
        <v>1342</v>
      </c>
      <c r="C2163" s="174" t="s">
        <v>647</v>
      </c>
      <c r="D2163" s="68">
        <v>45806</v>
      </c>
      <c r="E2163" s="66">
        <f t="shared" si="37"/>
        <v>5</v>
      </c>
      <c r="F2163" s="66">
        <f t="shared" si="38"/>
        <v>2025</v>
      </c>
      <c r="G2163" s="67">
        <f t="shared" si="39"/>
        <v>45778</v>
      </c>
      <c r="H2163" s="26" t="s">
        <v>475</v>
      </c>
      <c r="I2163" s="66" t="s">
        <v>253</v>
      </c>
      <c r="J2163" s="69"/>
      <c r="K2163" s="69"/>
      <c r="L2163" s="69" t="s">
        <v>666</v>
      </c>
      <c r="M2163" s="69" t="s">
        <v>28</v>
      </c>
      <c r="N2163" s="71">
        <v>0</v>
      </c>
      <c r="O2163" s="74">
        <v>90.11</v>
      </c>
      <c r="P2163" s="175">
        <f t="shared" si="40"/>
        <v>4432.3100000001232</v>
      </c>
    </row>
    <row r="2164" spans="1:16" ht="14.25" hidden="1" customHeight="1" outlineLevel="1">
      <c r="A2164" s="64" t="s">
        <v>122</v>
      </c>
      <c r="B2164" s="163" t="s">
        <v>1342</v>
      </c>
      <c r="C2164" s="174" t="s">
        <v>647</v>
      </c>
      <c r="D2164" s="68">
        <v>45806</v>
      </c>
      <c r="E2164" s="66">
        <f t="shared" si="37"/>
        <v>5</v>
      </c>
      <c r="F2164" s="66">
        <f t="shared" si="38"/>
        <v>2025</v>
      </c>
      <c r="G2164" s="67">
        <f t="shared" si="39"/>
        <v>45778</v>
      </c>
      <c r="H2164" s="26" t="s">
        <v>475</v>
      </c>
      <c r="I2164" s="66" t="s">
        <v>1482</v>
      </c>
      <c r="J2164" s="69"/>
      <c r="K2164" s="69"/>
      <c r="L2164" s="69" t="s">
        <v>666</v>
      </c>
      <c r="M2164" s="69" t="s">
        <v>28</v>
      </c>
      <c r="N2164" s="71">
        <v>0</v>
      </c>
      <c r="O2164" s="74">
        <v>591.66</v>
      </c>
      <c r="P2164" s="175">
        <f t="shared" si="40"/>
        <v>3840.6500000001233</v>
      </c>
    </row>
    <row r="2165" spans="1:16" ht="14.25" hidden="1" customHeight="1" outlineLevel="1">
      <c r="A2165" s="64" t="s">
        <v>122</v>
      </c>
      <c r="B2165" s="163" t="s">
        <v>1342</v>
      </c>
      <c r="C2165" s="174" t="s">
        <v>647</v>
      </c>
      <c r="D2165" s="68">
        <v>45806</v>
      </c>
      <c r="E2165" s="66">
        <f t="shared" si="37"/>
        <v>5</v>
      </c>
      <c r="F2165" s="66">
        <f t="shared" si="38"/>
        <v>2025</v>
      </c>
      <c r="G2165" s="67">
        <f t="shared" si="39"/>
        <v>45778</v>
      </c>
      <c r="H2165" s="26" t="s">
        <v>63</v>
      </c>
      <c r="I2165" s="66" t="s">
        <v>724</v>
      </c>
      <c r="J2165" s="69">
        <v>51419</v>
      </c>
      <c r="K2165" s="69"/>
      <c r="L2165" s="69" t="s">
        <v>666</v>
      </c>
      <c r="M2165" s="69" t="s">
        <v>28</v>
      </c>
      <c r="N2165" s="71">
        <v>0</v>
      </c>
      <c r="O2165" s="74">
        <v>955.35</v>
      </c>
      <c r="P2165" s="175">
        <f t="shared" si="40"/>
        <v>2885.3000000001234</v>
      </c>
    </row>
    <row r="2166" spans="1:16" ht="14.25" hidden="1" customHeight="1" outlineLevel="1">
      <c r="A2166" s="64" t="s">
        <v>122</v>
      </c>
      <c r="B2166" s="163" t="s">
        <v>1342</v>
      </c>
      <c r="C2166" s="174" t="s">
        <v>647</v>
      </c>
      <c r="D2166" s="68">
        <v>45806</v>
      </c>
      <c r="E2166" s="66">
        <f t="shared" si="37"/>
        <v>5</v>
      </c>
      <c r="F2166" s="66">
        <f t="shared" si="38"/>
        <v>2025</v>
      </c>
      <c r="G2166" s="67">
        <f t="shared" si="39"/>
        <v>45778</v>
      </c>
      <c r="H2166" s="26" t="s">
        <v>63</v>
      </c>
      <c r="I2166" s="66" t="s">
        <v>1483</v>
      </c>
      <c r="J2166" s="69"/>
      <c r="K2166" s="69"/>
      <c r="L2166" s="69" t="s">
        <v>666</v>
      </c>
      <c r="M2166" s="69" t="s">
        <v>28</v>
      </c>
      <c r="N2166" s="71">
        <v>0</v>
      </c>
      <c r="O2166" s="74">
        <v>340</v>
      </c>
      <c r="P2166" s="175">
        <f t="shared" si="40"/>
        <v>2545.3000000001234</v>
      </c>
    </row>
    <row r="2167" spans="1:16" ht="14.25" hidden="1" customHeight="1" outlineLevel="1">
      <c r="A2167" s="64" t="s">
        <v>122</v>
      </c>
      <c r="B2167" s="163" t="s">
        <v>1342</v>
      </c>
      <c r="C2167" s="174" t="s">
        <v>647</v>
      </c>
      <c r="D2167" s="68">
        <v>45806</v>
      </c>
      <c r="E2167" s="66">
        <f t="shared" si="37"/>
        <v>5</v>
      </c>
      <c r="F2167" s="66">
        <f t="shared" si="38"/>
        <v>2025</v>
      </c>
      <c r="G2167" s="67">
        <f t="shared" si="39"/>
        <v>45778</v>
      </c>
      <c r="H2167" s="26" t="s">
        <v>475</v>
      </c>
      <c r="I2167" s="66" t="s">
        <v>152</v>
      </c>
      <c r="J2167" s="69"/>
      <c r="K2167" s="69"/>
      <c r="L2167" s="69" t="s">
        <v>666</v>
      </c>
      <c r="M2167" s="69" t="s">
        <v>28</v>
      </c>
      <c r="N2167" s="71">
        <v>0</v>
      </c>
      <c r="O2167" s="74">
        <v>46.01</v>
      </c>
      <c r="P2167" s="175">
        <f t="shared" si="40"/>
        <v>2499.2900000001232</v>
      </c>
    </row>
    <row r="2168" spans="1:16" ht="14.25" hidden="1" customHeight="1" outlineLevel="1">
      <c r="A2168" s="64" t="s">
        <v>122</v>
      </c>
      <c r="B2168" s="163" t="s">
        <v>1342</v>
      </c>
      <c r="C2168" s="174" t="s">
        <v>647</v>
      </c>
      <c r="D2168" s="68">
        <v>45806</v>
      </c>
      <c r="E2168" s="66">
        <f t="shared" si="37"/>
        <v>5</v>
      </c>
      <c r="F2168" s="66">
        <f t="shared" si="38"/>
        <v>2025</v>
      </c>
      <c r="G2168" s="67">
        <f t="shared" si="39"/>
        <v>45778</v>
      </c>
      <c r="H2168" s="26" t="s">
        <v>475</v>
      </c>
      <c r="I2168" s="66" t="s">
        <v>152</v>
      </c>
      <c r="J2168" s="69"/>
      <c r="K2168" s="69"/>
      <c r="L2168" s="69" t="s">
        <v>666</v>
      </c>
      <c r="M2168" s="69" t="s">
        <v>28</v>
      </c>
      <c r="N2168" s="71">
        <v>0</v>
      </c>
      <c r="O2168" s="74">
        <v>43.53</v>
      </c>
      <c r="P2168" s="175">
        <f t="shared" si="40"/>
        <v>2455.760000000123</v>
      </c>
    </row>
    <row r="2169" spans="1:16" ht="14.25" hidden="1" customHeight="1" outlineLevel="1">
      <c r="A2169" s="64" t="s">
        <v>122</v>
      </c>
      <c r="B2169" s="163" t="s">
        <v>1342</v>
      </c>
      <c r="C2169" s="174" t="s">
        <v>647</v>
      </c>
      <c r="D2169" s="68">
        <v>45806</v>
      </c>
      <c r="E2169" s="66">
        <f t="shared" si="37"/>
        <v>5</v>
      </c>
      <c r="F2169" s="66">
        <f t="shared" si="38"/>
        <v>2025</v>
      </c>
      <c r="G2169" s="67">
        <f t="shared" si="39"/>
        <v>45778</v>
      </c>
      <c r="H2169" s="26" t="s">
        <v>475</v>
      </c>
      <c r="I2169" s="66" t="s">
        <v>152</v>
      </c>
      <c r="J2169" s="69"/>
      <c r="K2169" s="69"/>
      <c r="L2169" s="69" t="s">
        <v>666</v>
      </c>
      <c r="M2169" s="69" t="s">
        <v>28</v>
      </c>
      <c r="N2169" s="71">
        <v>0</v>
      </c>
      <c r="O2169" s="74">
        <v>131.80000000000001</v>
      </c>
      <c r="P2169" s="175">
        <f t="shared" si="40"/>
        <v>2323.9600000001228</v>
      </c>
    </row>
    <row r="2170" spans="1:16" ht="14.25" hidden="1" customHeight="1" outlineLevel="1">
      <c r="A2170" s="64" t="s">
        <v>122</v>
      </c>
      <c r="B2170" s="163" t="s">
        <v>1342</v>
      </c>
      <c r="C2170" s="174" t="s">
        <v>647</v>
      </c>
      <c r="D2170" s="68">
        <v>45806</v>
      </c>
      <c r="E2170" s="66">
        <f t="shared" si="37"/>
        <v>5</v>
      </c>
      <c r="F2170" s="66">
        <f t="shared" si="38"/>
        <v>2025</v>
      </c>
      <c r="G2170" s="67">
        <f t="shared" si="39"/>
        <v>45778</v>
      </c>
      <c r="H2170" s="26" t="s">
        <v>475</v>
      </c>
      <c r="I2170" s="66" t="s">
        <v>152</v>
      </c>
      <c r="J2170" s="69"/>
      <c r="K2170" s="69"/>
      <c r="L2170" s="69" t="s">
        <v>666</v>
      </c>
      <c r="M2170" s="69" t="s">
        <v>28</v>
      </c>
      <c r="N2170" s="71">
        <v>0</v>
      </c>
      <c r="O2170" s="74">
        <v>383.22</v>
      </c>
      <c r="P2170" s="175">
        <f t="shared" si="40"/>
        <v>1940.7400000001228</v>
      </c>
    </row>
    <row r="2171" spans="1:16" ht="14.25" hidden="1" customHeight="1" outlineLevel="1">
      <c r="A2171" s="64" t="s">
        <v>122</v>
      </c>
      <c r="B2171" s="163" t="s">
        <v>1342</v>
      </c>
      <c r="C2171" s="174" t="s">
        <v>647</v>
      </c>
      <c r="D2171" s="68">
        <v>45806</v>
      </c>
      <c r="E2171" s="66">
        <f t="shared" si="37"/>
        <v>5</v>
      </c>
      <c r="F2171" s="66">
        <f t="shared" si="38"/>
        <v>2025</v>
      </c>
      <c r="G2171" s="67">
        <f t="shared" si="39"/>
        <v>45778</v>
      </c>
      <c r="H2171" s="26" t="s">
        <v>475</v>
      </c>
      <c r="I2171" s="66" t="s">
        <v>152</v>
      </c>
      <c r="J2171" s="69"/>
      <c r="K2171" s="69"/>
      <c r="L2171" s="69" t="s">
        <v>666</v>
      </c>
      <c r="M2171" s="69" t="s">
        <v>28</v>
      </c>
      <c r="N2171" s="71">
        <v>0</v>
      </c>
      <c r="O2171" s="74">
        <v>59.67</v>
      </c>
      <c r="P2171" s="175">
        <f t="shared" si="40"/>
        <v>1881.0700000001227</v>
      </c>
    </row>
    <row r="2172" spans="1:16" ht="14.25" hidden="1" customHeight="1" outlineLevel="1">
      <c r="A2172" s="64" t="s">
        <v>122</v>
      </c>
      <c r="B2172" s="163" t="s">
        <v>1342</v>
      </c>
      <c r="C2172" s="174" t="s">
        <v>647</v>
      </c>
      <c r="D2172" s="68">
        <v>45806</v>
      </c>
      <c r="E2172" s="66">
        <f t="shared" si="37"/>
        <v>5</v>
      </c>
      <c r="F2172" s="66">
        <f t="shared" si="38"/>
        <v>2025</v>
      </c>
      <c r="G2172" s="67">
        <f t="shared" si="39"/>
        <v>45778</v>
      </c>
      <c r="H2172" s="26" t="s">
        <v>475</v>
      </c>
      <c r="I2172" s="66" t="s">
        <v>1484</v>
      </c>
      <c r="J2172" s="69"/>
      <c r="K2172" s="69"/>
      <c r="L2172" s="69" t="s">
        <v>666</v>
      </c>
      <c r="M2172" s="69" t="s">
        <v>28</v>
      </c>
      <c r="N2172" s="71">
        <v>0</v>
      </c>
      <c r="O2172" s="74">
        <v>315</v>
      </c>
      <c r="P2172" s="175">
        <f t="shared" si="40"/>
        <v>1566.0700000001227</v>
      </c>
    </row>
    <row r="2173" spans="1:16" ht="14.25" hidden="1" customHeight="1" outlineLevel="1">
      <c r="A2173" s="64" t="s">
        <v>122</v>
      </c>
      <c r="B2173" s="163" t="s">
        <v>1342</v>
      </c>
      <c r="C2173" s="174" t="s">
        <v>647</v>
      </c>
      <c r="D2173" s="68">
        <v>45806</v>
      </c>
      <c r="E2173" s="66">
        <f t="shared" si="37"/>
        <v>5</v>
      </c>
      <c r="F2173" s="66">
        <f t="shared" si="38"/>
        <v>2025</v>
      </c>
      <c r="G2173" s="67">
        <f t="shared" si="39"/>
        <v>45778</v>
      </c>
      <c r="H2173" s="26" t="s">
        <v>43</v>
      </c>
      <c r="I2173" s="66" t="s">
        <v>1485</v>
      </c>
      <c r="J2173" s="69"/>
      <c r="K2173" s="69"/>
      <c r="L2173" s="69" t="s">
        <v>666</v>
      </c>
      <c r="M2173" s="69" t="s">
        <v>28</v>
      </c>
      <c r="N2173" s="71">
        <v>0</v>
      </c>
      <c r="O2173" s="74">
        <v>1633.54</v>
      </c>
      <c r="P2173" s="175">
        <f t="shared" si="40"/>
        <v>-67.469999999877246</v>
      </c>
    </row>
    <row r="2174" spans="1:16" ht="14.25" hidden="1" customHeight="1" outlineLevel="1">
      <c r="A2174" s="64" t="s">
        <v>122</v>
      </c>
      <c r="B2174" s="163" t="s">
        <v>1342</v>
      </c>
      <c r="C2174" s="174" t="s">
        <v>647</v>
      </c>
      <c r="D2174" s="68">
        <v>45806</v>
      </c>
      <c r="E2174" s="66">
        <f t="shared" si="37"/>
        <v>5</v>
      </c>
      <c r="F2174" s="66">
        <f t="shared" si="38"/>
        <v>2025</v>
      </c>
      <c r="G2174" s="67">
        <f t="shared" si="39"/>
        <v>45778</v>
      </c>
      <c r="H2174" s="26" t="s">
        <v>165</v>
      </c>
      <c r="I2174" s="66" t="s">
        <v>1360</v>
      </c>
      <c r="J2174" s="69"/>
      <c r="K2174" s="69"/>
      <c r="L2174" s="69" t="s">
        <v>664</v>
      </c>
      <c r="M2174" s="69" t="s">
        <v>604</v>
      </c>
      <c r="N2174" s="71">
        <v>4589.8900000000003</v>
      </c>
      <c r="O2174" s="74">
        <v>0</v>
      </c>
      <c r="P2174" s="175">
        <f t="shared" si="40"/>
        <v>4522.4200000001229</v>
      </c>
    </row>
    <row r="2175" spans="1:16" ht="14.25" hidden="1" customHeight="1" outlineLevel="1">
      <c r="A2175" s="64" t="s">
        <v>122</v>
      </c>
      <c r="B2175" s="163" t="s">
        <v>1342</v>
      </c>
      <c r="C2175" s="174" t="s">
        <v>647</v>
      </c>
      <c r="D2175" s="68">
        <v>45807</v>
      </c>
      <c r="E2175" s="66">
        <f t="shared" si="37"/>
        <v>5</v>
      </c>
      <c r="F2175" s="66">
        <f t="shared" si="38"/>
        <v>2025</v>
      </c>
      <c r="G2175" s="67">
        <f t="shared" si="39"/>
        <v>45778</v>
      </c>
      <c r="H2175" s="26" t="s">
        <v>165</v>
      </c>
      <c r="I2175" s="66" t="s">
        <v>1357</v>
      </c>
      <c r="J2175" s="69"/>
      <c r="K2175" s="69"/>
      <c r="L2175" s="69" t="s">
        <v>664</v>
      </c>
      <c r="M2175" s="69" t="s">
        <v>604</v>
      </c>
      <c r="N2175" s="71">
        <v>50682.02</v>
      </c>
      <c r="O2175" s="74">
        <v>0</v>
      </c>
      <c r="P2175" s="175">
        <f t="shared" si="40"/>
        <v>55204.440000000119</v>
      </c>
    </row>
    <row r="2176" spans="1:16" ht="14.25" hidden="1" customHeight="1" outlineLevel="1">
      <c r="A2176" s="64" t="s">
        <v>122</v>
      </c>
      <c r="B2176" s="163" t="s">
        <v>1342</v>
      </c>
      <c r="C2176" s="174" t="s">
        <v>647</v>
      </c>
      <c r="D2176" s="68">
        <v>45807</v>
      </c>
      <c r="E2176" s="66">
        <f t="shared" si="37"/>
        <v>5</v>
      </c>
      <c r="F2176" s="66">
        <f t="shared" si="38"/>
        <v>2025</v>
      </c>
      <c r="G2176" s="67">
        <f t="shared" si="39"/>
        <v>45778</v>
      </c>
      <c r="H2176" s="26" t="s">
        <v>475</v>
      </c>
      <c r="I2176" s="66" t="s">
        <v>1486</v>
      </c>
      <c r="J2176" s="69"/>
      <c r="K2176" s="69"/>
      <c r="L2176" s="69" t="s">
        <v>666</v>
      </c>
      <c r="M2176" s="69" t="s">
        <v>28</v>
      </c>
      <c r="N2176" s="71">
        <v>0</v>
      </c>
      <c r="O2176" s="74">
        <v>104.4</v>
      </c>
      <c r="P2176" s="175">
        <f t="shared" si="40"/>
        <v>55100.040000000117</v>
      </c>
    </row>
    <row r="2177" spans="1:16" ht="14.25" hidden="1" customHeight="1" outlineLevel="1">
      <c r="A2177" s="64" t="s">
        <v>122</v>
      </c>
      <c r="B2177" s="163" t="s">
        <v>1342</v>
      </c>
      <c r="C2177" s="174" t="s">
        <v>647</v>
      </c>
      <c r="D2177" s="68">
        <v>45807</v>
      </c>
      <c r="E2177" s="66">
        <f t="shared" si="37"/>
        <v>5</v>
      </c>
      <c r="F2177" s="66">
        <f t="shared" si="38"/>
        <v>2025</v>
      </c>
      <c r="G2177" s="67">
        <f t="shared" si="39"/>
        <v>45778</v>
      </c>
      <c r="H2177" s="26" t="s">
        <v>475</v>
      </c>
      <c r="I2177" s="66" t="s">
        <v>1486</v>
      </c>
      <c r="J2177" s="69"/>
      <c r="K2177" s="69"/>
      <c r="L2177" s="69" t="s">
        <v>666</v>
      </c>
      <c r="M2177" s="69" t="s">
        <v>28</v>
      </c>
      <c r="N2177" s="71">
        <v>0</v>
      </c>
      <c r="O2177" s="74">
        <v>515.97</v>
      </c>
      <c r="P2177" s="175">
        <f t="shared" si="40"/>
        <v>54584.070000000116</v>
      </c>
    </row>
    <row r="2178" spans="1:16" ht="14.25" hidden="1" customHeight="1" outlineLevel="1">
      <c r="A2178" s="64" t="s">
        <v>122</v>
      </c>
      <c r="B2178" s="163" t="s">
        <v>1342</v>
      </c>
      <c r="C2178" s="174" t="s">
        <v>647</v>
      </c>
      <c r="D2178" s="68">
        <v>45807</v>
      </c>
      <c r="E2178" s="66">
        <f t="shared" si="37"/>
        <v>5</v>
      </c>
      <c r="F2178" s="66">
        <f t="shared" si="38"/>
        <v>2025</v>
      </c>
      <c r="G2178" s="67">
        <f t="shared" si="39"/>
        <v>45778</v>
      </c>
      <c r="H2178" s="26" t="s">
        <v>475</v>
      </c>
      <c r="I2178" s="66" t="s">
        <v>1398</v>
      </c>
      <c r="J2178" s="69"/>
      <c r="K2178" s="69"/>
      <c r="L2178" s="69" t="s">
        <v>666</v>
      </c>
      <c r="M2178" s="69" t="s">
        <v>28</v>
      </c>
      <c r="N2178" s="71">
        <v>0</v>
      </c>
      <c r="O2178" s="74">
        <v>675.83</v>
      </c>
      <c r="P2178" s="175">
        <f t="shared" si="40"/>
        <v>53908.240000000114</v>
      </c>
    </row>
    <row r="2179" spans="1:16" ht="14.25" hidden="1" customHeight="1" outlineLevel="1">
      <c r="A2179" s="64" t="s">
        <v>122</v>
      </c>
      <c r="B2179" s="163" t="s">
        <v>1342</v>
      </c>
      <c r="C2179" s="174" t="s">
        <v>647</v>
      </c>
      <c r="D2179" s="68">
        <v>45807</v>
      </c>
      <c r="E2179" s="66">
        <f t="shared" si="37"/>
        <v>5</v>
      </c>
      <c r="F2179" s="66">
        <f t="shared" si="38"/>
        <v>2025</v>
      </c>
      <c r="G2179" s="67">
        <f t="shared" si="39"/>
        <v>45778</v>
      </c>
      <c r="H2179" s="26" t="s">
        <v>475</v>
      </c>
      <c r="I2179" s="66" t="s">
        <v>1487</v>
      </c>
      <c r="J2179" s="69"/>
      <c r="K2179" s="69"/>
      <c r="L2179" s="69" t="s">
        <v>666</v>
      </c>
      <c r="M2179" s="69" t="s">
        <v>28</v>
      </c>
      <c r="N2179" s="71">
        <v>0</v>
      </c>
      <c r="O2179" s="74">
        <v>199.5</v>
      </c>
      <c r="P2179" s="175">
        <f t="shared" si="40"/>
        <v>53708.740000000114</v>
      </c>
    </row>
    <row r="2180" spans="1:16" ht="14.25" hidden="1" customHeight="1" outlineLevel="1">
      <c r="A2180" s="64" t="s">
        <v>122</v>
      </c>
      <c r="B2180" s="163" t="s">
        <v>1342</v>
      </c>
      <c r="C2180" s="174" t="s">
        <v>647</v>
      </c>
      <c r="D2180" s="68">
        <v>45807</v>
      </c>
      <c r="E2180" s="66">
        <f t="shared" si="37"/>
        <v>5</v>
      </c>
      <c r="F2180" s="66">
        <f t="shared" si="38"/>
        <v>2025</v>
      </c>
      <c r="G2180" s="67">
        <f t="shared" si="39"/>
        <v>45778</v>
      </c>
      <c r="H2180" s="26" t="s">
        <v>475</v>
      </c>
      <c r="I2180" s="66" t="s">
        <v>1398</v>
      </c>
      <c r="J2180" s="69"/>
      <c r="K2180" s="69"/>
      <c r="L2180" s="69" t="s">
        <v>666</v>
      </c>
      <c r="M2180" s="69" t="s">
        <v>28</v>
      </c>
      <c r="N2180" s="71">
        <v>0</v>
      </c>
      <c r="O2180" s="74">
        <v>719.56</v>
      </c>
      <c r="P2180" s="175">
        <f t="shared" si="40"/>
        <v>52989.180000000117</v>
      </c>
    </row>
    <row r="2181" spans="1:16" ht="14.25" hidden="1" customHeight="1" outlineLevel="1">
      <c r="A2181" s="64" t="s">
        <v>122</v>
      </c>
      <c r="B2181" s="163" t="s">
        <v>1342</v>
      </c>
      <c r="C2181" s="174" t="s">
        <v>647</v>
      </c>
      <c r="D2181" s="68">
        <v>45807</v>
      </c>
      <c r="E2181" s="66">
        <f t="shared" si="37"/>
        <v>5</v>
      </c>
      <c r="F2181" s="66">
        <f t="shared" si="38"/>
        <v>2025</v>
      </c>
      <c r="G2181" s="67">
        <f t="shared" si="39"/>
        <v>45778</v>
      </c>
      <c r="H2181" s="26" t="s">
        <v>475</v>
      </c>
      <c r="I2181" s="66" t="s">
        <v>1488</v>
      </c>
      <c r="J2181" s="69"/>
      <c r="K2181" s="69"/>
      <c r="L2181" s="69" t="s">
        <v>666</v>
      </c>
      <c r="M2181" s="69" t="s">
        <v>28</v>
      </c>
      <c r="N2181" s="71">
        <v>0</v>
      </c>
      <c r="O2181" s="74">
        <v>222</v>
      </c>
      <c r="P2181" s="175">
        <f t="shared" si="40"/>
        <v>52767.180000000117</v>
      </c>
    </row>
    <row r="2182" spans="1:16" ht="14.25" hidden="1" customHeight="1" outlineLevel="1">
      <c r="A2182" s="64" t="s">
        <v>122</v>
      </c>
      <c r="B2182" s="163" t="s">
        <v>1342</v>
      </c>
      <c r="C2182" s="174" t="s">
        <v>647</v>
      </c>
      <c r="D2182" s="68">
        <v>45807</v>
      </c>
      <c r="E2182" s="66">
        <f t="shared" si="37"/>
        <v>5</v>
      </c>
      <c r="F2182" s="66">
        <f t="shared" si="38"/>
        <v>2025</v>
      </c>
      <c r="G2182" s="67">
        <f t="shared" si="39"/>
        <v>45778</v>
      </c>
      <c r="H2182" s="26" t="s">
        <v>475</v>
      </c>
      <c r="I2182" s="66" t="s">
        <v>1398</v>
      </c>
      <c r="J2182" s="69"/>
      <c r="K2182" s="69"/>
      <c r="L2182" s="69" t="s">
        <v>666</v>
      </c>
      <c r="M2182" s="69" t="s">
        <v>28</v>
      </c>
      <c r="N2182" s="71">
        <v>0</v>
      </c>
      <c r="O2182" s="74">
        <v>169.87</v>
      </c>
      <c r="P2182" s="175">
        <f t="shared" si="40"/>
        <v>52597.310000000114</v>
      </c>
    </row>
    <row r="2183" spans="1:16" ht="14.25" hidden="1" customHeight="1" outlineLevel="1">
      <c r="A2183" s="64" t="s">
        <v>122</v>
      </c>
      <c r="B2183" s="163" t="s">
        <v>1342</v>
      </c>
      <c r="C2183" s="174" t="s">
        <v>647</v>
      </c>
      <c r="D2183" s="68">
        <v>45807</v>
      </c>
      <c r="E2183" s="66">
        <f t="shared" si="37"/>
        <v>5</v>
      </c>
      <c r="F2183" s="66">
        <f t="shared" si="38"/>
        <v>2025</v>
      </c>
      <c r="G2183" s="67">
        <f t="shared" si="39"/>
        <v>45778</v>
      </c>
      <c r="H2183" s="26" t="s">
        <v>475</v>
      </c>
      <c r="I2183" s="66" t="s">
        <v>1489</v>
      </c>
      <c r="J2183" s="69"/>
      <c r="K2183" s="69"/>
      <c r="L2183" s="69" t="s">
        <v>666</v>
      </c>
      <c r="M2183" s="69" t="s">
        <v>28</v>
      </c>
      <c r="N2183" s="71">
        <v>0</v>
      </c>
      <c r="O2183" s="74">
        <v>99.4</v>
      </c>
      <c r="P2183" s="175">
        <f t="shared" si="40"/>
        <v>52497.910000000113</v>
      </c>
    </row>
    <row r="2184" spans="1:16" ht="14.25" hidden="1" customHeight="1" outlineLevel="1">
      <c r="A2184" s="64" t="s">
        <v>122</v>
      </c>
      <c r="B2184" s="163" t="s">
        <v>1342</v>
      </c>
      <c r="C2184" s="174" t="s">
        <v>647</v>
      </c>
      <c r="D2184" s="68">
        <v>45807</v>
      </c>
      <c r="E2184" s="66">
        <f t="shared" si="37"/>
        <v>5</v>
      </c>
      <c r="F2184" s="66">
        <f t="shared" si="38"/>
        <v>2025</v>
      </c>
      <c r="G2184" s="67">
        <f t="shared" si="39"/>
        <v>45778</v>
      </c>
      <c r="H2184" s="26" t="s">
        <v>43</v>
      </c>
      <c r="I2184" s="66" t="s">
        <v>255</v>
      </c>
      <c r="J2184" s="69"/>
      <c r="K2184" s="69"/>
      <c r="L2184" s="69" t="s">
        <v>666</v>
      </c>
      <c r="M2184" s="69" t="s">
        <v>28</v>
      </c>
      <c r="N2184" s="71">
        <v>0</v>
      </c>
      <c r="O2184" s="74">
        <v>3212.26</v>
      </c>
      <c r="P2184" s="175">
        <f t="shared" si="40"/>
        <v>49285.650000000111</v>
      </c>
    </row>
    <row r="2185" spans="1:16" ht="14.25" hidden="1" customHeight="1" outlineLevel="1">
      <c r="A2185" s="64" t="s">
        <v>122</v>
      </c>
      <c r="B2185" s="163" t="s">
        <v>1342</v>
      </c>
      <c r="C2185" s="174" t="s">
        <v>647</v>
      </c>
      <c r="D2185" s="68">
        <v>45807</v>
      </c>
      <c r="E2185" s="66">
        <f t="shared" si="37"/>
        <v>5</v>
      </c>
      <c r="F2185" s="66">
        <f t="shared" si="38"/>
        <v>2025</v>
      </c>
      <c r="G2185" s="67">
        <f t="shared" si="39"/>
        <v>45778</v>
      </c>
      <c r="H2185" s="26" t="s">
        <v>43</v>
      </c>
      <c r="I2185" s="66" t="s">
        <v>256</v>
      </c>
      <c r="J2185" s="69"/>
      <c r="K2185" s="69"/>
      <c r="L2185" s="69" t="s">
        <v>666</v>
      </c>
      <c r="M2185" s="69" t="s">
        <v>28</v>
      </c>
      <c r="N2185" s="71">
        <v>0</v>
      </c>
      <c r="O2185" s="74">
        <v>3226.62</v>
      </c>
      <c r="P2185" s="175">
        <f t="shared" si="40"/>
        <v>46059.030000000108</v>
      </c>
    </row>
    <row r="2186" spans="1:16" ht="14.25" hidden="1" customHeight="1" outlineLevel="1">
      <c r="A2186" s="64" t="s">
        <v>122</v>
      </c>
      <c r="B2186" s="163" t="s">
        <v>1342</v>
      </c>
      <c r="C2186" s="174" t="s">
        <v>647</v>
      </c>
      <c r="D2186" s="68">
        <v>45807</v>
      </c>
      <c r="E2186" s="66">
        <f t="shared" si="37"/>
        <v>5</v>
      </c>
      <c r="F2186" s="66">
        <f t="shared" si="38"/>
        <v>2025</v>
      </c>
      <c r="G2186" s="67">
        <f t="shared" si="39"/>
        <v>45778</v>
      </c>
      <c r="H2186" s="26" t="s">
        <v>43</v>
      </c>
      <c r="I2186" s="66" t="s">
        <v>257</v>
      </c>
      <c r="J2186" s="69"/>
      <c r="K2186" s="69"/>
      <c r="L2186" s="69" t="s">
        <v>666</v>
      </c>
      <c r="M2186" s="69" t="s">
        <v>28</v>
      </c>
      <c r="N2186" s="71">
        <v>0</v>
      </c>
      <c r="O2186" s="74">
        <v>1529.7</v>
      </c>
      <c r="P2186" s="175">
        <f t="shared" si="40"/>
        <v>44529.330000000111</v>
      </c>
    </row>
    <row r="2187" spans="1:16" ht="14.25" hidden="1" customHeight="1" outlineLevel="1">
      <c r="A2187" s="64" t="s">
        <v>122</v>
      </c>
      <c r="B2187" s="163" t="s">
        <v>1342</v>
      </c>
      <c r="C2187" s="174" t="s">
        <v>647</v>
      </c>
      <c r="D2187" s="68">
        <v>45807</v>
      </c>
      <c r="E2187" s="66">
        <f t="shared" si="37"/>
        <v>5</v>
      </c>
      <c r="F2187" s="66">
        <f t="shared" si="38"/>
        <v>2025</v>
      </c>
      <c r="G2187" s="67">
        <f t="shared" si="39"/>
        <v>45778</v>
      </c>
      <c r="H2187" s="26" t="s">
        <v>43</v>
      </c>
      <c r="I2187" s="66" t="s">
        <v>1351</v>
      </c>
      <c r="J2187" s="69"/>
      <c r="K2187" s="69"/>
      <c r="L2187" s="69" t="s">
        <v>666</v>
      </c>
      <c r="M2187" s="69" t="s">
        <v>28</v>
      </c>
      <c r="N2187" s="71">
        <v>0</v>
      </c>
      <c r="O2187" s="74">
        <v>4977.42</v>
      </c>
      <c r="P2187" s="175">
        <f t="shared" si="40"/>
        <v>39551.910000000113</v>
      </c>
    </row>
    <row r="2188" spans="1:16" ht="14.25" hidden="1" customHeight="1" outlineLevel="1">
      <c r="A2188" s="64" t="s">
        <v>122</v>
      </c>
      <c r="B2188" s="163" t="s">
        <v>1342</v>
      </c>
      <c r="C2188" s="174" t="s">
        <v>647</v>
      </c>
      <c r="D2188" s="68">
        <v>45807</v>
      </c>
      <c r="E2188" s="66">
        <f t="shared" si="37"/>
        <v>5</v>
      </c>
      <c r="F2188" s="66">
        <f t="shared" si="38"/>
        <v>2025</v>
      </c>
      <c r="G2188" s="67">
        <f t="shared" si="39"/>
        <v>45778</v>
      </c>
      <c r="H2188" s="26" t="s">
        <v>43</v>
      </c>
      <c r="I2188" s="66" t="s">
        <v>1353</v>
      </c>
      <c r="J2188" s="69"/>
      <c r="K2188" s="69"/>
      <c r="L2188" s="69" t="s">
        <v>666</v>
      </c>
      <c r="M2188" s="69" t="s">
        <v>28</v>
      </c>
      <c r="N2188" s="71">
        <v>0</v>
      </c>
      <c r="O2188" s="74">
        <v>1819.21</v>
      </c>
      <c r="P2188" s="175">
        <f t="shared" si="40"/>
        <v>37732.700000000114</v>
      </c>
    </row>
    <row r="2189" spans="1:16" ht="14.25" hidden="1" customHeight="1" outlineLevel="1">
      <c r="A2189" s="64" t="s">
        <v>122</v>
      </c>
      <c r="B2189" s="163" t="s">
        <v>1342</v>
      </c>
      <c r="C2189" s="174" t="s">
        <v>647</v>
      </c>
      <c r="D2189" s="68">
        <v>45807</v>
      </c>
      <c r="E2189" s="66">
        <f t="shared" si="37"/>
        <v>5</v>
      </c>
      <c r="F2189" s="66">
        <f t="shared" si="38"/>
        <v>2025</v>
      </c>
      <c r="G2189" s="67">
        <f t="shared" si="39"/>
        <v>45778</v>
      </c>
      <c r="H2189" s="26" t="s">
        <v>43</v>
      </c>
      <c r="I2189" s="66" t="s">
        <v>259</v>
      </c>
      <c r="J2189" s="69"/>
      <c r="K2189" s="69"/>
      <c r="L2189" s="69" t="s">
        <v>666</v>
      </c>
      <c r="M2189" s="69" t="s">
        <v>28</v>
      </c>
      <c r="N2189" s="71">
        <v>0</v>
      </c>
      <c r="O2189" s="74">
        <v>3506.06</v>
      </c>
      <c r="P2189" s="175">
        <f t="shared" si="40"/>
        <v>34226.640000000116</v>
      </c>
    </row>
    <row r="2190" spans="1:16" ht="14.25" hidden="1" customHeight="1" outlineLevel="1">
      <c r="A2190" s="64" t="s">
        <v>122</v>
      </c>
      <c r="B2190" s="163" t="s">
        <v>1342</v>
      </c>
      <c r="C2190" s="174" t="s">
        <v>647</v>
      </c>
      <c r="D2190" s="68">
        <v>45807</v>
      </c>
      <c r="E2190" s="66">
        <f t="shared" si="37"/>
        <v>5</v>
      </c>
      <c r="F2190" s="66">
        <f t="shared" si="38"/>
        <v>2025</v>
      </c>
      <c r="G2190" s="67">
        <f t="shared" si="39"/>
        <v>45778</v>
      </c>
      <c r="H2190" s="26" t="s">
        <v>43</v>
      </c>
      <c r="I2190" s="66" t="s">
        <v>260</v>
      </c>
      <c r="J2190" s="69"/>
      <c r="K2190" s="69"/>
      <c r="L2190" s="69" t="s">
        <v>666</v>
      </c>
      <c r="M2190" s="69" t="s">
        <v>28</v>
      </c>
      <c r="N2190" s="71">
        <v>0</v>
      </c>
      <c r="O2190" s="74">
        <v>3466.7</v>
      </c>
      <c r="P2190" s="175">
        <f t="shared" si="40"/>
        <v>30759.940000000115</v>
      </c>
    </row>
    <row r="2191" spans="1:16" ht="14.25" hidden="1" customHeight="1" outlineLevel="1">
      <c r="A2191" s="64" t="s">
        <v>122</v>
      </c>
      <c r="B2191" s="163" t="s">
        <v>1342</v>
      </c>
      <c r="C2191" s="174" t="s">
        <v>647</v>
      </c>
      <c r="D2191" s="68">
        <v>45807</v>
      </c>
      <c r="E2191" s="66">
        <f t="shared" si="37"/>
        <v>5</v>
      </c>
      <c r="F2191" s="66">
        <f t="shared" si="38"/>
        <v>2025</v>
      </c>
      <c r="G2191" s="67">
        <f t="shared" si="39"/>
        <v>45778</v>
      </c>
      <c r="H2191" s="26" t="s">
        <v>43</v>
      </c>
      <c r="I2191" s="66" t="s">
        <v>1354</v>
      </c>
      <c r="J2191" s="69"/>
      <c r="K2191" s="69"/>
      <c r="L2191" s="69" t="s">
        <v>666</v>
      </c>
      <c r="M2191" s="69" t="s">
        <v>28</v>
      </c>
      <c r="N2191" s="71">
        <v>0</v>
      </c>
      <c r="O2191" s="74">
        <v>3286.47</v>
      </c>
      <c r="P2191" s="175">
        <f t="shared" si="40"/>
        <v>27473.470000000114</v>
      </c>
    </row>
    <row r="2192" spans="1:16" ht="14.25" hidden="1" customHeight="1" outlineLevel="1">
      <c r="A2192" s="64" t="s">
        <v>122</v>
      </c>
      <c r="B2192" s="163" t="s">
        <v>1342</v>
      </c>
      <c r="C2192" s="174" t="s">
        <v>647</v>
      </c>
      <c r="D2192" s="68">
        <v>45807</v>
      </c>
      <c r="E2192" s="66">
        <f t="shared" si="37"/>
        <v>5</v>
      </c>
      <c r="F2192" s="66">
        <f t="shared" si="38"/>
        <v>2025</v>
      </c>
      <c r="G2192" s="67">
        <f t="shared" si="39"/>
        <v>45778</v>
      </c>
      <c r="H2192" s="26" t="s">
        <v>43</v>
      </c>
      <c r="I2192" s="66" t="s">
        <v>261</v>
      </c>
      <c r="J2192" s="69"/>
      <c r="K2192" s="69"/>
      <c r="L2192" s="69" t="s">
        <v>666</v>
      </c>
      <c r="M2192" s="69" t="s">
        <v>28</v>
      </c>
      <c r="N2192" s="71">
        <v>0</v>
      </c>
      <c r="O2192" s="74">
        <v>1831.25</v>
      </c>
      <c r="P2192" s="175">
        <f t="shared" si="40"/>
        <v>25642.220000000114</v>
      </c>
    </row>
    <row r="2193" spans="1:16" ht="14.25" hidden="1" customHeight="1" outlineLevel="1">
      <c r="A2193" s="64" t="s">
        <v>122</v>
      </c>
      <c r="B2193" s="163" t="s">
        <v>1342</v>
      </c>
      <c r="C2193" s="174" t="s">
        <v>647</v>
      </c>
      <c r="D2193" s="68">
        <v>45807</v>
      </c>
      <c r="E2193" s="66">
        <f t="shared" si="37"/>
        <v>5</v>
      </c>
      <c r="F2193" s="66">
        <f t="shared" si="38"/>
        <v>2025</v>
      </c>
      <c r="G2193" s="67">
        <f t="shared" si="39"/>
        <v>45778</v>
      </c>
      <c r="H2193" s="26" t="s">
        <v>43</v>
      </c>
      <c r="I2193" s="66" t="s">
        <v>262</v>
      </c>
      <c r="J2193" s="69"/>
      <c r="K2193" s="69"/>
      <c r="L2193" s="69" t="s">
        <v>666</v>
      </c>
      <c r="M2193" s="69" t="s">
        <v>28</v>
      </c>
      <c r="N2193" s="71">
        <v>0</v>
      </c>
      <c r="O2193" s="74">
        <v>2978.6</v>
      </c>
      <c r="P2193" s="175">
        <f t="shared" si="40"/>
        <v>22663.620000000115</v>
      </c>
    </row>
    <row r="2194" spans="1:16" ht="14.25" hidden="1" customHeight="1" outlineLevel="1">
      <c r="A2194" s="64" t="s">
        <v>122</v>
      </c>
      <c r="B2194" s="163" t="s">
        <v>1342</v>
      </c>
      <c r="C2194" s="174" t="s">
        <v>647</v>
      </c>
      <c r="D2194" s="68">
        <v>45807</v>
      </c>
      <c r="E2194" s="66">
        <f t="shared" si="37"/>
        <v>5</v>
      </c>
      <c r="F2194" s="66">
        <f t="shared" si="38"/>
        <v>2025</v>
      </c>
      <c r="G2194" s="67">
        <f t="shared" si="39"/>
        <v>45778</v>
      </c>
      <c r="H2194" s="26" t="s">
        <v>43</v>
      </c>
      <c r="I2194" s="66" t="s">
        <v>263</v>
      </c>
      <c r="J2194" s="69"/>
      <c r="K2194" s="69"/>
      <c r="L2194" s="69" t="s">
        <v>666</v>
      </c>
      <c r="M2194" s="69" t="s">
        <v>28</v>
      </c>
      <c r="N2194" s="71">
        <v>0</v>
      </c>
      <c r="O2194" s="74">
        <v>1638.03</v>
      </c>
      <c r="P2194" s="175">
        <f t="shared" si="40"/>
        <v>21025.590000000117</v>
      </c>
    </row>
    <row r="2195" spans="1:16" ht="14.25" hidden="1" customHeight="1" outlineLevel="1">
      <c r="A2195" s="64" t="s">
        <v>122</v>
      </c>
      <c r="B2195" s="163" t="s">
        <v>1342</v>
      </c>
      <c r="C2195" s="174" t="s">
        <v>647</v>
      </c>
      <c r="D2195" s="68">
        <v>45807</v>
      </c>
      <c r="E2195" s="66">
        <f t="shared" si="37"/>
        <v>5</v>
      </c>
      <c r="F2195" s="66">
        <f t="shared" si="38"/>
        <v>2025</v>
      </c>
      <c r="G2195" s="67">
        <f t="shared" si="39"/>
        <v>45778</v>
      </c>
      <c r="H2195" s="26" t="s">
        <v>43</v>
      </c>
      <c r="I2195" s="66" t="s">
        <v>264</v>
      </c>
      <c r="J2195" s="69"/>
      <c r="K2195" s="69"/>
      <c r="L2195" s="69" t="s">
        <v>666</v>
      </c>
      <c r="M2195" s="69" t="s">
        <v>28</v>
      </c>
      <c r="N2195" s="71">
        <v>0</v>
      </c>
      <c r="O2195" s="74">
        <v>1633.27</v>
      </c>
      <c r="P2195" s="175">
        <f t="shared" si="40"/>
        <v>19392.320000000116</v>
      </c>
    </row>
    <row r="2196" spans="1:16" ht="14.25" hidden="1" customHeight="1" outlineLevel="1">
      <c r="A2196" s="64" t="s">
        <v>122</v>
      </c>
      <c r="B2196" s="163" t="s">
        <v>1342</v>
      </c>
      <c r="C2196" s="174" t="s">
        <v>647</v>
      </c>
      <c r="D2196" s="68">
        <v>45807</v>
      </c>
      <c r="E2196" s="66">
        <f t="shared" si="37"/>
        <v>5</v>
      </c>
      <c r="F2196" s="66">
        <f t="shared" si="38"/>
        <v>2025</v>
      </c>
      <c r="G2196" s="67">
        <f t="shared" si="39"/>
        <v>45778</v>
      </c>
      <c r="H2196" s="26" t="s">
        <v>43</v>
      </c>
      <c r="I2196" s="66" t="s">
        <v>265</v>
      </c>
      <c r="J2196" s="69"/>
      <c r="K2196" s="69"/>
      <c r="L2196" s="69" t="s">
        <v>666</v>
      </c>
      <c r="M2196" s="69" t="s">
        <v>28</v>
      </c>
      <c r="N2196" s="71">
        <v>0</v>
      </c>
      <c r="O2196" s="74">
        <v>2411.52</v>
      </c>
      <c r="P2196" s="175">
        <f t="shared" si="40"/>
        <v>16980.800000000116</v>
      </c>
    </row>
    <row r="2197" spans="1:16" ht="14.25" hidden="1" customHeight="1" outlineLevel="1">
      <c r="A2197" s="64" t="s">
        <v>122</v>
      </c>
      <c r="B2197" s="163" t="s">
        <v>1342</v>
      </c>
      <c r="C2197" s="174" t="s">
        <v>647</v>
      </c>
      <c r="D2197" s="68">
        <v>45807</v>
      </c>
      <c r="E2197" s="66">
        <f t="shared" si="37"/>
        <v>5</v>
      </c>
      <c r="F2197" s="66">
        <f t="shared" si="38"/>
        <v>2025</v>
      </c>
      <c r="G2197" s="67">
        <f t="shared" si="39"/>
        <v>45778</v>
      </c>
      <c r="H2197" s="26" t="s">
        <v>43</v>
      </c>
      <c r="I2197" s="66" t="s">
        <v>266</v>
      </c>
      <c r="J2197" s="69"/>
      <c r="K2197" s="69"/>
      <c r="L2197" s="69" t="s">
        <v>666</v>
      </c>
      <c r="M2197" s="69" t="s">
        <v>28</v>
      </c>
      <c r="N2197" s="71">
        <v>0</v>
      </c>
      <c r="O2197" s="74">
        <v>3286.47</v>
      </c>
      <c r="P2197" s="175">
        <f t="shared" si="40"/>
        <v>13694.330000000116</v>
      </c>
    </row>
    <row r="2198" spans="1:16" ht="14.25" hidden="1" customHeight="1" outlineLevel="1">
      <c r="A2198" s="64" t="s">
        <v>122</v>
      </c>
      <c r="B2198" s="163" t="s">
        <v>1342</v>
      </c>
      <c r="C2198" s="174" t="s">
        <v>647</v>
      </c>
      <c r="D2198" s="68">
        <v>45807</v>
      </c>
      <c r="E2198" s="66">
        <f t="shared" si="37"/>
        <v>5</v>
      </c>
      <c r="F2198" s="66">
        <f t="shared" si="38"/>
        <v>2025</v>
      </c>
      <c r="G2198" s="67">
        <f t="shared" si="39"/>
        <v>45778</v>
      </c>
      <c r="H2198" s="26" t="s">
        <v>43</v>
      </c>
      <c r="I2198" s="66" t="s">
        <v>267</v>
      </c>
      <c r="J2198" s="69"/>
      <c r="K2198" s="69"/>
      <c r="L2198" s="69" t="s">
        <v>666</v>
      </c>
      <c r="M2198" s="69" t="s">
        <v>28</v>
      </c>
      <c r="N2198" s="71">
        <v>0</v>
      </c>
      <c r="O2198" s="74">
        <v>1618.39</v>
      </c>
      <c r="P2198" s="175">
        <f t="shared" si="40"/>
        <v>12075.940000000117</v>
      </c>
    </row>
    <row r="2199" spans="1:16" ht="14.25" hidden="1" customHeight="1" outlineLevel="1">
      <c r="A2199" s="64" t="s">
        <v>122</v>
      </c>
      <c r="B2199" s="163" t="s">
        <v>1342</v>
      </c>
      <c r="C2199" s="174" t="s">
        <v>647</v>
      </c>
      <c r="D2199" s="68">
        <v>45807</v>
      </c>
      <c r="E2199" s="66">
        <f t="shared" si="37"/>
        <v>5</v>
      </c>
      <c r="F2199" s="66">
        <f t="shared" si="38"/>
        <v>2025</v>
      </c>
      <c r="G2199" s="67">
        <f t="shared" si="39"/>
        <v>45778</v>
      </c>
      <c r="H2199" s="26" t="s">
        <v>43</v>
      </c>
      <c r="I2199" s="66" t="s">
        <v>268</v>
      </c>
      <c r="J2199" s="69"/>
      <c r="K2199" s="69"/>
      <c r="L2199" s="69" t="s">
        <v>666</v>
      </c>
      <c r="M2199" s="69" t="s">
        <v>28</v>
      </c>
      <c r="N2199" s="71">
        <v>0</v>
      </c>
      <c r="O2199" s="74">
        <v>1839.17</v>
      </c>
      <c r="P2199" s="175">
        <f t="shared" si="40"/>
        <v>10236.770000000117</v>
      </c>
    </row>
    <row r="2200" spans="1:16" ht="14.25" hidden="1" customHeight="1" outlineLevel="1">
      <c r="A2200" s="64" t="s">
        <v>122</v>
      </c>
      <c r="B2200" s="163" t="s">
        <v>1342</v>
      </c>
      <c r="C2200" s="174" t="s">
        <v>647</v>
      </c>
      <c r="D2200" s="68">
        <v>45807</v>
      </c>
      <c r="E2200" s="66">
        <f t="shared" si="37"/>
        <v>5</v>
      </c>
      <c r="F2200" s="66">
        <f t="shared" si="38"/>
        <v>2025</v>
      </c>
      <c r="G2200" s="67">
        <f t="shared" si="39"/>
        <v>45778</v>
      </c>
      <c r="H2200" s="26" t="s">
        <v>43</v>
      </c>
      <c r="I2200" s="66" t="s">
        <v>269</v>
      </c>
      <c r="J2200" s="69"/>
      <c r="K2200" s="69"/>
      <c r="L2200" s="69" t="s">
        <v>666</v>
      </c>
      <c r="M2200" s="69" t="s">
        <v>28</v>
      </c>
      <c r="N2200" s="71">
        <v>0</v>
      </c>
      <c r="O2200" s="74">
        <v>3618.76</v>
      </c>
      <c r="P2200" s="175">
        <f t="shared" si="40"/>
        <v>6618.0100000001166</v>
      </c>
    </row>
    <row r="2201" spans="1:16" ht="14.25" hidden="1" customHeight="1" outlineLevel="1">
      <c r="A2201" s="64" t="s">
        <v>122</v>
      </c>
      <c r="B2201" s="163" t="s">
        <v>1342</v>
      </c>
      <c r="C2201" s="174" t="s">
        <v>647</v>
      </c>
      <c r="D2201" s="68">
        <v>45807</v>
      </c>
      <c r="E2201" s="66">
        <f t="shared" si="37"/>
        <v>5</v>
      </c>
      <c r="F2201" s="66">
        <f t="shared" si="38"/>
        <v>2025</v>
      </c>
      <c r="G2201" s="67">
        <f t="shared" si="39"/>
        <v>45778</v>
      </c>
      <c r="H2201" s="26" t="s">
        <v>43</v>
      </c>
      <c r="I2201" s="66" t="s">
        <v>270</v>
      </c>
      <c r="J2201" s="69"/>
      <c r="K2201" s="69"/>
      <c r="L2201" s="69" t="s">
        <v>666</v>
      </c>
      <c r="M2201" s="69" t="s">
        <v>28</v>
      </c>
      <c r="N2201" s="71">
        <v>0</v>
      </c>
      <c r="O2201" s="74">
        <v>2095.59</v>
      </c>
      <c r="P2201" s="175">
        <f t="shared" si="40"/>
        <v>4522.4200000001165</v>
      </c>
    </row>
    <row r="2202" spans="1:16" ht="14.25" hidden="1" customHeight="1" outlineLevel="1">
      <c r="A2202" s="64" t="s">
        <v>122</v>
      </c>
      <c r="B2202" s="163" t="s">
        <v>1342</v>
      </c>
      <c r="C2202" s="174" t="s">
        <v>647</v>
      </c>
      <c r="D2202" s="68">
        <v>45810</v>
      </c>
      <c r="E2202" s="66">
        <f t="shared" si="37"/>
        <v>6</v>
      </c>
      <c r="F2202" s="66">
        <f t="shared" si="38"/>
        <v>2025</v>
      </c>
      <c r="G2202" s="67">
        <f t="shared" si="39"/>
        <v>45809</v>
      </c>
      <c r="H2202" s="26" t="s">
        <v>667</v>
      </c>
      <c r="I2202" s="66" t="s">
        <v>1379</v>
      </c>
      <c r="J2202" s="69"/>
      <c r="K2202" s="69"/>
      <c r="L2202" s="69" t="s">
        <v>666</v>
      </c>
      <c r="M2202" s="69" t="s">
        <v>604</v>
      </c>
      <c r="N2202" s="71">
        <v>200</v>
      </c>
      <c r="O2202" s="74">
        <v>0</v>
      </c>
      <c r="P2202" s="175">
        <f t="shared" si="40"/>
        <v>4722.4200000001165</v>
      </c>
    </row>
    <row r="2203" spans="1:16" ht="14.25" hidden="1" customHeight="1" outlineLevel="1">
      <c r="A2203" s="64" t="s">
        <v>122</v>
      </c>
      <c r="B2203" s="163" t="s">
        <v>1342</v>
      </c>
      <c r="C2203" s="174" t="s">
        <v>647</v>
      </c>
      <c r="D2203" s="68">
        <v>45810</v>
      </c>
      <c r="E2203" s="66">
        <f t="shared" si="37"/>
        <v>6</v>
      </c>
      <c r="F2203" s="66">
        <f t="shared" si="38"/>
        <v>2025</v>
      </c>
      <c r="G2203" s="67">
        <f t="shared" si="39"/>
        <v>45809</v>
      </c>
      <c r="H2203" s="26" t="s">
        <v>165</v>
      </c>
      <c r="I2203" s="66" t="s">
        <v>1360</v>
      </c>
      <c r="J2203" s="69"/>
      <c r="K2203" s="69"/>
      <c r="L2203" s="69" t="s">
        <v>664</v>
      </c>
      <c r="M2203" s="69" t="s">
        <v>604</v>
      </c>
      <c r="N2203" s="71">
        <v>100</v>
      </c>
      <c r="O2203" s="74">
        <v>0</v>
      </c>
      <c r="P2203" s="175">
        <f t="shared" si="40"/>
        <v>4822.4200000001165</v>
      </c>
    </row>
    <row r="2204" spans="1:16" ht="14.25" hidden="1" customHeight="1" outlineLevel="1">
      <c r="A2204" s="64" t="s">
        <v>122</v>
      </c>
      <c r="B2204" s="163" t="s">
        <v>1342</v>
      </c>
      <c r="C2204" s="174" t="s">
        <v>647</v>
      </c>
      <c r="D2204" s="68">
        <v>45810</v>
      </c>
      <c r="E2204" s="66">
        <f t="shared" si="37"/>
        <v>6</v>
      </c>
      <c r="F2204" s="66">
        <f t="shared" si="38"/>
        <v>2025</v>
      </c>
      <c r="G2204" s="67">
        <f t="shared" si="39"/>
        <v>45809</v>
      </c>
      <c r="H2204" s="26" t="s">
        <v>102</v>
      </c>
      <c r="I2204" s="66" t="s">
        <v>129</v>
      </c>
      <c r="J2204" s="69"/>
      <c r="K2204" s="69"/>
      <c r="L2204" s="69" t="s">
        <v>666</v>
      </c>
      <c r="M2204" s="69" t="s">
        <v>28</v>
      </c>
      <c r="N2204" s="71">
        <v>0</v>
      </c>
      <c r="O2204" s="74">
        <v>4.5599999999999996</v>
      </c>
      <c r="P2204" s="175">
        <f t="shared" si="40"/>
        <v>4817.8600000001161</v>
      </c>
    </row>
    <row r="2205" spans="1:16" ht="14.25" hidden="1" customHeight="1" outlineLevel="1">
      <c r="A2205" s="64" t="s">
        <v>122</v>
      </c>
      <c r="B2205" s="163" t="s">
        <v>1342</v>
      </c>
      <c r="C2205" s="174" t="s">
        <v>647</v>
      </c>
      <c r="D2205" s="68">
        <v>45810</v>
      </c>
      <c r="E2205" s="66">
        <f t="shared" si="37"/>
        <v>6</v>
      </c>
      <c r="F2205" s="66">
        <f t="shared" si="38"/>
        <v>2025</v>
      </c>
      <c r="G2205" s="67">
        <f t="shared" si="39"/>
        <v>45809</v>
      </c>
      <c r="H2205" s="26" t="s">
        <v>102</v>
      </c>
      <c r="I2205" s="66" t="s">
        <v>129</v>
      </c>
      <c r="J2205" s="69"/>
      <c r="K2205" s="69"/>
      <c r="L2205" s="69" t="s">
        <v>666</v>
      </c>
      <c r="M2205" s="69" t="s">
        <v>28</v>
      </c>
      <c r="N2205" s="71">
        <v>0</v>
      </c>
      <c r="O2205" s="74">
        <v>9.8000000000000007</v>
      </c>
      <c r="P2205" s="175">
        <f t="shared" si="40"/>
        <v>4808.0600000001159</v>
      </c>
    </row>
    <row r="2206" spans="1:16" ht="14.25" hidden="1" customHeight="1" outlineLevel="1">
      <c r="A2206" s="64" t="s">
        <v>122</v>
      </c>
      <c r="B2206" s="163" t="s">
        <v>1342</v>
      </c>
      <c r="C2206" s="174" t="s">
        <v>647</v>
      </c>
      <c r="D2206" s="68">
        <v>45810</v>
      </c>
      <c r="E2206" s="66">
        <f t="shared" si="37"/>
        <v>6</v>
      </c>
      <c r="F2206" s="66">
        <f t="shared" si="38"/>
        <v>2025</v>
      </c>
      <c r="G2206" s="67">
        <f t="shared" si="39"/>
        <v>45809</v>
      </c>
      <c r="H2206" s="26" t="s">
        <v>63</v>
      </c>
      <c r="I2206" s="66" t="s">
        <v>1490</v>
      </c>
      <c r="J2206" s="69"/>
      <c r="K2206" s="69"/>
      <c r="L2206" s="69" t="s">
        <v>666</v>
      </c>
      <c r="M2206" s="69" t="s">
        <v>28</v>
      </c>
      <c r="N2206" s="71">
        <v>0</v>
      </c>
      <c r="O2206" s="74">
        <v>260.20999999999998</v>
      </c>
      <c r="P2206" s="175">
        <f t="shared" si="40"/>
        <v>4547.8500000001159</v>
      </c>
    </row>
    <row r="2207" spans="1:16" ht="14.25" hidden="1" customHeight="1" outlineLevel="1">
      <c r="A2207" s="64" t="s">
        <v>122</v>
      </c>
      <c r="B2207" s="163" t="s">
        <v>1342</v>
      </c>
      <c r="C2207" s="174" t="s">
        <v>647</v>
      </c>
      <c r="D2207" s="68">
        <v>45812</v>
      </c>
      <c r="E2207" s="66">
        <f t="shared" si="37"/>
        <v>6</v>
      </c>
      <c r="F2207" s="66">
        <f t="shared" si="38"/>
        <v>2025</v>
      </c>
      <c r="G2207" s="67">
        <f t="shared" si="39"/>
        <v>45809</v>
      </c>
      <c r="H2207" s="26" t="s">
        <v>102</v>
      </c>
      <c r="I2207" s="66" t="s">
        <v>129</v>
      </c>
      <c r="J2207" s="69"/>
      <c r="K2207" s="69"/>
      <c r="L2207" s="69" t="s">
        <v>666</v>
      </c>
      <c r="M2207" s="69" t="s">
        <v>28</v>
      </c>
      <c r="N2207" s="71">
        <v>0</v>
      </c>
      <c r="O2207" s="74">
        <v>3.77</v>
      </c>
      <c r="P2207" s="175">
        <f t="shared" si="40"/>
        <v>4544.0800000001154</v>
      </c>
    </row>
    <row r="2208" spans="1:16" ht="14.25" hidden="1" customHeight="1" outlineLevel="1">
      <c r="A2208" s="64" t="s">
        <v>122</v>
      </c>
      <c r="B2208" s="163" t="s">
        <v>1342</v>
      </c>
      <c r="C2208" s="174" t="s">
        <v>647</v>
      </c>
      <c r="D2208" s="68">
        <v>45813</v>
      </c>
      <c r="E2208" s="66">
        <f t="shared" si="37"/>
        <v>6</v>
      </c>
      <c r="F2208" s="66">
        <f t="shared" si="38"/>
        <v>2025</v>
      </c>
      <c r="G2208" s="67">
        <f t="shared" si="39"/>
        <v>45809</v>
      </c>
      <c r="H2208" s="26" t="s">
        <v>165</v>
      </c>
      <c r="I2208" s="66" t="s">
        <v>1360</v>
      </c>
      <c r="J2208" s="69"/>
      <c r="K2208" s="69"/>
      <c r="L2208" s="69" t="s">
        <v>664</v>
      </c>
      <c r="M2208" s="69" t="s">
        <v>604</v>
      </c>
      <c r="N2208" s="71">
        <v>1017.91</v>
      </c>
      <c r="O2208" s="74">
        <v>0</v>
      </c>
      <c r="P2208" s="175">
        <f t="shared" si="40"/>
        <v>5561.9900000001153</v>
      </c>
    </row>
    <row r="2209" spans="1:16" ht="14.25" hidden="1" customHeight="1" outlineLevel="1">
      <c r="A2209" s="64" t="s">
        <v>122</v>
      </c>
      <c r="B2209" s="163" t="s">
        <v>1342</v>
      </c>
      <c r="C2209" s="174" t="s">
        <v>647</v>
      </c>
      <c r="D2209" s="68">
        <v>45813</v>
      </c>
      <c r="E2209" s="66">
        <f t="shared" si="37"/>
        <v>6</v>
      </c>
      <c r="F2209" s="66">
        <f t="shared" si="38"/>
        <v>2025</v>
      </c>
      <c r="G2209" s="67">
        <f t="shared" si="39"/>
        <v>45809</v>
      </c>
      <c r="H2209" s="26" t="s">
        <v>1362</v>
      </c>
      <c r="I2209" s="66" t="s">
        <v>471</v>
      </c>
      <c r="J2209" s="69"/>
      <c r="K2209" s="69"/>
      <c r="L2209" s="69" t="s">
        <v>666</v>
      </c>
      <c r="M2209" s="69" t="s">
        <v>28</v>
      </c>
      <c r="N2209" s="71">
        <v>0</v>
      </c>
      <c r="O2209" s="74">
        <v>950</v>
      </c>
      <c r="P2209" s="175">
        <f t="shared" si="40"/>
        <v>4611.9900000001153</v>
      </c>
    </row>
    <row r="2210" spans="1:16" ht="14.25" hidden="1" customHeight="1" outlineLevel="1">
      <c r="A2210" s="64" t="s">
        <v>122</v>
      </c>
      <c r="B2210" s="163" t="s">
        <v>1342</v>
      </c>
      <c r="C2210" s="174" t="s">
        <v>647</v>
      </c>
      <c r="D2210" s="68">
        <v>45813</v>
      </c>
      <c r="E2210" s="66">
        <f t="shared" si="37"/>
        <v>6</v>
      </c>
      <c r="F2210" s="66">
        <f t="shared" si="38"/>
        <v>2025</v>
      </c>
      <c r="G2210" s="67">
        <f t="shared" si="39"/>
        <v>45809</v>
      </c>
      <c r="H2210" s="26" t="s">
        <v>63</v>
      </c>
      <c r="I2210" s="66" t="s">
        <v>1491</v>
      </c>
      <c r="J2210" s="69"/>
      <c r="K2210" s="69"/>
      <c r="L2210" s="69" t="s">
        <v>666</v>
      </c>
      <c r="M2210" s="69" t="s">
        <v>28</v>
      </c>
      <c r="N2210" s="71">
        <v>0</v>
      </c>
      <c r="O2210" s="74">
        <v>89.57</v>
      </c>
      <c r="P2210" s="175">
        <f t="shared" si="40"/>
        <v>4522.4200000001156</v>
      </c>
    </row>
    <row r="2211" spans="1:16" ht="14.25" hidden="1" customHeight="1" outlineLevel="1">
      <c r="A2211" s="64" t="s">
        <v>122</v>
      </c>
      <c r="B2211" s="163" t="s">
        <v>1342</v>
      </c>
      <c r="C2211" s="174" t="s">
        <v>647</v>
      </c>
      <c r="D2211" s="68">
        <v>45814</v>
      </c>
      <c r="E2211" s="66">
        <f t="shared" si="37"/>
        <v>6</v>
      </c>
      <c r="F2211" s="66">
        <f t="shared" si="38"/>
        <v>2025</v>
      </c>
      <c r="G2211" s="67">
        <f t="shared" si="39"/>
        <v>45809</v>
      </c>
      <c r="H2211" s="26" t="s">
        <v>165</v>
      </c>
      <c r="I2211" s="66" t="s">
        <v>1360</v>
      </c>
      <c r="J2211" s="69"/>
      <c r="K2211" s="69"/>
      <c r="L2211" s="69" t="s">
        <v>664</v>
      </c>
      <c r="M2211" s="69" t="s">
        <v>604</v>
      </c>
      <c r="N2211" s="71">
        <v>7669.28</v>
      </c>
      <c r="O2211" s="74">
        <v>0</v>
      </c>
      <c r="P2211" s="175">
        <f t="shared" si="40"/>
        <v>12191.700000000115</v>
      </c>
    </row>
    <row r="2212" spans="1:16" ht="14.25" hidden="1" customHeight="1" outlineLevel="1">
      <c r="A2212" s="64" t="s">
        <v>122</v>
      </c>
      <c r="B2212" s="163" t="s">
        <v>1342</v>
      </c>
      <c r="C2212" s="174" t="s">
        <v>647</v>
      </c>
      <c r="D2212" s="68">
        <v>45814</v>
      </c>
      <c r="E2212" s="66">
        <f t="shared" si="37"/>
        <v>6</v>
      </c>
      <c r="F2212" s="66">
        <f t="shared" si="38"/>
        <v>2025</v>
      </c>
      <c r="G2212" s="67">
        <f t="shared" si="39"/>
        <v>45809</v>
      </c>
      <c r="H2212" s="26" t="s">
        <v>63</v>
      </c>
      <c r="I2212" s="66" t="s">
        <v>1492</v>
      </c>
      <c r="J2212" s="69"/>
      <c r="K2212" s="69"/>
      <c r="L2212" s="69" t="s">
        <v>666</v>
      </c>
      <c r="M2212" s="69" t="s">
        <v>28</v>
      </c>
      <c r="N2212" s="71">
        <v>0</v>
      </c>
      <c r="O2212" s="74">
        <v>7669.28</v>
      </c>
      <c r="P2212" s="175">
        <f t="shared" si="40"/>
        <v>4522.4200000001156</v>
      </c>
    </row>
    <row r="2213" spans="1:16" ht="14.25" hidden="1" customHeight="1" outlineLevel="1">
      <c r="A2213" s="64" t="s">
        <v>122</v>
      </c>
      <c r="B2213" s="163" t="s">
        <v>1342</v>
      </c>
      <c r="C2213" s="174" t="s">
        <v>647</v>
      </c>
      <c r="D2213" s="68">
        <v>45817</v>
      </c>
      <c r="E2213" s="66">
        <f t="shared" si="37"/>
        <v>6</v>
      </c>
      <c r="F2213" s="66">
        <f t="shared" si="38"/>
        <v>2025</v>
      </c>
      <c r="G2213" s="67">
        <f t="shared" si="39"/>
        <v>45809</v>
      </c>
      <c r="H2213" s="26" t="s">
        <v>165</v>
      </c>
      <c r="I2213" s="66" t="s">
        <v>1360</v>
      </c>
      <c r="J2213" s="69"/>
      <c r="K2213" s="69"/>
      <c r="L2213" s="69" t="s">
        <v>664</v>
      </c>
      <c r="M2213" s="69" t="s">
        <v>604</v>
      </c>
      <c r="N2213" s="71">
        <v>334.16</v>
      </c>
      <c r="O2213" s="74">
        <v>0</v>
      </c>
      <c r="P2213" s="175">
        <f t="shared" si="40"/>
        <v>4856.5800000001154</v>
      </c>
    </row>
    <row r="2214" spans="1:16" ht="14.25" hidden="1" customHeight="1" outlineLevel="1">
      <c r="A2214" s="64" t="s">
        <v>122</v>
      </c>
      <c r="B2214" s="163" t="s">
        <v>1342</v>
      </c>
      <c r="C2214" s="174" t="s">
        <v>647</v>
      </c>
      <c r="D2214" s="68">
        <v>45817</v>
      </c>
      <c r="E2214" s="66">
        <f t="shared" si="37"/>
        <v>6</v>
      </c>
      <c r="F2214" s="66">
        <f t="shared" si="38"/>
        <v>2025</v>
      </c>
      <c r="G2214" s="67">
        <f t="shared" si="39"/>
        <v>45809</v>
      </c>
      <c r="H2214" s="26" t="s">
        <v>102</v>
      </c>
      <c r="I2214" s="66" t="s">
        <v>129</v>
      </c>
      <c r="J2214" s="69"/>
      <c r="K2214" s="69"/>
      <c r="L2214" s="69" t="s">
        <v>666</v>
      </c>
      <c r="M2214" s="69" t="s">
        <v>28</v>
      </c>
      <c r="N2214" s="71">
        <v>0</v>
      </c>
      <c r="O2214" s="74">
        <v>1.75</v>
      </c>
      <c r="P2214" s="175">
        <f t="shared" si="40"/>
        <v>4854.8300000001154</v>
      </c>
    </row>
    <row r="2215" spans="1:16" ht="14.25" hidden="1" customHeight="1" outlineLevel="1">
      <c r="A2215" s="64" t="s">
        <v>122</v>
      </c>
      <c r="B2215" s="163" t="s">
        <v>1342</v>
      </c>
      <c r="C2215" s="174" t="s">
        <v>647</v>
      </c>
      <c r="D2215" s="68">
        <v>45817</v>
      </c>
      <c r="E2215" s="66">
        <f t="shared" si="37"/>
        <v>6</v>
      </c>
      <c r="F2215" s="66">
        <f t="shared" si="38"/>
        <v>2025</v>
      </c>
      <c r="G2215" s="67">
        <f t="shared" si="39"/>
        <v>45809</v>
      </c>
      <c r="H2215" s="26" t="s">
        <v>63</v>
      </c>
      <c r="I2215" s="66" t="s">
        <v>1493</v>
      </c>
      <c r="J2215" s="69"/>
      <c r="K2215" s="69"/>
      <c r="L2215" s="69" t="s">
        <v>666</v>
      </c>
      <c r="M2215" s="69" t="s">
        <v>28</v>
      </c>
      <c r="N2215" s="71">
        <v>0</v>
      </c>
      <c r="O2215" s="74">
        <v>332.41</v>
      </c>
      <c r="P2215" s="175">
        <f t="shared" si="40"/>
        <v>4522.4200000001156</v>
      </c>
    </row>
    <row r="2216" spans="1:16" ht="14.25" hidden="1" customHeight="1" outlineLevel="1">
      <c r="A2216" s="64" t="s">
        <v>122</v>
      </c>
      <c r="B2216" s="163" t="s">
        <v>1342</v>
      </c>
      <c r="C2216" s="174" t="s">
        <v>647</v>
      </c>
      <c r="D2216" s="68">
        <v>45818</v>
      </c>
      <c r="E2216" s="66">
        <f t="shared" si="37"/>
        <v>6</v>
      </c>
      <c r="F2216" s="66">
        <f t="shared" si="38"/>
        <v>2025</v>
      </c>
      <c r="G2216" s="67">
        <f t="shared" si="39"/>
        <v>45809</v>
      </c>
      <c r="H2216" s="26" t="s">
        <v>165</v>
      </c>
      <c r="I2216" s="66" t="s">
        <v>1360</v>
      </c>
      <c r="J2216" s="69"/>
      <c r="K2216" s="69"/>
      <c r="L2216" s="69" t="s">
        <v>664</v>
      </c>
      <c r="M2216" s="69" t="s">
        <v>604</v>
      </c>
      <c r="N2216" s="71">
        <v>1843.1</v>
      </c>
      <c r="O2216" s="74">
        <v>0</v>
      </c>
      <c r="P2216" s="175">
        <f t="shared" si="40"/>
        <v>6365.520000000115</v>
      </c>
    </row>
    <row r="2217" spans="1:16" ht="14.25" hidden="1" customHeight="1" outlineLevel="1">
      <c r="A2217" s="64" t="s">
        <v>122</v>
      </c>
      <c r="B2217" s="163" t="s">
        <v>1342</v>
      </c>
      <c r="C2217" s="174" t="s">
        <v>647</v>
      </c>
      <c r="D2217" s="68">
        <v>45818</v>
      </c>
      <c r="E2217" s="66">
        <f t="shared" si="37"/>
        <v>6</v>
      </c>
      <c r="F2217" s="66">
        <f t="shared" si="38"/>
        <v>2025</v>
      </c>
      <c r="G2217" s="67">
        <f t="shared" si="39"/>
        <v>45809</v>
      </c>
      <c r="H2217" s="26" t="s">
        <v>475</v>
      </c>
      <c r="I2217" s="66" t="s">
        <v>152</v>
      </c>
      <c r="J2217" s="69"/>
      <c r="K2217" s="69"/>
      <c r="L2217" s="69" t="s">
        <v>666</v>
      </c>
      <c r="M2217" s="69" t="s">
        <v>28</v>
      </c>
      <c r="N2217" s="71">
        <v>0</v>
      </c>
      <c r="O2217" s="74">
        <v>139.87</v>
      </c>
      <c r="P2217" s="175">
        <f t="shared" si="40"/>
        <v>6225.6500000001151</v>
      </c>
    </row>
    <row r="2218" spans="1:16" ht="14.25" hidden="1" customHeight="1" outlineLevel="1">
      <c r="A2218" s="64" t="s">
        <v>122</v>
      </c>
      <c r="B2218" s="163" t="s">
        <v>1342</v>
      </c>
      <c r="C2218" s="174" t="s">
        <v>647</v>
      </c>
      <c r="D2218" s="68">
        <v>45818</v>
      </c>
      <c r="E2218" s="66">
        <f t="shared" si="37"/>
        <v>6</v>
      </c>
      <c r="F2218" s="66">
        <f t="shared" si="38"/>
        <v>2025</v>
      </c>
      <c r="G2218" s="67">
        <f t="shared" si="39"/>
        <v>45809</v>
      </c>
      <c r="H2218" s="26" t="s">
        <v>475</v>
      </c>
      <c r="I2218" s="66" t="s">
        <v>152</v>
      </c>
      <c r="J2218" s="69"/>
      <c r="K2218" s="69"/>
      <c r="L2218" s="69" t="s">
        <v>666</v>
      </c>
      <c r="M2218" s="69" t="s">
        <v>28</v>
      </c>
      <c r="N2218" s="71">
        <v>0</v>
      </c>
      <c r="O2218" s="74">
        <v>211.6</v>
      </c>
      <c r="P2218" s="175">
        <f t="shared" si="40"/>
        <v>6014.0500000001148</v>
      </c>
    </row>
    <row r="2219" spans="1:16" ht="14.25" hidden="1" customHeight="1" outlineLevel="1">
      <c r="A2219" s="64" t="s">
        <v>122</v>
      </c>
      <c r="B2219" s="163" t="s">
        <v>1342</v>
      </c>
      <c r="C2219" s="174" t="s">
        <v>647</v>
      </c>
      <c r="D2219" s="68">
        <v>45818</v>
      </c>
      <c r="E2219" s="66">
        <f t="shared" si="37"/>
        <v>6</v>
      </c>
      <c r="F2219" s="66">
        <f t="shared" si="38"/>
        <v>2025</v>
      </c>
      <c r="G2219" s="67">
        <f t="shared" si="39"/>
        <v>45809</v>
      </c>
      <c r="H2219" s="26" t="s">
        <v>475</v>
      </c>
      <c r="I2219" s="66" t="s">
        <v>152</v>
      </c>
      <c r="J2219" s="69"/>
      <c r="K2219" s="69"/>
      <c r="L2219" s="69" t="s">
        <v>666</v>
      </c>
      <c r="M2219" s="69" t="s">
        <v>28</v>
      </c>
      <c r="N2219" s="71">
        <v>0</v>
      </c>
      <c r="O2219" s="74">
        <v>796.58</v>
      </c>
      <c r="P2219" s="175">
        <f t="shared" si="40"/>
        <v>5217.4700000001149</v>
      </c>
    </row>
    <row r="2220" spans="1:16" ht="14.25" hidden="1" customHeight="1" outlineLevel="1">
      <c r="A2220" s="64" t="s">
        <v>122</v>
      </c>
      <c r="B2220" s="163" t="s">
        <v>1342</v>
      </c>
      <c r="C2220" s="174" t="s">
        <v>647</v>
      </c>
      <c r="D2220" s="68">
        <v>45818</v>
      </c>
      <c r="E2220" s="66">
        <f t="shared" si="37"/>
        <v>6</v>
      </c>
      <c r="F2220" s="66">
        <f t="shared" si="38"/>
        <v>2025</v>
      </c>
      <c r="G2220" s="67">
        <f t="shared" si="39"/>
        <v>45809</v>
      </c>
      <c r="H2220" s="26" t="s">
        <v>475</v>
      </c>
      <c r="I2220" s="66" t="s">
        <v>152</v>
      </c>
      <c r="J2220" s="69"/>
      <c r="K2220" s="69"/>
      <c r="L2220" s="69" t="s">
        <v>666</v>
      </c>
      <c r="M2220" s="69" t="s">
        <v>28</v>
      </c>
      <c r="N2220" s="71">
        <v>0</v>
      </c>
      <c r="O2220" s="74">
        <v>143.86000000000001</v>
      </c>
      <c r="P2220" s="175">
        <f t="shared" si="40"/>
        <v>5073.6100000001152</v>
      </c>
    </row>
    <row r="2221" spans="1:16" ht="14.25" hidden="1" customHeight="1" outlineLevel="1">
      <c r="A2221" s="64" t="s">
        <v>122</v>
      </c>
      <c r="B2221" s="163" t="s">
        <v>1342</v>
      </c>
      <c r="C2221" s="174" t="s">
        <v>647</v>
      </c>
      <c r="D2221" s="68">
        <v>45818</v>
      </c>
      <c r="E2221" s="66">
        <f t="shared" si="37"/>
        <v>6</v>
      </c>
      <c r="F2221" s="66">
        <f t="shared" si="38"/>
        <v>2025</v>
      </c>
      <c r="G2221" s="67">
        <f t="shared" si="39"/>
        <v>45809</v>
      </c>
      <c r="H2221" s="26" t="s">
        <v>475</v>
      </c>
      <c r="I2221" s="66" t="s">
        <v>152</v>
      </c>
      <c r="J2221" s="69"/>
      <c r="K2221" s="69"/>
      <c r="L2221" s="69" t="s">
        <v>666</v>
      </c>
      <c r="M2221" s="69" t="s">
        <v>28</v>
      </c>
      <c r="N2221" s="71">
        <v>0</v>
      </c>
      <c r="O2221" s="74">
        <v>172.69</v>
      </c>
      <c r="P2221" s="175">
        <f t="shared" si="40"/>
        <v>4900.9200000001156</v>
      </c>
    </row>
    <row r="2222" spans="1:16" ht="14.25" hidden="1" customHeight="1" outlineLevel="1">
      <c r="A2222" s="64" t="s">
        <v>122</v>
      </c>
      <c r="B2222" s="163" t="s">
        <v>1342</v>
      </c>
      <c r="C2222" s="174" t="s">
        <v>647</v>
      </c>
      <c r="D2222" s="68">
        <v>45818</v>
      </c>
      <c r="E2222" s="66">
        <f t="shared" si="37"/>
        <v>6</v>
      </c>
      <c r="F2222" s="66">
        <f t="shared" si="38"/>
        <v>2025</v>
      </c>
      <c r="G2222" s="67">
        <f t="shared" si="39"/>
        <v>45809</v>
      </c>
      <c r="H2222" s="26" t="s">
        <v>475</v>
      </c>
      <c r="I2222" s="66" t="s">
        <v>152</v>
      </c>
      <c r="J2222" s="69"/>
      <c r="K2222" s="69"/>
      <c r="L2222" s="69" t="s">
        <v>666</v>
      </c>
      <c r="M2222" s="69" t="s">
        <v>28</v>
      </c>
      <c r="N2222" s="71">
        <v>0</v>
      </c>
      <c r="O2222" s="74">
        <v>378.5</v>
      </c>
      <c r="P2222" s="175">
        <f t="shared" si="40"/>
        <v>4522.4200000001156</v>
      </c>
    </row>
    <row r="2223" spans="1:16" ht="14.25" hidden="1" customHeight="1" outlineLevel="1">
      <c r="A2223" s="64" t="s">
        <v>122</v>
      </c>
      <c r="B2223" s="163" t="s">
        <v>1342</v>
      </c>
      <c r="C2223" s="174" t="s">
        <v>647</v>
      </c>
      <c r="D2223" s="68">
        <v>45819</v>
      </c>
      <c r="E2223" s="66">
        <f t="shared" si="37"/>
        <v>6</v>
      </c>
      <c r="F2223" s="66">
        <f t="shared" si="38"/>
        <v>2025</v>
      </c>
      <c r="G2223" s="67">
        <f t="shared" si="39"/>
        <v>45809</v>
      </c>
      <c r="H2223" s="26" t="s">
        <v>165</v>
      </c>
      <c r="I2223" s="66" t="s">
        <v>1360</v>
      </c>
      <c r="J2223" s="69"/>
      <c r="K2223" s="69"/>
      <c r="L2223" s="69" t="s">
        <v>664</v>
      </c>
      <c r="M2223" s="69" t="s">
        <v>604</v>
      </c>
      <c r="N2223" s="71">
        <v>100</v>
      </c>
      <c r="O2223" s="74">
        <v>0</v>
      </c>
      <c r="P2223" s="175">
        <f t="shared" si="40"/>
        <v>4622.4200000001156</v>
      </c>
    </row>
    <row r="2224" spans="1:16" ht="14.25" hidden="1" customHeight="1" outlineLevel="1">
      <c r="A2224" s="64" t="s">
        <v>122</v>
      </c>
      <c r="B2224" s="163" t="s">
        <v>1342</v>
      </c>
      <c r="C2224" s="174" t="s">
        <v>647</v>
      </c>
      <c r="D2224" s="68">
        <v>45819</v>
      </c>
      <c r="E2224" s="66">
        <f t="shared" si="37"/>
        <v>6</v>
      </c>
      <c r="F2224" s="66">
        <f t="shared" si="38"/>
        <v>2025</v>
      </c>
      <c r="G2224" s="67">
        <f t="shared" si="39"/>
        <v>45809</v>
      </c>
      <c r="H2224" s="26" t="s">
        <v>102</v>
      </c>
      <c r="I2224" s="66" t="s">
        <v>129</v>
      </c>
      <c r="J2224" s="69"/>
      <c r="K2224" s="69"/>
      <c r="L2224" s="69" t="s">
        <v>666</v>
      </c>
      <c r="M2224" s="69" t="s">
        <v>28</v>
      </c>
      <c r="N2224" s="71">
        <v>0</v>
      </c>
      <c r="O2224" s="74">
        <v>4.8099999999999996</v>
      </c>
      <c r="P2224" s="175">
        <f t="shared" si="40"/>
        <v>4617.6100000001152</v>
      </c>
    </row>
    <row r="2225" spans="1:16" ht="14.25" hidden="1" customHeight="1" outlineLevel="1">
      <c r="A2225" s="64" t="s">
        <v>122</v>
      </c>
      <c r="B2225" s="163" t="s">
        <v>1342</v>
      </c>
      <c r="C2225" s="174" t="s">
        <v>647</v>
      </c>
      <c r="D2225" s="68">
        <v>45820</v>
      </c>
      <c r="E2225" s="66">
        <f t="shared" si="37"/>
        <v>6</v>
      </c>
      <c r="F2225" s="66">
        <f t="shared" si="38"/>
        <v>2025</v>
      </c>
      <c r="G2225" s="67">
        <f t="shared" si="39"/>
        <v>45809</v>
      </c>
      <c r="H2225" s="26" t="s">
        <v>165</v>
      </c>
      <c r="I2225" s="66" t="s">
        <v>1360</v>
      </c>
      <c r="J2225" s="69"/>
      <c r="K2225" s="69"/>
      <c r="L2225" s="69" t="s">
        <v>664</v>
      </c>
      <c r="M2225" s="69" t="s">
        <v>604</v>
      </c>
      <c r="N2225" s="71">
        <v>3920.65</v>
      </c>
      <c r="O2225" s="74">
        <v>0</v>
      </c>
      <c r="P2225" s="175">
        <f t="shared" si="40"/>
        <v>8538.2600000001148</v>
      </c>
    </row>
    <row r="2226" spans="1:16" ht="14.25" hidden="1" customHeight="1" outlineLevel="1">
      <c r="A2226" s="64" t="s">
        <v>122</v>
      </c>
      <c r="B2226" s="163" t="s">
        <v>1342</v>
      </c>
      <c r="C2226" s="174" t="s">
        <v>647</v>
      </c>
      <c r="D2226" s="68">
        <v>45820</v>
      </c>
      <c r="E2226" s="66">
        <f t="shared" si="37"/>
        <v>6</v>
      </c>
      <c r="F2226" s="66">
        <f t="shared" si="38"/>
        <v>2025</v>
      </c>
      <c r="G2226" s="67">
        <f t="shared" si="39"/>
        <v>45809</v>
      </c>
      <c r="H2226" s="26" t="s">
        <v>63</v>
      </c>
      <c r="I2226" s="66" t="s">
        <v>724</v>
      </c>
      <c r="J2226" s="69"/>
      <c r="K2226" s="69"/>
      <c r="L2226" s="69" t="s">
        <v>666</v>
      </c>
      <c r="M2226" s="69" t="s">
        <v>28</v>
      </c>
      <c r="N2226" s="71">
        <v>0</v>
      </c>
      <c r="O2226" s="74">
        <v>588.08000000000004</v>
      </c>
      <c r="P2226" s="175">
        <f t="shared" si="40"/>
        <v>7950.1800000001149</v>
      </c>
    </row>
    <row r="2227" spans="1:16" ht="14.25" hidden="1" customHeight="1" outlineLevel="1">
      <c r="A2227" s="64" t="s">
        <v>122</v>
      </c>
      <c r="B2227" s="163" t="s">
        <v>1342</v>
      </c>
      <c r="C2227" s="174" t="s">
        <v>647</v>
      </c>
      <c r="D2227" s="68">
        <v>45820</v>
      </c>
      <c r="E2227" s="66">
        <f t="shared" si="37"/>
        <v>6</v>
      </c>
      <c r="F2227" s="66">
        <f t="shared" si="38"/>
        <v>2025</v>
      </c>
      <c r="G2227" s="67">
        <f t="shared" si="39"/>
        <v>45809</v>
      </c>
      <c r="H2227" s="26" t="s">
        <v>475</v>
      </c>
      <c r="I2227" s="66" t="s">
        <v>1494</v>
      </c>
      <c r="J2227" s="69"/>
      <c r="K2227" s="69"/>
      <c r="L2227" s="69" t="s">
        <v>666</v>
      </c>
      <c r="M2227" s="69" t="s">
        <v>28</v>
      </c>
      <c r="N2227" s="71">
        <v>0</v>
      </c>
      <c r="O2227" s="74">
        <v>644.48</v>
      </c>
      <c r="P2227" s="175">
        <f t="shared" si="40"/>
        <v>7305.7000000001153</v>
      </c>
    </row>
    <row r="2228" spans="1:16" ht="14.25" hidden="1" customHeight="1" outlineLevel="1">
      <c r="A2228" s="64" t="s">
        <v>122</v>
      </c>
      <c r="B2228" s="163" t="s">
        <v>1342</v>
      </c>
      <c r="C2228" s="174" t="s">
        <v>647</v>
      </c>
      <c r="D2228" s="68">
        <v>45820</v>
      </c>
      <c r="E2228" s="66">
        <f t="shared" si="37"/>
        <v>6</v>
      </c>
      <c r="F2228" s="66">
        <f t="shared" si="38"/>
        <v>2025</v>
      </c>
      <c r="G2228" s="67">
        <f t="shared" si="39"/>
        <v>45809</v>
      </c>
      <c r="H2228" s="26" t="s">
        <v>475</v>
      </c>
      <c r="I2228" s="66" t="s">
        <v>1495</v>
      </c>
      <c r="J2228" s="69"/>
      <c r="K2228" s="69"/>
      <c r="L2228" s="69" t="s">
        <v>666</v>
      </c>
      <c r="M2228" s="69" t="s">
        <v>28</v>
      </c>
      <c r="N2228" s="71">
        <v>0</v>
      </c>
      <c r="O2228" s="74">
        <v>852.17</v>
      </c>
      <c r="P2228" s="175">
        <f t="shared" si="40"/>
        <v>6453.5300000001153</v>
      </c>
    </row>
    <row r="2229" spans="1:16" ht="14.25" hidden="1" customHeight="1" outlineLevel="1">
      <c r="A2229" s="64" t="s">
        <v>122</v>
      </c>
      <c r="B2229" s="163" t="s">
        <v>1342</v>
      </c>
      <c r="C2229" s="174" t="s">
        <v>647</v>
      </c>
      <c r="D2229" s="68">
        <v>45820</v>
      </c>
      <c r="E2229" s="66">
        <f t="shared" si="37"/>
        <v>6</v>
      </c>
      <c r="F2229" s="66">
        <f t="shared" si="38"/>
        <v>2025</v>
      </c>
      <c r="G2229" s="67">
        <f t="shared" si="39"/>
        <v>45809</v>
      </c>
      <c r="H2229" s="26" t="s">
        <v>475</v>
      </c>
      <c r="I2229" s="66" t="s">
        <v>1496</v>
      </c>
      <c r="J2229" s="69"/>
      <c r="K2229" s="69"/>
      <c r="L2229" s="69" t="s">
        <v>666</v>
      </c>
      <c r="M2229" s="69" t="s">
        <v>28</v>
      </c>
      <c r="N2229" s="71">
        <v>0</v>
      </c>
      <c r="O2229" s="74">
        <v>684.78</v>
      </c>
      <c r="P2229" s="175">
        <f t="shared" si="40"/>
        <v>5768.7500000001155</v>
      </c>
    </row>
    <row r="2230" spans="1:16" ht="14.25" hidden="1" customHeight="1" outlineLevel="1">
      <c r="A2230" s="64" t="s">
        <v>122</v>
      </c>
      <c r="B2230" s="163" t="s">
        <v>1342</v>
      </c>
      <c r="C2230" s="174" t="s">
        <v>647</v>
      </c>
      <c r="D2230" s="68">
        <v>45820</v>
      </c>
      <c r="E2230" s="66">
        <f t="shared" si="37"/>
        <v>6</v>
      </c>
      <c r="F2230" s="66">
        <f t="shared" si="38"/>
        <v>2025</v>
      </c>
      <c r="G2230" s="67">
        <f t="shared" si="39"/>
        <v>45809</v>
      </c>
      <c r="H2230" s="26" t="s">
        <v>63</v>
      </c>
      <c r="I2230" s="66" t="s">
        <v>1497</v>
      </c>
      <c r="J2230" s="69"/>
      <c r="K2230" s="69"/>
      <c r="L2230" s="69" t="s">
        <v>666</v>
      </c>
      <c r="M2230" s="69" t="s">
        <v>28</v>
      </c>
      <c r="N2230" s="71">
        <v>0</v>
      </c>
      <c r="O2230" s="74">
        <v>906.33</v>
      </c>
      <c r="P2230" s="175">
        <f t="shared" si="40"/>
        <v>4862.4200000001156</v>
      </c>
    </row>
    <row r="2231" spans="1:16" ht="14.25" hidden="1" customHeight="1" outlineLevel="1">
      <c r="A2231" s="64" t="s">
        <v>122</v>
      </c>
      <c r="B2231" s="163" t="s">
        <v>1342</v>
      </c>
      <c r="C2231" s="174" t="s">
        <v>647</v>
      </c>
      <c r="D2231" s="68">
        <v>45820</v>
      </c>
      <c r="E2231" s="66">
        <f t="shared" si="37"/>
        <v>6</v>
      </c>
      <c r="F2231" s="66">
        <f t="shared" si="38"/>
        <v>2025</v>
      </c>
      <c r="G2231" s="67">
        <f t="shared" si="39"/>
        <v>45809</v>
      </c>
      <c r="H2231" s="26" t="s">
        <v>56</v>
      </c>
      <c r="I2231" s="66" t="s">
        <v>1498</v>
      </c>
      <c r="J2231" s="69"/>
      <c r="K2231" s="69"/>
      <c r="L2231" s="69" t="s">
        <v>666</v>
      </c>
      <c r="M2231" s="69" t="s">
        <v>28</v>
      </c>
      <c r="N2231" s="71">
        <v>0</v>
      </c>
      <c r="O2231" s="74">
        <v>340</v>
      </c>
      <c r="P2231" s="175">
        <f t="shared" si="40"/>
        <v>4522.4200000001156</v>
      </c>
    </row>
    <row r="2232" spans="1:16" ht="14.25" hidden="1" customHeight="1" outlineLevel="1">
      <c r="A2232" s="64" t="s">
        <v>122</v>
      </c>
      <c r="B2232" s="163" t="s">
        <v>1342</v>
      </c>
      <c r="C2232" s="174" t="s">
        <v>647</v>
      </c>
      <c r="D2232" s="68">
        <v>45821</v>
      </c>
      <c r="E2232" s="66">
        <f t="shared" si="37"/>
        <v>6</v>
      </c>
      <c r="F2232" s="66">
        <f t="shared" si="38"/>
        <v>2025</v>
      </c>
      <c r="G2232" s="67">
        <f t="shared" si="39"/>
        <v>45809</v>
      </c>
      <c r="H2232" s="26" t="s">
        <v>165</v>
      </c>
      <c r="I2232" s="66" t="s">
        <v>1360</v>
      </c>
      <c r="J2232" s="69"/>
      <c r="K2232" s="69"/>
      <c r="L2232" s="69" t="s">
        <v>664</v>
      </c>
      <c r="M2232" s="69" t="s">
        <v>604</v>
      </c>
      <c r="N2232" s="71">
        <v>284.64999999999998</v>
      </c>
      <c r="O2232" s="74">
        <v>0</v>
      </c>
      <c r="P2232" s="175">
        <f t="shared" si="40"/>
        <v>4807.0700000001152</v>
      </c>
    </row>
    <row r="2233" spans="1:16" ht="14.25" hidden="1" customHeight="1" outlineLevel="1">
      <c r="A2233" s="64" t="s">
        <v>122</v>
      </c>
      <c r="B2233" s="163" t="s">
        <v>1342</v>
      </c>
      <c r="C2233" s="174" t="s">
        <v>647</v>
      </c>
      <c r="D2233" s="68">
        <v>45821</v>
      </c>
      <c r="E2233" s="66">
        <f t="shared" si="37"/>
        <v>6</v>
      </c>
      <c r="F2233" s="66">
        <f t="shared" si="38"/>
        <v>2025</v>
      </c>
      <c r="G2233" s="67">
        <f t="shared" si="39"/>
        <v>45809</v>
      </c>
      <c r="H2233" s="26" t="s">
        <v>102</v>
      </c>
      <c r="I2233" s="66" t="s">
        <v>167</v>
      </c>
      <c r="J2233" s="69"/>
      <c r="K2233" s="69"/>
      <c r="L2233" s="69" t="s">
        <v>666</v>
      </c>
      <c r="M2233" s="69" t="s">
        <v>28</v>
      </c>
      <c r="N2233" s="71">
        <v>0</v>
      </c>
      <c r="O2233" s="74">
        <v>177.05</v>
      </c>
      <c r="P2233" s="175">
        <f t="shared" si="40"/>
        <v>4630.020000000115</v>
      </c>
    </row>
    <row r="2234" spans="1:16" ht="14.25" hidden="1" customHeight="1" outlineLevel="1">
      <c r="A2234" s="64" t="s">
        <v>122</v>
      </c>
      <c r="B2234" s="163" t="s">
        <v>1342</v>
      </c>
      <c r="C2234" s="174" t="s">
        <v>647</v>
      </c>
      <c r="D2234" s="68">
        <v>45821</v>
      </c>
      <c r="E2234" s="66">
        <f t="shared" si="37"/>
        <v>6</v>
      </c>
      <c r="F2234" s="66">
        <f t="shared" si="38"/>
        <v>2025</v>
      </c>
      <c r="G2234" s="67">
        <f t="shared" si="39"/>
        <v>45809</v>
      </c>
      <c r="H2234" s="26" t="s">
        <v>475</v>
      </c>
      <c r="I2234" s="66" t="s">
        <v>1499</v>
      </c>
      <c r="J2234" s="69"/>
      <c r="K2234" s="69"/>
      <c r="L2234" s="69" t="s">
        <v>666</v>
      </c>
      <c r="M2234" s="69" t="s">
        <v>28</v>
      </c>
      <c r="N2234" s="71">
        <v>0</v>
      </c>
      <c r="O2234" s="74">
        <v>107.6</v>
      </c>
      <c r="P2234" s="175">
        <f t="shared" si="40"/>
        <v>4522.4200000001147</v>
      </c>
    </row>
    <row r="2235" spans="1:16" ht="14.25" hidden="1" customHeight="1" outlineLevel="1">
      <c r="A2235" s="64" t="s">
        <v>122</v>
      </c>
      <c r="B2235" s="163" t="s">
        <v>1342</v>
      </c>
      <c r="C2235" s="174" t="s">
        <v>647</v>
      </c>
      <c r="D2235" s="68">
        <v>45824</v>
      </c>
      <c r="E2235" s="66">
        <f t="shared" si="37"/>
        <v>6</v>
      </c>
      <c r="F2235" s="66">
        <f t="shared" si="38"/>
        <v>2025</v>
      </c>
      <c r="G2235" s="67">
        <f t="shared" si="39"/>
        <v>45809</v>
      </c>
      <c r="H2235" s="26" t="s">
        <v>165</v>
      </c>
      <c r="I2235" s="66" t="s">
        <v>1360</v>
      </c>
      <c r="J2235" s="69"/>
      <c r="K2235" s="69"/>
      <c r="L2235" s="69" t="s">
        <v>664</v>
      </c>
      <c r="M2235" s="69" t="s">
        <v>604</v>
      </c>
      <c r="N2235" s="71">
        <v>36651.96</v>
      </c>
      <c r="O2235" s="74">
        <v>0</v>
      </c>
      <c r="P2235" s="175">
        <f t="shared" si="40"/>
        <v>41174.380000000114</v>
      </c>
    </row>
    <row r="2236" spans="1:16" ht="14.25" hidden="1" customHeight="1" outlineLevel="1">
      <c r="A2236" s="64" t="s">
        <v>122</v>
      </c>
      <c r="B2236" s="163" t="s">
        <v>1342</v>
      </c>
      <c r="C2236" s="174" t="s">
        <v>647</v>
      </c>
      <c r="D2236" s="68">
        <v>45824</v>
      </c>
      <c r="E2236" s="66">
        <f t="shared" si="37"/>
        <v>6</v>
      </c>
      <c r="F2236" s="66">
        <f t="shared" si="38"/>
        <v>2025</v>
      </c>
      <c r="G2236" s="67">
        <f t="shared" si="39"/>
        <v>45809</v>
      </c>
      <c r="H2236" s="26" t="s">
        <v>281</v>
      </c>
      <c r="I2236" s="66" t="s">
        <v>360</v>
      </c>
      <c r="J2236" s="69"/>
      <c r="K2236" s="69"/>
      <c r="L2236" s="69" t="s">
        <v>666</v>
      </c>
      <c r="M2236" s="69" t="s">
        <v>28</v>
      </c>
      <c r="N2236" s="71">
        <v>0</v>
      </c>
      <c r="O2236" s="74">
        <v>34920</v>
      </c>
      <c r="P2236" s="175">
        <f t="shared" si="40"/>
        <v>6254.3800000001138</v>
      </c>
    </row>
    <row r="2237" spans="1:16" ht="14.25" hidden="1" customHeight="1" outlineLevel="1">
      <c r="A2237" s="64" t="s">
        <v>122</v>
      </c>
      <c r="B2237" s="163" t="s">
        <v>1342</v>
      </c>
      <c r="C2237" s="174" t="s">
        <v>647</v>
      </c>
      <c r="D2237" s="68">
        <v>45824</v>
      </c>
      <c r="E2237" s="66">
        <f t="shared" si="37"/>
        <v>6</v>
      </c>
      <c r="F2237" s="66">
        <f t="shared" si="38"/>
        <v>2025</v>
      </c>
      <c r="G2237" s="67">
        <f t="shared" si="39"/>
        <v>45809</v>
      </c>
      <c r="H2237" s="26" t="s">
        <v>475</v>
      </c>
      <c r="I2237" s="66" t="s">
        <v>1473</v>
      </c>
      <c r="J2237" s="69"/>
      <c r="K2237" s="69"/>
      <c r="L2237" s="69" t="s">
        <v>666</v>
      </c>
      <c r="M2237" s="69" t="s">
        <v>28</v>
      </c>
      <c r="N2237" s="71">
        <v>0</v>
      </c>
      <c r="O2237" s="74">
        <v>96.86</v>
      </c>
      <c r="P2237" s="175">
        <f t="shared" si="40"/>
        <v>6157.5200000001141</v>
      </c>
    </row>
    <row r="2238" spans="1:16" ht="14.25" hidden="1" customHeight="1" outlineLevel="1">
      <c r="A2238" s="64" t="s">
        <v>122</v>
      </c>
      <c r="B2238" s="163" t="s">
        <v>1342</v>
      </c>
      <c r="C2238" s="174" t="s">
        <v>647</v>
      </c>
      <c r="D2238" s="68">
        <v>45824</v>
      </c>
      <c r="E2238" s="66">
        <f t="shared" si="37"/>
        <v>6</v>
      </c>
      <c r="F2238" s="66">
        <f t="shared" si="38"/>
        <v>2025</v>
      </c>
      <c r="G2238" s="67">
        <f t="shared" si="39"/>
        <v>45809</v>
      </c>
      <c r="H2238" s="26" t="s">
        <v>475</v>
      </c>
      <c r="I2238" s="66" t="s">
        <v>152</v>
      </c>
      <c r="J2238" s="69"/>
      <c r="K2238" s="69"/>
      <c r="L2238" s="69" t="s">
        <v>666</v>
      </c>
      <c r="M2238" s="69" t="s">
        <v>28</v>
      </c>
      <c r="N2238" s="71">
        <v>0</v>
      </c>
      <c r="O2238" s="74">
        <v>455.46</v>
      </c>
      <c r="P2238" s="175">
        <f t="shared" si="40"/>
        <v>5702.0600000001141</v>
      </c>
    </row>
    <row r="2239" spans="1:16" ht="14.25" hidden="1" customHeight="1" outlineLevel="1">
      <c r="A2239" s="64" t="s">
        <v>122</v>
      </c>
      <c r="B2239" s="163" t="s">
        <v>1342</v>
      </c>
      <c r="C2239" s="174" t="s">
        <v>647</v>
      </c>
      <c r="D2239" s="68">
        <v>45824</v>
      </c>
      <c r="E2239" s="66">
        <f t="shared" si="37"/>
        <v>6</v>
      </c>
      <c r="F2239" s="66">
        <f t="shared" si="38"/>
        <v>2025</v>
      </c>
      <c r="G2239" s="67">
        <f t="shared" si="39"/>
        <v>45809</v>
      </c>
      <c r="H2239" s="26" t="s">
        <v>475</v>
      </c>
      <c r="I2239" s="66" t="s">
        <v>152</v>
      </c>
      <c r="J2239" s="69"/>
      <c r="K2239" s="69"/>
      <c r="L2239" s="69" t="s">
        <v>666</v>
      </c>
      <c r="M2239" s="69" t="s">
        <v>28</v>
      </c>
      <c r="N2239" s="71">
        <v>0</v>
      </c>
      <c r="O2239" s="74">
        <v>119</v>
      </c>
      <c r="P2239" s="175">
        <f t="shared" si="40"/>
        <v>5583.0600000001141</v>
      </c>
    </row>
    <row r="2240" spans="1:16" ht="14.25" hidden="1" customHeight="1" outlineLevel="1">
      <c r="A2240" s="64" t="s">
        <v>122</v>
      </c>
      <c r="B2240" s="163" t="s">
        <v>1342</v>
      </c>
      <c r="C2240" s="174" t="s">
        <v>647</v>
      </c>
      <c r="D2240" s="68">
        <v>45824</v>
      </c>
      <c r="E2240" s="66">
        <f t="shared" si="37"/>
        <v>6</v>
      </c>
      <c r="F2240" s="66">
        <f t="shared" si="38"/>
        <v>2025</v>
      </c>
      <c r="G2240" s="67">
        <f t="shared" si="39"/>
        <v>45809</v>
      </c>
      <c r="H2240" s="26" t="s">
        <v>33</v>
      </c>
      <c r="I2240" s="66" t="s">
        <v>166</v>
      </c>
      <c r="J2240" s="69"/>
      <c r="K2240" s="69"/>
      <c r="L2240" s="69" t="s">
        <v>666</v>
      </c>
      <c r="M2240" s="69" t="s">
        <v>28</v>
      </c>
      <c r="N2240" s="71">
        <v>0</v>
      </c>
      <c r="O2240" s="74">
        <v>584.08000000000004</v>
      </c>
      <c r="P2240" s="175">
        <f t="shared" si="40"/>
        <v>4998.9800000001142</v>
      </c>
    </row>
    <row r="2241" spans="1:16" ht="14.25" hidden="1" customHeight="1" outlineLevel="1">
      <c r="A2241" s="64" t="s">
        <v>122</v>
      </c>
      <c r="B2241" s="163" t="s">
        <v>1342</v>
      </c>
      <c r="C2241" s="174" t="s">
        <v>647</v>
      </c>
      <c r="D2241" s="68">
        <v>45824</v>
      </c>
      <c r="E2241" s="66">
        <f t="shared" si="37"/>
        <v>6</v>
      </c>
      <c r="F2241" s="66">
        <f t="shared" si="38"/>
        <v>2025</v>
      </c>
      <c r="G2241" s="67">
        <f t="shared" si="39"/>
        <v>45809</v>
      </c>
      <c r="H2241" s="26" t="s">
        <v>475</v>
      </c>
      <c r="I2241" s="66" t="s">
        <v>152</v>
      </c>
      <c r="J2241" s="69"/>
      <c r="K2241" s="69"/>
      <c r="L2241" s="69" t="s">
        <v>666</v>
      </c>
      <c r="M2241" s="69" t="s">
        <v>28</v>
      </c>
      <c r="N2241" s="71">
        <v>0</v>
      </c>
      <c r="O2241" s="74">
        <v>264.89999999999998</v>
      </c>
      <c r="P2241" s="175">
        <f t="shared" si="40"/>
        <v>4734.0800000001145</v>
      </c>
    </row>
    <row r="2242" spans="1:16" ht="14.25" hidden="1" customHeight="1" outlineLevel="1">
      <c r="A2242" s="64" t="s">
        <v>122</v>
      </c>
      <c r="B2242" s="163" t="s">
        <v>1342</v>
      </c>
      <c r="C2242" s="174" t="s">
        <v>647</v>
      </c>
      <c r="D2242" s="68">
        <v>45824</v>
      </c>
      <c r="E2242" s="66">
        <f t="shared" si="37"/>
        <v>6</v>
      </c>
      <c r="F2242" s="66">
        <f t="shared" si="38"/>
        <v>2025</v>
      </c>
      <c r="G2242" s="67">
        <f t="shared" si="39"/>
        <v>45809</v>
      </c>
      <c r="H2242" s="26" t="s">
        <v>63</v>
      </c>
      <c r="I2242" s="66" t="s">
        <v>1500</v>
      </c>
      <c r="J2242" s="69"/>
      <c r="K2242" s="69"/>
      <c r="L2242" s="69" t="s">
        <v>666</v>
      </c>
      <c r="M2242" s="69" t="s">
        <v>28</v>
      </c>
      <c r="N2242" s="71">
        <v>0</v>
      </c>
      <c r="O2242" s="74">
        <v>211.66</v>
      </c>
      <c r="P2242" s="175">
        <f t="shared" si="40"/>
        <v>4522.4200000001147</v>
      </c>
    </row>
    <row r="2243" spans="1:16" ht="14.25" hidden="1" customHeight="1" outlineLevel="1">
      <c r="A2243" s="64" t="s">
        <v>122</v>
      </c>
      <c r="B2243" s="163" t="s">
        <v>1342</v>
      </c>
      <c r="C2243" s="174" t="s">
        <v>647</v>
      </c>
      <c r="D2243" s="68">
        <v>45825</v>
      </c>
      <c r="E2243" s="66">
        <f t="shared" si="37"/>
        <v>6</v>
      </c>
      <c r="F2243" s="66">
        <f t="shared" si="38"/>
        <v>2025</v>
      </c>
      <c r="G2243" s="67">
        <f t="shared" si="39"/>
        <v>45809</v>
      </c>
      <c r="H2243" s="26" t="s">
        <v>165</v>
      </c>
      <c r="I2243" s="66" t="s">
        <v>1360</v>
      </c>
      <c r="J2243" s="69"/>
      <c r="K2243" s="69"/>
      <c r="L2243" s="69" t="s">
        <v>664</v>
      </c>
      <c r="M2243" s="69" t="s">
        <v>604</v>
      </c>
      <c r="N2243" s="71">
        <v>100</v>
      </c>
      <c r="O2243" s="74">
        <v>0</v>
      </c>
      <c r="P2243" s="175">
        <f t="shared" si="40"/>
        <v>4622.4200000001147</v>
      </c>
    </row>
    <row r="2244" spans="1:16" ht="14.25" hidden="1" customHeight="1" outlineLevel="1">
      <c r="A2244" s="64" t="s">
        <v>122</v>
      </c>
      <c r="B2244" s="163" t="s">
        <v>1342</v>
      </c>
      <c r="C2244" s="174" t="s">
        <v>647</v>
      </c>
      <c r="D2244" s="68">
        <v>45825</v>
      </c>
      <c r="E2244" s="66">
        <f t="shared" si="37"/>
        <v>6</v>
      </c>
      <c r="F2244" s="66">
        <f t="shared" si="38"/>
        <v>2025</v>
      </c>
      <c r="G2244" s="67">
        <f t="shared" si="39"/>
        <v>45809</v>
      </c>
      <c r="H2244" s="26" t="s">
        <v>102</v>
      </c>
      <c r="I2244" s="66" t="s">
        <v>129</v>
      </c>
      <c r="J2244" s="69"/>
      <c r="K2244" s="69"/>
      <c r="L2244" s="69" t="s">
        <v>666</v>
      </c>
      <c r="M2244" s="69" t="s">
        <v>28</v>
      </c>
      <c r="N2244" s="71">
        <v>0</v>
      </c>
      <c r="O2244" s="74">
        <v>1.75</v>
      </c>
      <c r="P2244" s="175">
        <f t="shared" si="40"/>
        <v>4620.6700000001147</v>
      </c>
    </row>
    <row r="2245" spans="1:16" ht="14.25" hidden="1" customHeight="1" outlineLevel="1">
      <c r="A2245" s="64" t="s">
        <v>122</v>
      </c>
      <c r="B2245" s="163" t="s">
        <v>1342</v>
      </c>
      <c r="C2245" s="174" t="s">
        <v>647</v>
      </c>
      <c r="D2245" s="68">
        <v>45826</v>
      </c>
      <c r="E2245" s="66">
        <f t="shared" si="37"/>
        <v>6</v>
      </c>
      <c r="F2245" s="66">
        <f t="shared" si="38"/>
        <v>2025</v>
      </c>
      <c r="G2245" s="67">
        <f t="shared" si="39"/>
        <v>45809</v>
      </c>
      <c r="H2245" s="26" t="s">
        <v>165</v>
      </c>
      <c r="I2245" s="66" t="s">
        <v>1360</v>
      </c>
      <c r="J2245" s="69"/>
      <c r="K2245" s="69"/>
      <c r="L2245" s="69" t="s">
        <v>664</v>
      </c>
      <c r="M2245" s="69" t="s">
        <v>604</v>
      </c>
      <c r="N2245" s="71">
        <v>5205.99</v>
      </c>
      <c r="O2245" s="74">
        <v>0</v>
      </c>
      <c r="P2245" s="175">
        <f t="shared" si="40"/>
        <v>9826.6600000001145</v>
      </c>
    </row>
    <row r="2246" spans="1:16" ht="14.25" hidden="1" customHeight="1" outlineLevel="1">
      <c r="A2246" s="64" t="s">
        <v>122</v>
      </c>
      <c r="B2246" s="163" t="s">
        <v>1342</v>
      </c>
      <c r="C2246" s="174" t="s">
        <v>647</v>
      </c>
      <c r="D2246" s="68">
        <v>45826</v>
      </c>
      <c r="E2246" s="66">
        <f t="shared" si="37"/>
        <v>6</v>
      </c>
      <c r="F2246" s="66">
        <f t="shared" si="38"/>
        <v>2025</v>
      </c>
      <c r="G2246" s="67">
        <f t="shared" si="39"/>
        <v>45809</v>
      </c>
      <c r="H2246" s="26" t="s">
        <v>475</v>
      </c>
      <c r="I2246" s="66" t="s">
        <v>152</v>
      </c>
      <c r="J2246" s="69"/>
      <c r="K2246" s="69"/>
      <c r="L2246" s="69" t="s">
        <v>666</v>
      </c>
      <c r="M2246" s="69" t="s">
        <v>28</v>
      </c>
      <c r="N2246" s="71">
        <v>0</v>
      </c>
      <c r="O2246" s="74">
        <v>47.17</v>
      </c>
      <c r="P2246" s="175">
        <f t="shared" si="40"/>
        <v>9779.4900000001144</v>
      </c>
    </row>
    <row r="2247" spans="1:16" ht="14.25" hidden="1" customHeight="1" outlineLevel="1">
      <c r="A2247" s="64" t="s">
        <v>122</v>
      </c>
      <c r="B2247" s="163" t="s">
        <v>1342</v>
      </c>
      <c r="C2247" s="174" t="s">
        <v>647</v>
      </c>
      <c r="D2247" s="68">
        <v>45826</v>
      </c>
      <c r="E2247" s="66">
        <f t="shared" si="37"/>
        <v>6</v>
      </c>
      <c r="F2247" s="66">
        <f t="shared" si="38"/>
        <v>2025</v>
      </c>
      <c r="G2247" s="67">
        <f t="shared" si="39"/>
        <v>45809</v>
      </c>
      <c r="H2247" s="26" t="s">
        <v>475</v>
      </c>
      <c r="I2247" s="66" t="s">
        <v>483</v>
      </c>
      <c r="J2247" s="69"/>
      <c r="K2247" s="69"/>
      <c r="L2247" s="69" t="s">
        <v>666</v>
      </c>
      <c r="M2247" s="69" t="s">
        <v>28</v>
      </c>
      <c r="N2247" s="71">
        <v>0</v>
      </c>
      <c r="O2247" s="74">
        <v>709.7</v>
      </c>
      <c r="P2247" s="175">
        <f t="shared" si="40"/>
        <v>9069.7900000001137</v>
      </c>
    </row>
    <row r="2248" spans="1:16" ht="14.25" hidden="1" customHeight="1" outlineLevel="1">
      <c r="A2248" s="64" t="s">
        <v>122</v>
      </c>
      <c r="B2248" s="163" t="s">
        <v>1342</v>
      </c>
      <c r="C2248" s="174" t="s">
        <v>647</v>
      </c>
      <c r="D2248" s="68">
        <v>45826</v>
      </c>
      <c r="E2248" s="66">
        <f t="shared" si="37"/>
        <v>6</v>
      </c>
      <c r="F2248" s="66">
        <f t="shared" si="38"/>
        <v>2025</v>
      </c>
      <c r="G2248" s="67">
        <f t="shared" si="39"/>
        <v>45809</v>
      </c>
      <c r="H2248" s="26" t="s">
        <v>475</v>
      </c>
      <c r="I2248" s="66" t="s">
        <v>152</v>
      </c>
      <c r="J2248" s="69"/>
      <c r="K2248" s="69"/>
      <c r="L2248" s="69" t="s">
        <v>666</v>
      </c>
      <c r="M2248" s="69" t="s">
        <v>28</v>
      </c>
      <c r="N2248" s="71">
        <v>0</v>
      </c>
      <c r="O2248" s="74">
        <v>51.49</v>
      </c>
      <c r="P2248" s="175">
        <f t="shared" si="40"/>
        <v>9018.3000000001139</v>
      </c>
    </row>
    <row r="2249" spans="1:16" ht="14.25" hidden="1" customHeight="1" outlineLevel="1">
      <c r="A2249" s="64" t="s">
        <v>122</v>
      </c>
      <c r="B2249" s="163" t="s">
        <v>1342</v>
      </c>
      <c r="C2249" s="174" t="s">
        <v>647</v>
      </c>
      <c r="D2249" s="68">
        <v>45826</v>
      </c>
      <c r="E2249" s="66">
        <f t="shared" si="37"/>
        <v>6</v>
      </c>
      <c r="F2249" s="66">
        <f t="shared" si="38"/>
        <v>2025</v>
      </c>
      <c r="G2249" s="67">
        <f t="shared" si="39"/>
        <v>45809</v>
      </c>
      <c r="H2249" s="26" t="s">
        <v>475</v>
      </c>
      <c r="I2249" s="66" t="s">
        <v>1473</v>
      </c>
      <c r="J2249" s="69"/>
      <c r="K2249" s="69"/>
      <c r="L2249" s="69" t="s">
        <v>666</v>
      </c>
      <c r="M2249" s="69" t="s">
        <v>28</v>
      </c>
      <c r="N2249" s="71">
        <v>0</v>
      </c>
      <c r="O2249" s="74">
        <v>1039.4000000000001</v>
      </c>
      <c r="P2249" s="175">
        <f t="shared" si="40"/>
        <v>7978.9000000001142</v>
      </c>
    </row>
    <row r="2250" spans="1:16" ht="14.25" hidden="1" customHeight="1" outlineLevel="1">
      <c r="A2250" s="64" t="s">
        <v>122</v>
      </c>
      <c r="B2250" s="163" t="s">
        <v>1342</v>
      </c>
      <c r="C2250" s="174" t="s">
        <v>647</v>
      </c>
      <c r="D2250" s="68">
        <v>45826</v>
      </c>
      <c r="E2250" s="66">
        <f t="shared" si="37"/>
        <v>6</v>
      </c>
      <c r="F2250" s="66">
        <f t="shared" si="38"/>
        <v>2025</v>
      </c>
      <c r="G2250" s="67">
        <f t="shared" si="39"/>
        <v>45809</v>
      </c>
      <c r="H2250" s="26" t="s">
        <v>475</v>
      </c>
      <c r="I2250" s="66" t="s">
        <v>1501</v>
      </c>
      <c r="J2250" s="69"/>
      <c r="K2250" s="69"/>
      <c r="L2250" s="69" t="s">
        <v>666</v>
      </c>
      <c r="M2250" s="69" t="s">
        <v>28</v>
      </c>
      <c r="N2250" s="71">
        <v>0</v>
      </c>
      <c r="O2250" s="74">
        <v>535.83000000000004</v>
      </c>
      <c r="P2250" s="175">
        <f t="shared" si="40"/>
        <v>7443.0700000001143</v>
      </c>
    </row>
    <row r="2251" spans="1:16" ht="14.25" hidden="1" customHeight="1" outlineLevel="1">
      <c r="A2251" s="64" t="s">
        <v>122</v>
      </c>
      <c r="B2251" s="163" t="s">
        <v>1342</v>
      </c>
      <c r="C2251" s="174" t="s">
        <v>647</v>
      </c>
      <c r="D2251" s="68">
        <v>45826</v>
      </c>
      <c r="E2251" s="66">
        <f t="shared" si="37"/>
        <v>6</v>
      </c>
      <c r="F2251" s="66">
        <f t="shared" si="38"/>
        <v>2025</v>
      </c>
      <c r="G2251" s="67">
        <f t="shared" si="39"/>
        <v>45809</v>
      </c>
      <c r="H2251" s="26" t="s">
        <v>362</v>
      </c>
      <c r="I2251" s="66" t="s">
        <v>213</v>
      </c>
      <c r="J2251" s="69"/>
      <c r="K2251" s="69"/>
      <c r="L2251" s="69" t="s">
        <v>666</v>
      </c>
      <c r="M2251" s="69" t="s">
        <v>28</v>
      </c>
      <c r="N2251" s="71">
        <v>0</v>
      </c>
      <c r="O2251" s="74">
        <v>508.36</v>
      </c>
      <c r="P2251" s="175">
        <f t="shared" si="40"/>
        <v>6934.7100000001146</v>
      </c>
    </row>
    <row r="2252" spans="1:16" ht="14.25" hidden="1" customHeight="1" outlineLevel="1">
      <c r="A2252" s="64" t="s">
        <v>122</v>
      </c>
      <c r="B2252" s="163" t="s">
        <v>1342</v>
      </c>
      <c r="C2252" s="174" t="s">
        <v>647</v>
      </c>
      <c r="D2252" s="68">
        <v>45826</v>
      </c>
      <c r="E2252" s="66">
        <f t="shared" si="37"/>
        <v>6</v>
      </c>
      <c r="F2252" s="66">
        <f t="shared" si="38"/>
        <v>2025</v>
      </c>
      <c r="G2252" s="67">
        <f t="shared" si="39"/>
        <v>45809</v>
      </c>
      <c r="H2252" s="26" t="s">
        <v>475</v>
      </c>
      <c r="I2252" s="66" t="s">
        <v>1473</v>
      </c>
      <c r="J2252" s="69"/>
      <c r="K2252" s="69"/>
      <c r="L2252" s="69" t="s">
        <v>666</v>
      </c>
      <c r="M2252" s="69" t="s">
        <v>28</v>
      </c>
      <c r="N2252" s="71">
        <v>0</v>
      </c>
      <c r="O2252" s="74">
        <v>411.6</v>
      </c>
      <c r="P2252" s="175">
        <f t="shared" si="40"/>
        <v>6523.1100000001143</v>
      </c>
    </row>
    <row r="2253" spans="1:16" ht="14.25" hidden="1" customHeight="1" outlineLevel="1">
      <c r="A2253" s="64" t="s">
        <v>122</v>
      </c>
      <c r="B2253" s="163" t="s">
        <v>1342</v>
      </c>
      <c r="C2253" s="174" t="s">
        <v>647</v>
      </c>
      <c r="D2253" s="68">
        <v>45826</v>
      </c>
      <c r="E2253" s="66">
        <f t="shared" si="37"/>
        <v>6</v>
      </c>
      <c r="F2253" s="66">
        <f t="shared" si="38"/>
        <v>2025</v>
      </c>
      <c r="G2253" s="67">
        <f t="shared" si="39"/>
        <v>45809</v>
      </c>
      <c r="H2253" s="26" t="s">
        <v>475</v>
      </c>
      <c r="I2253" s="66" t="s">
        <v>1473</v>
      </c>
      <c r="J2253" s="69"/>
      <c r="K2253" s="69"/>
      <c r="L2253" s="69" t="s">
        <v>666</v>
      </c>
      <c r="M2253" s="69" t="s">
        <v>28</v>
      </c>
      <c r="N2253" s="71">
        <v>0</v>
      </c>
      <c r="O2253" s="74">
        <v>302.60000000000002</v>
      </c>
      <c r="P2253" s="175">
        <f t="shared" si="40"/>
        <v>6220.5100000001139</v>
      </c>
    </row>
    <row r="2254" spans="1:16" ht="14.25" hidden="1" customHeight="1" outlineLevel="1">
      <c r="A2254" s="64" t="s">
        <v>122</v>
      </c>
      <c r="B2254" s="163" t="s">
        <v>1342</v>
      </c>
      <c r="C2254" s="174" t="s">
        <v>647</v>
      </c>
      <c r="D2254" s="68">
        <v>45826</v>
      </c>
      <c r="E2254" s="66">
        <f t="shared" si="37"/>
        <v>6</v>
      </c>
      <c r="F2254" s="66">
        <f t="shared" si="38"/>
        <v>2025</v>
      </c>
      <c r="G2254" s="67">
        <f t="shared" si="39"/>
        <v>45809</v>
      </c>
      <c r="H2254" s="26" t="s">
        <v>102</v>
      </c>
      <c r="I2254" s="66" t="s">
        <v>129</v>
      </c>
      <c r="J2254" s="69"/>
      <c r="K2254" s="69"/>
      <c r="L2254" s="69" t="s">
        <v>666</v>
      </c>
      <c r="M2254" s="69" t="s">
        <v>28</v>
      </c>
      <c r="N2254" s="71">
        <v>0</v>
      </c>
      <c r="O2254" s="74">
        <v>3.06</v>
      </c>
      <c r="P2254" s="175">
        <f t="shared" si="40"/>
        <v>6217.4500000001135</v>
      </c>
    </row>
    <row r="2255" spans="1:16" ht="14.25" hidden="1" customHeight="1" outlineLevel="1">
      <c r="A2255" s="64" t="s">
        <v>122</v>
      </c>
      <c r="B2255" s="163" t="s">
        <v>1342</v>
      </c>
      <c r="C2255" s="174" t="s">
        <v>647</v>
      </c>
      <c r="D2255" s="68">
        <v>45826</v>
      </c>
      <c r="E2255" s="66">
        <f t="shared" si="37"/>
        <v>6</v>
      </c>
      <c r="F2255" s="66">
        <f t="shared" si="38"/>
        <v>2025</v>
      </c>
      <c r="G2255" s="67">
        <f t="shared" si="39"/>
        <v>45809</v>
      </c>
      <c r="H2255" s="26" t="s">
        <v>63</v>
      </c>
      <c r="I2255" s="66" t="s">
        <v>135</v>
      </c>
      <c r="J2255" s="69"/>
      <c r="K2255" s="69"/>
      <c r="L2255" s="69" t="s">
        <v>666</v>
      </c>
      <c r="M2255" s="69" t="s">
        <v>28</v>
      </c>
      <c r="N2255" s="71">
        <v>0</v>
      </c>
      <c r="O2255" s="74">
        <v>340</v>
      </c>
      <c r="P2255" s="175">
        <f t="shared" si="40"/>
        <v>5877.4500000001135</v>
      </c>
    </row>
    <row r="2256" spans="1:16" ht="14.25" hidden="1" customHeight="1" outlineLevel="1">
      <c r="A2256" s="64" t="s">
        <v>122</v>
      </c>
      <c r="B2256" s="163" t="s">
        <v>1342</v>
      </c>
      <c r="C2256" s="174" t="s">
        <v>647</v>
      </c>
      <c r="D2256" s="68">
        <v>45826</v>
      </c>
      <c r="E2256" s="66">
        <f t="shared" si="37"/>
        <v>6</v>
      </c>
      <c r="F2256" s="66">
        <f t="shared" si="38"/>
        <v>2025</v>
      </c>
      <c r="G2256" s="67">
        <f t="shared" si="39"/>
        <v>45809</v>
      </c>
      <c r="H2256" s="26" t="s">
        <v>63</v>
      </c>
      <c r="I2256" s="66" t="s">
        <v>765</v>
      </c>
      <c r="J2256" s="69"/>
      <c r="K2256" s="69"/>
      <c r="L2256" s="69" t="s">
        <v>666</v>
      </c>
      <c r="M2256" s="69" t="s">
        <v>28</v>
      </c>
      <c r="N2256" s="71">
        <v>0</v>
      </c>
      <c r="O2256" s="74">
        <v>1355.03</v>
      </c>
      <c r="P2256" s="175">
        <f t="shared" si="40"/>
        <v>4522.4200000001138</v>
      </c>
    </row>
    <row r="2257" spans="1:16" ht="14.25" hidden="1" customHeight="1" outlineLevel="1">
      <c r="A2257" s="64" t="s">
        <v>122</v>
      </c>
      <c r="B2257" s="163" t="s">
        <v>1342</v>
      </c>
      <c r="C2257" s="174" t="s">
        <v>647</v>
      </c>
      <c r="D2257" s="68">
        <v>45831</v>
      </c>
      <c r="E2257" s="66">
        <f t="shared" si="37"/>
        <v>6</v>
      </c>
      <c r="F2257" s="66">
        <f t="shared" si="38"/>
        <v>2025</v>
      </c>
      <c r="G2257" s="67">
        <f t="shared" si="39"/>
        <v>45809</v>
      </c>
      <c r="H2257" s="26" t="s">
        <v>165</v>
      </c>
      <c r="I2257" s="66" t="s">
        <v>1360</v>
      </c>
      <c r="J2257" s="69"/>
      <c r="K2257" s="69"/>
      <c r="L2257" s="69" t="s">
        <v>664</v>
      </c>
      <c r="M2257" s="69" t="s">
        <v>604</v>
      </c>
      <c r="N2257" s="71">
        <v>14388.45</v>
      </c>
      <c r="O2257" s="74">
        <v>0</v>
      </c>
      <c r="P2257" s="175">
        <f t="shared" si="40"/>
        <v>18910.870000000115</v>
      </c>
    </row>
    <row r="2258" spans="1:16" ht="14.25" hidden="1" customHeight="1" outlineLevel="1">
      <c r="A2258" s="64" t="s">
        <v>122</v>
      </c>
      <c r="B2258" s="163" t="s">
        <v>1342</v>
      </c>
      <c r="C2258" s="174" t="s">
        <v>647</v>
      </c>
      <c r="D2258" s="68">
        <v>45831</v>
      </c>
      <c r="E2258" s="66">
        <f t="shared" si="37"/>
        <v>6</v>
      </c>
      <c r="F2258" s="66">
        <f t="shared" si="38"/>
        <v>2025</v>
      </c>
      <c r="G2258" s="67">
        <f t="shared" si="39"/>
        <v>45809</v>
      </c>
      <c r="H2258" s="26" t="s">
        <v>475</v>
      </c>
      <c r="I2258" s="66" t="s">
        <v>152</v>
      </c>
      <c r="J2258" s="69"/>
      <c r="K2258" s="69"/>
      <c r="L2258" s="69" t="s">
        <v>666</v>
      </c>
      <c r="M2258" s="69" t="s">
        <v>28</v>
      </c>
      <c r="N2258" s="71">
        <v>0</v>
      </c>
      <c r="O2258" s="74">
        <v>292.54000000000002</v>
      </c>
      <c r="P2258" s="175">
        <f t="shared" si="40"/>
        <v>18618.330000000115</v>
      </c>
    </row>
    <row r="2259" spans="1:16" ht="14.25" hidden="1" customHeight="1" outlineLevel="1">
      <c r="A2259" s="64" t="s">
        <v>122</v>
      </c>
      <c r="B2259" s="163" t="s">
        <v>1342</v>
      </c>
      <c r="C2259" s="174" t="s">
        <v>647</v>
      </c>
      <c r="D2259" s="68">
        <v>45831</v>
      </c>
      <c r="E2259" s="66">
        <f t="shared" si="37"/>
        <v>6</v>
      </c>
      <c r="F2259" s="66">
        <f t="shared" si="38"/>
        <v>2025</v>
      </c>
      <c r="G2259" s="67">
        <f t="shared" si="39"/>
        <v>45809</v>
      </c>
      <c r="H2259" s="26" t="s">
        <v>475</v>
      </c>
      <c r="I2259" s="66" t="s">
        <v>152</v>
      </c>
      <c r="J2259" s="69"/>
      <c r="K2259" s="69"/>
      <c r="L2259" s="69" t="s">
        <v>666</v>
      </c>
      <c r="M2259" s="69" t="s">
        <v>28</v>
      </c>
      <c r="N2259" s="71">
        <v>0</v>
      </c>
      <c r="O2259" s="74">
        <v>377.6</v>
      </c>
      <c r="P2259" s="175">
        <f t="shared" si="40"/>
        <v>18240.730000000116</v>
      </c>
    </row>
    <row r="2260" spans="1:16" ht="14.25" hidden="1" customHeight="1" outlineLevel="1">
      <c r="A2260" s="64" t="s">
        <v>122</v>
      </c>
      <c r="B2260" s="163" t="s">
        <v>1342</v>
      </c>
      <c r="C2260" s="174" t="s">
        <v>647</v>
      </c>
      <c r="D2260" s="68">
        <v>45831</v>
      </c>
      <c r="E2260" s="66">
        <f t="shared" si="37"/>
        <v>6</v>
      </c>
      <c r="F2260" s="66">
        <f t="shared" si="38"/>
        <v>2025</v>
      </c>
      <c r="G2260" s="67">
        <f t="shared" si="39"/>
        <v>45809</v>
      </c>
      <c r="H2260" s="26" t="s">
        <v>475</v>
      </c>
      <c r="I2260" s="66" t="s">
        <v>152</v>
      </c>
      <c r="J2260" s="69"/>
      <c r="K2260" s="69"/>
      <c r="L2260" s="69" t="s">
        <v>666</v>
      </c>
      <c r="M2260" s="69" t="s">
        <v>28</v>
      </c>
      <c r="N2260" s="71">
        <v>0</v>
      </c>
      <c r="O2260" s="74">
        <v>351.18</v>
      </c>
      <c r="P2260" s="175">
        <f t="shared" si="40"/>
        <v>17889.550000000116</v>
      </c>
    </row>
    <row r="2261" spans="1:16" ht="14.25" hidden="1" customHeight="1" outlineLevel="1">
      <c r="A2261" s="64" t="s">
        <v>122</v>
      </c>
      <c r="B2261" s="163" t="s">
        <v>1342</v>
      </c>
      <c r="C2261" s="174" t="s">
        <v>647</v>
      </c>
      <c r="D2261" s="68">
        <v>45831</v>
      </c>
      <c r="E2261" s="66">
        <f t="shared" si="37"/>
        <v>6</v>
      </c>
      <c r="F2261" s="66">
        <f t="shared" si="38"/>
        <v>2025</v>
      </c>
      <c r="G2261" s="67">
        <f t="shared" si="39"/>
        <v>45809</v>
      </c>
      <c r="H2261" s="26" t="s">
        <v>475</v>
      </c>
      <c r="I2261" s="66" t="s">
        <v>152</v>
      </c>
      <c r="J2261" s="69"/>
      <c r="K2261" s="69"/>
      <c r="L2261" s="69" t="s">
        <v>666</v>
      </c>
      <c r="M2261" s="69" t="s">
        <v>28</v>
      </c>
      <c r="N2261" s="71">
        <v>0</v>
      </c>
      <c r="O2261" s="74">
        <v>68.84</v>
      </c>
      <c r="P2261" s="175">
        <f t="shared" si="40"/>
        <v>17820.710000000116</v>
      </c>
    </row>
    <row r="2262" spans="1:16" ht="14.25" hidden="1" customHeight="1" outlineLevel="1">
      <c r="A2262" s="64" t="s">
        <v>122</v>
      </c>
      <c r="B2262" s="163" t="s">
        <v>1342</v>
      </c>
      <c r="C2262" s="174" t="s">
        <v>647</v>
      </c>
      <c r="D2262" s="68">
        <v>45831</v>
      </c>
      <c r="E2262" s="66">
        <f t="shared" si="37"/>
        <v>6</v>
      </c>
      <c r="F2262" s="66">
        <f t="shared" si="38"/>
        <v>2025</v>
      </c>
      <c r="G2262" s="67">
        <f t="shared" si="39"/>
        <v>45809</v>
      </c>
      <c r="H2262" s="26" t="s">
        <v>475</v>
      </c>
      <c r="I2262" s="66" t="s">
        <v>152</v>
      </c>
      <c r="J2262" s="69"/>
      <c r="K2262" s="69"/>
      <c r="L2262" s="69" t="s">
        <v>666</v>
      </c>
      <c r="M2262" s="69" t="s">
        <v>28</v>
      </c>
      <c r="N2262" s="71">
        <v>0</v>
      </c>
      <c r="O2262" s="74">
        <v>178.25</v>
      </c>
      <c r="P2262" s="175">
        <f t="shared" si="40"/>
        <v>17642.460000000116</v>
      </c>
    </row>
    <row r="2263" spans="1:16" ht="14.25" hidden="1" customHeight="1" outlineLevel="1">
      <c r="A2263" s="64" t="s">
        <v>122</v>
      </c>
      <c r="B2263" s="163" t="s">
        <v>1342</v>
      </c>
      <c r="C2263" s="174" t="s">
        <v>647</v>
      </c>
      <c r="D2263" s="68">
        <v>45831</v>
      </c>
      <c r="E2263" s="66">
        <f t="shared" si="37"/>
        <v>6</v>
      </c>
      <c r="F2263" s="66">
        <f t="shared" si="38"/>
        <v>2025</v>
      </c>
      <c r="G2263" s="67">
        <f t="shared" si="39"/>
        <v>45809</v>
      </c>
      <c r="H2263" s="26" t="s">
        <v>475</v>
      </c>
      <c r="I2263" s="66" t="s">
        <v>152</v>
      </c>
      <c r="J2263" s="69"/>
      <c r="K2263" s="69"/>
      <c r="L2263" s="69" t="s">
        <v>666</v>
      </c>
      <c r="M2263" s="69" t="s">
        <v>28</v>
      </c>
      <c r="N2263" s="71">
        <v>0</v>
      </c>
      <c r="O2263" s="74">
        <v>677.82</v>
      </c>
      <c r="P2263" s="175">
        <f t="shared" si="40"/>
        <v>16964.640000000116</v>
      </c>
    </row>
    <row r="2264" spans="1:16" ht="14.25" hidden="1" customHeight="1" outlineLevel="1">
      <c r="A2264" s="64" t="s">
        <v>122</v>
      </c>
      <c r="B2264" s="163" t="s">
        <v>1342</v>
      </c>
      <c r="C2264" s="174" t="s">
        <v>647</v>
      </c>
      <c r="D2264" s="68">
        <v>45831</v>
      </c>
      <c r="E2264" s="66">
        <f t="shared" si="37"/>
        <v>6</v>
      </c>
      <c r="F2264" s="66">
        <f t="shared" si="38"/>
        <v>2025</v>
      </c>
      <c r="G2264" s="67">
        <f t="shared" si="39"/>
        <v>45809</v>
      </c>
      <c r="H2264" s="26" t="s">
        <v>475</v>
      </c>
      <c r="I2264" s="66" t="s">
        <v>152</v>
      </c>
      <c r="J2264" s="69"/>
      <c r="K2264" s="69"/>
      <c r="L2264" s="69" t="s">
        <v>666</v>
      </c>
      <c r="M2264" s="69" t="s">
        <v>28</v>
      </c>
      <c r="N2264" s="71">
        <v>0</v>
      </c>
      <c r="O2264" s="74">
        <v>372.18</v>
      </c>
      <c r="P2264" s="175">
        <f t="shared" si="40"/>
        <v>16592.460000000116</v>
      </c>
    </row>
    <row r="2265" spans="1:16" ht="14.25" hidden="1" customHeight="1" outlineLevel="1">
      <c r="A2265" s="64" t="s">
        <v>122</v>
      </c>
      <c r="B2265" s="163" t="s">
        <v>1342</v>
      </c>
      <c r="C2265" s="174" t="s">
        <v>647</v>
      </c>
      <c r="D2265" s="68">
        <v>45831</v>
      </c>
      <c r="E2265" s="66">
        <f t="shared" si="37"/>
        <v>6</v>
      </c>
      <c r="F2265" s="66">
        <f t="shared" si="38"/>
        <v>2025</v>
      </c>
      <c r="G2265" s="67">
        <f t="shared" si="39"/>
        <v>45809</v>
      </c>
      <c r="H2265" s="26" t="s">
        <v>475</v>
      </c>
      <c r="I2265" s="66" t="s">
        <v>152</v>
      </c>
      <c r="J2265" s="69"/>
      <c r="K2265" s="69"/>
      <c r="L2265" s="69" t="s">
        <v>666</v>
      </c>
      <c r="M2265" s="69" t="s">
        <v>28</v>
      </c>
      <c r="N2265" s="71">
        <v>0</v>
      </c>
      <c r="O2265" s="74">
        <v>243.94</v>
      </c>
      <c r="P2265" s="175">
        <f t="shared" si="40"/>
        <v>16348.520000000115</v>
      </c>
    </row>
    <row r="2266" spans="1:16" ht="14.25" hidden="1" customHeight="1" outlineLevel="1">
      <c r="A2266" s="64" t="s">
        <v>122</v>
      </c>
      <c r="B2266" s="163" t="s">
        <v>1342</v>
      </c>
      <c r="C2266" s="174" t="s">
        <v>647</v>
      </c>
      <c r="D2266" s="68">
        <v>45831</v>
      </c>
      <c r="E2266" s="66">
        <f t="shared" si="37"/>
        <v>6</v>
      </c>
      <c r="F2266" s="66">
        <f t="shared" si="38"/>
        <v>2025</v>
      </c>
      <c r="G2266" s="67">
        <f t="shared" si="39"/>
        <v>45809</v>
      </c>
      <c r="H2266" s="26" t="s">
        <v>475</v>
      </c>
      <c r="I2266" s="66" t="s">
        <v>152</v>
      </c>
      <c r="J2266" s="69"/>
      <c r="K2266" s="69"/>
      <c r="L2266" s="69" t="s">
        <v>666</v>
      </c>
      <c r="M2266" s="69" t="s">
        <v>28</v>
      </c>
      <c r="N2266" s="71">
        <v>0</v>
      </c>
      <c r="O2266" s="74">
        <v>209.7</v>
      </c>
      <c r="P2266" s="175">
        <f t="shared" si="40"/>
        <v>16138.820000000114</v>
      </c>
    </row>
    <row r="2267" spans="1:16" ht="14.25" hidden="1" customHeight="1" outlineLevel="1">
      <c r="A2267" s="64" t="s">
        <v>122</v>
      </c>
      <c r="B2267" s="163" t="s">
        <v>1342</v>
      </c>
      <c r="C2267" s="174" t="s">
        <v>647</v>
      </c>
      <c r="D2267" s="68">
        <v>45831</v>
      </c>
      <c r="E2267" s="66">
        <f t="shared" si="37"/>
        <v>6</v>
      </c>
      <c r="F2267" s="66">
        <f t="shared" si="38"/>
        <v>2025</v>
      </c>
      <c r="G2267" s="67">
        <f t="shared" si="39"/>
        <v>45809</v>
      </c>
      <c r="H2267" s="26" t="s">
        <v>102</v>
      </c>
      <c r="I2267" s="66" t="s">
        <v>129</v>
      </c>
      <c r="J2267" s="69"/>
      <c r="K2267" s="69"/>
      <c r="L2267" s="69" t="s">
        <v>666</v>
      </c>
      <c r="M2267" s="69" t="s">
        <v>28</v>
      </c>
      <c r="N2267" s="71">
        <v>0</v>
      </c>
      <c r="O2267" s="74">
        <v>9.8000000000000007</v>
      </c>
      <c r="P2267" s="175">
        <f t="shared" si="40"/>
        <v>16129.020000000115</v>
      </c>
    </row>
    <row r="2268" spans="1:16" ht="14.25" hidden="1" customHeight="1" outlineLevel="1">
      <c r="A2268" s="64" t="s">
        <v>122</v>
      </c>
      <c r="B2268" s="163" t="s">
        <v>1342</v>
      </c>
      <c r="C2268" s="174" t="s">
        <v>647</v>
      </c>
      <c r="D2268" s="68">
        <v>45831</v>
      </c>
      <c r="E2268" s="66">
        <f t="shared" si="37"/>
        <v>6</v>
      </c>
      <c r="F2268" s="66">
        <f t="shared" si="38"/>
        <v>2025</v>
      </c>
      <c r="G2268" s="67">
        <f t="shared" si="39"/>
        <v>45809</v>
      </c>
      <c r="H2268" s="26" t="s">
        <v>40</v>
      </c>
      <c r="I2268" s="66" t="s">
        <v>135</v>
      </c>
      <c r="J2268" s="69"/>
      <c r="K2268" s="69"/>
      <c r="L2268" s="69" t="s">
        <v>666</v>
      </c>
      <c r="M2268" s="69" t="s">
        <v>28</v>
      </c>
      <c r="N2268" s="71">
        <v>0</v>
      </c>
      <c r="O2268" s="74">
        <v>7027.12</v>
      </c>
      <c r="P2268" s="175">
        <f t="shared" si="40"/>
        <v>9101.9000000001142</v>
      </c>
    </row>
    <row r="2269" spans="1:16" ht="14.25" hidden="1" customHeight="1" outlineLevel="1">
      <c r="A2269" s="64" t="s">
        <v>122</v>
      </c>
      <c r="B2269" s="163" t="s">
        <v>1342</v>
      </c>
      <c r="C2269" s="174" t="s">
        <v>647</v>
      </c>
      <c r="D2269" s="68">
        <v>45831</v>
      </c>
      <c r="E2269" s="66">
        <f t="shared" si="37"/>
        <v>6</v>
      </c>
      <c r="F2269" s="66">
        <f t="shared" si="38"/>
        <v>2025</v>
      </c>
      <c r="G2269" s="67">
        <f t="shared" si="39"/>
        <v>45809</v>
      </c>
      <c r="H2269" s="26" t="s">
        <v>37</v>
      </c>
      <c r="I2269" s="66" t="s">
        <v>135</v>
      </c>
      <c r="J2269" s="69"/>
      <c r="K2269" s="69"/>
      <c r="L2269" s="69" t="s">
        <v>666</v>
      </c>
      <c r="M2269" s="69" t="s">
        <v>28</v>
      </c>
      <c r="N2269" s="71">
        <v>0</v>
      </c>
      <c r="O2269" s="74">
        <v>4528.1000000000004</v>
      </c>
      <c r="P2269" s="175">
        <f t="shared" si="40"/>
        <v>4573.8000000001139</v>
      </c>
    </row>
    <row r="2270" spans="1:16" ht="14.25" hidden="1" customHeight="1" outlineLevel="1">
      <c r="A2270" s="64" t="s">
        <v>122</v>
      </c>
      <c r="B2270" s="163" t="s">
        <v>1342</v>
      </c>
      <c r="C2270" s="174" t="s">
        <v>647</v>
      </c>
      <c r="D2270" s="68">
        <v>45831</v>
      </c>
      <c r="E2270" s="66">
        <f t="shared" si="37"/>
        <v>6</v>
      </c>
      <c r="F2270" s="66">
        <f t="shared" si="38"/>
        <v>2025</v>
      </c>
      <c r="G2270" s="67">
        <f t="shared" si="39"/>
        <v>45809</v>
      </c>
      <c r="H2270" s="26" t="s">
        <v>63</v>
      </c>
      <c r="I2270" s="66" t="s">
        <v>1502</v>
      </c>
      <c r="J2270" s="69"/>
      <c r="K2270" s="69"/>
      <c r="L2270" s="69" t="s">
        <v>666</v>
      </c>
      <c r="M2270" s="69" t="s">
        <v>28</v>
      </c>
      <c r="N2270" s="71">
        <v>0</v>
      </c>
      <c r="O2270" s="74">
        <v>51.38</v>
      </c>
      <c r="P2270" s="175">
        <f t="shared" si="40"/>
        <v>4522.4200000001138</v>
      </c>
    </row>
    <row r="2271" spans="1:16" ht="14.25" hidden="1" customHeight="1" outlineLevel="1">
      <c r="A2271" s="64" t="s">
        <v>122</v>
      </c>
      <c r="B2271" s="163" t="s">
        <v>1342</v>
      </c>
      <c r="C2271" s="174" t="s">
        <v>647</v>
      </c>
      <c r="D2271" s="68">
        <v>45832</v>
      </c>
      <c r="E2271" s="66">
        <f t="shared" si="37"/>
        <v>6</v>
      </c>
      <c r="F2271" s="66">
        <f t="shared" si="38"/>
        <v>2025</v>
      </c>
      <c r="G2271" s="67">
        <f t="shared" si="39"/>
        <v>45809</v>
      </c>
      <c r="H2271" s="26" t="s">
        <v>165</v>
      </c>
      <c r="I2271" s="66" t="s">
        <v>1360</v>
      </c>
      <c r="J2271" s="69"/>
      <c r="K2271" s="69"/>
      <c r="L2271" s="69" t="s">
        <v>664</v>
      </c>
      <c r="M2271" s="69" t="s">
        <v>604</v>
      </c>
      <c r="N2271" s="71">
        <v>2011.79</v>
      </c>
      <c r="O2271" s="74">
        <v>0</v>
      </c>
      <c r="P2271" s="175">
        <f t="shared" si="40"/>
        <v>6534.2100000001137</v>
      </c>
    </row>
    <row r="2272" spans="1:16" ht="14.25" hidden="1" customHeight="1" outlineLevel="1">
      <c r="A2272" s="64" t="s">
        <v>122</v>
      </c>
      <c r="B2272" s="163" t="s">
        <v>1342</v>
      </c>
      <c r="C2272" s="174" t="s">
        <v>647</v>
      </c>
      <c r="D2272" s="68">
        <v>45832</v>
      </c>
      <c r="E2272" s="66">
        <f t="shared" si="37"/>
        <v>6</v>
      </c>
      <c r="F2272" s="66">
        <f t="shared" si="38"/>
        <v>2025</v>
      </c>
      <c r="G2272" s="67">
        <f t="shared" si="39"/>
        <v>45809</v>
      </c>
      <c r="H2272" s="26" t="s">
        <v>475</v>
      </c>
      <c r="I2272" s="66" t="s">
        <v>152</v>
      </c>
      <c r="J2272" s="69"/>
      <c r="K2272" s="69"/>
      <c r="L2272" s="69" t="s">
        <v>666</v>
      </c>
      <c r="M2272" s="69" t="s">
        <v>28</v>
      </c>
      <c r="N2272" s="71">
        <v>0</v>
      </c>
      <c r="O2272" s="74">
        <v>131.4</v>
      </c>
      <c r="P2272" s="175">
        <f t="shared" si="40"/>
        <v>6402.8100000001141</v>
      </c>
    </row>
    <row r="2273" spans="1:16" ht="14.25" hidden="1" customHeight="1" outlineLevel="1">
      <c r="A2273" s="64" t="s">
        <v>122</v>
      </c>
      <c r="B2273" s="163" t="s">
        <v>1342</v>
      </c>
      <c r="C2273" s="174" t="s">
        <v>647</v>
      </c>
      <c r="D2273" s="68">
        <v>45832</v>
      </c>
      <c r="E2273" s="66">
        <f t="shared" si="37"/>
        <v>6</v>
      </c>
      <c r="F2273" s="66">
        <f t="shared" si="38"/>
        <v>2025</v>
      </c>
      <c r="G2273" s="67">
        <f t="shared" si="39"/>
        <v>45809</v>
      </c>
      <c r="H2273" s="26" t="s">
        <v>475</v>
      </c>
      <c r="I2273" s="66" t="s">
        <v>152</v>
      </c>
      <c r="J2273" s="69"/>
      <c r="K2273" s="69"/>
      <c r="L2273" s="69" t="s">
        <v>666</v>
      </c>
      <c r="M2273" s="69" t="s">
        <v>28</v>
      </c>
      <c r="N2273" s="71">
        <v>0</v>
      </c>
      <c r="O2273" s="74">
        <v>314.74</v>
      </c>
      <c r="P2273" s="175">
        <f t="shared" si="40"/>
        <v>6088.0700000001143</v>
      </c>
    </row>
    <row r="2274" spans="1:16" ht="14.25" hidden="1" customHeight="1" outlineLevel="1">
      <c r="A2274" s="64" t="s">
        <v>122</v>
      </c>
      <c r="B2274" s="163" t="s">
        <v>1342</v>
      </c>
      <c r="C2274" s="174" t="s">
        <v>647</v>
      </c>
      <c r="D2274" s="68">
        <v>45832</v>
      </c>
      <c r="E2274" s="66">
        <f t="shared" si="37"/>
        <v>6</v>
      </c>
      <c r="F2274" s="66">
        <f t="shared" si="38"/>
        <v>2025</v>
      </c>
      <c r="G2274" s="67">
        <f t="shared" si="39"/>
        <v>45809</v>
      </c>
      <c r="H2274" s="26" t="s">
        <v>475</v>
      </c>
      <c r="I2274" s="66" t="s">
        <v>152</v>
      </c>
      <c r="J2274" s="69"/>
      <c r="K2274" s="69"/>
      <c r="L2274" s="69" t="s">
        <v>666</v>
      </c>
      <c r="M2274" s="69" t="s">
        <v>28</v>
      </c>
      <c r="N2274" s="71">
        <v>0</v>
      </c>
      <c r="O2274" s="74">
        <v>323.5</v>
      </c>
      <c r="P2274" s="175">
        <f t="shared" si="40"/>
        <v>5764.5700000001143</v>
      </c>
    </row>
    <row r="2275" spans="1:16" ht="14.25" hidden="1" customHeight="1" outlineLevel="1">
      <c r="A2275" s="64" t="s">
        <v>122</v>
      </c>
      <c r="B2275" s="163" t="s">
        <v>1342</v>
      </c>
      <c r="C2275" s="174" t="s">
        <v>647</v>
      </c>
      <c r="D2275" s="68">
        <v>45832</v>
      </c>
      <c r="E2275" s="66">
        <f t="shared" si="37"/>
        <v>6</v>
      </c>
      <c r="F2275" s="66">
        <f t="shared" si="38"/>
        <v>2025</v>
      </c>
      <c r="G2275" s="67">
        <f t="shared" si="39"/>
        <v>45809</v>
      </c>
      <c r="H2275" s="26" t="s">
        <v>475</v>
      </c>
      <c r="I2275" s="66" t="s">
        <v>152</v>
      </c>
      <c r="J2275" s="69"/>
      <c r="K2275" s="69"/>
      <c r="L2275" s="69" t="s">
        <v>666</v>
      </c>
      <c r="M2275" s="69" t="s">
        <v>28</v>
      </c>
      <c r="N2275" s="71">
        <v>0</v>
      </c>
      <c r="O2275" s="74">
        <v>195.92</v>
      </c>
      <c r="P2275" s="175">
        <f t="shared" si="40"/>
        <v>5568.6500000001142</v>
      </c>
    </row>
    <row r="2276" spans="1:16" ht="14.25" hidden="1" customHeight="1" outlineLevel="1">
      <c r="A2276" s="64" t="s">
        <v>122</v>
      </c>
      <c r="B2276" s="163" t="s">
        <v>1342</v>
      </c>
      <c r="C2276" s="174" t="s">
        <v>647</v>
      </c>
      <c r="D2276" s="68">
        <v>45832</v>
      </c>
      <c r="E2276" s="66">
        <f t="shared" si="37"/>
        <v>6</v>
      </c>
      <c r="F2276" s="66">
        <f t="shared" si="38"/>
        <v>2025</v>
      </c>
      <c r="G2276" s="67">
        <f t="shared" si="39"/>
        <v>45809</v>
      </c>
      <c r="H2276" s="26" t="s">
        <v>475</v>
      </c>
      <c r="I2276" s="66" t="s">
        <v>152</v>
      </c>
      <c r="J2276" s="69"/>
      <c r="K2276" s="69"/>
      <c r="L2276" s="69" t="s">
        <v>666</v>
      </c>
      <c r="M2276" s="69" t="s">
        <v>28</v>
      </c>
      <c r="N2276" s="71">
        <v>0</v>
      </c>
      <c r="O2276" s="74">
        <v>459.6</v>
      </c>
      <c r="P2276" s="175">
        <f t="shared" si="40"/>
        <v>5109.0500000001139</v>
      </c>
    </row>
    <row r="2277" spans="1:16" ht="14.25" hidden="1" customHeight="1" outlineLevel="1">
      <c r="A2277" s="64" t="s">
        <v>122</v>
      </c>
      <c r="B2277" s="163" t="s">
        <v>1342</v>
      </c>
      <c r="C2277" s="174" t="s">
        <v>647</v>
      </c>
      <c r="D2277" s="68">
        <v>45832</v>
      </c>
      <c r="E2277" s="66">
        <f t="shared" si="37"/>
        <v>6</v>
      </c>
      <c r="F2277" s="66">
        <f t="shared" si="38"/>
        <v>2025</v>
      </c>
      <c r="G2277" s="67">
        <f t="shared" si="39"/>
        <v>45809</v>
      </c>
      <c r="H2277" s="26" t="s">
        <v>475</v>
      </c>
      <c r="I2277" s="66" t="s">
        <v>152</v>
      </c>
      <c r="J2277" s="69"/>
      <c r="K2277" s="69"/>
      <c r="L2277" s="69" t="s">
        <v>666</v>
      </c>
      <c r="M2277" s="69" t="s">
        <v>28</v>
      </c>
      <c r="N2277" s="71">
        <v>0</v>
      </c>
      <c r="O2277" s="74">
        <v>106.5</v>
      </c>
      <c r="P2277" s="175">
        <f t="shared" si="40"/>
        <v>5002.5500000001139</v>
      </c>
    </row>
    <row r="2278" spans="1:16" ht="14.25" hidden="1" customHeight="1" outlineLevel="1">
      <c r="A2278" s="64" t="s">
        <v>122</v>
      </c>
      <c r="B2278" s="163" t="s">
        <v>1342</v>
      </c>
      <c r="C2278" s="174" t="s">
        <v>647</v>
      </c>
      <c r="D2278" s="68">
        <v>45832</v>
      </c>
      <c r="E2278" s="66">
        <f t="shared" si="37"/>
        <v>6</v>
      </c>
      <c r="F2278" s="66">
        <f t="shared" si="38"/>
        <v>2025</v>
      </c>
      <c r="G2278" s="67">
        <f t="shared" si="39"/>
        <v>45809</v>
      </c>
      <c r="H2278" s="26" t="s">
        <v>63</v>
      </c>
      <c r="I2278" s="66" t="s">
        <v>1503</v>
      </c>
      <c r="J2278" s="69"/>
      <c r="K2278" s="69"/>
      <c r="L2278" s="69" t="s">
        <v>666</v>
      </c>
      <c r="M2278" s="69" t="s">
        <v>28</v>
      </c>
      <c r="N2278" s="71">
        <v>0</v>
      </c>
      <c r="O2278" s="74">
        <v>480.13</v>
      </c>
      <c r="P2278" s="175">
        <f t="shared" si="40"/>
        <v>4522.4200000001138</v>
      </c>
    </row>
    <row r="2279" spans="1:16" ht="14.25" hidden="1" customHeight="1" outlineLevel="1">
      <c r="A2279" s="64" t="s">
        <v>122</v>
      </c>
      <c r="B2279" s="163" t="s">
        <v>1342</v>
      </c>
      <c r="C2279" s="174" t="s">
        <v>647</v>
      </c>
      <c r="D2279" s="68">
        <v>45833</v>
      </c>
      <c r="E2279" s="66">
        <f t="shared" si="37"/>
        <v>6</v>
      </c>
      <c r="F2279" s="66">
        <f t="shared" si="38"/>
        <v>2025</v>
      </c>
      <c r="G2279" s="67">
        <f t="shared" si="39"/>
        <v>45809</v>
      </c>
      <c r="H2279" s="26" t="s">
        <v>165</v>
      </c>
      <c r="I2279" s="66" t="s">
        <v>1360</v>
      </c>
      <c r="J2279" s="69"/>
      <c r="K2279" s="69"/>
      <c r="L2279" s="69" t="s">
        <v>664</v>
      </c>
      <c r="M2279" s="69" t="s">
        <v>604</v>
      </c>
      <c r="N2279" s="71">
        <v>46837.16</v>
      </c>
      <c r="O2279" s="74">
        <v>0</v>
      </c>
      <c r="P2279" s="175">
        <f t="shared" si="40"/>
        <v>51359.580000000118</v>
      </c>
    </row>
    <row r="2280" spans="1:16" ht="14.25" hidden="1" customHeight="1" outlineLevel="1">
      <c r="A2280" s="64" t="s">
        <v>122</v>
      </c>
      <c r="B2280" s="163" t="s">
        <v>1342</v>
      </c>
      <c r="C2280" s="174" t="s">
        <v>647</v>
      </c>
      <c r="D2280" s="68">
        <v>45833</v>
      </c>
      <c r="E2280" s="66">
        <f t="shared" si="37"/>
        <v>6</v>
      </c>
      <c r="F2280" s="66">
        <f t="shared" si="38"/>
        <v>2025</v>
      </c>
      <c r="G2280" s="67">
        <f t="shared" si="39"/>
        <v>45809</v>
      </c>
      <c r="H2280" s="26" t="s">
        <v>475</v>
      </c>
      <c r="I2280" s="66" t="s">
        <v>1504</v>
      </c>
      <c r="J2280" s="69"/>
      <c r="K2280" s="69"/>
      <c r="L2280" s="69" t="s">
        <v>666</v>
      </c>
      <c r="M2280" s="69" t="s">
        <v>28</v>
      </c>
      <c r="N2280" s="71">
        <v>0</v>
      </c>
      <c r="O2280" s="74">
        <v>798.93</v>
      </c>
      <c r="P2280" s="175">
        <f t="shared" si="40"/>
        <v>50560.650000000118</v>
      </c>
    </row>
    <row r="2281" spans="1:16" ht="14.25" hidden="1" customHeight="1" outlineLevel="1">
      <c r="A2281" s="64" t="s">
        <v>122</v>
      </c>
      <c r="B2281" s="163" t="s">
        <v>1342</v>
      </c>
      <c r="C2281" s="174" t="s">
        <v>647</v>
      </c>
      <c r="D2281" s="68">
        <v>45833</v>
      </c>
      <c r="E2281" s="66">
        <f t="shared" si="37"/>
        <v>6</v>
      </c>
      <c r="F2281" s="66">
        <f t="shared" si="38"/>
        <v>2025</v>
      </c>
      <c r="G2281" s="67">
        <f t="shared" si="39"/>
        <v>45809</v>
      </c>
      <c r="H2281" s="26" t="s">
        <v>281</v>
      </c>
      <c r="I2281" s="66" t="s">
        <v>962</v>
      </c>
      <c r="J2281" s="69"/>
      <c r="K2281" s="69"/>
      <c r="L2281" s="69" t="s">
        <v>666</v>
      </c>
      <c r="M2281" s="69" t="s">
        <v>28</v>
      </c>
      <c r="N2281" s="71">
        <v>0</v>
      </c>
      <c r="O2281" s="74">
        <v>1406.44</v>
      </c>
      <c r="P2281" s="175">
        <f t="shared" si="40"/>
        <v>49154.210000000116</v>
      </c>
    </row>
    <row r="2282" spans="1:16" ht="14.25" hidden="1" customHeight="1" outlineLevel="1">
      <c r="A2282" s="64" t="s">
        <v>122</v>
      </c>
      <c r="B2282" s="163" t="s">
        <v>1342</v>
      </c>
      <c r="C2282" s="174" t="s">
        <v>647</v>
      </c>
      <c r="D2282" s="68">
        <v>45833</v>
      </c>
      <c r="E2282" s="66">
        <f t="shared" si="37"/>
        <v>6</v>
      </c>
      <c r="F2282" s="66">
        <f t="shared" si="38"/>
        <v>2025</v>
      </c>
      <c r="G2282" s="67">
        <f t="shared" si="39"/>
        <v>45809</v>
      </c>
      <c r="H2282" s="26" t="s">
        <v>281</v>
      </c>
      <c r="I2282" s="66" t="s">
        <v>353</v>
      </c>
      <c r="J2282" s="69"/>
      <c r="K2282" s="69"/>
      <c r="L2282" s="69" t="s">
        <v>666</v>
      </c>
      <c r="M2282" s="69" t="s">
        <v>28</v>
      </c>
      <c r="N2282" s="71">
        <v>0</v>
      </c>
      <c r="O2282" s="74">
        <v>392.08</v>
      </c>
      <c r="P2282" s="175">
        <f t="shared" si="40"/>
        <v>48762.130000000114</v>
      </c>
    </row>
    <row r="2283" spans="1:16" ht="14.25" hidden="1" customHeight="1" outlineLevel="1">
      <c r="A2283" s="64" t="s">
        <v>122</v>
      </c>
      <c r="B2283" s="163" t="s">
        <v>1342</v>
      </c>
      <c r="C2283" s="174" t="s">
        <v>647</v>
      </c>
      <c r="D2283" s="68">
        <v>45833</v>
      </c>
      <c r="E2283" s="66">
        <f t="shared" si="37"/>
        <v>6</v>
      </c>
      <c r="F2283" s="66">
        <f t="shared" si="38"/>
        <v>2025</v>
      </c>
      <c r="G2283" s="67">
        <f t="shared" si="39"/>
        <v>45809</v>
      </c>
      <c r="H2283" s="26" t="s">
        <v>281</v>
      </c>
      <c r="I2283" s="66" t="s">
        <v>353</v>
      </c>
      <c r="J2283" s="69"/>
      <c r="K2283" s="69"/>
      <c r="L2283" s="69" t="s">
        <v>666</v>
      </c>
      <c r="M2283" s="69" t="s">
        <v>28</v>
      </c>
      <c r="N2283" s="71">
        <v>0</v>
      </c>
      <c r="O2283" s="74">
        <v>392.08</v>
      </c>
      <c r="P2283" s="175">
        <f t="shared" si="40"/>
        <v>48370.050000000112</v>
      </c>
    </row>
    <row r="2284" spans="1:16" ht="14.25" hidden="1" customHeight="1" outlineLevel="1">
      <c r="A2284" s="64" t="s">
        <v>122</v>
      </c>
      <c r="B2284" s="163" t="s">
        <v>1342</v>
      </c>
      <c r="C2284" s="174" t="s">
        <v>647</v>
      </c>
      <c r="D2284" s="68">
        <v>45833</v>
      </c>
      <c r="E2284" s="66">
        <f t="shared" si="37"/>
        <v>6</v>
      </c>
      <c r="F2284" s="66">
        <f t="shared" si="38"/>
        <v>2025</v>
      </c>
      <c r="G2284" s="67">
        <f t="shared" si="39"/>
        <v>45809</v>
      </c>
      <c r="H2284" s="26" t="s">
        <v>102</v>
      </c>
      <c r="I2284" s="66" t="s">
        <v>129</v>
      </c>
      <c r="J2284" s="69"/>
      <c r="K2284" s="69"/>
      <c r="L2284" s="69" t="s">
        <v>666</v>
      </c>
      <c r="M2284" s="69" t="s">
        <v>28</v>
      </c>
      <c r="N2284" s="71">
        <v>0</v>
      </c>
      <c r="O2284" s="74">
        <v>1.75</v>
      </c>
      <c r="P2284" s="175">
        <f t="shared" si="40"/>
        <v>48368.300000000112</v>
      </c>
    </row>
    <row r="2285" spans="1:16" ht="14.25" hidden="1" customHeight="1" outlineLevel="1">
      <c r="A2285" s="64" t="s">
        <v>122</v>
      </c>
      <c r="B2285" s="163" t="s">
        <v>1342</v>
      </c>
      <c r="C2285" s="174" t="s">
        <v>647</v>
      </c>
      <c r="D2285" s="68">
        <v>45833</v>
      </c>
      <c r="E2285" s="66">
        <f t="shared" si="37"/>
        <v>6</v>
      </c>
      <c r="F2285" s="66">
        <f t="shared" si="38"/>
        <v>2025</v>
      </c>
      <c r="G2285" s="67">
        <f t="shared" si="39"/>
        <v>45809</v>
      </c>
      <c r="H2285" s="26" t="s">
        <v>63</v>
      </c>
      <c r="I2285" s="66" t="s">
        <v>765</v>
      </c>
      <c r="J2285" s="69"/>
      <c r="K2285" s="69"/>
      <c r="L2285" s="69" t="s">
        <v>666</v>
      </c>
      <c r="M2285" s="69" t="s">
        <v>28</v>
      </c>
      <c r="N2285" s="71">
        <v>0</v>
      </c>
      <c r="O2285" s="74">
        <v>9031.85</v>
      </c>
      <c r="P2285" s="175">
        <f t="shared" si="40"/>
        <v>39336.450000000114</v>
      </c>
    </row>
    <row r="2286" spans="1:16" ht="14.25" hidden="1" customHeight="1" outlineLevel="1">
      <c r="A2286" s="64" t="s">
        <v>122</v>
      </c>
      <c r="B2286" s="163" t="s">
        <v>1342</v>
      </c>
      <c r="C2286" s="174" t="s">
        <v>647</v>
      </c>
      <c r="D2286" s="68">
        <v>45833</v>
      </c>
      <c r="E2286" s="66">
        <f t="shared" si="37"/>
        <v>6</v>
      </c>
      <c r="F2286" s="66">
        <f t="shared" si="38"/>
        <v>2025</v>
      </c>
      <c r="G2286" s="67">
        <f t="shared" si="39"/>
        <v>45809</v>
      </c>
      <c r="H2286" s="26" t="s">
        <v>63</v>
      </c>
      <c r="I2286" s="66" t="s">
        <v>765</v>
      </c>
      <c r="J2286" s="69"/>
      <c r="K2286" s="69"/>
      <c r="L2286" s="69" t="s">
        <v>666</v>
      </c>
      <c r="M2286" s="69" t="s">
        <v>28</v>
      </c>
      <c r="N2286" s="71">
        <v>0</v>
      </c>
      <c r="O2286" s="74">
        <v>17419.79</v>
      </c>
      <c r="P2286" s="175">
        <f t="shared" si="40"/>
        <v>21916.660000000113</v>
      </c>
    </row>
    <row r="2287" spans="1:16" ht="14.25" hidden="1" customHeight="1" outlineLevel="1">
      <c r="A2287" s="64" t="s">
        <v>122</v>
      </c>
      <c r="B2287" s="163" t="s">
        <v>1342</v>
      </c>
      <c r="C2287" s="174" t="s">
        <v>647</v>
      </c>
      <c r="D2287" s="68">
        <v>45833</v>
      </c>
      <c r="E2287" s="66">
        <f t="shared" si="37"/>
        <v>6</v>
      </c>
      <c r="F2287" s="66">
        <f t="shared" si="38"/>
        <v>2025</v>
      </c>
      <c r="G2287" s="67">
        <f t="shared" si="39"/>
        <v>45809</v>
      </c>
      <c r="H2287" s="26" t="s">
        <v>475</v>
      </c>
      <c r="I2287" s="66" t="s">
        <v>765</v>
      </c>
      <c r="J2287" s="69"/>
      <c r="K2287" s="69"/>
      <c r="L2287" s="69" t="s">
        <v>666</v>
      </c>
      <c r="M2287" s="69" t="s">
        <v>28</v>
      </c>
      <c r="N2287" s="71">
        <v>0</v>
      </c>
      <c r="O2287" s="74">
        <v>6389.59</v>
      </c>
      <c r="P2287" s="175">
        <f t="shared" si="40"/>
        <v>15527.070000000112</v>
      </c>
    </row>
    <row r="2288" spans="1:16" ht="14.25" hidden="1" customHeight="1" outlineLevel="1">
      <c r="A2288" s="64" t="s">
        <v>122</v>
      </c>
      <c r="B2288" s="163" t="s">
        <v>1342</v>
      </c>
      <c r="C2288" s="174" t="s">
        <v>647</v>
      </c>
      <c r="D2288" s="68">
        <v>45833</v>
      </c>
      <c r="E2288" s="66">
        <f t="shared" si="37"/>
        <v>6</v>
      </c>
      <c r="F2288" s="66">
        <f t="shared" si="38"/>
        <v>2025</v>
      </c>
      <c r="G2288" s="67">
        <f t="shared" si="39"/>
        <v>45809</v>
      </c>
      <c r="H2288" s="26" t="s">
        <v>475</v>
      </c>
      <c r="I2288" s="66" t="s">
        <v>765</v>
      </c>
      <c r="J2288" s="69"/>
      <c r="K2288" s="69"/>
      <c r="L2288" s="69" t="s">
        <v>666</v>
      </c>
      <c r="M2288" s="69" t="s">
        <v>28</v>
      </c>
      <c r="N2288" s="71">
        <v>0</v>
      </c>
      <c r="O2288" s="74">
        <v>4302.97</v>
      </c>
      <c r="P2288" s="175">
        <f t="shared" si="40"/>
        <v>11224.100000000111</v>
      </c>
    </row>
    <row r="2289" spans="1:16" ht="14.25" hidden="1" customHeight="1" outlineLevel="1">
      <c r="A2289" s="64" t="s">
        <v>122</v>
      </c>
      <c r="B2289" s="163" t="s">
        <v>1342</v>
      </c>
      <c r="C2289" s="174" t="s">
        <v>647</v>
      </c>
      <c r="D2289" s="68">
        <v>45833</v>
      </c>
      <c r="E2289" s="66">
        <f t="shared" si="37"/>
        <v>6</v>
      </c>
      <c r="F2289" s="66">
        <f t="shared" si="38"/>
        <v>2025</v>
      </c>
      <c r="G2289" s="67">
        <f t="shared" si="39"/>
        <v>45809</v>
      </c>
      <c r="H2289" s="26" t="s">
        <v>475</v>
      </c>
      <c r="I2289" s="66" t="s">
        <v>765</v>
      </c>
      <c r="J2289" s="69"/>
      <c r="K2289" s="69"/>
      <c r="L2289" s="69" t="s">
        <v>666</v>
      </c>
      <c r="M2289" s="69" t="s">
        <v>28</v>
      </c>
      <c r="N2289" s="71">
        <v>0</v>
      </c>
      <c r="O2289" s="74">
        <v>1631.2</v>
      </c>
      <c r="P2289" s="175">
        <f t="shared" si="40"/>
        <v>9592.9000000001106</v>
      </c>
    </row>
    <row r="2290" spans="1:16" ht="14.25" hidden="1" customHeight="1" outlineLevel="1">
      <c r="A2290" s="64" t="s">
        <v>122</v>
      </c>
      <c r="B2290" s="163" t="s">
        <v>1342</v>
      </c>
      <c r="C2290" s="174" t="s">
        <v>647</v>
      </c>
      <c r="D2290" s="68">
        <v>45833</v>
      </c>
      <c r="E2290" s="66">
        <f t="shared" si="37"/>
        <v>6</v>
      </c>
      <c r="F2290" s="66">
        <f t="shared" si="38"/>
        <v>2025</v>
      </c>
      <c r="G2290" s="67">
        <f t="shared" si="39"/>
        <v>45809</v>
      </c>
      <c r="H2290" s="26" t="s">
        <v>475</v>
      </c>
      <c r="I2290" s="66" t="s">
        <v>765</v>
      </c>
      <c r="J2290" s="69"/>
      <c r="K2290" s="69"/>
      <c r="L2290" s="69" t="s">
        <v>666</v>
      </c>
      <c r="M2290" s="69" t="s">
        <v>28</v>
      </c>
      <c r="N2290" s="71">
        <v>0</v>
      </c>
      <c r="O2290" s="74">
        <v>5070.4799999999996</v>
      </c>
      <c r="P2290" s="175">
        <f t="shared" si="40"/>
        <v>4522.420000000111</v>
      </c>
    </row>
    <row r="2291" spans="1:16" ht="14.25" hidden="1" customHeight="1" outlineLevel="1">
      <c r="A2291" s="64" t="s">
        <v>122</v>
      </c>
      <c r="B2291" s="163" t="s">
        <v>1342</v>
      </c>
      <c r="C2291" s="174" t="s">
        <v>647</v>
      </c>
      <c r="D2291" s="68">
        <v>45834</v>
      </c>
      <c r="E2291" s="66">
        <f t="shared" si="37"/>
        <v>6</v>
      </c>
      <c r="F2291" s="66">
        <f t="shared" si="38"/>
        <v>2025</v>
      </c>
      <c r="G2291" s="67">
        <f t="shared" si="39"/>
        <v>45809</v>
      </c>
      <c r="H2291" s="26" t="s">
        <v>165</v>
      </c>
      <c r="I2291" s="66" t="s">
        <v>1360</v>
      </c>
      <c r="J2291" s="69"/>
      <c r="K2291" s="69"/>
      <c r="L2291" s="69" t="s">
        <v>664</v>
      </c>
      <c r="M2291" s="69" t="s">
        <v>604</v>
      </c>
      <c r="N2291" s="71">
        <v>12757.93</v>
      </c>
      <c r="O2291" s="74">
        <v>0</v>
      </c>
      <c r="P2291" s="175">
        <f t="shared" si="40"/>
        <v>17280.350000000111</v>
      </c>
    </row>
    <row r="2292" spans="1:16" ht="14.25" hidden="1" customHeight="1" outlineLevel="1">
      <c r="A2292" s="64" t="s">
        <v>122</v>
      </c>
      <c r="B2292" s="163" t="s">
        <v>1342</v>
      </c>
      <c r="C2292" s="174" t="s">
        <v>647</v>
      </c>
      <c r="D2292" s="68">
        <v>45834</v>
      </c>
      <c r="E2292" s="66">
        <f t="shared" si="37"/>
        <v>6</v>
      </c>
      <c r="F2292" s="66">
        <f t="shared" si="38"/>
        <v>2025</v>
      </c>
      <c r="G2292" s="67">
        <f t="shared" si="39"/>
        <v>45809</v>
      </c>
      <c r="H2292" s="26" t="s">
        <v>161</v>
      </c>
      <c r="I2292" s="66" t="s">
        <v>135</v>
      </c>
      <c r="J2292" s="69"/>
      <c r="K2292" s="69"/>
      <c r="L2292" s="69" t="s">
        <v>664</v>
      </c>
      <c r="M2292" s="69" t="s">
        <v>28</v>
      </c>
      <c r="N2292" s="71">
        <v>0</v>
      </c>
      <c r="O2292" s="74">
        <v>12757.93</v>
      </c>
      <c r="P2292" s="175">
        <f t="shared" si="40"/>
        <v>4522.420000000111</v>
      </c>
    </row>
    <row r="2293" spans="1:16" ht="14.25" hidden="1" customHeight="1" outlineLevel="1">
      <c r="A2293" s="64" t="s">
        <v>122</v>
      </c>
      <c r="B2293" s="163" t="s">
        <v>1342</v>
      </c>
      <c r="C2293" s="174" t="s">
        <v>647</v>
      </c>
      <c r="D2293" s="68">
        <v>45835</v>
      </c>
      <c r="E2293" s="66">
        <f t="shared" si="37"/>
        <v>6</v>
      </c>
      <c r="F2293" s="66">
        <f t="shared" si="38"/>
        <v>2025</v>
      </c>
      <c r="G2293" s="67">
        <f t="shared" si="39"/>
        <v>45809</v>
      </c>
      <c r="H2293" s="26" t="s">
        <v>165</v>
      </c>
      <c r="I2293" s="66" t="s">
        <v>1360</v>
      </c>
      <c r="J2293" s="69"/>
      <c r="K2293" s="69"/>
      <c r="L2293" s="69" t="s">
        <v>664</v>
      </c>
      <c r="M2293" s="69" t="s">
        <v>604</v>
      </c>
      <c r="N2293" s="71">
        <v>51372.08</v>
      </c>
      <c r="O2293" s="74">
        <v>0</v>
      </c>
      <c r="P2293" s="175">
        <f t="shared" si="40"/>
        <v>55894.500000000116</v>
      </c>
    </row>
    <row r="2294" spans="1:16" ht="14.25" hidden="1" customHeight="1" outlineLevel="1">
      <c r="A2294" s="64" t="s">
        <v>122</v>
      </c>
      <c r="B2294" s="163" t="s">
        <v>1342</v>
      </c>
      <c r="C2294" s="174" t="s">
        <v>647</v>
      </c>
      <c r="D2294" s="68">
        <v>45835</v>
      </c>
      <c r="E2294" s="66">
        <f t="shared" si="37"/>
        <v>6</v>
      </c>
      <c r="F2294" s="66">
        <f t="shared" si="38"/>
        <v>2025</v>
      </c>
      <c r="G2294" s="67">
        <f t="shared" si="39"/>
        <v>45809</v>
      </c>
      <c r="H2294" s="26" t="s">
        <v>475</v>
      </c>
      <c r="I2294" s="66" t="s">
        <v>1505</v>
      </c>
      <c r="J2294" s="69"/>
      <c r="K2294" s="69"/>
      <c r="L2294" s="69" t="s">
        <v>666</v>
      </c>
      <c r="M2294" s="69" t="s">
        <v>28</v>
      </c>
      <c r="N2294" s="71">
        <v>0</v>
      </c>
      <c r="O2294" s="74">
        <v>1181.0899999999999</v>
      </c>
      <c r="P2294" s="175">
        <f t="shared" si="40"/>
        <v>54713.41000000012</v>
      </c>
    </row>
    <row r="2295" spans="1:16" ht="14.25" hidden="1" customHeight="1" outlineLevel="1">
      <c r="A2295" s="64" t="s">
        <v>122</v>
      </c>
      <c r="B2295" s="163" t="s">
        <v>1342</v>
      </c>
      <c r="C2295" s="174" t="s">
        <v>647</v>
      </c>
      <c r="D2295" s="68">
        <v>45835</v>
      </c>
      <c r="E2295" s="66">
        <f t="shared" si="37"/>
        <v>6</v>
      </c>
      <c r="F2295" s="66">
        <f t="shared" si="38"/>
        <v>2025</v>
      </c>
      <c r="G2295" s="67">
        <f t="shared" si="39"/>
        <v>45809</v>
      </c>
      <c r="H2295" s="26" t="s">
        <v>102</v>
      </c>
      <c r="I2295" s="66" t="s">
        <v>129</v>
      </c>
      <c r="J2295" s="69"/>
      <c r="K2295" s="69"/>
      <c r="L2295" s="69" t="s">
        <v>666</v>
      </c>
      <c r="M2295" s="69" t="s">
        <v>28</v>
      </c>
      <c r="N2295" s="71">
        <v>0</v>
      </c>
      <c r="O2295" s="74">
        <v>9.8000000000000007</v>
      </c>
      <c r="P2295" s="175">
        <f t="shared" si="40"/>
        <v>54703.610000000117</v>
      </c>
    </row>
    <row r="2296" spans="1:16" ht="14.25" hidden="1" customHeight="1" outlineLevel="1">
      <c r="A2296" s="64" t="s">
        <v>122</v>
      </c>
      <c r="B2296" s="163" t="s">
        <v>1342</v>
      </c>
      <c r="C2296" s="174" t="s">
        <v>647</v>
      </c>
      <c r="D2296" s="68">
        <v>45835</v>
      </c>
      <c r="E2296" s="66">
        <f t="shared" si="37"/>
        <v>6</v>
      </c>
      <c r="F2296" s="66">
        <f t="shared" si="38"/>
        <v>2025</v>
      </c>
      <c r="G2296" s="67">
        <f t="shared" si="39"/>
        <v>45809</v>
      </c>
      <c r="H2296" s="26" t="s">
        <v>102</v>
      </c>
      <c r="I2296" s="66" t="s">
        <v>129</v>
      </c>
      <c r="J2296" s="69"/>
      <c r="K2296" s="69"/>
      <c r="L2296" s="69" t="s">
        <v>666</v>
      </c>
      <c r="M2296" s="69" t="s">
        <v>28</v>
      </c>
      <c r="N2296" s="71">
        <v>0</v>
      </c>
      <c r="O2296" s="74">
        <v>9.8000000000000007</v>
      </c>
      <c r="P2296" s="175">
        <f t="shared" si="40"/>
        <v>54693.810000000114</v>
      </c>
    </row>
    <row r="2297" spans="1:16" ht="14.25" hidden="1" customHeight="1" outlineLevel="1">
      <c r="A2297" s="64" t="s">
        <v>122</v>
      </c>
      <c r="B2297" s="163" t="s">
        <v>1342</v>
      </c>
      <c r="C2297" s="174" t="s">
        <v>647</v>
      </c>
      <c r="D2297" s="68">
        <v>45835</v>
      </c>
      <c r="E2297" s="66">
        <f t="shared" si="37"/>
        <v>6</v>
      </c>
      <c r="F2297" s="66">
        <f t="shared" si="38"/>
        <v>2025</v>
      </c>
      <c r="G2297" s="67">
        <f t="shared" si="39"/>
        <v>45809</v>
      </c>
      <c r="H2297" s="26" t="s">
        <v>102</v>
      </c>
      <c r="I2297" s="66" t="s">
        <v>129</v>
      </c>
      <c r="J2297" s="69"/>
      <c r="K2297" s="69"/>
      <c r="L2297" s="69" t="s">
        <v>666</v>
      </c>
      <c r="M2297" s="69" t="s">
        <v>28</v>
      </c>
      <c r="N2297" s="71">
        <v>0</v>
      </c>
      <c r="O2297" s="74">
        <v>9.8000000000000007</v>
      </c>
      <c r="P2297" s="175">
        <f t="shared" si="40"/>
        <v>54684.010000000111</v>
      </c>
    </row>
    <row r="2298" spans="1:16" ht="14.25" hidden="1" customHeight="1" outlineLevel="1">
      <c r="A2298" s="64" t="s">
        <v>122</v>
      </c>
      <c r="B2298" s="163" t="s">
        <v>1342</v>
      </c>
      <c r="C2298" s="174" t="s">
        <v>647</v>
      </c>
      <c r="D2298" s="68">
        <v>45835</v>
      </c>
      <c r="E2298" s="66">
        <f t="shared" si="37"/>
        <v>6</v>
      </c>
      <c r="F2298" s="66">
        <f t="shared" si="38"/>
        <v>2025</v>
      </c>
      <c r="G2298" s="67">
        <f t="shared" si="39"/>
        <v>45809</v>
      </c>
      <c r="H2298" s="26" t="s">
        <v>102</v>
      </c>
      <c r="I2298" s="66" t="s">
        <v>129</v>
      </c>
      <c r="J2298" s="69"/>
      <c r="K2298" s="69"/>
      <c r="L2298" s="69" t="s">
        <v>666</v>
      </c>
      <c r="M2298" s="69" t="s">
        <v>28</v>
      </c>
      <c r="N2298" s="71">
        <v>0</v>
      </c>
      <c r="O2298" s="74">
        <v>9.8000000000000007</v>
      </c>
      <c r="P2298" s="175">
        <f t="shared" si="40"/>
        <v>54674.210000000108</v>
      </c>
    </row>
    <row r="2299" spans="1:16" ht="14.25" hidden="1" customHeight="1" outlineLevel="1">
      <c r="A2299" s="64" t="s">
        <v>122</v>
      </c>
      <c r="B2299" s="163" t="s">
        <v>1342</v>
      </c>
      <c r="C2299" s="174" t="s">
        <v>647</v>
      </c>
      <c r="D2299" s="68">
        <v>45835</v>
      </c>
      <c r="E2299" s="66">
        <f t="shared" si="37"/>
        <v>6</v>
      </c>
      <c r="F2299" s="66">
        <f t="shared" si="38"/>
        <v>2025</v>
      </c>
      <c r="G2299" s="67">
        <f t="shared" si="39"/>
        <v>45809</v>
      </c>
      <c r="H2299" s="26" t="s">
        <v>102</v>
      </c>
      <c r="I2299" s="66" t="s">
        <v>129</v>
      </c>
      <c r="J2299" s="69"/>
      <c r="K2299" s="69"/>
      <c r="L2299" s="69" t="s">
        <v>666</v>
      </c>
      <c r="M2299" s="69" t="s">
        <v>28</v>
      </c>
      <c r="N2299" s="71">
        <v>0</v>
      </c>
      <c r="O2299" s="74">
        <v>9.8000000000000007</v>
      </c>
      <c r="P2299" s="175">
        <f t="shared" si="40"/>
        <v>54664.410000000105</v>
      </c>
    </row>
    <row r="2300" spans="1:16" ht="14.25" hidden="1" customHeight="1" outlineLevel="1">
      <c r="A2300" s="64" t="s">
        <v>122</v>
      </c>
      <c r="B2300" s="163" t="s">
        <v>1342</v>
      </c>
      <c r="C2300" s="174" t="s">
        <v>647</v>
      </c>
      <c r="D2300" s="68">
        <v>45835</v>
      </c>
      <c r="E2300" s="66">
        <f t="shared" si="37"/>
        <v>6</v>
      </c>
      <c r="F2300" s="66">
        <f t="shared" si="38"/>
        <v>2025</v>
      </c>
      <c r="G2300" s="67">
        <f t="shared" si="39"/>
        <v>45809</v>
      </c>
      <c r="H2300" s="26" t="s">
        <v>102</v>
      </c>
      <c r="I2300" s="66" t="s">
        <v>129</v>
      </c>
      <c r="J2300" s="69"/>
      <c r="K2300" s="69"/>
      <c r="L2300" s="69" t="s">
        <v>666</v>
      </c>
      <c r="M2300" s="69" t="s">
        <v>28</v>
      </c>
      <c r="N2300" s="71">
        <v>0</v>
      </c>
      <c r="O2300" s="74">
        <v>9.8000000000000007</v>
      </c>
      <c r="P2300" s="175">
        <f t="shared" si="40"/>
        <v>54654.610000000102</v>
      </c>
    </row>
    <row r="2301" spans="1:16" ht="14.25" hidden="1" customHeight="1" outlineLevel="1">
      <c r="A2301" s="64" t="s">
        <v>122</v>
      </c>
      <c r="B2301" s="163" t="s">
        <v>1342</v>
      </c>
      <c r="C2301" s="174" t="s">
        <v>647</v>
      </c>
      <c r="D2301" s="68">
        <v>45835</v>
      </c>
      <c r="E2301" s="66">
        <f t="shared" si="37"/>
        <v>6</v>
      </c>
      <c r="F2301" s="66">
        <f t="shared" si="38"/>
        <v>2025</v>
      </c>
      <c r="G2301" s="67">
        <f t="shared" si="39"/>
        <v>45809</v>
      </c>
      <c r="H2301" s="26" t="s">
        <v>43</v>
      </c>
      <c r="I2301" s="66" t="s">
        <v>255</v>
      </c>
      <c r="J2301" s="69"/>
      <c r="K2301" s="69"/>
      <c r="L2301" s="69" t="s">
        <v>666</v>
      </c>
      <c r="M2301" s="69" t="s">
        <v>28</v>
      </c>
      <c r="N2301" s="71">
        <v>0</v>
      </c>
      <c r="O2301" s="74">
        <v>3212.26</v>
      </c>
      <c r="P2301" s="175">
        <f t="shared" si="40"/>
        <v>51442.3500000001</v>
      </c>
    </row>
    <row r="2302" spans="1:16" ht="14.25" hidden="1" customHeight="1" outlineLevel="1">
      <c r="A2302" s="64" t="s">
        <v>122</v>
      </c>
      <c r="B2302" s="163" t="s">
        <v>1342</v>
      </c>
      <c r="C2302" s="174" t="s">
        <v>647</v>
      </c>
      <c r="D2302" s="68">
        <v>45835</v>
      </c>
      <c r="E2302" s="66">
        <f t="shared" si="37"/>
        <v>6</v>
      </c>
      <c r="F2302" s="66">
        <f t="shared" si="38"/>
        <v>2025</v>
      </c>
      <c r="G2302" s="67">
        <f t="shared" si="39"/>
        <v>45809</v>
      </c>
      <c r="H2302" s="26" t="s">
        <v>43</v>
      </c>
      <c r="I2302" s="66" t="s">
        <v>256</v>
      </c>
      <c r="J2302" s="69"/>
      <c r="K2302" s="69"/>
      <c r="L2302" s="69" t="s">
        <v>666</v>
      </c>
      <c r="M2302" s="69" t="s">
        <v>28</v>
      </c>
      <c r="N2302" s="71">
        <v>0</v>
      </c>
      <c r="O2302" s="74">
        <v>3226.62</v>
      </c>
      <c r="P2302" s="175">
        <f t="shared" si="40"/>
        <v>48215.730000000098</v>
      </c>
    </row>
    <row r="2303" spans="1:16" ht="14.25" hidden="1" customHeight="1" outlineLevel="1">
      <c r="A2303" s="64" t="s">
        <v>122</v>
      </c>
      <c r="B2303" s="163" t="s">
        <v>1342</v>
      </c>
      <c r="C2303" s="174" t="s">
        <v>647</v>
      </c>
      <c r="D2303" s="68">
        <v>45835</v>
      </c>
      <c r="E2303" s="66">
        <f t="shared" si="37"/>
        <v>6</v>
      </c>
      <c r="F2303" s="66">
        <f t="shared" si="38"/>
        <v>2025</v>
      </c>
      <c r="G2303" s="67">
        <f t="shared" si="39"/>
        <v>45809</v>
      </c>
      <c r="H2303" s="26" t="s">
        <v>43</v>
      </c>
      <c r="I2303" s="66" t="s">
        <v>257</v>
      </c>
      <c r="J2303" s="69"/>
      <c r="K2303" s="69"/>
      <c r="L2303" s="69" t="s">
        <v>666</v>
      </c>
      <c r="M2303" s="69" t="s">
        <v>28</v>
      </c>
      <c r="N2303" s="71">
        <v>0</v>
      </c>
      <c r="O2303" s="74">
        <v>1529.7</v>
      </c>
      <c r="P2303" s="175">
        <f t="shared" si="40"/>
        <v>46686.030000000101</v>
      </c>
    </row>
    <row r="2304" spans="1:16" ht="14.25" hidden="1" customHeight="1" outlineLevel="1">
      <c r="A2304" s="64" t="s">
        <v>122</v>
      </c>
      <c r="B2304" s="163" t="s">
        <v>1342</v>
      </c>
      <c r="C2304" s="174" t="s">
        <v>647</v>
      </c>
      <c r="D2304" s="68">
        <v>45835</v>
      </c>
      <c r="E2304" s="66">
        <f t="shared" si="37"/>
        <v>6</v>
      </c>
      <c r="F2304" s="66">
        <f t="shared" si="38"/>
        <v>2025</v>
      </c>
      <c r="G2304" s="67">
        <f t="shared" si="39"/>
        <v>45809</v>
      </c>
      <c r="H2304" s="26" t="s">
        <v>43</v>
      </c>
      <c r="I2304" s="66" t="s">
        <v>1351</v>
      </c>
      <c r="J2304" s="69"/>
      <c r="K2304" s="69"/>
      <c r="L2304" s="69" t="s">
        <v>666</v>
      </c>
      <c r="M2304" s="69" t="s">
        <v>28</v>
      </c>
      <c r="N2304" s="71">
        <v>0</v>
      </c>
      <c r="O2304" s="74">
        <v>4977.42</v>
      </c>
      <c r="P2304" s="175">
        <f t="shared" si="40"/>
        <v>41708.610000000102</v>
      </c>
    </row>
    <row r="2305" spans="1:16" ht="14.25" hidden="1" customHeight="1" outlineLevel="1">
      <c r="A2305" s="64" t="s">
        <v>122</v>
      </c>
      <c r="B2305" s="163" t="s">
        <v>1342</v>
      </c>
      <c r="C2305" s="174" t="s">
        <v>647</v>
      </c>
      <c r="D2305" s="68">
        <v>45835</v>
      </c>
      <c r="E2305" s="66">
        <f t="shared" si="37"/>
        <v>6</v>
      </c>
      <c r="F2305" s="66">
        <f t="shared" si="38"/>
        <v>2025</v>
      </c>
      <c r="G2305" s="67">
        <f t="shared" si="39"/>
        <v>45809</v>
      </c>
      <c r="H2305" s="26" t="s">
        <v>43</v>
      </c>
      <c r="I2305" s="66" t="s">
        <v>1353</v>
      </c>
      <c r="J2305" s="69"/>
      <c r="K2305" s="69"/>
      <c r="L2305" s="69" t="s">
        <v>666</v>
      </c>
      <c r="M2305" s="69" t="s">
        <v>28</v>
      </c>
      <c r="N2305" s="71">
        <v>0</v>
      </c>
      <c r="O2305" s="74">
        <v>1819.21</v>
      </c>
      <c r="P2305" s="175">
        <f t="shared" si="40"/>
        <v>39889.400000000103</v>
      </c>
    </row>
    <row r="2306" spans="1:16" ht="14.25" hidden="1" customHeight="1" outlineLevel="1">
      <c r="A2306" s="64" t="s">
        <v>122</v>
      </c>
      <c r="B2306" s="163" t="s">
        <v>1342</v>
      </c>
      <c r="C2306" s="174" t="s">
        <v>647</v>
      </c>
      <c r="D2306" s="68">
        <v>45835</v>
      </c>
      <c r="E2306" s="66">
        <f t="shared" si="37"/>
        <v>6</v>
      </c>
      <c r="F2306" s="66">
        <f t="shared" si="38"/>
        <v>2025</v>
      </c>
      <c r="G2306" s="67">
        <f t="shared" si="39"/>
        <v>45809</v>
      </c>
      <c r="H2306" s="26" t="s">
        <v>43</v>
      </c>
      <c r="I2306" s="66" t="s">
        <v>259</v>
      </c>
      <c r="J2306" s="69"/>
      <c r="K2306" s="69"/>
      <c r="L2306" s="69" t="s">
        <v>666</v>
      </c>
      <c r="M2306" s="69" t="s">
        <v>28</v>
      </c>
      <c r="N2306" s="71">
        <v>0</v>
      </c>
      <c r="O2306" s="74">
        <v>2712.1</v>
      </c>
      <c r="P2306" s="175">
        <f t="shared" si="40"/>
        <v>37177.300000000105</v>
      </c>
    </row>
    <row r="2307" spans="1:16" ht="14.25" hidden="1" customHeight="1" outlineLevel="1">
      <c r="A2307" s="64" t="s">
        <v>122</v>
      </c>
      <c r="B2307" s="163" t="s">
        <v>1342</v>
      </c>
      <c r="C2307" s="174" t="s">
        <v>647</v>
      </c>
      <c r="D2307" s="68">
        <v>45835</v>
      </c>
      <c r="E2307" s="66">
        <f t="shared" si="37"/>
        <v>6</v>
      </c>
      <c r="F2307" s="66">
        <f t="shared" si="38"/>
        <v>2025</v>
      </c>
      <c r="G2307" s="67">
        <f t="shared" si="39"/>
        <v>45809</v>
      </c>
      <c r="H2307" s="26" t="s">
        <v>43</v>
      </c>
      <c r="I2307" s="66" t="s">
        <v>260</v>
      </c>
      <c r="J2307" s="69"/>
      <c r="K2307" s="69"/>
      <c r="L2307" s="69" t="s">
        <v>666</v>
      </c>
      <c r="M2307" s="69" t="s">
        <v>28</v>
      </c>
      <c r="N2307" s="71">
        <v>0</v>
      </c>
      <c r="O2307" s="74">
        <v>3466.7</v>
      </c>
      <c r="P2307" s="175">
        <f t="shared" si="40"/>
        <v>33710.600000000108</v>
      </c>
    </row>
    <row r="2308" spans="1:16" ht="14.25" hidden="1" customHeight="1" outlineLevel="1">
      <c r="A2308" s="64" t="s">
        <v>122</v>
      </c>
      <c r="B2308" s="163" t="s">
        <v>1342</v>
      </c>
      <c r="C2308" s="174" t="s">
        <v>647</v>
      </c>
      <c r="D2308" s="68">
        <v>45835</v>
      </c>
      <c r="E2308" s="66">
        <f t="shared" si="37"/>
        <v>6</v>
      </c>
      <c r="F2308" s="66">
        <f t="shared" si="38"/>
        <v>2025</v>
      </c>
      <c r="G2308" s="67">
        <f t="shared" si="39"/>
        <v>45809</v>
      </c>
      <c r="H2308" s="26" t="s">
        <v>43</v>
      </c>
      <c r="I2308" s="66" t="s">
        <v>1354</v>
      </c>
      <c r="J2308" s="69"/>
      <c r="K2308" s="69"/>
      <c r="L2308" s="69" t="s">
        <v>666</v>
      </c>
      <c r="M2308" s="69" t="s">
        <v>28</v>
      </c>
      <c r="N2308" s="71">
        <v>0</v>
      </c>
      <c r="O2308" s="74">
        <v>3275.49</v>
      </c>
      <c r="P2308" s="175">
        <f t="shared" si="40"/>
        <v>30435.11000000011</v>
      </c>
    </row>
    <row r="2309" spans="1:16" ht="14.25" hidden="1" customHeight="1" outlineLevel="1">
      <c r="A2309" s="64" t="s">
        <v>122</v>
      </c>
      <c r="B2309" s="163" t="s">
        <v>1342</v>
      </c>
      <c r="C2309" s="174" t="s">
        <v>647</v>
      </c>
      <c r="D2309" s="68">
        <v>45835</v>
      </c>
      <c r="E2309" s="66">
        <f t="shared" si="37"/>
        <v>6</v>
      </c>
      <c r="F2309" s="66">
        <f t="shared" si="38"/>
        <v>2025</v>
      </c>
      <c r="G2309" s="67">
        <f t="shared" si="39"/>
        <v>45809</v>
      </c>
      <c r="H2309" s="26" t="s">
        <v>43</v>
      </c>
      <c r="I2309" s="66" t="s">
        <v>261</v>
      </c>
      <c r="J2309" s="69"/>
      <c r="K2309" s="69"/>
      <c r="L2309" s="69" t="s">
        <v>666</v>
      </c>
      <c r="M2309" s="69" t="s">
        <v>28</v>
      </c>
      <c r="N2309" s="71">
        <v>0</v>
      </c>
      <c r="O2309" s="74">
        <v>1831.25</v>
      </c>
      <c r="P2309" s="175">
        <f t="shared" si="40"/>
        <v>28603.86000000011</v>
      </c>
    </row>
    <row r="2310" spans="1:16" ht="14.25" hidden="1" customHeight="1" outlineLevel="1">
      <c r="A2310" s="64" t="s">
        <v>122</v>
      </c>
      <c r="B2310" s="163" t="s">
        <v>1342</v>
      </c>
      <c r="C2310" s="174" t="s">
        <v>647</v>
      </c>
      <c r="D2310" s="68">
        <v>45835</v>
      </c>
      <c r="E2310" s="66">
        <f t="shared" si="37"/>
        <v>6</v>
      </c>
      <c r="F2310" s="66">
        <f t="shared" si="38"/>
        <v>2025</v>
      </c>
      <c r="G2310" s="67">
        <f t="shared" si="39"/>
        <v>45809</v>
      </c>
      <c r="H2310" s="26" t="s">
        <v>43</v>
      </c>
      <c r="I2310" s="66" t="s">
        <v>262</v>
      </c>
      <c r="J2310" s="69"/>
      <c r="K2310" s="69"/>
      <c r="L2310" s="69" t="s">
        <v>666</v>
      </c>
      <c r="M2310" s="69" t="s">
        <v>28</v>
      </c>
      <c r="N2310" s="71">
        <v>0</v>
      </c>
      <c r="O2310" s="74">
        <v>2997.68</v>
      </c>
      <c r="P2310" s="175">
        <f t="shared" si="40"/>
        <v>25606.180000000109</v>
      </c>
    </row>
    <row r="2311" spans="1:16" ht="14.25" hidden="1" customHeight="1" outlineLevel="1">
      <c r="A2311" s="64" t="s">
        <v>122</v>
      </c>
      <c r="B2311" s="163" t="s">
        <v>1342</v>
      </c>
      <c r="C2311" s="174" t="s">
        <v>647</v>
      </c>
      <c r="D2311" s="68">
        <v>45835</v>
      </c>
      <c r="E2311" s="66">
        <f t="shared" si="37"/>
        <v>6</v>
      </c>
      <c r="F2311" s="66">
        <f t="shared" si="38"/>
        <v>2025</v>
      </c>
      <c r="G2311" s="67">
        <f t="shared" si="39"/>
        <v>45809</v>
      </c>
      <c r="H2311" s="26" t="s">
        <v>43</v>
      </c>
      <c r="I2311" s="66" t="s">
        <v>263</v>
      </c>
      <c r="J2311" s="69"/>
      <c r="K2311" s="69"/>
      <c r="L2311" s="69" t="s">
        <v>666</v>
      </c>
      <c r="M2311" s="69" t="s">
        <v>28</v>
      </c>
      <c r="N2311" s="71">
        <v>0</v>
      </c>
      <c r="O2311" s="74">
        <v>1638.03</v>
      </c>
      <c r="P2311" s="175">
        <f t="shared" si="40"/>
        <v>23968.150000000111</v>
      </c>
    </row>
    <row r="2312" spans="1:16" ht="14.25" hidden="1" customHeight="1" outlineLevel="1">
      <c r="A2312" s="64" t="s">
        <v>122</v>
      </c>
      <c r="B2312" s="163" t="s">
        <v>1342</v>
      </c>
      <c r="C2312" s="174" t="s">
        <v>647</v>
      </c>
      <c r="D2312" s="68">
        <v>45835</v>
      </c>
      <c r="E2312" s="66">
        <f t="shared" si="37"/>
        <v>6</v>
      </c>
      <c r="F2312" s="66">
        <f t="shared" si="38"/>
        <v>2025</v>
      </c>
      <c r="G2312" s="67">
        <f t="shared" si="39"/>
        <v>45809</v>
      </c>
      <c r="H2312" s="26" t="s">
        <v>43</v>
      </c>
      <c r="I2312" s="66" t="s">
        <v>264</v>
      </c>
      <c r="J2312" s="69"/>
      <c r="K2312" s="69"/>
      <c r="L2312" s="69" t="s">
        <v>666</v>
      </c>
      <c r="M2312" s="69" t="s">
        <v>28</v>
      </c>
      <c r="N2312" s="71">
        <v>0</v>
      </c>
      <c r="O2312" s="74">
        <v>1633.27</v>
      </c>
      <c r="P2312" s="175">
        <f t="shared" si="40"/>
        <v>22334.88000000011</v>
      </c>
    </row>
    <row r="2313" spans="1:16" ht="14.25" hidden="1" customHeight="1" outlineLevel="1">
      <c r="A2313" s="64" t="s">
        <v>122</v>
      </c>
      <c r="B2313" s="163" t="s">
        <v>1342</v>
      </c>
      <c r="C2313" s="174" t="s">
        <v>647</v>
      </c>
      <c r="D2313" s="68">
        <v>45835</v>
      </c>
      <c r="E2313" s="66">
        <f t="shared" si="37"/>
        <v>6</v>
      </c>
      <c r="F2313" s="66">
        <f t="shared" si="38"/>
        <v>2025</v>
      </c>
      <c r="G2313" s="67">
        <f t="shared" si="39"/>
        <v>45809</v>
      </c>
      <c r="H2313" s="26" t="s">
        <v>43</v>
      </c>
      <c r="I2313" s="66" t="s">
        <v>265</v>
      </c>
      <c r="J2313" s="69"/>
      <c r="K2313" s="69"/>
      <c r="L2313" s="69" t="s">
        <v>666</v>
      </c>
      <c r="M2313" s="69" t="s">
        <v>28</v>
      </c>
      <c r="N2313" s="71">
        <v>0</v>
      </c>
      <c r="O2313" s="74">
        <v>2411.52</v>
      </c>
      <c r="P2313" s="175">
        <f t="shared" si="40"/>
        <v>19923.36000000011</v>
      </c>
    </row>
    <row r="2314" spans="1:16" ht="14.25" hidden="1" customHeight="1" outlineLevel="1">
      <c r="A2314" s="64" t="s">
        <v>122</v>
      </c>
      <c r="B2314" s="163" t="s">
        <v>1342</v>
      </c>
      <c r="C2314" s="174" t="s">
        <v>647</v>
      </c>
      <c r="D2314" s="68">
        <v>45835</v>
      </c>
      <c r="E2314" s="66">
        <f t="shared" si="37"/>
        <v>6</v>
      </c>
      <c r="F2314" s="66">
        <f t="shared" si="38"/>
        <v>2025</v>
      </c>
      <c r="G2314" s="67">
        <f t="shared" si="39"/>
        <v>45809</v>
      </c>
      <c r="H2314" s="26" t="s">
        <v>43</v>
      </c>
      <c r="I2314" s="66" t="s">
        <v>266</v>
      </c>
      <c r="J2314" s="69"/>
      <c r="K2314" s="69"/>
      <c r="L2314" s="69" t="s">
        <v>666</v>
      </c>
      <c r="M2314" s="69" t="s">
        <v>28</v>
      </c>
      <c r="N2314" s="71">
        <v>0</v>
      </c>
      <c r="O2314" s="74">
        <v>3275.49</v>
      </c>
      <c r="P2314" s="175">
        <f t="shared" si="40"/>
        <v>16647.870000000112</v>
      </c>
    </row>
    <row r="2315" spans="1:16" ht="14.25" hidden="1" customHeight="1" outlineLevel="1">
      <c r="A2315" s="64" t="s">
        <v>122</v>
      </c>
      <c r="B2315" s="163" t="s">
        <v>1342</v>
      </c>
      <c r="C2315" s="174" t="s">
        <v>647</v>
      </c>
      <c r="D2315" s="68">
        <v>45835</v>
      </c>
      <c r="E2315" s="66">
        <f t="shared" si="37"/>
        <v>6</v>
      </c>
      <c r="F2315" s="66">
        <f t="shared" si="38"/>
        <v>2025</v>
      </c>
      <c r="G2315" s="67">
        <f t="shared" si="39"/>
        <v>45809</v>
      </c>
      <c r="H2315" s="26" t="s">
        <v>43</v>
      </c>
      <c r="I2315" s="66" t="s">
        <v>267</v>
      </c>
      <c r="J2315" s="69"/>
      <c r="K2315" s="69"/>
      <c r="L2315" s="69" t="s">
        <v>666</v>
      </c>
      <c r="M2315" s="69" t="s">
        <v>28</v>
      </c>
      <c r="N2315" s="71">
        <v>0</v>
      </c>
      <c r="O2315" s="74">
        <v>1618.39</v>
      </c>
      <c r="P2315" s="175">
        <f t="shared" si="40"/>
        <v>15029.480000000112</v>
      </c>
    </row>
    <row r="2316" spans="1:16" ht="14.25" hidden="1" customHeight="1" outlineLevel="1">
      <c r="A2316" s="64" t="s">
        <v>122</v>
      </c>
      <c r="B2316" s="163" t="s">
        <v>1342</v>
      </c>
      <c r="C2316" s="174" t="s">
        <v>647</v>
      </c>
      <c r="D2316" s="68">
        <v>45835</v>
      </c>
      <c r="E2316" s="66">
        <f t="shared" si="37"/>
        <v>6</v>
      </c>
      <c r="F2316" s="66">
        <f t="shared" si="38"/>
        <v>2025</v>
      </c>
      <c r="G2316" s="67">
        <f t="shared" si="39"/>
        <v>45809</v>
      </c>
      <c r="H2316" s="26" t="s">
        <v>43</v>
      </c>
      <c r="I2316" s="66" t="s">
        <v>268</v>
      </c>
      <c r="J2316" s="69"/>
      <c r="K2316" s="69"/>
      <c r="L2316" s="69" t="s">
        <v>666</v>
      </c>
      <c r="M2316" s="69" t="s">
        <v>28</v>
      </c>
      <c r="N2316" s="71">
        <v>0</v>
      </c>
      <c r="O2316" s="74">
        <v>1839.17</v>
      </c>
      <c r="P2316" s="175">
        <f t="shared" si="40"/>
        <v>13190.310000000112</v>
      </c>
    </row>
    <row r="2317" spans="1:16" ht="14.25" hidden="1" customHeight="1" outlineLevel="1">
      <c r="A2317" s="64" t="s">
        <v>122</v>
      </c>
      <c r="B2317" s="163" t="s">
        <v>1342</v>
      </c>
      <c r="C2317" s="174" t="s">
        <v>647</v>
      </c>
      <c r="D2317" s="68">
        <v>45835</v>
      </c>
      <c r="E2317" s="66">
        <f t="shared" si="37"/>
        <v>6</v>
      </c>
      <c r="F2317" s="66">
        <f t="shared" si="38"/>
        <v>2025</v>
      </c>
      <c r="G2317" s="67">
        <f t="shared" si="39"/>
        <v>45809</v>
      </c>
      <c r="H2317" s="26" t="s">
        <v>43</v>
      </c>
      <c r="I2317" s="66" t="s">
        <v>269</v>
      </c>
      <c r="J2317" s="69"/>
      <c r="K2317" s="69"/>
      <c r="L2317" s="69" t="s">
        <v>666</v>
      </c>
      <c r="M2317" s="69" t="s">
        <v>28</v>
      </c>
      <c r="N2317" s="71">
        <v>0</v>
      </c>
      <c r="O2317" s="74">
        <v>3618.76</v>
      </c>
      <c r="P2317" s="175">
        <f t="shared" si="40"/>
        <v>9571.550000000112</v>
      </c>
    </row>
    <row r="2318" spans="1:16" ht="14.25" hidden="1" customHeight="1" outlineLevel="1">
      <c r="A2318" s="64" t="s">
        <v>122</v>
      </c>
      <c r="B2318" s="163" t="s">
        <v>1342</v>
      </c>
      <c r="C2318" s="174" t="s">
        <v>647</v>
      </c>
      <c r="D2318" s="68">
        <v>45835</v>
      </c>
      <c r="E2318" s="66">
        <f t="shared" ref="E2318:E2572" si="41">MONTH(D2318)</f>
        <v>6</v>
      </c>
      <c r="F2318" s="66">
        <f t="shared" ref="F2318:F2572" si="42">YEAR(D2318)</f>
        <v>2025</v>
      </c>
      <c r="G2318" s="67">
        <f t="shared" ref="G2318:G2572" si="43">(E2318&amp;"/"&amp;F2318)*1</f>
        <v>45809</v>
      </c>
      <c r="H2318" s="26" t="s">
        <v>43</v>
      </c>
      <c r="I2318" s="66" t="s">
        <v>270</v>
      </c>
      <c r="J2318" s="69"/>
      <c r="K2318" s="69"/>
      <c r="L2318" s="69" t="s">
        <v>666</v>
      </c>
      <c r="M2318" s="69" t="s">
        <v>28</v>
      </c>
      <c r="N2318" s="71">
        <v>0</v>
      </c>
      <c r="O2318" s="74">
        <v>2095.59</v>
      </c>
      <c r="P2318" s="175">
        <f t="shared" si="40"/>
        <v>7475.9600000001119</v>
      </c>
    </row>
    <row r="2319" spans="1:16" ht="14.25" hidden="1" customHeight="1" outlineLevel="1">
      <c r="A2319" s="64" t="s">
        <v>122</v>
      </c>
      <c r="B2319" s="163" t="s">
        <v>1342</v>
      </c>
      <c r="C2319" s="174" t="s">
        <v>647</v>
      </c>
      <c r="D2319" s="68">
        <v>45835</v>
      </c>
      <c r="E2319" s="66">
        <f t="shared" si="41"/>
        <v>6</v>
      </c>
      <c r="F2319" s="66">
        <f t="shared" si="42"/>
        <v>2025</v>
      </c>
      <c r="G2319" s="67">
        <f t="shared" si="43"/>
        <v>45809</v>
      </c>
      <c r="H2319" s="26" t="s">
        <v>54</v>
      </c>
      <c r="I2319" s="66" t="s">
        <v>135</v>
      </c>
      <c r="J2319" s="69"/>
      <c r="K2319" s="69"/>
      <c r="L2319" s="69" t="s">
        <v>666</v>
      </c>
      <c r="M2319" s="69" t="s">
        <v>28</v>
      </c>
      <c r="N2319" s="71">
        <v>0</v>
      </c>
      <c r="O2319" s="74">
        <v>1320</v>
      </c>
      <c r="P2319" s="175">
        <f t="shared" si="40"/>
        <v>6155.9600000001119</v>
      </c>
    </row>
    <row r="2320" spans="1:16" ht="14.25" hidden="1" customHeight="1" outlineLevel="1">
      <c r="A2320" s="64" t="s">
        <v>122</v>
      </c>
      <c r="B2320" s="163" t="s">
        <v>1342</v>
      </c>
      <c r="C2320" s="174" t="s">
        <v>647</v>
      </c>
      <c r="D2320" s="68">
        <v>45835</v>
      </c>
      <c r="E2320" s="66">
        <f t="shared" si="41"/>
        <v>6</v>
      </c>
      <c r="F2320" s="66">
        <f t="shared" si="42"/>
        <v>2025</v>
      </c>
      <c r="G2320" s="67">
        <f t="shared" si="43"/>
        <v>45809</v>
      </c>
      <c r="H2320" s="26" t="s">
        <v>43</v>
      </c>
      <c r="I2320" s="66" t="s">
        <v>1506</v>
      </c>
      <c r="J2320" s="69"/>
      <c r="K2320" s="69"/>
      <c r="L2320" s="69" t="s">
        <v>666</v>
      </c>
      <c r="M2320" s="69" t="s">
        <v>28</v>
      </c>
      <c r="N2320" s="71">
        <v>0</v>
      </c>
      <c r="O2320" s="74">
        <v>1633.54</v>
      </c>
      <c r="P2320" s="175">
        <f t="shared" si="40"/>
        <v>4522.4200000001119</v>
      </c>
    </row>
    <row r="2321" spans="1:16" ht="14.25" hidden="1" customHeight="1" outlineLevel="1">
      <c r="A2321" s="64" t="s">
        <v>122</v>
      </c>
      <c r="B2321" s="163" t="s">
        <v>1342</v>
      </c>
      <c r="C2321" s="174" t="s">
        <v>647</v>
      </c>
      <c r="D2321" s="68">
        <v>45839</v>
      </c>
      <c r="E2321" s="66">
        <f t="shared" si="41"/>
        <v>7</v>
      </c>
      <c r="F2321" s="66">
        <f t="shared" si="42"/>
        <v>2025</v>
      </c>
      <c r="G2321" s="67">
        <f t="shared" si="43"/>
        <v>45839</v>
      </c>
      <c r="H2321" s="26" t="s">
        <v>667</v>
      </c>
      <c r="I2321" s="66" t="s">
        <v>125</v>
      </c>
      <c r="J2321" s="69"/>
      <c r="K2321" s="69"/>
      <c r="L2321" s="69" t="s">
        <v>666</v>
      </c>
      <c r="M2321" s="69" t="s">
        <v>604</v>
      </c>
      <c r="N2321" s="71">
        <v>200</v>
      </c>
      <c r="O2321" s="74">
        <v>0</v>
      </c>
      <c r="P2321" s="175">
        <f t="shared" si="40"/>
        <v>4722.4200000001119</v>
      </c>
    </row>
    <row r="2322" spans="1:16" ht="14.25" hidden="1" customHeight="1" outlineLevel="1">
      <c r="A2322" s="64" t="s">
        <v>122</v>
      </c>
      <c r="B2322" s="163" t="s">
        <v>1342</v>
      </c>
      <c r="C2322" s="174" t="s">
        <v>647</v>
      </c>
      <c r="D2322" s="68">
        <v>45839</v>
      </c>
      <c r="E2322" s="66">
        <f t="shared" si="41"/>
        <v>7</v>
      </c>
      <c r="F2322" s="66">
        <f t="shared" si="42"/>
        <v>2025</v>
      </c>
      <c r="G2322" s="67">
        <f t="shared" si="43"/>
        <v>45839</v>
      </c>
      <c r="H2322" s="26" t="s">
        <v>102</v>
      </c>
      <c r="I2322" s="66" t="s">
        <v>129</v>
      </c>
      <c r="J2322" s="69"/>
      <c r="K2322" s="69"/>
      <c r="L2322" s="69" t="s">
        <v>666</v>
      </c>
      <c r="M2322" s="69" t="s">
        <v>28</v>
      </c>
      <c r="N2322" s="71">
        <v>0</v>
      </c>
      <c r="O2322" s="74">
        <v>9.8000000000000007</v>
      </c>
      <c r="P2322" s="175">
        <f t="shared" si="40"/>
        <v>4712.6200000001118</v>
      </c>
    </row>
    <row r="2323" spans="1:16" ht="14.25" hidden="1" customHeight="1" outlineLevel="1">
      <c r="A2323" s="64" t="s">
        <v>122</v>
      </c>
      <c r="B2323" s="163" t="s">
        <v>1342</v>
      </c>
      <c r="C2323" s="174" t="s">
        <v>647</v>
      </c>
      <c r="D2323" s="68">
        <v>45840</v>
      </c>
      <c r="E2323" s="66">
        <f t="shared" si="41"/>
        <v>7</v>
      </c>
      <c r="F2323" s="66">
        <f t="shared" si="42"/>
        <v>2025</v>
      </c>
      <c r="G2323" s="67">
        <f t="shared" si="43"/>
        <v>45839</v>
      </c>
      <c r="H2323" s="26" t="s">
        <v>1344</v>
      </c>
      <c r="I2323" s="66" t="s">
        <v>158</v>
      </c>
      <c r="J2323" s="69"/>
      <c r="K2323" s="69"/>
      <c r="L2323" s="69" t="s">
        <v>666</v>
      </c>
      <c r="M2323" s="69" t="s">
        <v>604</v>
      </c>
      <c r="N2323" s="71">
        <v>116689.93</v>
      </c>
      <c r="O2323" s="74">
        <v>0</v>
      </c>
      <c r="P2323" s="175">
        <f t="shared" si="40"/>
        <v>121402.5500000001</v>
      </c>
    </row>
    <row r="2324" spans="1:16" ht="14.25" hidden="1" customHeight="1" outlineLevel="1">
      <c r="A2324" s="64" t="s">
        <v>122</v>
      </c>
      <c r="B2324" s="163" t="s">
        <v>1342</v>
      </c>
      <c r="C2324" s="174" t="s">
        <v>647</v>
      </c>
      <c r="D2324" s="68">
        <v>45840</v>
      </c>
      <c r="E2324" s="66">
        <f t="shared" si="41"/>
        <v>7</v>
      </c>
      <c r="F2324" s="66">
        <f t="shared" si="42"/>
        <v>2025</v>
      </c>
      <c r="G2324" s="67">
        <f t="shared" si="43"/>
        <v>45839</v>
      </c>
      <c r="H2324" s="26" t="s">
        <v>63</v>
      </c>
      <c r="I2324" s="66" t="s">
        <v>1507</v>
      </c>
      <c r="J2324" s="69"/>
      <c r="K2324" s="69"/>
      <c r="L2324" s="69" t="s">
        <v>666</v>
      </c>
      <c r="M2324" s="69" t="s">
        <v>28</v>
      </c>
      <c r="N2324" s="71">
        <v>0</v>
      </c>
      <c r="O2324" s="74">
        <v>422.99</v>
      </c>
      <c r="P2324" s="175">
        <f t="shared" si="40"/>
        <v>120979.5600000001</v>
      </c>
    </row>
    <row r="2325" spans="1:16" ht="14.25" hidden="1" customHeight="1" outlineLevel="1">
      <c r="A2325" s="64" t="s">
        <v>122</v>
      </c>
      <c r="B2325" s="163" t="s">
        <v>1342</v>
      </c>
      <c r="C2325" s="174" t="s">
        <v>647</v>
      </c>
      <c r="D2325" s="68">
        <v>45840</v>
      </c>
      <c r="E2325" s="66">
        <f t="shared" si="41"/>
        <v>7</v>
      </c>
      <c r="F2325" s="66">
        <f t="shared" si="42"/>
        <v>2025</v>
      </c>
      <c r="G2325" s="67">
        <f t="shared" si="43"/>
        <v>45839</v>
      </c>
      <c r="H2325" s="26" t="s">
        <v>63</v>
      </c>
      <c r="I2325" s="66" t="s">
        <v>1508</v>
      </c>
      <c r="J2325" s="69"/>
      <c r="K2325" s="69"/>
      <c r="L2325" s="69" t="s">
        <v>666</v>
      </c>
      <c r="M2325" s="69" t="s">
        <v>28</v>
      </c>
      <c r="N2325" s="71">
        <v>0</v>
      </c>
      <c r="O2325" s="74">
        <v>689.21</v>
      </c>
      <c r="P2325" s="175">
        <f t="shared" si="40"/>
        <v>120290.35000000009</v>
      </c>
    </row>
    <row r="2326" spans="1:16" ht="14.25" hidden="1" customHeight="1" outlineLevel="1">
      <c r="A2326" s="64" t="s">
        <v>122</v>
      </c>
      <c r="B2326" s="163" t="s">
        <v>1342</v>
      </c>
      <c r="C2326" s="174" t="s">
        <v>647</v>
      </c>
      <c r="D2326" s="68">
        <v>45840</v>
      </c>
      <c r="E2326" s="66">
        <f t="shared" si="41"/>
        <v>7</v>
      </c>
      <c r="F2326" s="66">
        <f t="shared" si="42"/>
        <v>2025</v>
      </c>
      <c r="G2326" s="67">
        <f t="shared" si="43"/>
        <v>45839</v>
      </c>
      <c r="H2326" s="26" t="s">
        <v>102</v>
      </c>
      <c r="I2326" s="66" t="s">
        <v>129</v>
      </c>
      <c r="J2326" s="69"/>
      <c r="K2326" s="69"/>
      <c r="L2326" s="69" t="s">
        <v>666</v>
      </c>
      <c r="M2326" s="69" t="s">
        <v>28</v>
      </c>
      <c r="N2326" s="71">
        <v>0</v>
      </c>
      <c r="O2326" s="74">
        <v>5.07</v>
      </c>
      <c r="P2326" s="175">
        <f t="shared" si="40"/>
        <v>120285.28000000009</v>
      </c>
    </row>
    <row r="2327" spans="1:16" ht="14.25" hidden="1" customHeight="1" outlineLevel="1">
      <c r="A2327" s="64" t="s">
        <v>122</v>
      </c>
      <c r="B2327" s="163" t="s">
        <v>1342</v>
      </c>
      <c r="C2327" s="174" t="s">
        <v>647</v>
      </c>
      <c r="D2327" s="68">
        <v>45840</v>
      </c>
      <c r="E2327" s="66">
        <f t="shared" si="41"/>
        <v>7</v>
      </c>
      <c r="F2327" s="66">
        <f t="shared" si="42"/>
        <v>2025</v>
      </c>
      <c r="G2327" s="67">
        <f t="shared" si="43"/>
        <v>45839</v>
      </c>
      <c r="H2327" s="26" t="s">
        <v>475</v>
      </c>
      <c r="I2327" s="66" t="s">
        <v>1509</v>
      </c>
      <c r="J2327" s="69"/>
      <c r="K2327" s="69"/>
      <c r="L2327" s="69" t="s">
        <v>666</v>
      </c>
      <c r="M2327" s="69" t="s">
        <v>28</v>
      </c>
      <c r="N2327" s="71">
        <v>0</v>
      </c>
      <c r="O2327" s="74">
        <v>243.91</v>
      </c>
      <c r="P2327" s="175">
        <f t="shared" si="40"/>
        <v>120041.37000000008</v>
      </c>
    </row>
    <row r="2328" spans="1:16" ht="14.25" hidden="1" customHeight="1" outlineLevel="1">
      <c r="A2328" s="64" t="s">
        <v>122</v>
      </c>
      <c r="B2328" s="163" t="s">
        <v>1342</v>
      </c>
      <c r="C2328" s="174" t="s">
        <v>647</v>
      </c>
      <c r="D2328" s="68">
        <v>45841</v>
      </c>
      <c r="E2328" s="66">
        <f t="shared" si="41"/>
        <v>7</v>
      </c>
      <c r="F2328" s="66">
        <f t="shared" si="42"/>
        <v>2025</v>
      </c>
      <c r="G2328" s="67">
        <f t="shared" si="43"/>
        <v>45839</v>
      </c>
      <c r="H2328" s="26" t="s">
        <v>165</v>
      </c>
      <c r="I2328" s="66" t="s">
        <v>139</v>
      </c>
      <c r="J2328" s="69"/>
      <c r="K2328" s="69"/>
      <c r="L2328" s="69" t="s">
        <v>664</v>
      </c>
      <c r="M2328" s="69" t="s">
        <v>604</v>
      </c>
      <c r="N2328" s="71">
        <v>0.01</v>
      </c>
      <c r="O2328" s="74">
        <v>0</v>
      </c>
      <c r="P2328" s="175">
        <f t="shared" si="40"/>
        <v>120041.38000000008</v>
      </c>
    </row>
    <row r="2329" spans="1:16" ht="14.25" hidden="1" customHeight="1" outlineLevel="1">
      <c r="A2329" s="64" t="s">
        <v>122</v>
      </c>
      <c r="B2329" s="163" t="s">
        <v>1342</v>
      </c>
      <c r="C2329" s="174" t="s">
        <v>647</v>
      </c>
      <c r="D2329" s="68">
        <v>45841</v>
      </c>
      <c r="E2329" s="66">
        <f t="shared" si="41"/>
        <v>7</v>
      </c>
      <c r="F2329" s="66">
        <f t="shared" si="42"/>
        <v>2025</v>
      </c>
      <c r="G2329" s="67">
        <f t="shared" si="43"/>
        <v>45839</v>
      </c>
      <c r="H2329" s="26" t="s">
        <v>362</v>
      </c>
      <c r="I2329" s="66" t="s">
        <v>213</v>
      </c>
      <c r="J2329" s="69"/>
      <c r="K2329" s="69"/>
      <c r="L2329" s="69" t="s">
        <v>666</v>
      </c>
      <c r="M2329" s="69" t="s">
        <v>28</v>
      </c>
      <c r="N2329" s="71">
        <v>0</v>
      </c>
      <c r="O2329" s="74">
        <v>305.01</v>
      </c>
      <c r="P2329" s="175">
        <f t="shared" si="40"/>
        <v>119736.37000000008</v>
      </c>
    </row>
    <row r="2330" spans="1:16" ht="14.25" hidden="1" customHeight="1" outlineLevel="1">
      <c r="A2330" s="64" t="s">
        <v>122</v>
      </c>
      <c r="B2330" s="163" t="s">
        <v>1342</v>
      </c>
      <c r="C2330" s="174" t="s">
        <v>647</v>
      </c>
      <c r="D2330" s="68">
        <v>45841</v>
      </c>
      <c r="E2330" s="66">
        <f t="shared" si="41"/>
        <v>7</v>
      </c>
      <c r="F2330" s="66">
        <f t="shared" si="42"/>
        <v>2025</v>
      </c>
      <c r="G2330" s="67">
        <f t="shared" si="43"/>
        <v>45839</v>
      </c>
      <c r="H2330" s="26" t="s">
        <v>362</v>
      </c>
      <c r="I2330" s="66" t="s">
        <v>213</v>
      </c>
      <c r="J2330" s="69"/>
      <c r="K2330" s="69"/>
      <c r="L2330" s="69" t="s">
        <v>666</v>
      </c>
      <c r="M2330" s="69" t="s">
        <v>28</v>
      </c>
      <c r="N2330" s="71">
        <v>0</v>
      </c>
      <c r="O2330" s="74">
        <v>208.76</v>
      </c>
      <c r="P2330" s="175">
        <f t="shared" si="40"/>
        <v>119527.61000000009</v>
      </c>
    </row>
    <row r="2331" spans="1:16" ht="14.25" hidden="1" customHeight="1" outlineLevel="1">
      <c r="A2331" s="64" t="s">
        <v>122</v>
      </c>
      <c r="B2331" s="163" t="s">
        <v>1342</v>
      </c>
      <c r="C2331" s="174" t="s">
        <v>647</v>
      </c>
      <c r="D2331" s="68">
        <v>45841</v>
      </c>
      <c r="E2331" s="66">
        <f t="shared" si="41"/>
        <v>7</v>
      </c>
      <c r="F2331" s="66">
        <f t="shared" si="42"/>
        <v>2025</v>
      </c>
      <c r="G2331" s="67">
        <f t="shared" si="43"/>
        <v>45839</v>
      </c>
      <c r="H2331" s="26" t="s">
        <v>475</v>
      </c>
      <c r="I2331" s="66" t="s">
        <v>1510</v>
      </c>
      <c r="J2331" s="69"/>
      <c r="K2331" s="69"/>
      <c r="L2331" s="69" t="s">
        <v>666</v>
      </c>
      <c r="M2331" s="69" t="s">
        <v>28</v>
      </c>
      <c r="N2331" s="71">
        <v>0</v>
      </c>
      <c r="O2331" s="74">
        <v>2612.65</v>
      </c>
      <c r="P2331" s="175">
        <f t="shared" si="40"/>
        <v>116914.96000000009</v>
      </c>
    </row>
    <row r="2332" spans="1:16" ht="14.25" hidden="1" customHeight="1" outlineLevel="1">
      <c r="A2332" s="64" t="s">
        <v>122</v>
      </c>
      <c r="B2332" s="163" t="s">
        <v>1342</v>
      </c>
      <c r="C2332" s="174" t="s">
        <v>647</v>
      </c>
      <c r="D2332" s="68">
        <v>45841</v>
      </c>
      <c r="E2332" s="66">
        <f t="shared" si="41"/>
        <v>7</v>
      </c>
      <c r="F2332" s="66">
        <f t="shared" si="42"/>
        <v>2025</v>
      </c>
      <c r="G2332" s="67">
        <f t="shared" si="43"/>
        <v>45839</v>
      </c>
      <c r="H2332" s="26" t="s">
        <v>63</v>
      </c>
      <c r="I2332" s="66" t="s">
        <v>1511</v>
      </c>
      <c r="J2332" s="69"/>
      <c r="K2332" s="69"/>
      <c r="L2332" s="69" t="s">
        <v>666</v>
      </c>
      <c r="M2332" s="69" t="s">
        <v>28</v>
      </c>
      <c r="N2332" s="71">
        <v>0</v>
      </c>
      <c r="O2332" s="74">
        <v>1901.44</v>
      </c>
      <c r="P2332" s="175">
        <f t="shared" si="40"/>
        <v>115013.52000000009</v>
      </c>
    </row>
    <row r="2333" spans="1:16" ht="14.25" hidden="1" customHeight="1" outlineLevel="1">
      <c r="A2333" s="64" t="s">
        <v>122</v>
      </c>
      <c r="B2333" s="163" t="s">
        <v>1342</v>
      </c>
      <c r="C2333" s="174" t="s">
        <v>647</v>
      </c>
      <c r="D2333" s="68">
        <v>45842</v>
      </c>
      <c r="E2333" s="66">
        <f t="shared" si="41"/>
        <v>7</v>
      </c>
      <c r="F2333" s="66">
        <f t="shared" si="42"/>
        <v>2025</v>
      </c>
      <c r="G2333" s="67">
        <f t="shared" si="43"/>
        <v>45839</v>
      </c>
      <c r="H2333" s="26" t="s">
        <v>475</v>
      </c>
      <c r="I2333" s="66" t="s">
        <v>1512</v>
      </c>
      <c r="J2333" s="69"/>
      <c r="K2333" s="69"/>
      <c r="L2333" s="69" t="s">
        <v>666</v>
      </c>
      <c r="M2333" s="69" t="s">
        <v>28</v>
      </c>
      <c r="N2333" s="71">
        <v>0</v>
      </c>
      <c r="O2333" s="74">
        <v>661.77</v>
      </c>
      <c r="P2333" s="175">
        <f t="shared" si="40"/>
        <v>114351.75000000009</v>
      </c>
    </row>
    <row r="2334" spans="1:16" ht="14.25" hidden="1" customHeight="1" outlineLevel="1">
      <c r="A2334" s="64" t="s">
        <v>122</v>
      </c>
      <c r="B2334" s="163" t="s">
        <v>1342</v>
      </c>
      <c r="C2334" s="174" t="s">
        <v>647</v>
      </c>
      <c r="D2334" s="68">
        <v>45842</v>
      </c>
      <c r="E2334" s="66">
        <f t="shared" si="41"/>
        <v>7</v>
      </c>
      <c r="F2334" s="66">
        <f t="shared" si="42"/>
        <v>2025</v>
      </c>
      <c r="G2334" s="67">
        <f t="shared" si="43"/>
        <v>45839</v>
      </c>
      <c r="H2334" s="26" t="s">
        <v>475</v>
      </c>
      <c r="I2334" s="66" t="s">
        <v>1513</v>
      </c>
      <c r="J2334" s="69"/>
      <c r="K2334" s="69"/>
      <c r="L2334" s="69" t="s">
        <v>666</v>
      </c>
      <c r="M2334" s="69" t="s">
        <v>28</v>
      </c>
      <c r="N2334" s="71">
        <v>0</v>
      </c>
      <c r="O2334" s="74">
        <v>83</v>
      </c>
      <c r="P2334" s="175">
        <f t="shared" si="40"/>
        <v>114268.75000000009</v>
      </c>
    </row>
    <row r="2335" spans="1:16" ht="14.25" hidden="1" customHeight="1" outlineLevel="1">
      <c r="A2335" s="64" t="s">
        <v>122</v>
      </c>
      <c r="B2335" s="163" t="s">
        <v>1342</v>
      </c>
      <c r="C2335" s="174" t="s">
        <v>647</v>
      </c>
      <c r="D2335" s="68">
        <v>45842</v>
      </c>
      <c r="E2335" s="66">
        <f t="shared" si="41"/>
        <v>7</v>
      </c>
      <c r="F2335" s="66">
        <f t="shared" si="42"/>
        <v>2025</v>
      </c>
      <c r="G2335" s="67">
        <f t="shared" si="43"/>
        <v>45839</v>
      </c>
      <c r="H2335" s="26" t="s">
        <v>102</v>
      </c>
      <c r="I2335" s="66" t="s">
        <v>129</v>
      </c>
      <c r="J2335" s="69"/>
      <c r="K2335" s="69"/>
      <c r="L2335" s="69" t="s">
        <v>666</v>
      </c>
      <c r="M2335" s="69" t="s">
        <v>28</v>
      </c>
      <c r="N2335" s="71">
        <v>0</v>
      </c>
      <c r="O2335" s="74">
        <v>3.53</v>
      </c>
      <c r="P2335" s="175">
        <f t="shared" si="40"/>
        <v>114265.22000000009</v>
      </c>
    </row>
    <row r="2336" spans="1:16" ht="14.25" hidden="1" customHeight="1" outlineLevel="1">
      <c r="A2336" s="64" t="s">
        <v>122</v>
      </c>
      <c r="B2336" s="163" t="s">
        <v>1342</v>
      </c>
      <c r="C2336" s="174" t="s">
        <v>647</v>
      </c>
      <c r="D2336" s="68">
        <v>45842</v>
      </c>
      <c r="E2336" s="66">
        <f t="shared" si="41"/>
        <v>7</v>
      </c>
      <c r="F2336" s="66">
        <f t="shared" si="42"/>
        <v>2025</v>
      </c>
      <c r="G2336" s="67">
        <f t="shared" si="43"/>
        <v>45839</v>
      </c>
      <c r="H2336" s="26" t="s">
        <v>33</v>
      </c>
      <c r="I2336" s="66" t="s">
        <v>347</v>
      </c>
      <c r="J2336" s="69"/>
      <c r="K2336" s="69"/>
      <c r="L2336" s="69" t="s">
        <v>666</v>
      </c>
      <c r="M2336" s="69" t="s">
        <v>28</v>
      </c>
      <c r="N2336" s="71">
        <v>0</v>
      </c>
      <c r="O2336" s="74">
        <v>177.15</v>
      </c>
      <c r="P2336" s="175">
        <f t="shared" si="40"/>
        <v>114088.07000000009</v>
      </c>
    </row>
    <row r="2337" spans="1:16" ht="14.25" hidden="1" customHeight="1" outlineLevel="1">
      <c r="A2337" s="64" t="s">
        <v>122</v>
      </c>
      <c r="B2337" s="163" t="s">
        <v>1342</v>
      </c>
      <c r="C2337" s="174" t="s">
        <v>647</v>
      </c>
      <c r="D2337" s="68">
        <v>45842</v>
      </c>
      <c r="E2337" s="66">
        <f t="shared" si="41"/>
        <v>7</v>
      </c>
      <c r="F2337" s="66">
        <f t="shared" si="42"/>
        <v>2025</v>
      </c>
      <c r="G2337" s="67">
        <f t="shared" si="43"/>
        <v>45839</v>
      </c>
      <c r="H2337" s="26" t="s">
        <v>63</v>
      </c>
      <c r="I2337" s="66" t="s">
        <v>1514</v>
      </c>
      <c r="J2337" s="69"/>
      <c r="K2337" s="69"/>
      <c r="L2337" s="69" t="s">
        <v>666</v>
      </c>
      <c r="M2337" s="69" t="s">
        <v>28</v>
      </c>
      <c r="N2337" s="71">
        <v>0</v>
      </c>
      <c r="O2337" s="74">
        <v>650.11</v>
      </c>
      <c r="P2337" s="175">
        <f t="shared" si="40"/>
        <v>113437.96000000009</v>
      </c>
    </row>
    <row r="2338" spans="1:16" ht="14.25" hidden="1" customHeight="1" outlineLevel="1">
      <c r="A2338" s="64" t="s">
        <v>122</v>
      </c>
      <c r="B2338" s="163" t="s">
        <v>1342</v>
      </c>
      <c r="C2338" s="174" t="s">
        <v>647</v>
      </c>
      <c r="D2338" s="68">
        <v>45845</v>
      </c>
      <c r="E2338" s="66">
        <f t="shared" si="41"/>
        <v>7</v>
      </c>
      <c r="F2338" s="66">
        <f t="shared" si="42"/>
        <v>2025</v>
      </c>
      <c r="G2338" s="67">
        <f t="shared" si="43"/>
        <v>45839</v>
      </c>
      <c r="H2338" s="26" t="s">
        <v>1344</v>
      </c>
      <c r="I2338" s="66" t="s">
        <v>158</v>
      </c>
      <c r="J2338" s="69"/>
      <c r="K2338" s="69"/>
      <c r="L2338" s="69" t="s">
        <v>666</v>
      </c>
      <c r="M2338" s="69" t="s">
        <v>604</v>
      </c>
      <c r="N2338" s="71">
        <v>198833.3</v>
      </c>
      <c r="O2338" s="74">
        <v>0</v>
      </c>
      <c r="P2338" s="175">
        <f t="shared" si="40"/>
        <v>312271.26000000007</v>
      </c>
    </row>
    <row r="2339" spans="1:16" ht="14.25" hidden="1" customHeight="1" outlineLevel="1">
      <c r="A2339" s="64" t="s">
        <v>122</v>
      </c>
      <c r="B2339" s="163" t="s">
        <v>1342</v>
      </c>
      <c r="C2339" s="174" t="s">
        <v>647</v>
      </c>
      <c r="D2339" s="68">
        <v>45845</v>
      </c>
      <c r="E2339" s="66">
        <f t="shared" si="41"/>
        <v>7</v>
      </c>
      <c r="F2339" s="66">
        <f t="shared" si="42"/>
        <v>2025</v>
      </c>
      <c r="G2339" s="67">
        <f t="shared" si="43"/>
        <v>45839</v>
      </c>
      <c r="H2339" s="26" t="s">
        <v>1362</v>
      </c>
      <c r="I2339" s="66" t="s">
        <v>471</v>
      </c>
      <c r="J2339" s="69"/>
      <c r="K2339" s="69"/>
      <c r="L2339" s="69" t="s">
        <v>666</v>
      </c>
      <c r="M2339" s="69" t="s">
        <v>28</v>
      </c>
      <c r="N2339" s="71">
        <v>0</v>
      </c>
      <c r="O2339" s="74">
        <v>21010</v>
      </c>
      <c r="P2339" s="175">
        <f t="shared" si="40"/>
        <v>291261.26000000007</v>
      </c>
    </row>
    <row r="2340" spans="1:16" ht="14.25" hidden="1" customHeight="1" outlineLevel="1">
      <c r="A2340" s="64" t="s">
        <v>122</v>
      </c>
      <c r="B2340" s="163" t="s">
        <v>1342</v>
      </c>
      <c r="C2340" s="174" t="s">
        <v>647</v>
      </c>
      <c r="D2340" s="68">
        <v>45845</v>
      </c>
      <c r="E2340" s="66">
        <f t="shared" si="41"/>
        <v>7</v>
      </c>
      <c r="F2340" s="66">
        <f t="shared" si="42"/>
        <v>2025</v>
      </c>
      <c r="G2340" s="67">
        <f t="shared" si="43"/>
        <v>45839</v>
      </c>
      <c r="H2340" s="26" t="s">
        <v>102</v>
      </c>
      <c r="I2340" s="66" t="s">
        <v>129</v>
      </c>
      <c r="J2340" s="69"/>
      <c r="K2340" s="69"/>
      <c r="L2340" s="69" t="s">
        <v>666</v>
      </c>
      <c r="M2340" s="69" t="s">
        <v>28</v>
      </c>
      <c r="N2340" s="71">
        <v>0</v>
      </c>
      <c r="O2340" s="74">
        <v>9.8000000000000007</v>
      </c>
      <c r="P2340" s="175">
        <f t="shared" si="40"/>
        <v>291251.46000000008</v>
      </c>
    </row>
    <row r="2341" spans="1:16" ht="14.25" hidden="1" customHeight="1" outlineLevel="1">
      <c r="A2341" s="64" t="s">
        <v>122</v>
      </c>
      <c r="B2341" s="163" t="s">
        <v>1342</v>
      </c>
      <c r="C2341" s="174" t="s">
        <v>647</v>
      </c>
      <c r="D2341" s="68">
        <v>45845</v>
      </c>
      <c r="E2341" s="66">
        <f t="shared" si="41"/>
        <v>7</v>
      </c>
      <c r="F2341" s="66">
        <f t="shared" si="42"/>
        <v>2025</v>
      </c>
      <c r="G2341" s="67">
        <f t="shared" si="43"/>
        <v>45839</v>
      </c>
      <c r="H2341" s="26" t="s">
        <v>475</v>
      </c>
      <c r="I2341" s="66" t="s">
        <v>1515</v>
      </c>
      <c r="J2341" s="69"/>
      <c r="K2341" s="69"/>
      <c r="L2341" s="69" t="s">
        <v>666</v>
      </c>
      <c r="M2341" s="69" t="s">
        <v>28</v>
      </c>
      <c r="N2341" s="71">
        <v>0</v>
      </c>
      <c r="O2341" s="74">
        <v>819</v>
      </c>
      <c r="P2341" s="175">
        <f t="shared" si="40"/>
        <v>290432.46000000008</v>
      </c>
    </row>
    <row r="2342" spans="1:16" ht="14.25" hidden="1" customHeight="1" outlineLevel="1">
      <c r="A2342" s="64" t="s">
        <v>122</v>
      </c>
      <c r="B2342" s="163" t="s">
        <v>1342</v>
      </c>
      <c r="C2342" s="174" t="s">
        <v>647</v>
      </c>
      <c r="D2342" s="68">
        <v>45845</v>
      </c>
      <c r="E2342" s="66">
        <f t="shared" si="41"/>
        <v>7</v>
      </c>
      <c r="F2342" s="66">
        <f t="shared" si="42"/>
        <v>2025</v>
      </c>
      <c r="G2342" s="67">
        <f t="shared" si="43"/>
        <v>45839</v>
      </c>
      <c r="H2342" s="26" t="s">
        <v>63</v>
      </c>
      <c r="I2342" s="66" t="s">
        <v>1516</v>
      </c>
      <c r="J2342" s="69"/>
      <c r="K2342" s="69"/>
      <c r="L2342" s="69" t="s">
        <v>666</v>
      </c>
      <c r="M2342" s="69" t="s">
        <v>28</v>
      </c>
      <c r="N2342" s="71">
        <v>0</v>
      </c>
      <c r="O2342" s="74">
        <v>362.71</v>
      </c>
      <c r="P2342" s="175">
        <f t="shared" si="40"/>
        <v>290069.75000000006</v>
      </c>
    </row>
    <row r="2343" spans="1:16" ht="14.25" hidden="1" customHeight="1" outlineLevel="1">
      <c r="A2343" s="64" t="s">
        <v>122</v>
      </c>
      <c r="B2343" s="163" t="s">
        <v>1342</v>
      </c>
      <c r="C2343" s="174" t="s">
        <v>647</v>
      </c>
      <c r="D2343" s="68">
        <v>45846</v>
      </c>
      <c r="E2343" s="66">
        <f t="shared" si="41"/>
        <v>7</v>
      </c>
      <c r="F2343" s="66">
        <f t="shared" si="42"/>
        <v>2025</v>
      </c>
      <c r="G2343" s="67">
        <f t="shared" si="43"/>
        <v>45839</v>
      </c>
      <c r="H2343" s="26" t="s">
        <v>165</v>
      </c>
      <c r="I2343" s="66" t="s">
        <v>139</v>
      </c>
      <c r="J2343" s="69"/>
      <c r="K2343" s="69"/>
      <c r="L2343" s="69" t="s">
        <v>664</v>
      </c>
      <c r="M2343" s="69" t="s">
        <v>604</v>
      </c>
      <c r="N2343" s="71">
        <v>0.05</v>
      </c>
      <c r="O2343" s="74">
        <v>0</v>
      </c>
      <c r="P2343" s="175">
        <f t="shared" si="40"/>
        <v>290069.80000000005</v>
      </c>
    </row>
    <row r="2344" spans="1:16" ht="14.25" hidden="1" customHeight="1" outlineLevel="1">
      <c r="A2344" s="64" t="s">
        <v>122</v>
      </c>
      <c r="B2344" s="163" t="s">
        <v>1342</v>
      </c>
      <c r="C2344" s="174" t="s">
        <v>647</v>
      </c>
      <c r="D2344" s="68">
        <v>45846</v>
      </c>
      <c r="E2344" s="66">
        <f t="shared" si="41"/>
        <v>7</v>
      </c>
      <c r="F2344" s="66">
        <f t="shared" si="42"/>
        <v>2025</v>
      </c>
      <c r="G2344" s="67">
        <f t="shared" si="43"/>
        <v>45839</v>
      </c>
      <c r="H2344" s="26" t="s">
        <v>475</v>
      </c>
      <c r="I2344" s="66" t="s">
        <v>1517</v>
      </c>
      <c r="J2344" s="69"/>
      <c r="K2344" s="69"/>
      <c r="L2344" s="69" t="s">
        <v>666</v>
      </c>
      <c r="M2344" s="69" t="s">
        <v>28</v>
      </c>
      <c r="N2344" s="71">
        <v>0</v>
      </c>
      <c r="O2344" s="74">
        <v>912.24</v>
      </c>
      <c r="P2344" s="175">
        <f t="shared" si="40"/>
        <v>289157.56000000006</v>
      </c>
    </row>
    <row r="2345" spans="1:16" ht="14.25" hidden="1" customHeight="1" outlineLevel="1">
      <c r="A2345" s="64" t="s">
        <v>122</v>
      </c>
      <c r="B2345" s="163" t="s">
        <v>1342</v>
      </c>
      <c r="C2345" s="174" t="s">
        <v>647</v>
      </c>
      <c r="D2345" s="68">
        <v>45846</v>
      </c>
      <c r="E2345" s="66">
        <f t="shared" si="41"/>
        <v>7</v>
      </c>
      <c r="F2345" s="66">
        <f t="shared" si="42"/>
        <v>2025</v>
      </c>
      <c r="G2345" s="67">
        <f t="shared" si="43"/>
        <v>45839</v>
      </c>
      <c r="H2345" s="26" t="s">
        <v>475</v>
      </c>
      <c r="I2345" s="66" t="s">
        <v>1518</v>
      </c>
      <c r="J2345" s="69"/>
      <c r="K2345" s="69"/>
      <c r="L2345" s="69" t="s">
        <v>666</v>
      </c>
      <c r="M2345" s="69" t="s">
        <v>28</v>
      </c>
      <c r="N2345" s="71">
        <v>0</v>
      </c>
      <c r="O2345" s="74">
        <v>1530.76</v>
      </c>
      <c r="P2345" s="175">
        <f t="shared" si="40"/>
        <v>287626.80000000005</v>
      </c>
    </row>
    <row r="2346" spans="1:16" ht="14.25" hidden="1" customHeight="1" outlineLevel="1">
      <c r="A2346" s="64" t="s">
        <v>122</v>
      </c>
      <c r="B2346" s="163" t="s">
        <v>1342</v>
      </c>
      <c r="C2346" s="174" t="s">
        <v>647</v>
      </c>
      <c r="D2346" s="68">
        <v>45846</v>
      </c>
      <c r="E2346" s="66">
        <f t="shared" si="41"/>
        <v>7</v>
      </c>
      <c r="F2346" s="66">
        <f t="shared" si="42"/>
        <v>2025</v>
      </c>
      <c r="G2346" s="67">
        <f t="shared" si="43"/>
        <v>45839</v>
      </c>
      <c r="H2346" s="26" t="s">
        <v>475</v>
      </c>
      <c r="I2346" s="66" t="s">
        <v>1518</v>
      </c>
      <c r="J2346" s="69"/>
      <c r="K2346" s="69"/>
      <c r="L2346" s="69" t="s">
        <v>666</v>
      </c>
      <c r="M2346" s="69" t="s">
        <v>28</v>
      </c>
      <c r="N2346" s="71">
        <v>0</v>
      </c>
      <c r="O2346" s="74">
        <v>582.1</v>
      </c>
      <c r="P2346" s="175">
        <f t="shared" si="40"/>
        <v>287044.70000000007</v>
      </c>
    </row>
    <row r="2347" spans="1:16" ht="14.25" hidden="1" customHeight="1" outlineLevel="1">
      <c r="A2347" s="64" t="s">
        <v>122</v>
      </c>
      <c r="B2347" s="163" t="s">
        <v>1342</v>
      </c>
      <c r="C2347" s="174" t="s">
        <v>647</v>
      </c>
      <c r="D2347" s="68">
        <v>45848</v>
      </c>
      <c r="E2347" s="66">
        <f t="shared" si="41"/>
        <v>7</v>
      </c>
      <c r="F2347" s="66">
        <f t="shared" si="42"/>
        <v>2025</v>
      </c>
      <c r="G2347" s="67">
        <f t="shared" si="43"/>
        <v>45839</v>
      </c>
      <c r="H2347" s="26" t="s">
        <v>165</v>
      </c>
      <c r="I2347" s="66" t="s">
        <v>139</v>
      </c>
      <c r="J2347" s="69"/>
      <c r="K2347" s="69"/>
      <c r="L2347" s="69" t="s">
        <v>664</v>
      </c>
      <c r="M2347" s="69" t="s">
        <v>604</v>
      </c>
      <c r="N2347" s="71">
        <v>0.44</v>
      </c>
      <c r="O2347" s="74">
        <v>0</v>
      </c>
      <c r="P2347" s="175">
        <f t="shared" si="40"/>
        <v>287045.14000000007</v>
      </c>
    </row>
    <row r="2348" spans="1:16" ht="14.25" hidden="1" customHeight="1" outlineLevel="1">
      <c r="A2348" s="64" t="s">
        <v>122</v>
      </c>
      <c r="B2348" s="163" t="s">
        <v>1342</v>
      </c>
      <c r="C2348" s="174" t="s">
        <v>647</v>
      </c>
      <c r="D2348" s="68">
        <v>45848</v>
      </c>
      <c r="E2348" s="66">
        <f t="shared" si="41"/>
        <v>7</v>
      </c>
      <c r="F2348" s="66">
        <f t="shared" si="42"/>
        <v>2025</v>
      </c>
      <c r="G2348" s="67">
        <f t="shared" si="43"/>
        <v>45839</v>
      </c>
      <c r="H2348" s="26" t="s">
        <v>102</v>
      </c>
      <c r="I2348" s="66" t="s">
        <v>129</v>
      </c>
      <c r="J2348" s="69"/>
      <c r="K2348" s="69"/>
      <c r="L2348" s="69" t="s">
        <v>666</v>
      </c>
      <c r="M2348" s="69" t="s">
        <v>28</v>
      </c>
      <c r="N2348" s="71">
        <v>0</v>
      </c>
      <c r="O2348" s="74">
        <v>5.25</v>
      </c>
      <c r="P2348" s="175">
        <f t="shared" si="40"/>
        <v>287039.89000000007</v>
      </c>
    </row>
    <row r="2349" spans="1:16" ht="14.25" hidden="1" customHeight="1" outlineLevel="1">
      <c r="A2349" s="64" t="s">
        <v>122</v>
      </c>
      <c r="B2349" s="163" t="s">
        <v>1342</v>
      </c>
      <c r="C2349" s="174" t="s">
        <v>647</v>
      </c>
      <c r="D2349" s="68">
        <v>45848</v>
      </c>
      <c r="E2349" s="66">
        <f t="shared" si="41"/>
        <v>7</v>
      </c>
      <c r="F2349" s="66">
        <f t="shared" si="42"/>
        <v>2025</v>
      </c>
      <c r="G2349" s="67">
        <f t="shared" si="43"/>
        <v>45839</v>
      </c>
      <c r="H2349" s="26" t="s">
        <v>102</v>
      </c>
      <c r="I2349" s="66" t="s">
        <v>129</v>
      </c>
      <c r="J2349" s="69"/>
      <c r="K2349" s="69"/>
      <c r="L2349" s="69" t="s">
        <v>666</v>
      </c>
      <c r="M2349" s="69" t="s">
        <v>28</v>
      </c>
      <c r="N2349" s="71">
        <v>0</v>
      </c>
      <c r="O2349" s="74">
        <v>9.8000000000000007</v>
      </c>
      <c r="P2349" s="175">
        <f t="shared" si="40"/>
        <v>287030.09000000008</v>
      </c>
    </row>
    <row r="2350" spans="1:16" ht="14.25" hidden="1" customHeight="1" outlineLevel="1">
      <c r="A2350" s="64" t="s">
        <v>122</v>
      </c>
      <c r="B2350" s="163" t="s">
        <v>1342</v>
      </c>
      <c r="C2350" s="174" t="s">
        <v>647</v>
      </c>
      <c r="D2350" s="68">
        <v>45848</v>
      </c>
      <c r="E2350" s="66">
        <f t="shared" si="41"/>
        <v>7</v>
      </c>
      <c r="F2350" s="66">
        <f t="shared" si="42"/>
        <v>2025</v>
      </c>
      <c r="G2350" s="67">
        <f t="shared" si="43"/>
        <v>45839</v>
      </c>
      <c r="H2350" s="26" t="s">
        <v>56</v>
      </c>
      <c r="I2350" s="66" t="s">
        <v>1519</v>
      </c>
      <c r="J2350" s="69"/>
      <c r="K2350" s="69"/>
      <c r="L2350" s="69" t="s">
        <v>666</v>
      </c>
      <c r="M2350" s="69" t="s">
        <v>28</v>
      </c>
      <c r="N2350" s="71">
        <v>0</v>
      </c>
      <c r="O2350" s="74">
        <v>510</v>
      </c>
      <c r="P2350" s="175">
        <f t="shared" si="40"/>
        <v>286520.09000000008</v>
      </c>
    </row>
    <row r="2351" spans="1:16" ht="14.25" hidden="1" customHeight="1" outlineLevel="1">
      <c r="A2351" s="64" t="s">
        <v>122</v>
      </c>
      <c r="B2351" s="163" t="s">
        <v>1342</v>
      </c>
      <c r="C2351" s="174" t="s">
        <v>647</v>
      </c>
      <c r="D2351" s="68">
        <v>45848</v>
      </c>
      <c r="E2351" s="66">
        <f t="shared" si="41"/>
        <v>7</v>
      </c>
      <c r="F2351" s="66">
        <f t="shared" si="42"/>
        <v>2025</v>
      </c>
      <c r="G2351" s="67">
        <f t="shared" si="43"/>
        <v>45839</v>
      </c>
      <c r="H2351" s="26" t="s">
        <v>161</v>
      </c>
      <c r="I2351" s="66" t="s">
        <v>135</v>
      </c>
      <c r="J2351" s="69"/>
      <c r="K2351" s="69"/>
      <c r="L2351" s="69" t="s">
        <v>664</v>
      </c>
      <c r="M2351" s="69" t="s">
        <v>28</v>
      </c>
      <c r="N2351" s="71">
        <v>0</v>
      </c>
      <c r="O2351" s="74">
        <v>12157.93</v>
      </c>
      <c r="P2351" s="175">
        <f t="shared" si="40"/>
        <v>274362.16000000009</v>
      </c>
    </row>
    <row r="2352" spans="1:16" ht="14.25" hidden="1" customHeight="1" outlineLevel="1">
      <c r="A2352" s="64" t="s">
        <v>122</v>
      </c>
      <c r="B2352" s="163" t="s">
        <v>1342</v>
      </c>
      <c r="C2352" s="174" t="s">
        <v>647</v>
      </c>
      <c r="D2352" s="68">
        <v>45849</v>
      </c>
      <c r="E2352" s="66">
        <f t="shared" si="41"/>
        <v>7</v>
      </c>
      <c r="F2352" s="66">
        <f t="shared" si="42"/>
        <v>2025</v>
      </c>
      <c r="G2352" s="67">
        <f t="shared" si="43"/>
        <v>45839</v>
      </c>
      <c r="H2352" s="26" t="s">
        <v>165</v>
      </c>
      <c r="I2352" s="66" t="s">
        <v>139</v>
      </c>
      <c r="J2352" s="69"/>
      <c r="K2352" s="69"/>
      <c r="L2352" s="69" t="s">
        <v>664</v>
      </c>
      <c r="M2352" s="69" t="s">
        <v>604</v>
      </c>
      <c r="N2352" s="71">
        <v>0.02</v>
      </c>
      <c r="O2352" s="74">
        <v>0</v>
      </c>
      <c r="P2352" s="175">
        <f t="shared" si="40"/>
        <v>274362.18000000011</v>
      </c>
    </row>
    <row r="2353" spans="1:16" ht="14.25" hidden="1" customHeight="1" outlineLevel="1">
      <c r="A2353" s="64" t="s">
        <v>122</v>
      </c>
      <c r="B2353" s="163" t="s">
        <v>1342</v>
      </c>
      <c r="C2353" s="174" t="s">
        <v>647</v>
      </c>
      <c r="D2353" s="68">
        <v>45849</v>
      </c>
      <c r="E2353" s="66">
        <f t="shared" si="41"/>
        <v>7</v>
      </c>
      <c r="F2353" s="66">
        <f t="shared" si="42"/>
        <v>2025</v>
      </c>
      <c r="G2353" s="67">
        <f t="shared" si="43"/>
        <v>45839</v>
      </c>
      <c r="H2353" s="26" t="s">
        <v>63</v>
      </c>
      <c r="I2353" s="66" t="s">
        <v>1514</v>
      </c>
      <c r="J2353" s="69"/>
      <c r="K2353" s="69"/>
      <c r="L2353" s="69" t="s">
        <v>666</v>
      </c>
      <c r="M2353" s="69" t="s">
        <v>28</v>
      </c>
      <c r="N2353" s="71">
        <v>0</v>
      </c>
      <c r="O2353" s="74">
        <v>398.34</v>
      </c>
      <c r="P2353" s="175">
        <f t="shared" si="40"/>
        <v>273963.84000000008</v>
      </c>
    </row>
    <row r="2354" spans="1:16" ht="14.25" hidden="1" customHeight="1" outlineLevel="1">
      <c r="A2354" s="64" t="s">
        <v>122</v>
      </c>
      <c r="B2354" s="163" t="s">
        <v>1342</v>
      </c>
      <c r="C2354" s="174" t="s">
        <v>647</v>
      </c>
      <c r="D2354" s="68">
        <v>45852</v>
      </c>
      <c r="E2354" s="66">
        <f t="shared" si="41"/>
        <v>7</v>
      </c>
      <c r="F2354" s="66">
        <f t="shared" si="42"/>
        <v>2025</v>
      </c>
      <c r="G2354" s="67">
        <f t="shared" si="43"/>
        <v>45839</v>
      </c>
      <c r="H2354" s="26" t="s">
        <v>165</v>
      </c>
      <c r="I2354" s="66" t="s">
        <v>139</v>
      </c>
      <c r="J2354" s="69"/>
      <c r="K2354" s="69"/>
      <c r="L2354" s="69" t="s">
        <v>664</v>
      </c>
      <c r="M2354" s="69" t="s">
        <v>604</v>
      </c>
      <c r="N2354" s="71">
        <v>0.04</v>
      </c>
      <c r="O2354" s="74">
        <v>0</v>
      </c>
      <c r="P2354" s="175">
        <f t="shared" si="40"/>
        <v>273963.88000000006</v>
      </c>
    </row>
    <row r="2355" spans="1:16" ht="14.25" hidden="1" customHeight="1" outlineLevel="1">
      <c r="A2355" s="64" t="s">
        <v>122</v>
      </c>
      <c r="B2355" s="163" t="s">
        <v>1342</v>
      </c>
      <c r="C2355" s="174" t="s">
        <v>647</v>
      </c>
      <c r="D2355" s="68">
        <v>45852</v>
      </c>
      <c r="E2355" s="66">
        <f t="shared" si="41"/>
        <v>7</v>
      </c>
      <c r="F2355" s="66">
        <f t="shared" si="42"/>
        <v>2025</v>
      </c>
      <c r="G2355" s="67">
        <f t="shared" si="43"/>
        <v>45839</v>
      </c>
      <c r="H2355" s="26" t="s">
        <v>63</v>
      </c>
      <c r="I2355" s="66" t="s">
        <v>1520</v>
      </c>
      <c r="J2355" s="69"/>
      <c r="K2355" s="69"/>
      <c r="L2355" s="69" t="s">
        <v>666</v>
      </c>
      <c r="M2355" s="69" t="s">
        <v>28</v>
      </c>
      <c r="N2355" s="71">
        <v>0</v>
      </c>
      <c r="O2355" s="74">
        <v>199.85</v>
      </c>
      <c r="P2355" s="175">
        <f t="shared" si="40"/>
        <v>273764.03000000009</v>
      </c>
    </row>
    <row r="2356" spans="1:16" ht="14.25" hidden="1" customHeight="1" outlineLevel="1">
      <c r="A2356" s="64" t="s">
        <v>122</v>
      </c>
      <c r="B2356" s="163" t="s">
        <v>1342</v>
      </c>
      <c r="C2356" s="174" t="s">
        <v>647</v>
      </c>
      <c r="D2356" s="68">
        <v>45852</v>
      </c>
      <c r="E2356" s="66">
        <f t="shared" si="41"/>
        <v>7</v>
      </c>
      <c r="F2356" s="66">
        <f t="shared" si="42"/>
        <v>2025</v>
      </c>
      <c r="G2356" s="67">
        <f t="shared" si="43"/>
        <v>45839</v>
      </c>
      <c r="H2356" s="26" t="s">
        <v>475</v>
      </c>
      <c r="I2356" s="66" t="s">
        <v>1521</v>
      </c>
      <c r="J2356" s="69"/>
      <c r="K2356" s="69"/>
      <c r="L2356" s="69" t="s">
        <v>666</v>
      </c>
      <c r="M2356" s="69" t="s">
        <v>28</v>
      </c>
      <c r="N2356" s="71">
        <v>0</v>
      </c>
      <c r="O2356" s="74">
        <v>80</v>
      </c>
      <c r="P2356" s="175">
        <f t="shared" si="40"/>
        <v>273684.03000000009</v>
      </c>
    </row>
    <row r="2357" spans="1:16" ht="14.25" hidden="1" customHeight="1" outlineLevel="1">
      <c r="A2357" s="64" t="s">
        <v>122</v>
      </c>
      <c r="B2357" s="163" t="s">
        <v>1342</v>
      </c>
      <c r="C2357" s="174" t="s">
        <v>647</v>
      </c>
      <c r="D2357" s="68">
        <v>45852</v>
      </c>
      <c r="E2357" s="66">
        <f t="shared" si="41"/>
        <v>7</v>
      </c>
      <c r="F2357" s="66">
        <f t="shared" si="42"/>
        <v>2025</v>
      </c>
      <c r="G2357" s="67">
        <f t="shared" si="43"/>
        <v>45839</v>
      </c>
      <c r="H2357" s="26" t="s">
        <v>63</v>
      </c>
      <c r="I2357" s="66" t="s">
        <v>1522</v>
      </c>
      <c r="J2357" s="69"/>
      <c r="K2357" s="69"/>
      <c r="L2357" s="69" t="s">
        <v>666</v>
      </c>
      <c r="M2357" s="69" t="s">
        <v>28</v>
      </c>
      <c r="N2357" s="71">
        <v>0</v>
      </c>
      <c r="O2357" s="74">
        <v>349.32</v>
      </c>
      <c r="P2357" s="175">
        <f t="shared" si="40"/>
        <v>273334.71000000008</v>
      </c>
    </row>
    <row r="2358" spans="1:16" ht="14.25" hidden="1" customHeight="1" outlineLevel="1">
      <c r="A2358" s="64" t="s">
        <v>122</v>
      </c>
      <c r="B2358" s="163" t="s">
        <v>1342</v>
      </c>
      <c r="C2358" s="174" t="s">
        <v>647</v>
      </c>
      <c r="D2358" s="68">
        <v>45853</v>
      </c>
      <c r="E2358" s="66">
        <f t="shared" si="41"/>
        <v>7</v>
      </c>
      <c r="F2358" s="66">
        <f t="shared" si="42"/>
        <v>2025</v>
      </c>
      <c r="G2358" s="67">
        <f t="shared" si="43"/>
        <v>45839</v>
      </c>
      <c r="H2358" s="26" t="s">
        <v>165</v>
      </c>
      <c r="I2358" s="66" t="s">
        <v>139</v>
      </c>
      <c r="J2358" s="69"/>
      <c r="K2358" s="69"/>
      <c r="L2358" s="69" t="s">
        <v>664</v>
      </c>
      <c r="M2358" s="69" t="s">
        <v>604</v>
      </c>
      <c r="N2358" s="71">
        <v>1</v>
      </c>
      <c r="O2358" s="74">
        <v>0</v>
      </c>
      <c r="P2358" s="175">
        <f t="shared" si="40"/>
        <v>273335.71000000008</v>
      </c>
    </row>
    <row r="2359" spans="1:16" ht="14.25" hidden="1" customHeight="1" outlineLevel="1">
      <c r="A2359" s="64" t="s">
        <v>122</v>
      </c>
      <c r="B2359" s="163" t="s">
        <v>1342</v>
      </c>
      <c r="C2359" s="174" t="s">
        <v>647</v>
      </c>
      <c r="D2359" s="68">
        <v>45853</v>
      </c>
      <c r="E2359" s="66">
        <f t="shared" si="41"/>
        <v>7</v>
      </c>
      <c r="F2359" s="66">
        <f t="shared" si="42"/>
        <v>2025</v>
      </c>
      <c r="G2359" s="67">
        <f t="shared" si="43"/>
        <v>45839</v>
      </c>
      <c r="H2359" s="26" t="s">
        <v>102</v>
      </c>
      <c r="I2359" s="66" t="s">
        <v>167</v>
      </c>
      <c r="J2359" s="69"/>
      <c r="K2359" s="69"/>
      <c r="L2359" s="69" t="s">
        <v>666</v>
      </c>
      <c r="M2359" s="69" t="s">
        <v>28</v>
      </c>
      <c r="N2359" s="71">
        <v>0</v>
      </c>
      <c r="O2359" s="74">
        <v>177.05</v>
      </c>
      <c r="P2359" s="175">
        <f t="shared" si="40"/>
        <v>273158.66000000009</v>
      </c>
    </row>
    <row r="2360" spans="1:16" ht="14.25" hidden="1" customHeight="1" outlineLevel="1">
      <c r="A2360" s="64" t="s">
        <v>122</v>
      </c>
      <c r="B2360" s="163" t="s">
        <v>1342</v>
      </c>
      <c r="C2360" s="174" t="s">
        <v>647</v>
      </c>
      <c r="D2360" s="68">
        <v>45853</v>
      </c>
      <c r="E2360" s="66">
        <f t="shared" si="41"/>
        <v>7</v>
      </c>
      <c r="F2360" s="66">
        <f t="shared" si="42"/>
        <v>2025</v>
      </c>
      <c r="G2360" s="67">
        <f t="shared" si="43"/>
        <v>45839</v>
      </c>
      <c r="H2360" s="26" t="s">
        <v>37</v>
      </c>
      <c r="I2360" s="66" t="s">
        <v>1008</v>
      </c>
      <c r="J2360" s="69"/>
      <c r="K2360" s="69"/>
      <c r="L2360" s="69" t="s">
        <v>666</v>
      </c>
      <c r="M2360" s="69" t="s">
        <v>28</v>
      </c>
      <c r="N2360" s="71">
        <v>0</v>
      </c>
      <c r="O2360" s="74">
        <v>4528.1000000000004</v>
      </c>
      <c r="P2360" s="175">
        <f t="shared" si="40"/>
        <v>268630.56000000011</v>
      </c>
    </row>
    <row r="2361" spans="1:16" ht="14.25" hidden="1" customHeight="1" outlineLevel="1">
      <c r="A2361" s="64" t="s">
        <v>122</v>
      </c>
      <c r="B2361" s="163" t="s">
        <v>1342</v>
      </c>
      <c r="C2361" s="174" t="s">
        <v>647</v>
      </c>
      <c r="D2361" s="68">
        <v>45853</v>
      </c>
      <c r="E2361" s="66">
        <f t="shared" si="41"/>
        <v>7</v>
      </c>
      <c r="F2361" s="66">
        <f t="shared" si="42"/>
        <v>2025</v>
      </c>
      <c r="G2361" s="67">
        <f t="shared" si="43"/>
        <v>45839</v>
      </c>
      <c r="H2361" s="26" t="s">
        <v>40</v>
      </c>
      <c r="I2361" s="66" t="s">
        <v>1523</v>
      </c>
      <c r="J2361" s="69"/>
      <c r="K2361" s="69"/>
      <c r="L2361" s="69" t="s">
        <v>666</v>
      </c>
      <c r="M2361" s="69" t="s">
        <v>28</v>
      </c>
      <c r="N2361" s="71">
        <v>0</v>
      </c>
      <c r="O2361" s="74">
        <v>7027.12</v>
      </c>
      <c r="P2361" s="175">
        <f t="shared" si="40"/>
        <v>261603.44000000012</v>
      </c>
    </row>
    <row r="2362" spans="1:16" ht="14.25" hidden="1" customHeight="1" outlineLevel="1">
      <c r="A2362" s="64" t="s">
        <v>122</v>
      </c>
      <c r="B2362" s="163" t="s">
        <v>1342</v>
      </c>
      <c r="C2362" s="174" t="s">
        <v>647</v>
      </c>
      <c r="D2362" s="68">
        <v>45853</v>
      </c>
      <c r="E2362" s="66">
        <f t="shared" si="41"/>
        <v>7</v>
      </c>
      <c r="F2362" s="66">
        <f t="shared" si="42"/>
        <v>2025</v>
      </c>
      <c r="G2362" s="67">
        <f t="shared" si="43"/>
        <v>45839</v>
      </c>
      <c r="H2362" s="26" t="s">
        <v>45</v>
      </c>
      <c r="I2362" s="66" t="s">
        <v>1524</v>
      </c>
      <c r="J2362" s="69"/>
      <c r="K2362" s="69"/>
      <c r="L2362" s="69" t="s">
        <v>666</v>
      </c>
      <c r="M2362" s="69" t="s">
        <v>28</v>
      </c>
      <c r="N2362" s="71">
        <v>0</v>
      </c>
      <c r="O2362" s="74">
        <v>106.19</v>
      </c>
      <c r="P2362" s="175">
        <f t="shared" si="40"/>
        <v>261497.25000000012</v>
      </c>
    </row>
    <row r="2363" spans="1:16" ht="14.25" hidden="1" customHeight="1" outlineLevel="1">
      <c r="A2363" s="64" t="s">
        <v>122</v>
      </c>
      <c r="B2363" s="163" t="s">
        <v>1342</v>
      </c>
      <c r="C2363" s="174" t="s">
        <v>647</v>
      </c>
      <c r="D2363" s="68">
        <v>45854</v>
      </c>
      <c r="E2363" s="66">
        <f t="shared" si="41"/>
        <v>7</v>
      </c>
      <c r="F2363" s="66">
        <f t="shared" si="42"/>
        <v>2025</v>
      </c>
      <c r="G2363" s="67">
        <f t="shared" si="43"/>
        <v>45839</v>
      </c>
      <c r="H2363" s="26" t="s">
        <v>165</v>
      </c>
      <c r="I2363" s="66" t="s">
        <v>139</v>
      </c>
      <c r="J2363" s="69"/>
      <c r="K2363" s="69"/>
      <c r="L2363" s="69" t="s">
        <v>664</v>
      </c>
      <c r="M2363" s="69" t="s">
        <v>604</v>
      </c>
      <c r="N2363" s="71">
        <v>0.06</v>
      </c>
      <c r="O2363" s="74">
        <v>0</v>
      </c>
      <c r="P2363" s="175">
        <f t="shared" si="40"/>
        <v>261497.31000000011</v>
      </c>
    </row>
    <row r="2364" spans="1:16" ht="14.25" hidden="1" customHeight="1" outlineLevel="1">
      <c r="A2364" s="64" t="s">
        <v>122</v>
      </c>
      <c r="B2364" s="163" t="s">
        <v>1342</v>
      </c>
      <c r="C2364" s="174" t="s">
        <v>647</v>
      </c>
      <c r="D2364" s="68">
        <v>45854</v>
      </c>
      <c r="E2364" s="66">
        <f t="shared" si="41"/>
        <v>7</v>
      </c>
      <c r="F2364" s="66">
        <f t="shared" si="42"/>
        <v>2025</v>
      </c>
      <c r="G2364" s="67">
        <f t="shared" si="43"/>
        <v>45839</v>
      </c>
      <c r="H2364" s="26" t="s">
        <v>33</v>
      </c>
      <c r="I2364" s="66" t="s">
        <v>166</v>
      </c>
      <c r="J2364" s="69"/>
      <c r="K2364" s="69"/>
      <c r="L2364" s="69" t="s">
        <v>666</v>
      </c>
      <c r="M2364" s="69" t="s">
        <v>28</v>
      </c>
      <c r="N2364" s="71">
        <v>0</v>
      </c>
      <c r="O2364" s="74">
        <v>584.08000000000004</v>
      </c>
      <c r="P2364" s="175">
        <f t="shared" si="40"/>
        <v>260913.23000000013</v>
      </c>
    </row>
    <row r="2365" spans="1:16" ht="14.25" hidden="1" customHeight="1" outlineLevel="1">
      <c r="A2365" s="64" t="s">
        <v>122</v>
      </c>
      <c r="B2365" s="163" t="s">
        <v>1342</v>
      </c>
      <c r="C2365" s="174" t="s">
        <v>647</v>
      </c>
      <c r="D2365" s="68">
        <v>45854</v>
      </c>
      <c r="E2365" s="66">
        <f t="shared" si="41"/>
        <v>7</v>
      </c>
      <c r="F2365" s="66">
        <f t="shared" si="42"/>
        <v>2025</v>
      </c>
      <c r="G2365" s="67">
        <f t="shared" si="43"/>
        <v>45839</v>
      </c>
      <c r="H2365" s="26" t="s">
        <v>102</v>
      </c>
      <c r="I2365" s="66" t="s">
        <v>129</v>
      </c>
      <c r="J2365" s="69"/>
      <c r="K2365" s="69"/>
      <c r="L2365" s="69" t="s">
        <v>666</v>
      </c>
      <c r="M2365" s="69" t="s">
        <v>28</v>
      </c>
      <c r="N2365" s="71">
        <v>0</v>
      </c>
      <c r="O2365" s="74">
        <v>1.75</v>
      </c>
      <c r="P2365" s="175">
        <f t="shared" si="40"/>
        <v>260911.48000000013</v>
      </c>
    </row>
    <row r="2366" spans="1:16" ht="14.25" hidden="1" customHeight="1" outlineLevel="1">
      <c r="A2366" s="64" t="s">
        <v>122</v>
      </c>
      <c r="B2366" s="163" t="s">
        <v>1342</v>
      </c>
      <c r="C2366" s="174" t="s">
        <v>647</v>
      </c>
      <c r="D2366" s="68">
        <v>45854</v>
      </c>
      <c r="E2366" s="66">
        <f t="shared" si="41"/>
        <v>7</v>
      </c>
      <c r="F2366" s="66">
        <f t="shared" si="42"/>
        <v>2025</v>
      </c>
      <c r="G2366" s="67">
        <f t="shared" si="43"/>
        <v>45839</v>
      </c>
      <c r="H2366" s="26" t="s">
        <v>102</v>
      </c>
      <c r="I2366" s="66" t="s">
        <v>129</v>
      </c>
      <c r="J2366" s="69"/>
      <c r="K2366" s="69"/>
      <c r="L2366" s="69" t="s">
        <v>666</v>
      </c>
      <c r="M2366" s="69" t="s">
        <v>28</v>
      </c>
      <c r="N2366" s="71">
        <v>0</v>
      </c>
      <c r="O2366" s="74">
        <v>2.89</v>
      </c>
      <c r="P2366" s="175">
        <f t="shared" si="40"/>
        <v>260908.59000000011</v>
      </c>
    </row>
    <row r="2367" spans="1:16" ht="14.25" hidden="1" customHeight="1" outlineLevel="1">
      <c r="A2367" s="64" t="s">
        <v>122</v>
      </c>
      <c r="B2367" s="163" t="s">
        <v>1342</v>
      </c>
      <c r="C2367" s="174" t="s">
        <v>647</v>
      </c>
      <c r="D2367" s="68">
        <v>45855</v>
      </c>
      <c r="E2367" s="66">
        <f t="shared" si="41"/>
        <v>7</v>
      </c>
      <c r="F2367" s="66">
        <f t="shared" si="42"/>
        <v>2025</v>
      </c>
      <c r="G2367" s="67">
        <f t="shared" si="43"/>
        <v>45839</v>
      </c>
      <c r="H2367" s="26" t="s">
        <v>165</v>
      </c>
      <c r="I2367" s="66" t="s">
        <v>139</v>
      </c>
      <c r="J2367" s="69"/>
      <c r="K2367" s="69"/>
      <c r="L2367" s="69" t="s">
        <v>664</v>
      </c>
      <c r="M2367" s="69" t="s">
        <v>604</v>
      </c>
      <c r="N2367" s="71">
        <v>0.14000000000000001</v>
      </c>
      <c r="O2367" s="74">
        <v>0</v>
      </c>
      <c r="P2367" s="175">
        <f t="shared" si="40"/>
        <v>260908.73000000013</v>
      </c>
    </row>
    <row r="2368" spans="1:16" ht="14.25" hidden="1" customHeight="1" outlineLevel="1">
      <c r="A2368" s="64" t="s">
        <v>122</v>
      </c>
      <c r="B2368" s="163" t="s">
        <v>1342</v>
      </c>
      <c r="C2368" s="174" t="s">
        <v>647</v>
      </c>
      <c r="D2368" s="68">
        <v>45855</v>
      </c>
      <c r="E2368" s="66">
        <f t="shared" si="41"/>
        <v>7</v>
      </c>
      <c r="F2368" s="66">
        <f t="shared" si="42"/>
        <v>2025</v>
      </c>
      <c r="G2368" s="67">
        <f t="shared" si="43"/>
        <v>45839</v>
      </c>
      <c r="H2368" s="26" t="s">
        <v>63</v>
      </c>
      <c r="I2368" s="66" t="s">
        <v>1525</v>
      </c>
      <c r="J2368" s="69"/>
      <c r="K2368" s="69"/>
      <c r="L2368" s="69" t="s">
        <v>666</v>
      </c>
      <c r="M2368" s="69" t="s">
        <v>28</v>
      </c>
      <c r="N2368" s="71">
        <v>0</v>
      </c>
      <c r="O2368" s="74">
        <v>1000</v>
      </c>
      <c r="P2368" s="175">
        <f t="shared" si="40"/>
        <v>259908.73000000013</v>
      </c>
    </row>
    <row r="2369" spans="1:16" ht="14.25" hidden="1" customHeight="1" outlineLevel="1">
      <c r="A2369" s="64" t="s">
        <v>122</v>
      </c>
      <c r="B2369" s="163" t="s">
        <v>1342</v>
      </c>
      <c r="C2369" s="174" t="s">
        <v>647</v>
      </c>
      <c r="D2369" s="68">
        <v>45855</v>
      </c>
      <c r="E2369" s="66">
        <f t="shared" si="41"/>
        <v>7</v>
      </c>
      <c r="F2369" s="66">
        <f t="shared" si="42"/>
        <v>2025</v>
      </c>
      <c r="G2369" s="67">
        <f t="shared" si="43"/>
        <v>45839</v>
      </c>
      <c r="H2369" s="26" t="s">
        <v>44</v>
      </c>
      <c r="I2369" s="66" t="s">
        <v>135</v>
      </c>
      <c r="J2369" s="69"/>
      <c r="K2369" s="69"/>
      <c r="L2369" s="69" t="s">
        <v>666</v>
      </c>
      <c r="M2369" s="69" t="s">
        <v>28</v>
      </c>
      <c r="N2369" s="71">
        <v>0</v>
      </c>
      <c r="O2369" s="74">
        <v>184.05</v>
      </c>
      <c r="P2369" s="175">
        <f t="shared" si="40"/>
        <v>259724.68000000014</v>
      </c>
    </row>
    <row r="2370" spans="1:16" ht="14.25" hidden="1" customHeight="1" outlineLevel="1">
      <c r="A2370" s="64" t="s">
        <v>122</v>
      </c>
      <c r="B2370" s="163" t="s">
        <v>1342</v>
      </c>
      <c r="C2370" s="174" t="s">
        <v>647</v>
      </c>
      <c r="D2370" s="68">
        <v>45856</v>
      </c>
      <c r="E2370" s="66">
        <f t="shared" si="41"/>
        <v>7</v>
      </c>
      <c r="F2370" s="66">
        <f t="shared" si="42"/>
        <v>2025</v>
      </c>
      <c r="G2370" s="67">
        <f t="shared" si="43"/>
        <v>45839</v>
      </c>
      <c r="H2370" s="26" t="s">
        <v>165</v>
      </c>
      <c r="I2370" s="66" t="s">
        <v>139</v>
      </c>
      <c r="J2370" s="69"/>
      <c r="K2370" s="69"/>
      <c r="L2370" s="69" t="s">
        <v>664</v>
      </c>
      <c r="M2370" s="69" t="s">
        <v>604</v>
      </c>
      <c r="N2370" s="71">
        <v>0.13</v>
      </c>
      <c r="O2370" s="74">
        <v>0</v>
      </c>
      <c r="P2370" s="175">
        <f t="shared" si="40"/>
        <v>259724.81000000014</v>
      </c>
    </row>
    <row r="2371" spans="1:16" ht="14.25" hidden="1" customHeight="1" outlineLevel="1">
      <c r="A2371" s="64" t="s">
        <v>122</v>
      </c>
      <c r="B2371" s="163" t="s">
        <v>1342</v>
      </c>
      <c r="C2371" s="174" t="s">
        <v>647</v>
      </c>
      <c r="D2371" s="68">
        <v>45856</v>
      </c>
      <c r="E2371" s="66">
        <f t="shared" si="41"/>
        <v>7</v>
      </c>
      <c r="F2371" s="66">
        <f t="shared" si="42"/>
        <v>2025</v>
      </c>
      <c r="G2371" s="67">
        <f t="shared" si="43"/>
        <v>45839</v>
      </c>
      <c r="H2371" s="26" t="s">
        <v>475</v>
      </c>
      <c r="I2371" s="66" t="s">
        <v>152</v>
      </c>
      <c r="J2371" s="69"/>
      <c r="K2371" s="69"/>
      <c r="L2371" s="69" t="s">
        <v>666</v>
      </c>
      <c r="M2371" s="69" t="s">
        <v>28</v>
      </c>
      <c r="N2371" s="71">
        <v>0</v>
      </c>
      <c r="O2371" s="74">
        <v>76.16</v>
      </c>
      <c r="P2371" s="175">
        <f t="shared" si="40"/>
        <v>259648.65000000014</v>
      </c>
    </row>
    <row r="2372" spans="1:16" ht="14.25" hidden="1" customHeight="1" outlineLevel="1">
      <c r="A2372" s="64" t="s">
        <v>122</v>
      </c>
      <c r="B2372" s="163" t="s">
        <v>1342</v>
      </c>
      <c r="C2372" s="174" t="s">
        <v>647</v>
      </c>
      <c r="D2372" s="68">
        <v>45856</v>
      </c>
      <c r="E2372" s="66">
        <f t="shared" si="41"/>
        <v>7</v>
      </c>
      <c r="F2372" s="66">
        <f t="shared" si="42"/>
        <v>2025</v>
      </c>
      <c r="G2372" s="67">
        <f t="shared" si="43"/>
        <v>45839</v>
      </c>
      <c r="H2372" s="26" t="s">
        <v>475</v>
      </c>
      <c r="I2372" s="66" t="s">
        <v>152</v>
      </c>
      <c r="J2372" s="69"/>
      <c r="K2372" s="69"/>
      <c r="L2372" s="69" t="s">
        <v>666</v>
      </c>
      <c r="M2372" s="69" t="s">
        <v>28</v>
      </c>
      <c r="N2372" s="71">
        <v>0</v>
      </c>
      <c r="O2372" s="74">
        <v>513.99</v>
      </c>
      <c r="P2372" s="175">
        <f t="shared" si="40"/>
        <v>259134.66000000015</v>
      </c>
    </row>
    <row r="2373" spans="1:16" ht="14.25" hidden="1" customHeight="1" outlineLevel="1">
      <c r="A2373" s="64" t="s">
        <v>122</v>
      </c>
      <c r="B2373" s="163" t="s">
        <v>1342</v>
      </c>
      <c r="C2373" s="174" t="s">
        <v>647</v>
      </c>
      <c r="D2373" s="68">
        <v>45856</v>
      </c>
      <c r="E2373" s="66">
        <f t="shared" si="41"/>
        <v>7</v>
      </c>
      <c r="F2373" s="66">
        <f t="shared" si="42"/>
        <v>2025</v>
      </c>
      <c r="G2373" s="67">
        <f t="shared" si="43"/>
        <v>45839</v>
      </c>
      <c r="H2373" s="26" t="s">
        <v>475</v>
      </c>
      <c r="I2373" s="66" t="s">
        <v>152</v>
      </c>
      <c r="J2373" s="69"/>
      <c r="K2373" s="69"/>
      <c r="L2373" s="69" t="s">
        <v>666</v>
      </c>
      <c r="M2373" s="69" t="s">
        <v>28</v>
      </c>
      <c r="N2373" s="71">
        <v>0</v>
      </c>
      <c r="O2373" s="74">
        <v>379.3</v>
      </c>
      <c r="P2373" s="175">
        <f t="shared" si="40"/>
        <v>258755.36000000016</v>
      </c>
    </row>
    <row r="2374" spans="1:16" ht="14.25" hidden="1" customHeight="1" outlineLevel="1">
      <c r="A2374" s="64" t="s">
        <v>122</v>
      </c>
      <c r="B2374" s="163" t="s">
        <v>1342</v>
      </c>
      <c r="C2374" s="174" t="s">
        <v>647</v>
      </c>
      <c r="D2374" s="68">
        <v>45861</v>
      </c>
      <c r="E2374" s="66">
        <f t="shared" si="41"/>
        <v>7</v>
      </c>
      <c r="F2374" s="66">
        <f t="shared" si="42"/>
        <v>2025</v>
      </c>
      <c r="G2374" s="67">
        <f t="shared" si="43"/>
        <v>45839</v>
      </c>
      <c r="H2374" s="26" t="s">
        <v>165</v>
      </c>
      <c r="I2374" s="66" t="s">
        <v>139</v>
      </c>
      <c r="J2374" s="69"/>
      <c r="K2374" s="69"/>
      <c r="L2374" s="69" t="s">
        <v>664</v>
      </c>
      <c r="M2374" s="69" t="s">
        <v>604</v>
      </c>
      <c r="N2374" s="71">
        <v>2.0299999999999998</v>
      </c>
      <c r="O2374" s="74">
        <v>0</v>
      </c>
      <c r="P2374" s="175">
        <f t="shared" si="40"/>
        <v>258757.39000000016</v>
      </c>
    </row>
    <row r="2375" spans="1:16" ht="14.25" hidden="1" customHeight="1" outlineLevel="1">
      <c r="A2375" s="64" t="s">
        <v>122</v>
      </c>
      <c r="B2375" s="163" t="s">
        <v>1342</v>
      </c>
      <c r="C2375" s="174" t="s">
        <v>647</v>
      </c>
      <c r="D2375" s="68">
        <v>45861</v>
      </c>
      <c r="E2375" s="66">
        <f t="shared" si="41"/>
        <v>7</v>
      </c>
      <c r="F2375" s="66">
        <f t="shared" si="42"/>
        <v>2025</v>
      </c>
      <c r="G2375" s="67">
        <f t="shared" si="43"/>
        <v>45839</v>
      </c>
      <c r="H2375" s="26" t="s">
        <v>63</v>
      </c>
      <c r="I2375" s="66" t="s">
        <v>1526</v>
      </c>
      <c r="J2375" s="69"/>
      <c r="K2375" s="69"/>
      <c r="L2375" s="69" t="s">
        <v>666</v>
      </c>
      <c r="M2375" s="69" t="s">
        <v>28</v>
      </c>
      <c r="N2375" s="71">
        <v>0</v>
      </c>
      <c r="O2375" s="74">
        <v>189.9</v>
      </c>
      <c r="P2375" s="175">
        <f t="shared" si="40"/>
        <v>258567.49000000017</v>
      </c>
    </row>
    <row r="2376" spans="1:16" ht="14.25" hidden="1" customHeight="1" outlineLevel="1">
      <c r="A2376" s="64" t="s">
        <v>122</v>
      </c>
      <c r="B2376" s="163" t="s">
        <v>1342</v>
      </c>
      <c r="C2376" s="174" t="s">
        <v>647</v>
      </c>
      <c r="D2376" s="68">
        <v>45861</v>
      </c>
      <c r="E2376" s="66">
        <f t="shared" si="41"/>
        <v>7</v>
      </c>
      <c r="F2376" s="66">
        <f t="shared" si="42"/>
        <v>2025</v>
      </c>
      <c r="G2376" s="67">
        <f t="shared" si="43"/>
        <v>45839</v>
      </c>
      <c r="H2376" s="26" t="s">
        <v>475</v>
      </c>
      <c r="I2376" s="66" t="s">
        <v>1527</v>
      </c>
      <c r="J2376" s="69"/>
      <c r="K2376" s="69"/>
      <c r="L2376" s="69" t="s">
        <v>666</v>
      </c>
      <c r="M2376" s="69" t="s">
        <v>28</v>
      </c>
      <c r="N2376" s="71">
        <v>0</v>
      </c>
      <c r="O2376" s="74">
        <v>189.9</v>
      </c>
      <c r="P2376" s="175">
        <f t="shared" si="40"/>
        <v>258377.59000000017</v>
      </c>
    </row>
    <row r="2377" spans="1:16" ht="14.25" hidden="1" customHeight="1" outlineLevel="1">
      <c r="A2377" s="64" t="s">
        <v>122</v>
      </c>
      <c r="B2377" s="163" t="s">
        <v>1342</v>
      </c>
      <c r="C2377" s="174" t="s">
        <v>647</v>
      </c>
      <c r="D2377" s="68">
        <v>45861</v>
      </c>
      <c r="E2377" s="66">
        <f t="shared" si="41"/>
        <v>7</v>
      </c>
      <c r="F2377" s="66">
        <f t="shared" si="42"/>
        <v>2025</v>
      </c>
      <c r="G2377" s="67">
        <f t="shared" si="43"/>
        <v>45839</v>
      </c>
      <c r="H2377" s="26" t="s">
        <v>475</v>
      </c>
      <c r="I2377" s="66" t="s">
        <v>1528</v>
      </c>
      <c r="J2377" s="69"/>
      <c r="K2377" s="69"/>
      <c r="L2377" s="69" t="s">
        <v>666</v>
      </c>
      <c r="M2377" s="69" t="s">
        <v>28</v>
      </c>
      <c r="N2377" s="71">
        <v>0</v>
      </c>
      <c r="O2377" s="74">
        <v>816.39</v>
      </c>
      <c r="P2377" s="175">
        <f t="shared" si="40"/>
        <v>257561.20000000016</v>
      </c>
    </row>
    <row r="2378" spans="1:16" ht="14.25" hidden="1" customHeight="1" outlineLevel="1">
      <c r="A2378" s="64" t="s">
        <v>122</v>
      </c>
      <c r="B2378" s="163" t="s">
        <v>1342</v>
      </c>
      <c r="C2378" s="174" t="s">
        <v>647</v>
      </c>
      <c r="D2378" s="68">
        <v>45861</v>
      </c>
      <c r="E2378" s="66">
        <f t="shared" si="41"/>
        <v>7</v>
      </c>
      <c r="F2378" s="66">
        <f t="shared" si="42"/>
        <v>2025</v>
      </c>
      <c r="G2378" s="67">
        <f t="shared" si="43"/>
        <v>45839</v>
      </c>
      <c r="H2378" s="26" t="s">
        <v>147</v>
      </c>
      <c r="I2378" s="66" t="s">
        <v>330</v>
      </c>
      <c r="J2378" s="69"/>
      <c r="K2378" s="69"/>
      <c r="L2378" s="69" t="s">
        <v>666</v>
      </c>
      <c r="M2378" s="69" t="s">
        <v>28</v>
      </c>
      <c r="N2378" s="71">
        <v>0</v>
      </c>
      <c r="O2378" s="74">
        <v>200.24</v>
      </c>
      <c r="P2378" s="175">
        <f t="shared" si="40"/>
        <v>257360.96000000017</v>
      </c>
    </row>
    <row r="2379" spans="1:16" ht="14.25" hidden="1" customHeight="1" outlineLevel="1">
      <c r="A2379" s="64" t="s">
        <v>122</v>
      </c>
      <c r="B2379" s="163" t="s">
        <v>1342</v>
      </c>
      <c r="C2379" s="174" t="s">
        <v>647</v>
      </c>
      <c r="D2379" s="68">
        <v>45861</v>
      </c>
      <c r="E2379" s="66">
        <f t="shared" si="41"/>
        <v>7</v>
      </c>
      <c r="F2379" s="66">
        <f t="shared" si="42"/>
        <v>2025</v>
      </c>
      <c r="G2379" s="67">
        <f t="shared" si="43"/>
        <v>45839</v>
      </c>
      <c r="H2379" s="26" t="s">
        <v>475</v>
      </c>
      <c r="I2379" s="66" t="s">
        <v>152</v>
      </c>
      <c r="J2379" s="69"/>
      <c r="K2379" s="69"/>
      <c r="L2379" s="69" t="s">
        <v>666</v>
      </c>
      <c r="M2379" s="69" t="s">
        <v>28</v>
      </c>
      <c r="N2379" s="71">
        <v>0</v>
      </c>
      <c r="O2379" s="74">
        <v>53.35</v>
      </c>
      <c r="P2379" s="175">
        <f t="shared" si="40"/>
        <v>257307.61000000016</v>
      </c>
    </row>
    <row r="2380" spans="1:16" ht="14.25" hidden="1" customHeight="1" outlineLevel="1">
      <c r="A2380" s="64" t="s">
        <v>122</v>
      </c>
      <c r="B2380" s="163" t="s">
        <v>1342</v>
      </c>
      <c r="C2380" s="174" t="s">
        <v>647</v>
      </c>
      <c r="D2380" s="68">
        <v>45861</v>
      </c>
      <c r="E2380" s="66">
        <f t="shared" si="41"/>
        <v>7</v>
      </c>
      <c r="F2380" s="66">
        <f t="shared" si="42"/>
        <v>2025</v>
      </c>
      <c r="G2380" s="67">
        <f t="shared" si="43"/>
        <v>45839</v>
      </c>
      <c r="H2380" s="26" t="s">
        <v>63</v>
      </c>
      <c r="I2380" s="66" t="s">
        <v>1529</v>
      </c>
      <c r="J2380" s="69"/>
      <c r="K2380" s="69"/>
      <c r="L2380" s="69" t="s">
        <v>666</v>
      </c>
      <c r="M2380" s="69" t="s">
        <v>28</v>
      </c>
      <c r="N2380" s="71">
        <v>0</v>
      </c>
      <c r="O2380" s="74">
        <v>7582.22</v>
      </c>
      <c r="P2380" s="175">
        <f t="shared" si="40"/>
        <v>249725.39000000016</v>
      </c>
    </row>
    <row r="2381" spans="1:16" ht="14.25" hidden="1" customHeight="1" outlineLevel="1">
      <c r="A2381" s="64" t="s">
        <v>122</v>
      </c>
      <c r="B2381" s="163" t="s">
        <v>1342</v>
      </c>
      <c r="C2381" s="174" t="s">
        <v>647</v>
      </c>
      <c r="D2381" s="68">
        <v>45862</v>
      </c>
      <c r="E2381" s="66">
        <f t="shared" si="41"/>
        <v>7</v>
      </c>
      <c r="F2381" s="66">
        <f t="shared" si="42"/>
        <v>2025</v>
      </c>
      <c r="G2381" s="67">
        <f t="shared" si="43"/>
        <v>45839</v>
      </c>
      <c r="H2381" s="26" t="s">
        <v>165</v>
      </c>
      <c r="I2381" s="66" t="s">
        <v>139</v>
      </c>
      <c r="J2381" s="69"/>
      <c r="K2381" s="69"/>
      <c r="L2381" s="69" t="s">
        <v>664</v>
      </c>
      <c r="M2381" s="69" t="s">
        <v>604</v>
      </c>
      <c r="N2381" s="71">
        <v>10.87</v>
      </c>
      <c r="O2381" s="74">
        <v>0</v>
      </c>
      <c r="P2381" s="175">
        <f t="shared" si="40"/>
        <v>249736.26000000015</v>
      </c>
    </row>
    <row r="2382" spans="1:16" ht="14.25" hidden="1" customHeight="1" outlineLevel="1">
      <c r="A2382" s="64" t="s">
        <v>122</v>
      </c>
      <c r="B2382" s="163" t="s">
        <v>1342</v>
      </c>
      <c r="C2382" s="174" t="s">
        <v>647</v>
      </c>
      <c r="D2382" s="68">
        <v>45862</v>
      </c>
      <c r="E2382" s="66">
        <f t="shared" si="41"/>
        <v>7</v>
      </c>
      <c r="F2382" s="66">
        <f t="shared" si="42"/>
        <v>2025</v>
      </c>
      <c r="G2382" s="67">
        <f t="shared" si="43"/>
        <v>45839</v>
      </c>
      <c r="H2382" s="26" t="s">
        <v>63</v>
      </c>
      <c r="I2382" s="66" t="s">
        <v>765</v>
      </c>
      <c r="J2382" s="69"/>
      <c r="K2382" s="69"/>
      <c r="L2382" s="69" t="s">
        <v>666</v>
      </c>
      <c r="M2382" s="69" t="s">
        <v>28</v>
      </c>
      <c r="N2382" s="71">
        <v>0</v>
      </c>
      <c r="O2382" s="74">
        <v>12497.49</v>
      </c>
      <c r="P2382" s="175">
        <f t="shared" si="40"/>
        <v>237238.77000000016</v>
      </c>
    </row>
    <row r="2383" spans="1:16" ht="14.25" hidden="1" customHeight="1" outlineLevel="1">
      <c r="A2383" s="64" t="s">
        <v>122</v>
      </c>
      <c r="B2383" s="163" t="s">
        <v>1342</v>
      </c>
      <c r="C2383" s="174" t="s">
        <v>647</v>
      </c>
      <c r="D2383" s="68">
        <v>45862</v>
      </c>
      <c r="E2383" s="66">
        <f t="shared" si="41"/>
        <v>7</v>
      </c>
      <c r="F2383" s="66">
        <f t="shared" si="42"/>
        <v>2025</v>
      </c>
      <c r="G2383" s="67">
        <f t="shared" si="43"/>
        <v>45839</v>
      </c>
      <c r="H2383" s="26" t="s">
        <v>63</v>
      </c>
      <c r="I2383" s="66" t="s">
        <v>765</v>
      </c>
      <c r="J2383" s="69"/>
      <c r="K2383" s="69"/>
      <c r="L2383" s="69" t="s">
        <v>666</v>
      </c>
      <c r="M2383" s="69" t="s">
        <v>28</v>
      </c>
      <c r="N2383" s="71">
        <v>0</v>
      </c>
      <c r="O2383" s="74">
        <v>11001.48</v>
      </c>
      <c r="P2383" s="175">
        <f t="shared" si="40"/>
        <v>226237.29000000015</v>
      </c>
    </row>
    <row r="2384" spans="1:16" ht="14.25" hidden="1" customHeight="1" outlineLevel="1">
      <c r="A2384" s="64" t="s">
        <v>122</v>
      </c>
      <c r="B2384" s="163" t="s">
        <v>1342</v>
      </c>
      <c r="C2384" s="174" t="s">
        <v>647</v>
      </c>
      <c r="D2384" s="68">
        <v>45862</v>
      </c>
      <c r="E2384" s="66">
        <f t="shared" si="41"/>
        <v>7</v>
      </c>
      <c r="F2384" s="66">
        <f t="shared" si="42"/>
        <v>2025</v>
      </c>
      <c r="G2384" s="67">
        <f t="shared" si="43"/>
        <v>45839</v>
      </c>
      <c r="H2384" s="26" t="s">
        <v>475</v>
      </c>
      <c r="I2384" s="66" t="s">
        <v>765</v>
      </c>
      <c r="J2384" s="69"/>
      <c r="K2384" s="69"/>
      <c r="L2384" s="69" t="s">
        <v>666</v>
      </c>
      <c r="M2384" s="69" t="s">
        <v>28</v>
      </c>
      <c r="N2384" s="71">
        <v>0</v>
      </c>
      <c r="O2384" s="74">
        <v>7046.08</v>
      </c>
      <c r="P2384" s="175">
        <f t="shared" si="40"/>
        <v>219191.21000000017</v>
      </c>
    </row>
    <row r="2385" spans="1:16" ht="14.25" hidden="1" customHeight="1" outlineLevel="1">
      <c r="A2385" s="64" t="s">
        <v>122</v>
      </c>
      <c r="B2385" s="163" t="s">
        <v>1342</v>
      </c>
      <c r="C2385" s="174" t="s">
        <v>647</v>
      </c>
      <c r="D2385" s="68">
        <v>45862</v>
      </c>
      <c r="E2385" s="66">
        <f t="shared" si="41"/>
        <v>7</v>
      </c>
      <c r="F2385" s="66">
        <f t="shared" si="42"/>
        <v>2025</v>
      </c>
      <c r="G2385" s="67">
        <f t="shared" si="43"/>
        <v>45839</v>
      </c>
      <c r="H2385" s="26" t="s">
        <v>475</v>
      </c>
      <c r="I2385" s="66" t="s">
        <v>765</v>
      </c>
      <c r="J2385" s="69"/>
      <c r="K2385" s="69"/>
      <c r="L2385" s="69" t="s">
        <v>666</v>
      </c>
      <c r="M2385" s="69" t="s">
        <v>28</v>
      </c>
      <c r="N2385" s="71">
        <v>0</v>
      </c>
      <c r="O2385" s="74">
        <v>7037.25</v>
      </c>
      <c r="P2385" s="175">
        <f t="shared" si="40"/>
        <v>212153.96000000017</v>
      </c>
    </row>
    <row r="2386" spans="1:16" ht="14.25" hidden="1" customHeight="1" outlineLevel="1">
      <c r="A2386" s="64" t="s">
        <v>122</v>
      </c>
      <c r="B2386" s="163" t="s">
        <v>1342</v>
      </c>
      <c r="C2386" s="174" t="s">
        <v>647</v>
      </c>
      <c r="D2386" s="68">
        <v>45862</v>
      </c>
      <c r="E2386" s="66">
        <f t="shared" si="41"/>
        <v>7</v>
      </c>
      <c r="F2386" s="66">
        <f t="shared" si="42"/>
        <v>2025</v>
      </c>
      <c r="G2386" s="67">
        <f t="shared" si="43"/>
        <v>45839</v>
      </c>
      <c r="H2386" s="26" t="s">
        <v>475</v>
      </c>
      <c r="I2386" s="66" t="s">
        <v>765</v>
      </c>
      <c r="J2386" s="69"/>
      <c r="K2386" s="69"/>
      <c r="L2386" s="69" t="s">
        <v>666</v>
      </c>
      <c r="M2386" s="69" t="s">
        <v>28</v>
      </c>
      <c r="N2386" s="71">
        <v>0</v>
      </c>
      <c r="O2386" s="74">
        <v>5392.76</v>
      </c>
      <c r="P2386" s="175">
        <f t="shared" si="40"/>
        <v>206761.20000000016</v>
      </c>
    </row>
    <row r="2387" spans="1:16" ht="14.25" hidden="1" customHeight="1" outlineLevel="1">
      <c r="A2387" s="64" t="s">
        <v>122</v>
      </c>
      <c r="B2387" s="163" t="s">
        <v>1342</v>
      </c>
      <c r="C2387" s="174" t="s">
        <v>647</v>
      </c>
      <c r="D2387" s="68">
        <v>45866</v>
      </c>
      <c r="E2387" s="66">
        <f t="shared" si="41"/>
        <v>7</v>
      </c>
      <c r="F2387" s="66">
        <f t="shared" si="42"/>
        <v>2025</v>
      </c>
      <c r="G2387" s="67">
        <f t="shared" si="43"/>
        <v>45839</v>
      </c>
      <c r="H2387" s="26" t="s">
        <v>165</v>
      </c>
      <c r="I2387" s="66" t="s">
        <v>139</v>
      </c>
      <c r="J2387" s="69"/>
      <c r="K2387" s="69"/>
      <c r="L2387" s="69" t="s">
        <v>664</v>
      </c>
      <c r="M2387" s="69" t="s">
        <v>604</v>
      </c>
      <c r="N2387" s="71">
        <v>5.42</v>
      </c>
      <c r="O2387" s="74">
        <v>0</v>
      </c>
      <c r="P2387" s="175">
        <f t="shared" si="40"/>
        <v>206766.62000000017</v>
      </c>
    </row>
    <row r="2388" spans="1:16" ht="14.25" hidden="1" customHeight="1" outlineLevel="1">
      <c r="A2388" s="64" t="s">
        <v>122</v>
      </c>
      <c r="B2388" s="163" t="s">
        <v>1342</v>
      </c>
      <c r="C2388" s="174" t="s">
        <v>647</v>
      </c>
      <c r="D2388" s="68">
        <v>45866</v>
      </c>
      <c r="E2388" s="66">
        <f t="shared" si="41"/>
        <v>7</v>
      </c>
      <c r="F2388" s="66">
        <f t="shared" si="42"/>
        <v>2025</v>
      </c>
      <c r="G2388" s="67">
        <f t="shared" si="43"/>
        <v>45839</v>
      </c>
      <c r="H2388" s="26" t="s">
        <v>475</v>
      </c>
      <c r="I2388" s="66" t="s">
        <v>1530</v>
      </c>
      <c r="J2388" s="69"/>
      <c r="K2388" s="69"/>
      <c r="L2388" s="69" t="s">
        <v>666</v>
      </c>
      <c r="M2388" s="69" t="s">
        <v>28</v>
      </c>
      <c r="N2388" s="71">
        <v>0</v>
      </c>
      <c r="O2388" s="74">
        <v>751.78</v>
      </c>
      <c r="P2388" s="175">
        <f t="shared" ref="P2388:P2573" si="44">P2387+N2388-O2388</f>
        <v>206014.84000000017</v>
      </c>
    </row>
    <row r="2389" spans="1:16" ht="14.25" hidden="1" customHeight="1" outlineLevel="1">
      <c r="A2389" s="64" t="s">
        <v>122</v>
      </c>
      <c r="B2389" s="163" t="s">
        <v>1342</v>
      </c>
      <c r="C2389" s="174" t="s">
        <v>647</v>
      </c>
      <c r="D2389" s="68">
        <v>45866</v>
      </c>
      <c r="E2389" s="66">
        <f t="shared" si="41"/>
        <v>7</v>
      </c>
      <c r="F2389" s="66">
        <f t="shared" si="42"/>
        <v>2025</v>
      </c>
      <c r="G2389" s="67">
        <f t="shared" si="43"/>
        <v>45839</v>
      </c>
      <c r="H2389" s="26" t="s">
        <v>63</v>
      </c>
      <c r="I2389" s="66" t="s">
        <v>724</v>
      </c>
      <c r="J2389" s="69">
        <v>52256</v>
      </c>
      <c r="K2389" s="69"/>
      <c r="L2389" s="69" t="s">
        <v>666</v>
      </c>
      <c r="M2389" s="69" t="s">
        <v>28</v>
      </c>
      <c r="N2389" s="71">
        <v>0</v>
      </c>
      <c r="O2389" s="74">
        <v>336.24</v>
      </c>
      <c r="P2389" s="175">
        <f t="shared" si="44"/>
        <v>205678.60000000018</v>
      </c>
    </row>
    <row r="2390" spans="1:16" ht="14.25" hidden="1" customHeight="1" outlineLevel="1">
      <c r="A2390" s="64" t="s">
        <v>122</v>
      </c>
      <c r="B2390" s="163" t="s">
        <v>1342</v>
      </c>
      <c r="C2390" s="174" t="s">
        <v>647</v>
      </c>
      <c r="D2390" s="68">
        <v>45866</v>
      </c>
      <c r="E2390" s="66">
        <f t="shared" si="41"/>
        <v>7</v>
      </c>
      <c r="F2390" s="66">
        <f t="shared" si="42"/>
        <v>2025</v>
      </c>
      <c r="G2390" s="67">
        <f t="shared" si="43"/>
        <v>45839</v>
      </c>
      <c r="H2390" s="26" t="s">
        <v>63</v>
      </c>
      <c r="I2390" s="66" t="s">
        <v>724</v>
      </c>
      <c r="J2390" s="69">
        <v>52203</v>
      </c>
      <c r="K2390" s="69"/>
      <c r="L2390" s="69" t="s">
        <v>666</v>
      </c>
      <c r="M2390" s="69" t="s">
        <v>28</v>
      </c>
      <c r="N2390" s="71">
        <v>0</v>
      </c>
      <c r="O2390" s="74">
        <v>178.9</v>
      </c>
      <c r="P2390" s="175">
        <f t="shared" si="44"/>
        <v>205499.70000000019</v>
      </c>
    </row>
    <row r="2391" spans="1:16" ht="14.25" hidden="1" customHeight="1" outlineLevel="1">
      <c r="A2391" s="64" t="s">
        <v>122</v>
      </c>
      <c r="B2391" s="163" t="s">
        <v>1342</v>
      </c>
      <c r="C2391" s="174" t="s">
        <v>647</v>
      </c>
      <c r="D2391" s="68">
        <v>45866</v>
      </c>
      <c r="E2391" s="66">
        <f t="shared" si="41"/>
        <v>7</v>
      </c>
      <c r="F2391" s="66">
        <f t="shared" si="42"/>
        <v>2025</v>
      </c>
      <c r="G2391" s="67">
        <f t="shared" si="43"/>
        <v>45839</v>
      </c>
      <c r="H2391" s="26" t="s">
        <v>475</v>
      </c>
      <c r="I2391" s="66" t="s">
        <v>1531</v>
      </c>
      <c r="J2391" s="69"/>
      <c r="K2391" s="69"/>
      <c r="L2391" s="69" t="s">
        <v>666</v>
      </c>
      <c r="M2391" s="69" t="s">
        <v>28</v>
      </c>
      <c r="N2391" s="71">
        <v>0</v>
      </c>
      <c r="O2391" s="74">
        <v>405.74</v>
      </c>
      <c r="P2391" s="175">
        <f t="shared" si="44"/>
        <v>205093.9600000002</v>
      </c>
    </row>
    <row r="2392" spans="1:16" ht="14.25" hidden="1" customHeight="1" outlineLevel="1">
      <c r="A2392" s="64" t="s">
        <v>122</v>
      </c>
      <c r="B2392" s="163" t="s">
        <v>1342</v>
      </c>
      <c r="C2392" s="174" t="s">
        <v>647</v>
      </c>
      <c r="D2392" s="68">
        <v>45866</v>
      </c>
      <c r="E2392" s="66">
        <f t="shared" si="41"/>
        <v>7</v>
      </c>
      <c r="F2392" s="66">
        <f t="shared" si="42"/>
        <v>2025</v>
      </c>
      <c r="G2392" s="67">
        <f t="shared" si="43"/>
        <v>45839</v>
      </c>
      <c r="H2392" s="26" t="s">
        <v>1362</v>
      </c>
      <c r="I2392" s="66" t="s">
        <v>471</v>
      </c>
      <c r="J2392" s="69"/>
      <c r="K2392" s="69"/>
      <c r="L2392" s="69" t="s">
        <v>666</v>
      </c>
      <c r="M2392" s="69" t="s">
        <v>28</v>
      </c>
      <c r="N2392" s="71">
        <v>0</v>
      </c>
      <c r="O2392" s="74">
        <v>11430</v>
      </c>
      <c r="P2392" s="175">
        <f t="shared" si="44"/>
        <v>193663.9600000002</v>
      </c>
    </row>
    <row r="2393" spans="1:16" ht="14.25" hidden="1" customHeight="1" outlineLevel="1">
      <c r="A2393" s="64" t="s">
        <v>122</v>
      </c>
      <c r="B2393" s="163" t="s">
        <v>1342</v>
      </c>
      <c r="C2393" s="174" t="s">
        <v>647</v>
      </c>
      <c r="D2393" s="68">
        <v>45866</v>
      </c>
      <c r="E2393" s="66">
        <f t="shared" si="41"/>
        <v>7</v>
      </c>
      <c r="F2393" s="66">
        <f t="shared" si="42"/>
        <v>2025</v>
      </c>
      <c r="G2393" s="67">
        <f t="shared" si="43"/>
        <v>45839</v>
      </c>
      <c r="H2393" s="26" t="s">
        <v>475</v>
      </c>
      <c r="I2393" s="66" t="s">
        <v>1350</v>
      </c>
      <c r="J2393" s="69">
        <v>395936</v>
      </c>
      <c r="K2393" s="69"/>
      <c r="L2393" s="69" t="s">
        <v>666</v>
      </c>
      <c r="M2393" s="69" t="s">
        <v>28</v>
      </c>
      <c r="N2393" s="71">
        <v>0</v>
      </c>
      <c r="O2393" s="74">
        <v>963.6</v>
      </c>
      <c r="P2393" s="175">
        <f t="shared" si="44"/>
        <v>192700.36000000019</v>
      </c>
    </row>
    <row r="2394" spans="1:16" ht="14.25" hidden="1" customHeight="1" outlineLevel="1">
      <c r="A2394" s="64" t="s">
        <v>122</v>
      </c>
      <c r="B2394" s="163" t="s">
        <v>1342</v>
      </c>
      <c r="C2394" s="174" t="s">
        <v>647</v>
      </c>
      <c r="D2394" s="68">
        <v>45866</v>
      </c>
      <c r="E2394" s="66">
        <f t="shared" si="41"/>
        <v>7</v>
      </c>
      <c r="F2394" s="66">
        <f t="shared" si="42"/>
        <v>2025</v>
      </c>
      <c r="G2394" s="67">
        <f t="shared" si="43"/>
        <v>45839</v>
      </c>
      <c r="H2394" s="26" t="s">
        <v>1362</v>
      </c>
      <c r="I2394" s="66" t="s">
        <v>353</v>
      </c>
      <c r="J2394" s="69"/>
      <c r="K2394" s="69"/>
      <c r="L2394" s="69" t="s">
        <v>666</v>
      </c>
      <c r="M2394" s="69" t="s">
        <v>28</v>
      </c>
      <c r="N2394" s="71">
        <v>0</v>
      </c>
      <c r="O2394" s="74">
        <v>1170.0999999999999</v>
      </c>
      <c r="P2394" s="175">
        <f t="shared" si="44"/>
        <v>191530.26000000018</v>
      </c>
    </row>
    <row r="2395" spans="1:16" ht="14.25" hidden="1" customHeight="1" outlineLevel="1">
      <c r="A2395" s="64" t="s">
        <v>122</v>
      </c>
      <c r="B2395" s="163" t="s">
        <v>1342</v>
      </c>
      <c r="C2395" s="174" t="s">
        <v>647</v>
      </c>
      <c r="D2395" s="68">
        <v>45866</v>
      </c>
      <c r="E2395" s="66">
        <f t="shared" si="41"/>
        <v>7</v>
      </c>
      <c r="F2395" s="66">
        <f t="shared" si="42"/>
        <v>2025</v>
      </c>
      <c r="G2395" s="67">
        <f t="shared" si="43"/>
        <v>45839</v>
      </c>
      <c r="H2395" s="26" t="s">
        <v>281</v>
      </c>
      <c r="I2395" s="66" t="s">
        <v>353</v>
      </c>
      <c r="J2395" s="69"/>
      <c r="K2395" s="69"/>
      <c r="L2395" s="69" t="s">
        <v>666</v>
      </c>
      <c r="M2395" s="69" t="s">
        <v>28</v>
      </c>
      <c r="N2395" s="71">
        <v>0</v>
      </c>
      <c r="O2395" s="74">
        <v>392.08</v>
      </c>
      <c r="P2395" s="175">
        <f t="shared" si="44"/>
        <v>191138.1800000002</v>
      </c>
    </row>
    <row r="2396" spans="1:16" ht="14.25" hidden="1" customHeight="1" outlineLevel="1">
      <c r="A2396" s="64" t="s">
        <v>122</v>
      </c>
      <c r="B2396" s="163" t="s">
        <v>1342</v>
      </c>
      <c r="C2396" s="174" t="s">
        <v>647</v>
      </c>
      <c r="D2396" s="68">
        <v>45866</v>
      </c>
      <c r="E2396" s="66">
        <f t="shared" si="41"/>
        <v>7</v>
      </c>
      <c r="F2396" s="66">
        <f t="shared" si="42"/>
        <v>2025</v>
      </c>
      <c r="G2396" s="67">
        <f t="shared" si="43"/>
        <v>45839</v>
      </c>
      <c r="H2396" s="26" t="s">
        <v>102</v>
      </c>
      <c r="I2396" s="66" t="s">
        <v>129</v>
      </c>
      <c r="J2396" s="69"/>
      <c r="K2396" s="69"/>
      <c r="L2396" s="69" t="s">
        <v>666</v>
      </c>
      <c r="M2396" s="69" t="s">
        <v>28</v>
      </c>
      <c r="N2396" s="71">
        <v>0</v>
      </c>
      <c r="O2396" s="74">
        <v>9.8000000000000007</v>
      </c>
      <c r="P2396" s="175">
        <f t="shared" si="44"/>
        <v>191128.38000000021</v>
      </c>
    </row>
    <row r="2397" spans="1:16" ht="14.25" hidden="1" customHeight="1" outlineLevel="1">
      <c r="A2397" s="64" t="s">
        <v>122</v>
      </c>
      <c r="B2397" s="163" t="s">
        <v>1342</v>
      </c>
      <c r="C2397" s="174" t="s">
        <v>647</v>
      </c>
      <c r="D2397" s="68">
        <v>45866</v>
      </c>
      <c r="E2397" s="66">
        <f t="shared" si="41"/>
        <v>7</v>
      </c>
      <c r="F2397" s="66">
        <f t="shared" si="42"/>
        <v>2025</v>
      </c>
      <c r="G2397" s="67">
        <f t="shared" si="43"/>
        <v>45839</v>
      </c>
      <c r="H2397" s="26" t="s">
        <v>102</v>
      </c>
      <c r="I2397" s="66" t="s">
        <v>129</v>
      </c>
      <c r="J2397" s="69"/>
      <c r="K2397" s="69"/>
      <c r="L2397" s="69" t="s">
        <v>666</v>
      </c>
      <c r="M2397" s="69" t="s">
        <v>28</v>
      </c>
      <c r="N2397" s="71">
        <v>0</v>
      </c>
      <c r="O2397" s="74">
        <v>9.8000000000000007</v>
      </c>
      <c r="P2397" s="175">
        <f t="shared" si="44"/>
        <v>191118.58000000022</v>
      </c>
    </row>
    <row r="2398" spans="1:16" ht="14.25" hidden="1" customHeight="1" outlineLevel="1">
      <c r="A2398" s="64" t="s">
        <v>122</v>
      </c>
      <c r="B2398" s="163" t="s">
        <v>1342</v>
      </c>
      <c r="C2398" s="174" t="s">
        <v>647</v>
      </c>
      <c r="D2398" s="68">
        <v>45866</v>
      </c>
      <c r="E2398" s="66">
        <f t="shared" si="41"/>
        <v>7</v>
      </c>
      <c r="F2398" s="66">
        <f t="shared" si="42"/>
        <v>2025</v>
      </c>
      <c r="G2398" s="67">
        <f t="shared" si="43"/>
        <v>45839</v>
      </c>
      <c r="H2398" s="26" t="s">
        <v>102</v>
      </c>
      <c r="I2398" s="66" t="s">
        <v>129</v>
      </c>
      <c r="J2398" s="69"/>
      <c r="K2398" s="69"/>
      <c r="L2398" s="69" t="s">
        <v>666</v>
      </c>
      <c r="M2398" s="69" t="s">
        <v>28</v>
      </c>
      <c r="N2398" s="71">
        <v>0</v>
      </c>
      <c r="O2398" s="74">
        <v>9.8000000000000007</v>
      </c>
      <c r="P2398" s="175">
        <f t="shared" si="44"/>
        <v>191108.78000000023</v>
      </c>
    </row>
    <row r="2399" spans="1:16" ht="14.25" hidden="1" customHeight="1" outlineLevel="1">
      <c r="A2399" s="64" t="s">
        <v>122</v>
      </c>
      <c r="B2399" s="163" t="s">
        <v>1342</v>
      </c>
      <c r="C2399" s="174" t="s">
        <v>647</v>
      </c>
      <c r="D2399" s="68">
        <v>45866</v>
      </c>
      <c r="E2399" s="66">
        <f t="shared" si="41"/>
        <v>7</v>
      </c>
      <c r="F2399" s="66">
        <f t="shared" si="42"/>
        <v>2025</v>
      </c>
      <c r="G2399" s="67">
        <f t="shared" si="43"/>
        <v>45839</v>
      </c>
      <c r="H2399" s="26" t="s">
        <v>102</v>
      </c>
      <c r="I2399" s="66" t="s">
        <v>129</v>
      </c>
      <c r="J2399" s="69"/>
      <c r="K2399" s="69"/>
      <c r="L2399" s="69" t="s">
        <v>666</v>
      </c>
      <c r="M2399" s="69" t="s">
        <v>28</v>
      </c>
      <c r="N2399" s="71">
        <v>0</v>
      </c>
      <c r="O2399" s="74">
        <v>9.8000000000000007</v>
      </c>
      <c r="P2399" s="175">
        <f t="shared" si="44"/>
        <v>191098.98000000024</v>
      </c>
    </row>
    <row r="2400" spans="1:16" ht="14.25" hidden="1" customHeight="1" outlineLevel="1">
      <c r="A2400" s="64" t="s">
        <v>122</v>
      </c>
      <c r="B2400" s="163" t="s">
        <v>1342</v>
      </c>
      <c r="C2400" s="174" t="s">
        <v>647</v>
      </c>
      <c r="D2400" s="68">
        <v>45866</v>
      </c>
      <c r="E2400" s="66">
        <f t="shared" si="41"/>
        <v>7</v>
      </c>
      <c r="F2400" s="66">
        <f t="shared" si="42"/>
        <v>2025</v>
      </c>
      <c r="G2400" s="67">
        <f t="shared" si="43"/>
        <v>45839</v>
      </c>
      <c r="H2400" s="26" t="s">
        <v>102</v>
      </c>
      <c r="I2400" s="66" t="s">
        <v>129</v>
      </c>
      <c r="J2400" s="69"/>
      <c r="K2400" s="69"/>
      <c r="L2400" s="69" t="s">
        <v>666</v>
      </c>
      <c r="M2400" s="69" t="s">
        <v>28</v>
      </c>
      <c r="N2400" s="71">
        <v>0</v>
      </c>
      <c r="O2400" s="74">
        <v>9.8000000000000007</v>
      </c>
      <c r="P2400" s="175">
        <f t="shared" si="44"/>
        <v>191089.18000000025</v>
      </c>
    </row>
    <row r="2401" spans="1:16" ht="14.25" hidden="1" customHeight="1" outlineLevel="1">
      <c r="A2401" s="64" t="s">
        <v>122</v>
      </c>
      <c r="B2401" s="163" t="s">
        <v>1342</v>
      </c>
      <c r="C2401" s="174" t="s">
        <v>647</v>
      </c>
      <c r="D2401" s="68">
        <v>45866</v>
      </c>
      <c r="E2401" s="66">
        <f t="shared" si="41"/>
        <v>7</v>
      </c>
      <c r="F2401" s="66">
        <f t="shared" si="42"/>
        <v>2025</v>
      </c>
      <c r="G2401" s="67">
        <f t="shared" si="43"/>
        <v>45839</v>
      </c>
      <c r="H2401" s="26" t="s">
        <v>56</v>
      </c>
      <c r="I2401" s="66" t="s">
        <v>998</v>
      </c>
      <c r="J2401" s="69"/>
      <c r="K2401" s="69"/>
      <c r="L2401" s="69" t="s">
        <v>666</v>
      </c>
      <c r="M2401" s="69" t="s">
        <v>28</v>
      </c>
      <c r="N2401" s="71">
        <v>0</v>
      </c>
      <c r="O2401" s="74">
        <v>510</v>
      </c>
      <c r="P2401" s="175">
        <f t="shared" si="44"/>
        <v>190579.18000000025</v>
      </c>
    </row>
    <row r="2402" spans="1:16" ht="14.25" hidden="1" customHeight="1" outlineLevel="1">
      <c r="A2402" s="64" t="s">
        <v>122</v>
      </c>
      <c r="B2402" s="163" t="s">
        <v>1342</v>
      </c>
      <c r="C2402" s="174" t="s">
        <v>647</v>
      </c>
      <c r="D2402" s="68">
        <v>45867</v>
      </c>
      <c r="E2402" s="66">
        <f t="shared" si="41"/>
        <v>7</v>
      </c>
      <c r="F2402" s="66">
        <f t="shared" si="42"/>
        <v>2025</v>
      </c>
      <c r="G2402" s="67">
        <f t="shared" si="43"/>
        <v>45839</v>
      </c>
      <c r="H2402" s="26" t="s">
        <v>165</v>
      </c>
      <c r="I2402" s="66" t="s">
        <v>139</v>
      </c>
      <c r="J2402" s="69"/>
      <c r="K2402" s="69"/>
      <c r="L2402" s="69" t="s">
        <v>664</v>
      </c>
      <c r="M2402" s="69" t="s">
        <v>604</v>
      </c>
      <c r="N2402" s="71">
        <v>1.54</v>
      </c>
      <c r="O2402" s="74">
        <v>0</v>
      </c>
      <c r="P2402" s="175">
        <f t="shared" si="44"/>
        <v>190580.72000000026</v>
      </c>
    </row>
    <row r="2403" spans="1:16" ht="14.25" hidden="1" customHeight="1" outlineLevel="1">
      <c r="A2403" s="64" t="s">
        <v>122</v>
      </c>
      <c r="B2403" s="163" t="s">
        <v>1342</v>
      </c>
      <c r="C2403" s="174" t="s">
        <v>647</v>
      </c>
      <c r="D2403" s="68">
        <v>45867</v>
      </c>
      <c r="E2403" s="66">
        <f t="shared" si="41"/>
        <v>7</v>
      </c>
      <c r="F2403" s="66">
        <f t="shared" si="42"/>
        <v>2025</v>
      </c>
      <c r="G2403" s="67">
        <f t="shared" si="43"/>
        <v>45839</v>
      </c>
      <c r="H2403" s="26" t="s">
        <v>475</v>
      </c>
      <c r="I2403" s="66" t="s">
        <v>152</v>
      </c>
      <c r="J2403" s="69"/>
      <c r="K2403" s="69"/>
      <c r="L2403" s="69" t="s">
        <v>666</v>
      </c>
      <c r="M2403" s="69" t="s">
        <v>28</v>
      </c>
      <c r="N2403" s="71">
        <v>0</v>
      </c>
      <c r="O2403" s="74">
        <v>369.24</v>
      </c>
      <c r="P2403" s="175">
        <f t="shared" si="44"/>
        <v>190211.48000000027</v>
      </c>
    </row>
    <row r="2404" spans="1:16" ht="14.25" hidden="1" customHeight="1" outlineLevel="1">
      <c r="A2404" s="64" t="s">
        <v>122</v>
      </c>
      <c r="B2404" s="163" t="s">
        <v>1342</v>
      </c>
      <c r="C2404" s="174" t="s">
        <v>647</v>
      </c>
      <c r="D2404" s="68">
        <v>45867</v>
      </c>
      <c r="E2404" s="66">
        <f t="shared" si="41"/>
        <v>7</v>
      </c>
      <c r="F2404" s="66">
        <f t="shared" si="42"/>
        <v>2025</v>
      </c>
      <c r="G2404" s="67">
        <f t="shared" si="43"/>
        <v>45839</v>
      </c>
      <c r="H2404" s="26" t="s">
        <v>475</v>
      </c>
      <c r="I2404" s="66" t="s">
        <v>152</v>
      </c>
      <c r="J2404" s="69"/>
      <c r="K2404" s="69"/>
      <c r="L2404" s="69" t="s">
        <v>666</v>
      </c>
      <c r="M2404" s="69" t="s">
        <v>28</v>
      </c>
      <c r="N2404" s="71">
        <v>0</v>
      </c>
      <c r="O2404" s="74">
        <v>294.41000000000003</v>
      </c>
      <c r="P2404" s="175">
        <f t="shared" si="44"/>
        <v>189917.07000000027</v>
      </c>
    </row>
    <row r="2405" spans="1:16" ht="14.25" hidden="1" customHeight="1" outlineLevel="1">
      <c r="A2405" s="64" t="s">
        <v>122</v>
      </c>
      <c r="B2405" s="163" t="s">
        <v>1342</v>
      </c>
      <c r="C2405" s="174" t="s">
        <v>647</v>
      </c>
      <c r="D2405" s="68">
        <v>45867</v>
      </c>
      <c r="E2405" s="66">
        <f t="shared" si="41"/>
        <v>7</v>
      </c>
      <c r="F2405" s="66">
        <f t="shared" si="42"/>
        <v>2025</v>
      </c>
      <c r="G2405" s="67">
        <f t="shared" si="43"/>
        <v>45839</v>
      </c>
      <c r="H2405" s="26" t="s">
        <v>475</v>
      </c>
      <c r="I2405" s="66" t="s">
        <v>1532</v>
      </c>
      <c r="J2405" s="69"/>
      <c r="K2405" s="69"/>
      <c r="L2405" s="69" t="s">
        <v>666</v>
      </c>
      <c r="M2405" s="69" t="s">
        <v>28</v>
      </c>
      <c r="N2405" s="71">
        <v>0</v>
      </c>
      <c r="O2405" s="74">
        <v>264</v>
      </c>
      <c r="P2405" s="175">
        <f t="shared" si="44"/>
        <v>189653.07000000027</v>
      </c>
    </row>
    <row r="2406" spans="1:16" ht="14.25" hidden="1" customHeight="1" outlineLevel="1">
      <c r="A2406" s="64" t="s">
        <v>122</v>
      </c>
      <c r="B2406" s="163" t="s">
        <v>1342</v>
      </c>
      <c r="C2406" s="174" t="s">
        <v>647</v>
      </c>
      <c r="D2406" s="68">
        <v>45867</v>
      </c>
      <c r="E2406" s="66">
        <f t="shared" si="41"/>
        <v>7</v>
      </c>
      <c r="F2406" s="66">
        <f t="shared" si="42"/>
        <v>2025</v>
      </c>
      <c r="G2406" s="67">
        <f t="shared" si="43"/>
        <v>45839</v>
      </c>
      <c r="H2406" s="26" t="s">
        <v>475</v>
      </c>
      <c r="I2406" s="66" t="s">
        <v>152</v>
      </c>
      <c r="J2406" s="69"/>
      <c r="K2406" s="69"/>
      <c r="L2406" s="69" t="s">
        <v>666</v>
      </c>
      <c r="M2406" s="69" t="s">
        <v>28</v>
      </c>
      <c r="N2406" s="71">
        <v>0</v>
      </c>
      <c r="O2406" s="74">
        <v>62.34</v>
      </c>
      <c r="P2406" s="175">
        <f t="shared" si="44"/>
        <v>189590.73000000027</v>
      </c>
    </row>
    <row r="2407" spans="1:16" ht="14.25" hidden="1" customHeight="1" outlineLevel="1">
      <c r="A2407" s="64" t="s">
        <v>122</v>
      </c>
      <c r="B2407" s="163" t="s">
        <v>1342</v>
      </c>
      <c r="C2407" s="174" t="s">
        <v>647</v>
      </c>
      <c r="D2407" s="68">
        <v>45867</v>
      </c>
      <c r="E2407" s="66">
        <f t="shared" si="41"/>
        <v>7</v>
      </c>
      <c r="F2407" s="66">
        <f t="shared" si="42"/>
        <v>2025</v>
      </c>
      <c r="G2407" s="67">
        <f t="shared" si="43"/>
        <v>45839</v>
      </c>
      <c r="H2407" s="26" t="s">
        <v>475</v>
      </c>
      <c r="I2407" s="66" t="s">
        <v>152</v>
      </c>
      <c r="J2407" s="69"/>
      <c r="K2407" s="69"/>
      <c r="L2407" s="69" t="s">
        <v>666</v>
      </c>
      <c r="M2407" s="69" t="s">
        <v>28</v>
      </c>
      <c r="N2407" s="71">
        <v>0</v>
      </c>
      <c r="O2407" s="74">
        <v>159.94999999999999</v>
      </c>
      <c r="P2407" s="175">
        <f t="shared" si="44"/>
        <v>189430.78000000026</v>
      </c>
    </row>
    <row r="2408" spans="1:16" ht="14.25" hidden="1" customHeight="1" outlineLevel="1">
      <c r="A2408" s="64" t="s">
        <v>122</v>
      </c>
      <c r="B2408" s="163" t="s">
        <v>1342</v>
      </c>
      <c r="C2408" s="174" t="s">
        <v>647</v>
      </c>
      <c r="D2408" s="68">
        <v>45867</v>
      </c>
      <c r="E2408" s="66">
        <f t="shared" si="41"/>
        <v>7</v>
      </c>
      <c r="F2408" s="66">
        <f t="shared" si="42"/>
        <v>2025</v>
      </c>
      <c r="G2408" s="67">
        <f t="shared" si="43"/>
        <v>45839</v>
      </c>
      <c r="H2408" s="26" t="s">
        <v>475</v>
      </c>
      <c r="I2408" s="66" t="s">
        <v>152</v>
      </c>
      <c r="J2408" s="69"/>
      <c r="K2408" s="69"/>
      <c r="L2408" s="69" t="s">
        <v>666</v>
      </c>
      <c r="M2408" s="69" t="s">
        <v>28</v>
      </c>
      <c r="N2408" s="71">
        <v>0</v>
      </c>
      <c r="O2408" s="74">
        <v>65.33</v>
      </c>
      <c r="P2408" s="175">
        <f t="shared" si="44"/>
        <v>189365.45000000027</v>
      </c>
    </row>
    <row r="2409" spans="1:16" ht="14.25" hidden="1" customHeight="1" outlineLevel="1">
      <c r="A2409" s="64" t="s">
        <v>122</v>
      </c>
      <c r="B2409" s="163" t="s">
        <v>1342</v>
      </c>
      <c r="C2409" s="174" t="s">
        <v>647</v>
      </c>
      <c r="D2409" s="68">
        <v>45867</v>
      </c>
      <c r="E2409" s="66">
        <f t="shared" si="41"/>
        <v>7</v>
      </c>
      <c r="F2409" s="66">
        <f t="shared" si="42"/>
        <v>2025</v>
      </c>
      <c r="G2409" s="67">
        <f t="shared" si="43"/>
        <v>45839</v>
      </c>
      <c r="H2409" s="26" t="s">
        <v>475</v>
      </c>
      <c r="I2409" s="66" t="s">
        <v>152</v>
      </c>
      <c r="J2409" s="69"/>
      <c r="K2409" s="69"/>
      <c r="L2409" s="69" t="s">
        <v>666</v>
      </c>
      <c r="M2409" s="69" t="s">
        <v>28</v>
      </c>
      <c r="N2409" s="71">
        <v>0</v>
      </c>
      <c r="O2409" s="74">
        <v>40.700000000000003</v>
      </c>
      <c r="P2409" s="175">
        <f t="shared" si="44"/>
        <v>189324.75000000026</v>
      </c>
    </row>
    <row r="2410" spans="1:16" ht="14.25" hidden="1" customHeight="1" outlineLevel="1">
      <c r="A2410" s="64" t="s">
        <v>122</v>
      </c>
      <c r="B2410" s="163" t="s">
        <v>1342</v>
      </c>
      <c r="C2410" s="174" t="s">
        <v>647</v>
      </c>
      <c r="D2410" s="68">
        <v>45867</v>
      </c>
      <c r="E2410" s="66">
        <f t="shared" si="41"/>
        <v>7</v>
      </c>
      <c r="F2410" s="66">
        <f t="shared" si="42"/>
        <v>2025</v>
      </c>
      <c r="G2410" s="67">
        <f t="shared" si="43"/>
        <v>45839</v>
      </c>
      <c r="H2410" s="26" t="s">
        <v>475</v>
      </c>
      <c r="I2410" s="66" t="s">
        <v>1533</v>
      </c>
      <c r="J2410" s="69"/>
      <c r="K2410" s="69"/>
      <c r="L2410" s="69" t="s">
        <v>666</v>
      </c>
      <c r="M2410" s="69" t="s">
        <v>28</v>
      </c>
      <c r="N2410" s="71">
        <v>0</v>
      </c>
      <c r="O2410" s="74">
        <v>644</v>
      </c>
      <c r="P2410" s="175">
        <f t="shared" si="44"/>
        <v>188680.75000000026</v>
      </c>
    </row>
    <row r="2411" spans="1:16" ht="14.25" hidden="1" customHeight="1" outlineLevel="1">
      <c r="A2411" s="64" t="s">
        <v>122</v>
      </c>
      <c r="B2411" s="163" t="s">
        <v>1342</v>
      </c>
      <c r="C2411" s="174" t="s">
        <v>647</v>
      </c>
      <c r="D2411" s="68">
        <v>45867</v>
      </c>
      <c r="E2411" s="66">
        <f t="shared" si="41"/>
        <v>7</v>
      </c>
      <c r="F2411" s="66">
        <f t="shared" si="42"/>
        <v>2025</v>
      </c>
      <c r="G2411" s="67">
        <f t="shared" si="43"/>
        <v>45839</v>
      </c>
      <c r="H2411" s="26" t="s">
        <v>63</v>
      </c>
      <c r="I2411" s="66" t="s">
        <v>1534</v>
      </c>
      <c r="J2411" s="69"/>
      <c r="K2411" s="69"/>
      <c r="L2411" s="69" t="s">
        <v>666</v>
      </c>
      <c r="M2411" s="69" t="s">
        <v>28</v>
      </c>
      <c r="N2411" s="71">
        <v>0</v>
      </c>
      <c r="O2411" s="74">
        <v>1801.89</v>
      </c>
      <c r="P2411" s="175">
        <f t="shared" si="44"/>
        <v>186878.86000000025</v>
      </c>
    </row>
    <row r="2412" spans="1:16" ht="14.25" hidden="1" customHeight="1" outlineLevel="1">
      <c r="A2412" s="64" t="s">
        <v>122</v>
      </c>
      <c r="B2412" s="163" t="s">
        <v>1342</v>
      </c>
      <c r="C2412" s="174" t="s">
        <v>647</v>
      </c>
      <c r="D2412" s="68">
        <v>45867</v>
      </c>
      <c r="E2412" s="66">
        <f t="shared" si="41"/>
        <v>7</v>
      </c>
      <c r="F2412" s="66">
        <f t="shared" si="42"/>
        <v>2025</v>
      </c>
      <c r="G2412" s="67">
        <f t="shared" si="43"/>
        <v>45839</v>
      </c>
      <c r="H2412" s="26" t="s">
        <v>475</v>
      </c>
      <c r="I2412" s="66" t="s">
        <v>1535</v>
      </c>
      <c r="J2412" s="69"/>
      <c r="K2412" s="69"/>
      <c r="L2412" s="69" t="s">
        <v>666</v>
      </c>
      <c r="M2412" s="69" t="s">
        <v>28</v>
      </c>
      <c r="N2412" s="71">
        <v>0</v>
      </c>
      <c r="O2412" s="74">
        <v>495.6</v>
      </c>
      <c r="P2412" s="175">
        <f t="shared" si="44"/>
        <v>186383.26000000024</v>
      </c>
    </row>
    <row r="2413" spans="1:16" ht="14.25" hidden="1" customHeight="1" outlineLevel="1">
      <c r="A2413" s="64" t="s">
        <v>122</v>
      </c>
      <c r="B2413" s="163" t="s">
        <v>1342</v>
      </c>
      <c r="C2413" s="174" t="s">
        <v>647</v>
      </c>
      <c r="D2413" s="68">
        <v>45868</v>
      </c>
      <c r="E2413" s="66">
        <f t="shared" si="41"/>
        <v>7</v>
      </c>
      <c r="F2413" s="66">
        <f t="shared" si="42"/>
        <v>2025</v>
      </c>
      <c r="G2413" s="67">
        <f t="shared" si="43"/>
        <v>45839</v>
      </c>
      <c r="H2413" s="26" t="s">
        <v>165</v>
      </c>
      <c r="I2413" s="66" t="s">
        <v>139</v>
      </c>
      <c r="J2413" s="69"/>
      <c r="K2413" s="69"/>
      <c r="L2413" s="69" t="s">
        <v>664</v>
      </c>
      <c r="M2413" s="69" t="s">
        <v>604</v>
      </c>
      <c r="N2413" s="71">
        <v>12.72</v>
      </c>
      <c r="O2413" s="74">
        <v>0</v>
      </c>
      <c r="P2413" s="175">
        <f t="shared" si="44"/>
        <v>186395.98000000024</v>
      </c>
    </row>
    <row r="2414" spans="1:16" ht="14.25" hidden="1" customHeight="1" outlineLevel="1">
      <c r="A2414" s="64" t="s">
        <v>122</v>
      </c>
      <c r="B2414" s="163" t="s">
        <v>1342</v>
      </c>
      <c r="C2414" s="174" t="s">
        <v>647</v>
      </c>
      <c r="D2414" s="68">
        <v>45868</v>
      </c>
      <c r="E2414" s="66">
        <f t="shared" si="41"/>
        <v>7</v>
      </c>
      <c r="F2414" s="66">
        <f t="shared" si="42"/>
        <v>2025</v>
      </c>
      <c r="G2414" s="67">
        <f t="shared" si="43"/>
        <v>45839</v>
      </c>
      <c r="H2414" s="26" t="s">
        <v>165</v>
      </c>
      <c r="I2414" s="66" t="s">
        <v>139</v>
      </c>
      <c r="J2414" s="69"/>
      <c r="K2414" s="69"/>
      <c r="L2414" s="69" t="s">
        <v>664</v>
      </c>
      <c r="M2414" s="69" t="s">
        <v>604</v>
      </c>
      <c r="N2414" s="71">
        <v>2.11</v>
      </c>
      <c r="O2414" s="74">
        <v>0</v>
      </c>
      <c r="P2414" s="175">
        <f t="shared" si="44"/>
        <v>186398.09000000023</v>
      </c>
    </row>
    <row r="2415" spans="1:16" ht="14.25" hidden="1" customHeight="1" outlineLevel="1">
      <c r="A2415" s="64" t="s">
        <v>122</v>
      </c>
      <c r="B2415" s="163" t="s">
        <v>1342</v>
      </c>
      <c r="C2415" s="174" t="s">
        <v>647</v>
      </c>
      <c r="D2415" s="68">
        <v>45868</v>
      </c>
      <c r="E2415" s="66">
        <f t="shared" si="41"/>
        <v>7</v>
      </c>
      <c r="F2415" s="66">
        <f t="shared" si="42"/>
        <v>2025</v>
      </c>
      <c r="G2415" s="67">
        <f t="shared" si="43"/>
        <v>45839</v>
      </c>
      <c r="H2415" s="26" t="s">
        <v>165</v>
      </c>
      <c r="I2415" s="66" t="s">
        <v>139</v>
      </c>
      <c r="J2415" s="69"/>
      <c r="K2415" s="69"/>
      <c r="L2415" s="69" t="s">
        <v>664</v>
      </c>
      <c r="M2415" s="69" t="s">
        <v>604</v>
      </c>
      <c r="N2415" s="71">
        <v>12.72</v>
      </c>
      <c r="O2415" s="74">
        <v>0</v>
      </c>
      <c r="P2415" s="175">
        <f t="shared" si="44"/>
        <v>186410.81000000023</v>
      </c>
    </row>
    <row r="2416" spans="1:16" ht="14.25" hidden="1" customHeight="1" outlineLevel="1">
      <c r="A2416" s="64" t="s">
        <v>122</v>
      </c>
      <c r="B2416" s="163" t="s">
        <v>1342</v>
      </c>
      <c r="C2416" s="174" t="s">
        <v>647</v>
      </c>
      <c r="D2416" s="68">
        <v>45868</v>
      </c>
      <c r="E2416" s="66">
        <f t="shared" si="41"/>
        <v>7</v>
      </c>
      <c r="F2416" s="66">
        <f t="shared" si="42"/>
        <v>2025</v>
      </c>
      <c r="G2416" s="67">
        <f t="shared" si="43"/>
        <v>45839</v>
      </c>
      <c r="H2416" s="26" t="s">
        <v>165</v>
      </c>
      <c r="I2416" s="66" t="s">
        <v>139</v>
      </c>
      <c r="J2416" s="69"/>
      <c r="K2416" s="69"/>
      <c r="L2416" s="69" t="s">
        <v>664</v>
      </c>
      <c r="M2416" s="69" t="s">
        <v>604</v>
      </c>
      <c r="N2416" s="71">
        <v>2.11</v>
      </c>
      <c r="O2416" s="74">
        <v>0</v>
      </c>
      <c r="P2416" s="175">
        <f t="shared" si="44"/>
        <v>186412.92000000022</v>
      </c>
    </row>
    <row r="2417" spans="1:16" ht="14.25" hidden="1" customHeight="1" outlineLevel="1">
      <c r="A2417" s="64" t="s">
        <v>122</v>
      </c>
      <c r="B2417" s="163" t="s">
        <v>1342</v>
      </c>
      <c r="C2417" s="174" t="s">
        <v>647</v>
      </c>
      <c r="D2417" s="68">
        <v>45868</v>
      </c>
      <c r="E2417" s="66">
        <f t="shared" si="41"/>
        <v>7</v>
      </c>
      <c r="F2417" s="66">
        <f t="shared" si="42"/>
        <v>2025</v>
      </c>
      <c r="G2417" s="67">
        <f t="shared" si="43"/>
        <v>45839</v>
      </c>
      <c r="H2417" s="26" t="s">
        <v>475</v>
      </c>
      <c r="I2417" s="66" t="s">
        <v>152</v>
      </c>
      <c r="J2417" s="69"/>
      <c r="K2417" s="69"/>
      <c r="L2417" s="69" t="s">
        <v>666</v>
      </c>
      <c r="M2417" s="69" t="s">
        <v>28</v>
      </c>
      <c r="N2417" s="71">
        <v>0</v>
      </c>
      <c r="O2417" s="74">
        <v>295.70999999999998</v>
      </c>
      <c r="P2417" s="175">
        <f t="shared" si="44"/>
        <v>186117.21000000022</v>
      </c>
    </row>
    <row r="2418" spans="1:16" ht="14.25" hidden="1" customHeight="1" outlineLevel="1">
      <c r="A2418" s="64" t="s">
        <v>122</v>
      </c>
      <c r="B2418" s="163" t="s">
        <v>1342</v>
      </c>
      <c r="C2418" s="174" t="s">
        <v>647</v>
      </c>
      <c r="D2418" s="68">
        <v>45868</v>
      </c>
      <c r="E2418" s="66">
        <f t="shared" si="41"/>
        <v>7</v>
      </c>
      <c r="F2418" s="66">
        <f t="shared" si="42"/>
        <v>2025</v>
      </c>
      <c r="G2418" s="67">
        <f t="shared" si="43"/>
        <v>45839</v>
      </c>
      <c r="H2418" s="26" t="s">
        <v>43</v>
      </c>
      <c r="I2418" s="66" t="s">
        <v>255</v>
      </c>
      <c r="J2418" s="69"/>
      <c r="K2418" s="69"/>
      <c r="L2418" s="69" t="s">
        <v>666</v>
      </c>
      <c r="M2418" s="69" t="s">
        <v>28</v>
      </c>
      <c r="N2418" s="71">
        <v>0</v>
      </c>
      <c r="O2418" s="74">
        <v>3212.26</v>
      </c>
      <c r="P2418" s="175">
        <f t="shared" si="44"/>
        <v>182904.95000000022</v>
      </c>
    </row>
    <row r="2419" spans="1:16" ht="14.25" hidden="1" customHeight="1" outlineLevel="1">
      <c r="A2419" s="64" t="s">
        <v>122</v>
      </c>
      <c r="B2419" s="163" t="s">
        <v>1342</v>
      </c>
      <c r="C2419" s="174" t="s">
        <v>647</v>
      </c>
      <c r="D2419" s="68">
        <v>45868</v>
      </c>
      <c r="E2419" s="66">
        <f t="shared" si="41"/>
        <v>7</v>
      </c>
      <c r="F2419" s="66">
        <f t="shared" si="42"/>
        <v>2025</v>
      </c>
      <c r="G2419" s="67">
        <f t="shared" si="43"/>
        <v>45839</v>
      </c>
      <c r="H2419" s="26" t="s">
        <v>43</v>
      </c>
      <c r="I2419" s="66" t="s">
        <v>256</v>
      </c>
      <c r="J2419" s="69"/>
      <c r="K2419" s="69"/>
      <c r="L2419" s="69" t="s">
        <v>666</v>
      </c>
      <c r="M2419" s="69" t="s">
        <v>28</v>
      </c>
      <c r="N2419" s="71">
        <v>0</v>
      </c>
      <c r="O2419" s="74">
        <v>3226.62</v>
      </c>
      <c r="P2419" s="175">
        <f t="shared" si="44"/>
        <v>179678.33000000022</v>
      </c>
    </row>
    <row r="2420" spans="1:16" ht="14.25" hidden="1" customHeight="1" outlineLevel="1">
      <c r="A2420" s="64" t="s">
        <v>122</v>
      </c>
      <c r="B2420" s="163" t="s">
        <v>1342</v>
      </c>
      <c r="C2420" s="174" t="s">
        <v>647</v>
      </c>
      <c r="D2420" s="68">
        <v>45868</v>
      </c>
      <c r="E2420" s="66">
        <f t="shared" si="41"/>
        <v>7</v>
      </c>
      <c r="F2420" s="66">
        <f t="shared" si="42"/>
        <v>2025</v>
      </c>
      <c r="G2420" s="67">
        <f t="shared" si="43"/>
        <v>45839</v>
      </c>
      <c r="H2420" s="26" t="s">
        <v>43</v>
      </c>
      <c r="I2420" s="66" t="s">
        <v>257</v>
      </c>
      <c r="J2420" s="69"/>
      <c r="K2420" s="69"/>
      <c r="L2420" s="69" t="s">
        <v>666</v>
      </c>
      <c r="M2420" s="69" t="s">
        <v>28</v>
      </c>
      <c r="N2420" s="71">
        <v>0</v>
      </c>
      <c r="O2420" s="74">
        <v>1425.61</v>
      </c>
      <c r="P2420" s="175">
        <f t="shared" si="44"/>
        <v>178252.72000000023</v>
      </c>
    </row>
    <row r="2421" spans="1:16" ht="14.25" hidden="1" customHeight="1" outlineLevel="1">
      <c r="A2421" s="64" t="s">
        <v>122</v>
      </c>
      <c r="B2421" s="163" t="s">
        <v>1342</v>
      </c>
      <c r="C2421" s="174" t="s">
        <v>647</v>
      </c>
      <c r="D2421" s="68">
        <v>45868</v>
      </c>
      <c r="E2421" s="66">
        <f t="shared" si="41"/>
        <v>7</v>
      </c>
      <c r="F2421" s="66">
        <f t="shared" si="42"/>
        <v>2025</v>
      </c>
      <c r="G2421" s="67">
        <f t="shared" si="43"/>
        <v>45839</v>
      </c>
      <c r="H2421" s="26" t="s">
        <v>43</v>
      </c>
      <c r="I2421" s="66" t="s">
        <v>1351</v>
      </c>
      <c r="J2421" s="69"/>
      <c r="K2421" s="69"/>
      <c r="L2421" s="69" t="s">
        <v>666</v>
      </c>
      <c r="M2421" s="69" t="s">
        <v>28</v>
      </c>
      <c r="N2421" s="71">
        <v>0</v>
      </c>
      <c r="O2421" s="74">
        <v>4977.42</v>
      </c>
      <c r="P2421" s="175">
        <f t="shared" si="44"/>
        <v>173275.30000000022</v>
      </c>
    </row>
    <row r="2422" spans="1:16" ht="14.25" hidden="1" customHeight="1" outlineLevel="1">
      <c r="A2422" s="64" t="s">
        <v>122</v>
      </c>
      <c r="B2422" s="163" t="s">
        <v>1342</v>
      </c>
      <c r="C2422" s="174" t="s">
        <v>647</v>
      </c>
      <c r="D2422" s="68">
        <v>45868</v>
      </c>
      <c r="E2422" s="66">
        <f t="shared" si="41"/>
        <v>7</v>
      </c>
      <c r="F2422" s="66">
        <f t="shared" si="42"/>
        <v>2025</v>
      </c>
      <c r="G2422" s="67">
        <f t="shared" si="43"/>
        <v>45839</v>
      </c>
      <c r="H2422" s="26" t="s">
        <v>43</v>
      </c>
      <c r="I2422" s="66" t="s">
        <v>1353</v>
      </c>
      <c r="J2422" s="69"/>
      <c r="K2422" s="69"/>
      <c r="L2422" s="69" t="s">
        <v>666</v>
      </c>
      <c r="M2422" s="69" t="s">
        <v>28</v>
      </c>
      <c r="N2422" s="71">
        <v>0</v>
      </c>
      <c r="O2422" s="74">
        <v>1620.68</v>
      </c>
      <c r="P2422" s="175">
        <f t="shared" si="44"/>
        <v>171654.62000000023</v>
      </c>
    </row>
    <row r="2423" spans="1:16" ht="14.25" hidden="1" customHeight="1" outlineLevel="1">
      <c r="A2423" s="64" t="s">
        <v>122</v>
      </c>
      <c r="B2423" s="163" t="s">
        <v>1342</v>
      </c>
      <c r="C2423" s="174" t="s">
        <v>647</v>
      </c>
      <c r="D2423" s="68">
        <v>45868</v>
      </c>
      <c r="E2423" s="66">
        <f t="shared" si="41"/>
        <v>7</v>
      </c>
      <c r="F2423" s="66">
        <f t="shared" si="42"/>
        <v>2025</v>
      </c>
      <c r="G2423" s="67">
        <f t="shared" si="43"/>
        <v>45839</v>
      </c>
      <c r="H2423" s="26" t="s">
        <v>43</v>
      </c>
      <c r="I2423" s="66" t="s">
        <v>259</v>
      </c>
      <c r="J2423" s="69"/>
      <c r="K2423" s="69"/>
      <c r="L2423" s="69" t="s">
        <v>666</v>
      </c>
      <c r="M2423" s="69" t="s">
        <v>28</v>
      </c>
      <c r="N2423" s="71">
        <v>0</v>
      </c>
      <c r="O2423" s="74">
        <v>2712.1</v>
      </c>
      <c r="P2423" s="175">
        <f t="shared" si="44"/>
        <v>168942.52000000022</v>
      </c>
    </row>
    <row r="2424" spans="1:16" ht="14.25" hidden="1" customHeight="1" outlineLevel="1">
      <c r="A2424" s="64" t="s">
        <v>122</v>
      </c>
      <c r="B2424" s="163" t="s">
        <v>1342</v>
      </c>
      <c r="C2424" s="174" t="s">
        <v>647</v>
      </c>
      <c r="D2424" s="68">
        <v>45868</v>
      </c>
      <c r="E2424" s="66">
        <f t="shared" si="41"/>
        <v>7</v>
      </c>
      <c r="F2424" s="66">
        <f t="shared" si="42"/>
        <v>2025</v>
      </c>
      <c r="G2424" s="67">
        <f t="shared" si="43"/>
        <v>45839</v>
      </c>
      <c r="H2424" s="26" t="s">
        <v>43</v>
      </c>
      <c r="I2424" s="66" t="s">
        <v>260</v>
      </c>
      <c r="J2424" s="69"/>
      <c r="K2424" s="69"/>
      <c r="L2424" s="69" t="s">
        <v>666</v>
      </c>
      <c r="M2424" s="69" t="s">
        <v>28</v>
      </c>
      <c r="N2424" s="71">
        <v>0</v>
      </c>
      <c r="O2424" s="74">
        <v>3466.7</v>
      </c>
      <c r="P2424" s="175">
        <f t="shared" si="44"/>
        <v>165475.82000000021</v>
      </c>
    </row>
    <row r="2425" spans="1:16" ht="14.25" hidden="1" customHeight="1" outlineLevel="1">
      <c r="A2425" s="64" t="s">
        <v>122</v>
      </c>
      <c r="B2425" s="163" t="s">
        <v>1342</v>
      </c>
      <c r="C2425" s="174" t="s">
        <v>647</v>
      </c>
      <c r="D2425" s="68">
        <v>45868</v>
      </c>
      <c r="E2425" s="66">
        <f t="shared" si="41"/>
        <v>7</v>
      </c>
      <c r="F2425" s="66">
        <f t="shared" si="42"/>
        <v>2025</v>
      </c>
      <c r="G2425" s="67">
        <f t="shared" si="43"/>
        <v>45839</v>
      </c>
      <c r="H2425" s="26" t="s">
        <v>43</v>
      </c>
      <c r="I2425" s="66" t="s">
        <v>1354</v>
      </c>
      <c r="J2425" s="69"/>
      <c r="K2425" s="69"/>
      <c r="L2425" s="69" t="s">
        <v>666</v>
      </c>
      <c r="M2425" s="69" t="s">
        <v>28</v>
      </c>
      <c r="N2425" s="71">
        <v>0</v>
      </c>
      <c r="O2425" s="74">
        <v>3275.49</v>
      </c>
      <c r="P2425" s="175">
        <f t="shared" si="44"/>
        <v>162200.33000000022</v>
      </c>
    </row>
    <row r="2426" spans="1:16" ht="14.25" hidden="1" customHeight="1" outlineLevel="1">
      <c r="A2426" s="64" t="s">
        <v>122</v>
      </c>
      <c r="B2426" s="163" t="s">
        <v>1342</v>
      </c>
      <c r="C2426" s="174" t="s">
        <v>647</v>
      </c>
      <c r="D2426" s="68">
        <v>45868</v>
      </c>
      <c r="E2426" s="66">
        <f t="shared" si="41"/>
        <v>7</v>
      </c>
      <c r="F2426" s="66">
        <f t="shared" si="42"/>
        <v>2025</v>
      </c>
      <c r="G2426" s="67">
        <f t="shared" si="43"/>
        <v>45839</v>
      </c>
      <c r="H2426" s="26" t="s">
        <v>43</v>
      </c>
      <c r="I2426" s="66" t="s">
        <v>261</v>
      </c>
      <c r="J2426" s="69"/>
      <c r="K2426" s="69"/>
      <c r="L2426" s="69" t="s">
        <v>666</v>
      </c>
      <c r="M2426" s="69" t="s">
        <v>28</v>
      </c>
      <c r="N2426" s="71">
        <v>0</v>
      </c>
      <c r="O2426" s="74">
        <v>1831.25</v>
      </c>
      <c r="P2426" s="175">
        <f t="shared" si="44"/>
        <v>160369.08000000022</v>
      </c>
    </row>
    <row r="2427" spans="1:16" ht="14.25" hidden="1" customHeight="1" outlineLevel="1">
      <c r="A2427" s="64" t="s">
        <v>122</v>
      </c>
      <c r="B2427" s="163" t="s">
        <v>1342</v>
      </c>
      <c r="C2427" s="174" t="s">
        <v>647</v>
      </c>
      <c r="D2427" s="68">
        <v>45868</v>
      </c>
      <c r="E2427" s="66">
        <f t="shared" si="41"/>
        <v>7</v>
      </c>
      <c r="F2427" s="66">
        <f t="shared" si="42"/>
        <v>2025</v>
      </c>
      <c r="G2427" s="67">
        <f t="shared" si="43"/>
        <v>45839</v>
      </c>
      <c r="H2427" s="26" t="s">
        <v>43</v>
      </c>
      <c r="I2427" s="66" t="s">
        <v>262</v>
      </c>
      <c r="J2427" s="69"/>
      <c r="K2427" s="69"/>
      <c r="L2427" s="69" t="s">
        <v>666</v>
      </c>
      <c r="M2427" s="69" t="s">
        <v>28</v>
      </c>
      <c r="N2427" s="71">
        <v>0</v>
      </c>
      <c r="O2427" s="74">
        <v>2997.68</v>
      </c>
      <c r="P2427" s="175">
        <f t="shared" si="44"/>
        <v>157371.40000000023</v>
      </c>
    </row>
    <row r="2428" spans="1:16" ht="14.25" hidden="1" customHeight="1" outlineLevel="1">
      <c r="A2428" s="64" t="s">
        <v>122</v>
      </c>
      <c r="B2428" s="163" t="s">
        <v>1342</v>
      </c>
      <c r="C2428" s="174" t="s">
        <v>647</v>
      </c>
      <c r="D2428" s="68">
        <v>45868</v>
      </c>
      <c r="E2428" s="66">
        <f t="shared" si="41"/>
        <v>7</v>
      </c>
      <c r="F2428" s="66">
        <f t="shared" si="42"/>
        <v>2025</v>
      </c>
      <c r="G2428" s="67">
        <f t="shared" si="43"/>
        <v>45839</v>
      </c>
      <c r="H2428" s="26" t="s">
        <v>43</v>
      </c>
      <c r="I2428" s="66" t="s">
        <v>263</v>
      </c>
      <c r="J2428" s="69"/>
      <c r="K2428" s="69"/>
      <c r="L2428" s="69" t="s">
        <v>666</v>
      </c>
      <c r="M2428" s="69" t="s">
        <v>28</v>
      </c>
      <c r="N2428" s="71">
        <v>0</v>
      </c>
      <c r="O2428" s="74">
        <v>1638.03</v>
      </c>
      <c r="P2428" s="175">
        <f t="shared" si="44"/>
        <v>155733.37000000023</v>
      </c>
    </row>
    <row r="2429" spans="1:16" ht="14.25" hidden="1" customHeight="1" outlineLevel="1">
      <c r="A2429" s="64" t="s">
        <v>122</v>
      </c>
      <c r="B2429" s="163" t="s">
        <v>1342</v>
      </c>
      <c r="C2429" s="174" t="s">
        <v>647</v>
      </c>
      <c r="D2429" s="68">
        <v>45868</v>
      </c>
      <c r="E2429" s="66">
        <f t="shared" si="41"/>
        <v>7</v>
      </c>
      <c r="F2429" s="66">
        <f t="shared" si="42"/>
        <v>2025</v>
      </c>
      <c r="G2429" s="67">
        <f t="shared" si="43"/>
        <v>45839</v>
      </c>
      <c r="H2429" s="26" t="s">
        <v>43</v>
      </c>
      <c r="I2429" s="66" t="s">
        <v>264</v>
      </c>
      <c r="J2429" s="69"/>
      <c r="K2429" s="69"/>
      <c r="L2429" s="69" t="s">
        <v>666</v>
      </c>
      <c r="M2429" s="69" t="s">
        <v>28</v>
      </c>
      <c r="N2429" s="71">
        <v>0</v>
      </c>
      <c r="O2429" s="74">
        <v>1633.27</v>
      </c>
      <c r="P2429" s="175">
        <f t="shared" si="44"/>
        <v>154100.10000000024</v>
      </c>
    </row>
    <row r="2430" spans="1:16" ht="14.25" hidden="1" customHeight="1" outlineLevel="1">
      <c r="A2430" s="64" t="s">
        <v>122</v>
      </c>
      <c r="B2430" s="163" t="s">
        <v>1342</v>
      </c>
      <c r="C2430" s="174" t="s">
        <v>647</v>
      </c>
      <c r="D2430" s="68">
        <v>45868</v>
      </c>
      <c r="E2430" s="66">
        <f t="shared" si="41"/>
        <v>7</v>
      </c>
      <c r="F2430" s="66">
        <f t="shared" si="42"/>
        <v>2025</v>
      </c>
      <c r="G2430" s="67">
        <f t="shared" si="43"/>
        <v>45839</v>
      </c>
      <c r="H2430" s="26" t="s">
        <v>43</v>
      </c>
      <c r="I2430" s="66" t="s">
        <v>265</v>
      </c>
      <c r="J2430" s="69"/>
      <c r="K2430" s="69"/>
      <c r="L2430" s="69" t="s">
        <v>666</v>
      </c>
      <c r="M2430" s="69" t="s">
        <v>28</v>
      </c>
      <c r="N2430" s="71">
        <v>0</v>
      </c>
      <c r="O2430" s="74">
        <v>2411.52</v>
      </c>
      <c r="P2430" s="175">
        <f t="shared" si="44"/>
        <v>151688.58000000025</v>
      </c>
    </row>
    <row r="2431" spans="1:16" ht="14.25" hidden="1" customHeight="1" outlineLevel="1">
      <c r="A2431" s="64" t="s">
        <v>122</v>
      </c>
      <c r="B2431" s="163" t="s">
        <v>1342</v>
      </c>
      <c r="C2431" s="174" t="s">
        <v>647</v>
      </c>
      <c r="D2431" s="68">
        <v>45868</v>
      </c>
      <c r="E2431" s="66">
        <f t="shared" si="41"/>
        <v>7</v>
      </c>
      <c r="F2431" s="66">
        <f t="shared" si="42"/>
        <v>2025</v>
      </c>
      <c r="G2431" s="67">
        <f t="shared" si="43"/>
        <v>45839</v>
      </c>
      <c r="H2431" s="26" t="s">
        <v>43</v>
      </c>
      <c r="I2431" s="66" t="s">
        <v>266</v>
      </c>
      <c r="J2431" s="69"/>
      <c r="K2431" s="69"/>
      <c r="L2431" s="69" t="s">
        <v>666</v>
      </c>
      <c r="M2431" s="69" t="s">
        <v>28</v>
      </c>
      <c r="N2431" s="71">
        <v>0</v>
      </c>
      <c r="O2431" s="74">
        <v>3275.49</v>
      </c>
      <c r="P2431" s="175">
        <f t="shared" si="44"/>
        <v>148413.09000000026</v>
      </c>
    </row>
    <row r="2432" spans="1:16" ht="14.25" hidden="1" customHeight="1" outlineLevel="1">
      <c r="A2432" s="64" t="s">
        <v>122</v>
      </c>
      <c r="B2432" s="163" t="s">
        <v>1342</v>
      </c>
      <c r="C2432" s="174" t="s">
        <v>647</v>
      </c>
      <c r="D2432" s="68">
        <v>45868</v>
      </c>
      <c r="E2432" s="66">
        <f t="shared" si="41"/>
        <v>7</v>
      </c>
      <c r="F2432" s="66">
        <f t="shared" si="42"/>
        <v>2025</v>
      </c>
      <c r="G2432" s="67">
        <f t="shared" si="43"/>
        <v>45839</v>
      </c>
      <c r="H2432" s="26" t="s">
        <v>43</v>
      </c>
      <c r="I2432" s="66" t="s">
        <v>267</v>
      </c>
      <c r="J2432" s="69"/>
      <c r="K2432" s="69"/>
      <c r="L2432" s="69" t="s">
        <v>666</v>
      </c>
      <c r="M2432" s="69" t="s">
        <v>28</v>
      </c>
      <c r="N2432" s="71">
        <v>0</v>
      </c>
      <c r="O2432" s="74">
        <v>1618.39</v>
      </c>
      <c r="P2432" s="175">
        <f t="shared" si="44"/>
        <v>146794.70000000024</v>
      </c>
    </row>
    <row r="2433" spans="1:16" ht="14.25" hidden="1" customHeight="1" outlineLevel="1">
      <c r="A2433" s="64" t="s">
        <v>122</v>
      </c>
      <c r="B2433" s="163" t="s">
        <v>1342</v>
      </c>
      <c r="C2433" s="174" t="s">
        <v>647</v>
      </c>
      <c r="D2433" s="68">
        <v>45868</v>
      </c>
      <c r="E2433" s="66">
        <f t="shared" si="41"/>
        <v>7</v>
      </c>
      <c r="F2433" s="66">
        <f t="shared" si="42"/>
        <v>2025</v>
      </c>
      <c r="G2433" s="67">
        <f t="shared" si="43"/>
        <v>45839</v>
      </c>
      <c r="H2433" s="26" t="s">
        <v>43</v>
      </c>
      <c r="I2433" s="66" t="s">
        <v>268</v>
      </c>
      <c r="J2433" s="69"/>
      <c r="K2433" s="69"/>
      <c r="L2433" s="69" t="s">
        <v>666</v>
      </c>
      <c r="M2433" s="69" t="s">
        <v>28</v>
      </c>
      <c r="N2433" s="71">
        <v>0</v>
      </c>
      <c r="O2433" s="74">
        <v>1839.17</v>
      </c>
      <c r="P2433" s="175">
        <f t="shared" si="44"/>
        <v>144955.53000000023</v>
      </c>
    </row>
    <row r="2434" spans="1:16" ht="14.25" hidden="1" customHeight="1" outlineLevel="1">
      <c r="A2434" s="64" t="s">
        <v>122</v>
      </c>
      <c r="B2434" s="163" t="s">
        <v>1342</v>
      </c>
      <c r="C2434" s="174" t="s">
        <v>647</v>
      </c>
      <c r="D2434" s="68">
        <v>45868</v>
      </c>
      <c r="E2434" s="66">
        <f t="shared" si="41"/>
        <v>7</v>
      </c>
      <c r="F2434" s="66">
        <f t="shared" si="42"/>
        <v>2025</v>
      </c>
      <c r="G2434" s="67">
        <f t="shared" si="43"/>
        <v>45839</v>
      </c>
      <c r="H2434" s="26" t="s">
        <v>43</v>
      </c>
      <c r="I2434" s="66" t="s">
        <v>269</v>
      </c>
      <c r="J2434" s="69"/>
      <c r="K2434" s="69"/>
      <c r="L2434" s="69" t="s">
        <v>666</v>
      </c>
      <c r="M2434" s="69" t="s">
        <v>28</v>
      </c>
      <c r="N2434" s="71">
        <v>0</v>
      </c>
      <c r="O2434" s="74">
        <v>3618.76</v>
      </c>
      <c r="P2434" s="175">
        <f t="shared" si="44"/>
        <v>141336.77000000022</v>
      </c>
    </row>
    <row r="2435" spans="1:16" ht="14.25" hidden="1" customHeight="1" outlineLevel="1">
      <c r="A2435" s="64" t="s">
        <v>122</v>
      </c>
      <c r="B2435" s="163" t="s">
        <v>1342</v>
      </c>
      <c r="C2435" s="174" t="s">
        <v>647</v>
      </c>
      <c r="D2435" s="68">
        <v>45868</v>
      </c>
      <c r="E2435" s="66">
        <f t="shared" si="41"/>
        <v>7</v>
      </c>
      <c r="F2435" s="66">
        <f t="shared" si="42"/>
        <v>2025</v>
      </c>
      <c r="G2435" s="67">
        <f t="shared" si="43"/>
        <v>45839</v>
      </c>
      <c r="H2435" s="26" t="s">
        <v>43</v>
      </c>
      <c r="I2435" s="66" t="s">
        <v>270</v>
      </c>
      <c r="J2435" s="69"/>
      <c r="K2435" s="69"/>
      <c r="L2435" s="69" t="s">
        <v>666</v>
      </c>
      <c r="M2435" s="69" t="s">
        <v>28</v>
      </c>
      <c r="N2435" s="71">
        <v>0</v>
      </c>
      <c r="O2435" s="74">
        <v>2095.59</v>
      </c>
      <c r="P2435" s="175">
        <f t="shared" si="44"/>
        <v>139241.18000000023</v>
      </c>
    </row>
    <row r="2436" spans="1:16" ht="14.25" hidden="1" customHeight="1" outlineLevel="1">
      <c r="A2436" s="64" t="s">
        <v>122</v>
      </c>
      <c r="B2436" s="163" t="s">
        <v>1342</v>
      </c>
      <c r="C2436" s="174" t="s">
        <v>647</v>
      </c>
      <c r="D2436" s="68">
        <v>45868</v>
      </c>
      <c r="E2436" s="66">
        <f t="shared" si="41"/>
        <v>7</v>
      </c>
      <c r="F2436" s="66">
        <f t="shared" si="42"/>
        <v>2025</v>
      </c>
      <c r="G2436" s="67">
        <f t="shared" si="43"/>
        <v>45839</v>
      </c>
      <c r="H2436" s="26" t="s">
        <v>55</v>
      </c>
      <c r="I2436" s="66" t="s">
        <v>1536</v>
      </c>
      <c r="J2436" s="69"/>
      <c r="K2436" s="69"/>
      <c r="L2436" s="69" t="s">
        <v>666</v>
      </c>
      <c r="M2436" s="69" t="s">
        <v>28</v>
      </c>
      <c r="N2436" s="71">
        <v>0</v>
      </c>
      <c r="O2436" s="74">
        <v>1925.88</v>
      </c>
      <c r="P2436" s="175">
        <f t="shared" si="44"/>
        <v>137315.30000000022</v>
      </c>
    </row>
    <row r="2437" spans="1:16" ht="14.25" hidden="1" customHeight="1" outlineLevel="1">
      <c r="A2437" s="64" t="s">
        <v>122</v>
      </c>
      <c r="B2437" s="163" t="s">
        <v>1342</v>
      </c>
      <c r="C2437" s="174" t="s">
        <v>647</v>
      </c>
      <c r="D2437" s="68">
        <v>45868</v>
      </c>
      <c r="E2437" s="66">
        <f t="shared" si="41"/>
        <v>7</v>
      </c>
      <c r="F2437" s="66">
        <f t="shared" si="42"/>
        <v>2025</v>
      </c>
      <c r="G2437" s="67">
        <f t="shared" si="43"/>
        <v>45839</v>
      </c>
      <c r="H2437" s="26" t="s">
        <v>43</v>
      </c>
      <c r="I2437" s="66" t="s">
        <v>1537</v>
      </c>
      <c r="J2437" s="69"/>
      <c r="K2437" s="69"/>
      <c r="L2437" s="69" t="s">
        <v>666</v>
      </c>
      <c r="M2437" s="69" t="s">
        <v>28</v>
      </c>
      <c r="N2437" s="71">
        <v>0</v>
      </c>
      <c r="O2437" s="74">
        <v>1633.54</v>
      </c>
      <c r="P2437" s="175">
        <f t="shared" si="44"/>
        <v>135681.76000000021</v>
      </c>
    </row>
    <row r="2438" spans="1:16" ht="14.25" hidden="1" customHeight="1" outlineLevel="1">
      <c r="A2438" s="64" t="s">
        <v>122</v>
      </c>
      <c r="B2438" s="163" t="s">
        <v>1342</v>
      </c>
      <c r="C2438" s="174" t="s">
        <v>647</v>
      </c>
      <c r="D2438" s="68">
        <v>45869</v>
      </c>
      <c r="E2438" s="66">
        <f t="shared" si="41"/>
        <v>7</v>
      </c>
      <c r="F2438" s="66">
        <f t="shared" si="42"/>
        <v>2025</v>
      </c>
      <c r="G2438" s="67">
        <f t="shared" si="43"/>
        <v>45839</v>
      </c>
      <c r="H2438" s="26" t="s">
        <v>165</v>
      </c>
      <c r="I2438" s="66" t="s">
        <v>139</v>
      </c>
      <c r="J2438" s="69"/>
      <c r="K2438" s="69"/>
      <c r="L2438" s="69" t="s">
        <v>664</v>
      </c>
      <c r="M2438" s="69" t="s">
        <v>604</v>
      </c>
      <c r="N2438" s="71">
        <v>0.41</v>
      </c>
      <c r="O2438" s="74">
        <v>0</v>
      </c>
      <c r="P2438" s="175">
        <f t="shared" si="44"/>
        <v>135682.17000000022</v>
      </c>
    </row>
    <row r="2439" spans="1:16" ht="14.25" hidden="1" customHeight="1" outlineLevel="1">
      <c r="A2439" s="64" t="s">
        <v>122</v>
      </c>
      <c r="B2439" s="163" t="s">
        <v>1342</v>
      </c>
      <c r="C2439" s="174" t="s">
        <v>647</v>
      </c>
      <c r="D2439" s="68">
        <v>45869</v>
      </c>
      <c r="E2439" s="66">
        <f t="shared" si="41"/>
        <v>7</v>
      </c>
      <c r="F2439" s="66">
        <f t="shared" si="42"/>
        <v>2025</v>
      </c>
      <c r="G2439" s="67">
        <f t="shared" si="43"/>
        <v>45839</v>
      </c>
      <c r="H2439" s="26" t="s">
        <v>102</v>
      </c>
      <c r="I2439" s="66" t="s">
        <v>129</v>
      </c>
      <c r="J2439" s="69"/>
      <c r="K2439" s="69"/>
      <c r="L2439" s="69" t="s">
        <v>666</v>
      </c>
      <c r="M2439" s="69" t="s">
        <v>28</v>
      </c>
      <c r="N2439" s="71">
        <v>0</v>
      </c>
      <c r="O2439" s="74">
        <v>7.18</v>
      </c>
      <c r="P2439" s="175">
        <f t="shared" si="44"/>
        <v>135674.99000000022</v>
      </c>
    </row>
    <row r="2440" spans="1:16" ht="14.25" hidden="1" customHeight="1" outlineLevel="1">
      <c r="A2440" s="64" t="s">
        <v>122</v>
      </c>
      <c r="B2440" s="163" t="s">
        <v>1342</v>
      </c>
      <c r="C2440" s="174" t="s">
        <v>647</v>
      </c>
      <c r="D2440" s="68">
        <v>45869</v>
      </c>
      <c r="E2440" s="66">
        <f t="shared" si="41"/>
        <v>7</v>
      </c>
      <c r="F2440" s="66">
        <f t="shared" si="42"/>
        <v>2025</v>
      </c>
      <c r="G2440" s="67">
        <f t="shared" si="43"/>
        <v>45839</v>
      </c>
      <c r="H2440" s="26" t="s">
        <v>102</v>
      </c>
      <c r="I2440" s="66" t="s">
        <v>129</v>
      </c>
      <c r="J2440" s="69"/>
      <c r="K2440" s="69"/>
      <c r="L2440" s="69" t="s">
        <v>666</v>
      </c>
      <c r="M2440" s="69" t="s">
        <v>28</v>
      </c>
      <c r="N2440" s="71">
        <v>0</v>
      </c>
      <c r="O2440" s="74">
        <v>9.33</v>
      </c>
      <c r="P2440" s="175">
        <f t="shared" si="44"/>
        <v>135665.66000000024</v>
      </c>
    </row>
    <row r="2441" spans="1:16" ht="14.25" hidden="1" customHeight="1" outlineLevel="1">
      <c r="A2441" s="64" t="s">
        <v>122</v>
      </c>
      <c r="B2441" s="163" t="s">
        <v>1342</v>
      </c>
      <c r="C2441" s="174" t="s">
        <v>647</v>
      </c>
      <c r="D2441" s="68">
        <v>45869</v>
      </c>
      <c r="E2441" s="66">
        <f t="shared" si="41"/>
        <v>7</v>
      </c>
      <c r="F2441" s="66">
        <f t="shared" si="42"/>
        <v>2025</v>
      </c>
      <c r="G2441" s="67">
        <f t="shared" si="43"/>
        <v>45839</v>
      </c>
      <c r="H2441" s="26" t="s">
        <v>102</v>
      </c>
      <c r="I2441" s="66" t="s">
        <v>129</v>
      </c>
      <c r="J2441" s="69"/>
      <c r="K2441" s="69"/>
      <c r="L2441" s="69" t="s">
        <v>666</v>
      </c>
      <c r="M2441" s="69" t="s">
        <v>28</v>
      </c>
      <c r="N2441" s="71">
        <v>0</v>
      </c>
      <c r="O2441" s="74">
        <v>9.8000000000000007</v>
      </c>
      <c r="P2441" s="175">
        <f t="shared" si="44"/>
        <v>135655.86000000025</v>
      </c>
    </row>
    <row r="2442" spans="1:16" ht="14.25" hidden="1" customHeight="1" outlineLevel="1">
      <c r="A2442" s="64" t="s">
        <v>122</v>
      </c>
      <c r="B2442" s="163" t="s">
        <v>1342</v>
      </c>
      <c r="C2442" s="174" t="s">
        <v>647</v>
      </c>
      <c r="D2442" s="68">
        <v>45869</v>
      </c>
      <c r="E2442" s="66">
        <f t="shared" si="41"/>
        <v>7</v>
      </c>
      <c r="F2442" s="66">
        <f t="shared" si="42"/>
        <v>2025</v>
      </c>
      <c r="G2442" s="67">
        <f t="shared" si="43"/>
        <v>45839</v>
      </c>
      <c r="H2442" s="26" t="s">
        <v>54</v>
      </c>
      <c r="I2442" s="66" t="s">
        <v>135</v>
      </c>
      <c r="J2442" s="69"/>
      <c r="K2442" s="69"/>
      <c r="L2442" s="69" t="s">
        <v>666</v>
      </c>
      <c r="M2442" s="69" t="s">
        <v>28</v>
      </c>
      <c r="N2442" s="71">
        <v>0</v>
      </c>
      <c r="O2442" s="74">
        <v>1320</v>
      </c>
      <c r="P2442" s="175">
        <f t="shared" si="44"/>
        <v>134335.86000000025</v>
      </c>
    </row>
    <row r="2443" spans="1:16" ht="14.25" hidden="1" customHeight="1" outlineLevel="1">
      <c r="A2443" s="64" t="s">
        <v>122</v>
      </c>
      <c r="B2443" s="163" t="s">
        <v>1342</v>
      </c>
      <c r="C2443" s="174" t="s">
        <v>647</v>
      </c>
      <c r="D2443" s="68">
        <v>45870</v>
      </c>
      <c r="E2443" s="66">
        <f t="shared" si="41"/>
        <v>8</v>
      </c>
      <c r="F2443" s="66">
        <f t="shared" si="42"/>
        <v>2025</v>
      </c>
      <c r="G2443" s="67">
        <f t="shared" si="43"/>
        <v>45870</v>
      </c>
      <c r="H2443" s="26" t="s">
        <v>667</v>
      </c>
      <c r="I2443" s="66" t="s">
        <v>1379</v>
      </c>
      <c r="J2443" s="69"/>
      <c r="K2443" s="69"/>
      <c r="L2443" s="69" t="s">
        <v>666</v>
      </c>
      <c r="M2443" s="69" t="s">
        <v>604</v>
      </c>
      <c r="N2443" s="71">
        <v>200</v>
      </c>
      <c r="O2443" s="74">
        <v>0</v>
      </c>
      <c r="P2443" s="175">
        <f t="shared" si="44"/>
        <v>134535.86000000025</v>
      </c>
    </row>
    <row r="2444" spans="1:16" ht="14.25" hidden="1" customHeight="1" outlineLevel="1">
      <c r="A2444" s="64" t="s">
        <v>122</v>
      </c>
      <c r="B2444" s="163" t="s">
        <v>1342</v>
      </c>
      <c r="C2444" s="174" t="s">
        <v>647</v>
      </c>
      <c r="D2444" s="68">
        <v>45870</v>
      </c>
      <c r="E2444" s="66">
        <f t="shared" si="41"/>
        <v>8</v>
      </c>
      <c r="F2444" s="66">
        <f t="shared" si="42"/>
        <v>2025</v>
      </c>
      <c r="G2444" s="67">
        <f t="shared" si="43"/>
        <v>45870</v>
      </c>
      <c r="H2444" s="26" t="s">
        <v>102</v>
      </c>
      <c r="I2444" s="66" t="s">
        <v>129</v>
      </c>
      <c r="J2444" s="69"/>
      <c r="K2444" s="69"/>
      <c r="L2444" s="69" t="s">
        <v>666</v>
      </c>
      <c r="M2444" s="69" t="s">
        <v>28</v>
      </c>
      <c r="N2444" s="71">
        <v>0</v>
      </c>
      <c r="O2444" s="74">
        <v>9.8000000000000007</v>
      </c>
      <c r="P2444" s="175">
        <f t="shared" si="44"/>
        <v>134526.06000000026</v>
      </c>
    </row>
    <row r="2445" spans="1:16" ht="14.25" hidden="1" customHeight="1" outlineLevel="1">
      <c r="A2445" s="64" t="s">
        <v>122</v>
      </c>
      <c r="B2445" s="163" t="s">
        <v>1342</v>
      </c>
      <c r="C2445" s="174" t="s">
        <v>647</v>
      </c>
      <c r="D2445" s="68">
        <v>45873</v>
      </c>
      <c r="E2445" s="66">
        <f t="shared" si="41"/>
        <v>8</v>
      </c>
      <c r="F2445" s="66">
        <f t="shared" si="42"/>
        <v>2025</v>
      </c>
      <c r="G2445" s="67">
        <f t="shared" si="43"/>
        <v>45870</v>
      </c>
      <c r="H2445" s="26" t="s">
        <v>165</v>
      </c>
      <c r="I2445" s="66" t="s">
        <v>139</v>
      </c>
      <c r="J2445" s="69"/>
      <c r="K2445" s="69"/>
      <c r="L2445" s="69" t="s">
        <v>664</v>
      </c>
      <c r="M2445" s="69" t="s">
        <v>604</v>
      </c>
      <c r="N2445" s="71">
        <v>0.72</v>
      </c>
      <c r="O2445" s="74">
        <v>0</v>
      </c>
      <c r="P2445" s="175">
        <f t="shared" si="44"/>
        <v>134526.78000000026</v>
      </c>
    </row>
    <row r="2446" spans="1:16" ht="14.25" hidden="1" customHeight="1" outlineLevel="1">
      <c r="A2446" s="64" t="s">
        <v>122</v>
      </c>
      <c r="B2446" s="163" t="s">
        <v>1342</v>
      </c>
      <c r="C2446" s="174" t="s">
        <v>647</v>
      </c>
      <c r="D2446" s="68">
        <v>45873</v>
      </c>
      <c r="E2446" s="66">
        <f t="shared" si="41"/>
        <v>8</v>
      </c>
      <c r="F2446" s="66">
        <f t="shared" si="42"/>
        <v>2025</v>
      </c>
      <c r="G2446" s="67">
        <f t="shared" si="43"/>
        <v>45870</v>
      </c>
      <c r="H2446" s="26" t="s">
        <v>1362</v>
      </c>
      <c r="I2446" s="66" t="s">
        <v>471</v>
      </c>
      <c r="J2446" s="69"/>
      <c r="K2446" s="69"/>
      <c r="L2446" s="69" t="s">
        <v>666</v>
      </c>
      <c r="M2446" s="69" t="s">
        <v>28</v>
      </c>
      <c r="N2446" s="71">
        <v>0</v>
      </c>
      <c r="O2446" s="74">
        <v>1800</v>
      </c>
      <c r="P2446" s="175">
        <f t="shared" si="44"/>
        <v>132726.78000000026</v>
      </c>
    </row>
    <row r="2447" spans="1:16" ht="14.25" hidden="1" customHeight="1" outlineLevel="1">
      <c r="A2447" s="64" t="s">
        <v>122</v>
      </c>
      <c r="B2447" s="163" t="s">
        <v>1342</v>
      </c>
      <c r="C2447" s="174" t="s">
        <v>647</v>
      </c>
      <c r="D2447" s="68">
        <v>45874</v>
      </c>
      <c r="E2447" s="66">
        <f t="shared" si="41"/>
        <v>8</v>
      </c>
      <c r="F2447" s="66">
        <f t="shared" si="42"/>
        <v>2025</v>
      </c>
      <c r="G2447" s="67">
        <f t="shared" si="43"/>
        <v>45870</v>
      </c>
      <c r="H2447" s="26" t="s">
        <v>165</v>
      </c>
      <c r="I2447" s="66" t="s">
        <v>139</v>
      </c>
      <c r="J2447" s="69"/>
      <c r="K2447" s="69"/>
      <c r="L2447" s="69" t="s">
        <v>664</v>
      </c>
      <c r="M2447" s="69" t="s">
        <v>604</v>
      </c>
      <c r="N2447" s="71">
        <v>21.12</v>
      </c>
      <c r="O2447" s="74">
        <v>0</v>
      </c>
      <c r="P2447" s="175">
        <f t="shared" si="44"/>
        <v>132747.90000000026</v>
      </c>
    </row>
    <row r="2448" spans="1:16" ht="14.25" hidden="1" customHeight="1" outlineLevel="1">
      <c r="A2448" s="64" t="s">
        <v>122</v>
      </c>
      <c r="B2448" s="163" t="s">
        <v>1342</v>
      </c>
      <c r="C2448" s="174" t="s">
        <v>647</v>
      </c>
      <c r="D2448" s="68">
        <v>45874</v>
      </c>
      <c r="E2448" s="66">
        <f t="shared" si="41"/>
        <v>8</v>
      </c>
      <c r="F2448" s="66">
        <f t="shared" si="42"/>
        <v>2025</v>
      </c>
      <c r="G2448" s="67">
        <f t="shared" si="43"/>
        <v>45870</v>
      </c>
      <c r="H2448" s="26" t="s">
        <v>1362</v>
      </c>
      <c r="I2448" s="66" t="s">
        <v>471</v>
      </c>
      <c r="J2448" s="69"/>
      <c r="K2448" s="69"/>
      <c r="L2448" s="69" t="s">
        <v>666</v>
      </c>
      <c r="M2448" s="69" t="s">
        <v>28</v>
      </c>
      <c r="N2448" s="71">
        <v>0</v>
      </c>
      <c r="O2448" s="74">
        <v>31500</v>
      </c>
      <c r="P2448" s="175">
        <f t="shared" si="44"/>
        <v>101247.90000000026</v>
      </c>
    </row>
    <row r="2449" spans="1:16" ht="14.25" hidden="1" customHeight="1" outlineLevel="1">
      <c r="A2449" s="64" t="s">
        <v>122</v>
      </c>
      <c r="B2449" s="163" t="s">
        <v>1342</v>
      </c>
      <c r="C2449" s="174" t="s">
        <v>647</v>
      </c>
      <c r="D2449" s="68">
        <v>45874</v>
      </c>
      <c r="E2449" s="66">
        <f t="shared" si="41"/>
        <v>8</v>
      </c>
      <c r="F2449" s="66">
        <f t="shared" si="42"/>
        <v>2025</v>
      </c>
      <c r="G2449" s="67">
        <f t="shared" si="43"/>
        <v>45870</v>
      </c>
      <c r="H2449" s="26" t="s">
        <v>63</v>
      </c>
      <c r="I2449" s="66" t="s">
        <v>1538</v>
      </c>
      <c r="J2449" s="69"/>
      <c r="K2449" s="69"/>
      <c r="L2449" s="69" t="s">
        <v>666</v>
      </c>
      <c r="M2449" s="69" t="s">
        <v>28</v>
      </c>
      <c r="N2449" s="71">
        <v>0</v>
      </c>
      <c r="O2449" s="74">
        <v>13112.69</v>
      </c>
      <c r="P2449" s="175">
        <f t="shared" si="44"/>
        <v>88135.210000000254</v>
      </c>
    </row>
    <row r="2450" spans="1:16" ht="14.25" hidden="1" customHeight="1" outlineLevel="1">
      <c r="A2450" s="64" t="s">
        <v>122</v>
      </c>
      <c r="B2450" s="163" t="s">
        <v>1342</v>
      </c>
      <c r="C2450" s="174" t="s">
        <v>647</v>
      </c>
      <c r="D2450" s="68">
        <v>45874</v>
      </c>
      <c r="E2450" s="66">
        <f t="shared" si="41"/>
        <v>8</v>
      </c>
      <c r="F2450" s="66">
        <f t="shared" si="42"/>
        <v>2025</v>
      </c>
      <c r="G2450" s="67">
        <f t="shared" si="43"/>
        <v>45870</v>
      </c>
      <c r="H2450" s="26" t="s">
        <v>63</v>
      </c>
      <c r="I2450" s="66" t="s">
        <v>1539</v>
      </c>
      <c r="J2450" s="69"/>
      <c r="K2450" s="69"/>
      <c r="L2450" s="69" t="s">
        <v>666</v>
      </c>
      <c r="M2450" s="69" t="s">
        <v>28</v>
      </c>
      <c r="N2450" s="71">
        <v>0</v>
      </c>
      <c r="O2450" s="74">
        <v>2707.47</v>
      </c>
      <c r="P2450" s="175">
        <f t="shared" si="44"/>
        <v>85427.740000000253</v>
      </c>
    </row>
    <row r="2451" spans="1:16" ht="14.25" hidden="1" customHeight="1" outlineLevel="1">
      <c r="A2451" s="64" t="s">
        <v>122</v>
      </c>
      <c r="B2451" s="163" t="s">
        <v>1342</v>
      </c>
      <c r="C2451" s="174" t="s">
        <v>647</v>
      </c>
      <c r="D2451" s="68">
        <v>45874</v>
      </c>
      <c r="E2451" s="66">
        <f t="shared" si="41"/>
        <v>8</v>
      </c>
      <c r="F2451" s="66">
        <f t="shared" si="42"/>
        <v>2025</v>
      </c>
      <c r="G2451" s="67">
        <f t="shared" si="43"/>
        <v>45870</v>
      </c>
      <c r="H2451" s="26" t="s">
        <v>63</v>
      </c>
      <c r="I2451" s="66" t="s">
        <v>1540</v>
      </c>
      <c r="J2451" s="69"/>
      <c r="K2451" s="69"/>
      <c r="L2451" s="69" t="s">
        <v>666</v>
      </c>
      <c r="M2451" s="69" t="s">
        <v>28</v>
      </c>
      <c r="N2451" s="71">
        <v>0</v>
      </c>
      <c r="O2451" s="74">
        <v>1206.47</v>
      </c>
      <c r="P2451" s="175">
        <f t="shared" si="44"/>
        <v>84221.270000000251</v>
      </c>
    </row>
    <row r="2452" spans="1:16" ht="14.25" hidden="1" customHeight="1" outlineLevel="1">
      <c r="A2452" s="64" t="s">
        <v>122</v>
      </c>
      <c r="B2452" s="163" t="s">
        <v>1342</v>
      </c>
      <c r="C2452" s="174" t="s">
        <v>647</v>
      </c>
      <c r="D2452" s="68">
        <v>45876</v>
      </c>
      <c r="E2452" s="66">
        <f t="shared" si="41"/>
        <v>8</v>
      </c>
      <c r="F2452" s="66">
        <f t="shared" si="42"/>
        <v>2025</v>
      </c>
      <c r="G2452" s="67">
        <f t="shared" si="43"/>
        <v>45870</v>
      </c>
      <c r="H2452" s="26" t="s">
        <v>1344</v>
      </c>
      <c r="I2452" s="66" t="s">
        <v>1382</v>
      </c>
      <c r="J2452" s="69"/>
      <c r="K2452" s="69"/>
      <c r="L2452" s="69" t="s">
        <v>666</v>
      </c>
      <c r="M2452" s="69" t="s">
        <v>604</v>
      </c>
      <c r="N2452" s="71">
        <v>198820.3</v>
      </c>
      <c r="O2452" s="74">
        <v>0</v>
      </c>
      <c r="P2452" s="175">
        <f t="shared" si="44"/>
        <v>283041.57000000024</v>
      </c>
    </row>
    <row r="2453" spans="1:16" ht="14.25" hidden="1" customHeight="1" outlineLevel="1">
      <c r="A2453" s="64" t="s">
        <v>122</v>
      </c>
      <c r="B2453" s="163" t="s">
        <v>1342</v>
      </c>
      <c r="C2453" s="174" t="s">
        <v>647</v>
      </c>
      <c r="D2453" s="68">
        <v>45877</v>
      </c>
      <c r="E2453" s="66">
        <f t="shared" si="41"/>
        <v>8</v>
      </c>
      <c r="F2453" s="66">
        <f t="shared" si="42"/>
        <v>2025</v>
      </c>
      <c r="G2453" s="67">
        <f t="shared" si="43"/>
        <v>45870</v>
      </c>
      <c r="H2453" s="26" t="s">
        <v>165</v>
      </c>
      <c r="I2453" s="66" t="s">
        <v>139</v>
      </c>
      <c r="J2453" s="69"/>
      <c r="K2453" s="69"/>
      <c r="L2453" s="69" t="s">
        <v>664</v>
      </c>
      <c r="M2453" s="69" t="s">
        <v>604</v>
      </c>
      <c r="N2453" s="71">
        <v>9.26</v>
      </c>
      <c r="O2453" s="74">
        <v>0</v>
      </c>
      <c r="P2453" s="175">
        <f t="shared" si="44"/>
        <v>283050.83000000025</v>
      </c>
    </row>
    <row r="2454" spans="1:16" ht="14.25" hidden="1" customHeight="1" outlineLevel="1">
      <c r="A2454" s="64" t="s">
        <v>122</v>
      </c>
      <c r="B2454" s="163" t="s">
        <v>1342</v>
      </c>
      <c r="C2454" s="174" t="s">
        <v>647</v>
      </c>
      <c r="D2454" s="68">
        <v>45877</v>
      </c>
      <c r="E2454" s="66">
        <f t="shared" si="41"/>
        <v>8</v>
      </c>
      <c r="F2454" s="66">
        <f t="shared" si="42"/>
        <v>2025</v>
      </c>
      <c r="G2454" s="67">
        <f t="shared" si="43"/>
        <v>45870</v>
      </c>
      <c r="H2454" s="26" t="s">
        <v>362</v>
      </c>
      <c r="I2454" s="66" t="s">
        <v>1541</v>
      </c>
      <c r="J2454" s="69"/>
      <c r="K2454" s="69"/>
      <c r="L2454" s="69" t="s">
        <v>666</v>
      </c>
      <c r="M2454" s="69" t="s">
        <v>28</v>
      </c>
      <c r="N2454" s="71">
        <v>0</v>
      </c>
      <c r="O2454" s="74">
        <v>498.76</v>
      </c>
      <c r="P2454" s="175">
        <f t="shared" si="44"/>
        <v>282552.07000000024</v>
      </c>
    </row>
    <row r="2455" spans="1:16" ht="14.25" hidden="1" customHeight="1" outlineLevel="1">
      <c r="A2455" s="64" t="s">
        <v>122</v>
      </c>
      <c r="B2455" s="163" t="s">
        <v>1342</v>
      </c>
      <c r="C2455" s="174" t="s">
        <v>647</v>
      </c>
      <c r="D2455" s="68">
        <v>45877</v>
      </c>
      <c r="E2455" s="66">
        <f t="shared" si="41"/>
        <v>8</v>
      </c>
      <c r="F2455" s="66">
        <f t="shared" si="42"/>
        <v>2025</v>
      </c>
      <c r="G2455" s="67">
        <f t="shared" si="43"/>
        <v>45870</v>
      </c>
      <c r="H2455" s="26" t="s">
        <v>281</v>
      </c>
      <c r="I2455" s="66" t="s">
        <v>353</v>
      </c>
      <c r="J2455" s="69"/>
      <c r="K2455" s="69"/>
      <c r="L2455" s="69" t="s">
        <v>666</v>
      </c>
      <c r="M2455" s="69" t="s">
        <v>28</v>
      </c>
      <c r="N2455" s="71">
        <v>0</v>
      </c>
      <c r="O2455" s="74">
        <v>229.39</v>
      </c>
      <c r="P2455" s="175">
        <f t="shared" si="44"/>
        <v>282322.68000000023</v>
      </c>
    </row>
    <row r="2456" spans="1:16" ht="14.25" hidden="1" customHeight="1" outlineLevel="1">
      <c r="A2456" s="64" t="s">
        <v>122</v>
      </c>
      <c r="B2456" s="163" t="s">
        <v>1342</v>
      </c>
      <c r="C2456" s="174" t="s">
        <v>647</v>
      </c>
      <c r="D2456" s="68">
        <v>45877</v>
      </c>
      <c r="E2456" s="66">
        <f t="shared" si="41"/>
        <v>8</v>
      </c>
      <c r="F2456" s="66">
        <f t="shared" si="42"/>
        <v>2025</v>
      </c>
      <c r="G2456" s="67">
        <f t="shared" si="43"/>
        <v>45870</v>
      </c>
      <c r="H2456" s="26" t="s">
        <v>63</v>
      </c>
      <c r="I2456" s="66" t="s">
        <v>1542</v>
      </c>
      <c r="J2456" s="69"/>
      <c r="K2456" s="69"/>
      <c r="L2456" s="69" t="s">
        <v>666</v>
      </c>
      <c r="M2456" s="69" t="s">
        <v>28</v>
      </c>
      <c r="N2456" s="71">
        <v>0</v>
      </c>
      <c r="O2456" s="74">
        <v>1020</v>
      </c>
      <c r="P2456" s="175">
        <f t="shared" si="44"/>
        <v>281302.68000000023</v>
      </c>
    </row>
    <row r="2457" spans="1:16" ht="14.25" hidden="1" customHeight="1" outlineLevel="1">
      <c r="A2457" s="64" t="s">
        <v>122</v>
      </c>
      <c r="B2457" s="163" t="s">
        <v>1342</v>
      </c>
      <c r="C2457" s="174" t="s">
        <v>647</v>
      </c>
      <c r="D2457" s="68">
        <v>45877</v>
      </c>
      <c r="E2457" s="66">
        <f t="shared" si="41"/>
        <v>8</v>
      </c>
      <c r="F2457" s="66">
        <f t="shared" si="42"/>
        <v>2025</v>
      </c>
      <c r="G2457" s="67">
        <f t="shared" si="43"/>
        <v>45870</v>
      </c>
      <c r="H2457" s="26" t="s">
        <v>475</v>
      </c>
      <c r="I2457" s="66" t="s">
        <v>1350</v>
      </c>
      <c r="J2457" s="69">
        <v>396748</v>
      </c>
      <c r="K2457" s="69"/>
      <c r="L2457" s="69" t="s">
        <v>666</v>
      </c>
      <c r="M2457" s="69" t="s">
        <v>28</v>
      </c>
      <c r="N2457" s="71">
        <v>0</v>
      </c>
      <c r="O2457" s="74">
        <v>725.01</v>
      </c>
      <c r="P2457" s="175">
        <f t="shared" si="44"/>
        <v>280577.67000000022</v>
      </c>
    </row>
    <row r="2458" spans="1:16" ht="14.25" hidden="1" customHeight="1" outlineLevel="1">
      <c r="A2458" s="64" t="s">
        <v>122</v>
      </c>
      <c r="B2458" s="163" t="s">
        <v>1342</v>
      </c>
      <c r="C2458" s="174" t="s">
        <v>647</v>
      </c>
      <c r="D2458" s="68">
        <v>45877</v>
      </c>
      <c r="E2458" s="66">
        <f t="shared" si="41"/>
        <v>8</v>
      </c>
      <c r="F2458" s="66">
        <f t="shared" si="42"/>
        <v>2025</v>
      </c>
      <c r="G2458" s="67">
        <f t="shared" si="43"/>
        <v>45870</v>
      </c>
      <c r="H2458" s="26" t="s">
        <v>475</v>
      </c>
      <c r="I2458" s="66" t="s">
        <v>152</v>
      </c>
      <c r="J2458" s="69"/>
      <c r="K2458" s="69"/>
      <c r="L2458" s="69" t="s">
        <v>666</v>
      </c>
      <c r="M2458" s="69" t="s">
        <v>28</v>
      </c>
      <c r="N2458" s="71">
        <v>0</v>
      </c>
      <c r="O2458" s="74">
        <v>233.47</v>
      </c>
      <c r="P2458" s="175">
        <f t="shared" si="44"/>
        <v>280344.20000000024</v>
      </c>
    </row>
    <row r="2459" spans="1:16" ht="14.25" hidden="1" customHeight="1" outlineLevel="1">
      <c r="A2459" s="64" t="s">
        <v>122</v>
      </c>
      <c r="B2459" s="163" t="s">
        <v>1342</v>
      </c>
      <c r="C2459" s="174" t="s">
        <v>647</v>
      </c>
      <c r="D2459" s="68">
        <v>45877</v>
      </c>
      <c r="E2459" s="66">
        <f t="shared" si="41"/>
        <v>8</v>
      </c>
      <c r="F2459" s="66">
        <f t="shared" si="42"/>
        <v>2025</v>
      </c>
      <c r="G2459" s="67">
        <f t="shared" si="43"/>
        <v>45870</v>
      </c>
      <c r="H2459" s="26" t="s">
        <v>475</v>
      </c>
      <c r="I2459" s="66" t="s">
        <v>1543</v>
      </c>
      <c r="J2459" s="69"/>
      <c r="K2459" s="69"/>
      <c r="L2459" s="69" t="s">
        <v>666</v>
      </c>
      <c r="M2459" s="69" t="s">
        <v>28</v>
      </c>
      <c r="N2459" s="71">
        <v>0</v>
      </c>
      <c r="O2459" s="74">
        <v>405.4</v>
      </c>
      <c r="P2459" s="175">
        <f t="shared" si="44"/>
        <v>279938.80000000022</v>
      </c>
    </row>
    <row r="2460" spans="1:16" ht="14.25" hidden="1" customHeight="1" outlineLevel="1">
      <c r="A2460" s="64" t="s">
        <v>122</v>
      </c>
      <c r="B2460" s="163" t="s">
        <v>1342</v>
      </c>
      <c r="C2460" s="174" t="s">
        <v>647</v>
      </c>
      <c r="D2460" s="68">
        <v>45877</v>
      </c>
      <c r="E2460" s="66">
        <f t="shared" si="41"/>
        <v>8</v>
      </c>
      <c r="F2460" s="66">
        <f t="shared" si="42"/>
        <v>2025</v>
      </c>
      <c r="G2460" s="67">
        <f t="shared" si="43"/>
        <v>45870</v>
      </c>
      <c r="H2460" s="26" t="s">
        <v>63</v>
      </c>
      <c r="I2460" s="66" t="s">
        <v>1544</v>
      </c>
      <c r="J2460" s="69"/>
      <c r="K2460" s="69"/>
      <c r="L2460" s="69" t="s">
        <v>666</v>
      </c>
      <c r="M2460" s="69" t="s">
        <v>28</v>
      </c>
      <c r="N2460" s="71">
        <v>0</v>
      </c>
      <c r="O2460" s="74">
        <v>1820</v>
      </c>
      <c r="P2460" s="175">
        <f t="shared" si="44"/>
        <v>278118.80000000022</v>
      </c>
    </row>
    <row r="2461" spans="1:16" ht="14.25" hidden="1" customHeight="1" outlineLevel="1">
      <c r="A2461" s="64" t="s">
        <v>122</v>
      </c>
      <c r="B2461" s="163" t="s">
        <v>1342</v>
      </c>
      <c r="C2461" s="174" t="s">
        <v>647</v>
      </c>
      <c r="D2461" s="68">
        <v>45877</v>
      </c>
      <c r="E2461" s="66">
        <f t="shared" si="41"/>
        <v>8</v>
      </c>
      <c r="F2461" s="66">
        <f t="shared" si="42"/>
        <v>2025</v>
      </c>
      <c r="G2461" s="67">
        <f t="shared" si="43"/>
        <v>45870</v>
      </c>
      <c r="H2461" s="26" t="s">
        <v>475</v>
      </c>
      <c r="I2461" s="66" t="s">
        <v>1545</v>
      </c>
      <c r="J2461" s="69"/>
      <c r="K2461" s="69"/>
      <c r="L2461" s="69" t="s">
        <v>666</v>
      </c>
      <c r="M2461" s="69" t="s">
        <v>28</v>
      </c>
      <c r="N2461" s="71">
        <v>0</v>
      </c>
      <c r="O2461" s="74">
        <v>153.75</v>
      </c>
      <c r="P2461" s="175">
        <f t="shared" si="44"/>
        <v>277965.05000000022</v>
      </c>
    </row>
    <row r="2462" spans="1:16" ht="14.25" hidden="1" customHeight="1" outlineLevel="1">
      <c r="A2462" s="64" t="s">
        <v>122</v>
      </c>
      <c r="B2462" s="163" t="s">
        <v>1342</v>
      </c>
      <c r="C2462" s="174" t="s">
        <v>647</v>
      </c>
      <c r="D2462" s="68">
        <v>45877</v>
      </c>
      <c r="E2462" s="66">
        <f t="shared" si="41"/>
        <v>8</v>
      </c>
      <c r="F2462" s="66">
        <f t="shared" si="42"/>
        <v>2025</v>
      </c>
      <c r="G2462" s="67">
        <f t="shared" si="43"/>
        <v>45870</v>
      </c>
      <c r="H2462" s="26" t="s">
        <v>63</v>
      </c>
      <c r="I2462" s="66" t="s">
        <v>998</v>
      </c>
      <c r="J2462" s="69"/>
      <c r="K2462" s="69"/>
      <c r="L2462" s="69" t="s">
        <v>666</v>
      </c>
      <c r="M2462" s="69" t="s">
        <v>28</v>
      </c>
      <c r="N2462" s="71">
        <v>0</v>
      </c>
      <c r="O2462" s="74">
        <v>510</v>
      </c>
      <c r="P2462" s="175">
        <f t="shared" si="44"/>
        <v>277455.05000000022</v>
      </c>
    </row>
    <row r="2463" spans="1:16" ht="14.25" hidden="1" customHeight="1" outlineLevel="1">
      <c r="A2463" s="64" t="s">
        <v>122</v>
      </c>
      <c r="B2463" s="163" t="s">
        <v>1342</v>
      </c>
      <c r="C2463" s="174" t="s">
        <v>647</v>
      </c>
      <c r="D2463" s="68">
        <v>45877</v>
      </c>
      <c r="E2463" s="66">
        <f t="shared" si="41"/>
        <v>8</v>
      </c>
      <c r="F2463" s="66">
        <f t="shared" si="42"/>
        <v>2025</v>
      </c>
      <c r="G2463" s="67">
        <f t="shared" si="43"/>
        <v>45870</v>
      </c>
      <c r="H2463" s="26" t="s">
        <v>161</v>
      </c>
      <c r="I2463" s="66" t="s">
        <v>135</v>
      </c>
      <c r="J2463" s="69"/>
      <c r="K2463" s="69"/>
      <c r="L2463" s="69" t="s">
        <v>664</v>
      </c>
      <c r="M2463" s="69" t="s">
        <v>28</v>
      </c>
      <c r="N2463" s="71">
        <v>0</v>
      </c>
      <c r="O2463" s="74">
        <v>12157.93</v>
      </c>
      <c r="P2463" s="175">
        <f t="shared" si="44"/>
        <v>265297.12000000023</v>
      </c>
    </row>
    <row r="2464" spans="1:16" ht="14.25" hidden="1" customHeight="1" outlineLevel="1">
      <c r="A2464" s="64" t="s">
        <v>122</v>
      </c>
      <c r="B2464" s="163" t="s">
        <v>1342</v>
      </c>
      <c r="C2464" s="174" t="s">
        <v>647</v>
      </c>
      <c r="D2464" s="68">
        <v>45877</v>
      </c>
      <c r="E2464" s="66">
        <f t="shared" si="41"/>
        <v>8</v>
      </c>
      <c r="F2464" s="66">
        <f t="shared" si="42"/>
        <v>2025</v>
      </c>
      <c r="G2464" s="67">
        <f t="shared" si="43"/>
        <v>45870</v>
      </c>
      <c r="H2464" s="26" t="s">
        <v>475</v>
      </c>
      <c r="I2464" s="66" t="s">
        <v>1546</v>
      </c>
      <c r="J2464" s="69"/>
      <c r="K2464" s="69"/>
      <c r="L2464" s="69" t="s">
        <v>666</v>
      </c>
      <c r="M2464" s="69" t="s">
        <v>28</v>
      </c>
      <c r="N2464" s="71">
        <v>0</v>
      </c>
      <c r="O2464" s="74">
        <v>307.2</v>
      </c>
      <c r="P2464" s="175">
        <f t="shared" si="44"/>
        <v>264989.92000000022</v>
      </c>
    </row>
    <row r="2465" spans="1:16" ht="14.25" hidden="1" customHeight="1" outlineLevel="1">
      <c r="A2465" s="64" t="s">
        <v>122</v>
      </c>
      <c r="B2465" s="163" t="s">
        <v>1342</v>
      </c>
      <c r="C2465" s="174" t="s">
        <v>647</v>
      </c>
      <c r="D2465" s="68">
        <v>45880</v>
      </c>
      <c r="E2465" s="66">
        <f t="shared" si="41"/>
        <v>8</v>
      </c>
      <c r="F2465" s="66">
        <f t="shared" si="42"/>
        <v>2025</v>
      </c>
      <c r="G2465" s="67">
        <f t="shared" si="43"/>
        <v>45870</v>
      </c>
      <c r="H2465" s="26" t="s">
        <v>165</v>
      </c>
      <c r="I2465" s="66" t="s">
        <v>139</v>
      </c>
      <c r="J2465" s="69"/>
      <c r="K2465" s="69"/>
      <c r="L2465" s="69" t="s">
        <v>664</v>
      </c>
      <c r="M2465" s="69" t="s">
        <v>604</v>
      </c>
      <c r="N2465" s="71">
        <v>0.37</v>
      </c>
      <c r="O2465" s="74">
        <v>0</v>
      </c>
      <c r="P2465" s="175">
        <f t="shared" si="44"/>
        <v>264990.29000000021</v>
      </c>
    </row>
    <row r="2466" spans="1:16" ht="14.25" hidden="1" customHeight="1" outlineLevel="1">
      <c r="A2466" s="64" t="s">
        <v>122</v>
      </c>
      <c r="B2466" s="163" t="s">
        <v>1342</v>
      </c>
      <c r="C2466" s="174" t="s">
        <v>647</v>
      </c>
      <c r="D2466" s="68">
        <v>45880</v>
      </c>
      <c r="E2466" s="66">
        <f t="shared" si="41"/>
        <v>8</v>
      </c>
      <c r="F2466" s="66">
        <f t="shared" si="42"/>
        <v>2025</v>
      </c>
      <c r="G2466" s="67">
        <f t="shared" si="43"/>
        <v>45870</v>
      </c>
      <c r="H2466" s="26" t="s">
        <v>475</v>
      </c>
      <c r="I2466" s="66" t="s">
        <v>1547</v>
      </c>
      <c r="J2466" s="69"/>
      <c r="K2466" s="69"/>
      <c r="L2466" s="69" t="s">
        <v>666</v>
      </c>
      <c r="M2466" s="69" t="s">
        <v>28</v>
      </c>
      <c r="N2466" s="71">
        <v>0</v>
      </c>
      <c r="O2466" s="74">
        <v>686.5</v>
      </c>
      <c r="P2466" s="175">
        <f t="shared" si="44"/>
        <v>264303.79000000021</v>
      </c>
    </row>
    <row r="2467" spans="1:16" ht="14.25" hidden="1" customHeight="1" outlineLevel="1">
      <c r="A2467" s="64" t="s">
        <v>122</v>
      </c>
      <c r="B2467" s="163" t="s">
        <v>1342</v>
      </c>
      <c r="C2467" s="174" t="s">
        <v>647</v>
      </c>
      <c r="D2467" s="68">
        <v>45881</v>
      </c>
      <c r="E2467" s="66">
        <f t="shared" si="41"/>
        <v>8</v>
      </c>
      <c r="F2467" s="66">
        <f t="shared" si="42"/>
        <v>2025</v>
      </c>
      <c r="G2467" s="67">
        <f t="shared" si="43"/>
        <v>45870</v>
      </c>
      <c r="H2467" s="26" t="s">
        <v>165</v>
      </c>
      <c r="I2467" s="66" t="s">
        <v>139</v>
      </c>
      <c r="J2467" s="69"/>
      <c r="K2467" s="69"/>
      <c r="L2467" s="69" t="s">
        <v>664</v>
      </c>
      <c r="M2467" s="69" t="s">
        <v>604</v>
      </c>
      <c r="N2467" s="71">
        <v>0.94</v>
      </c>
      <c r="O2467" s="74">
        <v>0</v>
      </c>
      <c r="P2467" s="175">
        <f t="shared" si="44"/>
        <v>264304.73000000021</v>
      </c>
    </row>
    <row r="2468" spans="1:16" ht="14.25" hidden="1" customHeight="1" outlineLevel="1">
      <c r="A2468" s="64" t="s">
        <v>122</v>
      </c>
      <c r="B2468" s="163" t="s">
        <v>1342</v>
      </c>
      <c r="C2468" s="174" t="s">
        <v>647</v>
      </c>
      <c r="D2468" s="68">
        <v>45881</v>
      </c>
      <c r="E2468" s="66">
        <f t="shared" si="41"/>
        <v>8</v>
      </c>
      <c r="F2468" s="66">
        <f t="shared" si="42"/>
        <v>2025</v>
      </c>
      <c r="G2468" s="67">
        <f t="shared" si="43"/>
        <v>45870</v>
      </c>
      <c r="H2468" s="26" t="s">
        <v>475</v>
      </c>
      <c r="I2468" s="66" t="s">
        <v>1548</v>
      </c>
      <c r="J2468" s="69"/>
      <c r="K2468" s="69"/>
      <c r="L2468" s="69" t="s">
        <v>666</v>
      </c>
      <c r="M2468" s="69" t="s">
        <v>28</v>
      </c>
      <c r="N2468" s="71">
        <v>0</v>
      </c>
      <c r="O2468" s="74">
        <v>648.33000000000004</v>
      </c>
      <c r="P2468" s="175">
        <f t="shared" si="44"/>
        <v>263656.4000000002</v>
      </c>
    </row>
    <row r="2469" spans="1:16" ht="14.25" hidden="1" customHeight="1" outlineLevel="1">
      <c r="A2469" s="64" t="s">
        <v>122</v>
      </c>
      <c r="B2469" s="163" t="s">
        <v>1342</v>
      </c>
      <c r="C2469" s="174" t="s">
        <v>647</v>
      </c>
      <c r="D2469" s="68">
        <v>45881</v>
      </c>
      <c r="E2469" s="66">
        <f t="shared" si="41"/>
        <v>8</v>
      </c>
      <c r="F2469" s="66">
        <f t="shared" si="42"/>
        <v>2025</v>
      </c>
      <c r="G2469" s="67">
        <f t="shared" si="43"/>
        <v>45870</v>
      </c>
      <c r="H2469" s="26" t="s">
        <v>475</v>
      </c>
      <c r="I2469" s="66" t="s">
        <v>152</v>
      </c>
      <c r="J2469" s="69"/>
      <c r="K2469" s="69"/>
      <c r="L2469" s="69" t="s">
        <v>666</v>
      </c>
      <c r="M2469" s="69" t="s">
        <v>28</v>
      </c>
      <c r="N2469" s="71">
        <v>0</v>
      </c>
      <c r="O2469" s="74">
        <v>969.57</v>
      </c>
      <c r="P2469" s="175">
        <f t="shared" si="44"/>
        <v>262686.83000000019</v>
      </c>
    </row>
    <row r="2470" spans="1:16" ht="14.25" hidden="1" customHeight="1" outlineLevel="1">
      <c r="A2470" s="64" t="s">
        <v>122</v>
      </c>
      <c r="B2470" s="163" t="s">
        <v>1342</v>
      </c>
      <c r="C2470" s="174" t="s">
        <v>647</v>
      </c>
      <c r="D2470" s="68">
        <v>45881</v>
      </c>
      <c r="E2470" s="66">
        <f t="shared" si="41"/>
        <v>8</v>
      </c>
      <c r="F2470" s="66">
        <f t="shared" si="42"/>
        <v>2025</v>
      </c>
      <c r="G2470" s="67">
        <f t="shared" si="43"/>
        <v>45870</v>
      </c>
      <c r="H2470" s="26" t="s">
        <v>147</v>
      </c>
      <c r="I2470" s="66" t="s">
        <v>330</v>
      </c>
      <c r="J2470" s="69"/>
      <c r="K2470" s="69"/>
      <c r="L2470" s="69" t="s">
        <v>666</v>
      </c>
      <c r="M2470" s="69" t="s">
        <v>28</v>
      </c>
      <c r="N2470" s="71">
        <v>0</v>
      </c>
      <c r="O2470" s="74">
        <v>74.69</v>
      </c>
      <c r="P2470" s="175">
        <f t="shared" si="44"/>
        <v>262612.14000000019</v>
      </c>
    </row>
    <row r="2471" spans="1:16" ht="14.25" hidden="1" customHeight="1" outlineLevel="1">
      <c r="A2471" s="64" t="s">
        <v>122</v>
      </c>
      <c r="B2471" s="163" t="s">
        <v>1342</v>
      </c>
      <c r="C2471" s="174" t="s">
        <v>647</v>
      </c>
      <c r="D2471" s="68">
        <v>45881</v>
      </c>
      <c r="E2471" s="66">
        <f t="shared" si="41"/>
        <v>8</v>
      </c>
      <c r="F2471" s="66">
        <f t="shared" si="42"/>
        <v>2025</v>
      </c>
      <c r="G2471" s="67">
        <f t="shared" si="43"/>
        <v>45870</v>
      </c>
      <c r="H2471" s="26" t="s">
        <v>102</v>
      </c>
      <c r="I2471" s="66" t="s">
        <v>129</v>
      </c>
      <c r="J2471" s="69"/>
      <c r="K2471" s="69"/>
      <c r="L2471" s="69" t="s">
        <v>666</v>
      </c>
      <c r="M2471" s="69" t="s">
        <v>28</v>
      </c>
      <c r="N2471" s="71">
        <v>0</v>
      </c>
      <c r="O2471" s="74">
        <v>4.45</v>
      </c>
      <c r="P2471" s="175">
        <f t="shared" si="44"/>
        <v>262607.69000000018</v>
      </c>
    </row>
    <row r="2472" spans="1:16" ht="14.25" hidden="1" customHeight="1" outlineLevel="1">
      <c r="A2472" s="64" t="s">
        <v>122</v>
      </c>
      <c r="B2472" s="163" t="s">
        <v>1342</v>
      </c>
      <c r="C2472" s="174" t="s">
        <v>647</v>
      </c>
      <c r="D2472" s="68">
        <v>45882</v>
      </c>
      <c r="E2472" s="66">
        <f t="shared" si="41"/>
        <v>8</v>
      </c>
      <c r="F2472" s="66">
        <f t="shared" si="42"/>
        <v>2025</v>
      </c>
      <c r="G2472" s="67">
        <f t="shared" si="43"/>
        <v>45870</v>
      </c>
      <c r="H2472" s="26" t="s">
        <v>165</v>
      </c>
      <c r="I2472" s="66" t="s">
        <v>139</v>
      </c>
      <c r="J2472" s="69"/>
      <c r="K2472" s="69"/>
      <c r="L2472" s="69" t="s">
        <v>664</v>
      </c>
      <c r="M2472" s="69" t="s">
        <v>604</v>
      </c>
      <c r="N2472" s="71">
        <v>0.63</v>
      </c>
      <c r="O2472" s="74">
        <v>0</v>
      </c>
      <c r="P2472" s="175">
        <f t="shared" si="44"/>
        <v>262608.32000000018</v>
      </c>
    </row>
    <row r="2473" spans="1:16" ht="14.25" hidden="1" customHeight="1" outlineLevel="1">
      <c r="A2473" s="64" t="s">
        <v>122</v>
      </c>
      <c r="B2473" s="163" t="s">
        <v>1342</v>
      </c>
      <c r="C2473" s="174" t="s">
        <v>647</v>
      </c>
      <c r="D2473" s="68">
        <v>45882</v>
      </c>
      <c r="E2473" s="66">
        <f t="shared" si="41"/>
        <v>8</v>
      </c>
      <c r="F2473" s="66">
        <f t="shared" si="42"/>
        <v>2025</v>
      </c>
      <c r="G2473" s="67">
        <f t="shared" si="43"/>
        <v>45870</v>
      </c>
      <c r="H2473" s="26" t="s">
        <v>281</v>
      </c>
      <c r="I2473" s="66" t="s">
        <v>353</v>
      </c>
      <c r="J2473" s="69"/>
      <c r="K2473" s="69"/>
      <c r="L2473" s="69" t="s">
        <v>666</v>
      </c>
      <c r="M2473" s="69" t="s">
        <v>28</v>
      </c>
      <c r="N2473" s="71">
        <v>0</v>
      </c>
      <c r="O2473" s="74">
        <v>285.42</v>
      </c>
      <c r="P2473" s="175">
        <f t="shared" si="44"/>
        <v>262322.9000000002</v>
      </c>
    </row>
    <row r="2474" spans="1:16" ht="14.25" hidden="1" customHeight="1" outlineLevel="1">
      <c r="A2474" s="64" t="s">
        <v>122</v>
      </c>
      <c r="B2474" s="163" t="s">
        <v>1342</v>
      </c>
      <c r="C2474" s="174" t="s">
        <v>647</v>
      </c>
      <c r="D2474" s="68">
        <v>45882</v>
      </c>
      <c r="E2474" s="66">
        <f t="shared" si="41"/>
        <v>8</v>
      </c>
      <c r="F2474" s="66">
        <f t="shared" si="42"/>
        <v>2025</v>
      </c>
      <c r="G2474" s="67">
        <f t="shared" si="43"/>
        <v>45870</v>
      </c>
      <c r="H2474" s="26" t="s">
        <v>783</v>
      </c>
      <c r="I2474" s="66" t="s">
        <v>1549</v>
      </c>
      <c r="J2474" s="69"/>
      <c r="K2474" s="69"/>
      <c r="L2474" s="69" t="s">
        <v>666</v>
      </c>
      <c r="M2474" s="69" t="s">
        <v>28</v>
      </c>
      <c r="N2474" s="71">
        <v>0</v>
      </c>
      <c r="O2474" s="74">
        <v>806.72</v>
      </c>
      <c r="P2474" s="175">
        <f t="shared" si="44"/>
        <v>261516.1800000002</v>
      </c>
    </row>
    <row r="2475" spans="1:16" ht="14.25" hidden="1" customHeight="1" outlineLevel="1">
      <c r="A2475" s="64" t="s">
        <v>122</v>
      </c>
      <c r="B2475" s="163" t="s">
        <v>1342</v>
      </c>
      <c r="C2475" s="174" t="s">
        <v>647</v>
      </c>
      <c r="D2475" s="68">
        <v>45883</v>
      </c>
      <c r="E2475" s="66">
        <f t="shared" si="41"/>
        <v>8</v>
      </c>
      <c r="F2475" s="66">
        <f t="shared" si="42"/>
        <v>2025</v>
      </c>
      <c r="G2475" s="67">
        <f t="shared" si="43"/>
        <v>45870</v>
      </c>
      <c r="H2475" s="26" t="s">
        <v>165</v>
      </c>
      <c r="I2475" s="66" t="s">
        <v>139</v>
      </c>
      <c r="J2475" s="69"/>
      <c r="K2475" s="69"/>
      <c r="L2475" s="69" t="s">
        <v>664</v>
      </c>
      <c r="M2475" s="69" t="s">
        <v>604</v>
      </c>
      <c r="N2475" s="71">
        <v>0.04</v>
      </c>
      <c r="O2475" s="74">
        <v>0</v>
      </c>
      <c r="P2475" s="175">
        <f t="shared" si="44"/>
        <v>261516.2200000002</v>
      </c>
    </row>
    <row r="2476" spans="1:16" ht="14.25" hidden="1" customHeight="1" outlineLevel="1">
      <c r="A2476" s="64" t="s">
        <v>122</v>
      </c>
      <c r="B2476" s="163" t="s">
        <v>1342</v>
      </c>
      <c r="C2476" s="174" t="s">
        <v>647</v>
      </c>
      <c r="D2476" s="68">
        <v>45883</v>
      </c>
      <c r="E2476" s="66">
        <f t="shared" si="41"/>
        <v>8</v>
      </c>
      <c r="F2476" s="66">
        <f t="shared" si="42"/>
        <v>2025</v>
      </c>
      <c r="G2476" s="67">
        <f t="shared" si="43"/>
        <v>45870</v>
      </c>
      <c r="H2476" s="26" t="s">
        <v>475</v>
      </c>
      <c r="I2476" s="66" t="s">
        <v>1550</v>
      </c>
      <c r="J2476" s="69"/>
      <c r="K2476" s="69"/>
      <c r="L2476" s="69" t="s">
        <v>666</v>
      </c>
      <c r="M2476" s="69" t="s">
        <v>28</v>
      </c>
      <c r="N2476" s="71">
        <v>0</v>
      </c>
      <c r="O2476" s="74">
        <v>63.78</v>
      </c>
      <c r="P2476" s="175">
        <f t="shared" si="44"/>
        <v>261452.44000000021</v>
      </c>
    </row>
    <row r="2477" spans="1:16" ht="14.25" hidden="1" customHeight="1" outlineLevel="1">
      <c r="A2477" s="64" t="s">
        <v>122</v>
      </c>
      <c r="B2477" s="163" t="s">
        <v>1342</v>
      </c>
      <c r="C2477" s="174" t="s">
        <v>647</v>
      </c>
      <c r="D2477" s="68">
        <v>45884</v>
      </c>
      <c r="E2477" s="66">
        <f t="shared" si="41"/>
        <v>8</v>
      </c>
      <c r="F2477" s="66">
        <f t="shared" si="42"/>
        <v>2025</v>
      </c>
      <c r="G2477" s="67">
        <f t="shared" si="43"/>
        <v>45870</v>
      </c>
      <c r="H2477" s="26" t="s">
        <v>165</v>
      </c>
      <c r="I2477" s="66" t="s">
        <v>139</v>
      </c>
      <c r="J2477" s="69"/>
      <c r="K2477" s="69"/>
      <c r="L2477" s="69" t="s">
        <v>664</v>
      </c>
      <c r="M2477" s="69" t="s">
        <v>604</v>
      </c>
      <c r="N2477" s="71">
        <v>0.11</v>
      </c>
      <c r="O2477" s="74">
        <v>0</v>
      </c>
      <c r="P2477" s="175">
        <f t="shared" si="44"/>
        <v>261452.55000000019</v>
      </c>
    </row>
    <row r="2478" spans="1:16" ht="14.25" hidden="1" customHeight="1" outlineLevel="1">
      <c r="A2478" s="64" t="s">
        <v>122</v>
      </c>
      <c r="B2478" s="163" t="s">
        <v>1342</v>
      </c>
      <c r="C2478" s="174" t="s">
        <v>647</v>
      </c>
      <c r="D2478" s="68">
        <v>45884</v>
      </c>
      <c r="E2478" s="66">
        <f t="shared" si="41"/>
        <v>8</v>
      </c>
      <c r="F2478" s="66">
        <f t="shared" si="42"/>
        <v>2025</v>
      </c>
      <c r="G2478" s="67">
        <f t="shared" si="43"/>
        <v>45870</v>
      </c>
      <c r="H2478" s="26" t="s">
        <v>102</v>
      </c>
      <c r="I2478" s="66" t="s">
        <v>167</v>
      </c>
      <c r="J2478" s="69"/>
      <c r="K2478" s="69"/>
      <c r="L2478" s="69" t="s">
        <v>666</v>
      </c>
      <c r="M2478" s="69" t="s">
        <v>28</v>
      </c>
      <c r="N2478" s="71">
        <v>0</v>
      </c>
      <c r="O2478" s="74">
        <v>177.05</v>
      </c>
      <c r="P2478" s="175">
        <f t="shared" si="44"/>
        <v>261275.5000000002</v>
      </c>
    </row>
    <row r="2479" spans="1:16" ht="14.25" hidden="1" customHeight="1" outlineLevel="1">
      <c r="A2479" s="64" t="s">
        <v>122</v>
      </c>
      <c r="B2479" s="163" t="s">
        <v>1342</v>
      </c>
      <c r="C2479" s="174" t="s">
        <v>647</v>
      </c>
      <c r="D2479" s="68">
        <v>45887</v>
      </c>
      <c r="E2479" s="66">
        <f t="shared" si="41"/>
        <v>8</v>
      </c>
      <c r="F2479" s="66">
        <f t="shared" si="42"/>
        <v>2025</v>
      </c>
      <c r="G2479" s="67">
        <f t="shared" si="43"/>
        <v>45870</v>
      </c>
      <c r="H2479" s="26" t="s">
        <v>165</v>
      </c>
      <c r="I2479" s="66" t="s">
        <v>139</v>
      </c>
      <c r="J2479" s="69"/>
      <c r="K2479" s="69"/>
      <c r="L2479" s="69" t="s">
        <v>664</v>
      </c>
      <c r="M2479" s="69" t="s">
        <v>604</v>
      </c>
      <c r="N2479" s="71">
        <v>12.45</v>
      </c>
      <c r="O2479" s="74">
        <v>0</v>
      </c>
      <c r="P2479" s="175">
        <f t="shared" si="44"/>
        <v>261287.95000000022</v>
      </c>
    </row>
    <row r="2480" spans="1:16" ht="14.25" hidden="1" customHeight="1" outlineLevel="1">
      <c r="A2480" s="64" t="s">
        <v>122</v>
      </c>
      <c r="B2480" s="163" t="s">
        <v>1342</v>
      </c>
      <c r="C2480" s="174" t="s">
        <v>647</v>
      </c>
      <c r="D2480" s="68">
        <v>45887</v>
      </c>
      <c r="E2480" s="66">
        <f t="shared" si="41"/>
        <v>8</v>
      </c>
      <c r="F2480" s="66">
        <f t="shared" si="42"/>
        <v>2025</v>
      </c>
      <c r="G2480" s="67">
        <f t="shared" si="43"/>
        <v>45870</v>
      </c>
      <c r="H2480" s="26" t="s">
        <v>1362</v>
      </c>
      <c r="I2480" s="66" t="s">
        <v>360</v>
      </c>
      <c r="J2480" s="69"/>
      <c r="K2480" s="69"/>
      <c r="L2480" s="69" t="s">
        <v>666</v>
      </c>
      <c r="M2480" s="69" t="s">
        <v>28</v>
      </c>
      <c r="N2480" s="71">
        <v>0</v>
      </c>
      <c r="O2480" s="74">
        <v>5880</v>
      </c>
      <c r="P2480" s="175">
        <f t="shared" si="44"/>
        <v>255407.95000000022</v>
      </c>
    </row>
    <row r="2481" spans="1:16" ht="14.25" hidden="1" customHeight="1" outlineLevel="1">
      <c r="A2481" s="64" t="s">
        <v>122</v>
      </c>
      <c r="B2481" s="163" t="s">
        <v>1342</v>
      </c>
      <c r="C2481" s="174" t="s">
        <v>647</v>
      </c>
      <c r="D2481" s="68">
        <v>45887</v>
      </c>
      <c r="E2481" s="66">
        <f t="shared" si="41"/>
        <v>8</v>
      </c>
      <c r="F2481" s="66">
        <f t="shared" si="42"/>
        <v>2025</v>
      </c>
      <c r="G2481" s="67">
        <f t="shared" si="43"/>
        <v>45870</v>
      </c>
      <c r="H2481" s="26" t="s">
        <v>147</v>
      </c>
      <c r="I2481" s="66" t="s">
        <v>330</v>
      </c>
      <c r="J2481" s="69"/>
      <c r="K2481" s="69"/>
      <c r="L2481" s="69" t="s">
        <v>666</v>
      </c>
      <c r="M2481" s="69" t="s">
        <v>28</v>
      </c>
      <c r="N2481" s="71">
        <v>0</v>
      </c>
      <c r="O2481" s="74">
        <v>188.7</v>
      </c>
      <c r="P2481" s="175">
        <f t="shared" si="44"/>
        <v>255219.2500000002</v>
      </c>
    </row>
    <row r="2482" spans="1:16" ht="14.25" hidden="1" customHeight="1" outlineLevel="1">
      <c r="A2482" s="64" t="s">
        <v>122</v>
      </c>
      <c r="B2482" s="163" t="s">
        <v>1342</v>
      </c>
      <c r="C2482" s="174" t="s">
        <v>647</v>
      </c>
      <c r="D2482" s="68">
        <v>45887</v>
      </c>
      <c r="E2482" s="66">
        <f t="shared" si="41"/>
        <v>8</v>
      </c>
      <c r="F2482" s="66">
        <f t="shared" si="42"/>
        <v>2025</v>
      </c>
      <c r="G2482" s="67">
        <f t="shared" si="43"/>
        <v>45870</v>
      </c>
      <c r="H2482" s="26" t="s">
        <v>33</v>
      </c>
      <c r="I2482" s="66" t="s">
        <v>166</v>
      </c>
      <c r="J2482" s="69"/>
      <c r="K2482" s="69"/>
      <c r="L2482" s="69" t="s">
        <v>666</v>
      </c>
      <c r="M2482" s="69" t="s">
        <v>28</v>
      </c>
      <c r="N2482" s="71">
        <v>0</v>
      </c>
      <c r="O2482" s="74">
        <v>584.08000000000004</v>
      </c>
      <c r="P2482" s="175">
        <f t="shared" si="44"/>
        <v>254635.17000000022</v>
      </c>
    </row>
    <row r="2483" spans="1:16" ht="14.25" hidden="1" customHeight="1" outlineLevel="1">
      <c r="A2483" s="64" t="s">
        <v>122</v>
      </c>
      <c r="B2483" s="163" t="s">
        <v>1342</v>
      </c>
      <c r="C2483" s="174" t="s">
        <v>647</v>
      </c>
      <c r="D2483" s="68">
        <v>45887</v>
      </c>
      <c r="E2483" s="66">
        <f t="shared" si="41"/>
        <v>8</v>
      </c>
      <c r="F2483" s="66">
        <f t="shared" si="42"/>
        <v>2025</v>
      </c>
      <c r="G2483" s="67">
        <f t="shared" si="43"/>
        <v>45870</v>
      </c>
      <c r="H2483" s="26" t="s">
        <v>102</v>
      </c>
      <c r="I2483" s="66" t="s">
        <v>129</v>
      </c>
      <c r="J2483" s="69"/>
      <c r="K2483" s="69"/>
      <c r="L2483" s="69" t="s">
        <v>666</v>
      </c>
      <c r="M2483" s="69" t="s">
        <v>28</v>
      </c>
      <c r="N2483" s="71">
        <v>0</v>
      </c>
      <c r="O2483" s="74">
        <v>1.75</v>
      </c>
      <c r="P2483" s="175">
        <f t="shared" si="44"/>
        <v>254633.42000000022</v>
      </c>
    </row>
    <row r="2484" spans="1:16" ht="14.25" hidden="1" customHeight="1" outlineLevel="1">
      <c r="A2484" s="64" t="s">
        <v>122</v>
      </c>
      <c r="B2484" s="163" t="s">
        <v>1342</v>
      </c>
      <c r="C2484" s="174" t="s">
        <v>647</v>
      </c>
      <c r="D2484" s="68">
        <v>45887</v>
      </c>
      <c r="E2484" s="66">
        <f t="shared" si="41"/>
        <v>8</v>
      </c>
      <c r="F2484" s="66">
        <f t="shared" si="42"/>
        <v>2025</v>
      </c>
      <c r="G2484" s="67">
        <f t="shared" si="43"/>
        <v>45870</v>
      </c>
      <c r="H2484" s="26" t="s">
        <v>40</v>
      </c>
      <c r="I2484" s="66" t="s">
        <v>1523</v>
      </c>
      <c r="J2484" s="69"/>
      <c r="K2484" s="69"/>
      <c r="L2484" s="69" t="s">
        <v>666</v>
      </c>
      <c r="M2484" s="69" t="s">
        <v>28</v>
      </c>
      <c r="N2484" s="71">
        <v>0</v>
      </c>
      <c r="O2484" s="74">
        <v>7016.83</v>
      </c>
      <c r="P2484" s="175">
        <f t="shared" si="44"/>
        <v>247616.59000000023</v>
      </c>
    </row>
    <row r="2485" spans="1:16" ht="14.25" hidden="1" customHeight="1" outlineLevel="1">
      <c r="A2485" s="64" t="s">
        <v>122</v>
      </c>
      <c r="B2485" s="163" t="s">
        <v>1342</v>
      </c>
      <c r="C2485" s="174" t="s">
        <v>647</v>
      </c>
      <c r="D2485" s="68">
        <v>45887</v>
      </c>
      <c r="E2485" s="66">
        <f t="shared" si="41"/>
        <v>8</v>
      </c>
      <c r="F2485" s="66">
        <f t="shared" si="42"/>
        <v>2025</v>
      </c>
      <c r="G2485" s="67">
        <f t="shared" si="43"/>
        <v>45870</v>
      </c>
      <c r="H2485" s="26" t="s">
        <v>37</v>
      </c>
      <c r="I2485" s="66" t="s">
        <v>1008</v>
      </c>
      <c r="J2485" s="69"/>
      <c r="K2485" s="69"/>
      <c r="L2485" s="69" t="s">
        <v>666</v>
      </c>
      <c r="M2485" s="69" t="s">
        <v>28</v>
      </c>
      <c r="N2485" s="71">
        <v>0</v>
      </c>
      <c r="O2485" s="74">
        <v>4199.59</v>
      </c>
      <c r="P2485" s="175">
        <f t="shared" si="44"/>
        <v>243417.00000000023</v>
      </c>
    </row>
    <row r="2486" spans="1:16" ht="14.25" hidden="1" customHeight="1" outlineLevel="1">
      <c r="A2486" s="64" t="s">
        <v>122</v>
      </c>
      <c r="B2486" s="163" t="s">
        <v>1342</v>
      </c>
      <c r="C2486" s="174" t="s">
        <v>647</v>
      </c>
      <c r="D2486" s="68">
        <v>45887</v>
      </c>
      <c r="E2486" s="66">
        <f t="shared" si="41"/>
        <v>8</v>
      </c>
      <c r="F2486" s="66">
        <f t="shared" si="42"/>
        <v>2025</v>
      </c>
      <c r="G2486" s="67">
        <f t="shared" si="43"/>
        <v>45870</v>
      </c>
      <c r="H2486" s="26" t="s">
        <v>676</v>
      </c>
      <c r="I2486" s="66" t="s">
        <v>677</v>
      </c>
      <c r="J2486" s="69"/>
      <c r="K2486" s="69"/>
      <c r="L2486" s="69" t="s">
        <v>666</v>
      </c>
      <c r="M2486" s="69" t="s">
        <v>28</v>
      </c>
      <c r="N2486" s="71">
        <v>0</v>
      </c>
      <c r="O2486" s="74">
        <v>1374.28</v>
      </c>
      <c r="P2486" s="175">
        <f t="shared" si="44"/>
        <v>242042.72000000023</v>
      </c>
    </row>
    <row r="2487" spans="1:16" ht="14.25" hidden="1" customHeight="1" outlineLevel="1">
      <c r="A2487" s="64" t="s">
        <v>122</v>
      </c>
      <c r="B2487" s="163" t="s">
        <v>1342</v>
      </c>
      <c r="C2487" s="174" t="s">
        <v>647</v>
      </c>
      <c r="D2487" s="68">
        <v>45887</v>
      </c>
      <c r="E2487" s="66">
        <f t="shared" si="41"/>
        <v>8</v>
      </c>
      <c r="F2487" s="66">
        <f t="shared" si="42"/>
        <v>2025</v>
      </c>
      <c r="G2487" s="67">
        <f t="shared" si="43"/>
        <v>45870</v>
      </c>
      <c r="H2487" s="26" t="s">
        <v>44</v>
      </c>
      <c r="I2487" s="66" t="s">
        <v>135</v>
      </c>
      <c r="J2487" s="69"/>
      <c r="K2487" s="69"/>
      <c r="L2487" s="69" t="s">
        <v>666</v>
      </c>
      <c r="M2487" s="69" t="s">
        <v>28</v>
      </c>
      <c r="N2487" s="71">
        <v>0</v>
      </c>
      <c r="O2487" s="74">
        <v>184.05</v>
      </c>
      <c r="P2487" s="175">
        <f t="shared" si="44"/>
        <v>241858.67000000025</v>
      </c>
    </row>
    <row r="2488" spans="1:16" ht="14.25" hidden="1" customHeight="1" outlineLevel="1">
      <c r="A2488" s="64" t="s">
        <v>122</v>
      </c>
      <c r="B2488" s="163" t="s">
        <v>1342</v>
      </c>
      <c r="C2488" s="174" t="s">
        <v>647</v>
      </c>
      <c r="D2488" s="68">
        <v>45888</v>
      </c>
      <c r="E2488" s="66">
        <f t="shared" si="41"/>
        <v>8</v>
      </c>
      <c r="F2488" s="66">
        <f t="shared" si="42"/>
        <v>2025</v>
      </c>
      <c r="G2488" s="67">
        <f t="shared" si="43"/>
        <v>45870</v>
      </c>
      <c r="H2488" s="26" t="s">
        <v>165</v>
      </c>
      <c r="I2488" s="66" t="s">
        <v>139</v>
      </c>
      <c r="J2488" s="69"/>
      <c r="K2488" s="69"/>
      <c r="L2488" s="69" t="s">
        <v>664</v>
      </c>
      <c r="M2488" s="69" t="s">
        <v>604</v>
      </c>
      <c r="N2488" s="71">
        <v>5.68</v>
      </c>
      <c r="O2488" s="74">
        <v>0</v>
      </c>
      <c r="P2488" s="175">
        <f t="shared" si="44"/>
        <v>241864.35000000024</v>
      </c>
    </row>
    <row r="2489" spans="1:16" ht="14.25" hidden="1" customHeight="1" outlineLevel="1">
      <c r="A2489" s="64" t="s">
        <v>122</v>
      </c>
      <c r="B2489" s="163" t="s">
        <v>1342</v>
      </c>
      <c r="C2489" s="174" t="s">
        <v>647</v>
      </c>
      <c r="D2489" s="68">
        <v>45888</v>
      </c>
      <c r="E2489" s="66">
        <f t="shared" si="41"/>
        <v>8</v>
      </c>
      <c r="F2489" s="66">
        <f t="shared" si="42"/>
        <v>2025</v>
      </c>
      <c r="G2489" s="67">
        <f t="shared" si="43"/>
        <v>45870</v>
      </c>
      <c r="H2489" s="26" t="s">
        <v>59</v>
      </c>
      <c r="I2489" s="66" t="s">
        <v>1551</v>
      </c>
      <c r="J2489" s="69"/>
      <c r="K2489" s="69"/>
      <c r="L2489" s="69" t="s">
        <v>666</v>
      </c>
      <c r="M2489" s="69" t="s">
        <v>28</v>
      </c>
      <c r="N2489" s="71">
        <v>0</v>
      </c>
      <c r="O2489" s="74">
        <v>220</v>
      </c>
      <c r="P2489" s="175">
        <f t="shared" si="44"/>
        <v>241644.35000000024</v>
      </c>
    </row>
    <row r="2490" spans="1:16" ht="14.25" hidden="1" customHeight="1" outlineLevel="1">
      <c r="A2490" s="64" t="s">
        <v>122</v>
      </c>
      <c r="B2490" s="163" t="s">
        <v>1342</v>
      </c>
      <c r="C2490" s="174" t="s">
        <v>647</v>
      </c>
      <c r="D2490" s="68">
        <v>45888</v>
      </c>
      <c r="E2490" s="66">
        <f t="shared" si="41"/>
        <v>8</v>
      </c>
      <c r="F2490" s="66">
        <f t="shared" si="42"/>
        <v>2025</v>
      </c>
      <c r="G2490" s="67">
        <f t="shared" si="43"/>
        <v>45870</v>
      </c>
      <c r="H2490" s="26" t="s">
        <v>475</v>
      </c>
      <c r="I2490" s="66" t="s">
        <v>152</v>
      </c>
      <c r="J2490" s="69"/>
      <c r="K2490" s="69"/>
      <c r="L2490" s="69" t="s">
        <v>666</v>
      </c>
      <c r="M2490" s="69" t="s">
        <v>28</v>
      </c>
      <c r="N2490" s="71">
        <v>0</v>
      </c>
      <c r="O2490" s="74">
        <v>77.8</v>
      </c>
      <c r="P2490" s="175">
        <f t="shared" si="44"/>
        <v>241566.55000000025</v>
      </c>
    </row>
    <row r="2491" spans="1:16" ht="14.25" hidden="1" customHeight="1" outlineLevel="1">
      <c r="A2491" s="64" t="s">
        <v>122</v>
      </c>
      <c r="B2491" s="163" t="s">
        <v>1342</v>
      </c>
      <c r="C2491" s="174" t="s">
        <v>647</v>
      </c>
      <c r="D2491" s="68">
        <v>45888</v>
      </c>
      <c r="E2491" s="66">
        <f t="shared" si="41"/>
        <v>8</v>
      </c>
      <c r="F2491" s="66">
        <f t="shared" si="42"/>
        <v>2025</v>
      </c>
      <c r="G2491" s="67">
        <f t="shared" si="43"/>
        <v>45870</v>
      </c>
      <c r="H2491" s="26" t="s">
        <v>475</v>
      </c>
      <c r="I2491" s="66" t="s">
        <v>152</v>
      </c>
      <c r="J2491" s="69"/>
      <c r="K2491" s="69"/>
      <c r="L2491" s="69" t="s">
        <v>666</v>
      </c>
      <c r="M2491" s="69" t="s">
        <v>28</v>
      </c>
      <c r="N2491" s="71">
        <v>0</v>
      </c>
      <c r="O2491" s="74">
        <v>34.340000000000003</v>
      </c>
      <c r="P2491" s="175">
        <f t="shared" si="44"/>
        <v>241532.21000000025</v>
      </c>
    </row>
    <row r="2492" spans="1:16" ht="14.25" hidden="1" customHeight="1" outlineLevel="1">
      <c r="A2492" s="64" t="s">
        <v>122</v>
      </c>
      <c r="B2492" s="163" t="s">
        <v>1342</v>
      </c>
      <c r="C2492" s="174" t="s">
        <v>647</v>
      </c>
      <c r="D2492" s="68">
        <v>45888</v>
      </c>
      <c r="E2492" s="66">
        <f t="shared" si="41"/>
        <v>8</v>
      </c>
      <c r="F2492" s="66">
        <f t="shared" si="42"/>
        <v>2025</v>
      </c>
      <c r="G2492" s="67">
        <f t="shared" si="43"/>
        <v>45870</v>
      </c>
      <c r="H2492" s="26" t="s">
        <v>475</v>
      </c>
      <c r="I2492" s="66" t="s">
        <v>152</v>
      </c>
      <c r="J2492" s="69"/>
      <c r="K2492" s="69"/>
      <c r="L2492" s="69" t="s">
        <v>666</v>
      </c>
      <c r="M2492" s="69" t="s">
        <v>28</v>
      </c>
      <c r="N2492" s="71">
        <v>0</v>
      </c>
      <c r="O2492" s="74">
        <v>66.22</v>
      </c>
      <c r="P2492" s="175">
        <f t="shared" si="44"/>
        <v>241465.99000000025</v>
      </c>
    </row>
    <row r="2493" spans="1:16" ht="14.25" hidden="1" customHeight="1" outlineLevel="1">
      <c r="A2493" s="64" t="s">
        <v>122</v>
      </c>
      <c r="B2493" s="163" t="s">
        <v>1342</v>
      </c>
      <c r="C2493" s="174" t="s">
        <v>647</v>
      </c>
      <c r="D2493" s="68">
        <v>45888</v>
      </c>
      <c r="E2493" s="66">
        <f t="shared" si="41"/>
        <v>8</v>
      </c>
      <c r="F2493" s="66">
        <f t="shared" si="42"/>
        <v>2025</v>
      </c>
      <c r="G2493" s="67">
        <f t="shared" si="43"/>
        <v>45870</v>
      </c>
      <c r="H2493" s="26" t="s">
        <v>475</v>
      </c>
      <c r="I2493" s="66" t="s">
        <v>152</v>
      </c>
      <c r="J2493" s="69"/>
      <c r="K2493" s="69"/>
      <c r="L2493" s="69" t="s">
        <v>666</v>
      </c>
      <c r="M2493" s="69" t="s">
        <v>28</v>
      </c>
      <c r="N2493" s="71">
        <v>0</v>
      </c>
      <c r="O2493" s="74">
        <v>191.76</v>
      </c>
      <c r="P2493" s="175">
        <f t="shared" si="44"/>
        <v>241274.23000000024</v>
      </c>
    </row>
    <row r="2494" spans="1:16" ht="14.25" hidden="1" customHeight="1" outlineLevel="1">
      <c r="A2494" s="64" t="s">
        <v>122</v>
      </c>
      <c r="B2494" s="163" t="s">
        <v>1342</v>
      </c>
      <c r="C2494" s="174" t="s">
        <v>647</v>
      </c>
      <c r="D2494" s="68">
        <v>45888</v>
      </c>
      <c r="E2494" s="66">
        <f t="shared" si="41"/>
        <v>8</v>
      </c>
      <c r="F2494" s="66">
        <f t="shared" si="42"/>
        <v>2025</v>
      </c>
      <c r="G2494" s="67">
        <f t="shared" si="43"/>
        <v>45870</v>
      </c>
      <c r="H2494" s="26" t="s">
        <v>63</v>
      </c>
      <c r="I2494" s="66" t="s">
        <v>1552</v>
      </c>
      <c r="J2494" s="69"/>
      <c r="K2494" s="69"/>
      <c r="L2494" s="69" t="s">
        <v>666</v>
      </c>
      <c r="M2494" s="69" t="s">
        <v>28</v>
      </c>
      <c r="N2494" s="71">
        <v>0</v>
      </c>
      <c r="O2494" s="74">
        <v>510</v>
      </c>
      <c r="P2494" s="175">
        <f t="shared" si="44"/>
        <v>240764.23000000024</v>
      </c>
    </row>
    <row r="2495" spans="1:16" ht="14.25" hidden="1" customHeight="1" outlineLevel="1">
      <c r="A2495" s="64" t="s">
        <v>122</v>
      </c>
      <c r="B2495" s="163" t="s">
        <v>1342</v>
      </c>
      <c r="C2495" s="174" t="s">
        <v>647</v>
      </c>
      <c r="D2495" s="68">
        <v>45888</v>
      </c>
      <c r="E2495" s="66">
        <f t="shared" si="41"/>
        <v>8</v>
      </c>
      <c r="F2495" s="66">
        <f t="shared" si="42"/>
        <v>2025</v>
      </c>
      <c r="G2495" s="67">
        <f t="shared" si="43"/>
        <v>45870</v>
      </c>
      <c r="H2495" s="26" t="s">
        <v>63</v>
      </c>
      <c r="I2495" s="66" t="s">
        <v>724</v>
      </c>
      <c r="J2495" s="69"/>
      <c r="K2495" s="69"/>
      <c r="L2495" s="69" t="s">
        <v>666</v>
      </c>
      <c r="M2495" s="69" t="s">
        <v>28</v>
      </c>
      <c r="N2495" s="71">
        <v>0</v>
      </c>
      <c r="O2495" s="74">
        <v>557.85</v>
      </c>
      <c r="P2495" s="175">
        <f t="shared" si="44"/>
        <v>240206.38000000024</v>
      </c>
    </row>
    <row r="2496" spans="1:16" ht="14.25" hidden="1" customHeight="1" outlineLevel="1">
      <c r="A2496" s="64" t="s">
        <v>122</v>
      </c>
      <c r="B2496" s="163" t="s">
        <v>1342</v>
      </c>
      <c r="C2496" s="174" t="s">
        <v>647</v>
      </c>
      <c r="D2496" s="68">
        <v>45888</v>
      </c>
      <c r="E2496" s="66">
        <f t="shared" si="41"/>
        <v>8</v>
      </c>
      <c r="F2496" s="66">
        <f t="shared" si="42"/>
        <v>2025</v>
      </c>
      <c r="G2496" s="67">
        <f t="shared" si="43"/>
        <v>45870</v>
      </c>
      <c r="H2496" s="26" t="s">
        <v>63</v>
      </c>
      <c r="I2496" s="66" t="s">
        <v>1553</v>
      </c>
      <c r="J2496" s="69"/>
      <c r="K2496" s="69"/>
      <c r="L2496" s="69" t="s">
        <v>666</v>
      </c>
      <c r="M2496" s="69" t="s">
        <v>28</v>
      </c>
      <c r="N2496" s="71">
        <v>0</v>
      </c>
      <c r="O2496" s="74">
        <v>1205.24</v>
      </c>
      <c r="P2496" s="175">
        <f t="shared" si="44"/>
        <v>239001.14000000025</v>
      </c>
    </row>
    <row r="2497" spans="1:16" ht="14.25" hidden="1" customHeight="1" outlineLevel="1">
      <c r="A2497" s="64" t="s">
        <v>122</v>
      </c>
      <c r="B2497" s="163" t="s">
        <v>1342</v>
      </c>
      <c r="C2497" s="174" t="s">
        <v>647</v>
      </c>
      <c r="D2497" s="68">
        <v>45888</v>
      </c>
      <c r="E2497" s="66">
        <f t="shared" si="41"/>
        <v>8</v>
      </c>
      <c r="F2497" s="66">
        <f t="shared" si="42"/>
        <v>2025</v>
      </c>
      <c r="G2497" s="67">
        <f t="shared" si="43"/>
        <v>45870</v>
      </c>
      <c r="H2497" s="26" t="s">
        <v>709</v>
      </c>
      <c r="I2497" s="66" t="s">
        <v>1554</v>
      </c>
      <c r="J2497" s="69"/>
      <c r="K2497" s="69"/>
      <c r="L2497" s="69" t="s">
        <v>666</v>
      </c>
      <c r="M2497" s="69" t="s">
        <v>28</v>
      </c>
      <c r="N2497" s="71">
        <v>0</v>
      </c>
      <c r="O2497" s="74">
        <v>1637.05</v>
      </c>
      <c r="P2497" s="175">
        <f t="shared" si="44"/>
        <v>237364.09000000026</v>
      </c>
    </row>
    <row r="2498" spans="1:16" ht="14.25" hidden="1" customHeight="1" outlineLevel="1">
      <c r="A2498" s="64" t="s">
        <v>122</v>
      </c>
      <c r="B2498" s="163" t="s">
        <v>1342</v>
      </c>
      <c r="C2498" s="174" t="s">
        <v>647</v>
      </c>
      <c r="D2498" s="68">
        <v>45888</v>
      </c>
      <c r="E2498" s="66">
        <f t="shared" si="41"/>
        <v>8</v>
      </c>
      <c r="F2498" s="66">
        <f t="shared" si="42"/>
        <v>2025</v>
      </c>
      <c r="G2498" s="67">
        <f t="shared" si="43"/>
        <v>45870</v>
      </c>
      <c r="H2498" s="26" t="s">
        <v>709</v>
      </c>
      <c r="I2498" s="66" t="s">
        <v>1555</v>
      </c>
      <c r="J2498" s="69"/>
      <c r="K2498" s="69"/>
      <c r="L2498" s="69" t="s">
        <v>666</v>
      </c>
      <c r="M2498" s="69" t="s">
        <v>28</v>
      </c>
      <c r="N2498" s="71">
        <v>0</v>
      </c>
      <c r="O2498" s="74">
        <v>1224.04</v>
      </c>
      <c r="P2498" s="175">
        <f t="shared" si="44"/>
        <v>236140.05000000025</v>
      </c>
    </row>
    <row r="2499" spans="1:16" ht="14.25" hidden="1" customHeight="1" outlineLevel="1">
      <c r="A2499" s="64" t="s">
        <v>122</v>
      </c>
      <c r="B2499" s="163" t="s">
        <v>1342</v>
      </c>
      <c r="C2499" s="174" t="s">
        <v>647</v>
      </c>
      <c r="D2499" s="68">
        <v>45888</v>
      </c>
      <c r="E2499" s="66">
        <f t="shared" si="41"/>
        <v>8</v>
      </c>
      <c r="F2499" s="66">
        <f t="shared" si="42"/>
        <v>2025</v>
      </c>
      <c r="G2499" s="67">
        <f t="shared" si="43"/>
        <v>45870</v>
      </c>
      <c r="H2499" s="26" t="s">
        <v>55</v>
      </c>
      <c r="I2499" s="66" t="s">
        <v>1556</v>
      </c>
      <c r="J2499" s="69"/>
      <c r="K2499" s="69"/>
      <c r="L2499" s="69" t="s">
        <v>666</v>
      </c>
      <c r="M2499" s="69" t="s">
        <v>28</v>
      </c>
      <c r="N2499" s="71">
        <v>0</v>
      </c>
      <c r="O2499" s="74">
        <v>1895.61</v>
      </c>
      <c r="P2499" s="175">
        <f t="shared" si="44"/>
        <v>234244.44000000026</v>
      </c>
    </row>
    <row r="2500" spans="1:16" ht="14.25" hidden="1" customHeight="1" outlineLevel="1">
      <c r="A2500" s="64" t="s">
        <v>122</v>
      </c>
      <c r="B2500" s="163" t="s">
        <v>1342</v>
      </c>
      <c r="C2500" s="174" t="s">
        <v>647</v>
      </c>
      <c r="D2500" s="68">
        <v>45888</v>
      </c>
      <c r="E2500" s="66">
        <f t="shared" si="41"/>
        <v>8</v>
      </c>
      <c r="F2500" s="66">
        <f t="shared" si="42"/>
        <v>2025</v>
      </c>
      <c r="G2500" s="67">
        <f t="shared" si="43"/>
        <v>45870</v>
      </c>
      <c r="H2500" s="26" t="s">
        <v>475</v>
      </c>
      <c r="I2500" s="66" t="s">
        <v>765</v>
      </c>
      <c r="J2500" s="69"/>
      <c r="K2500" s="69"/>
      <c r="L2500" s="69" t="s">
        <v>666</v>
      </c>
      <c r="M2500" s="69" t="s">
        <v>28</v>
      </c>
      <c r="N2500" s="71">
        <v>0</v>
      </c>
      <c r="O2500" s="74">
        <v>960.65</v>
      </c>
      <c r="P2500" s="175">
        <f t="shared" si="44"/>
        <v>233283.79000000027</v>
      </c>
    </row>
    <row r="2501" spans="1:16" ht="14.25" hidden="1" customHeight="1" outlineLevel="1">
      <c r="A2501" s="64" t="s">
        <v>122</v>
      </c>
      <c r="B2501" s="163" t="s">
        <v>1342</v>
      </c>
      <c r="C2501" s="174" t="s">
        <v>647</v>
      </c>
      <c r="D2501" s="68">
        <v>45890</v>
      </c>
      <c r="E2501" s="66">
        <f t="shared" si="41"/>
        <v>8</v>
      </c>
      <c r="F2501" s="66">
        <f t="shared" si="42"/>
        <v>2025</v>
      </c>
      <c r="G2501" s="67">
        <f t="shared" si="43"/>
        <v>45870</v>
      </c>
      <c r="H2501" s="26" t="s">
        <v>165</v>
      </c>
      <c r="I2501" s="66" t="s">
        <v>139</v>
      </c>
      <c r="J2501" s="69"/>
      <c r="K2501" s="69"/>
      <c r="L2501" s="69" t="s">
        <v>664</v>
      </c>
      <c r="M2501" s="69" t="s">
        <v>604</v>
      </c>
      <c r="N2501" s="71">
        <v>0.01</v>
      </c>
      <c r="O2501" s="74">
        <v>0</v>
      </c>
      <c r="P2501" s="175">
        <f t="shared" si="44"/>
        <v>233283.80000000028</v>
      </c>
    </row>
    <row r="2502" spans="1:16" ht="14.25" hidden="1" customHeight="1" outlineLevel="1">
      <c r="A2502" s="64" t="s">
        <v>122</v>
      </c>
      <c r="B2502" s="163" t="s">
        <v>1342</v>
      </c>
      <c r="C2502" s="174" t="s">
        <v>647</v>
      </c>
      <c r="D2502" s="68">
        <v>45890</v>
      </c>
      <c r="E2502" s="66">
        <f t="shared" si="41"/>
        <v>8</v>
      </c>
      <c r="F2502" s="66">
        <f t="shared" si="42"/>
        <v>2025</v>
      </c>
      <c r="G2502" s="67">
        <f t="shared" si="43"/>
        <v>45870</v>
      </c>
      <c r="H2502" s="26" t="s">
        <v>102</v>
      </c>
      <c r="I2502" s="66" t="s">
        <v>129</v>
      </c>
      <c r="J2502" s="69"/>
      <c r="K2502" s="69"/>
      <c r="L2502" s="69" t="s">
        <v>666</v>
      </c>
      <c r="M2502" s="69" t="s">
        <v>28</v>
      </c>
      <c r="N2502" s="71">
        <v>0</v>
      </c>
      <c r="O2502" s="74">
        <v>9.8000000000000007</v>
      </c>
      <c r="P2502" s="175">
        <f t="shared" si="44"/>
        <v>233274.00000000029</v>
      </c>
    </row>
    <row r="2503" spans="1:16" ht="14.25" hidden="1" customHeight="1" outlineLevel="1">
      <c r="A2503" s="64" t="s">
        <v>122</v>
      </c>
      <c r="B2503" s="163" t="s">
        <v>1342</v>
      </c>
      <c r="C2503" s="174" t="s">
        <v>647</v>
      </c>
      <c r="D2503" s="68">
        <v>45891</v>
      </c>
      <c r="E2503" s="66">
        <f t="shared" si="41"/>
        <v>8</v>
      </c>
      <c r="F2503" s="66">
        <f t="shared" si="42"/>
        <v>2025</v>
      </c>
      <c r="G2503" s="67">
        <f t="shared" si="43"/>
        <v>45870</v>
      </c>
      <c r="H2503" s="26" t="s">
        <v>165</v>
      </c>
      <c r="I2503" s="66" t="s">
        <v>139</v>
      </c>
      <c r="J2503" s="69"/>
      <c r="K2503" s="69"/>
      <c r="L2503" s="69" t="s">
        <v>664</v>
      </c>
      <c r="M2503" s="69" t="s">
        <v>604</v>
      </c>
      <c r="N2503" s="71">
        <v>3.13</v>
      </c>
      <c r="O2503" s="74">
        <v>0</v>
      </c>
      <c r="P2503" s="175">
        <f t="shared" si="44"/>
        <v>233277.1300000003</v>
      </c>
    </row>
    <row r="2504" spans="1:16" ht="14.25" hidden="1" customHeight="1" outlineLevel="1">
      <c r="A2504" s="64" t="s">
        <v>122</v>
      </c>
      <c r="B2504" s="163" t="s">
        <v>1342</v>
      </c>
      <c r="C2504" s="174" t="s">
        <v>647</v>
      </c>
      <c r="D2504" s="68">
        <v>45891</v>
      </c>
      <c r="E2504" s="66">
        <f t="shared" si="41"/>
        <v>8</v>
      </c>
      <c r="F2504" s="66">
        <f t="shared" si="42"/>
        <v>2025</v>
      </c>
      <c r="G2504" s="67">
        <f t="shared" si="43"/>
        <v>45870</v>
      </c>
      <c r="H2504" s="26" t="s">
        <v>281</v>
      </c>
      <c r="I2504" s="66" t="s">
        <v>353</v>
      </c>
      <c r="J2504" s="69"/>
      <c r="K2504" s="69"/>
      <c r="L2504" s="69" t="s">
        <v>666</v>
      </c>
      <c r="M2504" s="69" t="s">
        <v>28</v>
      </c>
      <c r="N2504" s="71">
        <v>0</v>
      </c>
      <c r="O2504" s="74">
        <v>153.69</v>
      </c>
      <c r="P2504" s="175">
        <f t="shared" si="44"/>
        <v>233123.44000000029</v>
      </c>
    </row>
    <row r="2505" spans="1:16" ht="14.25" hidden="1" customHeight="1" outlineLevel="1">
      <c r="A2505" s="64" t="s">
        <v>122</v>
      </c>
      <c r="B2505" s="163" t="s">
        <v>1342</v>
      </c>
      <c r="C2505" s="174" t="s">
        <v>647</v>
      </c>
      <c r="D2505" s="68">
        <v>45891</v>
      </c>
      <c r="E2505" s="66">
        <f t="shared" si="41"/>
        <v>8</v>
      </c>
      <c r="F2505" s="66">
        <f t="shared" si="42"/>
        <v>2025</v>
      </c>
      <c r="G2505" s="67">
        <f t="shared" si="43"/>
        <v>45870</v>
      </c>
      <c r="H2505" s="26" t="s">
        <v>475</v>
      </c>
      <c r="I2505" s="66" t="s">
        <v>152</v>
      </c>
      <c r="J2505" s="69"/>
      <c r="K2505" s="69"/>
      <c r="L2505" s="69" t="s">
        <v>666</v>
      </c>
      <c r="M2505" s="69" t="s">
        <v>28</v>
      </c>
      <c r="N2505" s="71">
        <v>0</v>
      </c>
      <c r="O2505" s="74">
        <v>820</v>
      </c>
      <c r="P2505" s="175">
        <f t="shared" si="44"/>
        <v>232303.44000000029</v>
      </c>
    </row>
    <row r="2506" spans="1:16" ht="14.25" hidden="1" customHeight="1" outlineLevel="1">
      <c r="A2506" s="64" t="s">
        <v>122</v>
      </c>
      <c r="B2506" s="163" t="s">
        <v>1342</v>
      </c>
      <c r="C2506" s="174" t="s">
        <v>647</v>
      </c>
      <c r="D2506" s="68">
        <v>45891</v>
      </c>
      <c r="E2506" s="66">
        <f t="shared" si="41"/>
        <v>8</v>
      </c>
      <c r="F2506" s="66">
        <f t="shared" si="42"/>
        <v>2025</v>
      </c>
      <c r="G2506" s="67">
        <f t="shared" si="43"/>
        <v>45870</v>
      </c>
      <c r="H2506" s="26" t="s">
        <v>475</v>
      </c>
      <c r="I2506" s="66" t="s">
        <v>152</v>
      </c>
      <c r="J2506" s="69"/>
      <c r="K2506" s="69"/>
      <c r="L2506" s="69" t="s">
        <v>666</v>
      </c>
      <c r="M2506" s="69" t="s">
        <v>28</v>
      </c>
      <c r="N2506" s="71">
        <v>0</v>
      </c>
      <c r="O2506" s="74">
        <v>595.5</v>
      </c>
      <c r="P2506" s="175">
        <f t="shared" si="44"/>
        <v>231707.94000000029</v>
      </c>
    </row>
    <row r="2507" spans="1:16" ht="14.25" hidden="1" customHeight="1" outlineLevel="1">
      <c r="A2507" s="64" t="s">
        <v>122</v>
      </c>
      <c r="B2507" s="163" t="s">
        <v>1342</v>
      </c>
      <c r="C2507" s="174" t="s">
        <v>647</v>
      </c>
      <c r="D2507" s="68">
        <v>45891</v>
      </c>
      <c r="E2507" s="66">
        <f t="shared" si="41"/>
        <v>8</v>
      </c>
      <c r="F2507" s="66">
        <f t="shared" si="42"/>
        <v>2025</v>
      </c>
      <c r="G2507" s="67">
        <f t="shared" si="43"/>
        <v>45870</v>
      </c>
      <c r="H2507" s="26" t="s">
        <v>475</v>
      </c>
      <c r="I2507" s="66" t="s">
        <v>152</v>
      </c>
      <c r="J2507" s="69"/>
      <c r="K2507" s="69"/>
      <c r="L2507" s="69" t="s">
        <v>666</v>
      </c>
      <c r="M2507" s="69" t="s">
        <v>28</v>
      </c>
      <c r="N2507" s="71">
        <v>0</v>
      </c>
      <c r="O2507" s="74">
        <v>277.58</v>
      </c>
      <c r="P2507" s="175">
        <f t="shared" si="44"/>
        <v>231430.36000000031</v>
      </c>
    </row>
    <row r="2508" spans="1:16" ht="14.25" hidden="1" customHeight="1" outlineLevel="1">
      <c r="A2508" s="64" t="s">
        <v>122</v>
      </c>
      <c r="B2508" s="163" t="s">
        <v>1342</v>
      </c>
      <c r="C2508" s="174" t="s">
        <v>647</v>
      </c>
      <c r="D2508" s="68">
        <v>45891</v>
      </c>
      <c r="E2508" s="66">
        <f t="shared" si="41"/>
        <v>8</v>
      </c>
      <c r="F2508" s="66">
        <f t="shared" si="42"/>
        <v>2025</v>
      </c>
      <c r="G2508" s="67">
        <f t="shared" si="43"/>
        <v>45870</v>
      </c>
      <c r="H2508" s="26" t="s">
        <v>475</v>
      </c>
      <c r="I2508" s="66" t="s">
        <v>152</v>
      </c>
      <c r="J2508" s="69"/>
      <c r="K2508" s="69"/>
      <c r="L2508" s="69" t="s">
        <v>666</v>
      </c>
      <c r="M2508" s="69" t="s">
        <v>28</v>
      </c>
      <c r="N2508" s="71">
        <v>0</v>
      </c>
      <c r="O2508" s="74">
        <v>244.1</v>
      </c>
      <c r="P2508" s="175">
        <f t="shared" si="44"/>
        <v>231186.2600000003</v>
      </c>
    </row>
    <row r="2509" spans="1:16" ht="14.25" hidden="1" customHeight="1" outlineLevel="1">
      <c r="A2509" s="64" t="s">
        <v>122</v>
      </c>
      <c r="B2509" s="163" t="s">
        <v>1342</v>
      </c>
      <c r="C2509" s="174" t="s">
        <v>647</v>
      </c>
      <c r="D2509" s="68">
        <v>45891</v>
      </c>
      <c r="E2509" s="66">
        <f t="shared" si="41"/>
        <v>8</v>
      </c>
      <c r="F2509" s="66">
        <f t="shared" si="42"/>
        <v>2025</v>
      </c>
      <c r="G2509" s="67">
        <f t="shared" si="43"/>
        <v>45870</v>
      </c>
      <c r="H2509" s="26" t="s">
        <v>475</v>
      </c>
      <c r="I2509" s="66" t="s">
        <v>152</v>
      </c>
      <c r="J2509" s="69"/>
      <c r="K2509" s="69"/>
      <c r="L2509" s="69" t="s">
        <v>666</v>
      </c>
      <c r="M2509" s="69" t="s">
        <v>28</v>
      </c>
      <c r="N2509" s="71">
        <v>0</v>
      </c>
      <c r="O2509" s="74">
        <v>139.80000000000001</v>
      </c>
      <c r="P2509" s="175">
        <f t="shared" si="44"/>
        <v>231046.46000000031</v>
      </c>
    </row>
    <row r="2510" spans="1:16" ht="14.25" hidden="1" customHeight="1" outlineLevel="1">
      <c r="A2510" s="64" t="s">
        <v>122</v>
      </c>
      <c r="B2510" s="163" t="s">
        <v>1342</v>
      </c>
      <c r="C2510" s="174" t="s">
        <v>647</v>
      </c>
      <c r="D2510" s="68">
        <v>45891</v>
      </c>
      <c r="E2510" s="66">
        <f t="shared" si="41"/>
        <v>8</v>
      </c>
      <c r="F2510" s="66">
        <f t="shared" si="42"/>
        <v>2025</v>
      </c>
      <c r="G2510" s="67">
        <f t="shared" si="43"/>
        <v>45870</v>
      </c>
      <c r="H2510" s="26" t="s">
        <v>475</v>
      </c>
      <c r="I2510" s="66" t="s">
        <v>152</v>
      </c>
      <c r="J2510" s="69"/>
      <c r="K2510" s="69"/>
      <c r="L2510" s="69" t="s">
        <v>666</v>
      </c>
      <c r="M2510" s="69" t="s">
        <v>28</v>
      </c>
      <c r="N2510" s="71">
        <v>0</v>
      </c>
      <c r="O2510" s="74">
        <v>55.24</v>
      </c>
      <c r="P2510" s="175">
        <f t="shared" si="44"/>
        <v>230991.22000000032</v>
      </c>
    </row>
    <row r="2511" spans="1:16" ht="14.25" hidden="1" customHeight="1" outlineLevel="1">
      <c r="A2511" s="64" t="s">
        <v>122</v>
      </c>
      <c r="B2511" s="163" t="s">
        <v>1342</v>
      </c>
      <c r="C2511" s="174" t="s">
        <v>647</v>
      </c>
      <c r="D2511" s="68">
        <v>45891</v>
      </c>
      <c r="E2511" s="66">
        <f t="shared" si="41"/>
        <v>8</v>
      </c>
      <c r="F2511" s="66">
        <f t="shared" si="42"/>
        <v>2025</v>
      </c>
      <c r="G2511" s="67">
        <f t="shared" si="43"/>
        <v>45870</v>
      </c>
      <c r="H2511" s="26" t="s">
        <v>475</v>
      </c>
      <c r="I2511" s="66" t="s">
        <v>152</v>
      </c>
      <c r="J2511" s="69"/>
      <c r="K2511" s="69"/>
      <c r="L2511" s="69" t="s">
        <v>666</v>
      </c>
      <c r="M2511" s="69" t="s">
        <v>28</v>
      </c>
      <c r="N2511" s="71">
        <v>0</v>
      </c>
      <c r="O2511" s="74">
        <v>164.9</v>
      </c>
      <c r="P2511" s="175">
        <f t="shared" si="44"/>
        <v>230826.32000000033</v>
      </c>
    </row>
    <row r="2512" spans="1:16" ht="14.25" hidden="1" customHeight="1" outlineLevel="1">
      <c r="A2512" s="64" t="s">
        <v>122</v>
      </c>
      <c r="B2512" s="163" t="s">
        <v>1342</v>
      </c>
      <c r="C2512" s="174" t="s">
        <v>647</v>
      </c>
      <c r="D2512" s="68">
        <v>45891</v>
      </c>
      <c r="E2512" s="66">
        <f t="shared" si="41"/>
        <v>8</v>
      </c>
      <c r="F2512" s="66">
        <f t="shared" si="42"/>
        <v>2025</v>
      </c>
      <c r="G2512" s="67">
        <f t="shared" si="43"/>
        <v>45870</v>
      </c>
      <c r="H2512" s="26" t="s">
        <v>475</v>
      </c>
      <c r="I2512" s="66" t="s">
        <v>152</v>
      </c>
      <c r="J2512" s="69"/>
      <c r="K2512" s="69"/>
      <c r="L2512" s="69" t="s">
        <v>666</v>
      </c>
      <c r="M2512" s="69" t="s">
        <v>28</v>
      </c>
      <c r="N2512" s="71">
        <v>0</v>
      </c>
      <c r="O2512" s="74">
        <v>372.51</v>
      </c>
      <c r="P2512" s="175">
        <f t="shared" si="44"/>
        <v>230453.81000000032</v>
      </c>
    </row>
    <row r="2513" spans="1:16" ht="14.25" hidden="1" customHeight="1" outlineLevel="1">
      <c r="A2513" s="64" t="s">
        <v>122</v>
      </c>
      <c r="B2513" s="163" t="s">
        <v>1342</v>
      </c>
      <c r="C2513" s="174" t="s">
        <v>647</v>
      </c>
      <c r="D2513" s="68">
        <v>45891</v>
      </c>
      <c r="E2513" s="66">
        <f t="shared" si="41"/>
        <v>8</v>
      </c>
      <c r="F2513" s="66">
        <f t="shared" si="42"/>
        <v>2025</v>
      </c>
      <c r="G2513" s="67">
        <f t="shared" si="43"/>
        <v>45870</v>
      </c>
      <c r="H2513" s="26" t="s">
        <v>475</v>
      </c>
      <c r="I2513" s="66" t="s">
        <v>1557</v>
      </c>
      <c r="J2513" s="69"/>
      <c r="K2513" s="69"/>
      <c r="L2513" s="69" t="s">
        <v>666</v>
      </c>
      <c r="M2513" s="69" t="s">
        <v>28</v>
      </c>
      <c r="N2513" s="71">
        <v>0</v>
      </c>
      <c r="O2513" s="74">
        <v>399.8</v>
      </c>
      <c r="P2513" s="175">
        <f t="shared" si="44"/>
        <v>230054.01000000033</v>
      </c>
    </row>
    <row r="2514" spans="1:16" ht="14.25" hidden="1" customHeight="1" outlineLevel="1">
      <c r="A2514" s="64" t="s">
        <v>122</v>
      </c>
      <c r="B2514" s="163" t="s">
        <v>1342</v>
      </c>
      <c r="C2514" s="174" t="s">
        <v>647</v>
      </c>
      <c r="D2514" s="68">
        <v>45891</v>
      </c>
      <c r="E2514" s="66">
        <f t="shared" si="41"/>
        <v>8</v>
      </c>
      <c r="F2514" s="66">
        <f t="shared" si="42"/>
        <v>2025</v>
      </c>
      <c r="G2514" s="67">
        <f t="shared" si="43"/>
        <v>45870</v>
      </c>
      <c r="H2514" s="26" t="s">
        <v>475</v>
      </c>
      <c r="I2514" s="66" t="s">
        <v>152</v>
      </c>
      <c r="J2514" s="69"/>
      <c r="K2514" s="69"/>
      <c r="L2514" s="69" t="s">
        <v>666</v>
      </c>
      <c r="M2514" s="69" t="s">
        <v>28</v>
      </c>
      <c r="N2514" s="71">
        <v>0</v>
      </c>
      <c r="O2514" s="74">
        <v>123.9</v>
      </c>
      <c r="P2514" s="175">
        <f t="shared" si="44"/>
        <v>229930.11000000034</v>
      </c>
    </row>
    <row r="2515" spans="1:16" ht="14.25" hidden="1" customHeight="1" outlineLevel="1">
      <c r="A2515" s="64" t="s">
        <v>122</v>
      </c>
      <c r="B2515" s="163" t="s">
        <v>1342</v>
      </c>
      <c r="C2515" s="174" t="s">
        <v>647</v>
      </c>
      <c r="D2515" s="68">
        <v>45891</v>
      </c>
      <c r="E2515" s="66">
        <f t="shared" si="41"/>
        <v>8</v>
      </c>
      <c r="F2515" s="66">
        <f t="shared" si="42"/>
        <v>2025</v>
      </c>
      <c r="G2515" s="67">
        <f t="shared" si="43"/>
        <v>45870</v>
      </c>
      <c r="H2515" s="26" t="s">
        <v>475</v>
      </c>
      <c r="I2515" s="66" t="s">
        <v>152</v>
      </c>
      <c r="J2515" s="69"/>
      <c r="K2515" s="69"/>
      <c r="L2515" s="69" t="s">
        <v>666</v>
      </c>
      <c r="M2515" s="69" t="s">
        <v>28</v>
      </c>
      <c r="N2515" s="71">
        <v>0</v>
      </c>
      <c r="O2515" s="74">
        <v>241.18</v>
      </c>
      <c r="P2515" s="175">
        <f t="shared" si="44"/>
        <v>229688.93000000034</v>
      </c>
    </row>
    <row r="2516" spans="1:16" ht="14.25" hidden="1" customHeight="1" outlineLevel="1">
      <c r="A2516" s="64" t="s">
        <v>122</v>
      </c>
      <c r="B2516" s="163" t="s">
        <v>1342</v>
      </c>
      <c r="C2516" s="174" t="s">
        <v>647</v>
      </c>
      <c r="D2516" s="68">
        <v>45891</v>
      </c>
      <c r="E2516" s="66">
        <f t="shared" si="41"/>
        <v>8</v>
      </c>
      <c r="F2516" s="66">
        <f t="shared" si="42"/>
        <v>2025</v>
      </c>
      <c r="G2516" s="67">
        <f t="shared" si="43"/>
        <v>45870</v>
      </c>
      <c r="H2516" s="26" t="s">
        <v>475</v>
      </c>
      <c r="I2516" s="66" t="s">
        <v>152</v>
      </c>
      <c r="J2516" s="69"/>
      <c r="K2516" s="69"/>
      <c r="L2516" s="69" t="s">
        <v>666</v>
      </c>
      <c r="M2516" s="69" t="s">
        <v>28</v>
      </c>
      <c r="N2516" s="71">
        <v>0</v>
      </c>
      <c r="O2516" s="74">
        <v>303.8</v>
      </c>
      <c r="P2516" s="175">
        <f t="shared" si="44"/>
        <v>229385.13000000035</v>
      </c>
    </row>
    <row r="2517" spans="1:16" ht="14.25" hidden="1" customHeight="1" outlineLevel="1">
      <c r="A2517" s="64" t="s">
        <v>122</v>
      </c>
      <c r="B2517" s="163" t="s">
        <v>1342</v>
      </c>
      <c r="C2517" s="174" t="s">
        <v>647</v>
      </c>
      <c r="D2517" s="68">
        <v>45891</v>
      </c>
      <c r="E2517" s="66">
        <f t="shared" si="41"/>
        <v>8</v>
      </c>
      <c r="F2517" s="66">
        <f t="shared" si="42"/>
        <v>2025</v>
      </c>
      <c r="G2517" s="67">
        <f t="shared" si="43"/>
        <v>45870</v>
      </c>
      <c r="H2517" s="26" t="s">
        <v>475</v>
      </c>
      <c r="I2517" s="66" t="s">
        <v>152</v>
      </c>
      <c r="J2517" s="69"/>
      <c r="K2517" s="69"/>
      <c r="L2517" s="69" t="s">
        <v>666</v>
      </c>
      <c r="M2517" s="69" t="s">
        <v>28</v>
      </c>
      <c r="N2517" s="71">
        <v>0</v>
      </c>
      <c r="O2517" s="74">
        <v>158.6</v>
      </c>
      <c r="P2517" s="175">
        <f t="shared" si="44"/>
        <v>229226.53000000035</v>
      </c>
    </row>
    <row r="2518" spans="1:16" ht="14.25" hidden="1" customHeight="1" outlineLevel="1">
      <c r="A2518" s="64" t="s">
        <v>122</v>
      </c>
      <c r="B2518" s="163" t="s">
        <v>1342</v>
      </c>
      <c r="C2518" s="174" t="s">
        <v>647</v>
      </c>
      <c r="D2518" s="68">
        <v>45891</v>
      </c>
      <c r="E2518" s="66">
        <f t="shared" si="41"/>
        <v>8</v>
      </c>
      <c r="F2518" s="66">
        <f t="shared" si="42"/>
        <v>2025</v>
      </c>
      <c r="G2518" s="67">
        <f t="shared" si="43"/>
        <v>45870</v>
      </c>
      <c r="H2518" s="26" t="s">
        <v>475</v>
      </c>
      <c r="I2518" s="66" t="s">
        <v>152</v>
      </c>
      <c r="J2518" s="69"/>
      <c r="K2518" s="69"/>
      <c r="L2518" s="69" t="s">
        <v>666</v>
      </c>
      <c r="M2518" s="69" t="s">
        <v>28</v>
      </c>
      <c r="N2518" s="71">
        <v>0</v>
      </c>
      <c r="O2518" s="74">
        <v>131.9</v>
      </c>
      <c r="P2518" s="175">
        <f t="shared" si="44"/>
        <v>229094.63000000035</v>
      </c>
    </row>
    <row r="2519" spans="1:16" ht="14.25" hidden="1" customHeight="1" outlineLevel="1">
      <c r="A2519" s="64" t="s">
        <v>122</v>
      </c>
      <c r="B2519" s="163" t="s">
        <v>1342</v>
      </c>
      <c r="C2519" s="174" t="s">
        <v>647</v>
      </c>
      <c r="D2519" s="68">
        <v>45891</v>
      </c>
      <c r="E2519" s="66">
        <f t="shared" si="41"/>
        <v>8</v>
      </c>
      <c r="F2519" s="66">
        <f t="shared" si="42"/>
        <v>2025</v>
      </c>
      <c r="G2519" s="67">
        <f t="shared" si="43"/>
        <v>45870</v>
      </c>
      <c r="H2519" s="26" t="s">
        <v>475</v>
      </c>
      <c r="I2519" s="66" t="s">
        <v>152</v>
      </c>
      <c r="J2519" s="69"/>
      <c r="K2519" s="69"/>
      <c r="L2519" s="69" t="s">
        <v>666</v>
      </c>
      <c r="M2519" s="69" t="s">
        <v>28</v>
      </c>
      <c r="N2519" s="71">
        <v>0</v>
      </c>
      <c r="O2519" s="74">
        <v>133.24</v>
      </c>
      <c r="P2519" s="175">
        <f t="shared" si="44"/>
        <v>228961.39000000036</v>
      </c>
    </row>
    <row r="2520" spans="1:16" ht="14.25" hidden="1" customHeight="1" outlineLevel="1">
      <c r="A2520" s="64" t="s">
        <v>122</v>
      </c>
      <c r="B2520" s="163" t="s">
        <v>1342</v>
      </c>
      <c r="C2520" s="174" t="s">
        <v>647</v>
      </c>
      <c r="D2520" s="68">
        <v>45894</v>
      </c>
      <c r="E2520" s="66">
        <f t="shared" si="41"/>
        <v>8</v>
      </c>
      <c r="F2520" s="66">
        <f t="shared" si="42"/>
        <v>2025</v>
      </c>
      <c r="G2520" s="67">
        <f t="shared" si="43"/>
        <v>45870</v>
      </c>
      <c r="H2520" s="26" t="s">
        <v>165</v>
      </c>
      <c r="I2520" s="66" t="s">
        <v>139</v>
      </c>
      <c r="J2520" s="69"/>
      <c r="K2520" s="69"/>
      <c r="L2520" s="69" t="s">
        <v>664</v>
      </c>
      <c r="M2520" s="69" t="s">
        <v>604</v>
      </c>
      <c r="N2520" s="71">
        <v>4.63</v>
      </c>
      <c r="O2520" s="74">
        <v>0</v>
      </c>
      <c r="P2520" s="175">
        <f t="shared" si="44"/>
        <v>228966.02000000037</v>
      </c>
    </row>
    <row r="2521" spans="1:16" ht="14.25" hidden="1" customHeight="1" outlineLevel="1">
      <c r="A2521" s="64" t="s">
        <v>122</v>
      </c>
      <c r="B2521" s="163" t="s">
        <v>1342</v>
      </c>
      <c r="C2521" s="174" t="s">
        <v>647</v>
      </c>
      <c r="D2521" s="68">
        <v>45894</v>
      </c>
      <c r="E2521" s="66">
        <f t="shared" si="41"/>
        <v>8</v>
      </c>
      <c r="F2521" s="66">
        <f t="shared" si="42"/>
        <v>2025</v>
      </c>
      <c r="G2521" s="67">
        <f t="shared" si="43"/>
        <v>45870</v>
      </c>
      <c r="H2521" s="26" t="s">
        <v>63</v>
      </c>
      <c r="I2521" s="66" t="s">
        <v>724</v>
      </c>
      <c r="J2521" s="69">
        <v>52675</v>
      </c>
      <c r="K2521" s="69"/>
      <c r="L2521" s="69" t="s">
        <v>666</v>
      </c>
      <c r="M2521" s="69" t="s">
        <v>28</v>
      </c>
      <c r="N2521" s="71">
        <v>0</v>
      </c>
      <c r="O2521" s="74">
        <v>61.74</v>
      </c>
      <c r="P2521" s="175">
        <f t="shared" si="44"/>
        <v>228904.28000000038</v>
      </c>
    </row>
    <row r="2522" spans="1:16" ht="14.25" hidden="1" customHeight="1" outlineLevel="1">
      <c r="A2522" s="64" t="s">
        <v>122</v>
      </c>
      <c r="B2522" s="163" t="s">
        <v>1342</v>
      </c>
      <c r="C2522" s="174" t="s">
        <v>647</v>
      </c>
      <c r="D2522" s="68">
        <v>45894</v>
      </c>
      <c r="E2522" s="66">
        <f t="shared" si="41"/>
        <v>8</v>
      </c>
      <c r="F2522" s="66">
        <f t="shared" si="42"/>
        <v>2025</v>
      </c>
      <c r="G2522" s="67">
        <f t="shared" si="43"/>
        <v>45870</v>
      </c>
      <c r="H2522" s="26" t="s">
        <v>1362</v>
      </c>
      <c r="I2522" s="66" t="s">
        <v>360</v>
      </c>
      <c r="J2522" s="69"/>
      <c r="K2522" s="69"/>
      <c r="L2522" s="69" t="s">
        <v>666</v>
      </c>
      <c r="M2522" s="69" t="s">
        <v>28</v>
      </c>
      <c r="N2522" s="71">
        <v>0</v>
      </c>
      <c r="O2522" s="74">
        <v>4200</v>
      </c>
      <c r="P2522" s="175">
        <f t="shared" si="44"/>
        <v>224704.28000000038</v>
      </c>
    </row>
    <row r="2523" spans="1:16" ht="14.25" hidden="1" customHeight="1" outlineLevel="1">
      <c r="A2523" s="64" t="s">
        <v>122</v>
      </c>
      <c r="B2523" s="163" t="s">
        <v>1342</v>
      </c>
      <c r="C2523" s="174" t="s">
        <v>647</v>
      </c>
      <c r="D2523" s="68">
        <v>45894</v>
      </c>
      <c r="E2523" s="66">
        <f t="shared" si="41"/>
        <v>8</v>
      </c>
      <c r="F2523" s="66">
        <f t="shared" si="42"/>
        <v>2025</v>
      </c>
      <c r="G2523" s="67">
        <f t="shared" si="43"/>
        <v>45870</v>
      </c>
      <c r="H2523" s="26" t="s">
        <v>281</v>
      </c>
      <c r="I2523" s="66" t="s">
        <v>353</v>
      </c>
      <c r="J2523" s="69"/>
      <c r="K2523" s="69"/>
      <c r="L2523" s="69" t="s">
        <v>666</v>
      </c>
      <c r="M2523" s="69" t="s">
        <v>28</v>
      </c>
      <c r="N2523" s="71">
        <v>0</v>
      </c>
      <c r="O2523" s="74">
        <v>112.55</v>
      </c>
      <c r="P2523" s="175">
        <f t="shared" si="44"/>
        <v>224591.73000000039</v>
      </c>
    </row>
    <row r="2524" spans="1:16" ht="14.25" hidden="1" customHeight="1" outlineLevel="1">
      <c r="A2524" s="64" t="s">
        <v>122</v>
      </c>
      <c r="B2524" s="163" t="s">
        <v>1342</v>
      </c>
      <c r="C2524" s="174" t="s">
        <v>647</v>
      </c>
      <c r="D2524" s="68">
        <v>45894</v>
      </c>
      <c r="E2524" s="66">
        <f t="shared" si="41"/>
        <v>8</v>
      </c>
      <c r="F2524" s="66">
        <f t="shared" si="42"/>
        <v>2025</v>
      </c>
      <c r="G2524" s="67">
        <f t="shared" si="43"/>
        <v>45870</v>
      </c>
      <c r="H2524" s="26" t="s">
        <v>475</v>
      </c>
      <c r="I2524" s="66" t="s">
        <v>152</v>
      </c>
      <c r="J2524" s="69"/>
      <c r="K2524" s="69"/>
      <c r="L2524" s="69" t="s">
        <v>666</v>
      </c>
      <c r="M2524" s="69" t="s">
        <v>28</v>
      </c>
      <c r="N2524" s="71">
        <v>0</v>
      </c>
      <c r="O2524" s="74">
        <v>48</v>
      </c>
      <c r="P2524" s="175">
        <f t="shared" si="44"/>
        <v>224543.73000000039</v>
      </c>
    </row>
    <row r="2525" spans="1:16" ht="14.25" hidden="1" customHeight="1" outlineLevel="1">
      <c r="A2525" s="64" t="s">
        <v>122</v>
      </c>
      <c r="B2525" s="163" t="s">
        <v>1342</v>
      </c>
      <c r="C2525" s="174" t="s">
        <v>647</v>
      </c>
      <c r="D2525" s="68">
        <v>45894</v>
      </c>
      <c r="E2525" s="66">
        <f t="shared" si="41"/>
        <v>8</v>
      </c>
      <c r="F2525" s="66">
        <f t="shared" si="42"/>
        <v>2025</v>
      </c>
      <c r="G2525" s="67">
        <f t="shared" si="43"/>
        <v>45870</v>
      </c>
      <c r="H2525" s="26" t="s">
        <v>475</v>
      </c>
      <c r="I2525" s="66" t="s">
        <v>152</v>
      </c>
      <c r="J2525" s="69"/>
      <c r="K2525" s="69"/>
      <c r="L2525" s="69" t="s">
        <v>666</v>
      </c>
      <c r="M2525" s="69" t="s">
        <v>28</v>
      </c>
      <c r="N2525" s="71">
        <v>0</v>
      </c>
      <c r="O2525" s="74">
        <v>58.25</v>
      </c>
      <c r="P2525" s="175">
        <f t="shared" si="44"/>
        <v>224485.48000000039</v>
      </c>
    </row>
    <row r="2526" spans="1:16" ht="14.25" hidden="1" customHeight="1" outlineLevel="1">
      <c r="A2526" s="64" t="s">
        <v>122</v>
      </c>
      <c r="B2526" s="163" t="s">
        <v>1342</v>
      </c>
      <c r="C2526" s="174" t="s">
        <v>647</v>
      </c>
      <c r="D2526" s="68">
        <v>45894</v>
      </c>
      <c r="E2526" s="66">
        <f t="shared" si="41"/>
        <v>8</v>
      </c>
      <c r="F2526" s="66">
        <f t="shared" si="42"/>
        <v>2025</v>
      </c>
      <c r="G2526" s="67">
        <f t="shared" si="43"/>
        <v>45870</v>
      </c>
      <c r="H2526" s="26" t="s">
        <v>475</v>
      </c>
      <c r="I2526" s="66" t="s">
        <v>135</v>
      </c>
      <c r="J2526" s="69"/>
      <c r="K2526" s="69"/>
      <c r="L2526" s="69" t="s">
        <v>666</v>
      </c>
      <c r="M2526" s="69" t="s">
        <v>28</v>
      </c>
      <c r="N2526" s="71">
        <v>0</v>
      </c>
      <c r="O2526" s="74">
        <v>1710.93</v>
      </c>
      <c r="P2526" s="175">
        <f t="shared" si="44"/>
        <v>222774.5500000004</v>
      </c>
    </row>
    <row r="2527" spans="1:16" ht="14.25" hidden="1" customHeight="1" outlineLevel="1">
      <c r="A2527" s="64" t="s">
        <v>122</v>
      </c>
      <c r="B2527" s="163" t="s">
        <v>1342</v>
      </c>
      <c r="C2527" s="174" t="s">
        <v>647</v>
      </c>
      <c r="D2527" s="68">
        <v>45895</v>
      </c>
      <c r="E2527" s="66">
        <f t="shared" si="41"/>
        <v>8</v>
      </c>
      <c r="F2527" s="66">
        <f t="shared" si="42"/>
        <v>2025</v>
      </c>
      <c r="G2527" s="67">
        <f t="shared" si="43"/>
        <v>45870</v>
      </c>
      <c r="H2527" s="26" t="s">
        <v>165</v>
      </c>
      <c r="I2527" s="66" t="s">
        <v>139</v>
      </c>
      <c r="J2527" s="69"/>
      <c r="K2527" s="69"/>
      <c r="L2527" s="69" t="s">
        <v>664</v>
      </c>
      <c r="M2527" s="69" t="s">
        <v>604</v>
      </c>
      <c r="N2527" s="71">
        <v>2.5499999999999998</v>
      </c>
      <c r="O2527" s="74">
        <v>0</v>
      </c>
      <c r="P2527" s="175">
        <f t="shared" si="44"/>
        <v>222777.10000000038</v>
      </c>
    </row>
    <row r="2528" spans="1:16" ht="14.25" hidden="1" customHeight="1" outlineLevel="1">
      <c r="A2528" s="64" t="s">
        <v>122</v>
      </c>
      <c r="B2528" s="163" t="s">
        <v>1342</v>
      </c>
      <c r="C2528" s="174" t="s">
        <v>647</v>
      </c>
      <c r="D2528" s="68">
        <v>45895</v>
      </c>
      <c r="E2528" s="66">
        <f t="shared" si="41"/>
        <v>8</v>
      </c>
      <c r="F2528" s="66">
        <f t="shared" si="42"/>
        <v>2025</v>
      </c>
      <c r="G2528" s="67">
        <f t="shared" si="43"/>
        <v>45870</v>
      </c>
      <c r="H2528" s="26" t="s">
        <v>475</v>
      </c>
      <c r="I2528" s="66" t="s">
        <v>152</v>
      </c>
      <c r="J2528" s="69"/>
      <c r="K2528" s="69"/>
      <c r="L2528" s="69" t="s">
        <v>666</v>
      </c>
      <c r="M2528" s="69" t="s">
        <v>28</v>
      </c>
      <c r="N2528" s="71">
        <v>0</v>
      </c>
      <c r="O2528" s="74">
        <v>159.69999999999999</v>
      </c>
      <c r="P2528" s="175">
        <f t="shared" si="44"/>
        <v>222617.40000000037</v>
      </c>
    </row>
    <row r="2529" spans="1:16" ht="14.25" hidden="1" customHeight="1" outlineLevel="1">
      <c r="A2529" s="64" t="s">
        <v>122</v>
      </c>
      <c r="B2529" s="163" t="s">
        <v>1342</v>
      </c>
      <c r="C2529" s="174" t="s">
        <v>647</v>
      </c>
      <c r="D2529" s="68">
        <v>45895</v>
      </c>
      <c r="E2529" s="66">
        <f t="shared" si="41"/>
        <v>8</v>
      </c>
      <c r="F2529" s="66">
        <f t="shared" si="42"/>
        <v>2025</v>
      </c>
      <c r="G2529" s="67">
        <f t="shared" si="43"/>
        <v>45870</v>
      </c>
      <c r="H2529" s="26" t="s">
        <v>475</v>
      </c>
      <c r="I2529" s="66" t="s">
        <v>152</v>
      </c>
      <c r="J2529" s="69"/>
      <c r="K2529" s="69"/>
      <c r="L2529" s="69" t="s">
        <v>666</v>
      </c>
      <c r="M2529" s="69" t="s">
        <v>28</v>
      </c>
      <c r="N2529" s="71">
        <v>0</v>
      </c>
      <c r="O2529" s="74">
        <v>109.71</v>
      </c>
      <c r="P2529" s="175">
        <f t="shared" si="44"/>
        <v>222507.69000000038</v>
      </c>
    </row>
    <row r="2530" spans="1:16" ht="14.25" hidden="1" customHeight="1" outlineLevel="1">
      <c r="A2530" s="64" t="s">
        <v>122</v>
      </c>
      <c r="B2530" s="163" t="s">
        <v>1342</v>
      </c>
      <c r="C2530" s="174" t="s">
        <v>647</v>
      </c>
      <c r="D2530" s="68">
        <v>45895</v>
      </c>
      <c r="E2530" s="66">
        <f t="shared" si="41"/>
        <v>8</v>
      </c>
      <c r="F2530" s="66">
        <f t="shared" si="42"/>
        <v>2025</v>
      </c>
      <c r="G2530" s="67">
        <f t="shared" si="43"/>
        <v>45870</v>
      </c>
      <c r="H2530" s="26" t="s">
        <v>475</v>
      </c>
      <c r="I2530" s="66" t="s">
        <v>1489</v>
      </c>
      <c r="J2530" s="69"/>
      <c r="K2530" s="69"/>
      <c r="L2530" s="69" t="s">
        <v>666</v>
      </c>
      <c r="M2530" s="69" t="s">
        <v>28</v>
      </c>
      <c r="N2530" s="71">
        <v>0</v>
      </c>
      <c r="O2530" s="74">
        <v>117</v>
      </c>
      <c r="P2530" s="175">
        <f t="shared" si="44"/>
        <v>222390.69000000038</v>
      </c>
    </row>
    <row r="2531" spans="1:16" ht="14.25" hidden="1" customHeight="1" outlineLevel="1">
      <c r="A2531" s="64" t="s">
        <v>122</v>
      </c>
      <c r="B2531" s="163" t="s">
        <v>1342</v>
      </c>
      <c r="C2531" s="174" t="s">
        <v>647</v>
      </c>
      <c r="D2531" s="68">
        <v>45895</v>
      </c>
      <c r="E2531" s="66">
        <f t="shared" si="41"/>
        <v>8</v>
      </c>
      <c r="F2531" s="66">
        <f t="shared" si="42"/>
        <v>2025</v>
      </c>
      <c r="G2531" s="67">
        <f t="shared" si="43"/>
        <v>45870</v>
      </c>
      <c r="H2531" s="26" t="s">
        <v>475</v>
      </c>
      <c r="I2531" s="66" t="s">
        <v>152</v>
      </c>
      <c r="J2531" s="69"/>
      <c r="K2531" s="69"/>
      <c r="L2531" s="69" t="s">
        <v>666</v>
      </c>
      <c r="M2531" s="69" t="s">
        <v>28</v>
      </c>
      <c r="N2531" s="71">
        <v>0</v>
      </c>
      <c r="O2531" s="74">
        <v>66.540000000000006</v>
      </c>
      <c r="P2531" s="175">
        <f t="shared" si="44"/>
        <v>222324.15000000037</v>
      </c>
    </row>
    <row r="2532" spans="1:16" ht="14.25" hidden="1" customHeight="1" outlineLevel="1">
      <c r="A2532" s="64" t="s">
        <v>122</v>
      </c>
      <c r="B2532" s="163" t="s">
        <v>1342</v>
      </c>
      <c r="C2532" s="174" t="s">
        <v>647</v>
      </c>
      <c r="D2532" s="68">
        <v>45895</v>
      </c>
      <c r="E2532" s="66">
        <f t="shared" si="41"/>
        <v>8</v>
      </c>
      <c r="F2532" s="66">
        <f t="shared" si="42"/>
        <v>2025</v>
      </c>
      <c r="G2532" s="67">
        <f t="shared" si="43"/>
        <v>45870</v>
      </c>
      <c r="H2532" s="26" t="s">
        <v>475</v>
      </c>
      <c r="I2532" s="66" t="s">
        <v>152</v>
      </c>
      <c r="J2532" s="69"/>
      <c r="K2532" s="69"/>
      <c r="L2532" s="69" t="s">
        <v>666</v>
      </c>
      <c r="M2532" s="69" t="s">
        <v>28</v>
      </c>
      <c r="N2532" s="71">
        <v>0</v>
      </c>
      <c r="O2532" s="74">
        <v>273.95999999999998</v>
      </c>
      <c r="P2532" s="175">
        <f t="shared" si="44"/>
        <v>222050.19000000038</v>
      </c>
    </row>
    <row r="2533" spans="1:16" ht="14.25" hidden="1" customHeight="1" outlineLevel="1">
      <c r="A2533" s="64" t="s">
        <v>122</v>
      </c>
      <c r="B2533" s="163" t="s">
        <v>1342</v>
      </c>
      <c r="C2533" s="174" t="s">
        <v>647</v>
      </c>
      <c r="D2533" s="68">
        <v>45895</v>
      </c>
      <c r="E2533" s="66">
        <f t="shared" si="41"/>
        <v>8</v>
      </c>
      <c r="F2533" s="66">
        <f t="shared" si="42"/>
        <v>2025</v>
      </c>
      <c r="G2533" s="67">
        <f t="shared" si="43"/>
        <v>45870</v>
      </c>
      <c r="H2533" s="26" t="s">
        <v>475</v>
      </c>
      <c r="I2533" s="66" t="s">
        <v>152</v>
      </c>
      <c r="J2533" s="69"/>
      <c r="K2533" s="69"/>
      <c r="L2533" s="69" t="s">
        <v>666</v>
      </c>
      <c r="M2533" s="69" t="s">
        <v>28</v>
      </c>
      <c r="N2533" s="71">
        <v>0</v>
      </c>
      <c r="O2533" s="74">
        <v>62.4</v>
      </c>
      <c r="P2533" s="175">
        <f t="shared" si="44"/>
        <v>221987.79000000039</v>
      </c>
    </row>
    <row r="2534" spans="1:16" ht="14.25" hidden="1" customHeight="1" outlineLevel="1">
      <c r="A2534" s="64" t="s">
        <v>122</v>
      </c>
      <c r="B2534" s="163" t="s">
        <v>1342</v>
      </c>
      <c r="C2534" s="174" t="s">
        <v>647</v>
      </c>
      <c r="D2534" s="68">
        <v>45895</v>
      </c>
      <c r="E2534" s="66">
        <f t="shared" si="41"/>
        <v>8</v>
      </c>
      <c r="F2534" s="66">
        <f t="shared" si="42"/>
        <v>2025</v>
      </c>
      <c r="G2534" s="67">
        <f t="shared" si="43"/>
        <v>45870</v>
      </c>
      <c r="H2534" s="26" t="s">
        <v>475</v>
      </c>
      <c r="I2534" s="66" t="s">
        <v>152</v>
      </c>
      <c r="J2534" s="69"/>
      <c r="K2534" s="69"/>
      <c r="L2534" s="69" t="s">
        <v>666</v>
      </c>
      <c r="M2534" s="69" t="s">
        <v>28</v>
      </c>
      <c r="N2534" s="71">
        <v>0</v>
      </c>
      <c r="O2534" s="74">
        <v>207.87</v>
      </c>
      <c r="P2534" s="175">
        <f t="shared" si="44"/>
        <v>221779.92000000039</v>
      </c>
    </row>
    <row r="2535" spans="1:16" ht="14.25" hidden="1" customHeight="1" outlineLevel="1">
      <c r="A2535" s="64" t="s">
        <v>122</v>
      </c>
      <c r="B2535" s="163" t="s">
        <v>1342</v>
      </c>
      <c r="C2535" s="174" t="s">
        <v>647</v>
      </c>
      <c r="D2535" s="68">
        <v>45895</v>
      </c>
      <c r="E2535" s="66">
        <f t="shared" si="41"/>
        <v>8</v>
      </c>
      <c r="F2535" s="66">
        <f t="shared" si="42"/>
        <v>2025</v>
      </c>
      <c r="G2535" s="67">
        <f t="shared" si="43"/>
        <v>45870</v>
      </c>
      <c r="H2535" s="26" t="s">
        <v>475</v>
      </c>
      <c r="I2535" s="66" t="s">
        <v>152</v>
      </c>
      <c r="J2535" s="69"/>
      <c r="K2535" s="69"/>
      <c r="L2535" s="69" t="s">
        <v>666</v>
      </c>
      <c r="M2535" s="69" t="s">
        <v>28</v>
      </c>
      <c r="N2535" s="71">
        <v>0</v>
      </c>
      <c r="O2535" s="74">
        <v>106.8</v>
      </c>
      <c r="P2535" s="175">
        <f t="shared" si="44"/>
        <v>221673.1200000004</v>
      </c>
    </row>
    <row r="2536" spans="1:16" ht="14.25" hidden="1" customHeight="1" outlineLevel="1">
      <c r="A2536" s="64" t="s">
        <v>122</v>
      </c>
      <c r="B2536" s="163" t="s">
        <v>1342</v>
      </c>
      <c r="C2536" s="174" t="s">
        <v>647</v>
      </c>
      <c r="D2536" s="68">
        <v>45895</v>
      </c>
      <c r="E2536" s="66">
        <f t="shared" si="41"/>
        <v>8</v>
      </c>
      <c r="F2536" s="66">
        <f t="shared" si="42"/>
        <v>2025</v>
      </c>
      <c r="G2536" s="67">
        <f t="shared" si="43"/>
        <v>45870</v>
      </c>
      <c r="H2536" s="26" t="s">
        <v>475</v>
      </c>
      <c r="I2536" s="66" t="s">
        <v>152</v>
      </c>
      <c r="J2536" s="69"/>
      <c r="K2536" s="69"/>
      <c r="L2536" s="69" t="s">
        <v>666</v>
      </c>
      <c r="M2536" s="69" t="s">
        <v>28</v>
      </c>
      <c r="N2536" s="71">
        <v>0</v>
      </c>
      <c r="O2536" s="74">
        <v>185.07</v>
      </c>
      <c r="P2536" s="175">
        <f t="shared" si="44"/>
        <v>221488.0500000004</v>
      </c>
    </row>
    <row r="2537" spans="1:16" ht="14.25" hidden="1" customHeight="1" outlineLevel="1">
      <c r="A2537" s="64" t="s">
        <v>122</v>
      </c>
      <c r="B2537" s="163" t="s">
        <v>1342</v>
      </c>
      <c r="C2537" s="174" t="s">
        <v>647</v>
      </c>
      <c r="D2537" s="68">
        <v>45895</v>
      </c>
      <c r="E2537" s="66">
        <f t="shared" si="41"/>
        <v>8</v>
      </c>
      <c r="F2537" s="66">
        <f t="shared" si="42"/>
        <v>2025</v>
      </c>
      <c r="G2537" s="67">
        <f t="shared" si="43"/>
        <v>45870</v>
      </c>
      <c r="H2537" s="26" t="s">
        <v>281</v>
      </c>
      <c r="I2537" s="66" t="s">
        <v>353</v>
      </c>
      <c r="J2537" s="69"/>
      <c r="K2537" s="69"/>
      <c r="L2537" s="69" t="s">
        <v>666</v>
      </c>
      <c r="M2537" s="69" t="s">
        <v>28</v>
      </c>
      <c r="N2537" s="71">
        <v>0</v>
      </c>
      <c r="O2537" s="74">
        <v>1640.45</v>
      </c>
      <c r="P2537" s="175">
        <f t="shared" si="44"/>
        <v>219847.60000000038</v>
      </c>
    </row>
    <row r="2538" spans="1:16" ht="14.25" hidden="1" customHeight="1" outlineLevel="1">
      <c r="A2538" s="64" t="s">
        <v>122</v>
      </c>
      <c r="B2538" s="163" t="s">
        <v>1342</v>
      </c>
      <c r="C2538" s="174" t="s">
        <v>647</v>
      </c>
      <c r="D2538" s="68">
        <v>45895</v>
      </c>
      <c r="E2538" s="66">
        <f t="shared" si="41"/>
        <v>8</v>
      </c>
      <c r="F2538" s="66">
        <f t="shared" si="42"/>
        <v>2025</v>
      </c>
      <c r="G2538" s="67">
        <f t="shared" si="43"/>
        <v>45870</v>
      </c>
      <c r="H2538" s="26" t="s">
        <v>281</v>
      </c>
      <c r="I2538" s="66" t="s">
        <v>353</v>
      </c>
      <c r="J2538" s="69"/>
      <c r="K2538" s="69"/>
      <c r="L2538" s="69" t="s">
        <v>666</v>
      </c>
      <c r="M2538" s="69" t="s">
        <v>28</v>
      </c>
      <c r="N2538" s="71">
        <v>0</v>
      </c>
      <c r="O2538" s="74">
        <v>392.08</v>
      </c>
      <c r="P2538" s="175">
        <f t="shared" si="44"/>
        <v>219455.5200000004</v>
      </c>
    </row>
    <row r="2539" spans="1:16" ht="14.25" hidden="1" customHeight="1" outlineLevel="1">
      <c r="A2539" s="64" t="s">
        <v>122</v>
      </c>
      <c r="B2539" s="163" t="s">
        <v>1342</v>
      </c>
      <c r="C2539" s="174" t="s">
        <v>647</v>
      </c>
      <c r="D2539" s="68">
        <v>45896</v>
      </c>
      <c r="E2539" s="66">
        <f t="shared" si="41"/>
        <v>8</v>
      </c>
      <c r="F2539" s="66">
        <f t="shared" si="42"/>
        <v>2025</v>
      </c>
      <c r="G2539" s="67">
        <f t="shared" si="43"/>
        <v>45870</v>
      </c>
      <c r="H2539" s="26" t="s">
        <v>165</v>
      </c>
      <c r="I2539" s="66" t="s">
        <v>139</v>
      </c>
      <c r="J2539" s="69"/>
      <c r="K2539" s="69"/>
      <c r="L2539" s="69" t="s">
        <v>664</v>
      </c>
      <c r="M2539" s="69" t="s">
        <v>604</v>
      </c>
      <c r="N2539" s="71">
        <v>2.15</v>
      </c>
      <c r="O2539" s="74">
        <v>0</v>
      </c>
      <c r="P2539" s="175">
        <f t="shared" si="44"/>
        <v>219457.67000000039</v>
      </c>
    </row>
    <row r="2540" spans="1:16" ht="14.25" hidden="1" customHeight="1" outlineLevel="1">
      <c r="A2540" s="64" t="s">
        <v>122</v>
      </c>
      <c r="B2540" s="163" t="s">
        <v>1342</v>
      </c>
      <c r="C2540" s="174" t="s">
        <v>647</v>
      </c>
      <c r="D2540" s="68">
        <v>45896</v>
      </c>
      <c r="E2540" s="66">
        <f t="shared" si="41"/>
        <v>8</v>
      </c>
      <c r="F2540" s="66">
        <f t="shared" si="42"/>
        <v>2025</v>
      </c>
      <c r="G2540" s="67">
        <f t="shared" si="43"/>
        <v>45870</v>
      </c>
      <c r="H2540" s="26" t="s">
        <v>165</v>
      </c>
      <c r="I2540" s="66" t="s">
        <v>139</v>
      </c>
      <c r="J2540" s="69"/>
      <c r="K2540" s="69"/>
      <c r="L2540" s="69" t="s">
        <v>664</v>
      </c>
      <c r="M2540" s="69" t="s">
        <v>604</v>
      </c>
      <c r="N2540" s="71">
        <v>12.58</v>
      </c>
      <c r="O2540" s="74">
        <v>0</v>
      </c>
      <c r="P2540" s="175">
        <f t="shared" si="44"/>
        <v>219470.25000000038</v>
      </c>
    </row>
    <row r="2541" spans="1:16" ht="14.25" hidden="1" customHeight="1" outlineLevel="1">
      <c r="A2541" s="64" t="s">
        <v>122</v>
      </c>
      <c r="B2541" s="163" t="s">
        <v>1342</v>
      </c>
      <c r="C2541" s="174" t="s">
        <v>647</v>
      </c>
      <c r="D2541" s="68">
        <v>45896</v>
      </c>
      <c r="E2541" s="66">
        <f t="shared" si="41"/>
        <v>8</v>
      </c>
      <c r="F2541" s="66">
        <f t="shared" si="42"/>
        <v>2025</v>
      </c>
      <c r="G2541" s="67">
        <f t="shared" si="43"/>
        <v>45870</v>
      </c>
      <c r="H2541" s="26" t="s">
        <v>165</v>
      </c>
      <c r="I2541" s="66" t="s">
        <v>139</v>
      </c>
      <c r="J2541" s="69"/>
      <c r="K2541" s="69"/>
      <c r="L2541" s="69" t="s">
        <v>664</v>
      </c>
      <c r="M2541" s="69" t="s">
        <v>604</v>
      </c>
      <c r="N2541" s="71">
        <v>7.0000000000000007E-2</v>
      </c>
      <c r="O2541" s="74">
        <v>0</v>
      </c>
      <c r="P2541" s="175">
        <f t="shared" si="44"/>
        <v>219470.32000000039</v>
      </c>
    </row>
    <row r="2542" spans="1:16" ht="14.25" hidden="1" customHeight="1" outlineLevel="1">
      <c r="A2542" s="64" t="s">
        <v>122</v>
      </c>
      <c r="B2542" s="163" t="s">
        <v>1342</v>
      </c>
      <c r="C2542" s="174" t="s">
        <v>647</v>
      </c>
      <c r="D2542" s="68">
        <v>45896</v>
      </c>
      <c r="E2542" s="66">
        <f t="shared" si="41"/>
        <v>8</v>
      </c>
      <c r="F2542" s="66">
        <f t="shared" si="42"/>
        <v>2025</v>
      </c>
      <c r="G2542" s="67">
        <f t="shared" si="43"/>
        <v>45870</v>
      </c>
      <c r="H2542" s="26" t="s">
        <v>63</v>
      </c>
      <c r="I2542" s="66" t="s">
        <v>765</v>
      </c>
      <c r="J2542" s="69"/>
      <c r="K2542" s="69"/>
      <c r="L2542" s="69" t="s">
        <v>666</v>
      </c>
      <c r="M2542" s="69" t="s">
        <v>28</v>
      </c>
      <c r="N2542" s="71">
        <v>0</v>
      </c>
      <c r="O2542" s="74">
        <v>8694.15</v>
      </c>
      <c r="P2542" s="175">
        <f t="shared" si="44"/>
        <v>210776.17000000039</v>
      </c>
    </row>
    <row r="2543" spans="1:16" ht="14.25" hidden="1" customHeight="1" outlineLevel="1">
      <c r="A2543" s="64" t="s">
        <v>122</v>
      </c>
      <c r="B2543" s="163" t="s">
        <v>1342</v>
      </c>
      <c r="C2543" s="174" t="s">
        <v>647</v>
      </c>
      <c r="D2543" s="68">
        <v>45896</v>
      </c>
      <c r="E2543" s="66">
        <f t="shared" si="41"/>
        <v>8</v>
      </c>
      <c r="F2543" s="66">
        <f t="shared" si="42"/>
        <v>2025</v>
      </c>
      <c r="G2543" s="67">
        <f t="shared" si="43"/>
        <v>45870</v>
      </c>
      <c r="H2543" s="26" t="s">
        <v>475</v>
      </c>
      <c r="I2543" s="66" t="s">
        <v>765</v>
      </c>
      <c r="J2543" s="69"/>
      <c r="K2543" s="69"/>
      <c r="L2543" s="69" t="s">
        <v>666</v>
      </c>
      <c r="M2543" s="69" t="s">
        <v>28</v>
      </c>
      <c r="N2543" s="71">
        <v>0</v>
      </c>
      <c r="O2543" s="74">
        <v>18125.240000000002</v>
      </c>
      <c r="P2543" s="175">
        <f t="shared" si="44"/>
        <v>192650.9300000004</v>
      </c>
    </row>
    <row r="2544" spans="1:16" ht="14.25" hidden="1" customHeight="1" outlineLevel="1">
      <c r="A2544" s="64" t="s">
        <v>122</v>
      </c>
      <c r="B2544" s="163" t="s">
        <v>1342</v>
      </c>
      <c r="C2544" s="174" t="s">
        <v>647</v>
      </c>
      <c r="D2544" s="68">
        <v>45898</v>
      </c>
      <c r="E2544" s="66">
        <f t="shared" si="41"/>
        <v>8</v>
      </c>
      <c r="F2544" s="66">
        <f t="shared" si="42"/>
        <v>2025</v>
      </c>
      <c r="G2544" s="67">
        <f t="shared" si="43"/>
        <v>45870</v>
      </c>
      <c r="H2544" s="26" t="s">
        <v>165</v>
      </c>
      <c r="I2544" s="66" t="s">
        <v>139</v>
      </c>
      <c r="J2544" s="69"/>
      <c r="K2544" s="69"/>
      <c r="L2544" s="69" t="s">
        <v>664</v>
      </c>
      <c r="M2544" s="69" t="s">
        <v>604</v>
      </c>
      <c r="N2544" s="71">
        <v>13.87</v>
      </c>
      <c r="O2544" s="74">
        <v>0</v>
      </c>
      <c r="P2544" s="175">
        <f t="shared" si="44"/>
        <v>192664.8000000004</v>
      </c>
    </row>
    <row r="2545" spans="1:16" ht="14.25" hidden="1" customHeight="1" outlineLevel="1">
      <c r="A2545" s="64" t="s">
        <v>122</v>
      </c>
      <c r="B2545" s="163" t="s">
        <v>1342</v>
      </c>
      <c r="C2545" s="174" t="s">
        <v>647</v>
      </c>
      <c r="D2545" s="68">
        <v>45898</v>
      </c>
      <c r="E2545" s="66">
        <f t="shared" si="41"/>
        <v>8</v>
      </c>
      <c r="F2545" s="66">
        <f t="shared" si="42"/>
        <v>2025</v>
      </c>
      <c r="G2545" s="67">
        <f t="shared" si="43"/>
        <v>45870</v>
      </c>
      <c r="H2545" s="26" t="s">
        <v>165</v>
      </c>
      <c r="I2545" s="66" t="s">
        <v>139</v>
      </c>
      <c r="J2545" s="69"/>
      <c r="K2545" s="69"/>
      <c r="L2545" s="69" t="s">
        <v>664</v>
      </c>
      <c r="M2545" s="69" t="s">
        <v>604</v>
      </c>
      <c r="N2545" s="71">
        <v>13.87</v>
      </c>
      <c r="O2545" s="74">
        <v>0</v>
      </c>
      <c r="P2545" s="175">
        <f t="shared" si="44"/>
        <v>192678.67000000039</v>
      </c>
    </row>
    <row r="2546" spans="1:16" ht="14.25" hidden="1" customHeight="1" outlineLevel="1">
      <c r="A2546" s="64" t="s">
        <v>122</v>
      </c>
      <c r="B2546" s="163" t="s">
        <v>1342</v>
      </c>
      <c r="C2546" s="174" t="s">
        <v>647</v>
      </c>
      <c r="D2546" s="68">
        <v>45898</v>
      </c>
      <c r="E2546" s="66">
        <f t="shared" si="41"/>
        <v>8</v>
      </c>
      <c r="F2546" s="66">
        <f t="shared" si="42"/>
        <v>2025</v>
      </c>
      <c r="G2546" s="67">
        <f t="shared" si="43"/>
        <v>45870</v>
      </c>
      <c r="H2546" s="26" t="s">
        <v>475</v>
      </c>
      <c r="I2546" s="66" t="s">
        <v>1558</v>
      </c>
      <c r="J2546" s="69"/>
      <c r="K2546" s="69"/>
      <c r="L2546" s="69" t="s">
        <v>666</v>
      </c>
      <c r="M2546" s="69" t="s">
        <v>28</v>
      </c>
      <c r="N2546" s="71">
        <v>0</v>
      </c>
      <c r="O2546" s="74">
        <v>340</v>
      </c>
      <c r="P2546" s="175">
        <f t="shared" si="44"/>
        <v>192338.67000000039</v>
      </c>
    </row>
    <row r="2547" spans="1:16" ht="14.25" hidden="1" customHeight="1" outlineLevel="1">
      <c r="A2547" s="64" t="s">
        <v>122</v>
      </c>
      <c r="B2547" s="163" t="s">
        <v>1342</v>
      </c>
      <c r="C2547" s="174" t="s">
        <v>647</v>
      </c>
      <c r="D2547" s="68">
        <v>45898</v>
      </c>
      <c r="E2547" s="66">
        <f t="shared" si="41"/>
        <v>8</v>
      </c>
      <c r="F2547" s="66">
        <f t="shared" si="42"/>
        <v>2025</v>
      </c>
      <c r="G2547" s="67">
        <f t="shared" si="43"/>
        <v>45870</v>
      </c>
      <c r="H2547" s="26" t="s">
        <v>475</v>
      </c>
      <c r="I2547" s="66" t="s">
        <v>1559</v>
      </c>
      <c r="J2547" s="69"/>
      <c r="K2547" s="69"/>
      <c r="L2547" s="69" t="s">
        <v>666</v>
      </c>
      <c r="M2547" s="69" t="s">
        <v>28</v>
      </c>
      <c r="N2547" s="71">
        <v>0</v>
      </c>
      <c r="O2547" s="74">
        <v>231.6</v>
      </c>
      <c r="P2547" s="175">
        <f t="shared" si="44"/>
        <v>192107.07000000039</v>
      </c>
    </row>
    <row r="2548" spans="1:16" ht="14.25" hidden="1" customHeight="1" outlineLevel="1">
      <c r="A2548" s="64" t="s">
        <v>122</v>
      </c>
      <c r="B2548" s="163" t="s">
        <v>1342</v>
      </c>
      <c r="C2548" s="174" t="s">
        <v>647</v>
      </c>
      <c r="D2548" s="68">
        <v>45898</v>
      </c>
      <c r="E2548" s="66">
        <f t="shared" si="41"/>
        <v>8</v>
      </c>
      <c r="F2548" s="66">
        <f t="shared" si="42"/>
        <v>2025</v>
      </c>
      <c r="G2548" s="67">
        <f t="shared" si="43"/>
        <v>45870</v>
      </c>
      <c r="H2548" s="26" t="s">
        <v>475</v>
      </c>
      <c r="I2548" s="66" t="s">
        <v>1560</v>
      </c>
      <c r="J2548" s="69"/>
      <c r="K2548" s="69"/>
      <c r="L2548" s="69" t="s">
        <v>666</v>
      </c>
      <c r="M2548" s="69" t="s">
        <v>28</v>
      </c>
      <c r="N2548" s="71">
        <v>0</v>
      </c>
      <c r="O2548" s="74">
        <v>44.85</v>
      </c>
      <c r="P2548" s="175">
        <f t="shared" si="44"/>
        <v>192062.22000000038</v>
      </c>
    </row>
    <row r="2549" spans="1:16" ht="14.25" hidden="1" customHeight="1" outlineLevel="1">
      <c r="A2549" s="64" t="s">
        <v>122</v>
      </c>
      <c r="B2549" s="163" t="s">
        <v>1342</v>
      </c>
      <c r="C2549" s="174" t="s">
        <v>647</v>
      </c>
      <c r="D2549" s="68">
        <v>45898</v>
      </c>
      <c r="E2549" s="66">
        <f t="shared" si="41"/>
        <v>8</v>
      </c>
      <c r="F2549" s="66">
        <f t="shared" si="42"/>
        <v>2025</v>
      </c>
      <c r="G2549" s="67">
        <f t="shared" si="43"/>
        <v>45870</v>
      </c>
      <c r="H2549" s="26" t="s">
        <v>475</v>
      </c>
      <c r="I2549" s="66" t="s">
        <v>1561</v>
      </c>
      <c r="J2549" s="69"/>
      <c r="K2549" s="69"/>
      <c r="L2549" s="69" t="s">
        <v>666</v>
      </c>
      <c r="M2549" s="69" t="s">
        <v>28</v>
      </c>
      <c r="N2549" s="71">
        <v>0</v>
      </c>
      <c r="O2549" s="74">
        <v>4733.2</v>
      </c>
      <c r="P2549" s="175">
        <f t="shared" si="44"/>
        <v>187329.02000000037</v>
      </c>
    </row>
    <row r="2550" spans="1:16" ht="14.25" hidden="1" customHeight="1" outlineLevel="1">
      <c r="A2550" s="64" t="s">
        <v>122</v>
      </c>
      <c r="B2550" s="163" t="s">
        <v>1342</v>
      </c>
      <c r="C2550" s="174" t="s">
        <v>647</v>
      </c>
      <c r="D2550" s="68">
        <v>45898</v>
      </c>
      <c r="E2550" s="66">
        <f t="shared" si="41"/>
        <v>8</v>
      </c>
      <c r="F2550" s="66">
        <f t="shared" si="42"/>
        <v>2025</v>
      </c>
      <c r="G2550" s="67">
        <f t="shared" si="43"/>
        <v>45870</v>
      </c>
      <c r="H2550" s="26" t="s">
        <v>102</v>
      </c>
      <c r="I2550" s="66" t="s">
        <v>129</v>
      </c>
      <c r="J2550" s="69"/>
      <c r="K2550" s="69"/>
      <c r="L2550" s="69" t="s">
        <v>666</v>
      </c>
      <c r="M2550" s="69" t="s">
        <v>28</v>
      </c>
      <c r="N2550" s="71">
        <v>0</v>
      </c>
      <c r="O2550" s="74">
        <v>9.8000000000000007</v>
      </c>
      <c r="P2550" s="175">
        <f t="shared" si="44"/>
        <v>187319.22000000038</v>
      </c>
    </row>
    <row r="2551" spans="1:16" ht="14.25" hidden="1" customHeight="1" outlineLevel="1">
      <c r="A2551" s="64" t="s">
        <v>122</v>
      </c>
      <c r="B2551" s="163" t="s">
        <v>1342</v>
      </c>
      <c r="C2551" s="174" t="s">
        <v>647</v>
      </c>
      <c r="D2551" s="68">
        <v>45898</v>
      </c>
      <c r="E2551" s="66">
        <f t="shared" si="41"/>
        <v>8</v>
      </c>
      <c r="F2551" s="66">
        <f t="shared" si="42"/>
        <v>2025</v>
      </c>
      <c r="G2551" s="67">
        <f t="shared" si="43"/>
        <v>45870</v>
      </c>
      <c r="H2551" s="26" t="s">
        <v>102</v>
      </c>
      <c r="I2551" s="66" t="s">
        <v>129</v>
      </c>
      <c r="J2551" s="69"/>
      <c r="K2551" s="69"/>
      <c r="L2551" s="69" t="s">
        <v>666</v>
      </c>
      <c r="M2551" s="69" t="s">
        <v>28</v>
      </c>
      <c r="N2551" s="71">
        <v>0</v>
      </c>
      <c r="O2551" s="74">
        <v>9.8000000000000007</v>
      </c>
      <c r="P2551" s="175">
        <f t="shared" si="44"/>
        <v>187309.42000000039</v>
      </c>
    </row>
    <row r="2552" spans="1:16" ht="14.25" hidden="1" customHeight="1" outlineLevel="1">
      <c r="A2552" s="64" t="s">
        <v>122</v>
      </c>
      <c r="B2552" s="163" t="s">
        <v>1342</v>
      </c>
      <c r="C2552" s="174" t="s">
        <v>647</v>
      </c>
      <c r="D2552" s="68">
        <v>45898</v>
      </c>
      <c r="E2552" s="66">
        <f t="shared" si="41"/>
        <v>8</v>
      </c>
      <c r="F2552" s="66">
        <f t="shared" si="42"/>
        <v>2025</v>
      </c>
      <c r="G2552" s="67">
        <f t="shared" si="43"/>
        <v>45870</v>
      </c>
      <c r="H2552" s="26" t="s">
        <v>43</v>
      </c>
      <c r="I2552" s="66" t="s">
        <v>255</v>
      </c>
      <c r="J2552" s="69"/>
      <c r="K2552" s="69"/>
      <c r="L2552" s="69" t="s">
        <v>666</v>
      </c>
      <c r="M2552" s="69" t="s">
        <v>28</v>
      </c>
      <c r="N2552" s="71">
        <v>0</v>
      </c>
      <c r="O2552" s="74">
        <v>1625.83</v>
      </c>
      <c r="P2552" s="175">
        <f t="shared" si="44"/>
        <v>185683.5900000004</v>
      </c>
    </row>
    <row r="2553" spans="1:16" ht="14.25" hidden="1" customHeight="1" outlineLevel="1">
      <c r="A2553" s="64" t="s">
        <v>122</v>
      </c>
      <c r="B2553" s="163" t="s">
        <v>1342</v>
      </c>
      <c r="C2553" s="174" t="s">
        <v>647</v>
      </c>
      <c r="D2553" s="68">
        <v>45898</v>
      </c>
      <c r="E2553" s="66">
        <f t="shared" si="41"/>
        <v>8</v>
      </c>
      <c r="F2553" s="66">
        <f t="shared" si="42"/>
        <v>2025</v>
      </c>
      <c r="G2553" s="67">
        <f t="shared" si="43"/>
        <v>45870</v>
      </c>
      <c r="H2553" s="26" t="s">
        <v>43</v>
      </c>
      <c r="I2553" s="66" t="s">
        <v>256</v>
      </c>
      <c r="J2553" s="69"/>
      <c r="K2553" s="69"/>
      <c r="L2553" s="69" t="s">
        <v>666</v>
      </c>
      <c r="M2553" s="69" t="s">
        <v>28</v>
      </c>
      <c r="N2553" s="71">
        <v>0</v>
      </c>
      <c r="O2553" s="74">
        <v>3226.62</v>
      </c>
      <c r="P2553" s="175">
        <f t="shared" si="44"/>
        <v>182456.97000000041</v>
      </c>
    </row>
    <row r="2554" spans="1:16" ht="14.25" hidden="1" customHeight="1" outlineLevel="1">
      <c r="A2554" s="64" t="s">
        <v>122</v>
      </c>
      <c r="B2554" s="163" t="s">
        <v>1342</v>
      </c>
      <c r="C2554" s="174" t="s">
        <v>647</v>
      </c>
      <c r="D2554" s="68">
        <v>45898</v>
      </c>
      <c r="E2554" s="66">
        <f t="shared" si="41"/>
        <v>8</v>
      </c>
      <c r="F2554" s="66">
        <f t="shared" si="42"/>
        <v>2025</v>
      </c>
      <c r="G2554" s="67">
        <f t="shared" si="43"/>
        <v>45870</v>
      </c>
      <c r="H2554" s="26" t="s">
        <v>43</v>
      </c>
      <c r="I2554" s="66" t="s">
        <v>257</v>
      </c>
      <c r="J2554" s="69"/>
      <c r="K2554" s="69"/>
      <c r="L2554" s="69" t="s">
        <v>666</v>
      </c>
      <c r="M2554" s="69" t="s">
        <v>28</v>
      </c>
      <c r="N2554" s="71">
        <v>0</v>
      </c>
      <c r="O2554" s="74">
        <v>1529.7</v>
      </c>
      <c r="P2554" s="175">
        <f t="shared" si="44"/>
        <v>180927.2700000004</v>
      </c>
    </row>
    <row r="2555" spans="1:16" ht="14.25" hidden="1" customHeight="1" outlineLevel="1">
      <c r="A2555" s="64" t="s">
        <v>122</v>
      </c>
      <c r="B2555" s="163" t="s">
        <v>1342</v>
      </c>
      <c r="C2555" s="174" t="s">
        <v>647</v>
      </c>
      <c r="D2555" s="68">
        <v>45898</v>
      </c>
      <c r="E2555" s="66">
        <f t="shared" si="41"/>
        <v>8</v>
      </c>
      <c r="F2555" s="66">
        <f t="shared" si="42"/>
        <v>2025</v>
      </c>
      <c r="G2555" s="67">
        <f t="shared" si="43"/>
        <v>45870</v>
      </c>
      <c r="H2555" s="26" t="s">
        <v>43</v>
      </c>
      <c r="I2555" s="66" t="s">
        <v>259</v>
      </c>
      <c r="J2555" s="69"/>
      <c r="K2555" s="69"/>
      <c r="L2555" s="69" t="s">
        <v>666</v>
      </c>
      <c r="M2555" s="69" t="s">
        <v>28</v>
      </c>
      <c r="N2555" s="71">
        <v>0</v>
      </c>
      <c r="O2555" s="74">
        <v>2712.11</v>
      </c>
      <c r="P2555" s="175">
        <f t="shared" si="44"/>
        <v>178215.16000000041</v>
      </c>
    </row>
    <row r="2556" spans="1:16" ht="14.25" hidden="1" customHeight="1" outlineLevel="1">
      <c r="A2556" s="64" t="s">
        <v>122</v>
      </c>
      <c r="B2556" s="163" t="s">
        <v>1342</v>
      </c>
      <c r="C2556" s="174" t="s">
        <v>647</v>
      </c>
      <c r="D2556" s="68">
        <v>45898</v>
      </c>
      <c r="E2556" s="66">
        <f t="shared" si="41"/>
        <v>8</v>
      </c>
      <c r="F2556" s="66">
        <f t="shared" si="42"/>
        <v>2025</v>
      </c>
      <c r="G2556" s="67">
        <f t="shared" si="43"/>
        <v>45870</v>
      </c>
      <c r="H2556" s="26" t="s">
        <v>43</v>
      </c>
      <c r="I2556" s="66" t="s">
        <v>260</v>
      </c>
      <c r="J2556" s="69"/>
      <c r="K2556" s="69"/>
      <c r="L2556" s="69" t="s">
        <v>666</v>
      </c>
      <c r="M2556" s="69" t="s">
        <v>28</v>
      </c>
      <c r="N2556" s="71">
        <v>0</v>
      </c>
      <c r="O2556" s="74">
        <v>3466.71</v>
      </c>
      <c r="P2556" s="175">
        <f t="shared" si="44"/>
        <v>174748.45000000042</v>
      </c>
    </row>
    <row r="2557" spans="1:16" ht="14.25" hidden="1" customHeight="1" outlineLevel="1">
      <c r="A2557" s="64" t="s">
        <v>122</v>
      </c>
      <c r="B2557" s="163" t="s">
        <v>1342</v>
      </c>
      <c r="C2557" s="174" t="s">
        <v>647</v>
      </c>
      <c r="D2557" s="68">
        <v>45898</v>
      </c>
      <c r="E2557" s="66">
        <f t="shared" si="41"/>
        <v>8</v>
      </c>
      <c r="F2557" s="66">
        <f t="shared" si="42"/>
        <v>2025</v>
      </c>
      <c r="G2557" s="67">
        <f t="shared" si="43"/>
        <v>45870</v>
      </c>
      <c r="H2557" s="26" t="s">
        <v>43</v>
      </c>
      <c r="I2557" s="66" t="s">
        <v>261</v>
      </c>
      <c r="J2557" s="69"/>
      <c r="K2557" s="69"/>
      <c r="L2557" s="69" t="s">
        <v>666</v>
      </c>
      <c r="M2557" s="69" t="s">
        <v>28</v>
      </c>
      <c r="N2557" s="71">
        <v>0</v>
      </c>
      <c r="O2557" s="74">
        <v>1831.25</v>
      </c>
      <c r="P2557" s="175">
        <f t="shared" si="44"/>
        <v>172917.20000000042</v>
      </c>
    </row>
    <row r="2558" spans="1:16" ht="14.25" hidden="1" customHeight="1" outlineLevel="1">
      <c r="A2558" s="64" t="s">
        <v>122</v>
      </c>
      <c r="B2558" s="163" t="s">
        <v>1342</v>
      </c>
      <c r="C2558" s="174" t="s">
        <v>647</v>
      </c>
      <c r="D2558" s="68">
        <v>45898</v>
      </c>
      <c r="E2558" s="66">
        <f t="shared" si="41"/>
        <v>8</v>
      </c>
      <c r="F2558" s="66">
        <f t="shared" si="42"/>
        <v>2025</v>
      </c>
      <c r="G2558" s="67">
        <f t="shared" si="43"/>
        <v>45870</v>
      </c>
      <c r="H2558" s="26" t="s">
        <v>43</v>
      </c>
      <c r="I2558" s="66" t="s">
        <v>262</v>
      </c>
      <c r="J2558" s="69"/>
      <c r="K2558" s="69"/>
      <c r="L2558" s="69" t="s">
        <v>666</v>
      </c>
      <c r="M2558" s="69" t="s">
        <v>28</v>
      </c>
      <c r="N2558" s="71">
        <v>0</v>
      </c>
      <c r="O2558" s="74">
        <v>3016.76</v>
      </c>
      <c r="P2558" s="175">
        <f t="shared" si="44"/>
        <v>169900.44000000041</v>
      </c>
    </row>
    <row r="2559" spans="1:16" ht="14.25" hidden="1" customHeight="1" outlineLevel="1">
      <c r="A2559" s="64" t="s">
        <v>122</v>
      </c>
      <c r="B2559" s="163" t="s">
        <v>1342</v>
      </c>
      <c r="C2559" s="174" t="s">
        <v>647</v>
      </c>
      <c r="D2559" s="68">
        <v>45898</v>
      </c>
      <c r="E2559" s="66">
        <f t="shared" si="41"/>
        <v>8</v>
      </c>
      <c r="F2559" s="66">
        <f t="shared" si="42"/>
        <v>2025</v>
      </c>
      <c r="G2559" s="67">
        <f t="shared" si="43"/>
        <v>45870</v>
      </c>
      <c r="H2559" s="26" t="s">
        <v>43</v>
      </c>
      <c r="I2559" s="66" t="s">
        <v>263</v>
      </c>
      <c r="J2559" s="69"/>
      <c r="K2559" s="69"/>
      <c r="L2559" s="69" t="s">
        <v>666</v>
      </c>
      <c r="M2559" s="69" t="s">
        <v>28</v>
      </c>
      <c r="N2559" s="71">
        <v>0</v>
      </c>
      <c r="O2559" s="74">
        <v>1638.03</v>
      </c>
      <c r="P2559" s="175">
        <f t="shared" si="44"/>
        <v>168262.41000000041</v>
      </c>
    </row>
    <row r="2560" spans="1:16" ht="14.25" hidden="1" customHeight="1" outlineLevel="1">
      <c r="A2560" s="64" t="s">
        <v>122</v>
      </c>
      <c r="B2560" s="163" t="s">
        <v>1342</v>
      </c>
      <c r="C2560" s="174" t="s">
        <v>647</v>
      </c>
      <c r="D2560" s="68">
        <v>45898</v>
      </c>
      <c r="E2560" s="66">
        <f t="shared" si="41"/>
        <v>8</v>
      </c>
      <c r="F2560" s="66">
        <f t="shared" si="42"/>
        <v>2025</v>
      </c>
      <c r="G2560" s="67">
        <f t="shared" si="43"/>
        <v>45870</v>
      </c>
      <c r="H2560" s="26" t="s">
        <v>43</v>
      </c>
      <c r="I2560" s="66" t="s">
        <v>264</v>
      </c>
      <c r="J2560" s="69"/>
      <c r="K2560" s="69"/>
      <c r="L2560" s="69" t="s">
        <v>666</v>
      </c>
      <c r="M2560" s="69" t="s">
        <v>28</v>
      </c>
      <c r="N2560" s="71">
        <v>0</v>
      </c>
      <c r="O2560" s="74">
        <v>1633.26</v>
      </c>
      <c r="P2560" s="175">
        <f t="shared" si="44"/>
        <v>166629.1500000004</v>
      </c>
    </row>
    <row r="2561" spans="1:16" ht="14.25" hidden="1" customHeight="1" outlineLevel="1">
      <c r="A2561" s="64" t="s">
        <v>122</v>
      </c>
      <c r="B2561" s="163" t="s">
        <v>1342</v>
      </c>
      <c r="C2561" s="174" t="s">
        <v>647</v>
      </c>
      <c r="D2561" s="68">
        <v>45898</v>
      </c>
      <c r="E2561" s="66">
        <f t="shared" si="41"/>
        <v>8</v>
      </c>
      <c r="F2561" s="66">
        <f t="shared" si="42"/>
        <v>2025</v>
      </c>
      <c r="G2561" s="67">
        <f t="shared" si="43"/>
        <v>45870</v>
      </c>
      <c r="H2561" s="26" t="s">
        <v>43</v>
      </c>
      <c r="I2561" s="66" t="s">
        <v>1562</v>
      </c>
      <c r="J2561" s="69"/>
      <c r="K2561" s="69"/>
      <c r="L2561" s="69" t="s">
        <v>666</v>
      </c>
      <c r="M2561" s="69" t="s">
        <v>28</v>
      </c>
      <c r="N2561" s="71">
        <v>0</v>
      </c>
      <c r="O2561" s="74">
        <v>1724.06</v>
      </c>
      <c r="P2561" s="175">
        <f t="shared" si="44"/>
        <v>164905.0900000004</v>
      </c>
    </row>
    <row r="2562" spans="1:16" ht="14.25" hidden="1" customHeight="1" outlineLevel="1">
      <c r="A2562" s="64" t="s">
        <v>122</v>
      </c>
      <c r="B2562" s="163" t="s">
        <v>1342</v>
      </c>
      <c r="C2562" s="174" t="s">
        <v>647</v>
      </c>
      <c r="D2562" s="68">
        <v>45898</v>
      </c>
      <c r="E2562" s="66">
        <f t="shared" si="41"/>
        <v>8</v>
      </c>
      <c r="F2562" s="66">
        <f t="shared" si="42"/>
        <v>2025</v>
      </c>
      <c r="G2562" s="67">
        <f t="shared" si="43"/>
        <v>45870</v>
      </c>
      <c r="H2562" s="26" t="s">
        <v>43</v>
      </c>
      <c r="I2562" s="66" t="s">
        <v>265</v>
      </c>
      <c r="J2562" s="69"/>
      <c r="K2562" s="69"/>
      <c r="L2562" s="69" t="s">
        <v>666</v>
      </c>
      <c r="M2562" s="69" t="s">
        <v>28</v>
      </c>
      <c r="N2562" s="71">
        <v>0</v>
      </c>
      <c r="O2562" s="74">
        <v>2411.52</v>
      </c>
      <c r="P2562" s="175">
        <f t="shared" si="44"/>
        <v>162493.57000000041</v>
      </c>
    </row>
    <row r="2563" spans="1:16" ht="14.25" hidden="1" customHeight="1" outlineLevel="1">
      <c r="A2563" s="64" t="s">
        <v>122</v>
      </c>
      <c r="B2563" s="163" t="s">
        <v>1342</v>
      </c>
      <c r="C2563" s="174" t="s">
        <v>647</v>
      </c>
      <c r="D2563" s="68">
        <v>45898</v>
      </c>
      <c r="E2563" s="66">
        <f t="shared" si="41"/>
        <v>8</v>
      </c>
      <c r="F2563" s="66">
        <f t="shared" si="42"/>
        <v>2025</v>
      </c>
      <c r="G2563" s="67">
        <f t="shared" si="43"/>
        <v>45870</v>
      </c>
      <c r="H2563" s="26" t="s">
        <v>43</v>
      </c>
      <c r="I2563" s="66" t="s">
        <v>266</v>
      </c>
      <c r="J2563" s="69"/>
      <c r="K2563" s="69"/>
      <c r="L2563" s="69" t="s">
        <v>666</v>
      </c>
      <c r="M2563" s="69" t="s">
        <v>28</v>
      </c>
      <c r="N2563" s="71">
        <v>0</v>
      </c>
      <c r="O2563" s="74">
        <v>3266.54</v>
      </c>
      <c r="P2563" s="175">
        <f t="shared" si="44"/>
        <v>159227.03000000041</v>
      </c>
    </row>
    <row r="2564" spans="1:16" ht="14.25" hidden="1" customHeight="1" outlineLevel="1">
      <c r="A2564" s="64" t="s">
        <v>122</v>
      </c>
      <c r="B2564" s="163" t="s">
        <v>1342</v>
      </c>
      <c r="C2564" s="174" t="s">
        <v>647</v>
      </c>
      <c r="D2564" s="68">
        <v>45898</v>
      </c>
      <c r="E2564" s="66">
        <f t="shared" si="41"/>
        <v>8</v>
      </c>
      <c r="F2564" s="66">
        <f t="shared" si="42"/>
        <v>2025</v>
      </c>
      <c r="G2564" s="67">
        <f t="shared" si="43"/>
        <v>45870</v>
      </c>
      <c r="H2564" s="26" t="s">
        <v>43</v>
      </c>
      <c r="I2564" s="66" t="s">
        <v>267</v>
      </c>
      <c r="J2564" s="69"/>
      <c r="K2564" s="69"/>
      <c r="L2564" s="69" t="s">
        <v>666</v>
      </c>
      <c r="M2564" s="69" t="s">
        <v>28</v>
      </c>
      <c r="N2564" s="71">
        <v>0</v>
      </c>
      <c r="O2564" s="74">
        <v>1616.18</v>
      </c>
      <c r="P2564" s="175">
        <f t="shared" si="44"/>
        <v>157610.85000000041</v>
      </c>
    </row>
    <row r="2565" spans="1:16" ht="14.25" hidden="1" customHeight="1" outlineLevel="1">
      <c r="A2565" s="64" t="s">
        <v>122</v>
      </c>
      <c r="B2565" s="163" t="s">
        <v>1342</v>
      </c>
      <c r="C2565" s="174" t="s">
        <v>647</v>
      </c>
      <c r="D2565" s="68">
        <v>45898</v>
      </c>
      <c r="E2565" s="66">
        <f t="shared" si="41"/>
        <v>8</v>
      </c>
      <c r="F2565" s="66">
        <f t="shared" si="42"/>
        <v>2025</v>
      </c>
      <c r="G2565" s="67">
        <f t="shared" si="43"/>
        <v>45870</v>
      </c>
      <c r="H2565" s="26" t="s">
        <v>43</v>
      </c>
      <c r="I2565" s="66" t="s">
        <v>1563</v>
      </c>
      <c r="J2565" s="69"/>
      <c r="K2565" s="69"/>
      <c r="L2565" s="69" t="s">
        <v>666</v>
      </c>
      <c r="M2565" s="69" t="s">
        <v>28</v>
      </c>
      <c r="N2565" s="71">
        <v>0</v>
      </c>
      <c r="O2565" s="74">
        <v>2172.0700000000002</v>
      </c>
      <c r="P2565" s="175">
        <f t="shared" si="44"/>
        <v>155438.78000000041</v>
      </c>
    </row>
    <row r="2566" spans="1:16" ht="14.25" hidden="1" customHeight="1" outlineLevel="1">
      <c r="A2566" s="64" t="s">
        <v>122</v>
      </c>
      <c r="B2566" s="163" t="s">
        <v>1342</v>
      </c>
      <c r="C2566" s="174" t="s">
        <v>647</v>
      </c>
      <c r="D2566" s="68">
        <v>45898</v>
      </c>
      <c r="E2566" s="66">
        <f t="shared" si="41"/>
        <v>8</v>
      </c>
      <c r="F2566" s="66">
        <f t="shared" si="42"/>
        <v>2025</v>
      </c>
      <c r="G2566" s="67">
        <f t="shared" si="43"/>
        <v>45870</v>
      </c>
      <c r="H2566" s="26" t="s">
        <v>43</v>
      </c>
      <c r="I2566" s="66" t="s">
        <v>268</v>
      </c>
      <c r="J2566" s="69"/>
      <c r="K2566" s="69"/>
      <c r="L2566" s="69" t="s">
        <v>666</v>
      </c>
      <c r="M2566" s="69" t="s">
        <v>28</v>
      </c>
      <c r="N2566" s="71">
        <v>0</v>
      </c>
      <c r="O2566" s="74">
        <v>1839.17</v>
      </c>
      <c r="P2566" s="175">
        <f t="shared" si="44"/>
        <v>153599.61000000039</v>
      </c>
    </row>
    <row r="2567" spans="1:16" ht="14.25" hidden="1" customHeight="1" outlineLevel="1">
      <c r="A2567" s="64" t="s">
        <v>122</v>
      </c>
      <c r="B2567" s="163" t="s">
        <v>1342</v>
      </c>
      <c r="C2567" s="174" t="s">
        <v>647</v>
      </c>
      <c r="D2567" s="68">
        <v>45898</v>
      </c>
      <c r="E2567" s="66">
        <f t="shared" si="41"/>
        <v>8</v>
      </c>
      <c r="F2567" s="66">
        <f t="shared" si="42"/>
        <v>2025</v>
      </c>
      <c r="G2567" s="67">
        <f t="shared" si="43"/>
        <v>45870</v>
      </c>
      <c r="H2567" s="26" t="s">
        <v>43</v>
      </c>
      <c r="I2567" s="66" t="s">
        <v>269</v>
      </c>
      <c r="J2567" s="69"/>
      <c r="K2567" s="69"/>
      <c r="L2567" s="69" t="s">
        <v>666</v>
      </c>
      <c r="M2567" s="69" t="s">
        <v>28</v>
      </c>
      <c r="N2567" s="71">
        <v>0</v>
      </c>
      <c r="O2567" s="74">
        <v>3618.76</v>
      </c>
      <c r="P2567" s="175">
        <f t="shared" si="44"/>
        <v>149980.85000000038</v>
      </c>
    </row>
    <row r="2568" spans="1:16" ht="14.25" hidden="1" customHeight="1" outlineLevel="1">
      <c r="A2568" s="64" t="s">
        <v>122</v>
      </c>
      <c r="B2568" s="163" t="s">
        <v>1342</v>
      </c>
      <c r="C2568" s="174" t="s">
        <v>647</v>
      </c>
      <c r="D2568" s="68">
        <v>45898</v>
      </c>
      <c r="E2568" s="66">
        <f t="shared" si="41"/>
        <v>8</v>
      </c>
      <c r="F2568" s="66">
        <f t="shared" si="42"/>
        <v>2025</v>
      </c>
      <c r="G2568" s="67">
        <f t="shared" si="43"/>
        <v>45870</v>
      </c>
      <c r="H2568" s="26" t="s">
        <v>43</v>
      </c>
      <c r="I2568" s="66" t="s">
        <v>270</v>
      </c>
      <c r="J2568" s="69"/>
      <c r="K2568" s="69"/>
      <c r="L2568" s="69" t="s">
        <v>666</v>
      </c>
      <c r="M2568" s="69" t="s">
        <v>28</v>
      </c>
      <c r="N2568" s="71">
        <v>0</v>
      </c>
      <c r="O2568" s="74">
        <v>2095.59</v>
      </c>
      <c r="P2568" s="175">
        <f t="shared" si="44"/>
        <v>147885.26000000039</v>
      </c>
    </row>
    <row r="2569" spans="1:16" ht="14.25" hidden="1" customHeight="1" outlineLevel="1">
      <c r="A2569" s="64" t="s">
        <v>122</v>
      </c>
      <c r="B2569" s="163" t="s">
        <v>1342</v>
      </c>
      <c r="C2569" s="174" t="s">
        <v>647</v>
      </c>
      <c r="D2569" s="68">
        <v>45898</v>
      </c>
      <c r="E2569" s="66">
        <f t="shared" si="41"/>
        <v>8</v>
      </c>
      <c r="F2569" s="66">
        <f t="shared" si="42"/>
        <v>2025</v>
      </c>
      <c r="G2569" s="67">
        <f t="shared" si="43"/>
        <v>45870</v>
      </c>
      <c r="H2569" s="26" t="s">
        <v>43</v>
      </c>
      <c r="I2569" s="66" t="s">
        <v>135</v>
      </c>
      <c r="J2569" s="69"/>
      <c r="K2569" s="69"/>
      <c r="L2569" s="69" t="s">
        <v>666</v>
      </c>
      <c r="M2569" s="69" t="s">
        <v>28</v>
      </c>
      <c r="N2569" s="71">
        <v>0</v>
      </c>
      <c r="O2569" s="74">
        <v>2887.51</v>
      </c>
      <c r="P2569" s="175">
        <f t="shared" si="44"/>
        <v>144997.75000000038</v>
      </c>
    </row>
    <row r="2570" spans="1:16" ht="14.25" hidden="1" customHeight="1" outlineLevel="1">
      <c r="A2570" s="64" t="s">
        <v>122</v>
      </c>
      <c r="B2570" s="163" t="s">
        <v>1342</v>
      </c>
      <c r="C2570" s="174" t="s">
        <v>647</v>
      </c>
      <c r="D2570" s="68">
        <v>45898</v>
      </c>
      <c r="E2570" s="66">
        <f t="shared" si="41"/>
        <v>8</v>
      </c>
      <c r="F2570" s="66">
        <f t="shared" si="42"/>
        <v>2025</v>
      </c>
      <c r="G2570" s="67">
        <f t="shared" si="43"/>
        <v>45870</v>
      </c>
      <c r="H2570" s="26" t="s">
        <v>43</v>
      </c>
      <c r="I2570" s="66" t="s">
        <v>135</v>
      </c>
      <c r="J2570" s="69"/>
      <c r="K2570" s="69"/>
      <c r="L2570" s="69" t="s">
        <v>666</v>
      </c>
      <c r="M2570" s="69" t="s">
        <v>28</v>
      </c>
      <c r="N2570" s="71">
        <v>0</v>
      </c>
      <c r="O2570" s="74">
        <v>3607.11</v>
      </c>
      <c r="P2570" s="175">
        <f t="shared" si="44"/>
        <v>141390.64000000039</v>
      </c>
    </row>
    <row r="2571" spans="1:16" ht="14.25" hidden="1" customHeight="1" outlineLevel="1">
      <c r="A2571" s="64" t="s">
        <v>122</v>
      </c>
      <c r="B2571" s="163" t="s">
        <v>1342</v>
      </c>
      <c r="C2571" s="174" t="s">
        <v>647</v>
      </c>
      <c r="D2571" s="68">
        <v>45898</v>
      </c>
      <c r="E2571" s="66">
        <f t="shared" si="41"/>
        <v>8</v>
      </c>
      <c r="F2571" s="66">
        <f t="shared" si="42"/>
        <v>2025</v>
      </c>
      <c r="G2571" s="67">
        <f t="shared" si="43"/>
        <v>45870</v>
      </c>
      <c r="H2571" s="26" t="s">
        <v>43</v>
      </c>
      <c r="I2571" s="66" t="s">
        <v>135</v>
      </c>
      <c r="J2571" s="69"/>
      <c r="K2571" s="69"/>
      <c r="L2571" s="69" t="s">
        <v>666</v>
      </c>
      <c r="M2571" s="69" t="s">
        <v>28</v>
      </c>
      <c r="N2571" s="71">
        <v>0</v>
      </c>
      <c r="O2571" s="74">
        <v>1320</v>
      </c>
      <c r="P2571" s="175">
        <f t="shared" si="44"/>
        <v>140070.64000000039</v>
      </c>
    </row>
    <row r="2572" spans="1:16" ht="14.25" hidden="1" customHeight="1" outlineLevel="1">
      <c r="A2572" s="64" t="s">
        <v>122</v>
      </c>
      <c r="B2572" s="163" t="s">
        <v>1342</v>
      </c>
      <c r="C2572" s="174" t="s">
        <v>647</v>
      </c>
      <c r="D2572" s="68">
        <v>45898</v>
      </c>
      <c r="E2572" s="66">
        <f t="shared" si="41"/>
        <v>8</v>
      </c>
      <c r="F2572" s="66">
        <f t="shared" si="42"/>
        <v>2025</v>
      </c>
      <c r="G2572" s="67">
        <f t="shared" si="43"/>
        <v>45870</v>
      </c>
      <c r="H2572" s="26" t="s">
        <v>43</v>
      </c>
      <c r="I2572" s="66" t="s">
        <v>1564</v>
      </c>
      <c r="J2572" s="69"/>
      <c r="K2572" s="69"/>
      <c r="L2572" s="69" t="s">
        <v>666</v>
      </c>
      <c r="M2572" s="69" t="s">
        <v>28</v>
      </c>
      <c r="N2572" s="71">
        <v>0</v>
      </c>
      <c r="O2572" s="74">
        <v>1633.54</v>
      </c>
      <c r="P2572" s="175">
        <f t="shared" si="44"/>
        <v>138437.10000000038</v>
      </c>
    </row>
    <row r="2573" spans="1:16" ht="14.25" hidden="1" customHeight="1" outlineLevel="1">
      <c r="A2573" s="64" t="s">
        <v>122</v>
      </c>
      <c r="B2573" s="163" t="s">
        <v>1342</v>
      </c>
      <c r="C2573" s="174" t="s">
        <v>647</v>
      </c>
      <c r="D2573" s="68">
        <v>45898</v>
      </c>
      <c r="E2573" s="66">
        <f t="shared" ref="E2573:E2827" si="45">MONTH(D2573)</f>
        <v>8</v>
      </c>
      <c r="F2573" s="66">
        <f t="shared" ref="F2573:F2827" si="46">YEAR(D2573)</f>
        <v>2025</v>
      </c>
      <c r="G2573" s="67">
        <f t="shared" ref="G2573:G2827" si="47">(E2573&amp;"/"&amp;F2573)*1</f>
        <v>45870</v>
      </c>
      <c r="H2573" s="26" t="s">
        <v>43</v>
      </c>
      <c r="I2573" s="66" t="s">
        <v>1565</v>
      </c>
      <c r="J2573" s="69"/>
      <c r="K2573" s="69"/>
      <c r="L2573" s="69" t="s">
        <v>666</v>
      </c>
      <c r="M2573" s="69" t="s">
        <v>28</v>
      </c>
      <c r="N2573" s="71">
        <v>0</v>
      </c>
      <c r="O2573" s="74">
        <v>592.09</v>
      </c>
      <c r="P2573" s="175">
        <f t="shared" si="44"/>
        <v>137845.01000000039</v>
      </c>
    </row>
    <row r="2574" spans="1:16" ht="14.25" hidden="1" customHeight="1" outlineLevel="1">
      <c r="A2574" s="64" t="s">
        <v>122</v>
      </c>
      <c r="B2574" s="163" t="s">
        <v>1342</v>
      </c>
      <c r="C2574" s="174" t="s">
        <v>648</v>
      </c>
      <c r="D2574" s="68">
        <v>45659</v>
      </c>
      <c r="E2574" s="66">
        <f t="shared" si="45"/>
        <v>1</v>
      </c>
      <c r="F2574" s="66">
        <f t="shared" si="46"/>
        <v>2025</v>
      </c>
      <c r="G2574" s="67">
        <f t="shared" si="47"/>
        <v>45658</v>
      </c>
      <c r="H2574" s="26" t="s">
        <v>663</v>
      </c>
      <c r="I2574" s="66" t="s">
        <v>27</v>
      </c>
      <c r="J2574" s="69" t="s">
        <v>27</v>
      </c>
      <c r="K2574" s="69" t="s">
        <v>27</v>
      </c>
      <c r="L2574" s="69" t="s">
        <v>664</v>
      </c>
      <c r="M2574" s="69" t="s">
        <v>604</v>
      </c>
      <c r="N2574" s="71" t="s">
        <v>27</v>
      </c>
      <c r="O2574" s="74" t="s">
        <v>27</v>
      </c>
      <c r="P2574" s="175">
        <v>99787.46</v>
      </c>
    </row>
    <row r="2575" spans="1:16" ht="14.25" hidden="1" customHeight="1" outlineLevel="1">
      <c r="A2575" s="64" t="s">
        <v>122</v>
      </c>
      <c r="B2575" s="163" t="s">
        <v>1342</v>
      </c>
      <c r="C2575" s="174" t="s">
        <v>648</v>
      </c>
      <c r="D2575" s="68">
        <v>45659</v>
      </c>
      <c r="E2575" s="66">
        <f t="shared" si="45"/>
        <v>1</v>
      </c>
      <c r="F2575" s="66">
        <f t="shared" si="46"/>
        <v>2025</v>
      </c>
      <c r="G2575" s="67">
        <f t="shared" si="47"/>
        <v>45658</v>
      </c>
      <c r="H2575" s="26" t="s">
        <v>25</v>
      </c>
      <c r="I2575" s="66" t="s">
        <v>579</v>
      </c>
      <c r="J2575" s="69"/>
      <c r="K2575" s="69"/>
      <c r="L2575" s="69" t="s">
        <v>666</v>
      </c>
      <c r="M2575" s="69" t="s">
        <v>604</v>
      </c>
      <c r="N2575" s="71">
        <v>383.04</v>
      </c>
      <c r="O2575" s="74">
        <v>0</v>
      </c>
      <c r="P2575" s="175">
        <f t="shared" ref="P2575:P2700" si="48">P2574+N2575-O2575</f>
        <v>100170.5</v>
      </c>
    </row>
    <row r="2576" spans="1:16" ht="14.25" hidden="1" customHeight="1" outlineLevel="1">
      <c r="A2576" s="64" t="s">
        <v>122</v>
      </c>
      <c r="B2576" s="163" t="s">
        <v>1342</v>
      </c>
      <c r="C2576" s="174" t="s">
        <v>648</v>
      </c>
      <c r="D2576" s="68">
        <v>45659</v>
      </c>
      <c r="E2576" s="66">
        <f t="shared" si="45"/>
        <v>1</v>
      </c>
      <c r="F2576" s="66">
        <f t="shared" si="46"/>
        <v>2025</v>
      </c>
      <c r="G2576" s="67">
        <f t="shared" si="47"/>
        <v>45658</v>
      </c>
      <c r="H2576" s="26" t="s">
        <v>1311</v>
      </c>
      <c r="I2576" s="66" t="s">
        <v>580</v>
      </c>
      <c r="J2576" s="69"/>
      <c r="K2576" s="69"/>
      <c r="L2576" s="69" t="s">
        <v>666</v>
      </c>
      <c r="M2576" s="69" t="s">
        <v>28</v>
      </c>
      <c r="N2576" s="71">
        <v>0</v>
      </c>
      <c r="O2576" s="74">
        <v>86.18</v>
      </c>
      <c r="P2576" s="175">
        <f t="shared" si="48"/>
        <v>100084.32</v>
      </c>
    </row>
    <row r="2577" spans="1:16" ht="14.25" hidden="1" customHeight="1" outlineLevel="1">
      <c r="A2577" s="64" t="s">
        <v>122</v>
      </c>
      <c r="B2577" s="163" t="s">
        <v>1342</v>
      </c>
      <c r="C2577" s="174" t="s">
        <v>648</v>
      </c>
      <c r="D2577" s="68">
        <v>45663</v>
      </c>
      <c r="E2577" s="66">
        <f t="shared" si="45"/>
        <v>1</v>
      </c>
      <c r="F2577" s="66">
        <f t="shared" si="46"/>
        <v>2025</v>
      </c>
      <c r="G2577" s="67">
        <f t="shared" si="47"/>
        <v>45658</v>
      </c>
      <c r="H2577" s="26" t="s">
        <v>102</v>
      </c>
      <c r="I2577" s="66" t="s">
        <v>1566</v>
      </c>
      <c r="J2577" s="69"/>
      <c r="K2577" s="69"/>
      <c r="L2577" s="69" t="s">
        <v>666</v>
      </c>
      <c r="M2577" s="69" t="s">
        <v>28</v>
      </c>
      <c r="N2577" s="71">
        <v>0</v>
      </c>
      <c r="O2577" s="74">
        <v>74.8</v>
      </c>
      <c r="P2577" s="175">
        <f t="shared" si="48"/>
        <v>100009.52</v>
      </c>
    </row>
    <row r="2578" spans="1:16" ht="14.25" hidden="1" customHeight="1" outlineLevel="1">
      <c r="A2578" s="64" t="s">
        <v>122</v>
      </c>
      <c r="B2578" s="163" t="s">
        <v>1342</v>
      </c>
      <c r="C2578" s="174" t="s">
        <v>648</v>
      </c>
      <c r="D2578" s="68">
        <v>45680</v>
      </c>
      <c r="E2578" s="66">
        <f t="shared" si="45"/>
        <v>1</v>
      </c>
      <c r="F2578" s="66">
        <f t="shared" si="46"/>
        <v>2025</v>
      </c>
      <c r="G2578" s="67">
        <f t="shared" si="47"/>
        <v>45658</v>
      </c>
      <c r="H2578" s="26" t="s">
        <v>25</v>
      </c>
      <c r="I2578" s="66" t="s">
        <v>579</v>
      </c>
      <c r="J2578" s="69"/>
      <c r="K2578" s="69"/>
      <c r="L2578" s="69" t="s">
        <v>666</v>
      </c>
      <c r="M2578" s="69" t="s">
        <v>604</v>
      </c>
      <c r="N2578" s="71">
        <v>69.98</v>
      </c>
      <c r="O2578" s="74">
        <v>0</v>
      </c>
      <c r="P2578" s="175">
        <f t="shared" si="48"/>
        <v>100079.5</v>
      </c>
    </row>
    <row r="2579" spans="1:16" ht="14.25" hidden="1" customHeight="1" outlineLevel="1">
      <c r="A2579" s="64" t="s">
        <v>122</v>
      </c>
      <c r="B2579" s="163" t="s">
        <v>1342</v>
      </c>
      <c r="C2579" s="174" t="s">
        <v>648</v>
      </c>
      <c r="D2579" s="68">
        <v>45680</v>
      </c>
      <c r="E2579" s="66">
        <f t="shared" si="45"/>
        <v>1</v>
      </c>
      <c r="F2579" s="66">
        <f t="shared" si="46"/>
        <v>2025</v>
      </c>
      <c r="G2579" s="67">
        <f t="shared" si="47"/>
        <v>45658</v>
      </c>
      <c r="H2579" s="26" t="s">
        <v>1311</v>
      </c>
      <c r="I2579" s="66" t="s">
        <v>580</v>
      </c>
      <c r="J2579" s="69"/>
      <c r="K2579" s="69"/>
      <c r="L2579" s="69" t="s">
        <v>666</v>
      </c>
      <c r="M2579" s="69" t="s">
        <v>28</v>
      </c>
      <c r="N2579" s="71">
        <v>0</v>
      </c>
      <c r="O2579" s="74">
        <v>15.74</v>
      </c>
      <c r="P2579" s="175">
        <f t="shared" si="48"/>
        <v>100063.76</v>
      </c>
    </row>
    <row r="2580" spans="1:16" ht="14.25" hidden="1" customHeight="1" outlineLevel="1">
      <c r="A2580" s="64" t="s">
        <v>122</v>
      </c>
      <c r="B2580" s="163" t="s">
        <v>1342</v>
      </c>
      <c r="C2580" s="174" t="s">
        <v>648</v>
      </c>
      <c r="D2580" s="68">
        <v>45681</v>
      </c>
      <c r="E2580" s="66">
        <f t="shared" si="45"/>
        <v>1</v>
      </c>
      <c r="F2580" s="66">
        <f t="shared" si="46"/>
        <v>2025</v>
      </c>
      <c r="G2580" s="67">
        <f t="shared" si="47"/>
        <v>45658</v>
      </c>
      <c r="H2580" s="26" t="s">
        <v>25</v>
      </c>
      <c r="I2580" s="66" t="s">
        <v>579</v>
      </c>
      <c r="J2580" s="69"/>
      <c r="K2580" s="69"/>
      <c r="L2580" s="69" t="s">
        <v>666</v>
      </c>
      <c r="M2580" s="69" t="s">
        <v>604</v>
      </c>
      <c r="N2580" s="71">
        <v>77.77</v>
      </c>
      <c r="O2580" s="74">
        <v>0</v>
      </c>
      <c r="P2580" s="175">
        <f t="shared" si="48"/>
        <v>100141.53</v>
      </c>
    </row>
    <row r="2581" spans="1:16" ht="14.25" hidden="1" customHeight="1" outlineLevel="1">
      <c r="A2581" s="64" t="s">
        <v>122</v>
      </c>
      <c r="B2581" s="163" t="s">
        <v>1342</v>
      </c>
      <c r="C2581" s="174" t="s">
        <v>648</v>
      </c>
      <c r="D2581" s="68">
        <v>45681</v>
      </c>
      <c r="E2581" s="66">
        <f t="shared" si="45"/>
        <v>1</v>
      </c>
      <c r="F2581" s="66">
        <f t="shared" si="46"/>
        <v>2025</v>
      </c>
      <c r="G2581" s="67">
        <f t="shared" si="47"/>
        <v>45658</v>
      </c>
      <c r="H2581" s="26" t="s">
        <v>1311</v>
      </c>
      <c r="I2581" s="66" t="s">
        <v>580</v>
      </c>
      <c r="J2581" s="69"/>
      <c r="K2581" s="69"/>
      <c r="L2581" s="69" t="s">
        <v>666</v>
      </c>
      <c r="M2581" s="69" t="s">
        <v>28</v>
      </c>
      <c r="N2581" s="71">
        <v>0</v>
      </c>
      <c r="O2581" s="74">
        <v>17.489999999999998</v>
      </c>
      <c r="P2581" s="175">
        <f t="shared" si="48"/>
        <v>100124.04</v>
      </c>
    </row>
    <row r="2582" spans="1:16" ht="14.25" hidden="1" customHeight="1" outlineLevel="1">
      <c r="A2582" s="64" t="s">
        <v>122</v>
      </c>
      <c r="B2582" s="163" t="s">
        <v>1342</v>
      </c>
      <c r="C2582" s="174" t="s">
        <v>648</v>
      </c>
      <c r="D2582" s="68">
        <v>45684</v>
      </c>
      <c r="E2582" s="66">
        <f t="shared" si="45"/>
        <v>1</v>
      </c>
      <c r="F2582" s="66">
        <f t="shared" si="46"/>
        <v>2025</v>
      </c>
      <c r="G2582" s="67">
        <f t="shared" si="47"/>
        <v>45658</v>
      </c>
      <c r="H2582" s="26" t="s">
        <v>25</v>
      </c>
      <c r="I2582" s="66" t="s">
        <v>579</v>
      </c>
      <c r="J2582" s="69"/>
      <c r="K2582" s="69"/>
      <c r="L2582" s="69" t="s">
        <v>666</v>
      </c>
      <c r="M2582" s="69" t="s">
        <v>604</v>
      </c>
      <c r="N2582" s="71">
        <v>71.17</v>
      </c>
      <c r="O2582" s="74">
        <v>0</v>
      </c>
      <c r="P2582" s="175">
        <f t="shared" si="48"/>
        <v>100195.20999999999</v>
      </c>
    </row>
    <row r="2583" spans="1:16" ht="14.25" hidden="1" customHeight="1" outlineLevel="1">
      <c r="A2583" s="64" t="s">
        <v>122</v>
      </c>
      <c r="B2583" s="163" t="s">
        <v>1342</v>
      </c>
      <c r="C2583" s="174" t="s">
        <v>648</v>
      </c>
      <c r="D2583" s="68">
        <v>45684</v>
      </c>
      <c r="E2583" s="66">
        <f t="shared" si="45"/>
        <v>1</v>
      </c>
      <c r="F2583" s="66">
        <f t="shared" si="46"/>
        <v>2025</v>
      </c>
      <c r="G2583" s="67">
        <f t="shared" si="47"/>
        <v>45658</v>
      </c>
      <c r="H2583" s="26" t="s">
        <v>1311</v>
      </c>
      <c r="I2583" s="66" t="s">
        <v>580</v>
      </c>
      <c r="J2583" s="69"/>
      <c r="K2583" s="69"/>
      <c r="L2583" s="69" t="s">
        <v>666</v>
      </c>
      <c r="M2583" s="69" t="s">
        <v>28</v>
      </c>
      <c r="N2583" s="71">
        <v>0</v>
      </c>
      <c r="O2583" s="74">
        <v>16.010000000000002</v>
      </c>
      <c r="P2583" s="175">
        <f t="shared" si="48"/>
        <v>100179.2</v>
      </c>
    </row>
    <row r="2584" spans="1:16" ht="14.25" hidden="1" customHeight="1" outlineLevel="1">
      <c r="A2584" s="64" t="s">
        <v>122</v>
      </c>
      <c r="B2584" s="163" t="s">
        <v>1342</v>
      </c>
      <c r="C2584" s="174" t="s">
        <v>648</v>
      </c>
      <c r="D2584" s="68">
        <v>45691</v>
      </c>
      <c r="E2584" s="66">
        <f t="shared" si="45"/>
        <v>2</v>
      </c>
      <c r="F2584" s="66">
        <f t="shared" si="46"/>
        <v>2025</v>
      </c>
      <c r="G2584" s="67">
        <f t="shared" si="47"/>
        <v>45689</v>
      </c>
      <c r="H2584" s="26" t="s">
        <v>25</v>
      </c>
      <c r="I2584" s="66" t="s">
        <v>579</v>
      </c>
      <c r="J2584" s="69"/>
      <c r="K2584" s="69"/>
      <c r="L2584" s="69" t="s">
        <v>666</v>
      </c>
      <c r="M2584" s="69" t="s">
        <v>604</v>
      </c>
      <c r="N2584" s="71">
        <v>441.89</v>
      </c>
      <c r="O2584" s="74">
        <v>0</v>
      </c>
      <c r="P2584" s="175">
        <f t="shared" si="48"/>
        <v>100621.09</v>
      </c>
    </row>
    <row r="2585" spans="1:16" ht="14.25" hidden="1" customHeight="1" outlineLevel="1">
      <c r="A2585" s="64" t="s">
        <v>122</v>
      </c>
      <c r="B2585" s="163" t="s">
        <v>1342</v>
      </c>
      <c r="C2585" s="174" t="s">
        <v>648</v>
      </c>
      <c r="D2585" s="68">
        <v>45691</v>
      </c>
      <c r="E2585" s="66">
        <f t="shared" si="45"/>
        <v>2</v>
      </c>
      <c r="F2585" s="66">
        <f t="shared" si="46"/>
        <v>2025</v>
      </c>
      <c r="G2585" s="67">
        <f t="shared" si="47"/>
        <v>45689</v>
      </c>
      <c r="H2585" s="26" t="s">
        <v>161</v>
      </c>
      <c r="I2585" s="66" t="s">
        <v>1218</v>
      </c>
      <c r="J2585" s="69"/>
      <c r="K2585" s="69"/>
      <c r="L2585" s="69" t="s">
        <v>666</v>
      </c>
      <c r="M2585" s="69" t="s">
        <v>604</v>
      </c>
      <c r="N2585" s="71">
        <v>12157.93</v>
      </c>
      <c r="O2585" s="74">
        <v>0</v>
      </c>
      <c r="P2585" s="175">
        <f t="shared" si="48"/>
        <v>112779.01999999999</v>
      </c>
    </row>
    <row r="2586" spans="1:16" ht="14.25" hidden="1" customHeight="1" outlineLevel="1">
      <c r="A2586" s="64" t="s">
        <v>122</v>
      </c>
      <c r="B2586" s="163" t="s">
        <v>1342</v>
      </c>
      <c r="C2586" s="174" t="s">
        <v>648</v>
      </c>
      <c r="D2586" s="68">
        <v>45691</v>
      </c>
      <c r="E2586" s="66">
        <f t="shared" si="45"/>
        <v>2</v>
      </c>
      <c r="F2586" s="66">
        <f t="shared" si="46"/>
        <v>2025</v>
      </c>
      <c r="G2586" s="67">
        <f t="shared" si="47"/>
        <v>45689</v>
      </c>
      <c r="H2586" s="26" t="s">
        <v>1311</v>
      </c>
      <c r="I2586" s="66" t="s">
        <v>580</v>
      </c>
      <c r="J2586" s="69"/>
      <c r="K2586" s="69"/>
      <c r="L2586" s="69" t="s">
        <v>666</v>
      </c>
      <c r="M2586" s="69" t="s">
        <v>28</v>
      </c>
      <c r="N2586" s="71">
        <v>0</v>
      </c>
      <c r="O2586" s="74">
        <v>99.42</v>
      </c>
      <c r="P2586" s="175">
        <f t="shared" si="48"/>
        <v>112679.59999999999</v>
      </c>
    </row>
    <row r="2587" spans="1:16" ht="14.25" hidden="1" customHeight="1" outlineLevel="1">
      <c r="A2587" s="64" t="s">
        <v>122</v>
      </c>
      <c r="B2587" s="163" t="s">
        <v>1342</v>
      </c>
      <c r="C2587" s="174" t="s">
        <v>648</v>
      </c>
      <c r="D2587" s="68">
        <v>45706</v>
      </c>
      <c r="E2587" s="66">
        <f t="shared" si="45"/>
        <v>2</v>
      </c>
      <c r="F2587" s="66">
        <f t="shared" si="46"/>
        <v>2025</v>
      </c>
      <c r="G2587" s="67">
        <f t="shared" si="47"/>
        <v>45689</v>
      </c>
      <c r="H2587" s="26" t="s">
        <v>161</v>
      </c>
      <c r="I2587" s="66" t="s">
        <v>1218</v>
      </c>
      <c r="J2587" s="69"/>
      <c r="K2587" s="69"/>
      <c r="L2587" s="69" t="s">
        <v>666</v>
      </c>
      <c r="M2587" s="69" t="s">
        <v>604</v>
      </c>
      <c r="N2587" s="71">
        <v>12157.93</v>
      </c>
      <c r="O2587" s="74">
        <v>0</v>
      </c>
      <c r="P2587" s="175">
        <f t="shared" si="48"/>
        <v>124837.53</v>
      </c>
    </row>
    <row r="2588" spans="1:16" ht="14.25" hidden="1" customHeight="1" outlineLevel="1">
      <c r="A2588" s="64" t="s">
        <v>122</v>
      </c>
      <c r="B2588" s="163" t="s">
        <v>1342</v>
      </c>
      <c r="C2588" s="174" t="s">
        <v>648</v>
      </c>
      <c r="D2588" s="68">
        <v>45712</v>
      </c>
      <c r="E2588" s="66">
        <f t="shared" si="45"/>
        <v>2</v>
      </c>
      <c r="F2588" s="66">
        <f t="shared" si="46"/>
        <v>2025</v>
      </c>
      <c r="G2588" s="67">
        <f t="shared" si="47"/>
        <v>45689</v>
      </c>
      <c r="H2588" s="26" t="s">
        <v>25</v>
      </c>
      <c r="I2588" s="66" t="s">
        <v>579</v>
      </c>
      <c r="J2588" s="69"/>
      <c r="K2588" s="69"/>
      <c r="L2588" s="69" t="s">
        <v>666</v>
      </c>
      <c r="M2588" s="69" t="s">
        <v>604</v>
      </c>
      <c r="N2588" s="71">
        <v>73.319999999999993</v>
      </c>
      <c r="O2588" s="74">
        <v>0</v>
      </c>
      <c r="P2588" s="175">
        <f t="shared" si="48"/>
        <v>124910.85</v>
      </c>
    </row>
    <row r="2589" spans="1:16" ht="14.25" hidden="1" customHeight="1" outlineLevel="1">
      <c r="A2589" s="64" t="s">
        <v>122</v>
      </c>
      <c r="B2589" s="163" t="s">
        <v>1342</v>
      </c>
      <c r="C2589" s="174" t="s">
        <v>648</v>
      </c>
      <c r="D2589" s="68">
        <v>45712</v>
      </c>
      <c r="E2589" s="66">
        <f t="shared" si="45"/>
        <v>2</v>
      </c>
      <c r="F2589" s="66">
        <f t="shared" si="46"/>
        <v>2025</v>
      </c>
      <c r="G2589" s="67">
        <f t="shared" si="47"/>
        <v>45689</v>
      </c>
      <c r="H2589" s="26" t="s">
        <v>25</v>
      </c>
      <c r="I2589" s="66" t="s">
        <v>579</v>
      </c>
      <c r="J2589" s="69"/>
      <c r="K2589" s="69"/>
      <c r="L2589" s="69" t="s">
        <v>666</v>
      </c>
      <c r="M2589" s="69" t="s">
        <v>604</v>
      </c>
      <c r="N2589" s="71">
        <v>79.680000000000007</v>
      </c>
      <c r="O2589" s="74">
        <v>0</v>
      </c>
      <c r="P2589" s="175">
        <f t="shared" si="48"/>
        <v>124990.53</v>
      </c>
    </row>
    <row r="2590" spans="1:16" ht="14.25" hidden="1" customHeight="1" outlineLevel="1">
      <c r="A2590" s="64" t="s">
        <v>122</v>
      </c>
      <c r="B2590" s="163" t="s">
        <v>1342</v>
      </c>
      <c r="C2590" s="174" t="s">
        <v>648</v>
      </c>
      <c r="D2590" s="68">
        <v>45712</v>
      </c>
      <c r="E2590" s="66">
        <f t="shared" si="45"/>
        <v>2</v>
      </c>
      <c r="F2590" s="66">
        <f t="shared" si="46"/>
        <v>2025</v>
      </c>
      <c r="G2590" s="67">
        <f t="shared" si="47"/>
        <v>45689</v>
      </c>
      <c r="H2590" s="26" t="s">
        <v>1311</v>
      </c>
      <c r="I2590" s="66" t="s">
        <v>580</v>
      </c>
      <c r="J2590" s="69"/>
      <c r="K2590" s="69"/>
      <c r="L2590" s="69" t="s">
        <v>666</v>
      </c>
      <c r="M2590" s="69" t="s">
        <v>28</v>
      </c>
      <c r="N2590" s="71">
        <v>0</v>
      </c>
      <c r="O2590" s="74">
        <v>16.489999999999998</v>
      </c>
      <c r="P2590" s="175">
        <f t="shared" si="48"/>
        <v>124974.04</v>
      </c>
    </row>
    <row r="2591" spans="1:16" ht="14.25" hidden="1" customHeight="1" outlineLevel="1">
      <c r="A2591" s="64" t="s">
        <v>122</v>
      </c>
      <c r="B2591" s="163" t="s">
        <v>1342</v>
      </c>
      <c r="C2591" s="174" t="s">
        <v>648</v>
      </c>
      <c r="D2591" s="68">
        <v>45712</v>
      </c>
      <c r="E2591" s="66">
        <f t="shared" si="45"/>
        <v>2</v>
      </c>
      <c r="F2591" s="66">
        <f t="shared" si="46"/>
        <v>2025</v>
      </c>
      <c r="G2591" s="67">
        <f t="shared" si="47"/>
        <v>45689</v>
      </c>
      <c r="H2591" s="26" t="s">
        <v>1311</v>
      </c>
      <c r="I2591" s="66" t="s">
        <v>580</v>
      </c>
      <c r="J2591" s="69"/>
      <c r="K2591" s="69"/>
      <c r="L2591" s="69" t="s">
        <v>666</v>
      </c>
      <c r="M2591" s="69" t="s">
        <v>28</v>
      </c>
      <c r="N2591" s="71">
        <v>0</v>
      </c>
      <c r="O2591" s="74">
        <v>17.920000000000002</v>
      </c>
      <c r="P2591" s="175">
        <f t="shared" si="48"/>
        <v>124956.12</v>
      </c>
    </row>
    <row r="2592" spans="1:16" ht="14.25" hidden="1" customHeight="1" outlineLevel="1">
      <c r="A2592" s="64" t="s">
        <v>122</v>
      </c>
      <c r="B2592" s="163" t="s">
        <v>1342</v>
      </c>
      <c r="C2592" s="174" t="s">
        <v>648</v>
      </c>
      <c r="D2592" s="68">
        <v>45713</v>
      </c>
      <c r="E2592" s="66">
        <f t="shared" si="45"/>
        <v>2</v>
      </c>
      <c r="F2592" s="66">
        <f t="shared" si="46"/>
        <v>2025</v>
      </c>
      <c r="G2592" s="67">
        <f t="shared" si="47"/>
        <v>45689</v>
      </c>
      <c r="H2592" s="26" t="s">
        <v>25</v>
      </c>
      <c r="I2592" s="66" t="s">
        <v>579</v>
      </c>
      <c r="J2592" s="69"/>
      <c r="K2592" s="69"/>
      <c r="L2592" s="69" t="s">
        <v>666</v>
      </c>
      <c r="M2592" s="69" t="s">
        <v>604</v>
      </c>
      <c r="N2592" s="71">
        <v>73.290000000000006</v>
      </c>
      <c r="O2592" s="74">
        <v>0</v>
      </c>
      <c r="P2592" s="175">
        <f t="shared" si="48"/>
        <v>125029.40999999999</v>
      </c>
    </row>
    <row r="2593" spans="1:16" ht="14.25" hidden="1" customHeight="1" outlineLevel="1">
      <c r="A2593" s="64" t="s">
        <v>122</v>
      </c>
      <c r="B2593" s="163" t="s">
        <v>1342</v>
      </c>
      <c r="C2593" s="174" t="s">
        <v>648</v>
      </c>
      <c r="D2593" s="68">
        <v>45713</v>
      </c>
      <c r="E2593" s="66">
        <f t="shared" si="45"/>
        <v>2</v>
      </c>
      <c r="F2593" s="66">
        <f t="shared" si="46"/>
        <v>2025</v>
      </c>
      <c r="G2593" s="67">
        <f t="shared" si="47"/>
        <v>45689</v>
      </c>
      <c r="H2593" s="26" t="s">
        <v>1311</v>
      </c>
      <c r="I2593" s="66" t="s">
        <v>580</v>
      </c>
      <c r="J2593" s="69"/>
      <c r="K2593" s="69"/>
      <c r="L2593" s="69" t="s">
        <v>666</v>
      </c>
      <c r="M2593" s="69" t="s">
        <v>28</v>
      </c>
      <c r="N2593" s="71">
        <v>0</v>
      </c>
      <c r="O2593" s="74">
        <v>16.489999999999998</v>
      </c>
      <c r="P2593" s="175">
        <f t="shared" si="48"/>
        <v>125012.91999999998</v>
      </c>
    </row>
    <row r="2594" spans="1:16" ht="14.25" hidden="1" customHeight="1" outlineLevel="1">
      <c r="A2594" s="64" t="s">
        <v>122</v>
      </c>
      <c r="B2594" s="163" t="s">
        <v>1342</v>
      </c>
      <c r="C2594" s="174" t="s">
        <v>648</v>
      </c>
      <c r="D2594" s="68">
        <v>45715</v>
      </c>
      <c r="E2594" s="66">
        <f t="shared" si="45"/>
        <v>2</v>
      </c>
      <c r="F2594" s="66">
        <f t="shared" si="46"/>
        <v>2025</v>
      </c>
      <c r="G2594" s="67">
        <f t="shared" si="47"/>
        <v>45689</v>
      </c>
      <c r="H2594" s="26" t="s">
        <v>42</v>
      </c>
      <c r="I2594" s="66" t="s">
        <v>1567</v>
      </c>
      <c r="J2594" s="69"/>
      <c r="K2594" s="69"/>
      <c r="L2594" s="69" t="s">
        <v>666</v>
      </c>
      <c r="M2594" s="69" t="s">
        <v>28</v>
      </c>
      <c r="N2594" s="71">
        <v>0</v>
      </c>
      <c r="O2594" s="74">
        <v>9516.3700000000008</v>
      </c>
      <c r="P2594" s="175">
        <f t="shared" si="48"/>
        <v>115496.54999999999</v>
      </c>
    </row>
    <row r="2595" spans="1:16" ht="14.25" hidden="1" customHeight="1" outlineLevel="1">
      <c r="A2595" s="64" t="s">
        <v>122</v>
      </c>
      <c r="B2595" s="163" t="s">
        <v>1342</v>
      </c>
      <c r="C2595" s="174" t="s">
        <v>648</v>
      </c>
      <c r="D2595" s="68">
        <v>45715</v>
      </c>
      <c r="E2595" s="66">
        <f t="shared" si="45"/>
        <v>2</v>
      </c>
      <c r="F2595" s="66">
        <f t="shared" si="46"/>
        <v>2025</v>
      </c>
      <c r="G2595" s="67">
        <f t="shared" si="47"/>
        <v>45689</v>
      </c>
      <c r="H2595" s="26" t="s">
        <v>37</v>
      </c>
      <c r="I2595" s="66" t="s">
        <v>1568</v>
      </c>
      <c r="J2595" s="69"/>
      <c r="K2595" s="69"/>
      <c r="L2595" s="69" t="s">
        <v>666</v>
      </c>
      <c r="M2595" s="69" t="s">
        <v>28</v>
      </c>
      <c r="N2595" s="71">
        <v>0</v>
      </c>
      <c r="O2595" s="74">
        <v>5964.81</v>
      </c>
      <c r="P2595" s="175">
        <f t="shared" si="48"/>
        <v>109531.73999999999</v>
      </c>
    </row>
    <row r="2596" spans="1:16" ht="14.25" hidden="1" customHeight="1" outlineLevel="1">
      <c r="A2596" s="64" t="s">
        <v>122</v>
      </c>
      <c r="B2596" s="163" t="s">
        <v>1342</v>
      </c>
      <c r="C2596" s="174" t="s">
        <v>648</v>
      </c>
      <c r="D2596" s="68">
        <v>45716</v>
      </c>
      <c r="E2596" s="66">
        <f t="shared" si="45"/>
        <v>2</v>
      </c>
      <c r="F2596" s="66">
        <f t="shared" si="46"/>
        <v>2025</v>
      </c>
      <c r="G2596" s="67">
        <f t="shared" si="47"/>
        <v>45689</v>
      </c>
      <c r="H2596" s="26" t="s">
        <v>42</v>
      </c>
      <c r="I2596" s="66" t="s">
        <v>1569</v>
      </c>
      <c r="J2596" s="69"/>
      <c r="K2596" s="69"/>
      <c r="L2596" s="69" t="s">
        <v>664</v>
      </c>
      <c r="M2596" s="69" t="s">
        <v>604</v>
      </c>
      <c r="N2596" s="71">
        <v>129.4</v>
      </c>
      <c r="O2596" s="74">
        <v>0</v>
      </c>
      <c r="P2596" s="175">
        <f t="shared" si="48"/>
        <v>109661.13999999998</v>
      </c>
    </row>
    <row r="2597" spans="1:16" ht="14.25" hidden="1" customHeight="1" outlineLevel="1">
      <c r="A2597" s="64" t="s">
        <v>122</v>
      </c>
      <c r="B2597" s="163" t="s">
        <v>1342</v>
      </c>
      <c r="C2597" s="174" t="s">
        <v>648</v>
      </c>
      <c r="D2597" s="68">
        <v>45716</v>
      </c>
      <c r="E2597" s="66">
        <f t="shared" si="45"/>
        <v>2</v>
      </c>
      <c r="F2597" s="66">
        <f t="shared" si="46"/>
        <v>2025</v>
      </c>
      <c r="G2597" s="67">
        <f t="shared" si="47"/>
        <v>45689</v>
      </c>
      <c r="H2597" s="26" t="s">
        <v>42</v>
      </c>
      <c r="I2597" s="66" t="s">
        <v>1570</v>
      </c>
      <c r="J2597" s="69"/>
      <c r="K2597" s="69"/>
      <c r="L2597" s="69" t="s">
        <v>666</v>
      </c>
      <c r="M2597" s="69" t="s">
        <v>28</v>
      </c>
      <c r="N2597" s="71">
        <v>0</v>
      </c>
      <c r="O2597" s="74">
        <v>129.4</v>
      </c>
      <c r="P2597" s="175">
        <f t="shared" si="48"/>
        <v>109531.73999999999</v>
      </c>
    </row>
    <row r="2598" spans="1:16" ht="14.25" hidden="1" customHeight="1" outlineLevel="1">
      <c r="A2598" s="64" t="s">
        <v>122</v>
      </c>
      <c r="B2598" s="163" t="s">
        <v>1342</v>
      </c>
      <c r="C2598" s="174" t="s">
        <v>648</v>
      </c>
      <c r="D2598" s="68">
        <v>45716</v>
      </c>
      <c r="E2598" s="66">
        <f t="shared" si="45"/>
        <v>2</v>
      </c>
      <c r="F2598" s="66">
        <f t="shared" si="46"/>
        <v>2025</v>
      </c>
      <c r="G2598" s="67">
        <f t="shared" si="47"/>
        <v>45689</v>
      </c>
      <c r="H2598" s="26" t="s">
        <v>42</v>
      </c>
      <c r="I2598" s="66" t="s">
        <v>1571</v>
      </c>
      <c r="J2598" s="69"/>
      <c r="K2598" s="69"/>
      <c r="L2598" s="69" t="s">
        <v>666</v>
      </c>
      <c r="M2598" s="69" t="s">
        <v>28</v>
      </c>
      <c r="N2598" s="71">
        <v>0</v>
      </c>
      <c r="O2598" s="74">
        <v>5452.28</v>
      </c>
      <c r="P2598" s="175">
        <f t="shared" si="48"/>
        <v>104079.45999999999</v>
      </c>
    </row>
    <row r="2599" spans="1:16" ht="14.25" hidden="1" customHeight="1" outlineLevel="1">
      <c r="A2599" s="64" t="s">
        <v>122</v>
      </c>
      <c r="B2599" s="163" t="s">
        <v>1342</v>
      </c>
      <c r="C2599" s="174" t="s">
        <v>648</v>
      </c>
      <c r="D2599" s="68">
        <v>45716</v>
      </c>
      <c r="E2599" s="66">
        <f t="shared" si="45"/>
        <v>2</v>
      </c>
      <c r="F2599" s="66">
        <f t="shared" si="46"/>
        <v>2025</v>
      </c>
      <c r="G2599" s="67">
        <f t="shared" si="47"/>
        <v>45689</v>
      </c>
      <c r="H2599" s="26" t="s">
        <v>42</v>
      </c>
      <c r="I2599" s="66" t="s">
        <v>1572</v>
      </c>
      <c r="J2599" s="69"/>
      <c r="K2599" s="69"/>
      <c r="L2599" s="69" t="s">
        <v>666</v>
      </c>
      <c r="M2599" s="69" t="s">
        <v>28</v>
      </c>
      <c r="N2599" s="71">
        <v>0</v>
      </c>
      <c r="O2599" s="74">
        <v>403.5</v>
      </c>
      <c r="P2599" s="175">
        <f t="shared" si="48"/>
        <v>103675.95999999999</v>
      </c>
    </row>
    <row r="2600" spans="1:16" ht="14.25" hidden="1" customHeight="1" outlineLevel="1">
      <c r="A2600" s="64" t="s">
        <v>122</v>
      </c>
      <c r="B2600" s="163" t="s">
        <v>1342</v>
      </c>
      <c r="C2600" s="174" t="s">
        <v>648</v>
      </c>
      <c r="D2600" s="68">
        <v>45716</v>
      </c>
      <c r="E2600" s="66">
        <f t="shared" si="45"/>
        <v>2</v>
      </c>
      <c r="F2600" s="66">
        <f t="shared" si="46"/>
        <v>2025</v>
      </c>
      <c r="G2600" s="67">
        <f t="shared" si="47"/>
        <v>45689</v>
      </c>
      <c r="H2600" s="26" t="s">
        <v>42</v>
      </c>
      <c r="I2600" s="66" t="s">
        <v>1573</v>
      </c>
      <c r="J2600" s="69"/>
      <c r="K2600" s="69"/>
      <c r="L2600" s="69" t="s">
        <v>666</v>
      </c>
      <c r="M2600" s="69" t="s">
        <v>28</v>
      </c>
      <c r="N2600" s="71">
        <v>0</v>
      </c>
      <c r="O2600" s="74">
        <v>310.58</v>
      </c>
      <c r="P2600" s="175">
        <f t="shared" si="48"/>
        <v>103365.37999999999</v>
      </c>
    </row>
    <row r="2601" spans="1:16" ht="14.25" hidden="1" customHeight="1" outlineLevel="1">
      <c r="A2601" s="64" t="s">
        <v>122</v>
      </c>
      <c r="B2601" s="163" t="s">
        <v>1342</v>
      </c>
      <c r="C2601" s="174" t="s">
        <v>648</v>
      </c>
      <c r="D2601" s="68">
        <v>45716</v>
      </c>
      <c r="E2601" s="66">
        <f t="shared" si="45"/>
        <v>2</v>
      </c>
      <c r="F2601" s="66">
        <f t="shared" si="46"/>
        <v>2025</v>
      </c>
      <c r="G2601" s="67">
        <f t="shared" si="47"/>
        <v>45689</v>
      </c>
      <c r="H2601" s="26" t="s">
        <v>42</v>
      </c>
      <c r="I2601" s="66" t="s">
        <v>1574</v>
      </c>
      <c r="J2601" s="69"/>
      <c r="K2601" s="69"/>
      <c r="L2601" s="69" t="s">
        <v>666</v>
      </c>
      <c r="M2601" s="69" t="s">
        <v>28</v>
      </c>
      <c r="N2601" s="71">
        <v>0</v>
      </c>
      <c r="O2601" s="74">
        <v>699.96</v>
      </c>
      <c r="P2601" s="175">
        <f t="shared" si="48"/>
        <v>102665.41999999998</v>
      </c>
    </row>
    <row r="2602" spans="1:16" ht="14.25" hidden="1" customHeight="1" outlineLevel="1">
      <c r="A2602" s="64" t="s">
        <v>122</v>
      </c>
      <c r="B2602" s="163" t="s">
        <v>1342</v>
      </c>
      <c r="C2602" s="174" t="s">
        <v>648</v>
      </c>
      <c r="D2602" s="68">
        <v>45716</v>
      </c>
      <c r="E2602" s="66">
        <f t="shared" si="45"/>
        <v>2</v>
      </c>
      <c r="F2602" s="66">
        <f t="shared" si="46"/>
        <v>2025</v>
      </c>
      <c r="G2602" s="67">
        <f t="shared" si="47"/>
        <v>45689</v>
      </c>
      <c r="H2602" s="26" t="s">
        <v>42</v>
      </c>
      <c r="I2602" s="66" t="s">
        <v>1575</v>
      </c>
      <c r="J2602" s="69"/>
      <c r="K2602" s="69"/>
      <c r="L2602" s="69" t="s">
        <v>666</v>
      </c>
      <c r="M2602" s="69" t="s">
        <v>28</v>
      </c>
      <c r="N2602" s="71">
        <v>0</v>
      </c>
      <c r="O2602" s="74">
        <v>760.42</v>
      </c>
      <c r="P2602" s="175">
        <f t="shared" si="48"/>
        <v>101904.99999999999</v>
      </c>
    </row>
    <row r="2603" spans="1:16" ht="14.25" hidden="1" customHeight="1" outlineLevel="1">
      <c r="A2603" s="64" t="s">
        <v>122</v>
      </c>
      <c r="B2603" s="163" t="s">
        <v>1342</v>
      </c>
      <c r="C2603" s="174" t="s">
        <v>648</v>
      </c>
      <c r="D2603" s="68">
        <v>45716</v>
      </c>
      <c r="E2603" s="66">
        <f t="shared" si="45"/>
        <v>2</v>
      </c>
      <c r="F2603" s="66">
        <f t="shared" si="46"/>
        <v>2025</v>
      </c>
      <c r="G2603" s="67">
        <f t="shared" si="47"/>
        <v>45689</v>
      </c>
      <c r="H2603" s="26" t="s">
        <v>37</v>
      </c>
      <c r="I2603" s="66" t="s">
        <v>1576</v>
      </c>
      <c r="J2603" s="69"/>
      <c r="K2603" s="69"/>
      <c r="L2603" s="69" t="s">
        <v>666</v>
      </c>
      <c r="M2603" s="69" t="s">
        <v>28</v>
      </c>
      <c r="N2603" s="71">
        <v>0</v>
      </c>
      <c r="O2603" s="74">
        <v>62.73</v>
      </c>
      <c r="P2603" s="175">
        <f t="shared" si="48"/>
        <v>101842.26999999999</v>
      </c>
    </row>
    <row r="2604" spans="1:16" ht="14.25" hidden="1" customHeight="1" outlineLevel="1">
      <c r="A2604" s="64" t="s">
        <v>122</v>
      </c>
      <c r="B2604" s="163" t="s">
        <v>1342</v>
      </c>
      <c r="C2604" s="174" t="s">
        <v>648</v>
      </c>
      <c r="D2604" s="68">
        <v>45716</v>
      </c>
      <c r="E2604" s="66">
        <f t="shared" si="45"/>
        <v>2</v>
      </c>
      <c r="F2604" s="66">
        <f t="shared" si="46"/>
        <v>2025</v>
      </c>
      <c r="G2604" s="67">
        <f t="shared" si="47"/>
        <v>45689</v>
      </c>
      <c r="H2604" s="26" t="s">
        <v>37</v>
      </c>
      <c r="I2604" s="66" t="s">
        <v>1576</v>
      </c>
      <c r="J2604" s="69"/>
      <c r="K2604" s="69"/>
      <c r="L2604" s="69" t="s">
        <v>666</v>
      </c>
      <c r="M2604" s="69" t="s">
        <v>28</v>
      </c>
      <c r="N2604" s="71">
        <v>0</v>
      </c>
      <c r="O2604" s="74">
        <v>13.53</v>
      </c>
      <c r="P2604" s="175">
        <f t="shared" si="48"/>
        <v>101828.73999999999</v>
      </c>
    </row>
    <row r="2605" spans="1:16" ht="14.25" hidden="1" customHeight="1" outlineLevel="1">
      <c r="A2605" s="64" t="s">
        <v>122</v>
      </c>
      <c r="B2605" s="163" t="s">
        <v>1342</v>
      </c>
      <c r="C2605" s="174" t="s">
        <v>648</v>
      </c>
      <c r="D2605" s="68">
        <v>45716</v>
      </c>
      <c r="E2605" s="66">
        <f t="shared" si="45"/>
        <v>2</v>
      </c>
      <c r="F2605" s="66">
        <f t="shared" si="46"/>
        <v>2025</v>
      </c>
      <c r="G2605" s="67">
        <f t="shared" si="47"/>
        <v>45689</v>
      </c>
      <c r="H2605" s="26" t="s">
        <v>37</v>
      </c>
      <c r="I2605" s="66" t="s">
        <v>1576</v>
      </c>
      <c r="J2605" s="69"/>
      <c r="K2605" s="69"/>
      <c r="L2605" s="69" t="s">
        <v>666</v>
      </c>
      <c r="M2605" s="69" t="s">
        <v>28</v>
      </c>
      <c r="N2605" s="71">
        <v>0</v>
      </c>
      <c r="O2605" s="74">
        <v>17.86</v>
      </c>
      <c r="P2605" s="175">
        <f t="shared" si="48"/>
        <v>101810.87999999999</v>
      </c>
    </row>
    <row r="2606" spans="1:16" ht="14.25" hidden="1" customHeight="1" outlineLevel="1">
      <c r="A2606" s="64" t="s">
        <v>122</v>
      </c>
      <c r="B2606" s="163" t="s">
        <v>1342</v>
      </c>
      <c r="C2606" s="174" t="s">
        <v>648</v>
      </c>
      <c r="D2606" s="68">
        <v>45716</v>
      </c>
      <c r="E2606" s="66">
        <f t="shared" si="45"/>
        <v>2</v>
      </c>
      <c r="F2606" s="66">
        <f t="shared" si="46"/>
        <v>2025</v>
      </c>
      <c r="G2606" s="67">
        <f t="shared" si="47"/>
        <v>45689</v>
      </c>
      <c r="H2606" s="26" t="s">
        <v>37</v>
      </c>
      <c r="I2606" s="66" t="s">
        <v>1576</v>
      </c>
      <c r="J2606" s="69"/>
      <c r="K2606" s="69"/>
      <c r="L2606" s="69" t="s">
        <v>666</v>
      </c>
      <c r="M2606" s="69" t="s">
        <v>28</v>
      </c>
      <c r="N2606" s="71">
        <v>0</v>
      </c>
      <c r="O2606" s="74">
        <v>14.46</v>
      </c>
      <c r="P2606" s="175">
        <f t="shared" si="48"/>
        <v>101796.41999999998</v>
      </c>
    </row>
    <row r="2607" spans="1:16" ht="14.25" hidden="1" customHeight="1" outlineLevel="1">
      <c r="A2607" s="64" t="s">
        <v>122</v>
      </c>
      <c r="B2607" s="163" t="s">
        <v>1342</v>
      </c>
      <c r="C2607" s="174" t="s">
        <v>648</v>
      </c>
      <c r="D2607" s="68">
        <v>45716</v>
      </c>
      <c r="E2607" s="66">
        <f t="shared" si="45"/>
        <v>2</v>
      </c>
      <c r="F2607" s="66">
        <f t="shared" si="46"/>
        <v>2025</v>
      </c>
      <c r="G2607" s="67">
        <f t="shared" si="47"/>
        <v>45689</v>
      </c>
      <c r="H2607" s="26" t="s">
        <v>37</v>
      </c>
      <c r="I2607" s="66" t="s">
        <v>1576</v>
      </c>
      <c r="J2607" s="69"/>
      <c r="K2607" s="69"/>
      <c r="L2607" s="69" t="s">
        <v>666</v>
      </c>
      <c r="M2607" s="69" t="s">
        <v>28</v>
      </c>
      <c r="N2607" s="71">
        <v>0</v>
      </c>
      <c r="O2607" s="74">
        <v>87.23</v>
      </c>
      <c r="P2607" s="175">
        <f t="shared" si="48"/>
        <v>101709.18999999999</v>
      </c>
    </row>
    <row r="2608" spans="1:16" ht="14.25" hidden="1" customHeight="1" outlineLevel="1">
      <c r="A2608" s="64" t="s">
        <v>122</v>
      </c>
      <c r="B2608" s="163" t="s">
        <v>1342</v>
      </c>
      <c r="C2608" s="174" t="s">
        <v>648</v>
      </c>
      <c r="D2608" s="68">
        <v>45721</v>
      </c>
      <c r="E2608" s="66">
        <f t="shared" si="45"/>
        <v>3</v>
      </c>
      <c r="F2608" s="66">
        <f t="shared" si="46"/>
        <v>2025</v>
      </c>
      <c r="G2608" s="67">
        <f t="shared" si="47"/>
        <v>45717</v>
      </c>
      <c r="H2608" s="26" t="s">
        <v>25</v>
      </c>
      <c r="I2608" s="66" t="s">
        <v>579</v>
      </c>
      <c r="J2608" s="69"/>
      <c r="K2608" s="69"/>
      <c r="L2608" s="69" t="s">
        <v>666</v>
      </c>
      <c r="M2608" s="69" t="s">
        <v>604</v>
      </c>
      <c r="N2608" s="71">
        <v>419.8</v>
      </c>
      <c r="O2608" s="74">
        <v>0</v>
      </c>
      <c r="P2608" s="175">
        <f t="shared" si="48"/>
        <v>102128.98999999999</v>
      </c>
    </row>
    <row r="2609" spans="1:16" ht="14.25" hidden="1" customHeight="1" outlineLevel="1">
      <c r="A2609" s="64" t="s">
        <v>122</v>
      </c>
      <c r="B2609" s="163" t="s">
        <v>1342</v>
      </c>
      <c r="C2609" s="174" t="s">
        <v>648</v>
      </c>
      <c r="D2609" s="68">
        <v>45721</v>
      </c>
      <c r="E2609" s="66">
        <f t="shared" si="45"/>
        <v>3</v>
      </c>
      <c r="F2609" s="66">
        <f t="shared" si="46"/>
        <v>2025</v>
      </c>
      <c r="G2609" s="67">
        <f t="shared" si="47"/>
        <v>45717</v>
      </c>
      <c r="H2609" s="26" t="s">
        <v>25</v>
      </c>
      <c r="I2609" s="66" t="s">
        <v>579</v>
      </c>
      <c r="J2609" s="69"/>
      <c r="K2609" s="69"/>
      <c r="L2609" s="69" t="s">
        <v>666</v>
      </c>
      <c r="M2609" s="69" t="s">
        <v>604</v>
      </c>
      <c r="N2609" s="71">
        <v>76.97</v>
      </c>
      <c r="O2609" s="74">
        <v>0</v>
      </c>
      <c r="P2609" s="175">
        <f t="shared" si="48"/>
        <v>102205.95999999999</v>
      </c>
    </row>
    <row r="2610" spans="1:16" ht="14.25" hidden="1" customHeight="1" outlineLevel="1">
      <c r="A2610" s="64" t="s">
        <v>122</v>
      </c>
      <c r="B2610" s="163" t="s">
        <v>1342</v>
      </c>
      <c r="C2610" s="174" t="s">
        <v>648</v>
      </c>
      <c r="D2610" s="68">
        <v>45721</v>
      </c>
      <c r="E2610" s="66">
        <f t="shared" si="45"/>
        <v>3</v>
      </c>
      <c r="F2610" s="66">
        <f t="shared" si="46"/>
        <v>2025</v>
      </c>
      <c r="G2610" s="67">
        <f t="shared" si="47"/>
        <v>45717</v>
      </c>
      <c r="H2610" s="26" t="s">
        <v>1311</v>
      </c>
      <c r="I2610" s="66" t="s">
        <v>580</v>
      </c>
      <c r="J2610" s="69"/>
      <c r="K2610" s="69"/>
      <c r="L2610" s="69" t="s">
        <v>666</v>
      </c>
      <c r="M2610" s="69" t="s">
        <v>28</v>
      </c>
      <c r="N2610" s="71">
        <v>0</v>
      </c>
      <c r="O2610" s="74">
        <v>94.45</v>
      </c>
      <c r="P2610" s="175">
        <f t="shared" si="48"/>
        <v>102111.51</v>
      </c>
    </row>
    <row r="2611" spans="1:16" ht="14.25" hidden="1" customHeight="1" outlineLevel="1">
      <c r="A2611" s="64" t="s">
        <v>122</v>
      </c>
      <c r="B2611" s="163" t="s">
        <v>1342</v>
      </c>
      <c r="C2611" s="174" t="s">
        <v>648</v>
      </c>
      <c r="D2611" s="68">
        <v>45721</v>
      </c>
      <c r="E2611" s="66">
        <f t="shared" si="45"/>
        <v>3</v>
      </c>
      <c r="F2611" s="66">
        <f t="shared" si="46"/>
        <v>2025</v>
      </c>
      <c r="G2611" s="67">
        <f t="shared" si="47"/>
        <v>45717</v>
      </c>
      <c r="H2611" s="26" t="s">
        <v>1311</v>
      </c>
      <c r="I2611" s="66" t="s">
        <v>580</v>
      </c>
      <c r="J2611" s="69"/>
      <c r="K2611" s="69"/>
      <c r="L2611" s="69" t="s">
        <v>666</v>
      </c>
      <c r="M2611" s="69" t="s">
        <v>28</v>
      </c>
      <c r="N2611" s="71">
        <v>0</v>
      </c>
      <c r="O2611" s="74">
        <v>17.309999999999999</v>
      </c>
      <c r="P2611" s="175">
        <f t="shared" si="48"/>
        <v>102094.2</v>
      </c>
    </row>
    <row r="2612" spans="1:16" ht="14.25" hidden="1" customHeight="1" outlineLevel="1">
      <c r="A2612" s="64" t="s">
        <v>122</v>
      </c>
      <c r="B2612" s="163" t="s">
        <v>1342</v>
      </c>
      <c r="C2612" s="174" t="s">
        <v>648</v>
      </c>
      <c r="D2612" s="68">
        <v>45734</v>
      </c>
      <c r="E2612" s="66">
        <f t="shared" si="45"/>
        <v>3</v>
      </c>
      <c r="F2612" s="66">
        <f t="shared" si="46"/>
        <v>2025</v>
      </c>
      <c r="G2612" s="67">
        <f t="shared" si="47"/>
        <v>45717</v>
      </c>
      <c r="H2612" s="26" t="s">
        <v>25</v>
      </c>
      <c r="I2612" s="66" t="s">
        <v>579</v>
      </c>
      <c r="J2612" s="69"/>
      <c r="K2612" s="69"/>
      <c r="L2612" s="69" t="s">
        <v>666</v>
      </c>
      <c r="M2612" s="69" t="s">
        <v>604</v>
      </c>
      <c r="N2612" s="71">
        <v>69.849999999999994</v>
      </c>
      <c r="O2612" s="74">
        <v>0</v>
      </c>
      <c r="P2612" s="175">
        <f t="shared" si="48"/>
        <v>102164.05</v>
      </c>
    </row>
    <row r="2613" spans="1:16" ht="14.25" hidden="1" customHeight="1" outlineLevel="1">
      <c r="A2613" s="64" t="s">
        <v>122</v>
      </c>
      <c r="B2613" s="163" t="s">
        <v>1342</v>
      </c>
      <c r="C2613" s="174" t="s">
        <v>648</v>
      </c>
      <c r="D2613" s="68">
        <v>45734</v>
      </c>
      <c r="E2613" s="66">
        <f t="shared" si="45"/>
        <v>3</v>
      </c>
      <c r="F2613" s="66">
        <f t="shared" si="46"/>
        <v>2025</v>
      </c>
      <c r="G2613" s="67">
        <f t="shared" si="47"/>
        <v>45717</v>
      </c>
      <c r="H2613" s="26" t="s">
        <v>1311</v>
      </c>
      <c r="I2613" s="66" t="s">
        <v>580</v>
      </c>
      <c r="J2613" s="69"/>
      <c r="K2613" s="69"/>
      <c r="L2613" s="69" t="s">
        <v>666</v>
      </c>
      <c r="M2613" s="69" t="s">
        <v>28</v>
      </c>
      <c r="N2613" s="71">
        <v>0</v>
      </c>
      <c r="O2613" s="74">
        <v>15.71</v>
      </c>
      <c r="P2613" s="175">
        <f t="shared" si="48"/>
        <v>102148.34</v>
      </c>
    </row>
    <row r="2614" spans="1:16" ht="14.25" hidden="1" customHeight="1" outlineLevel="1">
      <c r="A2614" s="64" t="s">
        <v>122</v>
      </c>
      <c r="B2614" s="163" t="s">
        <v>1342</v>
      </c>
      <c r="C2614" s="174" t="s">
        <v>648</v>
      </c>
      <c r="D2614" s="68">
        <v>45740</v>
      </c>
      <c r="E2614" s="66">
        <f t="shared" si="45"/>
        <v>3</v>
      </c>
      <c r="F2614" s="66">
        <f t="shared" si="46"/>
        <v>2025</v>
      </c>
      <c r="G2614" s="67">
        <f t="shared" si="47"/>
        <v>45717</v>
      </c>
      <c r="H2614" s="26" t="s">
        <v>25</v>
      </c>
      <c r="I2614" s="66" t="s">
        <v>579</v>
      </c>
      <c r="J2614" s="69"/>
      <c r="K2614" s="69"/>
      <c r="L2614" s="69" t="s">
        <v>666</v>
      </c>
      <c r="M2614" s="69" t="s">
        <v>604</v>
      </c>
      <c r="N2614" s="71">
        <v>63.19</v>
      </c>
      <c r="O2614" s="74">
        <v>0</v>
      </c>
      <c r="P2614" s="175">
        <f t="shared" si="48"/>
        <v>102211.53</v>
      </c>
    </row>
    <row r="2615" spans="1:16" ht="14.25" hidden="1" customHeight="1" outlineLevel="1">
      <c r="A2615" s="64" t="s">
        <v>122</v>
      </c>
      <c r="B2615" s="163" t="s">
        <v>1342</v>
      </c>
      <c r="C2615" s="174" t="s">
        <v>648</v>
      </c>
      <c r="D2615" s="68">
        <v>45740</v>
      </c>
      <c r="E2615" s="66">
        <f t="shared" si="45"/>
        <v>3</v>
      </c>
      <c r="F2615" s="66">
        <f t="shared" si="46"/>
        <v>2025</v>
      </c>
      <c r="G2615" s="67">
        <f t="shared" si="47"/>
        <v>45717</v>
      </c>
      <c r="H2615" s="26" t="s">
        <v>25</v>
      </c>
      <c r="I2615" s="66" t="s">
        <v>579</v>
      </c>
      <c r="J2615" s="69"/>
      <c r="K2615" s="69"/>
      <c r="L2615" s="69" t="s">
        <v>666</v>
      </c>
      <c r="M2615" s="69" t="s">
        <v>604</v>
      </c>
      <c r="N2615" s="71">
        <v>0.51</v>
      </c>
      <c r="O2615" s="74">
        <v>0</v>
      </c>
      <c r="P2615" s="175">
        <f t="shared" si="48"/>
        <v>102212.04</v>
      </c>
    </row>
    <row r="2616" spans="1:16" ht="14.25" hidden="1" customHeight="1" outlineLevel="1">
      <c r="A2616" s="64" t="s">
        <v>122</v>
      </c>
      <c r="B2616" s="163" t="s">
        <v>1342</v>
      </c>
      <c r="C2616" s="174" t="s">
        <v>648</v>
      </c>
      <c r="D2616" s="68">
        <v>45740</v>
      </c>
      <c r="E2616" s="66">
        <f t="shared" si="45"/>
        <v>3</v>
      </c>
      <c r="F2616" s="66">
        <f t="shared" si="46"/>
        <v>2025</v>
      </c>
      <c r="G2616" s="67">
        <f t="shared" si="47"/>
        <v>45717</v>
      </c>
      <c r="H2616" s="26" t="s">
        <v>1311</v>
      </c>
      <c r="I2616" s="66" t="s">
        <v>580</v>
      </c>
      <c r="J2616" s="69"/>
      <c r="K2616" s="69"/>
      <c r="L2616" s="69" t="s">
        <v>666</v>
      </c>
      <c r="M2616" s="69" t="s">
        <v>28</v>
      </c>
      <c r="N2616" s="71">
        <v>0</v>
      </c>
      <c r="O2616" s="74">
        <v>14.21</v>
      </c>
      <c r="P2616" s="175">
        <f t="shared" si="48"/>
        <v>102197.82999999999</v>
      </c>
    </row>
    <row r="2617" spans="1:16" ht="14.25" hidden="1" customHeight="1" outlineLevel="1">
      <c r="A2617" s="64" t="s">
        <v>122</v>
      </c>
      <c r="B2617" s="163" t="s">
        <v>1342</v>
      </c>
      <c r="C2617" s="174" t="s">
        <v>648</v>
      </c>
      <c r="D2617" s="68">
        <v>45740</v>
      </c>
      <c r="E2617" s="66">
        <f t="shared" si="45"/>
        <v>3</v>
      </c>
      <c r="F2617" s="66">
        <f t="shared" si="46"/>
        <v>2025</v>
      </c>
      <c r="G2617" s="67">
        <f t="shared" si="47"/>
        <v>45717</v>
      </c>
      <c r="H2617" s="26" t="s">
        <v>1311</v>
      </c>
      <c r="I2617" s="66" t="s">
        <v>580</v>
      </c>
      <c r="J2617" s="69"/>
      <c r="K2617" s="69"/>
      <c r="L2617" s="69" t="s">
        <v>666</v>
      </c>
      <c r="M2617" s="69" t="s">
        <v>28</v>
      </c>
      <c r="N2617" s="71">
        <v>0</v>
      </c>
      <c r="O2617" s="74">
        <v>0.11</v>
      </c>
      <c r="P2617" s="175">
        <f t="shared" si="48"/>
        <v>102197.71999999999</v>
      </c>
    </row>
    <row r="2618" spans="1:16" ht="14.25" hidden="1" customHeight="1" outlineLevel="1">
      <c r="A2618" s="64" t="s">
        <v>122</v>
      </c>
      <c r="B2618" s="163" t="s">
        <v>1342</v>
      </c>
      <c r="C2618" s="174" t="s">
        <v>648</v>
      </c>
      <c r="D2618" s="68">
        <v>45748</v>
      </c>
      <c r="E2618" s="66">
        <f t="shared" si="45"/>
        <v>4</v>
      </c>
      <c r="F2618" s="66">
        <f t="shared" si="46"/>
        <v>2025</v>
      </c>
      <c r="G2618" s="67">
        <f t="shared" si="47"/>
        <v>45748</v>
      </c>
      <c r="H2618" s="26" t="s">
        <v>25</v>
      </c>
      <c r="I2618" s="66" t="s">
        <v>579</v>
      </c>
      <c r="J2618" s="69"/>
      <c r="K2618" s="69"/>
      <c r="L2618" s="69" t="s">
        <v>666</v>
      </c>
      <c r="M2618" s="69" t="s">
        <v>604</v>
      </c>
      <c r="N2618" s="71">
        <v>406.32</v>
      </c>
      <c r="O2618" s="74">
        <v>0</v>
      </c>
      <c r="P2618" s="175">
        <f t="shared" si="48"/>
        <v>102604.04</v>
      </c>
    </row>
    <row r="2619" spans="1:16" ht="14.25" hidden="1" customHeight="1" outlineLevel="1">
      <c r="A2619" s="64" t="s">
        <v>122</v>
      </c>
      <c r="B2619" s="163" t="s">
        <v>1342</v>
      </c>
      <c r="C2619" s="174" t="s">
        <v>648</v>
      </c>
      <c r="D2619" s="68">
        <v>45748</v>
      </c>
      <c r="E2619" s="66">
        <f t="shared" si="45"/>
        <v>4</v>
      </c>
      <c r="F2619" s="66">
        <f t="shared" si="46"/>
        <v>2025</v>
      </c>
      <c r="G2619" s="67">
        <f t="shared" si="47"/>
        <v>45748</v>
      </c>
      <c r="H2619" s="26" t="s">
        <v>1311</v>
      </c>
      <c r="I2619" s="66" t="s">
        <v>580</v>
      </c>
      <c r="J2619" s="69"/>
      <c r="K2619" s="69"/>
      <c r="L2619" s="69" t="s">
        <v>666</v>
      </c>
      <c r="M2619" s="69" t="s">
        <v>28</v>
      </c>
      <c r="N2619" s="71">
        <v>0</v>
      </c>
      <c r="O2619" s="74">
        <v>91.42</v>
      </c>
      <c r="P2619" s="175">
        <f t="shared" si="48"/>
        <v>102512.62</v>
      </c>
    </row>
    <row r="2620" spans="1:16" ht="14.25" hidden="1" customHeight="1" outlineLevel="1">
      <c r="A2620" s="64" t="s">
        <v>122</v>
      </c>
      <c r="B2620" s="163" t="s">
        <v>1342</v>
      </c>
      <c r="C2620" s="174" t="s">
        <v>648</v>
      </c>
      <c r="D2620" s="68">
        <v>45749</v>
      </c>
      <c r="E2620" s="66">
        <f t="shared" si="45"/>
        <v>4</v>
      </c>
      <c r="F2620" s="66">
        <f t="shared" si="46"/>
        <v>2025</v>
      </c>
      <c r="G2620" s="67">
        <f t="shared" si="47"/>
        <v>45748</v>
      </c>
      <c r="H2620" s="26" t="s">
        <v>161</v>
      </c>
      <c r="I2620" s="66" t="s">
        <v>1218</v>
      </c>
      <c r="J2620" s="69"/>
      <c r="K2620" s="69"/>
      <c r="L2620" s="69" t="s">
        <v>666</v>
      </c>
      <c r="M2620" s="69" t="s">
        <v>604</v>
      </c>
      <c r="N2620" s="71">
        <v>12157.93</v>
      </c>
      <c r="O2620" s="74">
        <v>0</v>
      </c>
      <c r="P2620" s="175">
        <f t="shared" si="48"/>
        <v>114670.54999999999</v>
      </c>
    </row>
    <row r="2621" spans="1:16" ht="14.25" hidden="1" customHeight="1" outlineLevel="1">
      <c r="A2621" s="64" t="s">
        <v>122</v>
      </c>
      <c r="B2621" s="163" t="s">
        <v>1342</v>
      </c>
      <c r="C2621" s="174" t="s">
        <v>648</v>
      </c>
      <c r="D2621" s="68">
        <v>45749</v>
      </c>
      <c r="E2621" s="66">
        <f t="shared" si="45"/>
        <v>4</v>
      </c>
      <c r="F2621" s="66">
        <f t="shared" si="46"/>
        <v>2025</v>
      </c>
      <c r="G2621" s="67">
        <f t="shared" si="47"/>
        <v>45748</v>
      </c>
      <c r="H2621" s="26" t="s">
        <v>161</v>
      </c>
      <c r="I2621" s="66" t="s">
        <v>1218</v>
      </c>
      <c r="J2621" s="69"/>
      <c r="K2621" s="69"/>
      <c r="L2621" s="69" t="s">
        <v>666</v>
      </c>
      <c r="M2621" s="69" t="s">
        <v>604</v>
      </c>
      <c r="N2621" s="71">
        <v>12157.93</v>
      </c>
      <c r="O2621" s="74">
        <v>0</v>
      </c>
      <c r="P2621" s="175">
        <f t="shared" si="48"/>
        <v>126828.47999999998</v>
      </c>
    </row>
    <row r="2622" spans="1:16" ht="14.25" hidden="1" customHeight="1" outlineLevel="1">
      <c r="A2622" s="64" t="s">
        <v>122</v>
      </c>
      <c r="B2622" s="163" t="s">
        <v>1342</v>
      </c>
      <c r="C2622" s="174" t="s">
        <v>648</v>
      </c>
      <c r="D2622" s="68">
        <v>45750</v>
      </c>
      <c r="E2622" s="66">
        <f t="shared" si="45"/>
        <v>4</v>
      </c>
      <c r="F2622" s="66">
        <f t="shared" si="46"/>
        <v>2025</v>
      </c>
      <c r="G2622" s="67">
        <f t="shared" si="47"/>
        <v>45748</v>
      </c>
      <c r="H2622" s="26" t="s">
        <v>25</v>
      </c>
      <c r="I2622" s="66" t="s">
        <v>579</v>
      </c>
      <c r="J2622" s="69"/>
      <c r="K2622" s="69"/>
      <c r="L2622" s="69" t="s">
        <v>666</v>
      </c>
      <c r="M2622" s="69" t="s">
        <v>604</v>
      </c>
      <c r="N2622" s="71">
        <v>81.84</v>
      </c>
      <c r="O2622" s="74">
        <v>0</v>
      </c>
      <c r="P2622" s="175">
        <f t="shared" si="48"/>
        <v>126910.31999999998</v>
      </c>
    </row>
    <row r="2623" spans="1:16" ht="14.25" hidden="1" customHeight="1" outlineLevel="1">
      <c r="A2623" s="64" t="s">
        <v>122</v>
      </c>
      <c r="B2623" s="163" t="s">
        <v>1342</v>
      </c>
      <c r="C2623" s="174" t="s">
        <v>648</v>
      </c>
      <c r="D2623" s="68">
        <v>45750</v>
      </c>
      <c r="E2623" s="66">
        <f t="shared" si="45"/>
        <v>4</v>
      </c>
      <c r="F2623" s="66">
        <f t="shared" si="46"/>
        <v>2025</v>
      </c>
      <c r="G2623" s="67">
        <f t="shared" si="47"/>
        <v>45748</v>
      </c>
      <c r="H2623" s="26" t="s">
        <v>1311</v>
      </c>
      <c r="I2623" s="66" t="s">
        <v>580</v>
      </c>
      <c r="J2623" s="69"/>
      <c r="K2623" s="69"/>
      <c r="L2623" s="69" t="s">
        <v>666</v>
      </c>
      <c r="M2623" s="69" t="s">
        <v>28</v>
      </c>
      <c r="N2623" s="71">
        <v>0</v>
      </c>
      <c r="O2623" s="74">
        <v>18.41</v>
      </c>
      <c r="P2623" s="175">
        <f t="shared" si="48"/>
        <v>126891.90999999997</v>
      </c>
    </row>
    <row r="2624" spans="1:16" ht="14.25" hidden="1" customHeight="1" outlineLevel="1">
      <c r="A2624" s="64" t="s">
        <v>122</v>
      </c>
      <c r="B2624" s="163" t="s">
        <v>1342</v>
      </c>
      <c r="C2624" s="174" t="s">
        <v>648</v>
      </c>
      <c r="D2624" s="68">
        <v>45769</v>
      </c>
      <c r="E2624" s="66">
        <f t="shared" si="45"/>
        <v>4</v>
      </c>
      <c r="F2624" s="66">
        <f t="shared" si="46"/>
        <v>2025</v>
      </c>
      <c r="G2624" s="67">
        <f t="shared" si="47"/>
        <v>45748</v>
      </c>
      <c r="H2624" s="26" t="s">
        <v>25</v>
      </c>
      <c r="I2624" s="66" t="s">
        <v>579</v>
      </c>
      <c r="J2624" s="69"/>
      <c r="K2624" s="69"/>
      <c r="L2624" s="69" t="s">
        <v>666</v>
      </c>
      <c r="M2624" s="69" t="s">
        <v>604</v>
      </c>
      <c r="N2624" s="71">
        <v>82.41</v>
      </c>
      <c r="O2624" s="74">
        <v>0</v>
      </c>
      <c r="P2624" s="175">
        <f t="shared" si="48"/>
        <v>126974.31999999998</v>
      </c>
    </row>
    <row r="2625" spans="1:16" ht="14.25" hidden="1" customHeight="1" outlineLevel="1">
      <c r="A2625" s="64" t="s">
        <v>122</v>
      </c>
      <c r="B2625" s="163" t="s">
        <v>1342</v>
      </c>
      <c r="C2625" s="174" t="s">
        <v>648</v>
      </c>
      <c r="D2625" s="68">
        <v>45769</v>
      </c>
      <c r="E2625" s="66">
        <f t="shared" si="45"/>
        <v>4</v>
      </c>
      <c r="F2625" s="66">
        <f t="shared" si="46"/>
        <v>2025</v>
      </c>
      <c r="G2625" s="67">
        <f t="shared" si="47"/>
        <v>45748</v>
      </c>
      <c r="H2625" s="26" t="s">
        <v>1311</v>
      </c>
      <c r="I2625" s="66" t="s">
        <v>580</v>
      </c>
      <c r="J2625" s="69"/>
      <c r="K2625" s="69"/>
      <c r="L2625" s="69" t="s">
        <v>666</v>
      </c>
      <c r="M2625" s="69" t="s">
        <v>28</v>
      </c>
      <c r="N2625" s="71">
        <v>0</v>
      </c>
      <c r="O2625" s="74">
        <v>18.54</v>
      </c>
      <c r="P2625" s="175">
        <f t="shared" si="48"/>
        <v>126955.77999999998</v>
      </c>
    </row>
    <row r="2626" spans="1:16" ht="14.25" hidden="1" customHeight="1" outlineLevel="1">
      <c r="A2626" s="64" t="s">
        <v>122</v>
      </c>
      <c r="B2626" s="163" t="s">
        <v>1342</v>
      </c>
      <c r="C2626" s="174" t="s">
        <v>648</v>
      </c>
      <c r="D2626" s="68">
        <v>45770</v>
      </c>
      <c r="E2626" s="66">
        <f t="shared" si="45"/>
        <v>4</v>
      </c>
      <c r="F2626" s="66">
        <f t="shared" si="46"/>
        <v>2025</v>
      </c>
      <c r="G2626" s="67">
        <f t="shared" si="47"/>
        <v>45748</v>
      </c>
      <c r="H2626" s="26" t="s">
        <v>25</v>
      </c>
      <c r="I2626" s="66" t="s">
        <v>579</v>
      </c>
      <c r="J2626" s="69"/>
      <c r="K2626" s="69"/>
      <c r="L2626" s="69" t="s">
        <v>666</v>
      </c>
      <c r="M2626" s="69" t="s">
        <v>604</v>
      </c>
      <c r="N2626" s="71">
        <v>73.959999999999994</v>
      </c>
      <c r="O2626" s="74">
        <v>0</v>
      </c>
      <c r="P2626" s="175">
        <f t="shared" si="48"/>
        <v>127029.73999999999</v>
      </c>
    </row>
    <row r="2627" spans="1:16" ht="14.25" hidden="1" customHeight="1" outlineLevel="1">
      <c r="A2627" s="64" t="s">
        <v>122</v>
      </c>
      <c r="B2627" s="163" t="s">
        <v>1342</v>
      </c>
      <c r="C2627" s="174" t="s">
        <v>648</v>
      </c>
      <c r="D2627" s="68">
        <v>45770</v>
      </c>
      <c r="E2627" s="66">
        <f t="shared" si="45"/>
        <v>4</v>
      </c>
      <c r="F2627" s="66">
        <f t="shared" si="46"/>
        <v>2025</v>
      </c>
      <c r="G2627" s="67">
        <f t="shared" si="47"/>
        <v>45748</v>
      </c>
      <c r="H2627" s="26" t="s">
        <v>1311</v>
      </c>
      <c r="I2627" s="66" t="s">
        <v>580</v>
      </c>
      <c r="J2627" s="69"/>
      <c r="K2627" s="69"/>
      <c r="L2627" s="69" t="s">
        <v>666</v>
      </c>
      <c r="M2627" s="69" t="s">
        <v>28</v>
      </c>
      <c r="N2627" s="71">
        <v>0</v>
      </c>
      <c r="O2627" s="74">
        <v>16.64</v>
      </c>
      <c r="P2627" s="175">
        <f t="shared" si="48"/>
        <v>127013.09999999999</v>
      </c>
    </row>
    <row r="2628" spans="1:16" ht="14.25" hidden="1" customHeight="1" outlineLevel="1">
      <c r="A2628" s="64" t="s">
        <v>122</v>
      </c>
      <c r="B2628" s="163" t="s">
        <v>1342</v>
      </c>
      <c r="C2628" s="174" t="s">
        <v>648</v>
      </c>
      <c r="D2628" s="68">
        <v>45770</v>
      </c>
      <c r="E2628" s="66">
        <f t="shared" si="45"/>
        <v>4</v>
      </c>
      <c r="F2628" s="66">
        <f t="shared" si="46"/>
        <v>2025</v>
      </c>
      <c r="G2628" s="67">
        <f t="shared" si="47"/>
        <v>45748</v>
      </c>
      <c r="H2628" s="26" t="s">
        <v>475</v>
      </c>
      <c r="I2628" s="66" t="s">
        <v>1577</v>
      </c>
      <c r="J2628" s="69"/>
      <c r="K2628" s="69"/>
      <c r="L2628" s="69" t="s">
        <v>666</v>
      </c>
      <c r="M2628" s="69" t="s">
        <v>28</v>
      </c>
      <c r="N2628" s="71">
        <v>0</v>
      </c>
      <c r="O2628" s="74">
        <v>2208.98</v>
      </c>
      <c r="P2628" s="175">
        <f t="shared" si="48"/>
        <v>124804.12</v>
      </c>
    </row>
    <row r="2629" spans="1:16" ht="14.25" hidden="1" customHeight="1" outlineLevel="1">
      <c r="A2629" s="64" t="s">
        <v>122</v>
      </c>
      <c r="B2629" s="163" t="s">
        <v>1342</v>
      </c>
      <c r="C2629" s="174" t="s">
        <v>648</v>
      </c>
      <c r="D2629" s="68">
        <v>45771</v>
      </c>
      <c r="E2629" s="66">
        <f t="shared" si="45"/>
        <v>4</v>
      </c>
      <c r="F2629" s="66">
        <f t="shared" si="46"/>
        <v>2025</v>
      </c>
      <c r="G2629" s="67">
        <f t="shared" si="47"/>
        <v>45748</v>
      </c>
      <c r="H2629" s="26" t="s">
        <v>25</v>
      </c>
      <c r="I2629" s="66" t="s">
        <v>579</v>
      </c>
      <c r="J2629" s="69"/>
      <c r="K2629" s="69"/>
      <c r="L2629" s="69" t="s">
        <v>666</v>
      </c>
      <c r="M2629" s="69" t="s">
        <v>604</v>
      </c>
      <c r="N2629" s="71">
        <v>0.59</v>
      </c>
      <c r="O2629" s="74">
        <v>0</v>
      </c>
      <c r="P2629" s="175">
        <f t="shared" si="48"/>
        <v>124804.70999999999</v>
      </c>
    </row>
    <row r="2630" spans="1:16" ht="14.25" hidden="1" customHeight="1" outlineLevel="1">
      <c r="A2630" s="64" t="s">
        <v>122</v>
      </c>
      <c r="B2630" s="163" t="s">
        <v>1342</v>
      </c>
      <c r="C2630" s="174" t="s">
        <v>648</v>
      </c>
      <c r="D2630" s="68">
        <v>45771</v>
      </c>
      <c r="E2630" s="66">
        <f t="shared" si="45"/>
        <v>4</v>
      </c>
      <c r="F2630" s="66">
        <f t="shared" si="46"/>
        <v>2025</v>
      </c>
      <c r="G2630" s="67">
        <f t="shared" si="47"/>
        <v>45748</v>
      </c>
      <c r="H2630" s="26" t="s">
        <v>1311</v>
      </c>
      <c r="I2630" s="66" t="s">
        <v>580</v>
      </c>
      <c r="J2630" s="69"/>
      <c r="K2630" s="69"/>
      <c r="L2630" s="69" t="s">
        <v>666</v>
      </c>
      <c r="M2630" s="69" t="s">
        <v>28</v>
      </c>
      <c r="N2630" s="71">
        <v>0</v>
      </c>
      <c r="O2630" s="74">
        <v>0.13</v>
      </c>
      <c r="P2630" s="175">
        <f t="shared" si="48"/>
        <v>124804.57999999999</v>
      </c>
    </row>
    <row r="2631" spans="1:16" ht="14.25" hidden="1" customHeight="1" outlineLevel="1">
      <c r="A2631" s="64" t="s">
        <v>122</v>
      </c>
      <c r="B2631" s="163" t="s">
        <v>1342</v>
      </c>
      <c r="C2631" s="174" t="s">
        <v>648</v>
      </c>
      <c r="D2631" s="68">
        <v>45779</v>
      </c>
      <c r="E2631" s="66">
        <f t="shared" si="45"/>
        <v>5</v>
      </c>
      <c r="F2631" s="66">
        <f t="shared" si="46"/>
        <v>2025</v>
      </c>
      <c r="G2631" s="67">
        <f t="shared" si="47"/>
        <v>45778</v>
      </c>
      <c r="H2631" s="26" t="s">
        <v>25</v>
      </c>
      <c r="I2631" s="66" t="s">
        <v>579</v>
      </c>
      <c r="J2631" s="69"/>
      <c r="K2631" s="69"/>
      <c r="L2631" s="69" t="s">
        <v>666</v>
      </c>
      <c r="M2631" s="69" t="s">
        <v>604</v>
      </c>
      <c r="N2631" s="71">
        <v>448.4</v>
      </c>
      <c r="O2631" s="74">
        <v>0</v>
      </c>
      <c r="P2631" s="175">
        <f t="shared" si="48"/>
        <v>125252.97999999998</v>
      </c>
    </row>
    <row r="2632" spans="1:16" ht="14.25" hidden="1" customHeight="1" outlineLevel="1">
      <c r="A2632" s="64" t="s">
        <v>122</v>
      </c>
      <c r="B2632" s="163" t="s">
        <v>1342</v>
      </c>
      <c r="C2632" s="174" t="s">
        <v>648</v>
      </c>
      <c r="D2632" s="68">
        <v>45779</v>
      </c>
      <c r="E2632" s="66">
        <f t="shared" si="45"/>
        <v>5</v>
      </c>
      <c r="F2632" s="66">
        <f t="shared" si="46"/>
        <v>2025</v>
      </c>
      <c r="G2632" s="67">
        <f t="shared" si="47"/>
        <v>45778</v>
      </c>
      <c r="H2632" s="26" t="s">
        <v>25</v>
      </c>
      <c r="I2632" s="66" t="s">
        <v>579</v>
      </c>
      <c r="J2632" s="69"/>
      <c r="K2632" s="69"/>
      <c r="L2632" s="69" t="s">
        <v>666</v>
      </c>
      <c r="M2632" s="69" t="s">
        <v>604</v>
      </c>
      <c r="N2632" s="71">
        <v>156.01</v>
      </c>
      <c r="O2632" s="74">
        <v>0</v>
      </c>
      <c r="P2632" s="175">
        <f t="shared" si="48"/>
        <v>125408.98999999998</v>
      </c>
    </row>
    <row r="2633" spans="1:16" ht="14.25" hidden="1" customHeight="1" outlineLevel="1">
      <c r="A2633" s="64" t="s">
        <v>122</v>
      </c>
      <c r="B2633" s="163" t="s">
        <v>1342</v>
      </c>
      <c r="C2633" s="174" t="s">
        <v>648</v>
      </c>
      <c r="D2633" s="68">
        <v>45779</v>
      </c>
      <c r="E2633" s="66">
        <f t="shared" si="45"/>
        <v>5</v>
      </c>
      <c r="F2633" s="66">
        <f t="shared" si="46"/>
        <v>2025</v>
      </c>
      <c r="G2633" s="67">
        <f t="shared" si="47"/>
        <v>45778</v>
      </c>
      <c r="H2633" s="26" t="s">
        <v>1311</v>
      </c>
      <c r="I2633" s="66" t="s">
        <v>580</v>
      </c>
      <c r="J2633" s="69"/>
      <c r="K2633" s="69"/>
      <c r="L2633" s="69" t="s">
        <v>666</v>
      </c>
      <c r="M2633" s="69" t="s">
        <v>28</v>
      </c>
      <c r="N2633" s="71">
        <v>0</v>
      </c>
      <c r="O2633" s="74">
        <v>100.89</v>
      </c>
      <c r="P2633" s="175">
        <f t="shared" si="48"/>
        <v>125308.09999999998</v>
      </c>
    </row>
    <row r="2634" spans="1:16" ht="14.25" hidden="1" customHeight="1" outlineLevel="1">
      <c r="A2634" s="64" t="s">
        <v>122</v>
      </c>
      <c r="B2634" s="163" t="s">
        <v>1342</v>
      </c>
      <c r="C2634" s="174" t="s">
        <v>648</v>
      </c>
      <c r="D2634" s="68">
        <v>45779</v>
      </c>
      <c r="E2634" s="66">
        <f t="shared" si="45"/>
        <v>5</v>
      </c>
      <c r="F2634" s="66">
        <f t="shared" si="46"/>
        <v>2025</v>
      </c>
      <c r="G2634" s="67">
        <f t="shared" si="47"/>
        <v>45778</v>
      </c>
      <c r="H2634" s="26" t="s">
        <v>1311</v>
      </c>
      <c r="I2634" s="66" t="s">
        <v>580</v>
      </c>
      <c r="J2634" s="69"/>
      <c r="K2634" s="69"/>
      <c r="L2634" s="69" t="s">
        <v>666</v>
      </c>
      <c r="M2634" s="69" t="s">
        <v>28</v>
      </c>
      <c r="N2634" s="71">
        <v>0</v>
      </c>
      <c r="O2634" s="74">
        <v>35.1</v>
      </c>
      <c r="P2634" s="175">
        <f t="shared" si="48"/>
        <v>125272.99999999997</v>
      </c>
    </row>
    <row r="2635" spans="1:16" ht="14.25" hidden="1" customHeight="1" outlineLevel="1">
      <c r="A2635" s="64" t="s">
        <v>122</v>
      </c>
      <c r="B2635" s="163" t="s">
        <v>1342</v>
      </c>
      <c r="C2635" s="174" t="s">
        <v>648</v>
      </c>
      <c r="D2635" s="68">
        <v>45782</v>
      </c>
      <c r="E2635" s="66">
        <f t="shared" si="45"/>
        <v>5</v>
      </c>
      <c r="F2635" s="66">
        <f t="shared" si="46"/>
        <v>2025</v>
      </c>
      <c r="G2635" s="67">
        <f t="shared" si="47"/>
        <v>45778</v>
      </c>
      <c r="H2635" s="26" t="s">
        <v>25</v>
      </c>
      <c r="I2635" s="66" t="s">
        <v>579</v>
      </c>
      <c r="J2635" s="69"/>
      <c r="K2635" s="69"/>
      <c r="L2635" s="69" t="s">
        <v>666</v>
      </c>
      <c r="M2635" s="69" t="s">
        <v>604</v>
      </c>
      <c r="N2635" s="71">
        <v>79.19</v>
      </c>
      <c r="O2635" s="74">
        <v>0</v>
      </c>
      <c r="P2635" s="175">
        <f t="shared" si="48"/>
        <v>125352.18999999997</v>
      </c>
    </row>
    <row r="2636" spans="1:16" ht="14.25" hidden="1" customHeight="1" outlineLevel="1">
      <c r="A2636" s="64" t="s">
        <v>122</v>
      </c>
      <c r="B2636" s="163" t="s">
        <v>1342</v>
      </c>
      <c r="C2636" s="174" t="s">
        <v>648</v>
      </c>
      <c r="D2636" s="68">
        <v>45782</v>
      </c>
      <c r="E2636" s="66">
        <f t="shared" si="45"/>
        <v>5</v>
      </c>
      <c r="F2636" s="66">
        <f t="shared" si="46"/>
        <v>2025</v>
      </c>
      <c r="G2636" s="67">
        <f t="shared" si="47"/>
        <v>45778</v>
      </c>
      <c r="H2636" s="26" t="s">
        <v>1311</v>
      </c>
      <c r="I2636" s="66" t="s">
        <v>580</v>
      </c>
      <c r="J2636" s="69"/>
      <c r="K2636" s="69"/>
      <c r="L2636" s="69" t="s">
        <v>666</v>
      </c>
      <c r="M2636" s="69" t="s">
        <v>28</v>
      </c>
      <c r="N2636" s="71">
        <v>0</v>
      </c>
      <c r="O2636" s="74">
        <v>17.809999999999999</v>
      </c>
      <c r="P2636" s="175">
        <f t="shared" si="48"/>
        <v>125334.37999999998</v>
      </c>
    </row>
    <row r="2637" spans="1:16" ht="14.25" hidden="1" customHeight="1" outlineLevel="1">
      <c r="A2637" s="64" t="s">
        <v>122</v>
      </c>
      <c r="B2637" s="163" t="s">
        <v>1342</v>
      </c>
      <c r="C2637" s="174" t="s">
        <v>648</v>
      </c>
      <c r="D2637" s="68">
        <v>45791</v>
      </c>
      <c r="E2637" s="66">
        <f t="shared" si="45"/>
        <v>5</v>
      </c>
      <c r="F2637" s="66">
        <f t="shared" si="46"/>
        <v>2025</v>
      </c>
      <c r="G2637" s="67">
        <f t="shared" si="47"/>
        <v>45778</v>
      </c>
      <c r="H2637" s="26" t="s">
        <v>161</v>
      </c>
      <c r="I2637" s="66" t="s">
        <v>1218</v>
      </c>
      <c r="J2637" s="69"/>
      <c r="K2637" s="69"/>
      <c r="L2637" s="69" t="s">
        <v>666</v>
      </c>
      <c r="M2637" s="69" t="s">
        <v>604</v>
      </c>
      <c r="N2637" s="71">
        <v>12157.93</v>
      </c>
      <c r="O2637" s="74">
        <v>0</v>
      </c>
      <c r="P2637" s="175">
        <f t="shared" si="48"/>
        <v>137492.30999999997</v>
      </c>
    </row>
    <row r="2638" spans="1:16" ht="14.25" hidden="1" customHeight="1" outlineLevel="1">
      <c r="A2638" s="64" t="s">
        <v>122</v>
      </c>
      <c r="B2638" s="163" t="s">
        <v>1342</v>
      </c>
      <c r="C2638" s="174" t="s">
        <v>648</v>
      </c>
      <c r="D2638" s="68">
        <v>45796</v>
      </c>
      <c r="E2638" s="66">
        <f t="shared" si="45"/>
        <v>5</v>
      </c>
      <c r="F2638" s="66">
        <f t="shared" si="46"/>
        <v>2025</v>
      </c>
      <c r="G2638" s="67">
        <f t="shared" si="47"/>
        <v>45778</v>
      </c>
      <c r="H2638" s="26" t="s">
        <v>25</v>
      </c>
      <c r="I2638" s="66" t="s">
        <v>579</v>
      </c>
      <c r="J2638" s="69"/>
      <c r="K2638" s="69"/>
      <c r="L2638" s="69" t="s">
        <v>666</v>
      </c>
      <c r="M2638" s="69" t="s">
        <v>604</v>
      </c>
      <c r="N2638" s="71">
        <v>75.14</v>
      </c>
      <c r="O2638" s="74">
        <v>0</v>
      </c>
      <c r="P2638" s="175">
        <f t="shared" si="48"/>
        <v>137567.44999999998</v>
      </c>
    </row>
    <row r="2639" spans="1:16" ht="14.25" hidden="1" customHeight="1" outlineLevel="1">
      <c r="A2639" s="64" t="s">
        <v>122</v>
      </c>
      <c r="B2639" s="163" t="s">
        <v>1342</v>
      </c>
      <c r="C2639" s="174" t="s">
        <v>648</v>
      </c>
      <c r="D2639" s="68">
        <v>45796</v>
      </c>
      <c r="E2639" s="66">
        <f t="shared" si="45"/>
        <v>5</v>
      </c>
      <c r="F2639" s="66">
        <f t="shared" si="46"/>
        <v>2025</v>
      </c>
      <c r="G2639" s="67">
        <f t="shared" si="47"/>
        <v>45778</v>
      </c>
      <c r="H2639" s="26" t="s">
        <v>1311</v>
      </c>
      <c r="I2639" s="66" t="s">
        <v>580</v>
      </c>
      <c r="J2639" s="69"/>
      <c r="K2639" s="69"/>
      <c r="L2639" s="69" t="s">
        <v>666</v>
      </c>
      <c r="M2639" s="69" t="s">
        <v>28</v>
      </c>
      <c r="N2639" s="71">
        <v>0</v>
      </c>
      <c r="O2639" s="74">
        <v>16.899999999999999</v>
      </c>
      <c r="P2639" s="175">
        <f t="shared" si="48"/>
        <v>137550.54999999999</v>
      </c>
    </row>
    <row r="2640" spans="1:16" ht="14.25" hidden="1" customHeight="1" outlineLevel="1">
      <c r="A2640" s="64" t="s">
        <v>122</v>
      </c>
      <c r="B2640" s="163" t="s">
        <v>1342</v>
      </c>
      <c r="C2640" s="174" t="s">
        <v>648</v>
      </c>
      <c r="D2640" s="68">
        <v>45800</v>
      </c>
      <c r="E2640" s="66">
        <f t="shared" si="45"/>
        <v>5</v>
      </c>
      <c r="F2640" s="66">
        <f t="shared" si="46"/>
        <v>2025</v>
      </c>
      <c r="G2640" s="67">
        <f t="shared" si="47"/>
        <v>45778</v>
      </c>
      <c r="H2640" s="26" t="s">
        <v>25</v>
      </c>
      <c r="I2640" s="66" t="s">
        <v>579</v>
      </c>
      <c r="J2640" s="69"/>
      <c r="K2640" s="69"/>
      <c r="L2640" s="69" t="s">
        <v>666</v>
      </c>
      <c r="M2640" s="69" t="s">
        <v>604</v>
      </c>
      <c r="N2640" s="71">
        <v>59.74</v>
      </c>
      <c r="O2640" s="74">
        <v>0</v>
      </c>
      <c r="P2640" s="175">
        <f t="shared" si="48"/>
        <v>137610.28999999998</v>
      </c>
    </row>
    <row r="2641" spans="1:16" ht="14.25" hidden="1" customHeight="1" outlineLevel="1">
      <c r="A2641" s="64" t="s">
        <v>122</v>
      </c>
      <c r="B2641" s="163" t="s">
        <v>1342</v>
      </c>
      <c r="C2641" s="174" t="s">
        <v>648</v>
      </c>
      <c r="D2641" s="68">
        <v>45800</v>
      </c>
      <c r="E2641" s="66">
        <f t="shared" si="45"/>
        <v>5</v>
      </c>
      <c r="F2641" s="66">
        <f t="shared" si="46"/>
        <v>2025</v>
      </c>
      <c r="G2641" s="67">
        <f t="shared" si="47"/>
        <v>45778</v>
      </c>
      <c r="H2641" s="26" t="s">
        <v>1311</v>
      </c>
      <c r="I2641" s="66" t="s">
        <v>580</v>
      </c>
      <c r="J2641" s="69"/>
      <c r="K2641" s="69"/>
      <c r="L2641" s="69" t="s">
        <v>666</v>
      </c>
      <c r="M2641" s="69" t="s">
        <v>28</v>
      </c>
      <c r="N2641" s="71">
        <v>0</v>
      </c>
      <c r="O2641" s="74">
        <v>13.44</v>
      </c>
      <c r="P2641" s="175">
        <f t="shared" si="48"/>
        <v>137596.84999999998</v>
      </c>
    </row>
    <row r="2642" spans="1:16" ht="14.25" hidden="1" customHeight="1" outlineLevel="1">
      <c r="A2642" s="64" t="s">
        <v>122</v>
      </c>
      <c r="B2642" s="163" t="s">
        <v>1342</v>
      </c>
      <c r="C2642" s="174" t="s">
        <v>648</v>
      </c>
      <c r="D2642" s="68">
        <v>45803</v>
      </c>
      <c r="E2642" s="66">
        <f t="shared" si="45"/>
        <v>5</v>
      </c>
      <c r="F2642" s="66">
        <f t="shared" si="46"/>
        <v>2025</v>
      </c>
      <c r="G2642" s="67">
        <f t="shared" si="47"/>
        <v>45778</v>
      </c>
      <c r="H2642" s="26" t="s">
        <v>25</v>
      </c>
      <c r="I2642" s="66" t="s">
        <v>579</v>
      </c>
      <c r="J2642" s="69"/>
      <c r="K2642" s="69"/>
      <c r="L2642" s="69" t="s">
        <v>666</v>
      </c>
      <c r="M2642" s="69" t="s">
        <v>604</v>
      </c>
      <c r="N2642" s="71">
        <v>0.59</v>
      </c>
      <c r="O2642" s="74">
        <v>0</v>
      </c>
      <c r="P2642" s="175">
        <f t="shared" si="48"/>
        <v>137597.43999999997</v>
      </c>
    </row>
    <row r="2643" spans="1:16" ht="14.25" hidden="1" customHeight="1" outlineLevel="1">
      <c r="A2643" s="64" t="s">
        <v>122</v>
      </c>
      <c r="B2643" s="163" t="s">
        <v>1342</v>
      </c>
      <c r="C2643" s="174" t="s">
        <v>648</v>
      </c>
      <c r="D2643" s="68">
        <v>45803</v>
      </c>
      <c r="E2643" s="66">
        <f t="shared" si="45"/>
        <v>5</v>
      </c>
      <c r="F2643" s="66">
        <f t="shared" si="46"/>
        <v>2025</v>
      </c>
      <c r="G2643" s="67">
        <f t="shared" si="47"/>
        <v>45778</v>
      </c>
      <c r="H2643" s="26" t="s">
        <v>1311</v>
      </c>
      <c r="I2643" s="66" t="s">
        <v>580</v>
      </c>
      <c r="J2643" s="69"/>
      <c r="K2643" s="69"/>
      <c r="L2643" s="69" t="s">
        <v>666</v>
      </c>
      <c r="M2643" s="69" t="s">
        <v>28</v>
      </c>
      <c r="N2643" s="71">
        <v>0</v>
      </c>
      <c r="O2643" s="74">
        <v>0.13</v>
      </c>
      <c r="P2643" s="175">
        <f t="shared" si="48"/>
        <v>137597.30999999997</v>
      </c>
    </row>
    <row r="2644" spans="1:16" ht="14.25" hidden="1" customHeight="1" outlineLevel="1">
      <c r="A2644" s="64" t="s">
        <v>122</v>
      </c>
      <c r="B2644" s="163" t="s">
        <v>1342</v>
      </c>
      <c r="C2644" s="174" t="s">
        <v>648</v>
      </c>
      <c r="D2644" s="68">
        <v>45810</v>
      </c>
      <c r="E2644" s="66">
        <f t="shared" si="45"/>
        <v>6</v>
      </c>
      <c r="F2644" s="66">
        <f t="shared" si="46"/>
        <v>2025</v>
      </c>
      <c r="G2644" s="67">
        <f t="shared" si="47"/>
        <v>45809</v>
      </c>
      <c r="H2644" s="26" t="s">
        <v>25</v>
      </c>
      <c r="I2644" s="66" t="s">
        <v>1316</v>
      </c>
      <c r="J2644" s="69"/>
      <c r="K2644" s="69"/>
      <c r="L2644" s="69" t="s">
        <v>666</v>
      </c>
      <c r="M2644" s="69" t="s">
        <v>604</v>
      </c>
      <c r="N2644" s="71">
        <v>452.29</v>
      </c>
      <c r="O2644" s="74">
        <v>0</v>
      </c>
      <c r="P2644" s="175">
        <f t="shared" si="48"/>
        <v>138049.59999999998</v>
      </c>
    </row>
    <row r="2645" spans="1:16" ht="14.25" hidden="1" customHeight="1" outlineLevel="1">
      <c r="A2645" s="64" t="s">
        <v>122</v>
      </c>
      <c r="B2645" s="163" t="s">
        <v>1342</v>
      </c>
      <c r="C2645" s="174" t="s">
        <v>648</v>
      </c>
      <c r="D2645" s="68">
        <v>45810</v>
      </c>
      <c r="E2645" s="66">
        <f t="shared" si="45"/>
        <v>6</v>
      </c>
      <c r="F2645" s="66">
        <f t="shared" si="46"/>
        <v>2025</v>
      </c>
      <c r="G2645" s="67">
        <f t="shared" si="47"/>
        <v>45809</v>
      </c>
      <c r="H2645" s="26" t="s">
        <v>25</v>
      </c>
      <c r="I2645" s="66" t="s">
        <v>1316</v>
      </c>
      <c r="J2645" s="69"/>
      <c r="K2645" s="69"/>
      <c r="L2645" s="69" t="s">
        <v>666</v>
      </c>
      <c r="M2645" s="69" t="s">
        <v>604</v>
      </c>
      <c r="N2645" s="71">
        <v>164.23</v>
      </c>
      <c r="O2645" s="74">
        <v>0</v>
      </c>
      <c r="P2645" s="175">
        <f t="shared" si="48"/>
        <v>138213.82999999999</v>
      </c>
    </row>
    <row r="2646" spans="1:16" ht="14.25" hidden="1" customHeight="1" outlineLevel="1">
      <c r="A2646" s="64" t="s">
        <v>122</v>
      </c>
      <c r="B2646" s="163" t="s">
        <v>1342</v>
      </c>
      <c r="C2646" s="174" t="s">
        <v>648</v>
      </c>
      <c r="D2646" s="68">
        <v>45810</v>
      </c>
      <c r="E2646" s="66">
        <f t="shared" si="45"/>
        <v>6</v>
      </c>
      <c r="F2646" s="66">
        <f t="shared" si="46"/>
        <v>2025</v>
      </c>
      <c r="G2646" s="67">
        <f t="shared" si="47"/>
        <v>45809</v>
      </c>
      <c r="H2646" s="26" t="s">
        <v>1311</v>
      </c>
      <c r="I2646" s="66" t="s">
        <v>1317</v>
      </c>
      <c r="J2646" s="69"/>
      <c r="K2646" s="69"/>
      <c r="L2646" s="69" t="s">
        <v>666</v>
      </c>
      <c r="M2646" s="69" t="s">
        <v>28</v>
      </c>
      <c r="N2646" s="71">
        <v>0</v>
      </c>
      <c r="O2646" s="74">
        <v>101.76</v>
      </c>
      <c r="P2646" s="175">
        <f t="shared" si="48"/>
        <v>138112.06999999998</v>
      </c>
    </row>
    <row r="2647" spans="1:16" ht="14.25" hidden="1" customHeight="1" outlineLevel="1">
      <c r="A2647" s="64" t="s">
        <v>122</v>
      </c>
      <c r="B2647" s="163" t="s">
        <v>1342</v>
      </c>
      <c r="C2647" s="174" t="s">
        <v>648</v>
      </c>
      <c r="D2647" s="68">
        <v>45810</v>
      </c>
      <c r="E2647" s="66">
        <f t="shared" si="45"/>
        <v>6</v>
      </c>
      <c r="F2647" s="66">
        <f t="shared" si="46"/>
        <v>2025</v>
      </c>
      <c r="G2647" s="67">
        <f t="shared" si="47"/>
        <v>45809</v>
      </c>
      <c r="H2647" s="26" t="s">
        <v>1311</v>
      </c>
      <c r="I2647" s="66" t="s">
        <v>1317</v>
      </c>
      <c r="J2647" s="69"/>
      <c r="K2647" s="69"/>
      <c r="L2647" s="69" t="s">
        <v>666</v>
      </c>
      <c r="M2647" s="69" t="s">
        <v>28</v>
      </c>
      <c r="N2647" s="71">
        <v>0</v>
      </c>
      <c r="O2647" s="74">
        <v>36.950000000000003</v>
      </c>
      <c r="P2647" s="175">
        <f t="shared" si="48"/>
        <v>138075.11999999997</v>
      </c>
    </row>
    <row r="2648" spans="1:16" ht="14.25" hidden="1" customHeight="1" outlineLevel="1">
      <c r="A2648" s="64" t="s">
        <v>122</v>
      </c>
      <c r="B2648" s="163" t="s">
        <v>1342</v>
      </c>
      <c r="C2648" s="174" t="s">
        <v>648</v>
      </c>
      <c r="D2648" s="68">
        <v>45811</v>
      </c>
      <c r="E2648" s="66">
        <f t="shared" si="45"/>
        <v>6</v>
      </c>
      <c r="F2648" s="66">
        <f t="shared" si="46"/>
        <v>2025</v>
      </c>
      <c r="G2648" s="67">
        <f t="shared" si="47"/>
        <v>45809</v>
      </c>
      <c r="H2648" s="26" t="s">
        <v>25</v>
      </c>
      <c r="I2648" s="66" t="s">
        <v>1316</v>
      </c>
      <c r="J2648" s="69"/>
      <c r="K2648" s="69"/>
      <c r="L2648" s="69" t="s">
        <v>666</v>
      </c>
      <c r="M2648" s="69" t="s">
        <v>604</v>
      </c>
      <c r="N2648" s="71">
        <v>82.96</v>
      </c>
      <c r="O2648" s="74">
        <v>0</v>
      </c>
      <c r="P2648" s="175">
        <f t="shared" si="48"/>
        <v>138158.07999999996</v>
      </c>
    </row>
    <row r="2649" spans="1:16" ht="14.25" hidden="1" customHeight="1" outlineLevel="1">
      <c r="A2649" s="64" t="s">
        <v>122</v>
      </c>
      <c r="B2649" s="163" t="s">
        <v>1342</v>
      </c>
      <c r="C2649" s="174" t="s">
        <v>648</v>
      </c>
      <c r="D2649" s="68">
        <v>45811</v>
      </c>
      <c r="E2649" s="66">
        <f t="shared" si="45"/>
        <v>6</v>
      </c>
      <c r="F2649" s="66">
        <f t="shared" si="46"/>
        <v>2025</v>
      </c>
      <c r="G2649" s="67">
        <f t="shared" si="47"/>
        <v>45809</v>
      </c>
      <c r="H2649" s="26" t="s">
        <v>1311</v>
      </c>
      <c r="I2649" s="66" t="s">
        <v>1317</v>
      </c>
      <c r="J2649" s="69"/>
      <c r="K2649" s="69"/>
      <c r="L2649" s="69" t="s">
        <v>666</v>
      </c>
      <c r="M2649" s="69" t="s">
        <v>28</v>
      </c>
      <c r="N2649" s="71">
        <v>0</v>
      </c>
      <c r="O2649" s="74">
        <v>18.66</v>
      </c>
      <c r="P2649" s="175">
        <f t="shared" si="48"/>
        <v>138139.41999999995</v>
      </c>
    </row>
    <row r="2650" spans="1:16" ht="14.25" hidden="1" customHeight="1" outlineLevel="1">
      <c r="A2650" s="64" t="s">
        <v>122</v>
      </c>
      <c r="B2650" s="163" t="s">
        <v>1342</v>
      </c>
      <c r="C2650" s="174" t="s">
        <v>648</v>
      </c>
      <c r="D2650" s="68">
        <v>45824</v>
      </c>
      <c r="E2650" s="66">
        <f t="shared" si="45"/>
        <v>6</v>
      </c>
      <c r="F2650" s="66">
        <f t="shared" si="46"/>
        <v>2025</v>
      </c>
      <c r="G2650" s="67">
        <f t="shared" si="47"/>
        <v>45809</v>
      </c>
      <c r="H2650" s="26" t="s">
        <v>25</v>
      </c>
      <c r="I2650" s="66" t="s">
        <v>1316</v>
      </c>
      <c r="J2650" s="69"/>
      <c r="K2650" s="69"/>
      <c r="L2650" s="69" t="s">
        <v>666</v>
      </c>
      <c r="M2650" s="69" t="s">
        <v>604</v>
      </c>
      <c r="N2650" s="71">
        <v>82.24</v>
      </c>
      <c r="O2650" s="74">
        <v>0</v>
      </c>
      <c r="P2650" s="175">
        <f t="shared" si="48"/>
        <v>138221.65999999995</v>
      </c>
    </row>
    <row r="2651" spans="1:16" ht="14.25" hidden="1" customHeight="1" outlineLevel="1">
      <c r="A2651" s="64" t="s">
        <v>122</v>
      </c>
      <c r="B2651" s="163" t="s">
        <v>1342</v>
      </c>
      <c r="C2651" s="174" t="s">
        <v>648</v>
      </c>
      <c r="D2651" s="68">
        <v>45824</v>
      </c>
      <c r="E2651" s="66">
        <f t="shared" si="45"/>
        <v>6</v>
      </c>
      <c r="F2651" s="66">
        <f t="shared" si="46"/>
        <v>2025</v>
      </c>
      <c r="G2651" s="67">
        <f t="shared" si="47"/>
        <v>45809</v>
      </c>
      <c r="H2651" s="26" t="s">
        <v>1311</v>
      </c>
      <c r="I2651" s="66" t="s">
        <v>1317</v>
      </c>
      <c r="J2651" s="69"/>
      <c r="K2651" s="69"/>
      <c r="L2651" s="69" t="s">
        <v>666</v>
      </c>
      <c r="M2651" s="69" t="s">
        <v>28</v>
      </c>
      <c r="N2651" s="71">
        <v>0</v>
      </c>
      <c r="O2651" s="74">
        <v>18.5</v>
      </c>
      <c r="P2651" s="175">
        <f t="shared" si="48"/>
        <v>138203.15999999995</v>
      </c>
    </row>
    <row r="2652" spans="1:16" ht="14.25" hidden="1" customHeight="1" outlineLevel="1">
      <c r="A2652" s="64" t="s">
        <v>122</v>
      </c>
      <c r="B2652" s="163" t="s">
        <v>1342</v>
      </c>
      <c r="C2652" s="174" t="s">
        <v>648</v>
      </c>
      <c r="D2652" s="68">
        <v>45826</v>
      </c>
      <c r="E2652" s="66">
        <f t="shared" si="45"/>
        <v>6</v>
      </c>
      <c r="F2652" s="66">
        <f t="shared" si="46"/>
        <v>2025</v>
      </c>
      <c r="G2652" s="67">
        <f t="shared" si="47"/>
        <v>45809</v>
      </c>
      <c r="H2652" s="26" t="s">
        <v>25</v>
      </c>
      <c r="I2652" s="66" t="s">
        <v>1316</v>
      </c>
      <c r="J2652" s="69"/>
      <c r="K2652" s="69"/>
      <c r="L2652" s="69" t="s">
        <v>666</v>
      </c>
      <c r="M2652" s="69" t="s">
        <v>604</v>
      </c>
      <c r="N2652" s="71">
        <v>83.19</v>
      </c>
      <c r="O2652" s="74">
        <v>0</v>
      </c>
      <c r="P2652" s="175">
        <f t="shared" si="48"/>
        <v>138286.34999999995</v>
      </c>
    </row>
    <row r="2653" spans="1:16" ht="14.25" hidden="1" customHeight="1" outlineLevel="1">
      <c r="A2653" s="64" t="s">
        <v>122</v>
      </c>
      <c r="B2653" s="163" t="s">
        <v>1342</v>
      </c>
      <c r="C2653" s="174" t="s">
        <v>648</v>
      </c>
      <c r="D2653" s="68">
        <v>45826</v>
      </c>
      <c r="E2653" s="66">
        <f t="shared" si="45"/>
        <v>6</v>
      </c>
      <c r="F2653" s="66">
        <f t="shared" si="46"/>
        <v>2025</v>
      </c>
      <c r="G2653" s="67">
        <f t="shared" si="47"/>
        <v>45809</v>
      </c>
      <c r="H2653" s="26" t="s">
        <v>1311</v>
      </c>
      <c r="I2653" s="66" t="s">
        <v>1317</v>
      </c>
      <c r="J2653" s="69"/>
      <c r="K2653" s="69"/>
      <c r="L2653" s="69" t="s">
        <v>666</v>
      </c>
      <c r="M2653" s="69" t="s">
        <v>28</v>
      </c>
      <c r="N2653" s="71">
        <v>0</v>
      </c>
      <c r="O2653" s="74">
        <v>18.71</v>
      </c>
      <c r="P2653" s="175">
        <f t="shared" si="48"/>
        <v>138267.63999999996</v>
      </c>
    </row>
    <row r="2654" spans="1:16" ht="14.25" hidden="1" customHeight="1" outlineLevel="1">
      <c r="A2654" s="64" t="s">
        <v>122</v>
      </c>
      <c r="B2654" s="163" t="s">
        <v>1342</v>
      </c>
      <c r="C2654" s="174" t="s">
        <v>648</v>
      </c>
      <c r="D2654" s="68">
        <v>45831</v>
      </c>
      <c r="E2654" s="66">
        <f t="shared" si="45"/>
        <v>6</v>
      </c>
      <c r="F2654" s="66">
        <f t="shared" si="46"/>
        <v>2025</v>
      </c>
      <c r="G2654" s="67">
        <f t="shared" si="47"/>
        <v>45809</v>
      </c>
      <c r="H2654" s="26" t="s">
        <v>25</v>
      </c>
      <c r="I2654" s="66" t="s">
        <v>1316</v>
      </c>
      <c r="J2654" s="69"/>
      <c r="K2654" s="69"/>
      <c r="L2654" s="69" t="s">
        <v>666</v>
      </c>
      <c r="M2654" s="69" t="s">
        <v>604</v>
      </c>
      <c r="N2654" s="71">
        <v>59.95</v>
      </c>
      <c r="O2654" s="74">
        <v>0</v>
      </c>
      <c r="P2654" s="175">
        <f t="shared" si="48"/>
        <v>138327.58999999997</v>
      </c>
    </row>
    <row r="2655" spans="1:16" ht="14.25" hidden="1" customHeight="1" outlineLevel="1">
      <c r="A2655" s="64" t="s">
        <v>122</v>
      </c>
      <c r="B2655" s="163" t="s">
        <v>1342</v>
      </c>
      <c r="C2655" s="174" t="s">
        <v>648</v>
      </c>
      <c r="D2655" s="68">
        <v>45831</v>
      </c>
      <c r="E2655" s="66">
        <f t="shared" si="45"/>
        <v>6</v>
      </c>
      <c r="F2655" s="66">
        <f t="shared" si="46"/>
        <v>2025</v>
      </c>
      <c r="G2655" s="67">
        <f t="shared" si="47"/>
        <v>45809</v>
      </c>
      <c r="H2655" s="26" t="s">
        <v>1311</v>
      </c>
      <c r="I2655" s="66" t="s">
        <v>1317</v>
      </c>
      <c r="J2655" s="69"/>
      <c r="K2655" s="69"/>
      <c r="L2655" s="69" t="s">
        <v>666</v>
      </c>
      <c r="M2655" s="69" t="s">
        <v>28</v>
      </c>
      <c r="N2655" s="71">
        <v>0</v>
      </c>
      <c r="O2655" s="74">
        <v>13.48</v>
      </c>
      <c r="P2655" s="175">
        <f t="shared" si="48"/>
        <v>138314.10999999996</v>
      </c>
    </row>
    <row r="2656" spans="1:16" ht="14.25" hidden="1" customHeight="1" outlineLevel="1">
      <c r="A2656" s="64" t="s">
        <v>122</v>
      </c>
      <c r="B2656" s="163" t="s">
        <v>1342</v>
      </c>
      <c r="C2656" s="174" t="s">
        <v>648</v>
      </c>
      <c r="D2656" s="68">
        <v>45832</v>
      </c>
      <c r="E2656" s="66">
        <f t="shared" si="45"/>
        <v>6</v>
      </c>
      <c r="F2656" s="66">
        <f t="shared" si="46"/>
        <v>2025</v>
      </c>
      <c r="G2656" s="67">
        <f t="shared" si="47"/>
        <v>45809</v>
      </c>
      <c r="H2656" s="26" t="s">
        <v>25</v>
      </c>
      <c r="I2656" s="66" t="s">
        <v>1316</v>
      </c>
      <c r="J2656" s="69"/>
      <c r="K2656" s="69"/>
      <c r="L2656" s="69" t="s">
        <v>666</v>
      </c>
      <c r="M2656" s="69" t="s">
        <v>604</v>
      </c>
      <c r="N2656" s="71">
        <v>0.6</v>
      </c>
      <c r="O2656" s="74">
        <v>0</v>
      </c>
      <c r="P2656" s="175">
        <f t="shared" si="48"/>
        <v>138314.70999999996</v>
      </c>
    </row>
    <row r="2657" spans="1:16" ht="14.25" hidden="1" customHeight="1" outlineLevel="1">
      <c r="A2657" s="64" t="s">
        <v>122</v>
      </c>
      <c r="B2657" s="163" t="s">
        <v>1342</v>
      </c>
      <c r="C2657" s="174" t="s">
        <v>648</v>
      </c>
      <c r="D2657" s="68">
        <v>45832</v>
      </c>
      <c r="E2657" s="66">
        <f t="shared" si="45"/>
        <v>6</v>
      </c>
      <c r="F2657" s="66">
        <f t="shared" si="46"/>
        <v>2025</v>
      </c>
      <c r="G2657" s="67">
        <f t="shared" si="47"/>
        <v>45809</v>
      </c>
      <c r="H2657" s="26" t="s">
        <v>1311</v>
      </c>
      <c r="I2657" s="66" t="s">
        <v>1317</v>
      </c>
      <c r="J2657" s="69"/>
      <c r="K2657" s="69"/>
      <c r="L2657" s="69" t="s">
        <v>666</v>
      </c>
      <c r="M2657" s="69" t="s">
        <v>28</v>
      </c>
      <c r="N2657" s="71">
        <v>0</v>
      </c>
      <c r="O2657" s="74">
        <v>0.13</v>
      </c>
      <c r="P2657" s="175">
        <f t="shared" si="48"/>
        <v>138314.57999999996</v>
      </c>
    </row>
    <row r="2658" spans="1:16" ht="14.25" hidden="1" customHeight="1" outlineLevel="1">
      <c r="A2658" s="64" t="s">
        <v>122</v>
      </c>
      <c r="B2658" s="163" t="s">
        <v>1342</v>
      </c>
      <c r="C2658" s="174" t="s">
        <v>648</v>
      </c>
      <c r="D2658" s="68">
        <v>45834</v>
      </c>
      <c r="E2658" s="66">
        <f t="shared" si="45"/>
        <v>6</v>
      </c>
      <c r="F2658" s="66">
        <f t="shared" si="46"/>
        <v>2025</v>
      </c>
      <c r="G2658" s="67">
        <f t="shared" si="47"/>
        <v>45809</v>
      </c>
      <c r="H2658" s="26" t="s">
        <v>161</v>
      </c>
      <c r="I2658" s="66" t="s">
        <v>1218</v>
      </c>
      <c r="J2658" s="69"/>
      <c r="K2658" s="69"/>
      <c r="L2658" s="69" t="s">
        <v>666</v>
      </c>
      <c r="M2658" s="69" t="s">
        <v>604</v>
      </c>
      <c r="N2658" s="71">
        <v>12757.93</v>
      </c>
      <c r="O2658" s="74">
        <v>0</v>
      </c>
      <c r="P2658" s="175">
        <f t="shared" si="48"/>
        <v>151072.50999999995</v>
      </c>
    </row>
    <row r="2659" spans="1:16" ht="14.25" hidden="1" customHeight="1" outlineLevel="1">
      <c r="A2659" s="64" t="s">
        <v>122</v>
      </c>
      <c r="B2659" s="163" t="s">
        <v>1342</v>
      </c>
      <c r="C2659" s="174" t="s">
        <v>648</v>
      </c>
      <c r="D2659" s="68">
        <v>45839</v>
      </c>
      <c r="E2659" s="66">
        <f t="shared" si="45"/>
        <v>7</v>
      </c>
      <c r="F2659" s="66">
        <f t="shared" si="46"/>
        <v>2025</v>
      </c>
      <c r="G2659" s="67">
        <f t="shared" si="47"/>
        <v>45839</v>
      </c>
      <c r="H2659" s="26" t="s">
        <v>25</v>
      </c>
      <c r="I2659" s="66" t="s">
        <v>1316</v>
      </c>
      <c r="J2659" s="69"/>
      <c r="K2659" s="69"/>
      <c r="L2659" s="69" t="s">
        <v>666</v>
      </c>
      <c r="M2659" s="69" t="s">
        <v>604</v>
      </c>
      <c r="N2659" s="71">
        <v>453.76</v>
      </c>
      <c r="O2659" s="74">
        <v>0</v>
      </c>
      <c r="P2659" s="175">
        <f t="shared" si="48"/>
        <v>151526.26999999996</v>
      </c>
    </row>
    <row r="2660" spans="1:16" ht="14.25" hidden="1" customHeight="1" outlineLevel="1">
      <c r="A2660" s="64" t="s">
        <v>122</v>
      </c>
      <c r="B2660" s="163" t="s">
        <v>1342</v>
      </c>
      <c r="C2660" s="174" t="s">
        <v>648</v>
      </c>
      <c r="D2660" s="68">
        <v>45839</v>
      </c>
      <c r="E2660" s="66">
        <f t="shared" si="45"/>
        <v>7</v>
      </c>
      <c r="F2660" s="66">
        <f t="shared" si="46"/>
        <v>2025</v>
      </c>
      <c r="G2660" s="67">
        <f t="shared" si="47"/>
        <v>45839</v>
      </c>
      <c r="H2660" s="26" t="s">
        <v>1311</v>
      </c>
      <c r="I2660" s="66" t="s">
        <v>1317</v>
      </c>
      <c r="J2660" s="69"/>
      <c r="K2660" s="69"/>
      <c r="L2660" s="69" t="s">
        <v>666</v>
      </c>
      <c r="M2660" s="69" t="s">
        <v>28</v>
      </c>
      <c r="N2660" s="71">
        <v>0</v>
      </c>
      <c r="O2660" s="74">
        <v>102.09</v>
      </c>
      <c r="P2660" s="175">
        <f t="shared" si="48"/>
        <v>151424.17999999996</v>
      </c>
    </row>
    <row r="2661" spans="1:16" ht="14.25" hidden="1" customHeight="1" outlineLevel="1">
      <c r="A2661" s="64" t="s">
        <v>122</v>
      </c>
      <c r="B2661" s="163" t="s">
        <v>1342</v>
      </c>
      <c r="C2661" s="174" t="s">
        <v>648</v>
      </c>
      <c r="D2661" s="68">
        <v>45840</v>
      </c>
      <c r="E2661" s="66">
        <f t="shared" si="45"/>
        <v>7</v>
      </c>
      <c r="F2661" s="66">
        <f t="shared" si="46"/>
        <v>2025</v>
      </c>
      <c r="G2661" s="67">
        <f t="shared" si="47"/>
        <v>45839</v>
      </c>
      <c r="H2661" s="26" t="s">
        <v>25</v>
      </c>
      <c r="I2661" s="66" t="s">
        <v>1316</v>
      </c>
      <c r="J2661" s="69"/>
      <c r="K2661" s="69"/>
      <c r="L2661" s="69" t="s">
        <v>666</v>
      </c>
      <c r="M2661" s="69" t="s">
        <v>604</v>
      </c>
      <c r="N2661" s="71">
        <v>165.23</v>
      </c>
      <c r="O2661" s="74">
        <v>0</v>
      </c>
      <c r="P2661" s="175">
        <f t="shared" si="48"/>
        <v>151589.40999999997</v>
      </c>
    </row>
    <row r="2662" spans="1:16" ht="14.25" hidden="1" customHeight="1" outlineLevel="1">
      <c r="A2662" s="64" t="s">
        <v>122</v>
      </c>
      <c r="B2662" s="163" t="s">
        <v>1342</v>
      </c>
      <c r="C2662" s="174" t="s">
        <v>648</v>
      </c>
      <c r="D2662" s="68">
        <v>45840</v>
      </c>
      <c r="E2662" s="66">
        <f t="shared" si="45"/>
        <v>7</v>
      </c>
      <c r="F2662" s="66">
        <f t="shared" si="46"/>
        <v>2025</v>
      </c>
      <c r="G2662" s="67">
        <f t="shared" si="47"/>
        <v>45839</v>
      </c>
      <c r="H2662" s="26" t="s">
        <v>1311</v>
      </c>
      <c r="I2662" s="66" t="s">
        <v>1317</v>
      </c>
      <c r="J2662" s="69"/>
      <c r="K2662" s="69"/>
      <c r="L2662" s="69" t="s">
        <v>666</v>
      </c>
      <c r="M2662" s="69" t="s">
        <v>28</v>
      </c>
      <c r="N2662" s="71">
        <v>0</v>
      </c>
      <c r="O2662" s="74">
        <v>37.17</v>
      </c>
      <c r="P2662" s="175">
        <f t="shared" si="48"/>
        <v>151552.23999999996</v>
      </c>
    </row>
    <row r="2663" spans="1:16" ht="14.25" hidden="1" customHeight="1" outlineLevel="1">
      <c r="A2663" s="64" t="s">
        <v>122</v>
      </c>
      <c r="B2663" s="163" t="s">
        <v>1342</v>
      </c>
      <c r="C2663" s="174" t="s">
        <v>648</v>
      </c>
      <c r="D2663" s="68">
        <v>45841</v>
      </c>
      <c r="E2663" s="66">
        <f t="shared" si="45"/>
        <v>7</v>
      </c>
      <c r="F2663" s="66">
        <f t="shared" si="46"/>
        <v>2025</v>
      </c>
      <c r="G2663" s="67">
        <f t="shared" si="47"/>
        <v>45839</v>
      </c>
      <c r="H2663" s="26" t="s">
        <v>25</v>
      </c>
      <c r="I2663" s="66" t="s">
        <v>1316</v>
      </c>
      <c r="J2663" s="69"/>
      <c r="K2663" s="69"/>
      <c r="L2663" s="69" t="s">
        <v>666</v>
      </c>
      <c r="M2663" s="69" t="s">
        <v>604</v>
      </c>
      <c r="N2663" s="71">
        <v>83.45</v>
      </c>
      <c r="O2663" s="74">
        <v>0</v>
      </c>
      <c r="P2663" s="175">
        <f t="shared" si="48"/>
        <v>151635.68999999997</v>
      </c>
    </row>
    <row r="2664" spans="1:16" ht="14.25" hidden="1" customHeight="1" outlineLevel="1">
      <c r="A2664" s="64" t="s">
        <v>122</v>
      </c>
      <c r="B2664" s="163" t="s">
        <v>1342</v>
      </c>
      <c r="C2664" s="174" t="s">
        <v>648</v>
      </c>
      <c r="D2664" s="68">
        <v>45841</v>
      </c>
      <c r="E2664" s="66">
        <f t="shared" si="45"/>
        <v>7</v>
      </c>
      <c r="F2664" s="66">
        <f t="shared" si="46"/>
        <v>2025</v>
      </c>
      <c r="G2664" s="67">
        <f t="shared" si="47"/>
        <v>45839</v>
      </c>
      <c r="H2664" s="26" t="s">
        <v>1311</v>
      </c>
      <c r="I2664" s="66" t="s">
        <v>1317</v>
      </c>
      <c r="J2664" s="69"/>
      <c r="K2664" s="69"/>
      <c r="L2664" s="69" t="s">
        <v>666</v>
      </c>
      <c r="M2664" s="69" t="s">
        <v>28</v>
      </c>
      <c r="N2664" s="71">
        <v>0</v>
      </c>
      <c r="O2664" s="74">
        <v>18.77</v>
      </c>
      <c r="P2664" s="175">
        <f t="shared" si="48"/>
        <v>151616.91999999998</v>
      </c>
    </row>
    <row r="2665" spans="1:16" ht="14.25" hidden="1" customHeight="1" outlineLevel="1">
      <c r="A2665" s="64" t="s">
        <v>122</v>
      </c>
      <c r="B2665" s="163" t="s">
        <v>1342</v>
      </c>
      <c r="C2665" s="174" t="s">
        <v>648</v>
      </c>
      <c r="D2665" s="68">
        <v>45848</v>
      </c>
      <c r="E2665" s="66">
        <f t="shared" si="45"/>
        <v>7</v>
      </c>
      <c r="F2665" s="66">
        <f t="shared" si="46"/>
        <v>2025</v>
      </c>
      <c r="G2665" s="67">
        <f t="shared" si="47"/>
        <v>45839</v>
      </c>
      <c r="H2665" s="26" t="s">
        <v>161</v>
      </c>
      <c r="I2665" s="66" t="s">
        <v>1218</v>
      </c>
      <c r="J2665" s="69"/>
      <c r="K2665" s="69"/>
      <c r="L2665" s="69" t="s">
        <v>666</v>
      </c>
      <c r="M2665" s="69" t="s">
        <v>604</v>
      </c>
      <c r="N2665" s="71">
        <v>12157.93</v>
      </c>
      <c r="O2665" s="74">
        <v>0</v>
      </c>
      <c r="P2665" s="175">
        <f t="shared" si="48"/>
        <v>163774.84999999998</v>
      </c>
    </row>
    <row r="2666" spans="1:16" ht="14.25" hidden="1" customHeight="1" outlineLevel="1">
      <c r="A2666" s="64" t="s">
        <v>122</v>
      </c>
      <c r="B2666" s="163" t="s">
        <v>1342</v>
      </c>
      <c r="C2666" s="174" t="s">
        <v>648</v>
      </c>
      <c r="D2666" s="68">
        <v>45852</v>
      </c>
      <c r="E2666" s="66">
        <f t="shared" si="45"/>
        <v>7</v>
      </c>
      <c r="F2666" s="66">
        <f t="shared" si="46"/>
        <v>2025</v>
      </c>
      <c r="G2666" s="67">
        <f t="shared" si="47"/>
        <v>45839</v>
      </c>
      <c r="H2666" s="26" t="s">
        <v>25</v>
      </c>
      <c r="I2666" s="66" t="s">
        <v>1316</v>
      </c>
      <c r="J2666" s="69"/>
      <c r="K2666" s="69"/>
      <c r="L2666" s="69" t="s">
        <v>666</v>
      </c>
      <c r="M2666" s="69" t="s">
        <v>604</v>
      </c>
      <c r="N2666" s="71">
        <v>80.650000000000006</v>
      </c>
      <c r="O2666" s="74">
        <v>0</v>
      </c>
      <c r="P2666" s="175">
        <f t="shared" si="48"/>
        <v>163855.49999999997</v>
      </c>
    </row>
    <row r="2667" spans="1:16" ht="14.25" hidden="1" customHeight="1" outlineLevel="1">
      <c r="A2667" s="64" t="s">
        <v>122</v>
      </c>
      <c r="B2667" s="163" t="s">
        <v>1342</v>
      </c>
      <c r="C2667" s="174" t="s">
        <v>648</v>
      </c>
      <c r="D2667" s="68">
        <v>45852</v>
      </c>
      <c r="E2667" s="66">
        <f t="shared" si="45"/>
        <v>7</v>
      </c>
      <c r="F2667" s="66">
        <f t="shared" si="46"/>
        <v>2025</v>
      </c>
      <c r="G2667" s="67">
        <f t="shared" si="47"/>
        <v>45839</v>
      </c>
      <c r="H2667" s="26" t="s">
        <v>1311</v>
      </c>
      <c r="I2667" s="66" t="s">
        <v>1317</v>
      </c>
      <c r="J2667" s="69"/>
      <c r="K2667" s="69"/>
      <c r="L2667" s="69" t="s">
        <v>666</v>
      </c>
      <c r="M2667" s="69" t="s">
        <v>28</v>
      </c>
      <c r="N2667" s="71">
        <v>0</v>
      </c>
      <c r="O2667" s="74">
        <v>18.14</v>
      </c>
      <c r="P2667" s="175">
        <f t="shared" si="48"/>
        <v>163837.35999999996</v>
      </c>
    </row>
    <row r="2668" spans="1:16" ht="14.25" hidden="1" customHeight="1" outlineLevel="1">
      <c r="A2668" s="64" t="s">
        <v>122</v>
      </c>
      <c r="B2668" s="163" t="s">
        <v>1342</v>
      </c>
      <c r="C2668" s="174" t="s">
        <v>648</v>
      </c>
      <c r="D2668" s="68">
        <v>45856</v>
      </c>
      <c r="E2668" s="66">
        <f t="shared" si="45"/>
        <v>7</v>
      </c>
      <c r="F2668" s="66">
        <f t="shared" si="46"/>
        <v>2025</v>
      </c>
      <c r="G2668" s="67">
        <f t="shared" si="47"/>
        <v>45839</v>
      </c>
      <c r="H2668" s="26" t="s">
        <v>25</v>
      </c>
      <c r="I2668" s="66" t="s">
        <v>1316</v>
      </c>
      <c r="J2668" s="69"/>
      <c r="K2668" s="69"/>
      <c r="L2668" s="69" t="s">
        <v>666</v>
      </c>
      <c r="M2668" s="69" t="s">
        <v>604</v>
      </c>
      <c r="N2668" s="71">
        <v>83.41</v>
      </c>
      <c r="O2668" s="74">
        <v>0</v>
      </c>
      <c r="P2668" s="175">
        <f t="shared" si="48"/>
        <v>163920.76999999996</v>
      </c>
    </row>
    <row r="2669" spans="1:16" ht="14.25" hidden="1" customHeight="1" outlineLevel="1">
      <c r="A2669" s="64" t="s">
        <v>122</v>
      </c>
      <c r="B2669" s="163" t="s">
        <v>1342</v>
      </c>
      <c r="C2669" s="174" t="s">
        <v>648</v>
      </c>
      <c r="D2669" s="68">
        <v>45856</v>
      </c>
      <c r="E2669" s="66">
        <f t="shared" si="45"/>
        <v>7</v>
      </c>
      <c r="F2669" s="66">
        <f t="shared" si="46"/>
        <v>2025</v>
      </c>
      <c r="G2669" s="67">
        <f t="shared" si="47"/>
        <v>45839</v>
      </c>
      <c r="H2669" s="26" t="s">
        <v>1311</v>
      </c>
      <c r="I2669" s="66" t="s">
        <v>1317</v>
      </c>
      <c r="J2669" s="69"/>
      <c r="K2669" s="69"/>
      <c r="L2669" s="69" t="s">
        <v>666</v>
      </c>
      <c r="M2669" s="69" t="s">
        <v>28</v>
      </c>
      <c r="N2669" s="71">
        <v>0</v>
      </c>
      <c r="O2669" s="74">
        <v>18.760000000000002</v>
      </c>
      <c r="P2669" s="175">
        <f t="shared" si="48"/>
        <v>163902.00999999995</v>
      </c>
    </row>
    <row r="2670" spans="1:16" ht="14.25" hidden="1" customHeight="1" outlineLevel="1">
      <c r="A2670" s="64" t="s">
        <v>122</v>
      </c>
      <c r="B2670" s="163" t="s">
        <v>1342</v>
      </c>
      <c r="C2670" s="174" t="s">
        <v>648</v>
      </c>
      <c r="D2670" s="68">
        <v>45861</v>
      </c>
      <c r="E2670" s="66">
        <f t="shared" si="45"/>
        <v>7</v>
      </c>
      <c r="F2670" s="66">
        <f t="shared" si="46"/>
        <v>2025</v>
      </c>
      <c r="G2670" s="67">
        <f t="shared" si="47"/>
        <v>45839</v>
      </c>
      <c r="H2670" s="26" t="s">
        <v>25</v>
      </c>
      <c r="I2670" s="66" t="s">
        <v>1316</v>
      </c>
      <c r="J2670" s="69"/>
      <c r="K2670" s="69"/>
      <c r="L2670" s="69" t="s">
        <v>666</v>
      </c>
      <c r="M2670" s="69" t="s">
        <v>604</v>
      </c>
      <c r="N2670" s="71">
        <v>60.63</v>
      </c>
      <c r="O2670" s="74">
        <v>0</v>
      </c>
      <c r="P2670" s="175">
        <f t="shared" si="48"/>
        <v>163962.63999999996</v>
      </c>
    </row>
    <row r="2671" spans="1:16" ht="14.25" hidden="1" customHeight="1" outlineLevel="1">
      <c r="A2671" s="64" t="s">
        <v>122</v>
      </c>
      <c r="B2671" s="163" t="s">
        <v>1342</v>
      </c>
      <c r="C2671" s="174" t="s">
        <v>648</v>
      </c>
      <c r="D2671" s="68">
        <v>45861</v>
      </c>
      <c r="E2671" s="66">
        <f t="shared" si="45"/>
        <v>7</v>
      </c>
      <c r="F2671" s="66">
        <f t="shared" si="46"/>
        <v>2025</v>
      </c>
      <c r="G2671" s="67">
        <f t="shared" si="47"/>
        <v>45839</v>
      </c>
      <c r="H2671" s="26" t="s">
        <v>1311</v>
      </c>
      <c r="I2671" s="66" t="s">
        <v>1317</v>
      </c>
      <c r="J2671" s="69"/>
      <c r="K2671" s="69"/>
      <c r="L2671" s="69" t="s">
        <v>666</v>
      </c>
      <c r="M2671" s="69" t="s">
        <v>28</v>
      </c>
      <c r="N2671" s="71">
        <v>0</v>
      </c>
      <c r="O2671" s="74">
        <v>13.64</v>
      </c>
      <c r="P2671" s="175">
        <f t="shared" si="48"/>
        <v>163948.99999999994</v>
      </c>
    </row>
    <row r="2672" spans="1:16" ht="14.25" hidden="1" customHeight="1" outlineLevel="1">
      <c r="A2672" s="64" t="s">
        <v>122</v>
      </c>
      <c r="B2672" s="163" t="s">
        <v>1342</v>
      </c>
      <c r="C2672" s="174" t="s">
        <v>648</v>
      </c>
      <c r="D2672" s="68">
        <v>45862</v>
      </c>
      <c r="E2672" s="66">
        <f t="shared" si="45"/>
        <v>7</v>
      </c>
      <c r="F2672" s="66">
        <f t="shared" si="46"/>
        <v>2025</v>
      </c>
      <c r="G2672" s="67">
        <f t="shared" si="47"/>
        <v>45839</v>
      </c>
      <c r="H2672" s="26" t="s">
        <v>25</v>
      </c>
      <c r="I2672" s="66" t="s">
        <v>1316</v>
      </c>
      <c r="J2672" s="69"/>
      <c r="K2672" s="69"/>
      <c r="L2672" s="69" t="s">
        <v>666</v>
      </c>
      <c r="M2672" s="69" t="s">
        <v>604</v>
      </c>
      <c r="N2672" s="71">
        <v>0.61</v>
      </c>
      <c r="O2672" s="74">
        <v>0</v>
      </c>
      <c r="P2672" s="175">
        <f t="shared" si="48"/>
        <v>163949.60999999993</v>
      </c>
    </row>
    <row r="2673" spans="1:16" ht="14.25" hidden="1" customHeight="1" outlineLevel="1">
      <c r="A2673" s="64" t="s">
        <v>122</v>
      </c>
      <c r="B2673" s="163" t="s">
        <v>1342</v>
      </c>
      <c r="C2673" s="174" t="s">
        <v>648</v>
      </c>
      <c r="D2673" s="68">
        <v>45862</v>
      </c>
      <c r="E2673" s="66">
        <f t="shared" si="45"/>
        <v>7</v>
      </c>
      <c r="F2673" s="66">
        <f t="shared" si="46"/>
        <v>2025</v>
      </c>
      <c r="G2673" s="67">
        <f t="shared" si="47"/>
        <v>45839</v>
      </c>
      <c r="H2673" s="26" t="s">
        <v>1311</v>
      </c>
      <c r="I2673" s="66" t="s">
        <v>1317</v>
      </c>
      <c r="J2673" s="69"/>
      <c r="K2673" s="69"/>
      <c r="L2673" s="69" t="s">
        <v>666</v>
      </c>
      <c r="M2673" s="69" t="s">
        <v>28</v>
      </c>
      <c r="N2673" s="71">
        <v>0</v>
      </c>
      <c r="O2673" s="74">
        <v>0.13</v>
      </c>
      <c r="P2673" s="175">
        <f t="shared" si="48"/>
        <v>163949.47999999992</v>
      </c>
    </row>
    <row r="2674" spans="1:16" ht="14.25" hidden="1" customHeight="1" outlineLevel="1">
      <c r="A2674" s="64" t="s">
        <v>122</v>
      </c>
      <c r="B2674" s="163" t="s">
        <v>1342</v>
      </c>
      <c r="C2674" s="174" t="s">
        <v>648</v>
      </c>
      <c r="D2674" s="68">
        <v>45866</v>
      </c>
      <c r="E2674" s="66">
        <f t="shared" si="45"/>
        <v>7</v>
      </c>
      <c r="F2674" s="66">
        <f t="shared" si="46"/>
        <v>2025</v>
      </c>
      <c r="G2674" s="67">
        <f t="shared" si="47"/>
        <v>45839</v>
      </c>
      <c r="H2674" s="26" t="s">
        <v>25</v>
      </c>
      <c r="I2674" s="66" t="s">
        <v>1316</v>
      </c>
      <c r="J2674" s="69"/>
      <c r="K2674" s="69"/>
      <c r="L2674" s="69" t="s">
        <v>666</v>
      </c>
      <c r="M2674" s="69" t="s">
        <v>604</v>
      </c>
      <c r="N2674" s="71">
        <v>86.09</v>
      </c>
      <c r="O2674" s="74">
        <v>0</v>
      </c>
      <c r="P2674" s="175">
        <f t="shared" si="48"/>
        <v>164035.56999999992</v>
      </c>
    </row>
    <row r="2675" spans="1:16" ht="14.25" hidden="1" customHeight="1" outlineLevel="1">
      <c r="A2675" s="64" t="s">
        <v>122</v>
      </c>
      <c r="B2675" s="163" t="s">
        <v>1342</v>
      </c>
      <c r="C2675" s="174" t="s">
        <v>648</v>
      </c>
      <c r="D2675" s="68">
        <v>45866</v>
      </c>
      <c r="E2675" s="66">
        <f t="shared" si="45"/>
        <v>7</v>
      </c>
      <c r="F2675" s="66">
        <f t="shared" si="46"/>
        <v>2025</v>
      </c>
      <c r="G2675" s="67">
        <f t="shared" si="47"/>
        <v>45839</v>
      </c>
      <c r="H2675" s="26" t="s">
        <v>1311</v>
      </c>
      <c r="I2675" s="66" t="s">
        <v>1317</v>
      </c>
      <c r="J2675" s="69"/>
      <c r="K2675" s="69"/>
      <c r="L2675" s="69" t="s">
        <v>666</v>
      </c>
      <c r="M2675" s="69" t="s">
        <v>28</v>
      </c>
      <c r="N2675" s="71">
        <v>0</v>
      </c>
      <c r="O2675" s="74">
        <v>19.37</v>
      </c>
      <c r="P2675" s="175">
        <f t="shared" si="48"/>
        <v>164016.19999999992</v>
      </c>
    </row>
    <row r="2676" spans="1:16" ht="14.25" hidden="1" customHeight="1" outlineLevel="1">
      <c r="A2676" s="64" t="s">
        <v>122</v>
      </c>
      <c r="B2676" s="163" t="s">
        <v>1342</v>
      </c>
      <c r="C2676" s="174" t="s">
        <v>648</v>
      </c>
      <c r="D2676" s="68">
        <v>45870</v>
      </c>
      <c r="E2676" s="66">
        <f t="shared" si="45"/>
        <v>8</v>
      </c>
      <c r="F2676" s="66">
        <f t="shared" si="46"/>
        <v>2025</v>
      </c>
      <c r="G2676" s="67">
        <f t="shared" si="47"/>
        <v>45870</v>
      </c>
      <c r="H2676" s="26" t="s">
        <v>25</v>
      </c>
      <c r="I2676" s="66" t="s">
        <v>1316</v>
      </c>
      <c r="J2676" s="69"/>
      <c r="K2676" s="69"/>
      <c r="L2676" s="69" t="s">
        <v>666</v>
      </c>
      <c r="M2676" s="69" t="s">
        <v>604</v>
      </c>
      <c r="N2676" s="71">
        <v>460.15</v>
      </c>
      <c r="O2676" s="74">
        <v>0</v>
      </c>
      <c r="P2676" s="175">
        <f t="shared" si="48"/>
        <v>164476.34999999992</v>
      </c>
    </row>
    <row r="2677" spans="1:16" ht="14.25" hidden="1" customHeight="1" outlineLevel="1">
      <c r="A2677" s="64" t="s">
        <v>122</v>
      </c>
      <c r="B2677" s="163" t="s">
        <v>1342</v>
      </c>
      <c r="C2677" s="174" t="s">
        <v>648</v>
      </c>
      <c r="D2677" s="68">
        <v>45870</v>
      </c>
      <c r="E2677" s="66">
        <f t="shared" si="45"/>
        <v>8</v>
      </c>
      <c r="F2677" s="66">
        <f t="shared" si="46"/>
        <v>2025</v>
      </c>
      <c r="G2677" s="67">
        <f t="shared" si="47"/>
        <v>45870</v>
      </c>
      <c r="H2677" s="26" t="s">
        <v>1311</v>
      </c>
      <c r="I2677" s="66" t="s">
        <v>1317</v>
      </c>
      <c r="J2677" s="69"/>
      <c r="K2677" s="69"/>
      <c r="L2677" s="69" t="s">
        <v>666</v>
      </c>
      <c r="M2677" s="69" t="s">
        <v>28</v>
      </c>
      <c r="N2677" s="71">
        <v>0</v>
      </c>
      <c r="O2677" s="74">
        <v>103.53</v>
      </c>
      <c r="P2677" s="175">
        <f t="shared" si="48"/>
        <v>164372.81999999992</v>
      </c>
    </row>
    <row r="2678" spans="1:16" ht="14.25" hidden="1" customHeight="1" outlineLevel="1">
      <c r="A2678" s="64" t="s">
        <v>122</v>
      </c>
      <c r="B2678" s="163" t="s">
        <v>1342</v>
      </c>
      <c r="C2678" s="174" t="s">
        <v>648</v>
      </c>
      <c r="D2678" s="68">
        <v>45873</v>
      </c>
      <c r="E2678" s="66">
        <f t="shared" si="45"/>
        <v>8</v>
      </c>
      <c r="F2678" s="66">
        <f t="shared" si="46"/>
        <v>2025</v>
      </c>
      <c r="G2678" s="67">
        <f t="shared" si="47"/>
        <v>45870</v>
      </c>
      <c r="H2678" s="26" t="s">
        <v>25</v>
      </c>
      <c r="I2678" s="66" t="s">
        <v>1316</v>
      </c>
      <c r="J2678" s="69"/>
      <c r="K2678" s="69"/>
      <c r="L2678" s="69" t="s">
        <v>666</v>
      </c>
      <c r="M2678" s="69" t="s">
        <v>604</v>
      </c>
      <c r="N2678" s="71">
        <v>167.09</v>
      </c>
      <c r="O2678" s="74">
        <v>0</v>
      </c>
      <c r="P2678" s="175">
        <f t="shared" si="48"/>
        <v>164539.90999999992</v>
      </c>
    </row>
    <row r="2679" spans="1:16" ht="14.25" hidden="1" customHeight="1" outlineLevel="1">
      <c r="A2679" s="64" t="s">
        <v>122</v>
      </c>
      <c r="B2679" s="163" t="s">
        <v>1342</v>
      </c>
      <c r="C2679" s="174" t="s">
        <v>648</v>
      </c>
      <c r="D2679" s="68">
        <v>45873</v>
      </c>
      <c r="E2679" s="66">
        <f t="shared" si="45"/>
        <v>8</v>
      </c>
      <c r="F2679" s="66">
        <f t="shared" si="46"/>
        <v>2025</v>
      </c>
      <c r="G2679" s="67">
        <f t="shared" si="47"/>
        <v>45870</v>
      </c>
      <c r="H2679" s="26" t="s">
        <v>25</v>
      </c>
      <c r="I2679" s="66" t="s">
        <v>1316</v>
      </c>
      <c r="J2679" s="69"/>
      <c r="K2679" s="69"/>
      <c r="L2679" s="69" t="s">
        <v>666</v>
      </c>
      <c r="M2679" s="69" t="s">
        <v>604</v>
      </c>
      <c r="N2679" s="71">
        <v>84.2</v>
      </c>
      <c r="O2679" s="74">
        <v>0</v>
      </c>
      <c r="P2679" s="175">
        <f t="shared" si="48"/>
        <v>164624.10999999993</v>
      </c>
    </row>
    <row r="2680" spans="1:16" ht="14.25" hidden="1" customHeight="1" outlineLevel="1">
      <c r="A2680" s="64" t="s">
        <v>122</v>
      </c>
      <c r="B2680" s="163" t="s">
        <v>1342</v>
      </c>
      <c r="C2680" s="174" t="s">
        <v>648</v>
      </c>
      <c r="D2680" s="68">
        <v>45873</v>
      </c>
      <c r="E2680" s="66">
        <f t="shared" si="45"/>
        <v>8</v>
      </c>
      <c r="F2680" s="66">
        <f t="shared" si="46"/>
        <v>2025</v>
      </c>
      <c r="G2680" s="67">
        <f t="shared" si="47"/>
        <v>45870</v>
      </c>
      <c r="H2680" s="26" t="s">
        <v>1311</v>
      </c>
      <c r="I2680" s="66" t="s">
        <v>1317</v>
      </c>
      <c r="J2680" s="69"/>
      <c r="K2680" s="69"/>
      <c r="L2680" s="69" t="s">
        <v>666</v>
      </c>
      <c r="M2680" s="69" t="s">
        <v>28</v>
      </c>
      <c r="N2680" s="71">
        <v>0</v>
      </c>
      <c r="O2680" s="74">
        <v>37.590000000000003</v>
      </c>
      <c r="P2680" s="175">
        <f t="shared" si="48"/>
        <v>164586.51999999993</v>
      </c>
    </row>
    <row r="2681" spans="1:16" ht="14.25" hidden="1" customHeight="1" outlineLevel="1">
      <c r="A2681" s="64" t="s">
        <v>122</v>
      </c>
      <c r="B2681" s="163" t="s">
        <v>1342</v>
      </c>
      <c r="C2681" s="174" t="s">
        <v>648</v>
      </c>
      <c r="D2681" s="68">
        <v>45873</v>
      </c>
      <c r="E2681" s="66">
        <f t="shared" si="45"/>
        <v>8</v>
      </c>
      <c r="F2681" s="66">
        <f t="shared" si="46"/>
        <v>2025</v>
      </c>
      <c r="G2681" s="67">
        <f t="shared" si="47"/>
        <v>45870</v>
      </c>
      <c r="H2681" s="26" t="s">
        <v>1311</v>
      </c>
      <c r="I2681" s="66" t="s">
        <v>1317</v>
      </c>
      <c r="J2681" s="69"/>
      <c r="K2681" s="69"/>
      <c r="L2681" s="69" t="s">
        <v>666</v>
      </c>
      <c r="M2681" s="69" t="s">
        <v>28</v>
      </c>
      <c r="N2681" s="71">
        <v>0</v>
      </c>
      <c r="O2681" s="74">
        <v>18.940000000000001</v>
      </c>
      <c r="P2681" s="175">
        <f t="shared" si="48"/>
        <v>164567.57999999993</v>
      </c>
    </row>
    <row r="2682" spans="1:16" ht="14.25" hidden="1" customHeight="1" outlineLevel="1">
      <c r="A2682" s="64" t="s">
        <v>122</v>
      </c>
      <c r="B2682" s="163" t="s">
        <v>1342</v>
      </c>
      <c r="C2682" s="174" t="s">
        <v>648</v>
      </c>
      <c r="D2682" s="68">
        <v>45877</v>
      </c>
      <c r="E2682" s="66">
        <f t="shared" si="45"/>
        <v>8</v>
      </c>
      <c r="F2682" s="66">
        <f t="shared" si="46"/>
        <v>2025</v>
      </c>
      <c r="G2682" s="67">
        <f t="shared" si="47"/>
        <v>45870</v>
      </c>
      <c r="H2682" s="26" t="s">
        <v>161</v>
      </c>
      <c r="I2682" s="66" t="s">
        <v>1218</v>
      </c>
      <c r="J2682" s="69"/>
      <c r="K2682" s="69"/>
      <c r="L2682" s="69" t="s">
        <v>666</v>
      </c>
      <c r="M2682" s="69" t="s">
        <v>604</v>
      </c>
      <c r="N2682" s="71">
        <v>12157.93</v>
      </c>
      <c r="O2682" s="74">
        <v>0</v>
      </c>
      <c r="P2682" s="175">
        <f t="shared" si="48"/>
        <v>176725.50999999992</v>
      </c>
    </row>
    <row r="2683" spans="1:16" ht="14.25" hidden="1" customHeight="1" outlineLevel="1">
      <c r="A2683" s="64" t="s">
        <v>122</v>
      </c>
      <c r="B2683" s="163" t="s">
        <v>1342</v>
      </c>
      <c r="C2683" s="174" t="s">
        <v>648</v>
      </c>
      <c r="D2683" s="68">
        <v>45877</v>
      </c>
      <c r="E2683" s="66">
        <f t="shared" si="45"/>
        <v>8</v>
      </c>
      <c r="F2683" s="66">
        <f t="shared" si="46"/>
        <v>2025</v>
      </c>
      <c r="G2683" s="67">
        <f t="shared" si="47"/>
        <v>45870</v>
      </c>
      <c r="H2683" s="26" t="s">
        <v>1578</v>
      </c>
      <c r="I2683" s="66" t="s">
        <v>1579</v>
      </c>
      <c r="J2683" s="69"/>
      <c r="K2683" s="69"/>
      <c r="L2683" s="69" t="s">
        <v>666</v>
      </c>
      <c r="M2683" s="69" t="s">
        <v>28</v>
      </c>
      <c r="N2683" s="71">
        <v>0</v>
      </c>
      <c r="O2683" s="74">
        <v>4190.55</v>
      </c>
      <c r="P2683" s="175">
        <f t="shared" si="48"/>
        <v>172534.95999999993</v>
      </c>
    </row>
    <row r="2684" spans="1:16" ht="14.25" hidden="1" customHeight="1" outlineLevel="1">
      <c r="A2684" s="64" t="s">
        <v>122</v>
      </c>
      <c r="B2684" s="163" t="s">
        <v>1342</v>
      </c>
      <c r="C2684" s="174" t="s">
        <v>648</v>
      </c>
      <c r="D2684" s="68">
        <v>45877</v>
      </c>
      <c r="E2684" s="66">
        <f t="shared" si="45"/>
        <v>8</v>
      </c>
      <c r="F2684" s="66">
        <f t="shared" si="46"/>
        <v>2025</v>
      </c>
      <c r="G2684" s="67">
        <f t="shared" si="47"/>
        <v>45870</v>
      </c>
      <c r="H2684" s="26" t="s">
        <v>1580</v>
      </c>
      <c r="I2684" s="66" t="s">
        <v>1581</v>
      </c>
      <c r="J2684" s="69"/>
      <c r="K2684" s="69"/>
      <c r="L2684" s="69" t="s">
        <v>666</v>
      </c>
      <c r="M2684" s="69" t="s">
        <v>28</v>
      </c>
      <c r="N2684" s="71">
        <v>0</v>
      </c>
      <c r="O2684" s="74">
        <v>2460.21</v>
      </c>
      <c r="P2684" s="175">
        <f t="shared" si="48"/>
        <v>170074.74999999994</v>
      </c>
    </row>
    <row r="2685" spans="1:16" ht="14.25" hidden="1" customHeight="1" outlineLevel="1">
      <c r="A2685" s="64" t="s">
        <v>122</v>
      </c>
      <c r="B2685" s="163" t="s">
        <v>1342</v>
      </c>
      <c r="C2685" s="174" t="s">
        <v>648</v>
      </c>
      <c r="D2685" s="68">
        <v>45880</v>
      </c>
      <c r="E2685" s="66">
        <f t="shared" si="45"/>
        <v>8</v>
      </c>
      <c r="F2685" s="66">
        <f t="shared" si="46"/>
        <v>2025</v>
      </c>
      <c r="G2685" s="67">
        <f t="shared" si="47"/>
        <v>45870</v>
      </c>
      <c r="H2685" s="26" t="s">
        <v>25</v>
      </c>
      <c r="I2685" s="66" t="s">
        <v>1316</v>
      </c>
      <c r="J2685" s="69"/>
      <c r="K2685" s="69"/>
      <c r="L2685" s="69" t="s">
        <v>666</v>
      </c>
      <c r="M2685" s="69" t="s">
        <v>604</v>
      </c>
      <c r="N2685" s="71">
        <v>82.08</v>
      </c>
      <c r="O2685" s="74">
        <v>0</v>
      </c>
      <c r="P2685" s="175">
        <f t="shared" si="48"/>
        <v>170156.82999999993</v>
      </c>
    </row>
    <row r="2686" spans="1:16" ht="14.25" hidden="1" customHeight="1" outlineLevel="1">
      <c r="A2686" s="64" t="s">
        <v>122</v>
      </c>
      <c r="B2686" s="163" t="s">
        <v>1342</v>
      </c>
      <c r="C2686" s="174" t="s">
        <v>648</v>
      </c>
      <c r="D2686" s="68">
        <v>45880</v>
      </c>
      <c r="E2686" s="66">
        <f t="shared" si="45"/>
        <v>8</v>
      </c>
      <c r="F2686" s="66">
        <f t="shared" si="46"/>
        <v>2025</v>
      </c>
      <c r="G2686" s="67">
        <f t="shared" si="47"/>
        <v>45870</v>
      </c>
      <c r="H2686" s="26" t="s">
        <v>1311</v>
      </c>
      <c r="I2686" s="66" t="s">
        <v>1317</v>
      </c>
      <c r="J2686" s="69"/>
      <c r="K2686" s="69"/>
      <c r="L2686" s="69" t="s">
        <v>666</v>
      </c>
      <c r="M2686" s="69" t="s">
        <v>28</v>
      </c>
      <c r="N2686" s="71">
        <v>0</v>
      </c>
      <c r="O2686" s="74">
        <v>18.46</v>
      </c>
      <c r="P2686" s="175">
        <f t="shared" si="48"/>
        <v>170138.36999999994</v>
      </c>
    </row>
    <row r="2687" spans="1:16" ht="14.25" hidden="1" customHeight="1" outlineLevel="1">
      <c r="A2687" s="64" t="s">
        <v>122</v>
      </c>
      <c r="B2687" s="163" t="s">
        <v>1342</v>
      </c>
      <c r="C2687" s="174" t="s">
        <v>648</v>
      </c>
      <c r="D2687" s="68">
        <v>45883</v>
      </c>
      <c r="E2687" s="66">
        <f t="shared" si="45"/>
        <v>8</v>
      </c>
      <c r="F2687" s="66">
        <f t="shared" si="46"/>
        <v>2025</v>
      </c>
      <c r="G2687" s="67">
        <f t="shared" si="47"/>
        <v>45870</v>
      </c>
      <c r="H2687" s="26" t="s">
        <v>25</v>
      </c>
      <c r="I2687" s="66" t="s">
        <v>1316</v>
      </c>
      <c r="J2687" s="69"/>
      <c r="K2687" s="69"/>
      <c r="L2687" s="69" t="s">
        <v>666</v>
      </c>
      <c r="M2687" s="69" t="s">
        <v>604</v>
      </c>
      <c r="N2687" s="71">
        <v>83.17</v>
      </c>
      <c r="O2687" s="74">
        <v>0</v>
      </c>
      <c r="P2687" s="175">
        <f t="shared" si="48"/>
        <v>170221.53999999995</v>
      </c>
    </row>
    <row r="2688" spans="1:16" ht="14.25" hidden="1" customHeight="1" outlineLevel="1">
      <c r="A2688" s="64" t="s">
        <v>122</v>
      </c>
      <c r="B2688" s="163" t="s">
        <v>1342</v>
      </c>
      <c r="C2688" s="174" t="s">
        <v>648</v>
      </c>
      <c r="D2688" s="68">
        <v>45883</v>
      </c>
      <c r="E2688" s="66">
        <f t="shared" si="45"/>
        <v>8</v>
      </c>
      <c r="F2688" s="66">
        <f t="shared" si="46"/>
        <v>2025</v>
      </c>
      <c r="G2688" s="67">
        <f t="shared" si="47"/>
        <v>45870</v>
      </c>
      <c r="H2688" s="26" t="s">
        <v>1311</v>
      </c>
      <c r="I2688" s="66" t="s">
        <v>1317</v>
      </c>
      <c r="J2688" s="69"/>
      <c r="K2688" s="69"/>
      <c r="L2688" s="69" t="s">
        <v>666</v>
      </c>
      <c r="M2688" s="69" t="s">
        <v>28</v>
      </c>
      <c r="N2688" s="71">
        <v>0</v>
      </c>
      <c r="O2688" s="74">
        <v>18.71</v>
      </c>
      <c r="P2688" s="175">
        <f t="shared" si="48"/>
        <v>170202.82999999996</v>
      </c>
    </row>
    <row r="2689" spans="1:16" ht="14.25" hidden="1" customHeight="1" outlineLevel="1">
      <c r="A2689" s="64" t="s">
        <v>122</v>
      </c>
      <c r="B2689" s="163" t="s">
        <v>1342</v>
      </c>
      <c r="C2689" s="174" t="s">
        <v>648</v>
      </c>
      <c r="D2689" s="68">
        <v>45887</v>
      </c>
      <c r="E2689" s="66">
        <f t="shared" si="45"/>
        <v>8</v>
      </c>
      <c r="F2689" s="66">
        <f t="shared" si="46"/>
        <v>2025</v>
      </c>
      <c r="G2689" s="67">
        <f t="shared" si="47"/>
        <v>45870</v>
      </c>
      <c r="H2689" s="26" t="s">
        <v>25</v>
      </c>
      <c r="I2689" s="66" t="s">
        <v>1316</v>
      </c>
      <c r="J2689" s="69"/>
      <c r="K2689" s="69"/>
      <c r="L2689" s="69" t="s">
        <v>666</v>
      </c>
      <c r="M2689" s="69" t="s">
        <v>604</v>
      </c>
      <c r="N2689" s="71">
        <v>83.88</v>
      </c>
      <c r="O2689" s="74">
        <v>0</v>
      </c>
      <c r="P2689" s="175">
        <f t="shared" si="48"/>
        <v>170286.70999999996</v>
      </c>
    </row>
    <row r="2690" spans="1:16" ht="14.25" hidden="1" customHeight="1" outlineLevel="1">
      <c r="A2690" s="64" t="s">
        <v>122</v>
      </c>
      <c r="B2690" s="163" t="s">
        <v>1342</v>
      </c>
      <c r="C2690" s="174" t="s">
        <v>648</v>
      </c>
      <c r="D2690" s="68">
        <v>45887</v>
      </c>
      <c r="E2690" s="66">
        <f t="shared" si="45"/>
        <v>8</v>
      </c>
      <c r="F2690" s="66">
        <f t="shared" si="46"/>
        <v>2025</v>
      </c>
      <c r="G2690" s="67">
        <f t="shared" si="47"/>
        <v>45870</v>
      </c>
      <c r="H2690" s="26" t="s">
        <v>1311</v>
      </c>
      <c r="I2690" s="66" t="s">
        <v>1317</v>
      </c>
      <c r="J2690" s="69"/>
      <c r="K2690" s="69"/>
      <c r="L2690" s="69" t="s">
        <v>666</v>
      </c>
      <c r="M2690" s="69" t="s">
        <v>28</v>
      </c>
      <c r="N2690" s="71">
        <v>0</v>
      </c>
      <c r="O2690" s="74">
        <v>18.87</v>
      </c>
      <c r="P2690" s="175">
        <f t="shared" si="48"/>
        <v>170267.83999999997</v>
      </c>
    </row>
    <row r="2691" spans="1:16" ht="14.25" hidden="1" customHeight="1" outlineLevel="1">
      <c r="A2691" s="64" t="s">
        <v>122</v>
      </c>
      <c r="B2691" s="163" t="s">
        <v>1342</v>
      </c>
      <c r="C2691" s="174" t="s">
        <v>648</v>
      </c>
      <c r="D2691" s="68">
        <v>45894</v>
      </c>
      <c r="E2691" s="66">
        <f t="shared" si="45"/>
        <v>8</v>
      </c>
      <c r="F2691" s="66">
        <f t="shared" si="46"/>
        <v>2025</v>
      </c>
      <c r="G2691" s="67">
        <f t="shared" si="47"/>
        <v>45870</v>
      </c>
      <c r="H2691" s="26" t="s">
        <v>25</v>
      </c>
      <c r="I2691" s="66" t="s">
        <v>1316</v>
      </c>
      <c r="J2691" s="69"/>
      <c r="K2691" s="69"/>
      <c r="L2691" s="69" t="s">
        <v>666</v>
      </c>
      <c r="M2691" s="69" t="s">
        <v>604</v>
      </c>
      <c r="N2691" s="71">
        <v>61.15</v>
      </c>
      <c r="O2691" s="74">
        <v>0</v>
      </c>
      <c r="P2691" s="175">
        <f t="shared" si="48"/>
        <v>170328.98999999996</v>
      </c>
    </row>
    <row r="2692" spans="1:16" ht="14.25" hidden="1" customHeight="1" outlineLevel="1">
      <c r="A2692" s="64" t="s">
        <v>122</v>
      </c>
      <c r="B2692" s="163" t="s">
        <v>1342</v>
      </c>
      <c r="C2692" s="174" t="s">
        <v>648</v>
      </c>
      <c r="D2692" s="68">
        <v>45894</v>
      </c>
      <c r="E2692" s="66">
        <f t="shared" si="45"/>
        <v>8</v>
      </c>
      <c r="F2692" s="66">
        <f t="shared" si="46"/>
        <v>2025</v>
      </c>
      <c r="G2692" s="67">
        <f t="shared" si="47"/>
        <v>45870</v>
      </c>
      <c r="H2692" s="26" t="s">
        <v>25</v>
      </c>
      <c r="I2692" s="66" t="s">
        <v>1316</v>
      </c>
      <c r="J2692" s="69"/>
      <c r="K2692" s="69"/>
      <c r="L2692" s="69" t="s">
        <v>666</v>
      </c>
      <c r="M2692" s="69" t="s">
        <v>604</v>
      </c>
      <c r="N2692" s="71">
        <v>0.61</v>
      </c>
      <c r="O2692" s="74">
        <v>0</v>
      </c>
      <c r="P2692" s="175">
        <f t="shared" si="48"/>
        <v>170329.59999999995</v>
      </c>
    </row>
    <row r="2693" spans="1:16" ht="14.25" hidden="1" customHeight="1" outlineLevel="1">
      <c r="A2693" s="64" t="s">
        <v>122</v>
      </c>
      <c r="B2693" s="163" t="s">
        <v>1342</v>
      </c>
      <c r="C2693" s="174" t="s">
        <v>648</v>
      </c>
      <c r="D2693" s="68">
        <v>45894</v>
      </c>
      <c r="E2693" s="66">
        <f t="shared" si="45"/>
        <v>8</v>
      </c>
      <c r="F2693" s="66">
        <f t="shared" si="46"/>
        <v>2025</v>
      </c>
      <c r="G2693" s="67">
        <f t="shared" si="47"/>
        <v>45870</v>
      </c>
      <c r="H2693" s="26" t="s">
        <v>1311</v>
      </c>
      <c r="I2693" s="66" t="s">
        <v>1317</v>
      </c>
      <c r="J2693" s="69"/>
      <c r="K2693" s="69"/>
      <c r="L2693" s="69" t="s">
        <v>666</v>
      </c>
      <c r="M2693" s="69" t="s">
        <v>28</v>
      </c>
      <c r="N2693" s="71">
        <v>0</v>
      </c>
      <c r="O2693" s="74">
        <v>13.75</v>
      </c>
      <c r="P2693" s="175">
        <f t="shared" si="48"/>
        <v>170315.84999999995</v>
      </c>
    </row>
    <row r="2694" spans="1:16" ht="14.25" hidden="1" customHeight="1" outlineLevel="1">
      <c r="A2694" s="64" t="s">
        <v>122</v>
      </c>
      <c r="B2694" s="163" t="s">
        <v>1342</v>
      </c>
      <c r="C2694" s="174" t="s">
        <v>648</v>
      </c>
      <c r="D2694" s="68">
        <v>45894</v>
      </c>
      <c r="E2694" s="66">
        <f t="shared" si="45"/>
        <v>8</v>
      </c>
      <c r="F2694" s="66">
        <f t="shared" si="46"/>
        <v>2025</v>
      </c>
      <c r="G2694" s="67">
        <f t="shared" si="47"/>
        <v>45870</v>
      </c>
      <c r="H2694" s="26" t="s">
        <v>1311</v>
      </c>
      <c r="I2694" s="66" t="s">
        <v>1317</v>
      </c>
      <c r="J2694" s="69"/>
      <c r="K2694" s="69"/>
      <c r="L2694" s="69" t="s">
        <v>666</v>
      </c>
      <c r="M2694" s="69" t="s">
        <v>28</v>
      </c>
      <c r="N2694" s="71">
        <v>0</v>
      </c>
      <c r="O2694" s="74">
        <v>0.13</v>
      </c>
      <c r="P2694" s="175">
        <f t="shared" si="48"/>
        <v>170315.71999999994</v>
      </c>
    </row>
    <row r="2695" spans="1:16" ht="14.25" hidden="1" customHeight="1" outlineLevel="1">
      <c r="A2695" s="64" t="s">
        <v>122</v>
      </c>
      <c r="B2695" s="163" t="s">
        <v>1342</v>
      </c>
      <c r="C2695" s="174" t="s">
        <v>648</v>
      </c>
      <c r="D2695" s="68">
        <v>45895</v>
      </c>
      <c r="E2695" s="66">
        <f t="shared" si="45"/>
        <v>8</v>
      </c>
      <c r="F2695" s="66">
        <f t="shared" si="46"/>
        <v>2025</v>
      </c>
      <c r="G2695" s="67">
        <f t="shared" si="47"/>
        <v>45870</v>
      </c>
      <c r="H2695" s="26" t="s">
        <v>25</v>
      </c>
      <c r="I2695" s="66" t="s">
        <v>1316</v>
      </c>
      <c r="J2695" s="69"/>
      <c r="K2695" s="69"/>
      <c r="L2695" s="69" t="s">
        <v>666</v>
      </c>
      <c r="M2695" s="69" t="s">
        <v>604</v>
      </c>
      <c r="N2695" s="71">
        <v>86.31</v>
      </c>
      <c r="O2695" s="74">
        <v>0</v>
      </c>
      <c r="P2695" s="175">
        <f t="shared" si="48"/>
        <v>170402.02999999994</v>
      </c>
    </row>
    <row r="2696" spans="1:16" ht="14.25" hidden="1" customHeight="1" outlineLevel="1">
      <c r="A2696" s="64" t="s">
        <v>122</v>
      </c>
      <c r="B2696" s="163" t="s">
        <v>1342</v>
      </c>
      <c r="C2696" s="174" t="s">
        <v>648</v>
      </c>
      <c r="D2696" s="68">
        <v>45895</v>
      </c>
      <c r="E2696" s="66">
        <f t="shared" si="45"/>
        <v>8</v>
      </c>
      <c r="F2696" s="66">
        <f t="shared" si="46"/>
        <v>2025</v>
      </c>
      <c r="G2696" s="67">
        <f t="shared" si="47"/>
        <v>45870</v>
      </c>
      <c r="H2696" s="26" t="s">
        <v>1311</v>
      </c>
      <c r="I2696" s="66" t="s">
        <v>1317</v>
      </c>
      <c r="J2696" s="69"/>
      <c r="K2696" s="69"/>
      <c r="L2696" s="69" t="s">
        <v>666</v>
      </c>
      <c r="M2696" s="69" t="s">
        <v>28</v>
      </c>
      <c r="N2696" s="71">
        <v>0</v>
      </c>
      <c r="O2696" s="74">
        <v>19.41</v>
      </c>
      <c r="P2696" s="175">
        <f t="shared" si="48"/>
        <v>170382.61999999994</v>
      </c>
    </row>
    <row r="2697" spans="1:16" ht="14.25" hidden="1" customHeight="1" outlineLevel="1">
      <c r="A2697" s="64" t="s">
        <v>122</v>
      </c>
      <c r="B2697" s="163" t="s">
        <v>1342</v>
      </c>
      <c r="C2697" s="174" t="s">
        <v>648</v>
      </c>
      <c r="D2697" s="68">
        <v>45896</v>
      </c>
      <c r="E2697" s="66">
        <f t="shared" si="45"/>
        <v>8</v>
      </c>
      <c r="F2697" s="66">
        <f t="shared" si="46"/>
        <v>2025</v>
      </c>
      <c r="G2697" s="67">
        <f t="shared" si="47"/>
        <v>45870</v>
      </c>
      <c r="H2697" s="26" t="s">
        <v>1580</v>
      </c>
      <c r="I2697" s="66" t="s">
        <v>1582</v>
      </c>
      <c r="J2697" s="69"/>
      <c r="K2697" s="69"/>
      <c r="L2697" s="69" t="s">
        <v>666</v>
      </c>
      <c r="M2697" s="69" t="s">
        <v>28</v>
      </c>
      <c r="N2697" s="71">
        <v>0</v>
      </c>
      <c r="O2697" s="74">
        <v>1104.3699999999999</v>
      </c>
      <c r="P2697" s="175">
        <f t="shared" si="48"/>
        <v>169278.24999999994</v>
      </c>
    </row>
    <row r="2698" spans="1:16" ht="14.25" hidden="1" customHeight="1" outlineLevel="1">
      <c r="A2698" s="64" t="s">
        <v>122</v>
      </c>
      <c r="B2698" s="163" t="s">
        <v>1342</v>
      </c>
      <c r="C2698" s="174" t="s">
        <v>648</v>
      </c>
      <c r="D2698" s="68">
        <v>45897</v>
      </c>
      <c r="E2698" s="66">
        <f t="shared" si="45"/>
        <v>8</v>
      </c>
      <c r="F2698" s="66">
        <f t="shared" si="46"/>
        <v>2025</v>
      </c>
      <c r="G2698" s="67">
        <f t="shared" si="47"/>
        <v>45870</v>
      </c>
      <c r="H2698" s="26" t="s">
        <v>1578</v>
      </c>
      <c r="I2698" s="66" t="s">
        <v>1583</v>
      </c>
      <c r="J2698" s="69"/>
      <c r="K2698" s="69"/>
      <c r="L2698" s="69" t="s">
        <v>666</v>
      </c>
      <c r="M2698" s="69" t="s">
        <v>28</v>
      </c>
      <c r="N2698" s="71">
        <v>0</v>
      </c>
      <c r="O2698" s="74">
        <v>20419.990000000002</v>
      </c>
      <c r="P2698" s="175">
        <f t="shared" si="48"/>
        <v>148858.25999999995</v>
      </c>
    </row>
    <row r="2699" spans="1:16" ht="14.25" hidden="1" customHeight="1" outlineLevel="1">
      <c r="A2699" s="64" t="s">
        <v>122</v>
      </c>
      <c r="B2699" s="163" t="s">
        <v>1342</v>
      </c>
      <c r="C2699" s="174" t="s">
        <v>648</v>
      </c>
      <c r="D2699" s="68">
        <v>45897</v>
      </c>
      <c r="E2699" s="66">
        <f t="shared" si="45"/>
        <v>8</v>
      </c>
      <c r="F2699" s="66">
        <f t="shared" si="46"/>
        <v>2025</v>
      </c>
      <c r="G2699" s="67">
        <f t="shared" si="47"/>
        <v>45870</v>
      </c>
      <c r="H2699" s="26" t="s">
        <v>1580</v>
      </c>
      <c r="I2699" s="66" t="s">
        <v>1584</v>
      </c>
      <c r="J2699" s="69"/>
      <c r="K2699" s="69"/>
      <c r="L2699" s="69" t="s">
        <v>666</v>
      </c>
      <c r="M2699" s="69" t="s">
        <v>28</v>
      </c>
      <c r="N2699" s="71">
        <v>0</v>
      </c>
      <c r="O2699" s="74">
        <v>4287.75</v>
      </c>
      <c r="P2699" s="175">
        <f t="shared" si="48"/>
        <v>144570.50999999995</v>
      </c>
    </row>
    <row r="2700" spans="1:16" ht="14.25" hidden="1" customHeight="1" outlineLevel="1">
      <c r="A2700" s="64" t="s">
        <v>122</v>
      </c>
      <c r="B2700" s="163" t="s">
        <v>1342</v>
      </c>
      <c r="C2700" s="174" t="s">
        <v>648</v>
      </c>
      <c r="D2700" s="68">
        <v>45898</v>
      </c>
      <c r="E2700" s="66">
        <f t="shared" si="45"/>
        <v>8</v>
      </c>
      <c r="F2700" s="66">
        <f t="shared" si="46"/>
        <v>2025</v>
      </c>
      <c r="G2700" s="67">
        <f t="shared" si="47"/>
        <v>45870</v>
      </c>
      <c r="H2700" s="26" t="s">
        <v>1578</v>
      </c>
      <c r="I2700" s="66" t="s">
        <v>1585</v>
      </c>
      <c r="J2700" s="69"/>
      <c r="K2700" s="69"/>
      <c r="L2700" s="69" t="s">
        <v>666</v>
      </c>
      <c r="M2700" s="69" t="s">
        <v>28</v>
      </c>
      <c r="N2700" s="71">
        <v>0</v>
      </c>
      <c r="O2700" s="74">
        <v>6230.42</v>
      </c>
      <c r="P2700" s="175">
        <f t="shared" si="48"/>
        <v>138340.08999999994</v>
      </c>
    </row>
    <row r="2701" spans="1:16" ht="14.25" hidden="1" customHeight="1" outlineLevel="1">
      <c r="A2701" s="64" t="s">
        <v>132</v>
      </c>
      <c r="B2701" s="163" t="s">
        <v>1586</v>
      </c>
      <c r="C2701" s="174" t="s">
        <v>647</v>
      </c>
      <c r="D2701" s="68">
        <v>45670</v>
      </c>
      <c r="E2701" s="66">
        <f t="shared" si="45"/>
        <v>1</v>
      </c>
      <c r="F2701" s="66">
        <f t="shared" si="46"/>
        <v>2025</v>
      </c>
      <c r="G2701" s="67">
        <f t="shared" si="47"/>
        <v>45658</v>
      </c>
      <c r="H2701" s="26" t="s">
        <v>663</v>
      </c>
      <c r="I2701" s="66"/>
      <c r="J2701" s="69"/>
      <c r="K2701" s="69"/>
      <c r="L2701" s="69" t="s">
        <v>664</v>
      </c>
      <c r="M2701" s="69" t="s">
        <v>604</v>
      </c>
      <c r="N2701" s="71"/>
      <c r="O2701" s="74"/>
      <c r="P2701" s="175">
        <v>534.19000000000005</v>
      </c>
    </row>
    <row r="2702" spans="1:16" ht="14.25" hidden="1" customHeight="1" outlineLevel="1">
      <c r="A2702" s="64" t="s">
        <v>132</v>
      </c>
      <c r="B2702" s="163" t="s">
        <v>1586</v>
      </c>
      <c r="C2702" s="174" t="s">
        <v>647</v>
      </c>
      <c r="D2702" s="68">
        <v>45670</v>
      </c>
      <c r="E2702" s="66">
        <f t="shared" si="45"/>
        <v>1</v>
      </c>
      <c r="F2702" s="66">
        <f t="shared" si="46"/>
        <v>2025</v>
      </c>
      <c r="G2702" s="67">
        <f t="shared" si="47"/>
        <v>45658</v>
      </c>
      <c r="H2702" s="26" t="s">
        <v>1587</v>
      </c>
      <c r="I2702" s="66" t="s">
        <v>146</v>
      </c>
      <c r="J2702" s="69"/>
      <c r="K2702" s="69"/>
      <c r="L2702" s="69" t="s">
        <v>666</v>
      </c>
      <c r="M2702" s="69" t="s">
        <v>604</v>
      </c>
      <c r="N2702" s="71">
        <v>61890.6</v>
      </c>
      <c r="O2702" s="74">
        <v>0</v>
      </c>
      <c r="P2702" s="175">
        <f t="shared" ref="P2702:P2956" si="49">P2701+N2702-O2702</f>
        <v>62424.79</v>
      </c>
    </row>
    <row r="2703" spans="1:16" ht="14.25" hidden="1" customHeight="1" outlineLevel="1">
      <c r="A2703" s="64" t="s">
        <v>132</v>
      </c>
      <c r="B2703" s="163" t="s">
        <v>1586</v>
      </c>
      <c r="C2703" s="174" t="s">
        <v>647</v>
      </c>
      <c r="D2703" s="68">
        <v>45672</v>
      </c>
      <c r="E2703" s="66">
        <f t="shared" si="45"/>
        <v>1</v>
      </c>
      <c r="F2703" s="66">
        <f t="shared" si="46"/>
        <v>2025</v>
      </c>
      <c r="G2703" s="67">
        <f t="shared" si="47"/>
        <v>45658</v>
      </c>
      <c r="H2703" s="26" t="s">
        <v>165</v>
      </c>
      <c r="I2703" s="66" t="s">
        <v>139</v>
      </c>
      <c r="J2703" s="69"/>
      <c r="K2703" s="69"/>
      <c r="L2703" s="69" t="s">
        <v>664</v>
      </c>
      <c r="M2703" s="69" t="s">
        <v>604</v>
      </c>
      <c r="N2703" s="71">
        <v>0.09</v>
      </c>
      <c r="O2703" s="74">
        <v>0</v>
      </c>
      <c r="P2703" s="175">
        <f t="shared" si="49"/>
        <v>62424.88</v>
      </c>
    </row>
    <row r="2704" spans="1:16" ht="14.25" hidden="1" customHeight="1" outlineLevel="1">
      <c r="A2704" s="64" t="s">
        <v>132</v>
      </c>
      <c r="B2704" s="163" t="s">
        <v>1586</v>
      </c>
      <c r="C2704" s="174" t="s">
        <v>647</v>
      </c>
      <c r="D2704" s="68">
        <v>45672</v>
      </c>
      <c r="E2704" s="66">
        <f t="shared" si="45"/>
        <v>1</v>
      </c>
      <c r="F2704" s="66">
        <f t="shared" si="46"/>
        <v>2025</v>
      </c>
      <c r="G2704" s="67">
        <f t="shared" si="47"/>
        <v>45658</v>
      </c>
      <c r="H2704" s="26" t="s">
        <v>102</v>
      </c>
      <c r="I2704" s="66" t="s">
        <v>167</v>
      </c>
      <c r="J2704" s="69"/>
      <c r="K2704" s="69"/>
      <c r="L2704" s="69" t="s">
        <v>666</v>
      </c>
      <c r="M2704" s="69" t="s">
        <v>28</v>
      </c>
      <c r="N2704" s="71">
        <v>0</v>
      </c>
      <c r="O2704" s="74">
        <v>171.7</v>
      </c>
      <c r="P2704" s="175">
        <f t="shared" si="49"/>
        <v>62253.18</v>
      </c>
    </row>
    <row r="2705" spans="1:16" ht="14.25" hidden="1" customHeight="1" outlineLevel="1">
      <c r="A2705" s="64" t="s">
        <v>132</v>
      </c>
      <c r="B2705" s="163" t="s">
        <v>1586</v>
      </c>
      <c r="C2705" s="174" t="s">
        <v>647</v>
      </c>
      <c r="D2705" s="68">
        <v>45677</v>
      </c>
      <c r="E2705" s="66">
        <f t="shared" si="45"/>
        <v>1</v>
      </c>
      <c r="F2705" s="66">
        <f t="shared" si="46"/>
        <v>2025</v>
      </c>
      <c r="G2705" s="67">
        <f t="shared" si="47"/>
        <v>45658</v>
      </c>
      <c r="H2705" s="26" t="s">
        <v>165</v>
      </c>
      <c r="I2705" s="66" t="s">
        <v>139</v>
      </c>
      <c r="J2705" s="69"/>
      <c r="K2705" s="69"/>
      <c r="L2705" s="69" t="s">
        <v>664</v>
      </c>
      <c r="M2705" s="69" t="s">
        <v>604</v>
      </c>
      <c r="N2705" s="71">
        <v>0.3</v>
      </c>
      <c r="O2705" s="74">
        <v>0</v>
      </c>
      <c r="P2705" s="175">
        <f t="shared" si="49"/>
        <v>62253.48</v>
      </c>
    </row>
    <row r="2706" spans="1:16" ht="14.25" hidden="1" customHeight="1" outlineLevel="1">
      <c r="A2706" s="64" t="s">
        <v>132</v>
      </c>
      <c r="B2706" s="163" t="s">
        <v>1586</v>
      </c>
      <c r="C2706" s="174" t="s">
        <v>647</v>
      </c>
      <c r="D2706" s="68">
        <v>45677</v>
      </c>
      <c r="E2706" s="66">
        <f t="shared" si="45"/>
        <v>1</v>
      </c>
      <c r="F2706" s="66">
        <f t="shared" si="46"/>
        <v>2025</v>
      </c>
      <c r="G2706" s="67">
        <f t="shared" si="47"/>
        <v>45658</v>
      </c>
      <c r="H2706" s="26" t="s">
        <v>165</v>
      </c>
      <c r="I2706" s="66" t="s">
        <v>139</v>
      </c>
      <c r="J2706" s="69"/>
      <c r="K2706" s="69"/>
      <c r="L2706" s="69" t="s">
        <v>664</v>
      </c>
      <c r="M2706" s="69" t="s">
        <v>604</v>
      </c>
      <c r="N2706" s="71">
        <v>0.21</v>
      </c>
      <c r="O2706" s="74">
        <v>0</v>
      </c>
      <c r="P2706" s="175">
        <f t="shared" si="49"/>
        <v>62253.69</v>
      </c>
    </row>
    <row r="2707" spans="1:16" ht="14.25" hidden="1" customHeight="1" outlineLevel="1">
      <c r="A2707" s="64" t="s">
        <v>132</v>
      </c>
      <c r="B2707" s="163" t="s">
        <v>1586</v>
      </c>
      <c r="C2707" s="174" t="s">
        <v>647</v>
      </c>
      <c r="D2707" s="68">
        <v>45677</v>
      </c>
      <c r="E2707" s="66">
        <f t="shared" si="45"/>
        <v>1</v>
      </c>
      <c r="F2707" s="66">
        <f t="shared" si="46"/>
        <v>2025</v>
      </c>
      <c r="G2707" s="67">
        <f t="shared" si="47"/>
        <v>45658</v>
      </c>
      <c r="H2707" s="26" t="s">
        <v>44</v>
      </c>
      <c r="I2707" s="66" t="s">
        <v>458</v>
      </c>
      <c r="J2707" s="69"/>
      <c r="K2707" s="69"/>
      <c r="L2707" s="69" t="s">
        <v>666</v>
      </c>
      <c r="M2707" s="69" t="s">
        <v>28</v>
      </c>
      <c r="N2707" s="71">
        <v>0</v>
      </c>
      <c r="O2707" s="74">
        <v>93.19</v>
      </c>
      <c r="P2707" s="175">
        <f t="shared" si="49"/>
        <v>62160.5</v>
      </c>
    </row>
    <row r="2708" spans="1:16" ht="14.25" hidden="1" customHeight="1" outlineLevel="1">
      <c r="A2708" s="64" t="s">
        <v>132</v>
      </c>
      <c r="B2708" s="163" t="s">
        <v>1586</v>
      </c>
      <c r="C2708" s="174" t="s">
        <v>647</v>
      </c>
      <c r="D2708" s="68">
        <v>45677</v>
      </c>
      <c r="E2708" s="66">
        <f t="shared" si="45"/>
        <v>1</v>
      </c>
      <c r="F2708" s="66">
        <f t="shared" si="46"/>
        <v>2025</v>
      </c>
      <c r="G2708" s="67">
        <f t="shared" si="47"/>
        <v>45658</v>
      </c>
      <c r="H2708" s="26" t="s">
        <v>37</v>
      </c>
      <c r="I2708" s="66" t="s">
        <v>458</v>
      </c>
      <c r="J2708" s="69"/>
      <c r="K2708" s="69"/>
      <c r="L2708" s="69" t="s">
        <v>666</v>
      </c>
      <c r="M2708" s="69" t="s">
        <v>28</v>
      </c>
      <c r="N2708" s="71">
        <v>0</v>
      </c>
      <c r="O2708" s="74">
        <v>3989.56</v>
      </c>
      <c r="P2708" s="175">
        <f t="shared" si="49"/>
        <v>58170.94</v>
      </c>
    </row>
    <row r="2709" spans="1:16" ht="14.25" hidden="1" customHeight="1" outlineLevel="1">
      <c r="A2709" s="64" t="s">
        <v>132</v>
      </c>
      <c r="B2709" s="163" t="s">
        <v>1586</v>
      </c>
      <c r="C2709" s="174" t="s">
        <v>647</v>
      </c>
      <c r="D2709" s="68">
        <v>45677</v>
      </c>
      <c r="E2709" s="66">
        <f t="shared" si="45"/>
        <v>1</v>
      </c>
      <c r="F2709" s="66">
        <f t="shared" si="46"/>
        <v>2025</v>
      </c>
      <c r="G2709" s="67">
        <f t="shared" si="47"/>
        <v>45658</v>
      </c>
      <c r="H2709" s="26" t="s">
        <v>40</v>
      </c>
      <c r="I2709" s="66" t="s">
        <v>458</v>
      </c>
      <c r="J2709" s="69"/>
      <c r="K2709" s="69"/>
      <c r="L2709" s="69" t="s">
        <v>666</v>
      </c>
      <c r="M2709" s="69" t="s">
        <v>28</v>
      </c>
      <c r="N2709" s="71">
        <v>0</v>
      </c>
      <c r="O2709" s="74">
        <v>10503.84</v>
      </c>
      <c r="P2709" s="175">
        <f t="shared" si="49"/>
        <v>47667.100000000006</v>
      </c>
    </row>
    <row r="2710" spans="1:16" ht="14.25" hidden="1" customHeight="1" outlineLevel="1">
      <c r="A2710" s="64" t="s">
        <v>132</v>
      </c>
      <c r="B2710" s="163" t="s">
        <v>1586</v>
      </c>
      <c r="C2710" s="174" t="s">
        <v>647</v>
      </c>
      <c r="D2710" s="68">
        <v>45679</v>
      </c>
      <c r="E2710" s="66">
        <f t="shared" si="45"/>
        <v>1</v>
      </c>
      <c r="F2710" s="66">
        <f t="shared" si="46"/>
        <v>2025</v>
      </c>
      <c r="G2710" s="67">
        <f t="shared" si="47"/>
        <v>45658</v>
      </c>
      <c r="H2710" s="26" t="s">
        <v>165</v>
      </c>
      <c r="I2710" s="66" t="s">
        <v>139</v>
      </c>
      <c r="J2710" s="69"/>
      <c r="K2710" s="69"/>
      <c r="L2710" s="69" t="s">
        <v>664</v>
      </c>
      <c r="M2710" s="69" t="s">
        <v>604</v>
      </c>
      <c r="N2710" s="71">
        <v>0.05</v>
      </c>
      <c r="O2710" s="74">
        <v>0</v>
      </c>
      <c r="P2710" s="175">
        <f t="shared" si="49"/>
        <v>47667.150000000009</v>
      </c>
    </row>
    <row r="2711" spans="1:16" ht="14.25" hidden="1" customHeight="1" outlineLevel="1">
      <c r="A2711" s="64" t="s">
        <v>132</v>
      </c>
      <c r="B2711" s="163" t="s">
        <v>1586</v>
      </c>
      <c r="C2711" s="174" t="s">
        <v>647</v>
      </c>
      <c r="D2711" s="68">
        <v>45679</v>
      </c>
      <c r="E2711" s="66">
        <f t="shared" si="45"/>
        <v>1</v>
      </c>
      <c r="F2711" s="66">
        <f t="shared" si="46"/>
        <v>2025</v>
      </c>
      <c r="G2711" s="67">
        <f t="shared" si="47"/>
        <v>45658</v>
      </c>
      <c r="H2711" s="26" t="s">
        <v>281</v>
      </c>
      <c r="I2711" s="66" t="s">
        <v>353</v>
      </c>
      <c r="J2711" s="69"/>
      <c r="K2711" s="69"/>
      <c r="L2711" s="69" t="s">
        <v>666</v>
      </c>
      <c r="M2711" s="69" t="s">
        <v>28</v>
      </c>
      <c r="N2711" s="71">
        <v>0</v>
      </c>
      <c r="O2711" s="74">
        <v>385.61</v>
      </c>
      <c r="P2711" s="175">
        <f t="shared" si="49"/>
        <v>47281.540000000008</v>
      </c>
    </row>
    <row r="2712" spans="1:16" ht="14.25" hidden="1" customHeight="1" outlineLevel="1">
      <c r="A2712" s="64" t="s">
        <v>132</v>
      </c>
      <c r="B2712" s="163" t="s">
        <v>1586</v>
      </c>
      <c r="C2712" s="174" t="s">
        <v>647</v>
      </c>
      <c r="D2712" s="68">
        <v>45679</v>
      </c>
      <c r="E2712" s="66">
        <f t="shared" si="45"/>
        <v>1</v>
      </c>
      <c r="F2712" s="66">
        <f t="shared" si="46"/>
        <v>2025</v>
      </c>
      <c r="G2712" s="67">
        <f t="shared" si="47"/>
        <v>45658</v>
      </c>
      <c r="H2712" s="26" t="s">
        <v>281</v>
      </c>
      <c r="I2712" s="66" t="s">
        <v>1588</v>
      </c>
      <c r="J2712" s="69"/>
      <c r="K2712" s="69"/>
      <c r="L2712" s="69" t="s">
        <v>666</v>
      </c>
      <c r="M2712" s="69" t="s">
        <v>28</v>
      </c>
      <c r="N2712" s="71">
        <v>0</v>
      </c>
      <c r="O2712" s="74">
        <v>117</v>
      </c>
      <c r="P2712" s="175">
        <f t="shared" si="49"/>
        <v>47164.540000000008</v>
      </c>
    </row>
    <row r="2713" spans="1:16" ht="14.25" hidden="1" customHeight="1" outlineLevel="1">
      <c r="A2713" s="64" t="s">
        <v>132</v>
      </c>
      <c r="B2713" s="163" t="s">
        <v>1586</v>
      </c>
      <c r="C2713" s="174" t="s">
        <v>647</v>
      </c>
      <c r="D2713" s="68">
        <v>45679</v>
      </c>
      <c r="E2713" s="66">
        <f t="shared" si="45"/>
        <v>1</v>
      </c>
      <c r="F2713" s="66">
        <f t="shared" si="46"/>
        <v>2025</v>
      </c>
      <c r="G2713" s="67">
        <f t="shared" si="47"/>
        <v>45658</v>
      </c>
      <c r="H2713" s="26" t="s">
        <v>281</v>
      </c>
      <c r="I2713" s="66" t="s">
        <v>1589</v>
      </c>
      <c r="J2713" s="69"/>
      <c r="K2713" s="69"/>
      <c r="L2713" s="69" t="s">
        <v>666</v>
      </c>
      <c r="M2713" s="69" t="s">
        <v>28</v>
      </c>
      <c r="N2713" s="71">
        <v>0</v>
      </c>
      <c r="O2713" s="74">
        <v>362</v>
      </c>
      <c r="P2713" s="175">
        <f t="shared" si="49"/>
        <v>46802.540000000008</v>
      </c>
    </row>
    <row r="2714" spans="1:16" ht="14.25" hidden="1" customHeight="1" outlineLevel="1">
      <c r="A2714" s="64" t="s">
        <v>132</v>
      </c>
      <c r="B2714" s="163" t="s">
        <v>1586</v>
      </c>
      <c r="C2714" s="174" t="s">
        <v>647</v>
      </c>
      <c r="D2714" s="68">
        <v>45679</v>
      </c>
      <c r="E2714" s="66">
        <f t="shared" si="45"/>
        <v>1</v>
      </c>
      <c r="F2714" s="66">
        <f t="shared" si="46"/>
        <v>2025</v>
      </c>
      <c r="G2714" s="67">
        <f t="shared" si="47"/>
        <v>45658</v>
      </c>
      <c r="H2714" s="26" t="s">
        <v>281</v>
      </c>
      <c r="I2714" s="66" t="s">
        <v>1590</v>
      </c>
      <c r="J2714" s="69"/>
      <c r="K2714" s="69"/>
      <c r="L2714" s="69" t="s">
        <v>666</v>
      </c>
      <c r="M2714" s="69" t="s">
        <v>28</v>
      </c>
      <c r="N2714" s="71">
        <v>0</v>
      </c>
      <c r="O2714" s="74">
        <v>362</v>
      </c>
      <c r="P2714" s="175">
        <f t="shared" si="49"/>
        <v>46440.540000000008</v>
      </c>
    </row>
    <row r="2715" spans="1:16" ht="14.25" hidden="1" customHeight="1" outlineLevel="1">
      <c r="A2715" s="64" t="s">
        <v>132</v>
      </c>
      <c r="B2715" s="163" t="s">
        <v>1586</v>
      </c>
      <c r="C2715" s="174" t="s">
        <v>647</v>
      </c>
      <c r="D2715" s="68">
        <v>45685</v>
      </c>
      <c r="E2715" s="66">
        <f t="shared" si="45"/>
        <v>1</v>
      </c>
      <c r="F2715" s="66">
        <f t="shared" si="46"/>
        <v>2025</v>
      </c>
      <c r="G2715" s="67">
        <f t="shared" si="47"/>
        <v>45658</v>
      </c>
      <c r="H2715" s="26" t="s">
        <v>165</v>
      </c>
      <c r="I2715" s="66" t="s">
        <v>139</v>
      </c>
      <c r="J2715" s="69"/>
      <c r="K2715" s="69"/>
      <c r="L2715" s="69" t="s">
        <v>664</v>
      </c>
      <c r="M2715" s="69" t="s">
        <v>604</v>
      </c>
      <c r="N2715" s="71">
        <v>1.29</v>
      </c>
      <c r="O2715" s="74">
        <v>0</v>
      </c>
      <c r="P2715" s="175">
        <f t="shared" si="49"/>
        <v>46441.830000000009</v>
      </c>
    </row>
    <row r="2716" spans="1:16" ht="14.25" hidden="1" customHeight="1" outlineLevel="1">
      <c r="A2716" s="64" t="s">
        <v>132</v>
      </c>
      <c r="B2716" s="163" t="s">
        <v>1586</v>
      </c>
      <c r="C2716" s="174" t="s">
        <v>647</v>
      </c>
      <c r="D2716" s="68">
        <v>45685</v>
      </c>
      <c r="E2716" s="66">
        <f t="shared" si="45"/>
        <v>1</v>
      </c>
      <c r="F2716" s="66">
        <f t="shared" si="46"/>
        <v>2025</v>
      </c>
      <c r="G2716" s="67">
        <f t="shared" si="47"/>
        <v>45658</v>
      </c>
      <c r="H2716" s="26" t="s">
        <v>63</v>
      </c>
      <c r="I2716" s="66" t="s">
        <v>1346</v>
      </c>
      <c r="J2716" s="69"/>
      <c r="K2716" s="69"/>
      <c r="L2716" s="69" t="s">
        <v>666</v>
      </c>
      <c r="M2716" s="69" t="s">
        <v>28</v>
      </c>
      <c r="N2716" s="71">
        <v>0</v>
      </c>
      <c r="O2716" s="74">
        <v>628.78</v>
      </c>
      <c r="P2716" s="175">
        <f t="shared" si="49"/>
        <v>45813.05000000001</v>
      </c>
    </row>
    <row r="2717" spans="1:16" ht="14.25" hidden="1" customHeight="1" outlineLevel="1">
      <c r="A2717" s="64" t="s">
        <v>132</v>
      </c>
      <c r="B2717" s="163" t="s">
        <v>1586</v>
      </c>
      <c r="C2717" s="174" t="s">
        <v>647</v>
      </c>
      <c r="D2717" s="68">
        <v>45685</v>
      </c>
      <c r="E2717" s="66">
        <f t="shared" si="45"/>
        <v>1</v>
      </c>
      <c r="F2717" s="66">
        <f t="shared" si="46"/>
        <v>2025</v>
      </c>
      <c r="G2717" s="67">
        <f t="shared" si="47"/>
        <v>45658</v>
      </c>
      <c r="H2717" s="26" t="s">
        <v>63</v>
      </c>
      <c r="I2717" s="66" t="s">
        <v>765</v>
      </c>
      <c r="J2717" s="69"/>
      <c r="K2717" s="69"/>
      <c r="L2717" s="69" t="s">
        <v>666</v>
      </c>
      <c r="M2717" s="69" t="s">
        <v>28</v>
      </c>
      <c r="N2717" s="71">
        <v>0</v>
      </c>
      <c r="O2717" s="74">
        <v>7986.62</v>
      </c>
      <c r="P2717" s="175">
        <f t="shared" si="49"/>
        <v>37826.430000000008</v>
      </c>
    </row>
    <row r="2718" spans="1:16" ht="14.25" hidden="1" customHeight="1" outlineLevel="1">
      <c r="A2718" s="64" t="s">
        <v>132</v>
      </c>
      <c r="B2718" s="163" t="s">
        <v>1586</v>
      </c>
      <c r="C2718" s="174" t="s">
        <v>647</v>
      </c>
      <c r="D2718" s="68">
        <v>45685</v>
      </c>
      <c r="E2718" s="66">
        <f t="shared" si="45"/>
        <v>1</v>
      </c>
      <c r="F2718" s="66">
        <f t="shared" si="46"/>
        <v>2025</v>
      </c>
      <c r="G2718" s="67">
        <f t="shared" si="47"/>
        <v>45658</v>
      </c>
      <c r="H2718" s="26" t="s">
        <v>63</v>
      </c>
      <c r="I2718" s="66" t="s">
        <v>765</v>
      </c>
      <c r="J2718" s="69"/>
      <c r="K2718" s="69"/>
      <c r="L2718" s="69" t="s">
        <v>666</v>
      </c>
      <c r="M2718" s="69" t="s">
        <v>28</v>
      </c>
      <c r="N2718" s="71">
        <v>0</v>
      </c>
      <c r="O2718" s="74">
        <v>4321.92</v>
      </c>
      <c r="P2718" s="175">
        <f t="shared" si="49"/>
        <v>33504.510000000009</v>
      </c>
    </row>
    <row r="2719" spans="1:16" ht="14.25" hidden="1" customHeight="1" outlineLevel="1">
      <c r="A2719" s="64" t="s">
        <v>132</v>
      </c>
      <c r="B2719" s="163" t="s">
        <v>1586</v>
      </c>
      <c r="C2719" s="174" t="s">
        <v>647</v>
      </c>
      <c r="D2719" s="68">
        <v>45685</v>
      </c>
      <c r="E2719" s="66">
        <f t="shared" si="45"/>
        <v>1</v>
      </c>
      <c r="F2719" s="66">
        <f t="shared" si="46"/>
        <v>2025</v>
      </c>
      <c r="G2719" s="67">
        <f t="shared" si="47"/>
        <v>45658</v>
      </c>
      <c r="H2719" s="26" t="s">
        <v>63</v>
      </c>
      <c r="I2719" s="66" t="s">
        <v>765</v>
      </c>
      <c r="J2719" s="69"/>
      <c r="K2719" s="69"/>
      <c r="L2719" s="69" t="s">
        <v>666</v>
      </c>
      <c r="M2719" s="69" t="s">
        <v>28</v>
      </c>
      <c r="N2719" s="71">
        <v>0</v>
      </c>
      <c r="O2719" s="74">
        <v>359.77</v>
      </c>
      <c r="P2719" s="175">
        <f t="shared" si="49"/>
        <v>33144.740000000013</v>
      </c>
    </row>
    <row r="2720" spans="1:16" ht="14.25" hidden="1" customHeight="1" outlineLevel="1">
      <c r="A2720" s="64" t="s">
        <v>132</v>
      </c>
      <c r="B2720" s="163" t="s">
        <v>1586</v>
      </c>
      <c r="C2720" s="174" t="s">
        <v>647</v>
      </c>
      <c r="D2720" s="68">
        <v>45686</v>
      </c>
      <c r="E2720" s="66">
        <f t="shared" si="45"/>
        <v>1</v>
      </c>
      <c r="F2720" s="66">
        <f t="shared" si="46"/>
        <v>2025</v>
      </c>
      <c r="G2720" s="67">
        <f t="shared" si="47"/>
        <v>45658</v>
      </c>
      <c r="H2720" s="26" t="s">
        <v>165</v>
      </c>
      <c r="I2720" s="66" t="s">
        <v>139</v>
      </c>
      <c r="J2720" s="69"/>
      <c r="K2720" s="69"/>
      <c r="L2720" s="69" t="s">
        <v>664</v>
      </c>
      <c r="M2720" s="69" t="s">
        <v>604</v>
      </c>
      <c r="N2720" s="71">
        <v>0.19</v>
      </c>
      <c r="O2720" s="74">
        <v>0</v>
      </c>
      <c r="P2720" s="175">
        <f t="shared" si="49"/>
        <v>33144.930000000015</v>
      </c>
    </row>
    <row r="2721" spans="1:16" ht="14.25" hidden="1" customHeight="1" outlineLevel="1">
      <c r="A2721" s="64" t="s">
        <v>132</v>
      </c>
      <c r="B2721" s="163" t="s">
        <v>1586</v>
      </c>
      <c r="C2721" s="174" t="s">
        <v>647</v>
      </c>
      <c r="D2721" s="68">
        <v>45686</v>
      </c>
      <c r="E2721" s="66">
        <f t="shared" si="45"/>
        <v>1</v>
      </c>
      <c r="F2721" s="66">
        <f t="shared" si="46"/>
        <v>2025</v>
      </c>
      <c r="G2721" s="67">
        <f t="shared" si="47"/>
        <v>45658</v>
      </c>
      <c r="H2721" s="26" t="s">
        <v>281</v>
      </c>
      <c r="I2721" s="66" t="s">
        <v>1591</v>
      </c>
      <c r="J2721" s="69"/>
      <c r="K2721" s="69"/>
      <c r="L2721" s="69" t="s">
        <v>666</v>
      </c>
      <c r="M2721" s="69" t="s">
        <v>28</v>
      </c>
      <c r="N2721" s="71">
        <v>0</v>
      </c>
      <c r="O2721" s="74">
        <v>117</v>
      </c>
      <c r="P2721" s="175">
        <f t="shared" si="49"/>
        <v>33027.930000000015</v>
      </c>
    </row>
    <row r="2722" spans="1:16" ht="14.25" hidden="1" customHeight="1" outlineLevel="1">
      <c r="A2722" s="64" t="s">
        <v>132</v>
      </c>
      <c r="B2722" s="163" t="s">
        <v>1586</v>
      </c>
      <c r="C2722" s="174" t="s">
        <v>647</v>
      </c>
      <c r="D2722" s="68">
        <v>45686</v>
      </c>
      <c r="E2722" s="66">
        <f t="shared" si="45"/>
        <v>1</v>
      </c>
      <c r="F2722" s="66">
        <f t="shared" si="46"/>
        <v>2025</v>
      </c>
      <c r="G2722" s="67">
        <f t="shared" si="47"/>
        <v>45658</v>
      </c>
      <c r="H2722" s="26" t="s">
        <v>281</v>
      </c>
      <c r="I2722" s="66" t="s">
        <v>353</v>
      </c>
      <c r="J2722" s="69"/>
      <c r="K2722" s="69"/>
      <c r="L2722" s="69" t="s">
        <v>666</v>
      </c>
      <c r="M2722" s="69" t="s">
        <v>28</v>
      </c>
      <c r="N2722" s="71">
        <v>0</v>
      </c>
      <c r="O2722" s="74">
        <v>1542.42</v>
      </c>
      <c r="P2722" s="175">
        <f t="shared" si="49"/>
        <v>31485.510000000017</v>
      </c>
    </row>
    <row r="2723" spans="1:16" ht="14.25" hidden="1" customHeight="1" outlineLevel="1">
      <c r="A2723" s="64" t="s">
        <v>132</v>
      </c>
      <c r="B2723" s="163" t="s">
        <v>1586</v>
      </c>
      <c r="C2723" s="174" t="s">
        <v>647</v>
      </c>
      <c r="D2723" s="68">
        <v>45687</v>
      </c>
      <c r="E2723" s="66">
        <f t="shared" si="45"/>
        <v>1</v>
      </c>
      <c r="F2723" s="66">
        <f t="shared" si="46"/>
        <v>2025</v>
      </c>
      <c r="G2723" s="67">
        <f t="shared" si="47"/>
        <v>45658</v>
      </c>
      <c r="H2723" s="26" t="s">
        <v>165</v>
      </c>
      <c r="I2723" s="66" t="s">
        <v>139</v>
      </c>
      <c r="J2723" s="69"/>
      <c r="K2723" s="69"/>
      <c r="L2723" s="69" t="s">
        <v>664</v>
      </c>
      <c r="M2723" s="69" t="s">
        <v>604</v>
      </c>
      <c r="N2723" s="71">
        <v>1.98</v>
      </c>
      <c r="O2723" s="74">
        <v>0</v>
      </c>
      <c r="P2723" s="175">
        <f t="shared" si="49"/>
        <v>31487.490000000016</v>
      </c>
    </row>
    <row r="2724" spans="1:16" ht="14.25" hidden="1" customHeight="1" outlineLevel="1">
      <c r="A2724" s="64" t="s">
        <v>132</v>
      </c>
      <c r="B2724" s="163" t="s">
        <v>1586</v>
      </c>
      <c r="C2724" s="174" t="s">
        <v>647</v>
      </c>
      <c r="D2724" s="68">
        <v>45687</v>
      </c>
      <c r="E2724" s="66">
        <f t="shared" si="45"/>
        <v>1</v>
      </c>
      <c r="F2724" s="66">
        <f t="shared" si="46"/>
        <v>2025</v>
      </c>
      <c r="G2724" s="67">
        <f t="shared" si="47"/>
        <v>45658</v>
      </c>
      <c r="H2724" s="26" t="s">
        <v>281</v>
      </c>
      <c r="I2724" s="66" t="s">
        <v>353</v>
      </c>
      <c r="J2724" s="69"/>
      <c r="K2724" s="69"/>
      <c r="L2724" s="69" t="s">
        <v>666</v>
      </c>
      <c r="M2724" s="69" t="s">
        <v>28</v>
      </c>
      <c r="N2724" s="71">
        <v>0</v>
      </c>
      <c r="O2724" s="74">
        <v>362</v>
      </c>
      <c r="P2724" s="175">
        <f t="shared" si="49"/>
        <v>31125.490000000016</v>
      </c>
    </row>
    <row r="2725" spans="1:16" ht="14.25" hidden="1" customHeight="1" outlineLevel="1">
      <c r="A2725" s="64" t="s">
        <v>132</v>
      </c>
      <c r="B2725" s="163" t="s">
        <v>1586</v>
      </c>
      <c r="C2725" s="174" t="s">
        <v>647</v>
      </c>
      <c r="D2725" s="68">
        <v>45687</v>
      </c>
      <c r="E2725" s="66">
        <f t="shared" si="45"/>
        <v>1</v>
      </c>
      <c r="F2725" s="66">
        <f t="shared" si="46"/>
        <v>2025</v>
      </c>
      <c r="G2725" s="67">
        <f t="shared" si="47"/>
        <v>45658</v>
      </c>
      <c r="H2725" s="26" t="s">
        <v>475</v>
      </c>
      <c r="I2725" s="66" t="s">
        <v>1592</v>
      </c>
      <c r="J2725" s="69"/>
      <c r="K2725" s="69"/>
      <c r="L2725" s="69" t="s">
        <v>666</v>
      </c>
      <c r="M2725" s="69" t="s">
        <v>28</v>
      </c>
      <c r="N2725" s="71">
        <v>0</v>
      </c>
      <c r="O2725" s="74">
        <v>466.4</v>
      </c>
      <c r="P2725" s="175">
        <f t="shared" si="49"/>
        <v>30659.090000000015</v>
      </c>
    </row>
    <row r="2726" spans="1:16" ht="14.25" hidden="1" customHeight="1" outlineLevel="1">
      <c r="A2726" s="64" t="s">
        <v>132</v>
      </c>
      <c r="B2726" s="163" t="s">
        <v>1586</v>
      </c>
      <c r="C2726" s="174" t="s">
        <v>647</v>
      </c>
      <c r="D2726" s="68">
        <v>45687</v>
      </c>
      <c r="E2726" s="66">
        <f t="shared" si="45"/>
        <v>1</v>
      </c>
      <c r="F2726" s="66">
        <f t="shared" si="46"/>
        <v>2025</v>
      </c>
      <c r="G2726" s="67">
        <f t="shared" si="47"/>
        <v>45658</v>
      </c>
      <c r="H2726" s="26" t="s">
        <v>475</v>
      </c>
      <c r="I2726" s="66" t="s">
        <v>1593</v>
      </c>
      <c r="J2726" s="69"/>
      <c r="K2726" s="69"/>
      <c r="L2726" s="69" t="s">
        <v>666</v>
      </c>
      <c r="M2726" s="69" t="s">
        <v>28</v>
      </c>
      <c r="N2726" s="71">
        <v>0</v>
      </c>
      <c r="O2726" s="74">
        <v>74.88</v>
      </c>
      <c r="P2726" s="175">
        <f t="shared" si="49"/>
        <v>30584.210000000014</v>
      </c>
    </row>
    <row r="2727" spans="1:16" ht="14.25" hidden="1" customHeight="1" outlineLevel="1">
      <c r="A2727" s="64" t="s">
        <v>132</v>
      </c>
      <c r="B2727" s="163" t="s">
        <v>1586</v>
      </c>
      <c r="C2727" s="174" t="s">
        <v>647</v>
      </c>
      <c r="D2727" s="68">
        <v>45687</v>
      </c>
      <c r="E2727" s="66">
        <f t="shared" si="45"/>
        <v>1</v>
      </c>
      <c r="F2727" s="66">
        <f t="shared" si="46"/>
        <v>2025</v>
      </c>
      <c r="G2727" s="67">
        <f t="shared" si="47"/>
        <v>45658</v>
      </c>
      <c r="H2727" s="26" t="s">
        <v>475</v>
      </c>
      <c r="I2727" s="66" t="s">
        <v>1592</v>
      </c>
      <c r="J2727" s="69"/>
      <c r="K2727" s="69"/>
      <c r="L2727" s="69" t="s">
        <v>666</v>
      </c>
      <c r="M2727" s="69" t="s">
        <v>28</v>
      </c>
      <c r="N2727" s="71">
        <v>0</v>
      </c>
      <c r="O2727" s="74">
        <v>3407.64</v>
      </c>
      <c r="P2727" s="175">
        <f t="shared" si="49"/>
        <v>27176.570000000014</v>
      </c>
    </row>
    <row r="2728" spans="1:16" ht="14.25" hidden="1" customHeight="1" outlineLevel="1">
      <c r="A2728" s="64" t="s">
        <v>132</v>
      </c>
      <c r="B2728" s="163" t="s">
        <v>1586</v>
      </c>
      <c r="C2728" s="174" t="s">
        <v>647</v>
      </c>
      <c r="D2728" s="68">
        <v>45687</v>
      </c>
      <c r="E2728" s="66">
        <f t="shared" si="45"/>
        <v>1</v>
      </c>
      <c r="F2728" s="66">
        <f t="shared" si="46"/>
        <v>2025</v>
      </c>
      <c r="G2728" s="67">
        <f t="shared" si="47"/>
        <v>45658</v>
      </c>
      <c r="H2728" s="26" t="s">
        <v>475</v>
      </c>
      <c r="I2728" s="66" t="s">
        <v>1594</v>
      </c>
      <c r="J2728" s="69"/>
      <c r="K2728" s="69"/>
      <c r="L2728" s="69" t="s">
        <v>666</v>
      </c>
      <c r="M2728" s="69" t="s">
        <v>28</v>
      </c>
      <c r="N2728" s="71">
        <v>0</v>
      </c>
      <c r="O2728" s="74">
        <v>226.86</v>
      </c>
      <c r="P2728" s="175">
        <f t="shared" si="49"/>
        <v>26949.710000000014</v>
      </c>
    </row>
    <row r="2729" spans="1:16" ht="14.25" hidden="1" customHeight="1" outlineLevel="1">
      <c r="A2729" s="64" t="s">
        <v>132</v>
      </c>
      <c r="B2729" s="163" t="s">
        <v>1586</v>
      </c>
      <c r="C2729" s="174" t="s">
        <v>647</v>
      </c>
      <c r="D2729" s="68">
        <v>45687</v>
      </c>
      <c r="E2729" s="66">
        <f t="shared" si="45"/>
        <v>1</v>
      </c>
      <c r="F2729" s="66">
        <f t="shared" si="46"/>
        <v>2025</v>
      </c>
      <c r="G2729" s="67">
        <f t="shared" si="47"/>
        <v>45658</v>
      </c>
      <c r="H2729" s="26" t="s">
        <v>102</v>
      </c>
      <c r="I2729" s="66" t="s">
        <v>129</v>
      </c>
      <c r="J2729" s="69"/>
      <c r="K2729" s="69"/>
      <c r="L2729" s="69" t="s">
        <v>666</v>
      </c>
      <c r="M2729" s="69" t="s">
        <v>28</v>
      </c>
      <c r="N2729" s="71">
        <v>0</v>
      </c>
      <c r="O2729" s="74">
        <v>5.03</v>
      </c>
      <c r="P2729" s="175">
        <f t="shared" si="49"/>
        <v>26944.680000000015</v>
      </c>
    </row>
    <row r="2730" spans="1:16" ht="14.25" hidden="1" customHeight="1" outlineLevel="1">
      <c r="A2730" s="64" t="s">
        <v>132</v>
      </c>
      <c r="B2730" s="163" t="s">
        <v>1586</v>
      </c>
      <c r="C2730" s="174" t="s">
        <v>647</v>
      </c>
      <c r="D2730" s="68">
        <v>45687</v>
      </c>
      <c r="E2730" s="66">
        <f t="shared" si="45"/>
        <v>1</v>
      </c>
      <c r="F2730" s="66">
        <f t="shared" si="46"/>
        <v>2025</v>
      </c>
      <c r="G2730" s="67">
        <f t="shared" si="47"/>
        <v>45658</v>
      </c>
      <c r="H2730" s="26" t="s">
        <v>102</v>
      </c>
      <c r="I2730" s="66" t="s">
        <v>129</v>
      </c>
      <c r="J2730" s="69"/>
      <c r="K2730" s="69"/>
      <c r="L2730" s="69" t="s">
        <v>666</v>
      </c>
      <c r="M2730" s="69" t="s">
        <v>28</v>
      </c>
      <c r="N2730" s="71">
        <v>0</v>
      </c>
      <c r="O2730" s="74">
        <v>8.8000000000000007</v>
      </c>
      <c r="P2730" s="175">
        <f t="shared" si="49"/>
        <v>26935.880000000016</v>
      </c>
    </row>
    <row r="2731" spans="1:16" ht="14.25" hidden="1" customHeight="1" outlineLevel="1">
      <c r="A2731" s="64" t="s">
        <v>132</v>
      </c>
      <c r="B2731" s="163" t="s">
        <v>1586</v>
      </c>
      <c r="C2731" s="174" t="s">
        <v>647</v>
      </c>
      <c r="D2731" s="68">
        <v>45687</v>
      </c>
      <c r="E2731" s="66">
        <f t="shared" si="45"/>
        <v>1</v>
      </c>
      <c r="F2731" s="66">
        <f t="shared" si="46"/>
        <v>2025</v>
      </c>
      <c r="G2731" s="67">
        <f t="shared" si="47"/>
        <v>45658</v>
      </c>
      <c r="H2731" s="26" t="s">
        <v>102</v>
      </c>
      <c r="I2731" s="66" t="s">
        <v>129</v>
      </c>
      <c r="J2731" s="69"/>
      <c r="K2731" s="69"/>
      <c r="L2731" s="69" t="s">
        <v>666</v>
      </c>
      <c r="M2731" s="69" t="s">
        <v>28</v>
      </c>
      <c r="N2731" s="71">
        <v>0</v>
      </c>
      <c r="O2731" s="74">
        <v>9</v>
      </c>
      <c r="P2731" s="175">
        <f t="shared" si="49"/>
        <v>26926.880000000016</v>
      </c>
    </row>
    <row r="2732" spans="1:16" ht="14.25" hidden="1" customHeight="1" outlineLevel="1">
      <c r="A2732" s="64" t="s">
        <v>132</v>
      </c>
      <c r="B2732" s="163" t="s">
        <v>1586</v>
      </c>
      <c r="C2732" s="174" t="s">
        <v>647</v>
      </c>
      <c r="D2732" s="68">
        <v>45687</v>
      </c>
      <c r="E2732" s="66">
        <f t="shared" si="45"/>
        <v>1</v>
      </c>
      <c r="F2732" s="66">
        <f t="shared" si="46"/>
        <v>2025</v>
      </c>
      <c r="G2732" s="67">
        <f t="shared" si="47"/>
        <v>45658</v>
      </c>
      <c r="H2732" s="26" t="s">
        <v>102</v>
      </c>
      <c r="I2732" s="66" t="s">
        <v>129</v>
      </c>
      <c r="J2732" s="69"/>
      <c r="K2732" s="69"/>
      <c r="L2732" s="69" t="s">
        <v>666</v>
      </c>
      <c r="M2732" s="69" t="s">
        <v>28</v>
      </c>
      <c r="N2732" s="71">
        <v>0</v>
      </c>
      <c r="O2732" s="74">
        <v>9</v>
      </c>
      <c r="P2732" s="175">
        <f t="shared" si="49"/>
        <v>26917.880000000016</v>
      </c>
    </row>
    <row r="2733" spans="1:16" ht="14.25" hidden="1" customHeight="1" outlineLevel="1">
      <c r="A2733" s="64" t="s">
        <v>132</v>
      </c>
      <c r="B2733" s="163" t="s">
        <v>1586</v>
      </c>
      <c r="C2733" s="174" t="s">
        <v>647</v>
      </c>
      <c r="D2733" s="68">
        <v>45687</v>
      </c>
      <c r="E2733" s="66">
        <f t="shared" si="45"/>
        <v>1</v>
      </c>
      <c r="F2733" s="66">
        <f t="shared" si="46"/>
        <v>2025</v>
      </c>
      <c r="G2733" s="67">
        <f t="shared" si="47"/>
        <v>45658</v>
      </c>
      <c r="H2733" s="26" t="s">
        <v>43</v>
      </c>
      <c r="I2733" s="66" t="s">
        <v>1595</v>
      </c>
      <c r="J2733" s="69"/>
      <c r="K2733" s="69"/>
      <c r="L2733" s="69" t="s">
        <v>666</v>
      </c>
      <c r="M2733" s="69" t="s">
        <v>28</v>
      </c>
      <c r="N2733" s="71">
        <v>0</v>
      </c>
      <c r="O2733" s="74">
        <v>766.63</v>
      </c>
      <c r="P2733" s="175">
        <f t="shared" si="49"/>
        <v>26151.250000000015</v>
      </c>
    </row>
    <row r="2734" spans="1:16" ht="14.25" hidden="1" customHeight="1" outlineLevel="1">
      <c r="A2734" s="64" t="s">
        <v>132</v>
      </c>
      <c r="B2734" s="163" t="s">
        <v>1586</v>
      </c>
      <c r="C2734" s="174" t="s">
        <v>647</v>
      </c>
      <c r="D2734" s="68">
        <v>45687</v>
      </c>
      <c r="E2734" s="66">
        <f t="shared" si="45"/>
        <v>1</v>
      </c>
      <c r="F2734" s="66">
        <f t="shared" si="46"/>
        <v>2025</v>
      </c>
      <c r="G2734" s="67">
        <f t="shared" si="47"/>
        <v>45658</v>
      </c>
      <c r="H2734" s="26" t="s">
        <v>43</v>
      </c>
      <c r="I2734" s="66" t="s">
        <v>282</v>
      </c>
      <c r="J2734" s="69"/>
      <c r="K2734" s="69"/>
      <c r="L2734" s="69" t="s">
        <v>666</v>
      </c>
      <c r="M2734" s="69" t="s">
        <v>28</v>
      </c>
      <c r="N2734" s="71">
        <v>0</v>
      </c>
      <c r="O2734" s="74">
        <v>1359.81</v>
      </c>
      <c r="P2734" s="175">
        <f t="shared" si="49"/>
        <v>24791.440000000013</v>
      </c>
    </row>
    <row r="2735" spans="1:16" ht="14.25" hidden="1" customHeight="1" outlineLevel="1">
      <c r="A2735" s="64" t="s">
        <v>132</v>
      </c>
      <c r="B2735" s="163" t="s">
        <v>1586</v>
      </c>
      <c r="C2735" s="174" t="s">
        <v>647</v>
      </c>
      <c r="D2735" s="68">
        <v>45687</v>
      </c>
      <c r="E2735" s="66">
        <f t="shared" si="45"/>
        <v>1</v>
      </c>
      <c r="F2735" s="66">
        <f t="shared" si="46"/>
        <v>2025</v>
      </c>
      <c r="G2735" s="67">
        <f t="shared" si="47"/>
        <v>45658</v>
      </c>
      <c r="H2735" s="26" t="s">
        <v>43</v>
      </c>
      <c r="I2735" s="66" t="s">
        <v>285</v>
      </c>
      <c r="J2735" s="69"/>
      <c r="K2735" s="69"/>
      <c r="L2735" s="69" t="s">
        <v>666</v>
      </c>
      <c r="M2735" s="69" t="s">
        <v>28</v>
      </c>
      <c r="N2735" s="71">
        <v>0</v>
      </c>
      <c r="O2735" s="74">
        <v>944.69</v>
      </c>
      <c r="P2735" s="175">
        <f t="shared" si="49"/>
        <v>23846.750000000015</v>
      </c>
    </row>
    <row r="2736" spans="1:16" ht="14.25" hidden="1" customHeight="1" outlineLevel="1">
      <c r="A2736" s="64" t="s">
        <v>132</v>
      </c>
      <c r="B2736" s="163" t="s">
        <v>1586</v>
      </c>
      <c r="C2736" s="174" t="s">
        <v>647</v>
      </c>
      <c r="D2736" s="68">
        <v>45687</v>
      </c>
      <c r="E2736" s="66">
        <f t="shared" si="45"/>
        <v>1</v>
      </c>
      <c r="F2736" s="66">
        <f t="shared" si="46"/>
        <v>2025</v>
      </c>
      <c r="G2736" s="67">
        <f t="shared" si="47"/>
        <v>45658</v>
      </c>
      <c r="H2736" s="26" t="s">
        <v>43</v>
      </c>
      <c r="I2736" s="66" t="s">
        <v>301</v>
      </c>
      <c r="J2736" s="69"/>
      <c r="K2736" s="69"/>
      <c r="L2736" s="69" t="s">
        <v>666</v>
      </c>
      <c r="M2736" s="69" t="s">
        <v>28</v>
      </c>
      <c r="N2736" s="71">
        <v>0</v>
      </c>
      <c r="O2736" s="74">
        <v>478.27</v>
      </c>
      <c r="P2736" s="175">
        <f t="shared" si="49"/>
        <v>23368.480000000014</v>
      </c>
    </row>
    <row r="2737" spans="1:16" ht="14.25" hidden="1" customHeight="1" outlineLevel="1">
      <c r="A2737" s="64" t="s">
        <v>132</v>
      </c>
      <c r="B2737" s="163" t="s">
        <v>1586</v>
      </c>
      <c r="C2737" s="174" t="s">
        <v>647</v>
      </c>
      <c r="D2737" s="68">
        <v>45687</v>
      </c>
      <c r="E2737" s="66">
        <f t="shared" si="45"/>
        <v>1</v>
      </c>
      <c r="F2737" s="66">
        <f t="shared" si="46"/>
        <v>2025</v>
      </c>
      <c r="G2737" s="67">
        <f t="shared" si="47"/>
        <v>45658</v>
      </c>
      <c r="H2737" s="26" t="s">
        <v>43</v>
      </c>
      <c r="I2737" s="66" t="s">
        <v>302</v>
      </c>
      <c r="J2737" s="69"/>
      <c r="K2737" s="69"/>
      <c r="L2737" s="69" t="s">
        <v>666</v>
      </c>
      <c r="M2737" s="69" t="s">
        <v>28</v>
      </c>
      <c r="N2737" s="71">
        <v>0</v>
      </c>
      <c r="O2737" s="74">
        <v>411.09</v>
      </c>
      <c r="P2737" s="175">
        <f t="shared" si="49"/>
        <v>22957.390000000014</v>
      </c>
    </row>
    <row r="2738" spans="1:16" ht="14.25" hidden="1" customHeight="1" outlineLevel="1">
      <c r="A2738" s="64" t="s">
        <v>132</v>
      </c>
      <c r="B2738" s="163" t="s">
        <v>1586</v>
      </c>
      <c r="C2738" s="174" t="s">
        <v>647</v>
      </c>
      <c r="D2738" s="68">
        <v>45687</v>
      </c>
      <c r="E2738" s="66">
        <f t="shared" si="45"/>
        <v>1</v>
      </c>
      <c r="F2738" s="66">
        <f t="shared" si="46"/>
        <v>2025</v>
      </c>
      <c r="G2738" s="67">
        <f t="shared" si="47"/>
        <v>45658</v>
      </c>
      <c r="H2738" s="26" t="s">
        <v>43</v>
      </c>
      <c r="I2738" s="66" t="s">
        <v>303</v>
      </c>
      <c r="J2738" s="69"/>
      <c r="K2738" s="69"/>
      <c r="L2738" s="69" t="s">
        <v>666</v>
      </c>
      <c r="M2738" s="69" t="s">
        <v>28</v>
      </c>
      <c r="N2738" s="71">
        <v>0</v>
      </c>
      <c r="O2738" s="74">
        <v>395.22</v>
      </c>
      <c r="P2738" s="175">
        <f t="shared" si="49"/>
        <v>22562.170000000013</v>
      </c>
    </row>
    <row r="2739" spans="1:16" ht="14.25" hidden="1" customHeight="1" outlineLevel="1">
      <c r="A2739" s="64" t="s">
        <v>132</v>
      </c>
      <c r="B2739" s="163" t="s">
        <v>1586</v>
      </c>
      <c r="C2739" s="174" t="s">
        <v>647</v>
      </c>
      <c r="D2739" s="68">
        <v>45687</v>
      </c>
      <c r="E2739" s="66">
        <f t="shared" si="45"/>
        <v>1</v>
      </c>
      <c r="F2739" s="66">
        <f t="shared" si="46"/>
        <v>2025</v>
      </c>
      <c r="G2739" s="67">
        <f t="shared" si="47"/>
        <v>45658</v>
      </c>
      <c r="H2739" s="26" t="s">
        <v>43</v>
      </c>
      <c r="I2739" s="66" t="s">
        <v>264</v>
      </c>
      <c r="J2739" s="69"/>
      <c r="K2739" s="69"/>
      <c r="L2739" s="69" t="s">
        <v>666</v>
      </c>
      <c r="M2739" s="69" t="s">
        <v>28</v>
      </c>
      <c r="N2739" s="71">
        <v>0</v>
      </c>
      <c r="O2739" s="74">
        <v>1352.51</v>
      </c>
      <c r="P2739" s="175">
        <f t="shared" si="49"/>
        <v>21209.660000000014</v>
      </c>
    </row>
    <row r="2740" spans="1:16" ht="14.25" hidden="1" customHeight="1" outlineLevel="1">
      <c r="A2740" s="64" t="s">
        <v>132</v>
      </c>
      <c r="B2740" s="163" t="s">
        <v>1586</v>
      </c>
      <c r="C2740" s="174" t="s">
        <v>647</v>
      </c>
      <c r="D2740" s="68">
        <v>45687</v>
      </c>
      <c r="E2740" s="66">
        <f t="shared" si="45"/>
        <v>1</v>
      </c>
      <c r="F2740" s="66">
        <f t="shared" si="46"/>
        <v>2025</v>
      </c>
      <c r="G2740" s="67">
        <f t="shared" si="47"/>
        <v>45658</v>
      </c>
      <c r="H2740" s="26" t="s">
        <v>43</v>
      </c>
      <c r="I2740" s="66" t="s">
        <v>304</v>
      </c>
      <c r="J2740" s="69"/>
      <c r="K2740" s="69"/>
      <c r="L2740" s="69" t="s">
        <v>666</v>
      </c>
      <c r="M2740" s="69" t="s">
        <v>28</v>
      </c>
      <c r="N2740" s="71">
        <v>0</v>
      </c>
      <c r="O2740" s="74">
        <v>1357.22</v>
      </c>
      <c r="P2740" s="175">
        <f t="shared" si="49"/>
        <v>19852.440000000013</v>
      </c>
    </row>
    <row r="2741" spans="1:16" ht="14.25" hidden="1" customHeight="1" outlineLevel="1">
      <c r="A2741" s="64" t="s">
        <v>132</v>
      </c>
      <c r="B2741" s="163" t="s">
        <v>1586</v>
      </c>
      <c r="C2741" s="174" t="s">
        <v>647</v>
      </c>
      <c r="D2741" s="68">
        <v>45687</v>
      </c>
      <c r="E2741" s="66">
        <f t="shared" si="45"/>
        <v>1</v>
      </c>
      <c r="F2741" s="66">
        <f t="shared" si="46"/>
        <v>2025</v>
      </c>
      <c r="G2741" s="67">
        <f t="shared" si="47"/>
        <v>45658</v>
      </c>
      <c r="H2741" s="26" t="s">
        <v>43</v>
      </c>
      <c r="I2741" s="66" t="s">
        <v>305</v>
      </c>
      <c r="J2741" s="69"/>
      <c r="K2741" s="69"/>
      <c r="L2741" s="69" t="s">
        <v>666</v>
      </c>
      <c r="M2741" s="69" t="s">
        <v>28</v>
      </c>
      <c r="N2741" s="71">
        <v>0</v>
      </c>
      <c r="O2741" s="74">
        <v>3499.28</v>
      </c>
      <c r="P2741" s="175">
        <f t="shared" si="49"/>
        <v>16353.160000000013</v>
      </c>
    </row>
    <row r="2742" spans="1:16" ht="14.25" hidden="1" customHeight="1" outlineLevel="1">
      <c r="A2742" s="64" t="s">
        <v>132</v>
      </c>
      <c r="B2742" s="163" t="s">
        <v>1586</v>
      </c>
      <c r="C2742" s="174" t="s">
        <v>647</v>
      </c>
      <c r="D2742" s="68">
        <v>45687</v>
      </c>
      <c r="E2742" s="66">
        <f t="shared" si="45"/>
        <v>1</v>
      </c>
      <c r="F2742" s="66">
        <f t="shared" si="46"/>
        <v>2025</v>
      </c>
      <c r="G2742" s="67">
        <f t="shared" si="47"/>
        <v>45658</v>
      </c>
      <c r="H2742" s="26" t="s">
        <v>165</v>
      </c>
      <c r="I2742" s="66" t="s">
        <v>139</v>
      </c>
      <c r="J2742" s="69"/>
      <c r="K2742" s="69"/>
      <c r="L2742" s="69" t="s">
        <v>664</v>
      </c>
      <c r="M2742" s="69" t="s">
        <v>604</v>
      </c>
      <c r="N2742" s="71">
        <v>1.98</v>
      </c>
      <c r="O2742" s="74">
        <v>0</v>
      </c>
      <c r="P2742" s="175">
        <f t="shared" si="49"/>
        <v>16355.140000000012</v>
      </c>
    </row>
    <row r="2743" spans="1:16" ht="14.25" hidden="1" customHeight="1" outlineLevel="1">
      <c r="A2743" s="64" t="s">
        <v>132</v>
      </c>
      <c r="B2743" s="163" t="s">
        <v>1586</v>
      </c>
      <c r="C2743" s="174" t="s">
        <v>647</v>
      </c>
      <c r="D2743" s="68">
        <v>45688</v>
      </c>
      <c r="E2743" s="66">
        <f t="shared" si="45"/>
        <v>1</v>
      </c>
      <c r="F2743" s="66">
        <f t="shared" si="46"/>
        <v>2025</v>
      </c>
      <c r="G2743" s="67">
        <f t="shared" si="47"/>
        <v>45658</v>
      </c>
      <c r="H2743" s="26" t="s">
        <v>55</v>
      </c>
      <c r="I2743" s="66" t="s">
        <v>458</v>
      </c>
      <c r="J2743" s="69"/>
      <c r="K2743" s="69"/>
      <c r="L2743" s="69" t="s">
        <v>666</v>
      </c>
      <c r="M2743" s="69" t="s">
        <v>28</v>
      </c>
      <c r="N2743" s="71">
        <v>0</v>
      </c>
      <c r="O2743" s="74">
        <v>465.97</v>
      </c>
      <c r="P2743" s="175">
        <f t="shared" si="49"/>
        <v>15889.170000000013</v>
      </c>
    </row>
    <row r="2744" spans="1:16" ht="14.25" hidden="1" customHeight="1" outlineLevel="1">
      <c r="A2744" s="64" t="s">
        <v>132</v>
      </c>
      <c r="B2744" s="163" t="s">
        <v>1586</v>
      </c>
      <c r="C2744" s="174" t="s">
        <v>647</v>
      </c>
      <c r="D2744" s="68">
        <v>45688</v>
      </c>
      <c r="E2744" s="66">
        <f t="shared" si="45"/>
        <v>1</v>
      </c>
      <c r="F2744" s="66">
        <f t="shared" si="46"/>
        <v>2025</v>
      </c>
      <c r="G2744" s="67">
        <f t="shared" si="47"/>
        <v>45658</v>
      </c>
      <c r="H2744" s="26" t="s">
        <v>54</v>
      </c>
      <c r="I2744" s="66" t="s">
        <v>458</v>
      </c>
      <c r="J2744" s="69"/>
      <c r="K2744" s="69"/>
      <c r="L2744" s="69" t="s">
        <v>666</v>
      </c>
      <c r="M2744" s="69" t="s">
        <v>28</v>
      </c>
      <c r="N2744" s="71">
        <v>0</v>
      </c>
      <c r="O2744" s="74">
        <v>1212</v>
      </c>
      <c r="P2744" s="175">
        <f t="shared" si="49"/>
        <v>14677.170000000013</v>
      </c>
    </row>
    <row r="2745" spans="1:16" ht="14.25" hidden="1" customHeight="1" outlineLevel="1">
      <c r="A2745" s="64" t="s">
        <v>132</v>
      </c>
      <c r="B2745" s="163" t="s">
        <v>1586</v>
      </c>
      <c r="C2745" s="174" t="s">
        <v>647</v>
      </c>
      <c r="D2745" s="68">
        <v>45688</v>
      </c>
      <c r="E2745" s="66">
        <f t="shared" si="45"/>
        <v>1</v>
      </c>
      <c r="F2745" s="66">
        <f t="shared" si="46"/>
        <v>2025</v>
      </c>
      <c r="G2745" s="67">
        <f t="shared" si="47"/>
        <v>45658</v>
      </c>
      <c r="H2745" s="26" t="s">
        <v>709</v>
      </c>
      <c r="I2745" s="66" t="s">
        <v>458</v>
      </c>
      <c r="J2745" s="69"/>
      <c r="K2745" s="69"/>
      <c r="L2745" s="69" t="s">
        <v>666</v>
      </c>
      <c r="M2745" s="69" t="s">
        <v>28</v>
      </c>
      <c r="N2745" s="71">
        <v>0</v>
      </c>
      <c r="O2745" s="74">
        <v>369.06</v>
      </c>
      <c r="P2745" s="175">
        <f t="shared" si="49"/>
        <v>14308.110000000013</v>
      </c>
    </row>
    <row r="2746" spans="1:16" ht="14.25" hidden="1" customHeight="1" outlineLevel="1">
      <c r="A2746" s="64" t="s">
        <v>132</v>
      </c>
      <c r="B2746" s="163" t="s">
        <v>1586</v>
      </c>
      <c r="C2746" s="174" t="s">
        <v>647</v>
      </c>
      <c r="D2746" s="68">
        <v>45688</v>
      </c>
      <c r="E2746" s="66">
        <f t="shared" si="45"/>
        <v>1</v>
      </c>
      <c r="F2746" s="66">
        <f t="shared" si="46"/>
        <v>2025</v>
      </c>
      <c r="G2746" s="67">
        <f t="shared" si="47"/>
        <v>45658</v>
      </c>
      <c r="H2746" s="26" t="s">
        <v>165</v>
      </c>
      <c r="I2746" s="66" t="s">
        <v>139</v>
      </c>
      <c r="J2746" s="69"/>
      <c r="K2746" s="69"/>
      <c r="L2746" s="69" t="s">
        <v>664</v>
      </c>
      <c r="M2746" s="69" t="s">
        <v>604</v>
      </c>
      <c r="N2746" s="71">
        <v>0.31</v>
      </c>
      <c r="O2746" s="74">
        <v>0</v>
      </c>
      <c r="P2746" s="175">
        <f t="shared" si="49"/>
        <v>14308.420000000013</v>
      </c>
    </row>
    <row r="2747" spans="1:16" ht="14.25" hidden="1" customHeight="1" outlineLevel="1">
      <c r="A2747" s="64" t="s">
        <v>132</v>
      </c>
      <c r="B2747" s="163" t="s">
        <v>1586</v>
      </c>
      <c r="C2747" s="174" t="s">
        <v>647</v>
      </c>
      <c r="D2747" s="68">
        <v>45691</v>
      </c>
      <c r="E2747" s="66">
        <f t="shared" si="45"/>
        <v>2</v>
      </c>
      <c r="F2747" s="66">
        <f t="shared" si="46"/>
        <v>2025</v>
      </c>
      <c r="G2747" s="67">
        <f t="shared" si="47"/>
        <v>45689</v>
      </c>
      <c r="H2747" s="26" t="s">
        <v>165</v>
      </c>
      <c r="I2747" s="66" t="s">
        <v>139</v>
      </c>
      <c r="J2747" s="69"/>
      <c r="K2747" s="69"/>
      <c r="L2747" s="69" t="s">
        <v>664</v>
      </c>
      <c r="M2747" s="69" t="s">
        <v>604</v>
      </c>
      <c r="N2747" s="71">
        <v>1.1200000000000001</v>
      </c>
      <c r="O2747" s="74">
        <v>0</v>
      </c>
      <c r="P2747" s="175">
        <f t="shared" si="49"/>
        <v>14309.540000000014</v>
      </c>
    </row>
    <row r="2748" spans="1:16" ht="14.25" hidden="1" customHeight="1" outlineLevel="1">
      <c r="A2748" s="64" t="s">
        <v>132</v>
      </c>
      <c r="B2748" s="163" t="s">
        <v>1586</v>
      </c>
      <c r="C2748" s="174" t="s">
        <v>647</v>
      </c>
      <c r="D2748" s="68">
        <v>45691</v>
      </c>
      <c r="E2748" s="66">
        <f t="shared" si="45"/>
        <v>2</v>
      </c>
      <c r="F2748" s="66">
        <f t="shared" si="46"/>
        <v>2025</v>
      </c>
      <c r="G2748" s="67">
        <f t="shared" si="47"/>
        <v>45689</v>
      </c>
      <c r="H2748" s="26" t="s">
        <v>161</v>
      </c>
      <c r="I2748" s="66" t="s">
        <v>458</v>
      </c>
      <c r="J2748" s="69"/>
      <c r="K2748" s="69"/>
      <c r="L2748" s="69" t="s">
        <v>664</v>
      </c>
      <c r="M2748" s="69" t="s">
        <v>28</v>
      </c>
      <c r="N2748" s="71">
        <v>0</v>
      </c>
      <c r="O2748" s="74">
        <v>5959.9</v>
      </c>
      <c r="P2748" s="175">
        <f t="shared" si="49"/>
        <v>8349.640000000014</v>
      </c>
    </row>
    <row r="2749" spans="1:16" ht="14.25" hidden="1" customHeight="1" outlineLevel="1">
      <c r="A2749" s="64" t="s">
        <v>132</v>
      </c>
      <c r="B2749" s="163" t="s">
        <v>1586</v>
      </c>
      <c r="C2749" s="174" t="s">
        <v>647</v>
      </c>
      <c r="D2749" s="68">
        <v>45693</v>
      </c>
      <c r="E2749" s="66">
        <f t="shared" si="45"/>
        <v>2</v>
      </c>
      <c r="F2749" s="66">
        <f t="shared" si="46"/>
        <v>2025</v>
      </c>
      <c r="G2749" s="67">
        <f t="shared" si="47"/>
        <v>45689</v>
      </c>
      <c r="H2749" s="26" t="s">
        <v>165</v>
      </c>
      <c r="I2749" s="66" t="s">
        <v>139</v>
      </c>
      <c r="J2749" s="69"/>
      <c r="K2749" s="69"/>
      <c r="L2749" s="69" t="s">
        <v>664</v>
      </c>
      <c r="M2749" s="69" t="s">
        <v>604</v>
      </c>
      <c r="N2749" s="71">
        <v>0.03</v>
      </c>
      <c r="O2749" s="74">
        <v>0</v>
      </c>
      <c r="P2749" s="175">
        <f t="shared" si="49"/>
        <v>8349.6700000000146</v>
      </c>
    </row>
    <row r="2750" spans="1:16" ht="14.25" hidden="1" customHeight="1" outlineLevel="1">
      <c r="A2750" s="64" t="s">
        <v>132</v>
      </c>
      <c r="B2750" s="163" t="s">
        <v>1586</v>
      </c>
      <c r="C2750" s="174" t="s">
        <v>647</v>
      </c>
      <c r="D2750" s="68">
        <v>45693</v>
      </c>
      <c r="E2750" s="66">
        <f t="shared" si="45"/>
        <v>2</v>
      </c>
      <c r="F2750" s="66">
        <f t="shared" si="46"/>
        <v>2025</v>
      </c>
      <c r="G2750" s="67">
        <f t="shared" si="47"/>
        <v>45689</v>
      </c>
      <c r="H2750" s="26" t="s">
        <v>147</v>
      </c>
      <c r="I2750" s="66" t="s">
        <v>1361</v>
      </c>
      <c r="J2750" s="69"/>
      <c r="K2750" s="69"/>
      <c r="L2750" s="69" t="s">
        <v>666</v>
      </c>
      <c r="M2750" s="69" t="s">
        <v>28</v>
      </c>
      <c r="N2750" s="71">
        <v>0</v>
      </c>
      <c r="O2750" s="74">
        <v>127.5</v>
      </c>
      <c r="P2750" s="175">
        <f t="shared" si="49"/>
        <v>8222.1700000000146</v>
      </c>
    </row>
    <row r="2751" spans="1:16" ht="14.25" hidden="1" customHeight="1" outlineLevel="1">
      <c r="A2751" s="64" t="s">
        <v>132</v>
      </c>
      <c r="B2751" s="163" t="s">
        <v>1586</v>
      </c>
      <c r="C2751" s="174" t="s">
        <v>647</v>
      </c>
      <c r="D2751" s="68">
        <v>45702</v>
      </c>
      <c r="E2751" s="66">
        <f t="shared" si="45"/>
        <v>2</v>
      </c>
      <c r="F2751" s="66">
        <f t="shared" si="46"/>
        <v>2025</v>
      </c>
      <c r="G2751" s="67">
        <f t="shared" si="47"/>
        <v>45689</v>
      </c>
      <c r="H2751" s="26" t="s">
        <v>165</v>
      </c>
      <c r="I2751" s="66" t="s">
        <v>139</v>
      </c>
      <c r="J2751" s="69"/>
      <c r="K2751" s="69"/>
      <c r="L2751" s="69" t="s">
        <v>664</v>
      </c>
      <c r="M2751" s="69" t="s">
        <v>604</v>
      </c>
      <c r="N2751" s="71">
        <v>0.08</v>
      </c>
      <c r="O2751" s="74">
        <v>0</v>
      </c>
      <c r="P2751" s="175">
        <f t="shared" si="49"/>
        <v>8222.2500000000146</v>
      </c>
    </row>
    <row r="2752" spans="1:16" ht="14.25" hidden="1" customHeight="1" outlineLevel="1">
      <c r="A2752" s="64" t="s">
        <v>132</v>
      </c>
      <c r="B2752" s="163" t="s">
        <v>1586</v>
      </c>
      <c r="C2752" s="174" t="s">
        <v>647</v>
      </c>
      <c r="D2752" s="68">
        <v>45702</v>
      </c>
      <c r="E2752" s="66">
        <f t="shared" si="45"/>
        <v>2</v>
      </c>
      <c r="F2752" s="66">
        <f t="shared" si="46"/>
        <v>2025</v>
      </c>
      <c r="G2752" s="67">
        <f t="shared" si="47"/>
        <v>45689</v>
      </c>
      <c r="H2752" s="26" t="s">
        <v>102</v>
      </c>
      <c r="I2752" s="66" t="s">
        <v>167</v>
      </c>
      <c r="J2752" s="69"/>
      <c r="K2752" s="69"/>
      <c r="L2752" s="69" t="s">
        <v>666</v>
      </c>
      <c r="M2752" s="69" t="s">
        <v>28</v>
      </c>
      <c r="N2752" s="71">
        <v>0</v>
      </c>
      <c r="O2752" s="74">
        <v>171.7</v>
      </c>
      <c r="P2752" s="175">
        <f t="shared" si="49"/>
        <v>8050.5500000000147</v>
      </c>
    </row>
    <row r="2753" spans="1:16" ht="14.25" hidden="1" customHeight="1" outlineLevel="1">
      <c r="A2753" s="64" t="s">
        <v>132</v>
      </c>
      <c r="B2753" s="163" t="s">
        <v>1586</v>
      </c>
      <c r="C2753" s="174" t="s">
        <v>647</v>
      </c>
      <c r="D2753" s="68">
        <v>45705</v>
      </c>
      <c r="E2753" s="66">
        <f t="shared" si="45"/>
        <v>2</v>
      </c>
      <c r="F2753" s="66">
        <f t="shared" si="46"/>
        <v>2025</v>
      </c>
      <c r="G2753" s="67">
        <f t="shared" si="47"/>
        <v>45689</v>
      </c>
      <c r="H2753" s="26" t="s">
        <v>1587</v>
      </c>
      <c r="I2753" s="66" t="s">
        <v>146</v>
      </c>
      <c r="J2753" s="69"/>
      <c r="K2753" s="69"/>
      <c r="L2753" s="69" t="s">
        <v>666</v>
      </c>
      <c r="M2753" s="69" t="s">
        <v>604</v>
      </c>
      <c r="N2753" s="71">
        <v>61890.6</v>
      </c>
      <c r="O2753" s="74">
        <v>0</v>
      </c>
      <c r="P2753" s="175">
        <f t="shared" si="49"/>
        <v>69941.150000000009</v>
      </c>
    </row>
    <row r="2754" spans="1:16" ht="14.25" hidden="1" customHeight="1" outlineLevel="1">
      <c r="A2754" s="64" t="s">
        <v>132</v>
      </c>
      <c r="B2754" s="163" t="s">
        <v>1586</v>
      </c>
      <c r="C2754" s="174" t="s">
        <v>647</v>
      </c>
      <c r="D2754" s="68">
        <v>45706</v>
      </c>
      <c r="E2754" s="66">
        <f t="shared" si="45"/>
        <v>2</v>
      </c>
      <c r="F2754" s="66">
        <f t="shared" si="46"/>
        <v>2025</v>
      </c>
      <c r="G2754" s="67">
        <f t="shared" si="47"/>
        <v>45689</v>
      </c>
      <c r="H2754" s="26" t="s">
        <v>165</v>
      </c>
      <c r="I2754" s="66" t="s">
        <v>139</v>
      </c>
      <c r="J2754" s="69"/>
      <c r="K2754" s="69"/>
      <c r="L2754" s="69" t="s">
        <v>664</v>
      </c>
      <c r="M2754" s="69" t="s">
        <v>604</v>
      </c>
      <c r="N2754" s="71">
        <v>3.83</v>
      </c>
      <c r="O2754" s="74">
        <v>0</v>
      </c>
      <c r="P2754" s="175">
        <f t="shared" si="49"/>
        <v>69944.98000000001</v>
      </c>
    </row>
    <row r="2755" spans="1:16" ht="14.25" hidden="1" customHeight="1" outlineLevel="1">
      <c r="A2755" s="64" t="s">
        <v>132</v>
      </c>
      <c r="B2755" s="163" t="s">
        <v>1586</v>
      </c>
      <c r="C2755" s="174" t="s">
        <v>647</v>
      </c>
      <c r="D2755" s="68">
        <v>45706</v>
      </c>
      <c r="E2755" s="66">
        <f t="shared" si="45"/>
        <v>2</v>
      </c>
      <c r="F2755" s="66">
        <f t="shared" si="46"/>
        <v>2025</v>
      </c>
      <c r="G2755" s="67">
        <f t="shared" si="47"/>
        <v>45689</v>
      </c>
      <c r="H2755" s="26" t="s">
        <v>161</v>
      </c>
      <c r="I2755" s="66" t="s">
        <v>458</v>
      </c>
      <c r="J2755" s="69"/>
      <c r="K2755" s="69"/>
      <c r="L2755" s="69" t="s">
        <v>664</v>
      </c>
      <c r="M2755" s="69" t="s">
        <v>28</v>
      </c>
      <c r="N2755" s="71">
        <v>0</v>
      </c>
      <c r="O2755" s="74">
        <v>5959.9</v>
      </c>
      <c r="P2755" s="175">
        <f t="shared" si="49"/>
        <v>63985.080000000009</v>
      </c>
    </row>
    <row r="2756" spans="1:16" ht="14.25" hidden="1" customHeight="1" outlineLevel="1">
      <c r="A2756" s="64" t="s">
        <v>132</v>
      </c>
      <c r="B2756" s="163" t="s">
        <v>1586</v>
      </c>
      <c r="C2756" s="174" t="s">
        <v>647</v>
      </c>
      <c r="D2756" s="68">
        <v>45706</v>
      </c>
      <c r="E2756" s="66">
        <f t="shared" si="45"/>
        <v>2</v>
      </c>
      <c r="F2756" s="66">
        <f t="shared" si="46"/>
        <v>2025</v>
      </c>
      <c r="G2756" s="67">
        <f t="shared" si="47"/>
        <v>45689</v>
      </c>
      <c r="H2756" s="26" t="s">
        <v>44</v>
      </c>
      <c r="I2756" s="66" t="s">
        <v>733</v>
      </c>
      <c r="J2756" s="69"/>
      <c r="K2756" s="69"/>
      <c r="L2756" s="69" t="s">
        <v>666</v>
      </c>
      <c r="M2756" s="69" t="s">
        <v>28</v>
      </c>
      <c r="N2756" s="71">
        <v>0</v>
      </c>
      <c r="O2756" s="74">
        <v>93.19</v>
      </c>
      <c r="P2756" s="175">
        <f t="shared" si="49"/>
        <v>63891.890000000007</v>
      </c>
    </row>
    <row r="2757" spans="1:16" ht="14.25" hidden="1" customHeight="1" outlineLevel="1">
      <c r="A2757" s="64" t="s">
        <v>132</v>
      </c>
      <c r="B2757" s="163" t="s">
        <v>1586</v>
      </c>
      <c r="C2757" s="174" t="s">
        <v>647</v>
      </c>
      <c r="D2757" s="68">
        <v>45706</v>
      </c>
      <c r="E2757" s="66">
        <f t="shared" si="45"/>
        <v>2</v>
      </c>
      <c r="F2757" s="66">
        <f t="shared" si="46"/>
        <v>2025</v>
      </c>
      <c r="G2757" s="67">
        <f t="shared" si="47"/>
        <v>45689</v>
      </c>
      <c r="H2757" s="26" t="s">
        <v>40</v>
      </c>
      <c r="I2757" s="66" t="s">
        <v>1596</v>
      </c>
      <c r="J2757" s="69"/>
      <c r="K2757" s="69"/>
      <c r="L2757" s="69" t="s">
        <v>666</v>
      </c>
      <c r="M2757" s="69" t="s">
        <v>28</v>
      </c>
      <c r="N2757" s="71">
        <v>0</v>
      </c>
      <c r="O2757" s="74">
        <v>3338.26</v>
      </c>
      <c r="P2757" s="175">
        <f t="shared" si="49"/>
        <v>60553.630000000005</v>
      </c>
    </row>
    <row r="2758" spans="1:16" ht="14.25" hidden="1" customHeight="1" outlineLevel="1">
      <c r="A2758" s="64" t="s">
        <v>132</v>
      </c>
      <c r="B2758" s="163" t="s">
        <v>1586</v>
      </c>
      <c r="C2758" s="174" t="s">
        <v>647</v>
      </c>
      <c r="D2758" s="68">
        <v>45706</v>
      </c>
      <c r="E2758" s="66">
        <f t="shared" si="45"/>
        <v>2</v>
      </c>
      <c r="F2758" s="66">
        <f t="shared" si="46"/>
        <v>2025</v>
      </c>
      <c r="G2758" s="67">
        <f t="shared" si="47"/>
        <v>45689</v>
      </c>
      <c r="H2758" s="26" t="s">
        <v>37</v>
      </c>
      <c r="I2758" s="66" t="s">
        <v>734</v>
      </c>
      <c r="J2758" s="69"/>
      <c r="K2758" s="69"/>
      <c r="L2758" s="69" t="s">
        <v>666</v>
      </c>
      <c r="M2758" s="69" t="s">
        <v>28</v>
      </c>
      <c r="N2758" s="71">
        <v>0</v>
      </c>
      <c r="O2758" s="74">
        <v>2906.7</v>
      </c>
      <c r="P2758" s="175">
        <f t="shared" si="49"/>
        <v>57646.930000000008</v>
      </c>
    </row>
    <row r="2759" spans="1:16" ht="14.25" hidden="1" customHeight="1" outlineLevel="1">
      <c r="A2759" s="64" t="s">
        <v>132</v>
      </c>
      <c r="B2759" s="163" t="s">
        <v>1586</v>
      </c>
      <c r="C2759" s="174" t="s">
        <v>647</v>
      </c>
      <c r="D2759" s="68">
        <v>45708</v>
      </c>
      <c r="E2759" s="66">
        <f t="shared" si="45"/>
        <v>2</v>
      </c>
      <c r="F2759" s="66">
        <f t="shared" si="46"/>
        <v>2025</v>
      </c>
      <c r="G2759" s="67">
        <f t="shared" si="47"/>
        <v>45689</v>
      </c>
      <c r="H2759" s="26" t="s">
        <v>362</v>
      </c>
      <c r="I2759" s="66" t="s">
        <v>329</v>
      </c>
      <c r="J2759" s="69"/>
      <c r="K2759" s="69"/>
      <c r="L2759" s="69" t="s">
        <v>666</v>
      </c>
      <c r="M2759" s="69" t="s">
        <v>28</v>
      </c>
      <c r="N2759" s="71">
        <v>0</v>
      </c>
      <c r="O2759" s="74">
        <v>102.81</v>
      </c>
      <c r="P2759" s="175">
        <f t="shared" si="49"/>
        <v>57544.12000000001</v>
      </c>
    </row>
    <row r="2760" spans="1:16" ht="14.25" hidden="1" customHeight="1" outlineLevel="1">
      <c r="A2760" s="64" t="s">
        <v>132</v>
      </c>
      <c r="B2760" s="163" t="s">
        <v>1586</v>
      </c>
      <c r="C2760" s="174" t="s">
        <v>647</v>
      </c>
      <c r="D2760" s="68">
        <v>45709</v>
      </c>
      <c r="E2760" s="66">
        <f t="shared" si="45"/>
        <v>2</v>
      </c>
      <c r="F2760" s="66">
        <f t="shared" si="46"/>
        <v>2025</v>
      </c>
      <c r="G2760" s="67">
        <f t="shared" si="47"/>
        <v>45689</v>
      </c>
      <c r="H2760" s="26" t="s">
        <v>475</v>
      </c>
      <c r="I2760" s="66" t="s">
        <v>1597</v>
      </c>
      <c r="J2760" s="69"/>
      <c r="K2760" s="69"/>
      <c r="L2760" s="69" t="s">
        <v>666</v>
      </c>
      <c r="M2760" s="69" t="s">
        <v>28</v>
      </c>
      <c r="N2760" s="71">
        <v>0</v>
      </c>
      <c r="O2760" s="74">
        <v>132.84</v>
      </c>
      <c r="P2760" s="175">
        <f t="shared" si="49"/>
        <v>57411.280000000013</v>
      </c>
    </row>
    <row r="2761" spans="1:16" ht="14.25" hidden="1" customHeight="1" outlineLevel="1">
      <c r="A2761" s="64" t="s">
        <v>132</v>
      </c>
      <c r="B2761" s="163" t="s">
        <v>1586</v>
      </c>
      <c r="C2761" s="174" t="s">
        <v>647</v>
      </c>
      <c r="D2761" s="68">
        <v>45712</v>
      </c>
      <c r="E2761" s="66">
        <f t="shared" si="45"/>
        <v>2</v>
      </c>
      <c r="F2761" s="66">
        <f t="shared" si="46"/>
        <v>2025</v>
      </c>
      <c r="G2761" s="67">
        <f t="shared" si="47"/>
        <v>45689</v>
      </c>
      <c r="H2761" s="26" t="s">
        <v>165</v>
      </c>
      <c r="I2761" s="66" t="s">
        <v>139</v>
      </c>
      <c r="J2761" s="69"/>
      <c r="K2761" s="69"/>
      <c r="L2761" s="69" t="s">
        <v>664</v>
      </c>
      <c r="M2761" s="69" t="s">
        <v>604</v>
      </c>
      <c r="N2761" s="71">
        <v>0.04</v>
      </c>
      <c r="O2761" s="74">
        <v>0</v>
      </c>
      <c r="P2761" s="175">
        <f t="shared" si="49"/>
        <v>57411.320000000014</v>
      </c>
    </row>
    <row r="2762" spans="1:16" ht="14.25" hidden="1" customHeight="1" outlineLevel="1">
      <c r="A2762" s="64" t="s">
        <v>132</v>
      </c>
      <c r="B2762" s="163" t="s">
        <v>1586</v>
      </c>
      <c r="C2762" s="174" t="s">
        <v>647</v>
      </c>
      <c r="D2762" s="68">
        <v>45712</v>
      </c>
      <c r="E2762" s="66">
        <f t="shared" si="45"/>
        <v>2</v>
      </c>
      <c r="F2762" s="66">
        <f t="shared" si="46"/>
        <v>2025</v>
      </c>
      <c r="G2762" s="67">
        <f t="shared" si="47"/>
        <v>45689</v>
      </c>
      <c r="H2762" s="26" t="s">
        <v>54</v>
      </c>
      <c r="I2762" s="66" t="s">
        <v>458</v>
      </c>
      <c r="J2762" s="69"/>
      <c r="K2762" s="69"/>
      <c r="L2762" s="69" t="s">
        <v>666</v>
      </c>
      <c r="M2762" s="69" t="s">
        <v>28</v>
      </c>
      <c r="N2762" s="71">
        <v>0</v>
      </c>
      <c r="O2762" s="74">
        <v>1212</v>
      </c>
      <c r="P2762" s="175">
        <f t="shared" si="49"/>
        <v>56199.320000000014</v>
      </c>
    </row>
    <row r="2763" spans="1:16" ht="14.25" hidden="1" customHeight="1" outlineLevel="1">
      <c r="A2763" s="64" t="s">
        <v>132</v>
      </c>
      <c r="B2763" s="163" t="s">
        <v>1586</v>
      </c>
      <c r="C2763" s="174" t="s">
        <v>647</v>
      </c>
      <c r="D2763" s="68">
        <v>45712</v>
      </c>
      <c r="E2763" s="66">
        <f t="shared" si="45"/>
        <v>2</v>
      </c>
      <c r="F2763" s="66">
        <f t="shared" si="46"/>
        <v>2025</v>
      </c>
      <c r="G2763" s="67">
        <f t="shared" si="47"/>
        <v>45689</v>
      </c>
      <c r="H2763" s="26" t="s">
        <v>709</v>
      </c>
      <c r="I2763" s="66" t="s">
        <v>945</v>
      </c>
      <c r="J2763" s="69"/>
      <c r="K2763" s="69"/>
      <c r="L2763" s="69" t="s">
        <v>666</v>
      </c>
      <c r="M2763" s="69" t="s">
        <v>28</v>
      </c>
      <c r="N2763" s="71">
        <v>0</v>
      </c>
      <c r="O2763" s="74">
        <v>431.02</v>
      </c>
      <c r="P2763" s="175">
        <f t="shared" si="49"/>
        <v>55768.300000000017</v>
      </c>
    </row>
    <row r="2764" spans="1:16" ht="14.25" hidden="1" customHeight="1" outlineLevel="1">
      <c r="A2764" s="64" t="s">
        <v>132</v>
      </c>
      <c r="B2764" s="163" t="s">
        <v>1586</v>
      </c>
      <c r="C2764" s="174" t="s">
        <v>647</v>
      </c>
      <c r="D2764" s="68">
        <v>45712</v>
      </c>
      <c r="E2764" s="66">
        <f t="shared" si="45"/>
        <v>2</v>
      </c>
      <c r="F2764" s="66">
        <f t="shared" si="46"/>
        <v>2025</v>
      </c>
      <c r="G2764" s="67">
        <f t="shared" si="47"/>
        <v>45689</v>
      </c>
      <c r="H2764" s="26" t="s">
        <v>55</v>
      </c>
      <c r="I2764" s="66" t="s">
        <v>690</v>
      </c>
      <c r="J2764" s="69"/>
      <c r="K2764" s="69"/>
      <c r="L2764" s="69" t="s">
        <v>666</v>
      </c>
      <c r="M2764" s="69" t="s">
        <v>28</v>
      </c>
      <c r="N2764" s="71">
        <v>0</v>
      </c>
      <c r="O2764" s="74">
        <v>13.8</v>
      </c>
      <c r="P2764" s="175">
        <f t="shared" si="49"/>
        <v>55754.500000000015</v>
      </c>
    </row>
    <row r="2765" spans="1:16" ht="14.25" hidden="1" customHeight="1" outlineLevel="1">
      <c r="A2765" s="64" t="s">
        <v>132</v>
      </c>
      <c r="B2765" s="163" t="s">
        <v>1586</v>
      </c>
      <c r="C2765" s="174" t="s">
        <v>647</v>
      </c>
      <c r="D2765" s="68">
        <v>45713</v>
      </c>
      <c r="E2765" s="66">
        <f t="shared" si="45"/>
        <v>2</v>
      </c>
      <c r="F2765" s="66">
        <f t="shared" si="46"/>
        <v>2025</v>
      </c>
      <c r="G2765" s="67">
        <f t="shared" si="47"/>
        <v>45689</v>
      </c>
      <c r="H2765" s="26" t="s">
        <v>165</v>
      </c>
      <c r="I2765" s="66" t="s">
        <v>139</v>
      </c>
      <c r="J2765" s="69"/>
      <c r="K2765" s="69"/>
      <c r="L2765" s="69" t="s">
        <v>664</v>
      </c>
      <c r="M2765" s="69" t="s">
        <v>604</v>
      </c>
      <c r="N2765" s="71">
        <v>0.06</v>
      </c>
      <c r="O2765" s="74">
        <v>0</v>
      </c>
      <c r="P2765" s="175">
        <f t="shared" si="49"/>
        <v>55754.560000000012</v>
      </c>
    </row>
    <row r="2766" spans="1:16" ht="14.25" hidden="1" customHeight="1" outlineLevel="1">
      <c r="A2766" s="64" t="s">
        <v>132</v>
      </c>
      <c r="B2766" s="163" t="s">
        <v>1586</v>
      </c>
      <c r="C2766" s="174" t="s">
        <v>647</v>
      </c>
      <c r="D2766" s="68">
        <v>45713</v>
      </c>
      <c r="E2766" s="66">
        <f t="shared" si="45"/>
        <v>2</v>
      </c>
      <c r="F2766" s="66">
        <f t="shared" si="46"/>
        <v>2025</v>
      </c>
      <c r="G2766" s="67">
        <f t="shared" si="47"/>
        <v>45689</v>
      </c>
      <c r="H2766" s="26" t="s">
        <v>281</v>
      </c>
      <c r="I2766" s="66" t="s">
        <v>1598</v>
      </c>
      <c r="J2766" s="69"/>
      <c r="K2766" s="69"/>
      <c r="L2766" s="69" t="s">
        <v>666</v>
      </c>
      <c r="M2766" s="69" t="s">
        <v>28</v>
      </c>
      <c r="N2766" s="71">
        <v>0</v>
      </c>
      <c r="O2766" s="74">
        <v>117</v>
      </c>
      <c r="P2766" s="175">
        <f t="shared" si="49"/>
        <v>55637.560000000012</v>
      </c>
    </row>
    <row r="2767" spans="1:16" ht="14.25" hidden="1" customHeight="1" outlineLevel="1">
      <c r="A2767" s="64" t="s">
        <v>132</v>
      </c>
      <c r="B2767" s="163" t="s">
        <v>1586</v>
      </c>
      <c r="C2767" s="174" t="s">
        <v>647</v>
      </c>
      <c r="D2767" s="68">
        <v>45713</v>
      </c>
      <c r="E2767" s="66">
        <f t="shared" si="45"/>
        <v>2</v>
      </c>
      <c r="F2767" s="66">
        <f t="shared" si="46"/>
        <v>2025</v>
      </c>
      <c r="G2767" s="67">
        <f t="shared" si="47"/>
        <v>45689</v>
      </c>
      <c r="H2767" s="26" t="s">
        <v>281</v>
      </c>
      <c r="I2767" s="66" t="s">
        <v>962</v>
      </c>
      <c r="J2767" s="69"/>
      <c r="K2767" s="69"/>
      <c r="L2767" s="69" t="s">
        <v>666</v>
      </c>
      <c r="M2767" s="69" t="s">
        <v>28</v>
      </c>
      <c r="N2767" s="71">
        <v>0</v>
      </c>
      <c r="O2767" s="74">
        <v>1520.46</v>
      </c>
      <c r="P2767" s="175">
        <f t="shared" si="49"/>
        <v>54117.100000000013</v>
      </c>
    </row>
    <row r="2768" spans="1:16" ht="14.25" hidden="1" customHeight="1" outlineLevel="1">
      <c r="A2768" s="64" t="s">
        <v>132</v>
      </c>
      <c r="B2768" s="163" t="s">
        <v>1586</v>
      </c>
      <c r="C2768" s="174" t="s">
        <v>647</v>
      </c>
      <c r="D2768" s="68">
        <v>45713</v>
      </c>
      <c r="E2768" s="66">
        <f t="shared" si="45"/>
        <v>2</v>
      </c>
      <c r="F2768" s="66">
        <f t="shared" si="46"/>
        <v>2025</v>
      </c>
      <c r="G2768" s="67">
        <f t="shared" si="47"/>
        <v>45689</v>
      </c>
      <c r="H2768" s="26" t="s">
        <v>281</v>
      </c>
      <c r="I2768" s="66" t="s">
        <v>1590</v>
      </c>
      <c r="J2768" s="69"/>
      <c r="K2768" s="69"/>
      <c r="L2768" s="69" t="s">
        <v>666</v>
      </c>
      <c r="M2768" s="69" t="s">
        <v>28</v>
      </c>
      <c r="N2768" s="71">
        <v>0</v>
      </c>
      <c r="O2768" s="74">
        <v>392.08</v>
      </c>
      <c r="P2768" s="175">
        <f t="shared" si="49"/>
        <v>53725.020000000011</v>
      </c>
    </row>
    <row r="2769" spans="1:16" ht="14.25" hidden="1" customHeight="1" outlineLevel="1">
      <c r="A2769" s="64" t="s">
        <v>132</v>
      </c>
      <c r="B2769" s="163" t="s">
        <v>1586</v>
      </c>
      <c r="C2769" s="174" t="s">
        <v>647</v>
      </c>
      <c r="D2769" s="68">
        <v>45714</v>
      </c>
      <c r="E2769" s="66">
        <f t="shared" si="45"/>
        <v>2</v>
      </c>
      <c r="F2769" s="66">
        <f t="shared" si="46"/>
        <v>2025</v>
      </c>
      <c r="G2769" s="67">
        <f t="shared" si="47"/>
        <v>45689</v>
      </c>
      <c r="H2769" s="26" t="s">
        <v>165</v>
      </c>
      <c r="I2769" s="66" t="s">
        <v>139</v>
      </c>
      <c r="J2769" s="69"/>
      <c r="K2769" s="69"/>
      <c r="L2769" s="69" t="s">
        <v>664</v>
      </c>
      <c r="M2769" s="69" t="s">
        <v>604</v>
      </c>
      <c r="N2769" s="71">
        <v>0.22</v>
      </c>
      <c r="O2769" s="74">
        <v>0</v>
      </c>
      <c r="P2769" s="175">
        <f t="shared" si="49"/>
        <v>53725.240000000013</v>
      </c>
    </row>
    <row r="2770" spans="1:16" ht="14.25" hidden="1" customHeight="1" outlineLevel="1">
      <c r="A2770" s="64" t="s">
        <v>132</v>
      </c>
      <c r="B2770" s="163" t="s">
        <v>1586</v>
      </c>
      <c r="C2770" s="174" t="s">
        <v>647</v>
      </c>
      <c r="D2770" s="68">
        <v>45714</v>
      </c>
      <c r="E2770" s="66">
        <f t="shared" si="45"/>
        <v>2</v>
      </c>
      <c r="F2770" s="66">
        <f t="shared" si="46"/>
        <v>2025</v>
      </c>
      <c r="G2770" s="67">
        <f t="shared" si="47"/>
        <v>45689</v>
      </c>
      <c r="H2770" s="26" t="s">
        <v>63</v>
      </c>
      <c r="I2770" s="66" t="s">
        <v>724</v>
      </c>
      <c r="J2770" s="69">
        <v>50209</v>
      </c>
      <c r="K2770" s="69"/>
      <c r="L2770" s="69" t="s">
        <v>666</v>
      </c>
      <c r="M2770" s="69" t="s">
        <v>28</v>
      </c>
      <c r="N2770" s="71">
        <v>0</v>
      </c>
      <c r="O2770" s="74">
        <v>130.66</v>
      </c>
      <c r="P2770" s="175">
        <f t="shared" si="49"/>
        <v>53594.580000000009</v>
      </c>
    </row>
    <row r="2771" spans="1:16" ht="14.25" hidden="1" customHeight="1" outlineLevel="1">
      <c r="A2771" s="64" t="s">
        <v>132</v>
      </c>
      <c r="B2771" s="163" t="s">
        <v>1586</v>
      </c>
      <c r="C2771" s="174" t="s">
        <v>647</v>
      </c>
      <c r="D2771" s="68">
        <v>45714</v>
      </c>
      <c r="E2771" s="66">
        <f t="shared" si="45"/>
        <v>2</v>
      </c>
      <c r="F2771" s="66">
        <f t="shared" si="46"/>
        <v>2025</v>
      </c>
      <c r="G2771" s="67">
        <f t="shared" si="47"/>
        <v>45689</v>
      </c>
      <c r="H2771" s="26" t="s">
        <v>63</v>
      </c>
      <c r="I2771" s="66" t="s">
        <v>1365</v>
      </c>
      <c r="J2771" s="69"/>
      <c r="K2771" s="69"/>
      <c r="L2771" s="69" t="s">
        <v>666</v>
      </c>
      <c r="M2771" s="69" t="s">
        <v>28</v>
      </c>
      <c r="N2771" s="71">
        <v>0</v>
      </c>
      <c r="O2771" s="74">
        <v>670.54</v>
      </c>
      <c r="P2771" s="175">
        <f t="shared" si="49"/>
        <v>52924.040000000008</v>
      </c>
    </row>
    <row r="2772" spans="1:16" ht="14.25" hidden="1" customHeight="1" outlineLevel="1">
      <c r="A2772" s="64" t="s">
        <v>132</v>
      </c>
      <c r="B2772" s="163" t="s">
        <v>1586</v>
      </c>
      <c r="C2772" s="174" t="s">
        <v>647</v>
      </c>
      <c r="D2772" s="68">
        <v>45714</v>
      </c>
      <c r="E2772" s="66">
        <f t="shared" si="45"/>
        <v>2</v>
      </c>
      <c r="F2772" s="66">
        <f t="shared" si="46"/>
        <v>2025</v>
      </c>
      <c r="G2772" s="67">
        <f t="shared" si="47"/>
        <v>45689</v>
      </c>
      <c r="H2772" s="26" t="s">
        <v>63</v>
      </c>
      <c r="I2772" s="66" t="s">
        <v>765</v>
      </c>
      <c r="J2772" s="69"/>
      <c r="K2772" s="69"/>
      <c r="L2772" s="69" t="s">
        <v>666</v>
      </c>
      <c r="M2772" s="69" t="s">
        <v>28</v>
      </c>
      <c r="N2772" s="71">
        <v>0</v>
      </c>
      <c r="O2772" s="74">
        <v>400.01</v>
      </c>
      <c r="P2772" s="175">
        <f t="shared" si="49"/>
        <v>52524.030000000006</v>
      </c>
    </row>
    <row r="2773" spans="1:16" ht="14.25" hidden="1" customHeight="1" outlineLevel="1">
      <c r="A2773" s="64" t="s">
        <v>132</v>
      </c>
      <c r="B2773" s="163" t="s">
        <v>1586</v>
      </c>
      <c r="C2773" s="174" t="s">
        <v>647</v>
      </c>
      <c r="D2773" s="68">
        <v>45714</v>
      </c>
      <c r="E2773" s="66">
        <f t="shared" si="45"/>
        <v>2</v>
      </c>
      <c r="F2773" s="66">
        <f t="shared" si="46"/>
        <v>2025</v>
      </c>
      <c r="G2773" s="67">
        <f t="shared" si="47"/>
        <v>45689</v>
      </c>
      <c r="H2773" s="26" t="s">
        <v>63</v>
      </c>
      <c r="I2773" s="66" t="s">
        <v>765</v>
      </c>
      <c r="J2773" s="69"/>
      <c r="K2773" s="69"/>
      <c r="L2773" s="69" t="s">
        <v>666</v>
      </c>
      <c r="M2773" s="69" t="s">
        <v>28</v>
      </c>
      <c r="N2773" s="71">
        <v>0</v>
      </c>
      <c r="O2773" s="74">
        <v>4260.0200000000004</v>
      </c>
      <c r="P2773" s="175">
        <f t="shared" si="49"/>
        <v>48264.010000000009</v>
      </c>
    </row>
    <row r="2774" spans="1:16" ht="14.25" hidden="1" customHeight="1" outlineLevel="1">
      <c r="A2774" s="64" t="s">
        <v>132</v>
      </c>
      <c r="B2774" s="163" t="s">
        <v>1586</v>
      </c>
      <c r="C2774" s="174" t="s">
        <v>647</v>
      </c>
      <c r="D2774" s="68">
        <v>45715</v>
      </c>
      <c r="E2774" s="66">
        <f t="shared" si="45"/>
        <v>2</v>
      </c>
      <c r="F2774" s="66">
        <f t="shared" si="46"/>
        <v>2025</v>
      </c>
      <c r="G2774" s="67">
        <f t="shared" si="47"/>
        <v>45689</v>
      </c>
      <c r="H2774" s="26" t="s">
        <v>165</v>
      </c>
      <c r="I2774" s="66" t="s">
        <v>139</v>
      </c>
      <c r="J2774" s="69"/>
      <c r="K2774" s="69"/>
      <c r="L2774" s="69" t="s">
        <v>664</v>
      </c>
      <c r="M2774" s="69" t="s">
        <v>604</v>
      </c>
      <c r="N2774" s="71">
        <v>0.57999999999999996</v>
      </c>
      <c r="O2774" s="74">
        <v>0</v>
      </c>
      <c r="P2774" s="175">
        <f t="shared" si="49"/>
        <v>48264.590000000011</v>
      </c>
    </row>
    <row r="2775" spans="1:16" ht="14.25" hidden="1" customHeight="1" outlineLevel="1">
      <c r="A2775" s="64" t="s">
        <v>132</v>
      </c>
      <c r="B2775" s="163" t="s">
        <v>1586</v>
      </c>
      <c r="C2775" s="174" t="s">
        <v>647</v>
      </c>
      <c r="D2775" s="68">
        <v>45715</v>
      </c>
      <c r="E2775" s="66">
        <f t="shared" si="45"/>
        <v>2</v>
      </c>
      <c r="F2775" s="66">
        <f t="shared" si="46"/>
        <v>2025</v>
      </c>
      <c r="G2775" s="67">
        <f t="shared" si="47"/>
        <v>45689</v>
      </c>
      <c r="H2775" s="26" t="s">
        <v>475</v>
      </c>
      <c r="I2775" s="66" t="s">
        <v>1599</v>
      </c>
      <c r="J2775" s="69"/>
      <c r="K2775" s="69"/>
      <c r="L2775" s="69" t="s">
        <v>666</v>
      </c>
      <c r="M2775" s="69" t="s">
        <v>28</v>
      </c>
      <c r="N2775" s="71">
        <v>0</v>
      </c>
      <c r="O2775" s="74">
        <v>2502.31</v>
      </c>
      <c r="P2775" s="175">
        <f t="shared" si="49"/>
        <v>45762.280000000013</v>
      </c>
    </row>
    <row r="2776" spans="1:16" ht="14.25" hidden="1" customHeight="1" outlineLevel="1">
      <c r="A2776" s="64" t="s">
        <v>132</v>
      </c>
      <c r="B2776" s="163" t="s">
        <v>1586</v>
      </c>
      <c r="C2776" s="174" t="s">
        <v>647</v>
      </c>
      <c r="D2776" s="68">
        <v>45715</v>
      </c>
      <c r="E2776" s="66">
        <f t="shared" si="45"/>
        <v>2</v>
      </c>
      <c r="F2776" s="66">
        <f t="shared" si="46"/>
        <v>2025</v>
      </c>
      <c r="G2776" s="67">
        <f t="shared" si="47"/>
        <v>45689</v>
      </c>
      <c r="H2776" s="26" t="s">
        <v>475</v>
      </c>
      <c r="I2776" s="66" t="s">
        <v>680</v>
      </c>
      <c r="J2776" s="69"/>
      <c r="K2776" s="69"/>
      <c r="L2776" s="69" t="s">
        <v>666</v>
      </c>
      <c r="M2776" s="69" t="s">
        <v>28</v>
      </c>
      <c r="N2776" s="71">
        <v>0</v>
      </c>
      <c r="O2776" s="74">
        <v>473.94</v>
      </c>
      <c r="P2776" s="175">
        <f t="shared" si="49"/>
        <v>45288.340000000011</v>
      </c>
    </row>
    <row r="2777" spans="1:16" ht="14.25" hidden="1" customHeight="1" outlineLevel="1">
      <c r="A2777" s="64" t="s">
        <v>132</v>
      </c>
      <c r="B2777" s="163" t="s">
        <v>1586</v>
      </c>
      <c r="C2777" s="174" t="s">
        <v>647</v>
      </c>
      <c r="D2777" s="68">
        <v>45715</v>
      </c>
      <c r="E2777" s="66">
        <f t="shared" si="45"/>
        <v>2</v>
      </c>
      <c r="F2777" s="66">
        <f t="shared" si="46"/>
        <v>2025</v>
      </c>
      <c r="G2777" s="67">
        <f t="shared" si="47"/>
        <v>45689</v>
      </c>
      <c r="H2777" s="26" t="s">
        <v>475</v>
      </c>
      <c r="I2777" s="66" t="s">
        <v>680</v>
      </c>
      <c r="J2777" s="69"/>
      <c r="K2777" s="69"/>
      <c r="L2777" s="69" t="s">
        <v>666</v>
      </c>
      <c r="M2777" s="69" t="s">
        <v>28</v>
      </c>
      <c r="N2777" s="71">
        <v>0</v>
      </c>
      <c r="O2777" s="74">
        <v>747.92</v>
      </c>
      <c r="P2777" s="175">
        <f t="shared" si="49"/>
        <v>44540.420000000013</v>
      </c>
    </row>
    <row r="2778" spans="1:16" ht="14.25" hidden="1" customHeight="1" outlineLevel="1">
      <c r="A2778" s="64" t="s">
        <v>132</v>
      </c>
      <c r="B2778" s="163" t="s">
        <v>1586</v>
      </c>
      <c r="C2778" s="174" t="s">
        <v>647</v>
      </c>
      <c r="D2778" s="68">
        <v>45715</v>
      </c>
      <c r="E2778" s="66">
        <f t="shared" si="45"/>
        <v>2</v>
      </c>
      <c r="F2778" s="66">
        <f t="shared" si="46"/>
        <v>2025</v>
      </c>
      <c r="G2778" s="67">
        <f t="shared" si="47"/>
        <v>45689</v>
      </c>
      <c r="H2778" s="26" t="s">
        <v>281</v>
      </c>
      <c r="I2778" s="66" t="s">
        <v>285</v>
      </c>
      <c r="J2778" s="69"/>
      <c r="K2778" s="69"/>
      <c r="L2778" s="69" t="s">
        <v>666</v>
      </c>
      <c r="M2778" s="69" t="s">
        <v>28</v>
      </c>
      <c r="N2778" s="71">
        <v>0</v>
      </c>
      <c r="O2778" s="74">
        <v>10.98</v>
      </c>
      <c r="P2778" s="175">
        <f t="shared" si="49"/>
        <v>44529.44000000001</v>
      </c>
    </row>
    <row r="2779" spans="1:16" ht="14.25" hidden="1" customHeight="1" outlineLevel="1">
      <c r="A2779" s="64" t="s">
        <v>132</v>
      </c>
      <c r="B2779" s="163" t="s">
        <v>1586</v>
      </c>
      <c r="C2779" s="174" t="s">
        <v>647</v>
      </c>
      <c r="D2779" s="68">
        <v>45715</v>
      </c>
      <c r="E2779" s="66">
        <f t="shared" si="45"/>
        <v>2</v>
      </c>
      <c r="F2779" s="66">
        <f t="shared" si="46"/>
        <v>2025</v>
      </c>
      <c r="G2779" s="67">
        <f t="shared" si="47"/>
        <v>45689</v>
      </c>
      <c r="H2779" s="26" t="s">
        <v>63</v>
      </c>
      <c r="I2779" s="66" t="s">
        <v>765</v>
      </c>
      <c r="J2779" s="69"/>
      <c r="K2779" s="69"/>
      <c r="L2779" s="69" t="s">
        <v>666</v>
      </c>
      <c r="M2779" s="69" t="s">
        <v>28</v>
      </c>
      <c r="N2779" s="71">
        <v>0</v>
      </c>
      <c r="O2779" s="74">
        <v>7507.95</v>
      </c>
      <c r="P2779" s="175">
        <f t="shared" si="49"/>
        <v>37021.490000000013</v>
      </c>
    </row>
    <row r="2780" spans="1:16" ht="14.25" hidden="1" customHeight="1" outlineLevel="1">
      <c r="A2780" s="64" t="s">
        <v>132</v>
      </c>
      <c r="B2780" s="163" t="s">
        <v>1586</v>
      </c>
      <c r="C2780" s="174" t="s">
        <v>647</v>
      </c>
      <c r="D2780" s="68">
        <v>45716</v>
      </c>
      <c r="E2780" s="66">
        <f t="shared" si="45"/>
        <v>2</v>
      </c>
      <c r="F2780" s="66">
        <f t="shared" si="46"/>
        <v>2025</v>
      </c>
      <c r="G2780" s="67">
        <f t="shared" si="47"/>
        <v>45689</v>
      </c>
      <c r="H2780" s="26" t="s">
        <v>165</v>
      </c>
      <c r="I2780" s="66" t="s">
        <v>139</v>
      </c>
      <c r="J2780" s="69"/>
      <c r="K2780" s="69"/>
      <c r="L2780" s="69" t="s">
        <v>664</v>
      </c>
      <c r="M2780" s="69" t="s">
        <v>604</v>
      </c>
      <c r="N2780" s="71">
        <v>1.82</v>
      </c>
      <c r="O2780" s="74">
        <v>0</v>
      </c>
      <c r="P2780" s="175">
        <f t="shared" si="49"/>
        <v>37023.310000000012</v>
      </c>
    </row>
    <row r="2781" spans="1:16" ht="14.25" hidden="1" customHeight="1" outlineLevel="1">
      <c r="A2781" s="64" t="s">
        <v>132</v>
      </c>
      <c r="B2781" s="163" t="s">
        <v>1586</v>
      </c>
      <c r="C2781" s="174" t="s">
        <v>647</v>
      </c>
      <c r="D2781" s="68">
        <v>45716</v>
      </c>
      <c r="E2781" s="66">
        <f t="shared" si="45"/>
        <v>2</v>
      </c>
      <c r="F2781" s="66">
        <f t="shared" si="46"/>
        <v>2025</v>
      </c>
      <c r="G2781" s="67">
        <f t="shared" si="47"/>
        <v>45689</v>
      </c>
      <c r="H2781" s="26" t="s">
        <v>147</v>
      </c>
      <c r="I2781" s="66" t="s">
        <v>330</v>
      </c>
      <c r="J2781" s="69"/>
      <c r="K2781" s="69"/>
      <c r="L2781" s="69" t="s">
        <v>666</v>
      </c>
      <c r="M2781" s="69" t="s">
        <v>28</v>
      </c>
      <c r="N2781" s="71">
        <v>0</v>
      </c>
      <c r="O2781" s="74">
        <v>155.9</v>
      </c>
      <c r="P2781" s="175">
        <f t="shared" si="49"/>
        <v>36867.410000000011</v>
      </c>
    </row>
    <row r="2782" spans="1:16" ht="14.25" hidden="1" customHeight="1" outlineLevel="1">
      <c r="A2782" s="64" t="s">
        <v>132</v>
      </c>
      <c r="B2782" s="163" t="s">
        <v>1586</v>
      </c>
      <c r="C2782" s="174" t="s">
        <v>647</v>
      </c>
      <c r="D2782" s="68">
        <v>45716</v>
      </c>
      <c r="E2782" s="66">
        <f t="shared" si="45"/>
        <v>2</v>
      </c>
      <c r="F2782" s="66">
        <f t="shared" si="46"/>
        <v>2025</v>
      </c>
      <c r="G2782" s="67">
        <f t="shared" si="47"/>
        <v>45689</v>
      </c>
      <c r="H2782" s="26" t="s">
        <v>102</v>
      </c>
      <c r="I2782" s="66" t="s">
        <v>129</v>
      </c>
      <c r="J2782" s="69"/>
      <c r="K2782" s="69"/>
      <c r="L2782" s="69" t="s">
        <v>666</v>
      </c>
      <c r="M2782" s="69" t="s">
        <v>28</v>
      </c>
      <c r="N2782" s="71">
        <v>0</v>
      </c>
      <c r="O2782" s="74">
        <v>5.6</v>
      </c>
      <c r="P2782" s="175">
        <f t="shared" si="49"/>
        <v>36861.810000000012</v>
      </c>
    </row>
    <row r="2783" spans="1:16" ht="14.25" hidden="1" customHeight="1" outlineLevel="1">
      <c r="A2783" s="64" t="s">
        <v>132</v>
      </c>
      <c r="B2783" s="163" t="s">
        <v>1586</v>
      </c>
      <c r="C2783" s="174" t="s">
        <v>647</v>
      </c>
      <c r="D2783" s="68">
        <v>45716</v>
      </c>
      <c r="E2783" s="66">
        <f t="shared" si="45"/>
        <v>2</v>
      </c>
      <c r="F2783" s="66">
        <f t="shared" si="46"/>
        <v>2025</v>
      </c>
      <c r="G2783" s="67">
        <f t="shared" si="47"/>
        <v>45689</v>
      </c>
      <c r="H2783" s="26" t="s">
        <v>102</v>
      </c>
      <c r="I2783" s="66" t="s">
        <v>129</v>
      </c>
      <c r="J2783" s="69"/>
      <c r="K2783" s="69"/>
      <c r="L2783" s="69" t="s">
        <v>666</v>
      </c>
      <c r="M2783" s="69" t="s">
        <v>28</v>
      </c>
      <c r="N2783" s="71">
        <v>0</v>
      </c>
      <c r="O2783" s="74">
        <v>9</v>
      </c>
      <c r="P2783" s="175">
        <f t="shared" si="49"/>
        <v>36852.810000000012</v>
      </c>
    </row>
    <row r="2784" spans="1:16" ht="14.25" hidden="1" customHeight="1" outlineLevel="1">
      <c r="A2784" s="64" t="s">
        <v>132</v>
      </c>
      <c r="B2784" s="163" t="s">
        <v>1586</v>
      </c>
      <c r="C2784" s="174" t="s">
        <v>647</v>
      </c>
      <c r="D2784" s="68">
        <v>45716</v>
      </c>
      <c r="E2784" s="66">
        <f t="shared" si="45"/>
        <v>2</v>
      </c>
      <c r="F2784" s="66">
        <f t="shared" si="46"/>
        <v>2025</v>
      </c>
      <c r="G2784" s="67">
        <f t="shared" si="47"/>
        <v>45689</v>
      </c>
      <c r="H2784" s="26" t="s">
        <v>43</v>
      </c>
      <c r="I2784" s="66" t="s">
        <v>1595</v>
      </c>
      <c r="J2784" s="69"/>
      <c r="K2784" s="69"/>
      <c r="L2784" s="69" t="s">
        <v>666</v>
      </c>
      <c r="M2784" s="69" t="s">
        <v>28</v>
      </c>
      <c r="N2784" s="71">
        <v>0</v>
      </c>
      <c r="O2784" s="74">
        <v>3247.46</v>
      </c>
      <c r="P2784" s="175">
        <f t="shared" si="49"/>
        <v>33605.350000000013</v>
      </c>
    </row>
    <row r="2785" spans="1:16" ht="14.25" hidden="1" customHeight="1" outlineLevel="1">
      <c r="A2785" s="64" t="s">
        <v>132</v>
      </c>
      <c r="B2785" s="163" t="s">
        <v>1586</v>
      </c>
      <c r="C2785" s="174" t="s">
        <v>647</v>
      </c>
      <c r="D2785" s="68">
        <v>45716</v>
      </c>
      <c r="E2785" s="66">
        <f t="shared" si="45"/>
        <v>2</v>
      </c>
      <c r="F2785" s="66">
        <f t="shared" si="46"/>
        <v>2025</v>
      </c>
      <c r="G2785" s="67">
        <f t="shared" si="47"/>
        <v>45689</v>
      </c>
      <c r="H2785" s="26" t="s">
        <v>43</v>
      </c>
      <c r="I2785" s="66" t="s">
        <v>282</v>
      </c>
      <c r="J2785" s="69"/>
      <c r="K2785" s="69"/>
      <c r="L2785" s="69" t="s">
        <v>666</v>
      </c>
      <c r="M2785" s="69" t="s">
        <v>28</v>
      </c>
      <c r="N2785" s="71">
        <v>0</v>
      </c>
      <c r="O2785" s="74">
        <v>4986.28</v>
      </c>
      <c r="P2785" s="175">
        <f t="shared" si="49"/>
        <v>28619.070000000014</v>
      </c>
    </row>
    <row r="2786" spans="1:16" ht="14.25" hidden="1" customHeight="1" outlineLevel="1">
      <c r="A2786" s="64" t="s">
        <v>132</v>
      </c>
      <c r="B2786" s="163" t="s">
        <v>1586</v>
      </c>
      <c r="C2786" s="174" t="s">
        <v>647</v>
      </c>
      <c r="D2786" s="68">
        <v>45716</v>
      </c>
      <c r="E2786" s="66">
        <f t="shared" si="45"/>
        <v>2</v>
      </c>
      <c r="F2786" s="66">
        <f t="shared" si="46"/>
        <v>2025</v>
      </c>
      <c r="G2786" s="67">
        <f t="shared" si="47"/>
        <v>45689</v>
      </c>
      <c r="H2786" s="26" t="s">
        <v>43</v>
      </c>
      <c r="I2786" s="66" t="s">
        <v>285</v>
      </c>
      <c r="J2786" s="69"/>
      <c r="K2786" s="69"/>
      <c r="L2786" s="69" t="s">
        <v>666</v>
      </c>
      <c r="M2786" s="69" t="s">
        <v>28</v>
      </c>
      <c r="N2786" s="71">
        <v>0</v>
      </c>
      <c r="O2786" s="74">
        <v>3920.64</v>
      </c>
      <c r="P2786" s="175">
        <f t="shared" si="49"/>
        <v>24698.430000000015</v>
      </c>
    </row>
    <row r="2787" spans="1:16" ht="14.25" hidden="1" customHeight="1" outlineLevel="1">
      <c r="A2787" s="64" t="s">
        <v>132</v>
      </c>
      <c r="B2787" s="163" t="s">
        <v>1586</v>
      </c>
      <c r="C2787" s="174" t="s">
        <v>647</v>
      </c>
      <c r="D2787" s="68">
        <v>45716</v>
      </c>
      <c r="E2787" s="66">
        <f t="shared" si="45"/>
        <v>2</v>
      </c>
      <c r="F2787" s="66">
        <f t="shared" si="46"/>
        <v>2025</v>
      </c>
      <c r="G2787" s="67">
        <f t="shared" si="47"/>
        <v>45689</v>
      </c>
      <c r="H2787" s="26" t="s">
        <v>43</v>
      </c>
      <c r="I2787" s="66" t="s">
        <v>301</v>
      </c>
      <c r="J2787" s="69"/>
      <c r="K2787" s="69"/>
      <c r="L2787" s="69" t="s">
        <v>666</v>
      </c>
      <c r="M2787" s="69" t="s">
        <v>28</v>
      </c>
      <c r="N2787" s="71">
        <v>0</v>
      </c>
      <c r="O2787" s="74">
        <v>2095.58</v>
      </c>
      <c r="P2787" s="175">
        <f t="shared" si="49"/>
        <v>22602.850000000013</v>
      </c>
    </row>
    <row r="2788" spans="1:16" ht="14.25" hidden="1" customHeight="1" outlineLevel="1">
      <c r="A2788" s="64" t="s">
        <v>132</v>
      </c>
      <c r="B2788" s="163" t="s">
        <v>1586</v>
      </c>
      <c r="C2788" s="174" t="s">
        <v>647</v>
      </c>
      <c r="D2788" s="68">
        <v>45716</v>
      </c>
      <c r="E2788" s="66">
        <f t="shared" si="45"/>
        <v>2</v>
      </c>
      <c r="F2788" s="66">
        <f t="shared" si="46"/>
        <v>2025</v>
      </c>
      <c r="G2788" s="67">
        <f t="shared" si="47"/>
        <v>45689</v>
      </c>
      <c r="H2788" s="26" t="s">
        <v>43</v>
      </c>
      <c r="I2788" s="66" t="s">
        <v>302</v>
      </c>
      <c r="J2788" s="69"/>
      <c r="K2788" s="69"/>
      <c r="L2788" s="69" t="s">
        <v>666</v>
      </c>
      <c r="M2788" s="69" t="s">
        <v>28</v>
      </c>
      <c r="N2788" s="71">
        <v>0</v>
      </c>
      <c r="O2788" s="74">
        <v>1594.7</v>
      </c>
      <c r="P2788" s="175">
        <f t="shared" si="49"/>
        <v>21008.150000000012</v>
      </c>
    </row>
    <row r="2789" spans="1:16" ht="14.25" hidden="1" customHeight="1" outlineLevel="1">
      <c r="A2789" s="64" t="s">
        <v>132</v>
      </c>
      <c r="B2789" s="163" t="s">
        <v>1586</v>
      </c>
      <c r="C2789" s="174" t="s">
        <v>647</v>
      </c>
      <c r="D2789" s="68">
        <v>45716</v>
      </c>
      <c r="E2789" s="66">
        <f t="shared" si="45"/>
        <v>2</v>
      </c>
      <c r="F2789" s="66">
        <f t="shared" si="46"/>
        <v>2025</v>
      </c>
      <c r="G2789" s="67">
        <f t="shared" si="47"/>
        <v>45689</v>
      </c>
      <c r="H2789" s="26" t="s">
        <v>43</v>
      </c>
      <c r="I2789" s="66" t="s">
        <v>303</v>
      </c>
      <c r="J2789" s="69"/>
      <c r="K2789" s="69"/>
      <c r="L2789" s="69" t="s">
        <v>666</v>
      </c>
      <c r="M2789" s="69" t="s">
        <v>28</v>
      </c>
      <c r="N2789" s="71">
        <v>0</v>
      </c>
      <c r="O2789" s="74">
        <v>1747.23</v>
      </c>
      <c r="P2789" s="175">
        <f t="shared" si="49"/>
        <v>19260.920000000013</v>
      </c>
    </row>
    <row r="2790" spans="1:16" ht="14.25" hidden="1" customHeight="1" outlineLevel="1">
      <c r="A2790" s="64" t="s">
        <v>132</v>
      </c>
      <c r="B2790" s="163" t="s">
        <v>1586</v>
      </c>
      <c r="C2790" s="174" t="s">
        <v>647</v>
      </c>
      <c r="D2790" s="68">
        <v>45716</v>
      </c>
      <c r="E2790" s="66">
        <f t="shared" si="45"/>
        <v>2</v>
      </c>
      <c r="F2790" s="66">
        <f t="shared" si="46"/>
        <v>2025</v>
      </c>
      <c r="G2790" s="67">
        <f t="shared" si="47"/>
        <v>45689</v>
      </c>
      <c r="H2790" s="26" t="s">
        <v>43</v>
      </c>
      <c r="I2790" s="66" t="s">
        <v>264</v>
      </c>
      <c r="J2790" s="69"/>
      <c r="K2790" s="69"/>
      <c r="L2790" s="69" t="s">
        <v>666</v>
      </c>
      <c r="M2790" s="69" t="s">
        <v>28</v>
      </c>
      <c r="N2790" s="71">
        <v>0</v>
      </c>
      <c r="O2790" s="74">
        <v>1623.73</v>
      </c>
      <c r="P2790" s="175">
        <f t="shared" si="49"/>
        <v>17637.190000000013</v>
      </c>
    </row>
    <row r="2791" spans="1:16" ht="14.25" hidden="1" customHeight="1" outlineLevel="1">
      <c r="A2791" s="64" t="s">
        <v>132</v>
      </c>
      <c r="B2791" s="163" t="s">
        <v>1586</v>
      </c>
      <c r="C2791" s="174" t="s">
        <v>647</v>
      </c>
      <c r="D2791" s="68">
        <v>45716</v>
      </c>
      <c r="E2791" s="66">
        <f t="shared" si="45"/>
        <v>2</v>
      </c>
      <c r="F2791" s="66">
        <f t="shared" si="46"/>
        <v>2025</v>
      </c>
      <c r="G2791" s="67">
        <f t="shared" si="47"/>
        <v>45689</v>
      </c>
      <c r="H2791" s="26" t="s">
        <v>43</v>
      </c>
      <c r="I2791" s="66" t="s">
        <v>304</v>
      </c>
      <c r="J2791" s="69"/>
      <c r="K2791" s="69"/>
      <c r="L2791" s="69" t="s">
        <v>666</v>
      </c>
      <c r="M2791" s="69" t="s">
        <v>28</v>
      </c>
      <c r="N2791" s="71">
        <v>0</v>
      </c>
      <c r="O2791" s="74">
        <v>1719.4</v>
      </c>
      <c r="P2791" s="175">
        <f t="shared" si="49"/>
        <v>15917.790000000014</v>
      </c>
    </row>
    <row r="2792" spans="1:16" ht="14.25" hidden="1" customHeight="1" outlineLevel="1">
      <c r="A2792" s="64" t="s">
        <v>132</v>
      </c>
      <c r="B2792" s="163" t="s">
        <v>1586</v>
      </c>
      <c r="C2792" s="174" t="s">
        <v>647</v>
      </c>
      <c r="D2792" s="68">
        <v>45716</v>
      </c>
      <c r="E2792" s="66">
        <f t="shared" si="45"/>
        <v>2</v>
      </c>
      <c r="F2792" s="66">
        <f t="shared" si="46"/>
        <v>2025</v>
      </c>
      <c r="G2792" s="67">
        <f t="shared" si="47"/>
        <v>45689</v>
      </c>
      <c r="H2792" s="26" t="s">
        <v>43</v>
      </c>
      <c r="I2792" s="66" t="s">
        <v>305</v>
      </c>
      <c r="J2792" s="69"/>
      <c r="K2792" s="69"/>
      <c r="L2792" s="69" t="s">
        <v>666</v>
      </c>
      <c r="M2792" s="69" t="s">
        <v>28</v>
      </c>
      <c r="N2792" s="71">
        <v>0</v>
      </c>
      <c r="O2792" s="74">
        <v>3642.81</v>
      </c>
      <c r="P2792" s="175">
        <f t="shared" si="49"/>
        <v>12274.980000000014</v>
      </c>
    </row>
    <row r="2793" spans="1:16" ht="14.25" hidden="1" customHeight="1" outlineLevel="1">
      <c r="A2793" s="64" t="s">
        <v>132</v>
      </c>
      <c r="B2793" s="163" t="s">
        <v>1586</v>
      </c>
      <c r="C2793" s="174" t="s">
        <v>647</v>
      </c>
      <c r="D2793" s="68">
        <v>45716</v>
      </c>
      <c r="E2793" s="66">
        <f t="shared" si="45"/>
        <v>2</v>
      </c>
      <c r="F2793" s="66">
        <f t="shared" si="46"/>
        <v>2025</v>
      </c>
      <c r="G2793" s="67">
        <f t="shared" si="47"/>
        <v>45689</v>
      </c>
      <c r="H2793" s="26" t="s">
        <v>43</v>
      </c>
      <c r="I2793" s="66" t="s">
        <v>1378</v>
      </c>
      <c r="J2793" s="69"/>
      <c r="K2793" s="69"/>
      <c r="L2793" s="69" t="s">
        <v>666</v>
      </c>
      <c r="M2793" s="69" t="s">
        <v>28</v>
      </c>
      <c r="N2793" s="71">
        <v>0</v>
      </c>
      <c r="O2793" s="74">
        <v>689.67</v>
      </c>
      <c r="P2793" s="175">
        <f t="shared" si="49"/>
        <v>11585.310000000014</v>
      </c>
    </row>
    <row r="2794" spans="1:16" ht="14.25" hidden="1" customHeight="1" outlineLevel="1">
      <c r="A2794" s="64" t="s">
        <v>132</v>
      </c>
      <c r="B2794" s="163" t="s">
        <v>1586</v>
      </c>
      <c r="C2794" s="174" t="s">
        <v>647</v>
      </c>
      <c r="D2794" s="68">
        <v>45716</v>
      </c>
      <c r="E2794" s="66">
        <f t="shared" si="45"/>
        <v>2</v>
      </c>
      <c r="F2794" s="66">
        <f t="shared" si="46"/>
        <v>2025</v>
      </c>
      <c r="G2794" s="67">
        <f t="shared" si="47"/>
        <v>45689</v>
      </c>
      <c r="H2794" s="26" t="s">
        <v>43</v>
      </c>
      <c r="I2794" s="66" t="s">
        <v>1377</v>
      </c>
      <c r="J2794" s="69"/>
      <c r="K2794" s="69"/>
      <c r="L2794" s="69" t="s">
        <v>666</v>
      </c>
      <c r="M2794" s="69" t="s">
        <v>28</v>
      </c>
      <c r="N2794" s="71">
        <v>0</v>
      </c>
      <c r="O2794" s="74">
        <v>3212.33</v>
      </c>
      <c r="P2794" s="175">
        <f t="shared" si="49"/>
        <v>8372.9800000000141</v>
      </c>
    </row>
    <row r="2795" spans="1:16" ht="14.25" hidden="1" customHeight="1" outlineLevel="1">
      <c r="A2795" s="64" t="s">
        <v>132</v>
      </c>
      <c r="B2795" s="163" t="s">
        <v>1586</v>
      </c>
      <c r="C2795" s="174" t="s">
        <v>647</v>
      </c>
      <c r="D2795" s="68">
        <v>45716</v>
      </c>
      <c r="E2795" s="66">
        <f t="shared" si="45"/>
        <v>2</v>
      </c>
      <c r="F2795" s="66">
        <f t="shared" si="46"/>
        <v>2025</v>
      </c>
      <c r="G2795" s="67">
        <f t="shared" si="47"/>
        <v>45689</v>
      </c>
      <c r="H2795" s="26" t="s">
        <v>165</v>
      </c>
      <c r="I2795" s="66" t="s">
        <v>139</v>
      </c>
      <c r="J2795" s="69"/>
      <c r="K2795" s="69"/>
      <c r="L2795" s="69" t="s">
        <v>664</v>
      </c>
      <c r="M2795" s="69" t="s">
        <v>604</v>
      </c>
      <c r="N2795" s="71">
        <v>1.82</v>
      </c>
      <c r="O2795" s="74">
        <v>0</v>
      </c>
      <c r="P2795" s="175">
        <f t="shared" si="49"/>
        <v>8374.8000000000138</v>
      </c>
    </row>
    <row r="2796" spans="1:16" ht="14.25" hidden="1" customHeight="1" outlineLevel="1">
      <c r="A2796" s="64" t="s">
        <v>132</v>
      </c>
      <c r="B2796" s="163" t="s">
        <v>1586</v>
      </c>
      <c r="C2796" s="174" t="s">
        <v>647</v>
      </c>
      <c r="D2796" s="68">
        <v>45721</v>
      </c>
      <c r="E2796" s="66">
        <f t="shared" si="45"/>
        <v>3</v>
      </c>
      <c r="F2796" s="66">
        <f t="shared" si="46"/>
        <v>2025</v>
      </c>
      <c r="G2796" s="67">
        <f t="shared" si="47"/>
        <v>45717</v>
      </c>
      <c r="H2796" s="26" t="s">
        <v>102</v>
      </c>
      <c r="I2796" s="66" t="s">
        <v>129</v>
      </c>
      <c r="J2796" s="69"/>
      <c r="K2796" s="69"/>
      <c r="L2796" s="69" t="s">
        <v>666</v>
      </c>
      <c r="M2796" s="69" t="s">
        <v>28</v>
      </c>
      <c r="N2796" s="71">
        <v>0</v>
      </c>
      <c r="O2796" s="74">
        <v>9</v>
      </c>
      <c r="P2796" s="175">
        <f t="shared" si="49"/>
        <v>8365.8000000000138</v>
      </c>
    </row>
    <row r="2797" spans="1:16" ht="14.25" hidden="1" customHeight="1" outlineLevel="1">
      <c r="A2797" s="64" t="s">
        <v>132</v>
      </c>
      <c r="B2797" s="163" t="s">
        <v>1586</v>
      </c>
      <c r="C2797" s="174" t="s">
        <v>647</v>
      </c>
      <c r="D2797" s="68">
        <v>45722</v>
      </c>
      <c r="E2797" s="66">
        <f t="shared" si="45"/>
        <v>3</v>
      </c>
      <c r="F2797" s="66">
        <f t="shared" si="46"/>
        <v>2025</v>
      </c>
      <c r="G2797" s="67">
        <f t="shared" si="47"/>
        <v>45717</v>
      </c>
      <c r="H2797" s="26" t="s">
        <v>102</v>
      </c>
      <c r="I2797" s="66" t="s">
        <v>129</v>
      </c>
      <c r="J2797" s="69"/>
      <c r="K2797" s="69"/>
      <c r="L2797" s="69" t="s">
        <v>666</v>
      </c>
      <c r="M2797" s="69" t="s">
        <v>28</v>
      </c>
      <c r="N2797" s="71">
        <v>0</v>
      </c>
      <c r="O2797" s="74">
        <v>9</v>
      </c>
      <c r="P2797" s="175">
        <f t="shared" si="49"/>
        <v>8356.8000000000138</v>
      </c>
    </row>
    <row r="2798" spans="1:16" ht="14.25" hidden="1" customHeight="1" outlineLevel="1">
      <c r="A2798" s="64" t="s">
        <v>132</v>
      </c>
      <c r="B2798" s="163" t="s">
        <v>1586</v>
      </c>
      <c r="C2798" s="174" t="s">
        <v>647</v>
      </c>
      <c r="D2798" s="68">
        <v>45722</v>
      </c>
      <c r="E2798" s="66">
        <f t="shared" si="45"/>
        <v>3</v>
      </c>
      <c r="F2798" s="66">
        <f t="shared" si="46"/>
        <v>2025</v>
      </c>
      <c r="G2798" s="67">
        <f t="shared" si="47"/>
        <v>45717</v>
      </c>
      <c r="H2798" s="26" t="s">
        <v>102</v>
      </c>
      <c r="I2798" s="66" t="s">
        <v>129</v>
      </c>
      <c r="J2798" s="69"/>
      <c r="K2798" s="69"/>
      <c r="L2798" s="69" t="s">
        <v>666</v>
      </c>
      <c r="M2798" s="69" t="s">
        <v>28</v>
      </c>
      <c r="N2798" s="71">
        <v>0</v>
      </c>
      <c r="O2798" s="74">
        <v>9</v>
      </c>
      <c r="P2798" s="175">
        <f t="shared" si="49"/>
        <v>8347.8000000000138</v>
      </c>
    </row>
    <row r="2799" spans="1:16" ht="14.25" hidden="1" customHeight="1" outlineLevel="1">
      <c r="A2799" s="64" t="s">
        <v>132</v>
      </c>
      <c r="B2799" s="163" t="s">
        <v>1586</v>
      </c>
      <c r="C2799" s="174" t="s">
        <v>647</v>
      </c>
      <c r="D2799" s="68">
        <v>45727</v>
      </c>
      <c r="E2799" s="66">
        <f t="shared" si="45"/>
        <v>3</v>
      </c>
      <c r="F2799" s="66">
        <f t="shared" si="46"/>
        <v>2025</v>
      </c>
      <c r="G2799" s="67">
        <f t="shared" si="47"/>
        <v>45717</v>
      </c>
      <c r="H2799" s="26" t="s">
        <v>1587</v>
      </c>
      <c r="I2799" s="66" t="s">
        <v>146</v>
      </c>
      <c r="J2799" s="69"/>
      <c r="K2799" s="69"/>
      <c r="L2799" s="69" t="s">
        <v>666</v>
      </c>
      <c r="M2799" s="69" t="s">
        <v>604</v>
      </c>
      <c r="N2799" s="71">
        <v>61890.6</v>
      </c>
      <c r="O2799" s="74">
        <v>0</v>
      </c>
      <c r="P2799" s="175">
        <f t="shared" si="49"/>
        <v>70238.400000000009</v>
      </c>
    </row>
    <row r="2800" spans="1:16" ht="14.25" hidden="1" customHeight="1" outlineLevel="1">
      <c r="A2800" s="64" t="s">
        <v>132</v>
      </c>
      <c r="B2800" s="163" t="s">
        <v>1586</v>
      </c>
      <c r="C2800" s="174" t="s">
        <v>647</v>
      </c>
      <c r="D2800" s="68">
        <v>45730</v>
      </c>
      <c r="E2800" s="66">
        <f t="shared" si="45"/>
        <v>3</v>
      </c>
      <c r="F2800" s="66">
        <f t="shared" si="46"/>
        <v>2025</v>
      </c>
      <c r="G2800" s="67">
        <f t="shared" si="47"/>
        <v>45717</v>
      </c>
      <c r="H2800" s="26" t="s">
        <v>165</v>
      </c>
      <c r="I2800" s="66" t="s">
        <v>139</v>
      </c>
      <c r="J2800" s="69"/>
      <c r="K2800" s="69"/>
      <c r="L2800" s="69" t="s">
        <v>664</v>
      </c>
      <c r="M2800" s="69" t="s">
        <v>604</v>
      </c>
      <c r="N2800" s="71">
        <v>0.14000000000000001</v>
      </c>
      <c r="O2800" s="74">
        <v>0</v>
      </c>
      <c r="P2800" s="175">
        <f t="shared" si="49"/>
        <v>70238.540000000008</v>
      </c>
    </row>
    <row r="2801" spans="1:16" ht="14.25" hidden="1" customHeight="1" outlineLevel="1">
      <c r="A2801" s="64" t="s">
        <v>132</v>
      </c>
      <c r="B2801" s="163" t="s">
        <v>1586</v>
      </c>
      <c r="C2801" s="174" t="s">
        <v>647</v>
      </c>
      <c r="D2801" s="68">
        <v>45730</v>
      </c>
      <c r="E2801" s="66">
        <f t="shared" si="45"/>
        <v>3</v>
      </c>
      <c r="F2801" s="66">
        <f t="shared" si="46"/>
        <v>2025</v>
      </c>
      <c r="G2801" s="67">
        <f t="shared" si="47"/>
        <v>45717</v>
      </c>
      <c r="H2801" s="26" t="s">
        <v>147</v>
      </c>
      <c r="I2801" s="66" t="s">
        <v>330</v>
      </c>
      <c r="J2801" s="69"/>
      <c r="K2801" s="69"/>
      <c r="L2801" s="69" t="s">
        <v>666</v>
      </c>
      <c r="M2801" s="69" t="s">
        <v>28</v>
      </c>
      <c r="N2801" s="71">
        <v>0</v>
      </c>
      <c r="O2801" s="74">
        <v>34.89</v>
      </c>
      <c r="P2801" s="175">
        <f t="shared" si="49"/>
        <v>70203.650000000009</v>
      </c>
    </row>
    <row r="2802" spans="1:16" ht="14.25" hidden="1" customHeight="1" outlineLevel="1">
      <c r="A2802" s="64" t="s">
        <v>132</v>
      </c>
      <c r="B2802" s="163" t="s">
        <v>1586</v>
      </c>
      <c r="C2802" s="174" t="s">
        <v>647</v>
      </c>
      <c r="D2802" s="68">
        <v>45730</v>
      </c>
      <c r="E2802" s="66">
        <f t="shared" si="45"/>
        <v>3</v>
      </c>
      <c r="F2802" s="66">
        <f t="shared" si="46"/>
        <v>2025</v>
      </c>
      <c r="G2802" s="67">
        <f t="shared" si="47"/>
        <v>45717</v>
      </c>
      <c r="H2802" s="26" t="s">
        <v>475</v>
      </c>
      <c r="I2802" s="66" t="s">
        <v>1350</v>
      </c>
      <c r="J2802" s="69">
        <v>391071</v>
      </c>
      <c r="K2802" s="69"/>
      <c r="L2802" s="69" t="s">
        <v>666</v>
      </c>
      <c r="M2802" s="69" t="s">
        <v>28</v>
      </c>
      <c r="N2802" s="71">
        <v>0</v>
      </c>
      <c r="O2802" s="74">
        <v>155.5</v>
      </c>
      <c r="P2802" s="175">
        <f t="shared" si="49"/>
        <v>70048.150000000009</v>
      </c>
    </row>
    <row r="2803" spans="1:16" ht="14.25" hidden="1" customHeight="1" outlineLevel="1">
      <c r="A2803" s="64" t="s">
        <v>132</v>
      </c>
      <c r="B2803" s="163" t="s">
        <v>1586</v>
      </c>
      <c r="C2803" s="174" t="s">
        <v>647</v>
      </c>
      <c r="D2803" s="68">
        <v>45730</v>
      </c>
      <c r="E2803" s="66">
        <f t="shared" si="45"/>
        <v>3</v>
      </c>
      <c r="F2803" s="66">
        <f t="shared" si="46"/>
        <v>2025</v>
      </c>
      <c r="G2803" s="67">
        <f t="shared" si="47"/>
        <v>45717</v>
      </c>
      <c r="H2803" s="26" t="s">
        <v>475</v>
      </c>
      <c r="I2803" s="66" t="s">
        <v>1350</v>
      </c>
      <c r="J2803" s="69">
        <v>390875</v>
      </c>
      <c r="K2803" s="69"/>
      <c r="L2803" s="69" t="s">
        <v>666</v>
      </c>
      <c r="M2803" s="69" t="s">
        <v>28</v>
      </c>
      <c r="N2803" s="71">
        <v>0</v>
      </c>
      <c r="O2803" s="74">
        <v>158.08000000000001</v>
      </c>
      <c r="P2803" s="175">
        <f t="shared" si="49"/>
        <v>69890.070000000007</v>
      </c>
    </row>
    <row r="2804" spans="1:16" ht="14.25" hidden="1" customHeight="1" outlineLevel="1">
      <c r="A2804" s="64" t="s">
        <v>132</v>
      </c>
      <c r="B2804" s="163" t="s">
        <v>1586</v>
      </c>
      <c r="C2804" s="174" t="s">
        <v>647</v>
      </c>
      <c r="D2804" s="68">
        <v>45730</v>
      </c>
      <c r="E2804" s="66">
        <f t="shared" si="45"/>
        <v>3</v>
      </c>
      <c r="F2804" s="66">
        <f t="shared" si="46"/>
        <v>2025</v>
      </c>
      <c r="G2804" s="67">
        <f t="shared" si="47"/>
        <v>45717</v>
      </c>
      <c r="H2804" s="26" t="s">
        <v>102</v>
      </c>
      <c r="I2804" s="66" t="s">
        <v>167</v>
      </c>
      <c r="J2804" s="69"/>
      <c r="K2804" s="69"/>
      <c r="L2804" s="69" t="s">
        <v>666</v>
      </c>
      <c r="M2804" s="69" t="s">
        <v>28</v>
      </c>
      <c r="N2804" s="71">
        <v>0</v>
      </c>
      <c r="O2804" s="74">
        <v>171.7</v>
      </c>
      <c r="P2804" s="175">
        <f t="shared" si="49"/>
        <v>69718.37000000001</v>
      </c>
    </row>
    <row r="2805" spans="1:16" ht="14.25" hidden="1" customHeight="1" outlineLevel="1">
      <c r="A2805" s="64" t="s">
        <v>132</v>
      </c>
      <c r="B2805" s="163" t="s">
        <v>1586</v>
      </c>
      <c r="C2805" s="174" t="s">
        <v>647</v>
      </c>
      <c r="D2805" s="68">
        <v>45733</v>
      </c>
      <c r="E2805" s="66">
        <f t="shared" si="45"/>
        <v>3</v>
      </c>
      <c r="F2805" s="66">
        <f t="shared" si="46"/>
        <v>2025</v>
      </c>
      <c r="G2805" s="67">
        <f t="shared" si="47"/>
        <v>45717</v>
      </c>
      <c r="H2805" s="26" t="s">
        <v>165</v>
      </c>
      <c r="I2805" s="66" t="s">
        <v>139</v>
      </c>
      <c r="J2805" s="69"/>
      <c r="K2805" s="69"/>
      <c r="L2805" s="69" t="s">
        <v>664</v>
      </c>
      <c r="M2805" s="69" t="s">
        <v>604</v>
      </c>
      <c r="N2805" s="71">
        <v>0.11</v>
      </c>
      <c r="O2805" s="74">
        <v>0</v>
      </c>
      <c r="P2805" s="175">
        <f t="shared" si="49"/>
        <v>69718.48000000001</v>
      </c>
    </row>
    <row r="2806" spans="1:16" ht="14.25" hidden="1" customHeight="1" outlineLevel="1">
      <c r="A2806" s="64" t="s">
        <v>132</v>
      </c>
      <c r="B2806" s="163" t="s">
        <v>1586</v>
      </c>
      <c r="C2806" s="174" t="s">
        <v>647</v>
      </c>
      <c r="D2806" s="68">
        <v>45733</v>
      </c>
      <c r="E2806" s="66">
        <f t="shared" si="45"/>
        <v>3</v>
      </c>
      <c r="F2806" s="66">
        <f t="shared" si="46"/>
        <v>2025</v>
      </c>
      <c r="G2806" s="67">
        <f t="shared" si="47"/>
        <v>45717</v>
      </c>
      <c r="H2806" s="26" t="s">
        <v>63</v>
      </c>
      <c r="I2806" s="66" t="s">
        <v>1389</v>
      </c>
      <c r="J2806" s="69"/>
      <c r="K2806" s="69"/>
      <c r="L2806" s="69" t="s">
        <v>666</v>
      </c>
      <c r="M2806" s="69" t="s">
        <v>28</v>
      </c>
      <c r="N2806" s="71">
        <v>0</v>
      </c>
      <c r="O2806" s="74">
        <v>340</v>
      </c>
      <c r="P2806" s="175">
        <f t="shared" si="49"/>
        <v>69378.48000000001</v>
      </c>
    </row>
    <row r="2807" spans="1:16" ht="14.25" hidden="1" customHeight="1" outlineLevel="1">
      <c r="A2807" s="64" t="s">
        <v>132</v>
      </c>
      <c r="B2807" s="163" t="s">
        <v>1586</v>
      </c>
      <c r="C2807" s="174" t="s">
        <v>647</v>
      </c>
      <c r="D2807" s="68">
        <v>45734</v>
      </c>
      <c r="E2807" s="66">
        <f t="shared" si="45"/>
        <v>3</v>
      </c>
      <c r="F2807" s="66">
        <f t="shared" si="46"/>
        <v>2025</v>
      </c>
      <c r="G2807" s="67">
        <f t="shared" si="47"/>
        <v>45717</v>
      </c>
      <c r="H2807" s="26" t="s">
        <v>165</v>
      </c>
      <c r="I2807" s="66" t="s">
        <v>139</v>
      </c>
      <c r="J2807" s="69"/>
      <c r="K2807" s="69"/>
      <c r="L2807" s="69" t="s">
        <v>664</v>
      </c>
      <c r="M2807" s="69" t="s">
        <v>604</v>
      </c>
      <c r="N2807" s="71">
        <v>0.2</v>
      </c>
      <c r="O2807" s="74">
        <v>0</v>
      </c>
      <c r="P2807" s="175">
        <f t="shared" si="49"/>
        <v>69378.680000000008</v>
      </c>
    </row>
    <row r="2808" spans="1:16" ht="14.25" hidden="1" customHeight="1" outlineLevel="1">
      <c r="A2808" s="64" t="s">
        <v>132</v>
      </c>
      <c r="B2808" s="163" t="s">
        <v>1586</v>
      </c>
      <c r="C2808" s="174" t="s">
        <v>647</v>
      </c>
      <c r="D2808" s="68">
        <v>45734</v>
      </c>
      <c r="E2808" s="66">
        <f t="shared" si="45"/>
        <v>3</v>
      </c>
      <c r="F2808" s="66">
        <f t="shared" si="46"/>
        <v>2025</v>
      </c>
      <c r="G2808" s="67">
        <f t="shared" si="47"/>
        <v>45717</v>
      </c>
      <c r="H2808" s="26" t="s">
        <v>783</v>
      </c>
      <c r="I2808" s="66" t="s">
        <v>1600</v>
      </c>
      <c r="J2808" s="69"/>
      <c r="K2808" s="69"/>
      <c r="L2808" s="69" t="s">
        <v>666</v>
      </c>
      <c r="M2808" s="69" t="s">
        <v>28</v>
      </c>
      <c r="N2808" s="71">
        <v>0</v>
      </c>
      <c r="O2808" s="74">
        <v>574.4</v>
      </c>
      <c r="P2808" s="175">
        <f t="shared" si="49"/>
        <v>68804.280000000013</v>
      </c>
    </row>
    <row r="2809" spans="1:16" ht="14.25" hidden="1" customHeight="1" outlineLevel="1">
      <c r="A2809" s="64" t="s">
        <v>132</v>
      </c>
      <c r="B2809" s="163" t="s">
        <v>1586</v>
      </c>
      <c r="C2809" s="174" t="s">
        <v>647</v>
      </c>
      <c r="D2809" s="68">
        <v>45735</v>
      </c>
      <c r="E2809" s="66">
        <f t="shared" si="45"/>
        <v>3</v>
      </c>
      <c r="F2809" s="66">
        <f t="shared" si="46"/>
        <v>2025</v>
      </c>
      <c r="G2809" s="67">
        <f t="shared" si="47"/>
        <v>45717</v>
      </c>
      <c r="H2809" s="26" t="s">
        <v>165</v>
      </c>
      <c r="I2809" s="66" t="s">
        <v>139</v>
      </c>
      <c r="J2809" s="69"/>
      <c r="K2809" s="69"/>
      <c r="L2809" s="69" t="s">
        <v>664</v>
      </c>
      <c r="M2809" s="69" t="s">
        <v>604</v>
      </c>
      <c r="N2809" s="71">
        <v>2.4500000000000002</v>
      </c>
      <c r="O2809" s="74">
        <v>0</v>
      </c>
      <c r="P2809" s="175">
        <f t="shared" si="49"/>
        <v>68806.73000000001</v>
      </c>
    </row>
    <row r="2810" spans="1:16" ht="14.25" hidden="1" customHeight="1" outlineLevel="1">
      <c r="A2810" s="64" t="s">
        <v>132</v>
      </c>
      <c r="B2810" s="163" t="s">
        <v>1586</v>
      </c>
      <c r="C2810" s="174" t="s">
        <v>647</v>
      </c>
      <c r="D2810" s="68">
        <v>45735</v>
      </c>
      <c r="E2810" s="66">
        <f t="shared" si="45"/>
        <v>3</v>
      </c>
      <c r="F2810" s="66">
        <f t="shared" si="46"/>
        <v>2025</v>
      </c>
      <c r="G2810" s="67">
        <f t="shared" si="47"/>
        <v>45717</v>
      </c>
      <c r="H2810" s="26" t="s">
        <v>40</v>
      </c>
      <c r="I2810" s="66" t="s">
        <v>458</v>
      </c>
      <c r="J2810" s="69"/>
      <c r="K2810" s="69"/>
      <c r="L2810" s="69" t="s">
        <v>666</v>
      </c>
      <c r="M2810" s="69" t="s">
        <v>28</v>
      </c>
      <c r="N2810" s="71">
        <v>0</v>
      </c>
      <c r="O2810" s="74">
        <v>3913.93</v>
      </c>
      <c r="P2810" s="175">
        <f t="shared" si="49"/>
        <v>64892.80000000001</v>
      </c>
    </row>
    <row r="2811" spans="1:16" ht="14.25" hidden="1" customHeight="1" outlineLevel="1">
      <c r="A2811" s="64" t="s">
        <v>132</v>
      </c>
      <c r="B2811" s="163" t="s">
        <v>1586</v>
      </c>
      <c r="C2811" s="174" t="s">
        <v>647</v>
      </c>
      <c r="D2811" s="68">
        <v>45735</v>
      </c>
      <c r="E2811" s="66">
        <f t="shared" si="45"/>
        <v>3</v>
      </c>
      <c r="F2811" s="66">
        <f t="shared" si="46"/>
        <v>2025</v>
      </c>
      <c r="G2811" s="67">
        <f t="shared" si="47"/>
        <v>45717</v>
      </c>
      <c r="H2811" s="26" t="s">
        <v>44</v>
      </c>
      <c r="I2811" s="66" t="s">
        <v>458</v>
      </c>
      <c r="J2811" s="69"/>
      <c r="K2811" s="69"/>
      <c r="L2811" s="69" t="s">
        <v>666</v>
      </c>
      <c r="M2811" s="69" t="s">
        <v>28</v>
      </c>
      <c r="N2811" s="71">
        <v>0</v>
      </c>
      <c r="O2811" s="74">
        <v>93.39</v>
      </c>
      <c r="P2811" s="175">
        <f t="shared" si="49"/>
        <v>64799.410000000011</v>
      </c>
    </row>
    <row r="2812" spans="1:16" ht="14.25" hidden="1" customHeight="1" outlineLevel="1">
      <c r="A2812" s="64" t="s">
        <v>132</v>
      </c>
      <c r="B2812" s="163" t="s">
        <v>1586</v>
      </c>
      <c r="C2812" s="174" t="s">
        <v>647</v>
      </c>
      <c r="D2812" s="68">
        <v>45735</v>
      </c>
      <c r="E2812" s="66">
        <f t="shared" si="45"/>
        <v>3</v>
      </c>
      <c r="F2812" s="66">
        <f t="shared" si="46"/>
        <v>2025</v>
      </c>
      <c r="G2812" s="67">
        <f t="shared" si="47"/>
        <v>45717</v>
      </c>
      <c r="H2812" s="26" t="s">
        <v>37</v>
      </c>
      <c r="I2812" s="66" t="s">
        <v>458</v>
      </c>
      <c r="J2812" s="69"/>
      <c r="K2812" s="69"/>
      <c r="L2812" s="69" t="s">
        <v>666</v>
      </c>
      <c r="M2812" s="69" t="s">
        <v>28</v>
      </c>
      <c r="N2812" s="71">
        <v>0</v>
      </c>
      <c r="O2812" s="74">
        <v>2452</v>
      </c>
      <c r="P2812" s="175">
        <f t="shared" si="49"/>
        <v>62347.410000000011</v>
      </c>
    </row>
    <row r="2813" spans="1:16" ht="14.25" hidden="1" customHeight="1" outlineLevel="1">
      <c r="A2813" s="64" t="s">
        <v>132</v>
      </c>
      <c r="B2813" s="163" t="s">
        <v>1586</v>
      </c>
      <c r="C2813" s="174" t="s">
        <v>647</v>
      </c>
      <c r="D2813" s="68">
        <v>45736</v>
      </c>
      <c r="E2813" s="66">
        <f t="shared" si="45"/>
        <v>3</v>
      </c>
      <c r="F2813" s="66">
        <f t="shared" si="46"/>
        <v>2025</v>
      </c>
      <c r="G2813" s="67">
        <f t="shared" si="47"/>
        <v>45717</v>
      </c>
      <c r="H2813" s="26" t="s">
        <v>165</v>
      </c>
      <c r="I2813" s="66" t="s">
        <v>139</v>
      </c>
      <c r="J2813" s="69"/>
      <c r="K2813" s="69"/>
      <c r="L2813" s="69" t="s">
        <v>664</v>
      </c>
      <c r="M2813" s="69" t="s">
        <v>604</v>
      </c>
      <c r="N2813" s="71">
        <v>0.18</v>
      </c>
      <c r="O2813" s="74">
        <v>0</v>
      </c>
      <c r="P2813" s="175">
        <f t="shared" si="49"/>
        <v>62347.590000000011</v>
      </c>
    </row>
    <row r="2814" spans="1:16" ht="14.25" hidden="1" customHeight="1" outlineLevel="1">
      <c r="A2814" s="64" t="s">
        <v>132</v>
      </c>
      <c r="B2814" s="163" t="s">
        <v>1586</v>
      </c>
      <c r="C2814" s="174" t="s">
        <v>647</v>
      </c>
      <c r="D2814" s="68">
        <v>45736</v>
      </c>
      <c r="E2814" s="66">
        <f t="shared" si="45"/>
        <v>3</v>
      </c>
      <c r="F2814" s="66">
        <f t="shared" si="46"/>
        <v>2025</v>
      </c>
      <c r="G2814" s="67">
        <f t="shared" si="47"/>
        <v>45717</v>
      </c>
      <c r="H2814" s="26" t="s">
        <v>165</v>
      </c>
      <c r="I2814" s="66" t="s">
        <v>139</v>
      </c>
      <c r="J2814" s="69"/>
      <c r="K2814" s="69"/>
      <c r="L2814" s="69" t="s">
        <v>664</v>
      </c>
      <c r="M2814" s="69" t="s">
        <v>604</v>
      </c>
      <c r="N2814" s="71">
        <v>0.18</v>
      </c>
      <c r="O2814" s="74">
        <v>0</v>
      </c>
      <c r="P2814" s="175">
        <f t="shared" si="49"/>
        <v>62347.770000000011</v>
      </c>
    </row>
    <row r="2815" spans="1:16" ht="14.25" hidden="1" customHeight="1" outlineLevel="1">
      <c r="A2815" s="64" t="s">
        <v>132</v>
      </c>
      <c r="B2815" s="163" t="s">
        <v>1586</v>
      </c>
      <c r="C2815" s="174" t="s">
        <v>647</v>
      </c>
      <c r="D2815" s="68">
        <v>45736</v>
      </c>
      <c r="E2815" s="66">
        <f t="shared" si="45"/>
        <v>3</v>
      </c>
      <c r="F2815" s="66">
        <f t="shared" si="46"/>
        <v>2025</v>
      </c>
      <c r="G2815" s="67">
        <f t="shared" si="47"/>
        <v>45717</v>
      </c>
      <c r="H2815" s="26" t="s">
        <v>147</v>
      </c>
      <c r="I2815" s="66" t="s">
        <v>1394</v>
      </c>
      <c r="J2815" s="69"/>
      <c r="K2815" s="69"/>
      <c r="L2815" s="69" t="s">
        <v>666</v>
      </c>
      <c r="M2815" s="69" t="s">
        <v>28</v>
      </c>
      <c r="N2815" s="71">
        <v>0</v>
      </c>
      <c r="O2815" s="74">
        <v>166.15</v>
      </c>
      <c r="P2815" s="175">
        <f t="shared" si="49"/>
        <v>62181.62000000001</v>
      </c>
    </row>
    <row r="2816" spans="1:16" ht="14.25" hidden="1" customHeight="1" outlineLevel="1">
      <c r="A2816" s="64" t="s">
        <v>132</v>
      </c>
      <c r="B2816" s="163" t="s">
        <v>1586</v>
      </c>
      <c r="C2816" s="174" t="s">
        <v>647</v>
      </c>
      <c r="D2816" s="68">
        <v>45736</v>
      </c>
      <c r="E2816" s="66">
        <f t="shared" si="45"/>
        <v>3</v>
      </c>
      <c r="F2816" s="66">
        <f t="shared" si="46"/>
        <v>2025</v>
      </c>
      <c r="G2816" s="67">
        <f t="shared" si="47"/>
        <v>45717</v>
      </c>
      <c r="H2816" s="26" t="s">
        <v>63</v>
      </c>
      <c r="I2816" s="66" t="s">
        <v>1601</v>
      </c>
      <c r="J2816" s="69"/>
      <c r="K2816" s="69"/>
      <c r="L2816" s="69" t="s">
        <v>666</v>
      </c>
      <c r="M2816" s="69" t="s">
        <v>28</v>
      </c>
      <c r="N2816" s="71">
        <v>0</v>
      </c>
      <c r="O2816" s="74">
        <v>485.74</v>
      </c>
      <c r="P2816" s="175">
        <f t="shared" si="49"/>
        <v>61695.880000000012</v>
      </c>
    </row>
    <row r="2817" spans="1:16" ht="14.25" hidden="1" customHeight="1" outlineLevel="1">
      <c r="A2817" s="64" t="s">
        <v>132</v>
      </c>
      <c r="B2817" s="163" t="s">
        <v>1586</v>
      </c>
      <c r="C2817" s="174" t="s">
        <v>647</v>
      </c>
      <c r="D2817" s="68">
        <v>45736</v>
      </c>
      <c r="E2817" s="66">
        <f t="shared" si="45"/>
        <v>3</v>
      </c>
      <c r="F2817" s="66">
        <f t="shared" si="46"/>
        <v>2025</v>
      </c>
      <c r="G2817" s="67">
        <f t="shared" si="47"/>
        <v>45717</v>
      </c>
      <c r="H2817" s="26" t="s">
        <v>63</v>
      </c>
      <c r="I2817" s="66" t="s">
        <v>765</v>
      </c>
      <c r="J2817" s="69"/>
      <c r="K2817" s="69"/>
      <c r="L2817" s="69" t="s">
        <v>666</v>
      </c>
      <c r="M2817" s="69" t="s">
        <v>28</v>
      </c>
      <c r="N2817" s="71">
        <v>0</v>
      </c>
      <c r="O2817" s="74">
        <v>4169.0600000000004</v>
      </c>
      <c r="P2817" s="175">
        <f t="shared" si="49"/>
        <v>57526.820000000014</v>
      </c>
    </row>
    <row r="2818" spans="1:16" ht="14.25" hidden="1" customHeight="1" outlineLevel="1">
      <c r="A2818" s="64" t="s">
        <v>132</v>
      </c>
      <c r="B2818" s="163" t="s">
        <v>1586</v>
      </c>
      <c r="C2818" s="174" t="s">
        <v>647</v>
      </c>
      <c r="D2818" s="68">
        <v>45737</v>
      </c>
      <c r="E2818" s="66">
        <f t="shared" si="45"/>
        <v>3</v>
      </c>
      <c r="F2818" s="66">
        <f t="shared" si="46"/>
        <v>2025</v>
      </c>
      <c r="G2818" s="67">
        <f t="shared" si="47"/>
        <v>45717</v>
      </c>
      <c r="H2818" s="26" t="s">
        <v>165</v>
      </c>
      <c r="I2818" s="66" t="s">
        <v>139</v>
      </c>
      <c r="J2818" s="69"/>
      <c r="K2818" s="69"/>
      <c r="L2818" s="69" t="s">
        <v>664</v>
      </c>
      <c r="M2818" s="69" t="s">
        <v>604</v>
      </c>
      <c r="N2818" s="71">
        <v>0.38</v>
      </c>
      <c r="O2818" s="74">
        <v>0</v>
      </c>
      <c r="P2818" s="175">
        <f t="shared" si="49"/>
        <v>57527.200000000012</v>
      </c>
    </row>
    <row r="2819" spans="1:16" ht="14.25" hidden="1" customHeight="1" outlineLevel="1">
      <c r="A2819" s="64" t="s">
        <v>132</v>
      </c>
      <c r="B2819" s="163" t="s">
        <v>1586</v>
      </c>
      <c r="C2819" s="174" t="s">
        <v>647</v>
      </c>
      <c r="D2819" s="68">
        <v>45737</v>
      </c>
      <c r="E2819" s="66">
        <f t="shared" si="45"/>
        <v>3</v>
      </c>
      <c r="F2819" s="66">
        <f t="shared" si="46"/>
        <v>2025</v>
      </c>
      <c r="G2819" s="67">
        <f t="shared" si="47"/>
        <v>45717</v>
      </c>
      <c r="H2819" s="26" t="s">
        <v>63</v>
      </c>
      <c r="I2819" s="66" t="s">
        <v>765</v>
      </c>
      <c r="J2819" s="69"/>
      <c r="K2819" s="69"/>
      <c r="L2819" s="69" t="s">
        <v>666</v>
      </c>
      <c r="M2819" s="69" t="s">
        <v>28</v>
      </c>
      <c r="N2819" s="71">
        <v>0</v>
      </c>
      <c r="O2819" s="74">
        <v>7236.95</v>
      </c>
      <c r="P2819" s="175">
        <f t="shared" si="49"/>
        <v>50290.250000000015</v>
      </c>
    </row>
    <row r="2820" spans="1:16" ht="14.25" hidden="1" customHeight="1" outlineLevel="1">
      <c r="A2820" s="64" t="s">
        <v>132</v>
      </c>
      <c r="B2820" s="163" t="s">
        <v>1586</v>
      </c>
      <c r="C2820" s="174" t="s">
        <v>647</v>
      </c>
      <c r="D2820" s="68">
        <v>45740</v>
      </c>
      <c r="E2820" s="66">
        <f t="shared" si="45"/>
        <v>3</v>
      </c>
      <c r="F2820" s="66">
        <f t="shared" si="46"/>
        <v>2025</v>
      </c>
      <c r="G2820" s="67">
        <f t="shared" si="47"/>
        <v>45717</v>
      </c>
      <c r="H2820" s="26" t="s">
        <v>102</v>
      </c>
      <c r="I2820" s="66" t="s">
        <v>129</v>
      </c>
      <c r="J2820" s="69"/>
      <c r="K2820" s="69"/>
      <c r="L2820" s="69" t="s">
        <v>666</v>
      </c>
      <c r="M2820" s="69" t="s">
        <v>28</v>
      </c>
      <c r="N2820" s="71">
        <v>0</v>
      </c>
      <c r="O2820" s="74">
        <v>9</v>
      </c>
      <c r="P2820" s="175">
        <f t="shared" si="49"/>
        <v>50281.250000000015</v>
      </c>
    </row>
    <row r="2821" spans="1:16" ht="14.25" hidden="1" customHeight="1" outlineLevel="1">
      <c r="A2821" s="64" t="s">
        <v>132</v>
      </c>
      <c r="B2821" s="163" t="s">
        <v>1586</v>
      </c>
      <c r="C2821" s="174" t="s">
        <v>647</v>
      </c>
      <c r="D2821" s="68">
        <v>45741</v>
      </c>
      <c r="E2821" s="66">
        <f t="shared" si="45"/>
        <v>3</v>
      </c>
      <c r="F2821" s="66">
        <f t="shared" si="46"/>
        <v>2025</v>
      </c>
      <c r="G2821" s="67">
        <f t="shared" si="47"/>
        <v>45717</v>
      </c>
      <c r="H2821" s="26" t="s">
        <v>165</v>
      </c>
      <c r="I2821" s="66" t="s">
        <v>139</v>
      </c>
      <c r="J2821" s="69"/>
      <c r="K2821" s="69"/>
      <c r="L2821" s="69" t="s">
        <v>664</v>
      </c>
      <c r="M2821" s="69" t="s">
        <v>604</v>
      </c>
      <c r="N2821" s="71">
        <v>0.33</v>
      </c>
      <c r="O2821" s="74">
        <v>0</v>
      </c>
      <c r="P2821" s="175">
        <f t="shared" si="49"/>
        <v>50281.580000000016</v>
      </c>
    </row>
    <row r="2822" spans="1:16" ht="14.25" hidden="1" customHeight="1" outlineLevel="1">
      <c r="A2822" s="64" t="s">
        <v>132</v>
      </c>
      <c r="B2822" s="163" t="s">
        <v>1586</v>
      </c>
      <c r="C2822" s="174" t="s">
        <v>647</v>
      </c>
      <c r="D2822" s="68">
        <v>45741</v>
      </c>
      <c r="E2822" s="66">
        <f t="shared" si="45"/>
        <v>3</v>
      </c>
      <c r="F2822" s="66">
        <f t="shared" si="46"/>
        <v>2025</v>
      </c>
      <c r="G2822" s="67">
        <f t="shared" si="47"/>
        <v>45717</v>
      </c>
      <c r="H2822" s="26" t="s">
        <v>281</v>
      </c>
      <c r="I2822" s="66" t="s">
        <v>1602</v>
      </c>
      <c r="J2822" s="69"/>
      <c r="K2822" s="69"/>
      <c r="L2822" s="69" t="s">
        <v>666</v>
      </c>
      <c r="M2822" s="69" t="s">
        <v>28</v>
      </c>
      <c r="N2822" s="71">
        <v>0</v>
      </c>
      <c r="O2822" s="74">
        <v>392.08</v>
      </c>
      <c r="P2822" s="175">
        <f t="shared" si="49"/>
        <v>49889.500000000015</v>
      </c>
    </row>
    <row r="2823" spans="1:16" ht="14.25" hidden="1" customHeight="1" outlineLevel="1">
      <c r="A2823" s="64" t="s">
        <v>132</v>
      </c>
      <c r="B2823" s="163" t="s">
        <v>1586</v>
      </c>
      <c r="C2823" s="174" t="s">
        <v>647</v>
      </c>
      <c r="D2823" s="68">
        <v>45741</v>
      </c>
      <c r="E2823" s="66">
        <f t="shared" si="45"/>
        <v>3</v>
      </c>
      <c r="F2823" s="66">
        <f t="shared" si="46"/>
        <v>2025</v>
      </c>
      <c r="G2823" s="67">
        <f t="shared" si="47"/>
        <v>45717</v>
      </c>
      <c r="H2823" s="26" t="s">
        <v>281</v>
      </c>
      <c r="I2823" s="66" t="s">
        <v>1603</v>
      </c>
      <c r="J2823" s="69"/>
      <c r="K2823" s="69"/>
      <c r="L2823" s="69" t="s">
        <v>666</v>
      </c>
      <c r="M2823" s="69" t="s">
        <v>28</v>
      </c>
      <c r="N2823" s="71">
        <v>0</v>
      </c>
      <c r="O2823" s="74">
        <v>1103.31</v>
      </c>
      <c r="P2823" s="175">
        <f t="shared" si="49"/>
        <v>48786.190000000017</v>
      </c>
    </row>
    <row r="2824" spans="1:16" ht="14.25" hidden="1" customHeight="1" outlineLevel="1">
      <c r="A2824" s="64" t="s">
        <v>132</v>
      </c>
      <c r="B2824" s="163" t="s">
        <v>1586</v>
      </c>
      <c r="C2824" s="174" t="s">
        <v>647</v>
      </c>
      <c r="D2824" s="68">
        <v>45741</v>
      </c>
      <c r="E2824" s="66">
        <f t="shared" si="45"/>
        <v>3</v>
      </c>
      <c r="F2824" s="66">
        <f t="shared" si="46"/>
        <v>2025</v>
      </c>
      <c r="G2824" s="67">
        <f t="shared" si="47"/>
        <v>45717</v>
      </c>
      <c r="H2824" s="26" t="s">
        <v>281</v>
      </c>
      <c r="I2824" s="66" t="s">
        <v>1588</v>
      </c>
      <c r="J2824" s="69"/>
      <c r="K2824" s="69"/>
      <c r="L2824" s="69" t="s">
        <v>666</v>
      </c>
      <c r="M2824" s="69" t="s">
        <v>28</v>
      </c>
      <c r="N2824" s="71">
        <v>0</v>
      </c>
      <c r="O2824" s="74">
        <v>117</v>
      </c>
      <c r="P2824" s="175">
        <f t="shared" si="49"/>
        <v>48669.190000000017</v>
      </c>
    </row>
    <row r="2825" spans="1:16" ht="14.25" hidden="1" customHeight="1" outlineLevel="1">
      <c r="A2825" s="64" t="s">
        <v>132</v>
      </c>
      <c r="B2825" s="163" t="s">
        <v>1586</v>
      </c>
      <c r="C2825" s="174" t="s">
        <v>647</v>
      </c>
      <c r="D2825" s="68">
        <v>45741</v>
      </c>
      <c r="E2825" s="66">
        <f t="shared" si="45"/>
        <v>3</v>
      </c>
      <c r="F2825" s="66">
        <f t="shared" si="46"/>
        <v>2025</v>
      </c>
      <c r="G2825" s="67">
        <f t="shared" si="47"/>
        <v>45717</v>
      </c>
      <c r="H2825" s="26" t="s">
        <v>102</v>
      </c>
      <c r="I2825" s="66" t="s">
        <v>129</v>
      </c>
      <c r="J2825" s="69"/>
      <c r="K2825" s="69"/>
      <c r="L2825" s="69" t="s">
        <v>666</v>
      </c>
      <c r="M2825" s="69" t="s">
        <v>28</v>
      </c>
      <c r="N2825" s="71">
        <v>0</v>
      </c>
      <c r="O2825" s="74">
        <v>9</v>
      </c>
      <c r="P2825" s="175">
        <f t="shared" si="49"/>
        <v>48660.190000000017</v>
      </c>
    </row>
    <row r="2826" spans="1:16" ht="14.25" hidden="1" customHeight="1" outlineLevel="1">
      <c r="A2826" s="64" t="s">
        <v>132</v>
      </c>
      <c r="B2826" s="163" t="s">
        <v>1586</v>
      </c>
      <c r="C2826" s="174" t="s">
        <v>647</v>
      </c>
      <c r="D2826" s="68">
        <v>45741</v>
      </c>
      <c r="E2826" s="66">
        <f t="shared" si="45"/>
        <v>3</v>
      </c>
      <c r="F2826" s="66">
        <f t="shared" si="46"/>
        <v>2025</v>
      </c>
      <c r="G2826" s="67">
        <f t="shared" si="47"/>
        <v>45717</v>
      </c>
      <c r="H2826" s="26" t="s">
        <v>54</v>
      </c>
      <c r="I2826" s="66" t="s">
        <v>458</v>
      </c>
      <c r="J2826" s="69"/>
      <c r="K2826" s="69"/>
      <c r="L2826" s="69" t="s">
        <v>666</v>
      </c>
      <c r="M2826" s="69" t="s">
        <v>28</v>
      </c>
      <c r="N2826" s="71">
        <v>0</v>
      </c>
      <c r="O2826" s="74">
        <v>1212</v>
      </c>
      <c r="P2826" s="175">
        <f t="shared" si="49"/>
        <v>47448.190000000017</v>
      </c>
    </row>
    <row r="2827" spans="1:16" ht="14.25" hidden="1" customHeight="1" outlineLevel="1">
      <c r="A2827" s="64" t="s">
        <v>132</v>
      </c>
      <c r="B2827" s="163" t="s">
        <v>1586</v>
      </c>
      <c r="C2827" s="174" t="s">
        <v>647</v>
      </c>
      <c r="D2827" s="68">
        <v>45741</v>
      </c>
      <c r="E2827" s="66">
        <f t="shared" si="45"/>
        <v>3</v>
      </c>
      <c r="F2827" s="66">
        <f t="shared" si="46"/>
        <v>2025</v>
      </c>
      <c r="G2827" s="67">
        <f t="shared" si="47"/>
        <v>45717</v>
      </c>
      <c r="H2827" s="26" t="s">
        <v>55</v>
      </c>
      <c r="I2827" s="66" t="s">
        <v>458</v>
      </c>
      <c r="J2827" s="69"/>
      <c r="K2827" s="69"/>
      <c r="L2827" s="69" t="s">
        <v>666</v>
      </c>
      <c r="M2827" s="69" t="s">
        <v>28</v>
      </c>
      <c r="N2827" s="71">
        <v>0</v>
      </c>
      <c r="O2827" s="74">
        <v>733.22</v>
      </c>
      <c r="P2827" s="175">
        <f t="shared" si="49"/>
        <v>46714.970000000016</v>
      </c>
    </row>
    <row r="2828" spans="1:16" ht="14.25" hidden="1" customHeight="1" outlineLevel="1">
      <c r="A2828" s="64" t="s">
        <v>132</v>
      </c>
      <c r="B2828" s="163" t="s">
        <v>1586</v>
      </c>
      <c r="C2828" s="174" t="s">
        <v>647</v>
      </c>
      <c r="D2828" s="68">
        <v>45742</v>
      </c>
      <c r="E2828" s="66">
        <f t="shared" ref="E2828:E3082" si="50">MONTH(D2828)</f>
        <v>3</v>
      </c>
      <c r="F2828" s="66">
        <f t="shared" ref="F2828:F3082" si="51">YEAR(D2828)</f>
        <v>2025</v>
      </c>
      <c r="G2828" s="67">
        <f t="shared" ref="G2828:G3082" si="52">(E2828&amp;"/"&amp;F2828)*1</f>
        <v>45717</v>
      </c>
      <c r="H2828" s="26" t="s">
        <v>165</v>
      </c>
      <c r="I2828" s="66" t="s">
        <v>139</v>
      </c>
      <c r="J2828" s="69"/>
      <c r="K2828" s="69"/>
      <c r="L2828" s="69" t="s">
        <v>664</v>
      </c>
      <c r="M2828" s="69" t="s">
        <v>604</v>
      </c>
      <c r="N2828" s="71">
        <v>0.02</v>
      </c>
      <c r="O2828" s="74">
        <v>0</v>
      </c>
      <c r="P2828" s="175">
        <f t="shared" si="49"/>
        <v>46714.990000000013</v>
      </c>
    </row>
    <row r="2829" spans="1:16" ht="14.25" hidden="1" customHeight="1" outlineLevel="1">
      <c r="A2829" s="64" t="s">
        <v>132</v>
      </c>
      <c r="B2829" s="163" t="s">
        <v>1586</v>
      </c>
      <c r="C2829" s="174" t="s">
        <v>647</v>
      </c>
      <c r="D2829" s="68">
        <v>45742</v>
      </c>
      <c r="E2829" s="66">
        <f t="shared" si="50"/>
        <v>3</v>
      </c>
      <c r="F2829" s="66">
        <f t="shared" si="51"/>
        <v>2025</v>
      </c>
      <c r="G2829" s="67">
        <f t="shared" si="52"/>
        <v>45717</v>
      </c>
      <c r="H2829" s="26" t="s">
        <v>281</v>
      </c>
      <c r="I2829" s="66" t="s">
        <v>1604</v>
      </c>
      <c r="J2829" s="69"/>
      <c r="K2829" s="69"/>
      <c r="L2829" s="69" t="s">
        <v>666</v>
      </c>
      <c r="M2829" s="69" t="s">
        <v>28</v>
      </c>
      <c r="N2829" s="71">
        <v>0</v>
      </c>
      <c r="O2829" s="74">
        <v>43.91</v>
      </c>
      <c r="P2829" s="175">
        <f t="shared" si="49"/>
        <v>46671.080000000009</v>
      </c>
    </row>
    <row r="2830" spans="1:16" ht="14.25" hidden="1" customHeight="1" outlineLevel="1">
      <c r="A2830" s="64" t="s">
        <v>132</v>
      </c>
      <c r="B2830" s="163" t="s">
        <v>1586</v>
      </c>
      <c r="C2830" s="174" t="s">
        <v>647</v>
      </c>
      <c r="D2830" s="68">
        <v>45747</v>
      </c>
      <c r="E2830" s="66">
        <f t="shared" si="50"/>
        <v>3</v>
      </c>
      <c r="F2830" s="66">
        <f t="shared" si="51"/>
        <v>2025</v>
      </c>
      <c r="G2830" s="67">
        <f t="shared" si="52"/>
        <v>45717</v>
      </c>
      <c r="H2830" s="26" t="s">
        <v>63</v>
      </c>
      <c r="I2830" s="66" t="s">
        <v>1404</v>
      </c>
      <c r="J2830" s="69"/>
      <c r="K2830" s="69"/>
      <c r="L2830" s="69" t="s">
        <v>666</v>
      </c>
      <c r="M2830" s="69" t="s">
        <v>28</v>
      </c>
      <c r="N2830" s="71">
        <v>0</v>
      </c>
      <c r="O2830" s="74">
        <v>561.15</v>
      </c>
      <c r="P2830" s="175">
        <f t="shared" si="49"/>
        <v>46109.930000000008</v>
      </c>
    </row>
    <row r="2831" spans="1:16" ht="14.25" hidden="1" customHeight="1" outlineLevel="1">
      <c r="A2831" s="64" t="s">
        <v>132</v>
      </c>
      <c r="B2831" s="163" t="s">
        <v>1586</v>
      </c>
      <c r="C2831" s="174" t="s">
        <v>647</v>
      </c>
      <c r="D2831" s="68">
        <v>45742</v>
      </c>
      <c r="E2831" s="66">
        <f t="shared" si="50"/>
        <v>3</v>
      </c>
      <c r="F2831" s="66">
        <f t="shared" si="51"/>
        <v>2025</v>
      </c>
      <c r="G2831" s="67">
        <f t="shared" si="52"/>
        <v>45717</v>
      </c>
      <c r="H2831" s="26" t="s">
        <v>147</v>
      </c>
      <c r="I2831" s="66" t="s">
        <v>330</v>
      </c>
      <c r="J2831" s="69"/>
      <c r="K2831" s="69"/>
      <c r="L2831" s="69" t="s">
        <v>666</v>
      </c>
      <c r="M2831" s="69" t="s">
        <v>28</v>
      </c>
      <c r="N2831" s="71">
        <v>0</v>
      </c>
      <c r="O2831" s="74">
        <v>96.19</v>
      </c>
      <c r="P2831" s="175">
        <f t="shared" si="49"/>
        <v>46013.740000000005</v>
      </c>
    </row>
    <row r="2832" spans="1:16" ht="14.25" hidden="1" customHeight="1" outlineLevel="1">
      <c r="A2832" s="64" t="s">
        <v>132</v>
      </c>
      <c r="B2832" s="163" t="s">
        <v>1586</v>
      </c>
      <c r="C2832" s="174" t="s">
        <v>647</v>
      </c>
      <c r="D2832" s="68">
        <v>45744</v>
      </c>
      <c r="E2832" s="66">
        <f t="shared" si="50"/>
        <v>3</v>
      </c>
      <c r="F2832" s="66">
        <f t="shared" si="51"/>
        <v>2025</v>
      </c>
      <c r="G2832" s="67">
        <f t="shared" si="52"/>
        <v>45717</v>
      </c>
      <c r="H2832" s="26" t="s">
        <v>165</v>
      </c>
      <c r="I2832" s="66" t="s">
        <v>139</v>
      </c>
      <c r="J2832" s="69"/>
      <c r="K2832" s="69"/>
      <c r="L2832" s="69" t="s">
        <v>664</v>
      </c>
      <c r="M2832" s="69" t="s">
        <v>604</v>
      </c>
      <c r="N2832" s="71">
        <v>3.39</v>
      </c>
      <c r="O2832" s="74">
        <v>0</v>
      </c>
      <c r="P2832" s="175">
        <f t="shared" si="49"/>
        <v>46017.130000000005</v>
      </c>
    </row>
    <row r="2833" spans="1:16" ht="14.25" hidden="1" customHeight="1" outlineLevel="1">
      <c r="A2833" s="64" t="s">
        <v>132</v>
      </c>
      <c r="B2833" s="163" t="s">
        <v>1586</v>
      </c>
      <c r="C2833" s="174" t="s">
        <v>647</v>
      </c>
      <c r="D2833" s="68">
        <v>45744</v>
      </c>
      <c r="E2833" s="66">
        <f t="shared" si="50"/>
        <v>3</v>
      </c>
      <c r="F2833" s="66">
        <f t="shared" si="51"/>
        <v>2025</v>
      </c>
      <c r="G2833" s="67">
        <f t="shared" si="52"/>
        <v>45717</v>
      </c>
      <c r="H2833" s="26" t="s">
        <v>63</v>
      </c>
      <c r="I2833" s="66" t="s">
        <v>1605</v>
      </c>
      <c r="J2833" s="69"/>
      <c r="K2833" s="69"/>
      <c r="L2833" s="69" t="s">
        <v>666</v>
      </c>
      <c r="M2833" s="69" t="s">
        <v>28</v>
      </c>
      <c r="N2833" s="71">
        <v>0</v>
      </c>
      <c r="O2833" s="74">
        <v>760.61</v>
      </c>
      <c r="P2833" s="175">
        <f t="shared" si="49"/>
        <v>45256.520000000004</v>
      </c>
    </row>
    <row r="2834" spans="1:16" ht="14.25" hidden="1" customHeight="1" outlineLevel="1">
      <c r="A2834" s="64" t="s">
        <v>132</v>
      </c>
      <c r="B2834" s="163" t="s">
        <v>1586</v>
      </c>
      <c r="C2834" s="174" t="s">
        <v>647</v>
      </c>
      <c r="D2834" s="68">
        <v>45744</v>
      </c>
      <c r="E2834" s="66">
        <f t="shared" si="50"/>
        <v>3</v>
      </c>
      <c r="F2834" s="66">
        <f t="shared" si="51"/>
        <v>2025</v>
      </c>
      <c r="G2834" s="67">
        <f t="shared" si="52"/>
        <v>45717</v>
      </c>
      <c r="H2834" s="26" t="s">
        <v>43</v>
      </c>
      <c r="I2834" s="66" t="s">
        <v>282</v>
      </c>
      <c r="J2834" s="69"/>
      <c r="K2834" s="69"/>
      <c r="L2834" s="69" t="s">
        <v>666</v>
      </c>
      <c r="M2834" s="69" t="s">
        <v>28</v>
      </c>
      <c r="N2834" s="71">
        <v>0</v>
      </c>
      <c r="O2834" s="74">
        <v>4986.28</v>
      </c>
      <c r="P2834" s="175">
        <f t="shared" si="49"/>
        <v>40270.240000000005</v>
      </c>
    </row>
    <row r="2835" spans="1:16" ht="14.25" hidden="1" customHeight="1" outlineLevel="1">
      <c r="A2835" s="64" t="s">
        <v>132</v>
      </c>
      <c r="B2835" s="163" t="s">
        <v>1586</v>
      </c>
      <c r="C2835" s="174" t="s">
        <v>647</v>
      </c>
      <c r="D2835" s="68">
        <v>45744</v>
      </c>
      <c r="E2835" s="66">
        <f t="shared" si="50"/>
        <v>3</v>
      </c>
      <c r="F2835" s="66">
        <f t="shared" si="51"/>
        <v>2025</v>
      </c>
      <c r="G2835" s="67">
        <f t="shared" si="52"/>
        <v>45717</v>
      </c>
      <c r="H2835" s="26" t="s">
        <v>43</v>
      </c>
      <c r="I2835" s="66" t="s">
        <v>285</v>
      </c>
      <c r="J2835" s="69"/>
      <c r="K2835" s="69"/>
      <c r="L2835" s="69" t="s">
        <v>666</v>
      </c>
      <c r="M2835" s="69" t="s">
        <v>28</v>
      </c>
      <c r="N2835" s="71">
        <v>0</v>
      </c>
      <c r="O2835" s="74">
        <v>3920.64</v>
      </c>
      <c r="P2835" s="175">
        <f t="shared" si="49"/>
        <v>36349.600000000006</v>
      </c>
    </row>
    <row r="2836" spans="1:16" ht="14.25" hidden="1" customHeight="1" outlineLevel="1">
      <c r="A2836" s="64" t="s">
        <v>132</v>
      </c>
      <c r="B2836" s="163" t="s">
        <v>1586</v>
      </c>
      <c r="C2836" s="174" t="s">
        <v>647</v>
      </c>
      <c r="D2836" s="68">
        <v>45744</v>
      </c>
      <c r="E2836" s="66">
        <f t="shared" si="50"/>
        <v>3</v>
      </c>
      <c r="F2836" s="66">
        <f t="shared" si="51"/>
        <v>2025</v>
      </c>
      <c r="G2836" s="67">
        <f t="shared" si="52"/>
        <v>45717</v>
      </c>
      <c r="H2836" s="26" t="s">
        <v>43</v>
      </c>
      <c r="I2836" s="66" t="s">
        <v>301</v>
      </c>
      <c r="J2836" s="69"/>
      <c r="K2836" s="69"/>
      <c r="L2836" s="69" t="s">
        <v>666</v>
      </c>
      <c r="M2836" s="69" t="s">
        <v>28</v>
      </c>
      <c r="N2836" s="71">
        <v>0</v>
      </c>
      <c r="O2836" s="74">
        <v>2095.58</v>
      </c>
      <c r="P2836" s="175">
        <f t="shared" si="49"/>
        <v>34254.020000000004</v>
      </c>
    </row>
    <row r="2837" spans="1:16" ht="14.25" hidden="1" customHeight="1" outlineLevel="1">
      <c r="A2837" s="64" t="s">
        <v>132</v>
      </c>
      <c r="B2837" s="163" t="s">
        <v>1586</v>
      </c>
      <c r="C2837" s="174" t="s">
        <v>647</v>
      </c>
      <c r="D2837" s="68">
        <v>45744</v>
      </c>
      <c r="E2837" s="66">
        <f t="shared" si="50"/>
        <v>3</v>
      </c>
      <c r="F2837" s="66">
        <f t="shared" si="51"/>
        <v>2025</v>
      </c>
      <c r="G2837" s="67">
        <f t="shared" si="52"/>
        <v>45717</v>
      </c>
      <c r="H2837" s="26" t="s">
        <v>43</v>
      </c>
      <c r="I2837" s="66" t="s">
        <v>302</v>
      </c>
      <c r="J2837" s="69"/>
      <c r="K2837" s="69"/>
      <c r="L2837" s="69" t="s">
        <v>666</v>
      </c>
      <c r="M2837" s="69" t="s">
        <v>28</v>
      </c>
      <c r="N2837" s="71">
        <v>0</v>
      </c>
      <c r="O2837" s="74">
        <v>1594.7</v>
      </c>
      <c r="P2837" s="175">
        <f t="shared" si="49"/>
        <v>32659.320000000003</v>
      </c>
    </row>
    <row r="2838" spans="1:16" ht="14.25" hidden="1" customHeight="1" outlineLevel="1">
      <c r="A2838" s="64" t="s">
        <v>132</v>
      </c>
      <c r="B2838" s="163" t="s">
        <v>1586</v>
      </c>
      <c r="C2838" s="174" t="s">
        <v>647</v>
      </c>
      <c r="D2838" s="68">
        <v>45744</v>
      </c>
      <c r="E2838" s="66">
        <f t="shared" si="50"/>
        <v>3</v>
      </c>
      <c r="F2838" s="66">
        <f t="shared" si="51"/>
        <v>2025</v>
      </c>
      <c r="G2838" s="67">
        <f t="shared" si="52"/>
        <v>45717</v>
      </c>
      <c r="H2838" s="26" t="s">
        <v>43</v>
      </c>
      <c r="I2838" s="66" t="s">
        <v>303</v>
      </c>
      <c r="J2838" s="69"/>
      <c r="K2838" s="69"/>
      <c r="L2838" s="69" t="s">
        <v>666</v>
      </c>
      <c r="M2838" s="69" t="s">
        <v>28</v>
      </c>
      <c r="N2838" s="71">
        <v>0</v>
      </c>
      <c r="O2838" s="74">
        <v>1747.23</v>
      </c>
      <c r="P2838" s="175">
        <f t="shared" si="49"/>
        <v>30912.090000000004</v>
      </c>
    </row>
    <row r="2839" spans="1:16" ht="14.25" hidden="1" customHeight="1" outlineLevel="1">
      <c r="A2839" s="64" t="s">
        <v>132</v>
      </c>
      <c r="B2839" s="163" t="s">
        <v>1586</v>
      </c>
      <c r="C2839" s="174" t="s">
        <v>647</v>
      </c>
      <c r="D2839" s="68">
        <v>45744</v>
      </c>
      <c r="E2839" s="66">
        <f t="shared" si="50"/>
        <v>3</v>
      </c>
      <c r="F2839" s="66">
        <f t="shared" si="51"/>
        <v>2025</v>
      </c>
      <c r="G2839" s="67">
        <f t="shared" si="52"/>
        <v>45717</v>
      </c>
      <c r="H2839" s="26" t="s">
        <v>43</v>
      </c>
      <c r="I2839" s="66" t="s">
        <v>264</v>
      </c>
      <c r="J2839" s="69"/>
      <c r="K2839" s="69"/>
      <c r="L2839" s="69" t="s">
        <v>666</v>
      </c>
      <c r="M2839" s="69" t="s">
        <v>28</v>
      </c>
      <c r="N2839" s="71">
        <v>0</v>
      </c>
      <c r="O2839" s="74">
        <v>1623.73</v>
      </c>
      <c r="P2839" s="175">
        <f t="shared" si="49"/>
        <v>29288.360000000004</v>
      </c>
    </row>
    <row r="2840" spans="1:16" ht="14.25" hidden="1" customHeight="1" outlineLevel="1">
      <c r="A2840" s="64" t="s">
        <v>132</v>
      </c>
      <c r="B2840" s="163" t="s">
        <v>1586</v>
      </c>
      <c r="C2840" s="174" t="s">
        <v>647</v>
      </c>
      <c r="D2840" s="68">
        <v>45744</v>
      </c>
      <c r="E2840" s="66">
        <f t="shared" si="50"/>
        <v>3</v>
      </c>
      <c r="F2840" s="66">
        <f t="shared" si="51"/>
        <v>2025</v>
      </c>
      <c r="G2840" s="67">
        <f t="shared" si="52"/>
        <v>45717</v>
      </c>
      <c r="H2840" s="26" t="s">
        <v>43</v>
      </c>
      <c r="I2840" s="66" t="s">
        <v>304</v>
      </c>
      <c r="J2840" s="69"/>
      <c r="K2840" s="69"/>
      <c r="L2840" s="69" t="s">
        <v>666</v>
      </c>
      <c r="M2840" s="69" t="s">
        <v>28</v>
      </c>
      <c r="N2840" s="71">
        <v>0</v>
      </c>
      <c r="O2840" s="74">
        <v>1719.4</v>
      </c>
      <c r="P2840" s="175">
        <f t="shared" si="49"/>
        <v>27568.960000000003</v>
      </c>
    </row>
    <row r="2841" spans="1:16" ht="14.25" hidden="1" customHeight="1" outlineLevel="1">
      <c r="A2841" s="64" t="s">
        <v>132</v>
      </c>
      <c r="B2841" s="163" t="s">
        <v>1586</v>
      </c>
      <c r="C2841" s="174" t="s">
        <v>647</v>
      </c>
      <c r="D2841" s="68">
        <v>45744</v>
      </c>
      <c r="E2841" s="66">
        <f t="shared" si="50"/>
        <v>3</v>
      </c>
      <c r="F2841" s="66">
        <f t="shared" si="51"/>
        <v>2025</v>
      </c>
      <c r="G2841" s="67">
        <f t="shared" si="52"/>
        <v>45717</v>
      </c>
      <c r="H2841" s="26" t="s">
        <v>43</v>
      </c>
      <c r="I2841" s="66" t="s">
        <v>305</v>
      </c>
      <c r="J2841" s="69"/>
      <c r="K2841" s="69"/>
      <c r="L2841" s="69" t="s">
        <v>666</v>
      </c>
      <c r="M2841" s="69" t="s">
        <v>28</v>
      </c>
      <c r="N2841" s="71">
        <v>0</v>
      </c>
      <c r="O2841" s="74">
        <v>3642.81</v>
      </c>
      <c r="P2841" s="175">
        <f t="shared" si="49"/>
        <v>23926.15</v>
      </c>
    </row>
    <row r="2842" spans="1:16" ht="14.25" hidden="1" customHeight="1" outlineLevel="1">
      <c r="A2842" s="64" t="s">
        <v>132</v>
      </c>
      <c r="B2842" s="163" t="s">
        <v>1586</v>
      </c>
      <c r="C2842" s="174" t="s">
        <v>647</v>
      </c>
      <c r="D2842" s="68">
        <v>45744</v>
      </c>
      <c r="E2842" s="66">
        <f t="shared" si="50"/>
        <v>3</v>
      </c>
      <c r="F2842" s="66">
        <f t="shared" si="51"/>
        <v>2025</v>
      </c>
      <c r="G2842" s="67">
        <f t="shared" si="52"/>
        <v>45717</v>
      </c>
      <c r="H2842" s="26" t="s">
        <v>43</v>
      </c>
      <c r="I2842" s="66" t="s">
        <v>458</v>
      </c>
      <c r="J2842" s="69"/>
      <c r="K2842" s="69"/>
      <c r="L2842" s="69" t="s">
        <v>666</v>
      </c>
      <c r="M2842" s="69" t="s">
        <v>28</v>
      </c>
      <c r="N2842" s="71">
        <v>0</v>
      </c>
      <c r="O2842" s="74">
        <v>399.2</v>
      </c>
      <c r="P2842" s="175">
        <f t="shared" si="49"/>
        <v>23526.95</v>
      </c>
    </row>
    <row r="2843" spans="1:16" ht="14.25" hidden="1" customHeight="1" outlineLevel="1">
      <c r="A2843" s="64" t="s">
        <v>132</v>
      </c>
      <c r="B2843" s="163" t="s">
        <v>1586</v>
      </c>
      <c r="C2843" s="174" t="s">
        <v>647</v>
      </c>
      <c r="D2843" s="68">
        <v>45744</v>
      </c>
      <c r="E2843" s="66">
        <f t="shared" si="50"/>
        <v>3</v>
      </c>
      <c r="F2843" s="66">
        <f t="shared" si="51"/>
        <v>2025</v>
      </c>
      <c r="G2843" s="67">
        <f t="shared" si="52"/>
        <v>45717</v>
      </c>
      <c r="H2843" s="26" t="s">
        <v>43</v>
      </c>
      <c r="I2843" s="66" t="s">
        <v>1606</v>
      </c>
      <c r="J2843" s="69"/>
      <c r="K2843" s="69"/>
      <c r="L2843" s="69" t="s">
        <v>666</v>
      </c>
      <c r="M2843" s="69" t="s">
        <v>28</v>
      </c>
      <c r="N2843" s="71">
        <v>0</v>
      </c>
      <c r="O2843" s="74">
        <v>790</v>
      </c>
      <c r="P2843" s="175">
        <f t="shared" si="49"/>
        <v>22736.95</v>
      </c>
    </row>
    <row r="2844" spans="1:16" ht="14.25" hidden="1" customHeight="1" outlineLevel="1">
      <c r="A2844" s="64" t="s">
        <v>132</v>
      </c>
      <c r="B2844" s="163" t="s">
        <v>1586</v>
      </c>
      <c r="C2844" s="174" t="s">
        <v>647</v>
      </c>
      <c r="D2844" s="68">
        <v>45747</v>
      </c>
      <c r="E2844" s="66">
        <f t="shared" si="50"/>
        <v>3</v>
      </c>
      <c r="F2844" s="66">
        <f t="shared" si="51"/>
        <v>2025</v>
      </c>
      <c r="G2844" s="67">
        <f t="shared" si="52"/>
        <v>45717</v>
      </c>
      <c r="H2844" s="26" t="s">
        <v>165</v>
      </c>
      <c r="I2844" s="66" t="s">
        <v>139</v>
      </c>
      <c r="J2844" s="69"/>
      <c r="K2844" s="69"/>
      <c r="L2844" s="69" t="s">
        <v>664</v>
      </c>
      <c r="M2844" s="69" t="s">
        <v>604</v>
      </c>
      <c r="N2844" s="71">
        <v>1.08</v>
      </c>
      <c r="O2844" s="74">
        <v>0</v>
      </c>
      <c r="P2844" s="175">
        <f t="shared" si="49"/>
        <v>22738.030000000002</v>
      </c>
    </row>
    <row r="2845" spans="1:16" ht="14.25" hidden="1" customHeight="1" outlineLevel="1">
      <c r="A2845" s="64" t="s">
        <v>132</v>
      </c>
      <c r="B2845" s="163" t="s">
        <v>1586</v>
      </c>
      <c r="C2845" s="174" t="s">
        <v>647</v>
      </c>
      <c r="D2845" s="68">
        <v>45747</v>
      </c>
      <c r="E2845" s="66">
        <f t="shared" si="50"/>
        <v>3</v>
      </c>
      <c r="F2845" s="66">
        <f t="shared" si="51"/>
        <v>2025</v>
      </c>
      <c r="G2845" s="67">
        <f t="shared" si="52"/>
        <v>45717</v>
      </c>
      <c r="H2845" s="26" t="s">
        <v>475</v>
      </c>
      <c r="I2845" s="66" t="s">
        <v>152</v>
      </c>
      <c r="J2845" s="69"/>
      <c r="K2845" s="69"/>
      <c r="L2845" s="69" t="s">
        <v>666</v>
      </c>
      <c r="M2845" s="69" t="s">
        <v>28</v>
      </c>
      <c r="N2845" s="71">
        <v>0</v>
      </c>
      <c r="O2845" s="74">
        <v>348.67</v>
      </c>
      <c r="P2845" s="175">
        <f t="shared" si="49"/>
        <v>22389.360000000004</v>
      </c>
    </row>
    <row r="2846" spans="1:16" ht="14.25" hidden="1" customHeight="1" outlineLevel="1">
      <c r="A2846" s="64" t="s">
        <v>132</v>
      </c>
      <c r="B2846" s="163" t="s">
        <v>1586</v>
      </c>
      <c r="C2846" s="174" t="s">
        <v>647</v>
      </c>
      <c r="D2846" s="68">
        <v>45747</v>
      </c>
      <c r="E2846" s="66">
        <f t="shared" si="50"/>
        <v>3</v>
      </c>
      <c r="F2846" s="66">
        <f t="shared" si="51"/>
        <v>2025</v>
      </c>
      <c r="G2846" s="67">
        <f t="shared" si="52"/>
        <v>45717</v>
      </c>
      <c r="H2846" s="26" t="s">
        <v>475</v>
      </c>
      <c r="I2846" s="66" t="s">
        <v>152</v>
      </c>
      <c r="J2846" s="69"/>
      <c r="K2846" s="69"/>
      <c r="L2846" s="69" t="s">
        <v>666</v>
      </c>
      <c r="M2846" s="69" t="s">
        <v>28</v>
      </c>
      <c r="N2846" s="71">
        <v>0</v>
      </c>
      <c r="O2846" s="74">
        <v>155.01</v>
      </c>
      <c r="P2846" s="175">
        <f t="shared" si="49"/>
        <v>22234.350000000006</v>
      </c>
    </row>
    <row r="2847" spans="1:16" ht="14.25" hidden="1" customHeight="1" outlineLevel="1">
      <c r="A2847" s="64" t="s">
        <v>132</v>
      </c>
      <c r="B2847" s="163" t="s">
        <v>1586</v>
      </c>
      <c r="C2847" s="174" t="s">
        <v>647</v>
      </c>
      <c r="D2847" s="68">
        <v>45747</v>
      </c>
      <c r="E2847" s="66">
        <f t="shared" si="50"/>
        <v>3</v>
      </c>
      <c r="F2847" s="66">
        <f t="shared" si="51"/>
        <v>2025</v>
      </c>
      <c r="G2847" s="67">
        <f t="shared" si="52"/>
        <v>45717</v>
      </c>
      <c r="H2847" s="26" t="s">
        <v>475</v>
      </c>
      <c r="I2847" s="66" t="s">
        <v>152</v>
      </c>
      <c r="J2847" s="69"/>
      <c r="K2847" s="69"/>
      <c r="L2847" s="69" t="s">
        <v>666</v>
      </c>
      <c r="M2847" s="69" t="s">
        <v>28</v>
      </c>
      <c r="N2847" s="71">
        <v>0</v>
      </c>
      <c r="O2847" s="74">
        <v>103</v>
      </c>
      <c r="P2847" s="175">
        <f t="shared" si="49"/>
        <v>22131.350000000006</v>
      </c>
    </row>
    <row r="2848" spans="1:16" ht="14.25" hidden="1" customHeight="1" outlineLevel="1">
      <c r="A2848" s="64" t="s">
        <v>132</v>
      </c>
      <c r="B2848" s="163" t="s">
        <v>1586</v>
      </c>
      <c r="C2848" s="174" t="s">
        <v>647</v>
      </c>
      <c r="D2848" s="68">
        <v>45747</v>
      </c>
      <c r="E2848" s="66">
        <f t="shared" si="50"/>
        <v>3</v>
      </c>
      <c r="F2848" s="66">
        <f t="shared" si="51"/>
        <v>2025</v>
      </c>
      <c r="G2848" s="67">
        <f t="shared" si="52"/>
        <v>45717</v>
      </c>
      <c r="H2848" s="26" t="s">
        <v>475</v>
      </c>
      <c r="I2848" s="66" t="s">
        <v>152</v>
      </c>
      <c r="J2848" s="69"/>
      <c r="K2848" s="69"/>
      <c r="L2848" s="69" t="s">
        <v>666</v>
      </c>
      <c r="M2848" s="69" t="s">
        <v>28</v>
      </c>
      <c r="N2848" s="71">
        <v>0</v>
      </c>
      <c r="O2848" s="74">
        <v>99.99</v>
      </c>
      <c r="P2848" s="175">
        <f t="shared" si="49"/>
        <v>22031.360000000004</v>
      </c>
    </row>
    <row r="2849" spans="1:16" ht="14.25" hidden="1" customHeight="1" outlineLevel="1">
      <c r="A2849" s="64" t="s">
        <v>132</v>
      </c>
      <c r="B2849" s="163" t="s">
        <v>1586</v>
      </c>
      <c r="C2849" s="174" t="s">
        <v>647</v>
      </c>
      <c r="D2849" s="68">
        <v>45747</v>
      </c>
      <c r="E2849" s="66">
        <f t="shared" si="50"/>
        <v>3</v>
      </c>
      <c r="F2849" s="66">
        <f t="shared" si="51"/>
        <v>2025</v>
      </c>
      <c r="G2849" s="67">
        <f t="shared" si="52"/>
        <v>45717</v>
      </c>
      <c r="H2849" s="26" t="s">
        <v>475</v>
      </c>
      <c r="I2849" s="66" t="s">
        <v>152</v>
      </c>
      <c r="J2849" s="69"/>
      <c r="K2849" s="69"/>
      <c r="L2849" s="69" t="s">
        <v>666</v>
      </c>
      <c r="M2849" s="69" t="s">
        <v>28</v>
      </c>
      <c r="N2849" s="71">
        <v>0</v>
      </c>
      <c r="O2849" s="74">
        <v>81.56</v>
      </c>
      <c r="P2849" s="175">
        <f t="shared" si="49"/>
        <v>21949.800000000003</v>
      </c>
    </row>
    <row r="2850" spans="1:16" ht="14.25" hidden="1" customHeight="1" outlineLevel="1">
      <c r="A2850" s="64" t="s">
        <v>132</v>
      </c>
      <c r="B2850" s="163" t="s">
        <v>1586</v>
      </c>
      <c r="C2850" s="174" t="s">
        <v>647</v>
      </c>
      <c r="D2850" s="68">
        <v>45747</v>
      </c>
      <c r="E2850" s="66">
        <f t="shared" si="50"/>
        <v>3</v>
      </c>
      <c r="F2850" s="66">
        <f t="shared" si="51"/>
        <v>2025</v>
      </c>
      <c r="G2850" s="67">
        <f t="shared" si="52"/>
        <v>45717</v>
      </c>
      <c r="H2850" s="26" t="s">
        <v>475</v>
      </c>
      <c r="I2850" s="66" t="s">
        <v>152</v>
      </c>
      <c r="J2850" s="69"/>
      <c r="K2850" s="69"/>
      <c r="L2850" s="69" t="s">
        <v>666</v>
      </c>
      <c r="M2850" s="69" t="s">
        <v>28</v>
      </c>
      <c r="N2850" s="71">
        <v>0</v>
      </c>
      <c r="O2850" s="74">
        <v>74.78</v>
      </c>
      <c r="P2850" s="175">
        <f t="shared" si="49"/>
        <v>21875.020000000004</v>
      </c>
    </row>
    <row r="2851" spans="1:16" ht="14.25" hidden="1" customHeight="1" outlineLevel="1">
      <c r="A2851" s="64" t="s">
        <v>132</v>
      </c>
      <c r="B2851" s="163" t="s">
        <v>1586</v>
      </c>
      <c r="C2851" s="174" t="s">
        <v>647</v>
      </c>
      <c r="D2851" s="68">
        <v>45747</v>
      </c>
      <c r="E2851" s="66">
        <f t="shared" si="50"/>
        <v>3</v>
      </c>
      <c r="F2851" s="66">
        <f t="shared" si="51"/>
        <v>2025</v>
      </c>
      <c r="G2851" s="67">
        <f t="shared" si="52"/>
        <v>45717</v>
      </c>
      <c r="H2851" s="26" t="s">
        <v>475</v>
      </c>
      <c r="I2851" s="66" t="s">
        <v>152</v>
      </c>
      <c r="J2851" s="69"/>
      <c r="K2851" s="69"/>
      <c r="L2851" s="69" t="s">
        <v>666</v>
      </c>
      <c r="M2851" s="69" t="s">
        <v>28</v>
      </c>
      <c r="N2851" s="71">
        <v>0</v>
      </c>
      <c r="O2851" s="74">
        <v>65.66</v>
      </c>
      <c r="P2851" s="175">
        <f t="shared" si="49"/>
        <v>21809.360000000004</v>
      </c>
    </row>
    <row r="2852" spans="1:16" ht="14.25" hidden="1" customHeight="1" outlineLevel="1">
      <c r="A2852" s="64" t="s">
        <v>132</v>
      </c>
      <c r="B2852" s="163" t="s">
        <v>1586</v>
      </c>
      <c r="C2852" s="174" t="s">
        <v>647</v>
      </c>
      <c r="D2852" s="68">
        <v>45747</v>
      </c>
      <c r="E2852" s="66">
        <f t="shared" si="50"/>
        <v>3</v>
      </c>
      <c r="F2852" s="66">
        <f t="shared" si="51"/>
        <v>2025</v>
      </c>
      <c r="G2852" s="67">
        <f t="shared" si="52"/>
        <v>45717</v>
      </c>
      <c r="H2852" s="26" t="s">
        <v>475</v>
      </c>
      <c r="I2852" s="66" t="s">
        <v>152</v>
      </c>
      <c r="J2852" s="69"/>
      <c r="K2852" s="69"/>
      <c r="L2852" s="69" t="s">
        <v>666</v>
      </c>
      <c r="M2852" s="69" t="s">
        <v>28</v>
      </c>
      <c r="N2852" s="71">
        <v>0</v>
      </c>
      <c r="O2852" s="74">
        <v>39.979999999999997</v>
      </c>
      <c r="P2852" s="175">
        <f t="shared" si="49"/>
        <v>21769.380000000005</v>
      </c>
    </row>
    <row r="2853" spans="1:16" ht="14.25" hidden="1" customHeight="1" outlineLevel="1">
      <c r="A2853" s="64" t="s">
        <v>132</v>
      </c>
      <c r="B2853" s="163" t="s">
        <v>1586</v>
      </c>
      <c r="C2853" s="174" t="s">
        <v>647</v>
      </c>
      <c r="D2853" s="68">
        <v>45747</v>
      </c>
      <c r="E2853" s="66">
        <f t="shared" si="50"/>
        <v>3</v>
      </c>
      <c r="F2853" s="66">
        <f t="shared" si="51"/>
        <v>2025</v>
      </c>
      <c r="G2853" s="67">
        <f t="shared" si="52"/>
        <v>45717</v>
      </c>
      <c r="H2853" s="26" t="s">
        <v>63</v>
      </c>
      <c r="I2853" s="66" t="s">
        <v>1607</v>
      </c>
      <c r="J2853" s="69"/>
      <c r="K2853" s="69"/>
      <c r="L2853" s="69" t="s">
        <v>666</v>
      </c>
      <c r="M2853" s="69" t="s">
        <v>28</v>
      </c>
      <c r="N2853" s="71">
        <v>0</v>
      </c>
      <c r="O2853" s="74">
        <v>3165.48</v>
      </c>
      <c r="P2853" s="175">
        <f t="shared" si="49"/>
        <v>18603.900000000005</v>
      </c>
    </row>
    <row r="2854" spans="1:16" ht="14.25" hidden="1" customHeight="1" outlineLevel="1">
      <c r="A2854" s="64" t="s">
        <v>132</v>
      </c>
      <c r="B2854" s="163" t="s">
        <v>1586</v>
      </c>
      <c r="C2854" s="174" t="s">
        <v>647</v>
      </c>
      <c r="D2854" s="68">
        <v>45742</v>
      </c>
      <c r="E2854" s="66">
        <f t="shared" si="50"/>
        <v>3</v>
      </c>
      <c r="F2854" s="66">
        <f t="shared" si="51"/>
        <v>2025</v>
      </c>
      <c r="G2854" s="67">
        <f t="shared" si="52"/>
        <v>45717</v>
      </c>
      <c r="H2854" s="26" t="s">
        <v>147</v>
      </c>
      <c r="I2854" s="66" t="s">
        <v>1608</v>
      </c>
      <c r="J2854" s="69"/>
      <c r="K2854" s="69"/>
      <c r="L2854" s="69" t="s">
        <v>666</v>
      </c>
      <c r="M2854" s="69" t="s">
        <v>28</v>
      </c>
      <c r="N2854" s="71">
        <v>0</v>
      </c>
      <c r="O2854" s="74">
        <v>26.18</v>
      </c>
      <c r="P2854" s="175">
        <f t="shared" si="49"/>
        <v>18577.720000000005</v>
      </c>
    </row>
    <row r="2855" spans="1:16" ht="14.25" hidden="1" customHeight="1" outlineLevel="1">
      <c r="A2855" s="64" t="s">
        <v>132</v>
      </c>
      <c r="B2855" s="163" t="s">
        <v>1586</v>
      </c>
      <c r="C2855" s="174" t="s">
        <v>647</v>
      </c>
      <c r="D2855" s="68">
        <v>45748</v>
      </c>
      <c r="E2855" s="66">
        <f t="shared" si="50"/>
        <v>4</v>
      </c>
      <c r="F2855" s="66">
        <f t="shared" si="51"/>
        <v>2025</v>
      </c>
      <c r="G2855" s="67">
        <f t="shared" si="52"/>
        <v>45748</v>
      </c>
      <c r="H2855" s="26" t="s">
        <v>102</v>
      </c>
      <c r="I2855" s="66" t="s">
        <v>129</v>
      </c>
      <c r="J2855" s="69"/>
      <c r="K2855" s="69"/>
      <c r="L2855" s="69" t="s">
        <v>666</v>
      </c>
      <c r="M2855" s="69" t="s">
        <v>28</v>
      </c>
      <c r="N2855" s="71">
        <v>0</v>
      </c>
      <c r="O2855" s="74">
        <v>9</v>
      </c>
      <c r="P2855" s="175">
        <f t="shared" si="49"/>
        <v>18568.720000000005</v>
      </c>
    </row>
    <row r="2856" spans="1:16" ht="14.25" hidden="1" customHeight="1" outlineLevel="1">
      <c r="A2856" s="64" t="s">
        <v>132</v>
      </c>
      <c r="B2856" s="163" t="s">
        <v>1586</v>
      </c>
      <c r="C2856" s="174" t="s">
        <v>647</v>
      </c>
      <c r="D2856" s="68">
        <v>45749</v>
      </c>
      <c r="E2856" s="66">
        <f t="shared" si="50"/>
        <v>4</v>
      </c>
      <c r="F2856" s="66">
        <f t="shared" si="51"/>
        <v>2025</v>
      </c>
      <c r="G2856" s="67">
        <f t="shared" si="52"/>
        <v>45748</v>
      </c>
      <c r="H2856" s="26" t="s">
        <v>165</v>
      </c>
      <c r="I2856" s="66" t="s">
        <v>139</v>
      </c>
      <c r="J2856" s="69"/>
      <c r="K2856" s="69"/>
      <c r="L2856" s="69" t="s">
        <v>664</v>
      </c>
      <c r="M2856" s="69" t="s">
        <v>604</v>
      </c>
      <c r="N2856" s="71">
        <v>2.8</v>
      </c>
      <c r="O2856" s="74">
        <v>0</v>
      </c>
      <c r="P2856" s="175">
        <f t="shared" si="49"/>
        <v>18571.520000000004</v>
      </c>
    </row>
    <row r="2857" spans="1:16" ht="14.25" hidden="1" customHeight="1" outlineLevel="1">
      <c r="A2857" s="64" t="s">
        <v>132</v>
      </c>
      <c r="B2857" s="163" t="s">
        <v>1586</v>
      </c>
      <c r="C2857" s="174" t="s">
        <v>647</v>
      </c>
      <c r="D2857" s="68">
        <v>45749</v>
      </c>
      <c r="E2857" s="66">
        <f t="shared" si="50"/>
        <v>4</v>
      </c>
      <c r="F2857" s="66">
        <f t="shared" si="51"/>
        <v>2025</v>
      </c>
      <c r="G2857" s="67">
        <f t="shared" si="52"/>
        <v>45748</v>
      </c>
      <c r="H2857" s="26" t="s">
        <v>102</v>
      </c>
      <c r="I2857" s="66" t="s">
        <v>129</v>
      </c>
      <c r="J2857" s="69"/>
      <c r="K2857" s="69"/>
      <c r="L2857" s="69" t="s">
        <v>666</v>
      </c>
      <c r="M2857" s="69" t="s">
        <v>28</v>
      </c>
      <c r="N2857" s="71">
        <v>0</v>
      </c>
      <c r="O2857" s="74">
        <v>7.85</v>
      </c>
      <c r="P2857" s="175">
        <f t="shared" si="49"/>
        <v>18563.670000000006</v>
      </c>
    </row>
    <row r="2858" spans="1:16" ht="14.25" hidden="1" customHeight="1" outlineLevel="1">
      <c r="A2858" s="64" t="s">
        <v>132</v>
      </c>
      <c r="B2858" s="163" t="s">
        <v>1586</v>
      </c>
      <c r="C2858" s="174" t="s">
        <v>647</v>
      </c>
      <c r="D2858" s="68">
        <v>45749</v>
      </c>
      <c r="E2858" s="66">
        <f t="shared" si="50"/>
        <v>4</v>
      </c>
      <c r="F2858" s="66">
        <f t="shared" si="51"/>
        <v>2025</v>
      </c>
      <c r="G2858" s="67">
        <f t="shared" si="52"/>
        <v>45748</v>
      </c>
      <c r="H2858" s="26" t="s">
        <v>161</v>
      </c>
      <c r="I2858" s="66" t="s">
        <v>458</v>
      </c>
      <c r="J2858" s="69"/>
      <c r="K2858" s="69"/>
      <c r="L2858" s="69" t="s">
        <v>664</v>
      </c>
      <c r="M2858" s="69" t="s">
        <v>28</v>
      </c>
      <c r="N2858" s="71">
        <v>0</v>
      </c>
      <c r="O2858" s="74">
        <v>5959.9</v>
      </c>
      <c r="P2858" s="175">
        <f t="shared" si="49"/>
        <v>12603.770000000006</v>
      </c>
    </row>
    <row r="2859" spans="1:16" ht="14.25" hidden="1" customHeight="1" outlineLevel="1">
      <c r="A2859" s="64" t="s">
        <v>132</v>
      </c>
      <c r="B2859" s="163" t="s">
        <v>1586</v>
      </c>
      <c r="C2859" s="174" t="s">
        <v>647</v>
      </c>
      <c r="D2859" s="68">
        <v>45749</v>
      </c>
      <c r="E2859" s="66">
        <f t="shared" si="50"/>
        <v>4</v>
      </c>
      <c r="F2859" s="66">
        <f t="shared" si="51"/>
        <v>2025</v>
      </c>
      <c r="G2859" s="67">
        <f t="shared" si="52"/>
        <v>45748</v>
      </c>
      <c r="H2859" s="26" t="s">
        <v>161</v>
      </c>
      <c r="I2859" s="66" t="s">
        <v>458</v>
      </c>
      <c r="J2859" s="69"/>
      <c r="K2859" s="69"/>
      <c r="L2859" s="69" t="s">
        <v>664</v>
      </c>
      <c r="M2859" s="69" t="s">
        <v>28</v>
      </c>
      <c r="N2859" s="71">
        <v>0</v>
      </c>
      <c r="O2859" s="74">
        <v>5959.9</v>
      </c>
      <c r="P2859" s="175">
        <f t="shared" si="49"/>
        <v>6643.8700000000063</v>
      </c>
    </row>
    <row r="2860" spans="1:16" ht="14.25" hidden="1" customHeight="1" outlineLevel="1">
      <c r="A2860" s="64" t="s">
        <v>132</v>
      </c>
      <c r="B2860" s="163" t="s">
        <v>1586</v>
      </c>
      <c r="C2860" s="174" t="s">
        <v>647</v>
      </c>
      <c r="D2860" s="68">
        <v>45751</v>
      </c>
      <c r="E2860" s="66">
        <f t="shared" si="50"/>
        <v>4</v>
      </c>
      <c r="F2860" s="66">
        <f t="shared" si="51"/>
        <v>2025</v>
      </c>
      <c r="G2860" s="67">
        <f t="shared" si="52"/>
        <v>45748</v>
      </c>
      <c r="H2860" s="26" t="s">
        <v>1587</v>
      </c>
      <c r="I2860" s="66" t="s">
        <v>146</v>
      </c>
      <c r="J2860" s="69"/>
      <c r="K2860" s="69"/>
      <c r="L2860" s="69" t="s">
        <v>666</v>
      </c>
      <c r="M2860" s="69" t="s">
        <v>604</v>
      </c>
      <c r="N2860" s="71">
        <v>61890.6</v>
      </c>
      <c r="O2860" s="74">
        <v>0</v>
      </c>
      <c r="P2860" s="175">
        <f t="shared" si="49"/>
        <v>68534.47</v>
      </c>
    </row>
    <row r="2861" spans="1:16" ht="14.25" hidden="1" customHeight="1" outlineLevel="1">
      <c r="A2861" s="64" t="s">
        <v>132</v>
      </c>
      <c r="B2861" s="163" t="s">
        <v>1586</v>
      </c>
      <c r="C2861" s="174" t="s">
        <v>647</v>
      </c>
      <c r="D2861" s="68">
        <v>45757</v>
      </c>
      <c r="E2861" s="66">
        <f t="shared" si="50"/>
        <v>4</v>
      </c>
      <c r="F2861" s="66">
        <f t="shared" si="51"/>
        <v>2025</v>
      </c>
      <c r="G2861" s="67">
        <f t="shared" si="52"/>
        <v>45748</v>
      </c>
      <c r="H2861" s="26" t="s">
        <v>165</v>
      </c>
      <c r="I2861" s="66" t="s">
        <v>139</v>
      </c>
      <c r="J2861" s="69"/>
      <c r="K2861" s="69"/>
      <c r="L2861" s="69" t="s">
        <v>664</v>
      </c>
      <c r="M2861" s="69" t="s">
        <v>604</v>
      </c>
      <c r="N2861" s="71">
        <v>0.15</v>
      </c>
      <c r="O2861" s="74">
        <v>0</v>
      </c>
      <c r="P2861" s="175">
        <f t="shared" si="49"/>
        <v>68534.62</v>
      </c>
    </row>
    <row r="2862" spans="1:16" ht="14.25" hidden="1" customHeight="1" outlineLevel="1">
      <c r="A2862" s="64" t="s">
        <v>132</v>
      </c>
      <c r="B2862" s="163" t="s">
        <v>1586</v>
      </c>
      <c r="C2862" s="174" t="s">
        <v>647</v>
      </c>
      <c r="D2862" s="68">
        <v>45757</v>
      </c>
      <c r="E2862" s="66">
        <f t="shared" si="50"/>
        <v>4</v>
      </c>
      <c r="F2862" s="66">
        <f t="shared" si="51"/>
        <v>2025</v>
      </c>
      <c r="G2862" s="67">
        <f t="shared" si="52"/>
        <v>45748</v>
      </c>
      <c r="H2862" s="26" t="s">
        <v>63</v>
      </c>
      <c r="I2862" s="66" t="s">
        <v>724</v>
      </c>
      <c r="J2862" s="69">
        <v>50707</v>
      </c>
      <c r="K2862" s="69"/>
      <c r="L2862" s="69" t="s">
        <v>666</v>
      </c>
      <c r="M2862" s="69" t="s">
        <v>28</v>
      </c>
      <c r="N2862" s="71">
        <v>0</v>
      </c>
      <c r="O2862" s="74">
        <v>336.96</v>
      </c>
      <c r="P2862" s="175">
        <f t="shared" si="49"/>
        <v>68197.659999999989</v>
      </c>
    </row>
    <row r="2863" spans="1:16" ht="14.25" hidden="1" customHeight="1" outlineLevel="1">
      <c r="A2863" s="64" t="s">
        <v>132</v>
      </c>
      <c r="B2863" s="163" t="s">
        <v>1586</v>
      </c>
      <c r="C2863" s="174" t="s">
        <v>647</v>
      </c>
      <c r="D2863" s="68">
        <v>45761</v>
      </c>
      <c r="E2863" s="66">
        <f t="shared" si="50"/>
        <v>4</v>
      </c>
      <c r="F2863" s="66">
        <f t="shared" si="51"/>
        <v>2025</v>
      </c>
      <c r="G2863" s="67">
        <f t="shared" si="52"/>
        <v>45748</v>
      </c>
      <c r="H2863" s="26" t="s">
        <v>165</v>
      </c>
      <c r="I2863" s="66" t="s">
        <v>139</v>
      </c>
      <c r="J2863" s="69"/>
      <c r="K2863" s="69"/>
      <c r="L2863" s="69" t="s">
        <v>664</v>
      </c>
      <c r="M2863" s="69" t="s">
        <v>604</v>
      </c>
      <c r="N2863" s="71">
        <v>0.24</v>
      </c>
      <c r="O2863" s="74">
        <v>0</v>
      </c>
      <c r="P2863" s="175">
        <f t="shared" si="49"/>
        <v>68197.899999999994</v>
      </c>
    </row>
    <row r="2864" spans="1:16" ht="14.25" hidden="1" customHeight="1" outlineLevel="1">
      <c r="A2864" s="64" t="s">
        <v>132</v>
      </c>
      <c r="B2864" s="163" t="s">
        <v>1586</v>
      </c>
      <c r="C2864" s="174" t="s">
        <v>647</v>
      </c>
      <c r="D2864" s="68">
        <v>45761</v>
      </c>
      <c r="E2864" s="66">
        <f t="shared" si="50"/>
        <v>4</v>
      </c>
      <c r="F2864" s="66">
        <f t="shared" si="51"/>
        <v>2025</v>
      </c>
      <c r="G2864" s="67">
        <f t="shared" si="52"/>
        <v>45748</v>
      </c>
      <c r="H2864" s="26" t="s">
        <v>147</v>
      </c>
      <c r="I2864" s="66" t="s">
        <v>1609</v>
      </c>
      <c r="J2864" s="69"/>
      <c r="K2864" s="69"/>
      <c r="L2864" s="69" t="s">
        <v>666</v>
      </c>
      <c r="M2864" s="69" t="s">
        <v>28</v>
      </c>
      <c r="N2864" s="71">
        <v>0</v>
      </c>
      <c r="O2864" s="74">
        <v>249.7</v>
      </c>
      <c r="P2864" s="175">
        <f t="shared" si="49"/>
        <v>67948.2</v>
      </c>
    </row>
    <row r="2865" spans="1:16" ht="14.25" hidden="1" customHeight="1" outlineLevel="1">
      <c r="A2865" s="64" t="s">
        <v>132</v>
      </c>
      <c r="B2865" s="163" t="s">
        <v>1586</v>
      </c>
      <c r="C2865" s="174" t="s">
        <v>647</v>
      </c>
      <c r="D2865" s="68">
        <v>45761</v>
      </c>
      <c r="E2865" s="66">
        <f t="shared" si="50"/>
        <v>4</v>
      </c>
      <c r="F2865" s="66">
        <f t="shared" si="51"/>
        <v>2025</v>
      </c>
      <c r="G2865" s="67">
        <f t="shared" si="52"/>
        <v>45748</v>
      </c>
      <c r="H2865" s="26" t="s">
        <v>147</v>
      </c>
      <c r="I2865" s="66" t="s">
        <v>329</v>
      </c>
      <c r="J2865" s="69"/>
      <c r="K2865" s="69"/>
      <c r="L2865" s="69" t="s">
        <v>666</v>
      </c>
      <c r="M2865" s="69" t="s">
        <v>28</v>
      </c>
      <c r="N2865" s="71">
        <v>0</v>
      </c>
      <c r="O2865" s="74">
        <v>253.9</v>
      </c>
      <c r="P2865" s="175">
        <f t="shared" si="49"/>
        <v>67694.3</v>
      </c>
    </row>
    <row r="2866" spans="1:16" ht="14.25" hidden="1" customHeight="1" outlineLevel="1">
      <c r="A2866" s="64" t="s">
        <v>132</v>
      </c>
      <c r="B2866" s="163" t="s">
        <v>1586</v>
      </c>
      <c r="C2866" s="174" t="s">
        <v>647</v>
      </c>
      <c r="D2866" s="68">
        <v>45762</v>
      </c>
      <c r="E2866" s="66">
        <f t="shared" si="50"/>
        <v>4</v>
      </c>
      <c r="F2866" s="66">
        <f t="shared" si="51"/>
        <v>2025</v>
      </c>
      <c r="G2866" s="67">
        <f t="shared" si="52"/>
        <v>45748</v>
      </c>
      <c r="H2866" s="26" t="s">
        <v>165</v>
      </c>
      <c r="I2866" s="66" t="s">
        <v>139</v>
      </c>
      <c r="J2866" s="69"/>
      <c r="K2866" s="69"/>
      <c r="L2866" s="69" t="s">
        <v>664</v>
      </c>
      <c r="M2866" s="69" t="s">
        <v>604</v>
      </c>
      <c r="N2866" s="71">
        <v>2.34</v>
      </c>
      <c r="O2866" s="74">
        <v>0</v>
      </c>
      <c r="P2866" s="175">
        <f t="shared" si="49"/>
        <v>67696.639999999999</v>
      </c>
    </row>
    <row r="2867" spans="1:16" ht="14.25" hidden="1" customHeight="1" outlineLevel="1">
      <c r="A2867" s="64" t="s">
        <v>132</v>
      </c>
      <c r="B2867" s="163" t="s">
        <v>1586</v>
      </c>
      <c r="C2867" s="174" t="s">
        <v>647</v>
      </c>
      <c r="D2867" s="68">
        <v>45762</v>
      </c>
      <c r="E2867" s="66">
        <f t="shared" si="50"/>
        <v>4</v>
      </c>
      <c r="F2867" s="66">
        <f t="shared" si="51"/>
        <v>2025</v>
      </c>
      <c r="G2867" s="67">
        <f t="shared" si="52"/>
        <v>45748</v>
      </c>
      <c r="H2867" s="26" t="s">
        <v>165</v>
      </c>
      <c r="I2867" s="66" t="s">
        <v>139</v>
      </c>
      <c r="J2867" s="69"/>
      <c r="K2867" s="69"/>
      <c r="L2867" s="69" t="s">
        <v>664</v>
      </c>
      <c r="M2867" s="69" t="s">
        <v>604</v>
      </c>
      <c r="N2867" s="71">
        <v>0.11</v>
      </c>
      <c r="O2867" s="74">
        <v>0</v>
      </c>
      <c r="P2867" s="175">
        <f t="shared" si="49"/>
        <v>67696.75</v>
      </c>
    </row>
    <row r="2868" spans="1:16" ht="14.25" hidden="1" customHeight="1" outlineLevel="1">
      <c r="A2868" s="64" t="s">
        <v>132</v>
      </c>
      <c r="B2868" s="163" t="s">
        <v>1586</v>
      </c>
      <c r="C2868" s="174" t="s">
        <v>647</v>
      </c>
      <c r="D2868" s="68">
        <v>45762</v>
      </c>
      <c r="E2868" s="66">
        <f t="shared" si="50"/>
        <v>4</v>
      </c>
      <c r="F2868" s="66">
        <f t="shared" si="51"/>
        <v>2025</v>
      </c>
      <c r="G2868" s="67">
        <f t="shared" si="52"/>
        <v>45748</v>
      </c>
      <c r="H2868" s="26" t="s">
        <v>102</v>
      </c>
      <c r="I2868" s="66" t="s">
        <v>167</v>
      </c>
      <c r="J2868" s="69"/>
      <c r="K2868" s="69"/>
      <c r="L2868" s="69" t="s">
        <v>666</v>
      </c>
      <c r="M2868" s="69" t="s">
        <v>28</v>
      </c>
      <c r="N2868" s="71">
        <v>0</v>
      </c>
      <c r="O2868" s="74">
        <v>171.7</v>
      </c>
      <c r="P2868" s="175">
        <f t="shared" si="49"/>
        <v>67525.05</v>
      </c>
    </row>
    <row r="2869" spans="1:16" ht="14.25" hidden="1" customHeight="1" outlineLevel="1">
      <c r="A2869" s="64" t="s">
        <v>132</v>
      </c>
      <c r="B2869" s="163" t="s">
        <v>1586</v>
      </c>
      <c r="C2869" s="174" t="s">
        <v>647</v>
      </c>
      <c r="D2869" s="68">
        <v>45762</v>
      </c>
      <c r="E2869" s="66">
        <f t="shared" si="50"/>
        <v>4</v>
      </c>
      <c r="F2869" s="66">
        <f t="shared" si="51"/>
        <v>2025</v>
      </c>
      <c r="G2869" s="67">
        <f t="shared" si="52"/>
        <v>45748</v>
      </c>
      <c r="H2869" s="26" t="s">
        <v>40</v>
      </c>
      <c r="I2869" s="66" t="s">
        <v>732</v>
      </c>
      <c r="J2869" s="69"/>
      <c r="K2869" s="69"/>
      <c r="L2869" s="69" t="s">
        <v>666</v>
      </c>
      <c r="M2869" s="69" t="s">
        <v>28</v>
      </c>
      <c r="N2869" s="71">
        <v>0</v>
      </c>
      <c r="O2869" s="74">
        <v>4073.48</v>
      </c>
      <c r="P2869" s="175">
        <f t="shared" si="49"/>
        <v>63451.57</v>
      </c>
    </row>
    <row r="2870" spans="1:16" ht="14.25" hidden="1" customHeight="1" outlineLevel="1">
      <c r="A2870" s="64" t="s">
        <v>132</v>
      </c>
      <c r="B2870" s="163" t="s">
        <v>1586</v>
      </c>
      <c r="C2870" s="174" t="s">
        <v>647</v>
      </c>
      <c r="D2870" s="68">
        <v>45762</v>
      </c>
      <c r="E2870" s="66">
        <f t="shared" si="50"/>
        <v>4</v>
      </c>
      <c r="F2870" s="66">
        <f t="shared" si="51"/>
        <v>2025</v>
      </c>
      <c r="G2870" s="67">
        <f t="shared" si="52"/>
        <v>45748</v>
      </c>
      <c r="H2870" s="26" t="s">
        <v>37</v>
      </c>
      <c r="I2870" s="66" t="s">
        <v>734</v>
      </c>
      <c r="J2870" s="69"/>
      <c r="K2870" s="69"/>
      <c r="L2870" s="69" t="s">
        <v>666</v>
      </c>
      <c r="M2870" s="69" t="s">
        <v>28</v>
      </c>
      <c r="N2870" s="71">
        <v>0</v>
      </c>
      <c r="O2870" s="74">
        <v>2478.61</v>
      </c>
      <c r="P2870" s="175">
        <f t="shared" si="49"/>
        <v>60972.959999999999</v>
      </c>
    </row>
    <row r="2871" spans="1:16" ht="14.25" hidden="1" customHeight="1" outlineLevel="1">
      <c r="A2871" s="64" t="s">
        <v>132</v>
      </c>
      <c r="B2871" s="163" t="s">
        <v>1586</v>
      </c>
      <c r="C2871" s="174" t="s">
        <v>647</v>
      </c>
      <c r="D2871" s="68">
        <v>45762</v>
      </c>
      <c r="E2871" s="66">
        <f t="shared" si="50"/>
        <v>4</v>
      </c>
      <c r="F2871" s="66">
        <f t="shared" si="51"/>
        <v>2025</v>
      </c>
      <c r="G2871" s="67">
        <f t="shared" si="52"/>
        <v>45748</v>
      </c>
      <c r="H2871" s="26" t="s">
        <v>44</v>
      </c>
      <c r="I2871" s="66" t="s">
        <v>733</v>
      </c>
      <c r="J2871" s="69"/>
      <c r="K2871" s="69"/>
      <c r="L2871" s="69" t="s">
        <v>666</v>
      </c>
      <c r="M2871" s="69" t="s">
        <v>28</v>
      </c>
      <c r="N2871" s="71">
        <v>0</v>
      </c>
      <c r="O2871" s="74">
        <v>93.39</v>
      </c>
      <c r="P2871" s="175">
        <f t="shared" si="49"/>
        <v>60879.57</v>
      </c>
    </row>
    <row r="2872" spans="1:16" ht="14.25" hidden="1" customHeight="1" outlineLevel="1">
      <c r="A2872" s="64" t="s">
        <v>132</v>
      </c>
      <c r="B2872" s="163" t="s">
        <v>1586</v>
      </c>
      <c r="C2872" s="174" t="s">
        <v>647</v>
      </c>
      <c r="D2872" s="68">
        <v>45770</v>
      </c>
      <c r="E2872" s="66">
        <f t="shared" si="50"/>
        <v>4</v>
      </c>
      <c r="F2872" s="66">
        <f t="shared" si="51"/>
        <v>2025</v>
      </c>
      <c r="G2872" s="67">
        <f t="shared" si="52"/>
        <v>45748</v>
      </c>
      <c r="H2872" s="26" t="s">
        <v>165</v>
      </c>
      <c r="I2872" s="66" t="s">
        <v>139</v>
      </c>
      <c r="J2872" s="69"/>
      <c r="K2872" s="69"/>
      <c r="L2872" s="69" t="s">
        <v>664</v>
      </c>
      <c r="M2872" s="69" t="s">
        <v>604</v>
      </c>
      <c r="N2872" s="71">
        <v>1.89</v>
      </c>
      <c r="O2872" s="74">
        <v>0</v>
      </c>
      <c r="P2872" s="175">
        <f t="shared" si="49"/>
        <v>60881.46</v>
      </c>
    </row>
    <row r="2873" spans="1:16" ht="14.25" hidden="1" customHeight="1" outlineLevel="1">
      <c r="A2873" s="64" t="s">
        <v>132</v>
      </c>
      <c r="B2873" s="163" t="s">
        <v>1586</v>
      </c>
      <c r="C2873" s="174" t="s">
        <v>647</v>
      </c>
      <c r="D2873" s="68">
        <v>45770</v>
      </c>
      <c r="E2873" s="66">
        <f t="shared" si="50"/>
        <v>4</v>
      </c>
      <c r="F2873" s="66">
        <f t="shared" si="51"/>
        <v>2025</v>
      </c>
      <c r="G2873" s="67">
        <f t="shared" si="52"/>
        <v>45748</v>
      </c>
      <c r="H2873" s="26" t="s">
        <v>63</v>
      </c>
      <c r="I2873" s="66" t="s">
        <v>765</v>
      </c>
      <c r="J2873" s="69"/>
      <c r="K2873" s="69"/>
      <c r="L2873" s="69" t="s">
        <v>666</v>
      </c>
      <c r="M2873" s="69" t="s">
        <v>28</v>
      </c>
      <c r="N2873" s="71">
        <v>0</v>
      </c>
      <c r="O2873" s="74">
        <v>151.66</v>
      </c>
      <c r="P2873" s="175">
        <f t="shared" si="49"/>
        <v>60729.799999999996</v>
      </c>
    </row>
    <row r="2874" spans="1:16" ht="14.25" hidden="1" customHeight="1" outlineLevel="1">
      <c r="A2874" s="64" t="s">
        <v>132</v>
      </c>
      <c r="B2874" s="163" t="s">
        <v>1586</v>
      </c>
      <c r="C2874" s="174" t="s">
        <v>647</v>
      </c>
      <c r="D2874" s="68">
        <v>45770</v>
      </c>
      <c r="E2874" s="66">
        <f t="shared" si="50"/>
        <v>4</v>
      </c>
      <c r="F2874" s="66">
        <f t="shared" si="51"/>
        <v>2025</v>
      </c>
      <c r="G2874" s="67">
        <f t="shared" si="52"/>
        <v>45748</v>
      </c>
      <c r="H2874" s="26" t="s">
        <v>63</v>
      </c>
      <c r="I2874" s="66" t="s">
        <v>765</v>
      </c>
      <c r="J2874" s="69"/>
      <c r="K2874" s="69"/>
      <c r="L2874" s="69" t="s">
        <v>666</v>
      </c>
      <c r="M2874" s="69" t="s">
        <v>28</v>
      </c>
      <c r="N2874" s="71">
        <v>0</v>
      </c>
      <c r="O2874" s="74">
        <v>4793.96</v>
      </c>
      <c r="P2874" s="175">
        <f t="shared" si="49"/>
        <v>55935.839999999997</v>
      </c>
    </row>
    <row r="2875" spans="1:16" ht="14.25" hidden="1" customHeight="1" outlineLevel="1">
      <c r="A2875" s="64" t="s">
        <v>132</v>
      </c>
      <c r="B2875" s="163" t="s">
        <v>1586</v>
      </c>
      <c r="C2875" s="174" t="s">
        <v>647</v>
      </c>
      <c r="D2875" s="68">
        <v>45770</v>
      </c>
      <c r="E2875" s="66">
        <f t="shared" si="50"/>
        <v>4</v>
      </c>
      <c r="F2875" s="66">
        <f t="shared" si="51"/>
        <v>2025</v>
      </c>
      <c r="G2875" s="67">
        <f t="shared" si="52"/>
        <v>45748</v>
      </c>
      <c r="H2875" s="26" t="s">
        <v>63</v>
      </c>
      <c r="I2875" s="66" t="s">
        <v>765</v>
      </c>
      <c r="J2875" s="69"/>
      <c r="K2875" s="69"/>
      <c r="L2875" s="69" t="s">
        <v>666</v>
      </c>
      <c r="M2875" s="69" t="s">
        <v>28</v>
      </c>
      <c r="N2875" s="71">
        <v>0</v>
      </c>
      <c r="O2875" s="74">
        <v>8239.81</v>
      </c>
      <c r="P2875" s="175">
        <f t="shared" si="49"/>
        <v>47696.03</v>
      </c>
    </row>
    <row r="2876" spans="1:16" ht="14.25" hidden="1" customHeight="1" outlineLevel="1">
      <c r="A2876" s="64" t="s">
        <v>132</v>
      </c>
      <c r="B2876" s="163" t="s">
        <v>1586</v>
      </c>
      <c r="C2876" s="174" t="s">
        <v>647</v>
      </c>
      <c r="D2876" s="68">
        <v>45772</v>
      </c>
      <c r="E2876" s="66">
        <f t="shared" si="50"/>
        <v>4</v>
      </c>
      <c r="F2876" s="66">
        <f t="shared" si="51"/>
        <v>2025</v>
      </c>
      <c r="G2876" s="67">
        <f t="shared" si="52"/>
        <v>45748</v>
      </c>
      <c r="H2876" s="26" t="s">
        <v>102</v>
      </c>
      <c r="I2876" s="66" t="s">
        <v>129</v>
      </c>
      <c r="J2876" s="69"/>
      <c r="K2876" s="69"/>
      <c r="L2876" s="69" t="s">
        <v>666</v>
      </c>
      <c r="M2876" s="69" t="s">
        <v>28</v>
      </c>
      <c r="N2876" s="71">
        <v>0</v>
      </c>
      <c r="O2876" s="74">
        <v>2.12</v>
      </c>
      <c r="P2876" s="175">
        <f t="shared" si="49"/>
        <v>47693.909999999996</v>
      </c>
    </row>
    <row r="2877" spans="1:16" ht="14.25" hidden="1" customHeight="1" outlineLevel="1">
      <c r="A2877" s="64" t="s">
        <v>132</v>
      </c>
      <c r="B2877" s="163" t="s">
        <v>1586</v>
      </c>
      <c r="C2877" s="174" t="s">
        <v>647</v>
      </c>
      <c r="D2877" s="68">
        <v>45772</v>
      </c>
      <c r="E2877" s="66">
        <f t="shared" si="50"/>
        <v>4</v>
      </c>
      <c r="F2877" s="66">
        <f t="shared" si="51"/>
        <v>2025</v>
      </c>
      <c r="G2877" s="67">
        <f t="shared" si="52"/>
        <v>45748</v>
      </c>
      <c r="H2877" s="26" t="s">
        <v>102</v>
      </c>
      <c r="I2877" s="66" t="s">
        <v>129</v>
      </c>
      <c r="J2877" s="69"/>
      <c r="K2877" s="69"/>
      <c r="L2877" s="69" t="s">
        <v>666</v>
      </c>
      <c r="M2877" s="69" t="s">
        <v>28</v>
      </c>
      <c r="N2877" s="71">
        <v>0</v>
      </c>
      <c r="O2877" s="74">
        <v>9</v>
      </c>
      <c r="P2877" s="175">
        <f t="shared" si="49"/>
        <v>47684.909999999996</v>
      </c>
    </row>
    <row r="2878" spans="1:16" ht="14.25" hidden="1" customHeight="1" outlineLevel="1">
      <c r="A2878" s="64" t="s">
        <v>132</v>
      </c>
      <c r="B2878" s="163" t="s">
        <v>1586</v>
      </c>
      <c r="C2878" s="174" t="s">
        <v>647</v>
      </c>
      <c r="D2878" s="68">
        <v>45772</v>
      </c>
      <c r="E2878" s="66">
        <f t="shared" si="50"/>
        <v>4</v>
      </c>
      <c r="F2878" s="66">
        <f t="shared" si="51"/>
        <v>2025</v>
      </c>
      <c r="G2878" s="67">
        <f t="shared" si="52"/>
        <v>45748</v>
      </c>
      <c r="H2878" s="26" t="s">
        <v>102</v>
      </c>
      <c r="I2878" s="66" t="s">
        <v>129</v>
      </c>
      <c r="J2878" s="69"/>
      <c r="K2878" s="69"/>
      <c r="L2878" s="69" t="s">
        <v>666</v>
      </c>
      <c r="M2878" s="69" t="s">
        <v>28</v>
      </c>
      <c r="N2878" s="71">
        <v>0</v>
      </c>
      <c r="O2878" s="74">
        <v>9</v>
      </c>
      <c r="P2878" s="175">
        <f t="shared" si="49"/>
        <v>47675.909999999996</v>
      </c>
    </row>
    <row r="2879" spans="1:16" ht="14.25" hidden="1" customHeight="1" outlineLevel="1">
      <c r="A2879" s="64" t="s">
        <v>132</v>
      </c>
      <c r="B2879" s="163" t="s">
        <v>1586</v>
      </c>
      <c r="C2879" s="174" t="s">
        <v>647</v>
      </c>
      <c r="D2879" s="68">
        <v>45775</v>
      </c>
      <c r="E2879" s="66">
        <f t="shared" si="50"/>
        <v>4</v>
      </c>
      <c r="F2879" s="66">
        <f t="shared" si="51"/>
        <v>2025</v>
      </c>
      <c r="G2879" s="67">
        <f t="shared" si="52"/>
        <v>45748</v>
      </c>
      <c r="H2879" s="26" t="s">
        <v>165</v>
      </c>
      <c r="I2879" s="66" t="s">
        <v>139</v>
      </c>
      <c r="J2879" s="69"/>
      <c r="K2879" s="69"/>
      <c r="L2879" s="69" t="s">
        <v>664</v>
      </c>
      <c r="M2879" s="69" t="s">
        <v>604</v>
      </c>
      <c r="N2879" s="71">
        <v>1.17</v>
      </c>
      <c r="O2879" s="74">
        <v>0</v>
      </c>
      <c r="P2879" s="175">
        <f t="shared" si="49"/>
        <v>47677.079999999994</v>
      </c>
    </row>
    <row r="2880" spans="1:16" ht="14.25" hidden="1" customHeight="1" outlineLevel="1">
      <c r="A2880" s="64" t="s">
        <v>132</v>
      </c>
      <c r="B2880" s="163" t="s">
        <v>1586</v>
      </c>
      <c r="C2880" s="174" t="s">
        <v>647</v>
      </c>
      <c r="D2880" s="68">
        <v>45775</v>
      </c>
      <c r="E2880" s="66">
        <f t="shared" si="50"/>
        <v>4</v>
      </c>
      <c r="F2880" s="66">
        <f t="shared" si="51"/>
        <v>2025</v>
      </c>
      <c r="G2880" s="67">
        <f t="shared" si="52"/>
        <v>45748</v>
      </c>
      <c r="H2880" s="26" t="s">
        <v>281</v>
      </c>
      <c r="I2880" s="66" t="s">
        <v>353</v>
      </c>
      <c r="J2880" s="69"/>
      <c r="K2880" s="69"/>
      <c r="L2880" s="69" t="s">
        <v>666</v>
      </c>
      <c r="M2880" s="69" t="s">
        <v>28</v>
      </c>
      <c r="N2880" s="71">
        <v>0</v>
      </c>
      <c r="O2880" s="74">
        <v>117</v>
      </c>
      <c r="P2880" s="175">
        <f t="shared" si="49"/>
        <v>47560.079999999994</v>
      </c>
    </row>
    <row r="2881" spans="1:16" ht="14.25" hidden="1" customHeight="1" outlineLevel="1">
      <c r="A2881" s="64" t="s">
        <v>132</v>
      </c>
      <c r="B2881" s="163" t="s">
        <v>1586</v>
      </c>
      <c r="C2881" s="174" t="s">
        <v>647</v>
      </c>
      <c r="D2881" s="68">
        <v>45775</v>
      </c>
      <c r="E2881" s="66">
        <f t="shared" si="50"/>
        <v>4</v>
      </c>
      <c r="F2881" s="66">
        <f t="shared" si="51"/>
        <v>2025</v>
      </c>
      <c r="G2881" s="67">
        <f t="shared" si="52"/>
        <v>45748</v>
      </c>
      <c r="H2881" s="26" t="s">
        <v>281</v>
      </c>
      <c r="I2881" s="66" t="s">
        <v>962</v>
      </c>
      <c r="J2881" s="69"/>
      <c r="K2881" s="69"/>
      <c r="L2881" s="69" t="s">
        <v>666</v>
      </c>
      <c r="M2881" s="69" t="s">
        <v>28</v>
      </c>
      <c r="N2881" s="71">
        <v>0</v>
      </c>
      <c r="O2881" s="74">
        <v>1542.42</v>
      </c>
      <c r="P2881" s="175">
        <f t="shared" si="49"/>
        <v>46017.659999999996</v>
      </c>
    </row>
    <row r="2882" spans="1:16" ht="14.25" hidden="1" customHeight="1" outlineLevel="1">
      <c r="A2882" s="64" t="s">
        <v>132</v>
      </c>
      <c r="B2882" s="163" t="s">
        <v>1586</v>
      </c>
      <c r="C2882" s="174" t="s">
        <v>647</v>
      </c>
      <c r="D2882" s="68">
        <v>45775</v>
      </c>
      <c r="E2882" s="66">
        <f t="shared" si="50"/>
        <v>4</v>
      </c>
      <c r="F2882" s="66">
        <f t="shared" si="51"/>
        <v>2025</v>
      </c>
      <c r="G2882" s="67">
        <f t="shared" si="52"/>
        <v>45748</v>
      </c>
      <c r="H2882" s="26" t="s">
        <v>63</v>
      </c>
      <c r="I2882" s="66" t="s">
        <v>1350</v>
      </c>
      <c r="J2882" s="69">
        <v>392527</v>
      </c>
      <c r="K2882" s="69"/>
      <c r="L2882" s="69" t="s">
        <v>666</v>
      </c>
      <c r="M2882" s="69" t="s">
        <v>28</v>
      </c>
      <c r="N2882" s="71">
        <v>0</v>
      </c>
      <c r="O2882" s="74">
        <v>624.4</v>
      </c>
      <c r="P2882" s="175">
        <f t="shared" si="49"/>
        <v>45393.259999999995</v>
      </c>
    </row>
    <row r="2883" spans="1:16" ht="14.25" hidden="1" customHeight="1" outlineLevel="1">
      <c r="A2883" s="64" t="s">
        <v>132</v>
      </c>
      <c r="B2883" s="163" t="s">
        <v>1586</v>
      </c>
      <c r="C2883" s="174" t="s">
        <v>647</v>
      </c>
      <c r="D2883" s="68">
        <v>45775</v>
      </c>
      <c r="E2883" s="66">
        <f t="shared" si="50"/>
        <v>4</v>
      </c>
      <c r="F2883" s="66">
        <f t="shared" si="51"/>
        <v>2025</v>
      </c>
      <c r="G2883" s="67">
        <f t="shared" si="52"/>
        <v>45748</v>
      </c>
      <c r="H2883" s="26" t="s">
        <v>63</v>
      </c>
      <c r="I2883" s="66" t="s">
        <v>1350</v>
      </c>
      <c r="J2883" s="69">
        <v>392528</v>
      </c>
      <c r="K2883" s="69"/>
      <c r="L2883" s="69" t="s">
        <v>666</v>
      </c>
      <c r="M2883" s="69" t="s">
        <v>28</v>
      </c>
      <c r="N2883" s="71">
        <v>0</v>
      </c>
      <c r="O2883" s="74">
        <v>1766.64</v>
      </c>
      <c r="P2883" s="175">
        <f t="shared" si="49"/>
        <v>43626.619999999995</v>
      </c>
    </row>
    <row r="2884" spans="1:16" ht="14.25" hidden="1" customHeight="1" outlineLevel="1">
      <c r="A2884" s="64" t="s">
        <v>132</v>
      </c>
      <c r="B2884" s="163" t="s">
        <v>1586</v>
      </c>
      <c r="C2884" s="174" t="s">
        <v>647</v>
      </c>
      <c r="D2884" s="68">
        <v>45775</v>
      </c>
      <c r="E2884" s="66">
        <f t="shared" si="50"/>
        <v>4</v>
      </c>
      <c r="F2884" s="66">
        <f t="shared" si="51"/>
        <v>2025</v>
      </c>
      <c r="G2884" s="67">
        <f t="shared" si="52"/>
        <v>45748</v>
      </c>
      <c r="H2884" s="26" t="s">
        <v>281</v>
      </c>
      <c r="I2884" s="66" t="s">
        <v>353</v>
      </c>
      <c r="J2884" s="69"/>
      <c r="K2884" s="69"/>
      <c r="L2884" s="69" t="s">
        <v>666</v>
      </c>
      <c r="M2884" s="69" t="s">
        <v>28</v>
      </c>
      <c r="N2884" s="71">
        <v>0</v>
      </c>
      <c r="O2884" s="74">
        <v>392.08</v>
      </c>
      <c r="P2884" s="175">
        <f t="shared" si="49"/>
        <v>43234.539999999994</v>
      </c>
    </row>
    <row r="2885" spans="1:16" ht="14.25" hidden="1" customHeight="1" outlineLevel="1">
      <c r="A2885" s="64" t="s">
        <v>132</v>
      </c>
      <c r="B2885" s="163" t="s">
        <v>1586</v>
      </c>
      <c r="C2885" s="174" t="s">
        <v>647</v>
      </c>
      <c r="D2885" s="68">
        <v>45775</v>
      </c>
      <c r="E2885" s="66">
        <f t="shared" si="50"/>
        <v>4</v>
      </c>
      <c r="F2885" s="66">
        <f t="shared" si="51"/>
        <v>2025</v>
      </c>
      <c r="G2885" s="67">
        <f t="shared" si="52"/>
        <v>45748</v>
      </c>
      <c r="H2885" s="26" t="s">
        <v>475</v>
      </c>
      <c r="I2885" s="66" t="s">
        <v>152</v>
      </c>
      <c r="J2885" s="69"/>
      <c r="K2885" s="69"/>
      <c r="L2885" s="69" t="s">
        <v>666</v>
      </c>
      <c r="M2885" s="69" t="s">
        <v>28</v>
      </c>
      <c r="N2885" s="71">
        <v>0</v>
      </c>
      <c r="O2885" s="74">
        <v>336.65</v>
      </c>
      <c r="P2885" s="175">
        <f t="shared" si="49"/>
        <v>42897.889999999992</v>
      </c>
    </row>
    <row r="2886" spans="1:16" ht="14.25" hidden="1" customHeight="1" outlineLevel="1">
      <c r="A2886" s="64" t="s">
        <v>132</v>
      </c>
      <c r="B2886" s="163" t="s">
        <v>1586</v>
      </c>
      <c r="C2886" s="174" t="s">
        <v>647</v>
      </c>
      <c r="D2886" s="68">
        <v>45775</v>
      </c>
      <c r="E2886" s="66">
        <f t="shared" si="50"/>
        <v>4</v>
      </c>
      <c r="F2886" s="66">
        <f t="shared" si="51"/>
        <v>2025</v>
      </c>
      <c r="G2886" s="67">
        <f t="shared" si="52"/>
        <v>45748</v>
      </c>
      <c r="H2886" s="26" t="s">
        <v>475</v>
      </c>
      <c r="I2886" s="66" t="s">
        <v>152</v>
      </c>
      <c r="J2886" s="69"/>
      <c r="K2886" s="69"/>
      <c r="L2886" s="69" t="s">
        <v>666</v>
      </c>
      <c r="M2886" s="69" t="s">
        <v>28</v>
      </c>
      <c r="N2886" s="71">
        <v>0</v>
      </c>
      <c r="O2886" s="74">
        <v>257.14</v>
      </c>
      <c r="P2886" s="175">
        <f t="shared" si="49"/>
        <v>42640.749999999993</v>
      </c>
    </row>
    <row r="2887" spans="1:16" ht="14.25" hidden="1" customHeight="1" outlineLevel="1">
      <c r="A2887" s="64" t="s">
        <v>132</v>
      </c>
      <c r="B2887" s="163" t="s">
        <v>1586</v>
      </c>
      <c r="C2887" s="174" t="s">
        <v>647</v>
      </c>
      <c r="D2887" s="68">
        <v>45775</v>
      </c>
      <c r="E2887" s="66">
        <f t="shared" si="50"/>
        <v>4</v>
      </c>
      <c r="F2887" s="66">
        <f t="shared" si="51"/>
        <v>2025</v>
      </c>
      <c r="G2887" s="67">
        <f t="shared" si="52"/>
        <v>45748</v>
      </c>
      <c r="H2887" s="26" t="s">
        <v>475</v>
      </c>
      <c r="I2887" s="66" t="s">
        <v>152</v>
      </c>
      <c r="J2887" s="69"/>
      <c r="K2887" s="69"/>
      <c r="L2887" s="69" t="s">
        <v>666</v>
      </c>
      <c r="M2887" s="69" t="s">
        <v>28</v>
      </c>
      <c r="N2887" s="71">
        <v>0</v>
      </c>
      <c r="O2887" s="74">
        <v>32.5</v>
      </c>
      <c r="P2887" s="175">
        <f t="shared" si="49"/>
        <v>42608.249999999993</v>
      </c>
    </row>
    <row r="2888" spans="1:16" ht="14.25" hidden="1" customHeight="1" outlineLevel="1">
      <c r="A2888" s="64" t="s">
        <v>132</v>
      </c>
      <c r="B2888" s="163" t="s">
        <v>1586</v>
      </c>
      <c r="C2888" s="174" t="s">
        <v>647</v>
      </c>
      <c r="D2888" s="68">
        <v>45775</v>
      </c>
      <c r="E2888" s="66">
        <f t="shared" si="50"/>
        <v>4</v>
      </c>
      <c r="F2888" s="66">
        <f t="shared" si="51"/>
        <v>2025</v>
      </c>
      <c r="G2888" s="67">
        <f t="shared" si="52"/>
        <v>45748</v>
      </c>
      <c r="H2888" s="26" t="s">
        <v>475</v>
      </c>
      <c r="I2888" s="66" t="s">
        <v>152</v>
      </c>
      <c r="J2888" s="69"/>
      <c r="K2888" s="69"/>
      <c r="L2888" s="69" t="s">
        <v>666</v>
      </c>
      <c r="M2888" s="69" t="s">
        <v>28</v>
      </c>
      <c r="N2888" s="71">
        <v>0</v>
      </c>
      <c r="O2888" s="74">
        <v>65.41</v>
      </c>
      <c r="P2888" s="175">
        <f t="shared" si="49"/>
        <v>42542.839999999989</v>
      </c>
    </row>
    <row r="2889" spans="1:16" ht="14.25" hidden="1" customHeight="1" outlineLevel="1">
      <c r="A2889" s="64" t="s">
        <v>132</v>
      </c>
      <c r="B2889" s="163" t="s">
        <v>1586</v>
      </c>
      <c r="C2889" s="174" t="s">
        <v>647</v>
      </c>
      <c r="D2889" s="68">
        <v>45777</v>
      </c>
      <c r="E2889" s="66">
        <f t="shared" si="50"/>
        <v>4</v>
      </c>
      <c r="F2889" s="66">
        <f t="shared" si="51"/>
        <v>2025</v>
      </c>
      <c r="G2889" s="67">
        <f t="shared" si="52"/>
        <v>45748</v>
      </c>
      <c r="H2889" s="26" t="s">
        <v>165</v>
      </c>
      <c r="I2889" s="66" t="s">
        <v>139</v>
      </c>
      <c r="J2889" s="69"/>
      <c r="K2889" s="69"/>
      <c r="L2889" s="69" t="s">
        <v>664</v>
      </c>
      <c r="M2889" s="69" t="s">
        <v>604</v>
      </c>
      <c r="N2889" s="71">
        <v>7.82</v>
      </c>
      <c r="O2889" s="74">
        <v>0</v>
      </c>
      <c r="P2889" s="175">
        <f t="shared" si="49"/>
        <v>42550.659999999989</v>
      </c>
    </row>
    <row r="2890" spans="1:16" ht="14.25" hidden="1" customHeight="1" outlineLevel="1">
      <c r="A2890" s="64" t="s">
        <v>132</v>
      </c>
      <c r="B2890" s="163" t="s">
        <v>1586</v>
      </c>
      <c r="C2890" s="174" t="s">
        <v>647</v>
      </c>
      <c r="D2890" s="68">
        <v>45777</v>
      </c>
      <c r="E2890" s="66">
        <f t="shared" si="50"/>
        <v>4</v>
      </c>
      <c r="F2890" s="66">
        <f t="shared" si="51"/>
        <v>2025</v>
      </c>
      <c r="G2890" s="67">
        <f t="shared" si="52"/>
        <v>45748</v>
      </c>
      <c r="H2890" s="26" t="s">
        <v>43</v>
      </c>
      <c r="I2890" s="66" t="s">
        <v>282</v>
      </c>
      <c r="J2890" s="69"/>
      <c r="K2890" s="69"/>
      <c r="L2890" s="69" t="s">
        <v>666</v>
      </c>
      <c r="M2890" s="69" t="s">
        <v>28</v>
      </c>
      <c r="N2890" s="71">
        <v>0</v>
      </c>
      <c r="O2890" s="74">
        <v>4986.28</v>
      </c>
      <c r="P2890" s="175">
        <f t="shared" si="49"/>
        <v>37564.37999999999</v>
      </c>
    </row>
    <row r="2891" spans="1:16" ht="14.25" hidden="1" customHeight="1" outlineLevel="1">
      <c r="A2891" s="64" t="s">
        <v>132</v>
      </c>
      <c r="B2891" s="163" t="s">
        <v>1586</v>
      </c>
      <c r="C2891" s="174" t="s">
        <v>647</v>
      </c>
      <c r="D2891" s="68">
        <v>45777</v>
      </c>
      <c r="E2891" s="66">
        <f t="shared" si="50"/>
        <v>4</v>
      </c>
      <c r="F2891" s="66">
        <f t="shared" si="51"/>
        <v>2025</v>
      </c>
      <c r="G2891" s="67">
        <f t="shared" si="52"/>
        <v>45748</v>
      </c>
      <c r="H2891" s="26" t="s">
        <v>43</v>
      </c>
      <c r="I2891" s="66" t="s">
        <v>285</v>
      </c>
      <c r="J2891" s="69"/>
      <c r="K2891" s="69"/>
      <c r="L2891" s="69" t="s">
        <v>666</v>
      </c>
      <c r="M2891" s="69" t="s">
        <v>28</v>
      </c>
      <c r="N2891" s="71">
        <v>0</v>
      </c>
      <c r="O2891" s="74">
        <v>3920.64</v>
      </c>
      <c r="P2891" s="175">
        <f t="shared" si="49"/>
        <v>33643.739999999991</v>
      </c>
    </row>
    <row r="2892" spans="1:16" ht="14.25" hidden="1" customHeight="1" outlineLevel="1">
      <c r="A2892" s="64" t="s">
        <v>132</v>
      </c>
      <c r="B2892" s="163" t="s">
        <v>1586</v>
      </c>
      <c r="C2892" s="174" t="s">
        <v>647</v>
      </c>
      <c r="D2892" s="68">
        <v>45777</v>
      </c>
      <c r="E2892" s="66">
        <f t="shared" si="50"/>
        <v>4</v>
      </c>
      <c r="F2892" s="66">
        <f t="shared" si="51"/>
        <v>2025</v>
      </c>
      <c r="G2892" s="67">
        <f t="shared" si="52"/>
        <v>45748</v>
      </c>
      <c r="H2892" s="26" t="s">
        <v>43</v>
      </c>
      <c r="I2892" s="66" t="s">
        <v>301</v>
      </c>
      <c r="J2892" s="69"/>
      <c r="K2892" s="69"/>
      <c r="L2892" s="69" t="s">
        <v>666</v>
      </c>
      <c r="M2892" s="69" t="s">
        <v>28</v>
      </c>
      <c r="N2892" s="71">
        <v>0</v>
      </c>
      <c r="O2892" s="74">
        <v>2095.58</v>
      </c>
      <c r="P2892" s="175">
        <f t="shared" si="49"/>
        <v>31548.159999999989</v>
      </c>
    </row>
    <row r="2893" spans="1:16" ht="14.25" hidden="1" customHeight="1" outlineLevel="1">
      <c r="A2893" s="64" t="s">
        <v>132</v>
      </c>
      <c r="B2893" s="163" t="s">
        <v>1586</v>
      </c>
      <c r="C2893" s="174" t="s">
        <v>647</v>
      </c>
      <c r="D2893" s="68">
        <v>45777</v>
      </c>
      <c r="E2893" s="66">
        <f t="shared" si="50"/>
        <v>4</v>
      </c>
      <c r="F2893" s="66">
        <f t="shared" si="51"/>
        <v>2025</v>
      </c>
      <c r="G2893" s="67">
        <f t="shared" si="52"/>
        <v>45748</v>
      </c>
      <c r="H2893" s="26" t="s">
        <v>43</v>
      </c>
      <c r="I2893" s="66" t="s">
        <v>302</v>
      </c>
      <c r="J2893" s="69"/>
      <c r="K2893" s="69"/>
      <c r="L2893" s="69" t="s">
        <v>666</v>
      </c>
      <c r="M2893" s="69" t="s">
        <v>28</v>
      </c>
      <c r="N2893" s="71">
        <v>0</v>
      </c>
      <c r="O2893" s="74">
        <v>1594.7</v>
      </c>
      <c r="P2893" s="175">
        <f t="shared" si="49"/>
        <v>29953.459999999988</v>
      </c>
    </row>
    <row r="2894" spans="1:16" ht="14.25" hidden="1" customHeight="1" outlineLevel="1">
      <c r="A2894" s="64" t="s">
        <v>132</v>
      </c>
      <c r="B2894" s="163" t="s">
        <v>1586</v>
      </c>
      <c r="C2894" s="174" t="s">
        <v>647</v>
      </c>
      <c r="D2894" s="68">
        <v>45777</v>
      </c>
      <c r="E2894" s="66">
        <f t="shared" si="50"/>
        <v>4</v>
      </c>
      <c r="F2894" s="66">
        <f t="shared" si="51"/>
        <v>2025</v>
      </c>
      <c r="G2894" s="67">
        <f t="shared" si="52"/>
        <v>45748</v>
      </c>
      <c r="H2894" s="26" t="s">
        <v>43</v>
      </c>
      <c r="I2894" s="66" t="s">
        <v>303</v>
      </c>
      <c r="J2894" s="69"/>
      <c r="K2894" s="69"/>
      <c r="L2894" s="69" t="s">
        <v>666</v>
      </c>
      <c r="M2894" s="69" t="s">
        <v>28</v>
      </c>
      <c r="N2894" s="71">
        <v>0</v>
      </c>
      <c r="O2894" s="74">
        <v>1747.23</v>
      </c>
      <c r="P2894" s="175">
        <f t="shared" si="49"/>
        <v>28206.229999999989</v>
      </c>
    </row>
    <row r="2895" spans="1:16" ht="14.25" hidden="1" customHeight="1" outlineLevel="1">
      <c r="A2895" s="64" t="s">
        <v>132</v>
      </c>
      <c r="B2895" s="163" t="s">
        <v>1586</v>
      </c>
      <c r="C2895" s="174" t="s">
        <v>647</v>
      </c>
      <c r="D2895" s="68">
        <v>45777</v>
      </c>
      <c r="E2895" s="66">
        <f t="shared" si="50"/>
        <v>4</v>
      </c>
      <c r="F2895" s="66">
        <f t="shared" si="51"/>
        <v>2025</v>
      </c>
      <c r="G2895" s="67">
        <f t="shared" si="52"/>
        <v>45748</v>
      </c>
      <c r="H2895" s="26" t="s">
        <v>43</v>
      </c>
      <c r="I2895" s="66" t="s">
        <v>264</v>
      </c>
      <c r="J2895" s="69"/>
      <c r="K2895" s="69"/>
      <c r="L2895" s="69" t="s">
        <v>666</v>
      </c>
      <c r="M2895" s="69" t="s">
        <v>28</v>
      </c>
      <c r="N2895" s="71">
        <v>0</v>
      </c>
      <c r="O2895" s="74">
        <v>1623.73</v>
      </c>
      <c r="P2895" s="175">
        <f t="shared" si="49"/>
        <v>26582.499999999989</v>
      </c>
    </row>
    <row r="2896" spans="1:16" ht="14.25" hidden="1" customHeight="1" outlineLevel="1">
      <c r="A2896" s="64" t="s">
        <v>132</v>
      </c>
      <c r="B2896" s="163" t="s">
        <v>1586</v>
      </c>
      <c r="C2896" s="174" t="s">
        <v>647</v>
      </c>
      <c r="D2896" s="68">
        <v>45777</v>
      </c>
      <c r="E2896" s="66">
        <f t="shared" si="50"/>
        <v>4</v>
      </c>
      <c r="F2896" s="66">
        <f t="shared" si="51"/>
        <v>2025</v>
      </c>
      <c r="G2896" s="67">
        <f t="shared" si="52"/>
        <v>45748</v>
      </c>
      <c r="H2896" s="26" t="s">
        <v>43</v>
      </c>
      <c r="I2896" s="66" t="s">
        <v>304</v>
      </c>
      <c r="J2896" s="69"/>
      <c r="K2896" s="69"/>
      <c r="L2896" s="69" t="s">
        <v>666</v>
      </c>
      <c r="M2896" s="69" t="s">
        <v>28</v>
      </c>
      <c r="N2896" s="71">
        <v>0</v>
      </c>
      <c r="O2896" s="74">
        <v>1719.4</v>
      </c>
      <c r="P2896" s="175">
        <f t="shared" si="49"/>
        <v>24863.099999999988</v>
      </c>
    </row>
    <row r="2897" spans="1:16" ht="14.25" hidden="1" customHeight="1" outlineLevel="1">
      <c r="A2897" s="64" t="s">
        <v>132</v>
      </c>
      <c r="B2897" s="163" t="s">
        <v>1586</v>
      </c>
      <c r="C2897" s="174" t="s">
        <v>647</v>
      </c>
      <c r="D2897" s="68">
        <v>45777</v>
      </c>
      <c r="E2897" s="66">
        <f t="shared" si="50"/>
        <v>4</v>
      </c>
      <c r="F2897" s="66">
        <f t="shared" si="51"/>
        <v>2025</v>
      </c>
      <c r="G2897" s="67">
        <f t="shared" si="52"/>
        <v>45748</v>
      </c>
      <c r="H2897" s="26" t="s">
        <v>43</v>
      </c>
      <c r="I2897" s="66" t="s">
        <v>305</v>
      </c>
      <c r="J2897" s="69"/>
      <c r="K2897" s="69"/>
      <c r="L2897" s="69" t="s">
        <v>666</v>
      </c>
      <c r="M2897" s="69" t="s">
        <v>28</v>
      </c>
      <c r="N2897" s="71">
        <v>0</v>
      </c>
      <c r="O2897" s="74">
        <v>3642.81</v>
      </c>
      <c r="P2897" s="175">
        <f t="shared" si="49"/>
        <v>21220.289999999986</v>
      </c>
    </row>
    <row r="2898" spans="1:16" ht="14.25" hidden="1" customHeight="1" outlineLevel="1">
      <c r="A2898" s="64" t="s">
        <v>132</v>
      </c>
      <c r="B2898" s="163" t="s">
        <v>1586</v>
      </c>
      <c r="C2898" s="174" t="s">
        <v>647</v>
      </c>
      <c r="D2898" s="68">
        <v>45777</v>
      </c>
      <c r="E2898" s="66">
        <f t="shared" si="50"/>
        <v>4</v>
      </c>
      <c r="F2898" s="66">
        <f t="shared" si="51"/>
        <v>2025</v>
      </c>
      <c r="G2898" s="67">
        <f t="shared" si="52"/>
        <v>45748</v>
      </c>
      <c r="H2898" s="26" t="s">
        <v>54</v>
      </c>
      <c r="I2898" s="66" t="s">
        <v>713</v>
      </c>
      <c r="J2898" s="69"/>
      <c r="K2898" s="69"/>
      <c r="L2898" s="69" t="s">
        <v>666</v>
      </c>
      <c r="M2898" s="69" t="s">
        <v>28</v>
      </c>
      <c r="N2898" s="71">
        <v>0</v>
      </c>
      <c r="O2898" s="74">
        <v>1212</v>
      </c>
      <c r="P2898" s="175">
        <f t="shared" si="49"/>
        <v>20008.289999999986</v>
      </c>
    </row>
    <row r="2899" spans="1:16" ht="14.25" hidden="1" customHeight="1" outlineLevel="1">
      <c r="A2899" s="64" t="s">
        <v>132</v>
      </c>
      <c r="B2899" s="163" t="s">
        <v>1586</v>
      </c>
      <c r="C2899" s="174" t="s">
        <v>647</v>
      </c>
      <c r="D2899" s="68">
        <v>45777</v>
      </c>
      <c r="E2899" s="66">
        <f t="shared" si="50"/>
        <v>4</v>
      </c>
      <c r="F2899" s="66">
        <f t="shared" si="51"/>
        <v>2025</v>
      </c>
      <c r="G2899" s="67">
        <f t="shared" si="52"/>
        <v>45748</v>
      </c>
      <c r="H2899" s="26" t="s">
        <v>63</v>
      </c>
      <c r="I2899" s="66" t="s">
        <v>1459</v>
      </c>
      <c r="J2899" s="69"/>
      <c r="K2899" s="69"/>
      <c r="L2899" s="69" t="s">
        <v>666</v>
      </c>
      <c r="M2899" s="69" t="s">
        <v>28</v>
      </c>
      <c r="N2899" s="71">
        <v>0</v>
      </c>
      <c r="O2899" s="74">
        <v>3490.37</v>
      </c>
      <c r="P2899" s="175">
        <f t="shared" si="49"/>
        <v>16517.919999999987</v>
      </c>
    </row>
    <row r="2900" spans="1:16" ht="14.25" hidden="1" customHeight="1" outlineLevel="1">
      <c r="A2900" s="64" t="s">
        <v>132</v>
      </c>
      <c r="B2900" s="163" t="s">
        <v>1586</v>
      </c>
      <c r="C2900" s="174" t="s">
        <v>647</v>
      </c>
      <c r="D2900" s="68">
        <v>45777</v>
      </c>
      <c r="E2900" s="66">
        <f t="shared" si="50"/>
        <v>4</v>
      </c>
      <c r="F2900" s="66">
        <f t="shared" si="51"/>
        <v>2025</v>
      </c>
      <c r="G2900" s="67">
        <f t="shared" si="52"/>
        <v>45748</v>
      </c>
      <c r="H2900" s="26" t="s">
        <v>55</v>
      </c>
      <c r="I2900" s="66" t="s">
        <v>1610</v>
      </c>
      <c r="J2900" s="69"/>
      <c r="K2900" s="69"/>
      <c r="L2900" s="69" t="s">
        <v>666</v>
      </c>
      <c r="M2900" s="69" t="s">
        <v>28</v>
      </c>
      <c r="N2900" s="71">
        <v>0</v>
      </c>
      <c r="O2900" s="74">
        <v>552.87</v>
      </c>
      <c r="P2900" s="175">
        <f t="shared" si="49"/>
        <v>15965.049999999987</v>
      </c>
    </row>
    <row r="2901" spans="1:16" ht="14.25" hidden="1" customHeight="1" outlineLevel="1">
      <c r="A2901" s="64" t="s">
        <v>132</v>
      </c>
      <c r="B2901" s="163" t="s">
        <v>1586</v>
      </c>
      <c r="C2901" s="174" t="s">
        <v>647</v>
      </c>
      <c r="D2901" s="68">
        <v>45777</v>
      </c>
      <c r="E2901" s="66">
        <f t="shared" si="50"/>
        <v>4</v>
      </c>
      <c r="F2901" s="66">
        <f t="shared" si="51"/>
        <v>2025</v>
      </c>
      <c r="G2901" s="67">
        <f t="shared" si="52"/>
        <v>45748</v>
      </c>
      <c r="H2901" s="26" t="s">
        <v>43</v>
      </c>
      <c r="I2901" s="66" t="s">
        <v>1611</v>
      </c>
      <c r="J2901" s="69"/>
      <c r="K2901" s="69"/>
      <c r="L2901" s="69" t="s">
        <v>666</v>
      </c>
      <c r="M2901" s="69" t="s">
        <v>28</v>
      </c>
      <c r="N2901" s="71">
        <v>0</v>
      </c>
      <c r="O2901" s="74">
        <v>996.02</v>
      </c>
      <c r="P2901" s="175">
        <f t="shared" si="49"/>
        <v>14969.029999999986</v>
      </c>
    </row>
    <row r="2902" spans="1:16" ht="14.25" hidden="1" customHeight="1" outlineLevel="1">
      <c r="A2902" s="64" t="s">
        <v>132</v>
      </c>
      <c r="B2902" s="163" t="s">
        <v>1586</v>
      </c>
      <c r="C2902" s="174" t="s">
        <v>647</v>
      </c>
      <c r="D2902" s="68">
        <v>45785</v>
      </c>
      <c r="E2902" s="66">
        <f t="shared" si="50"/>
        <v>5</v>
      </c>
      <c r="F2902" s="66">
        <f t="shared" si="51"/>
        <v>2025</v>
      </c>
      <c r="G2902" s="67">
        <f t="shared" si="52"/>
        <v>45778</v>
      </c>
      <c r="H2902" s="26" t="s">
        <v>165</v>
      </c>
      <c r="I2902" s="66" t="s">
        <v>139</v>
      </c>
      <c r="J2902" s="69"/>
      <c r="K2902" s="69"/>
      <c r="L2902" s="69" t="s">
        <v>664</v>
      </c>
      <c r="M2902" s="69" t="s">
        <v>604</v>
      </c>
      <c r="N2902" s="71">
        <v>0.21</v>
      </c>
      <c r="O2902" s="74">
        <v>0</v>
      </c>
      <c r="P2902" s="175">
        <f t="shared" si="49"/>
        <v>14969.239999999985</v>
      </c>
    </row>
    <row r="2903" spans="1:16" ht="14.25" hidden="1" customHeight="1" outlineLevel="1">
      <c r="A2903" s="64" t="s">
        <v>132</v>
      </c>
      <c r="B2903" s="163" t="s">
        <v>1586</v>
      </c>
      <c r="C2903" s="174" t="s">
        <v>647</v>
      </c>
      <c r="D2903" s="68">
        <v>45786</v>
      </c>
      <c r="E2903" s="66">
        <f t="shared" si="50"/>
        <v>5</v>
      </c>
      <c r="F2903" s="66">
        <f t="shared" si="51"/>
        <v>2025</v>
      </c>
      <c r="G2903" s="67">
        <f t="shared" si="52"/>
        <v>45778</v>
      </c>
      <c r="H2903" s="26" t="s">
        <v>1587</v>
      </c>
      <c r="I2903" s="66" t="s">
        <v>146</v>
      </c>
      <c r="J2903" s="69"/>
      <c r="K2903" s="69"/>
      <c r="L2903" s="69" t="s">
        <v>666</v>
      </c>
      <c r="M2903" s="69" t="s">
        <v>604</v>
      </c>
      <c r="N2903" s="71">
        <v>61890.6</v>
      </c>
      <c r="O2903" s="74">
        <v>0</v>
      </c>
      <c r="P2903" s="175">
        <f t="shared" si="49"/>
        <v>76859.839999999982</v>
      </c>
    </row>
    <row r="2904" spans="1:16" ht="14.25" hidden="1" customHeight="1" outlineLevel="1">
      <c r="A2904" s="64" t="s">
        <v>132</v>
      </c>
      <c r="B2904" s="163" t="s">
        <v>1586</v>
      </c>
      <c r="C2904" s="174" t="s">
        <v>647</v>
      </c>
      <c r="D2904" s="68">
        <v>45791</v>
      </c>
      <c r="E2904" s="66">
        <f t="shared" si="50"/>
        <v>5</v>
      </c>
      <c r="F2904" s="66">
        <f t="shared" si="51"/>
        <v>2025</v>
      </c>
      <c r="G2904" s="67">
        <f t="shared" si="52"/>
        <v>45778</v>
      </c>
      <c r="H2904" s="26" t="s">
        <v>165</v>
      </c>
      <c r="I2904" s="66" t="s">
        <v>139</v>
      </c>
      <c r="J2904" s="69"/>
      <c r="K2904" s="69"/>
      <c r="L2904" s="69" t="s">
        <v>664</v>
      </c>
      <c r="M2904" s="69" t="s">
        <v>604</v>
      </c>
      <c r="N2904" s="71">
        <v>3.05</v>
      </c>
      <c r="O2904" s="74">
        <v>0</v>
      </c>
      <c r="P2904" s="175">
        <f t="shared" si="49"/>
        <v>76862.889999999985</v>
      </c>
    </row>
    <row r="2905" spans="1:16" ht="14.25" hidden="1" customHeight="1" outlineLevel="1">
      <c r="A2905" s="64" t="s">
        <v>132</v>
      </c>
      <c r="B2905" s="163" t="s">
        <v>1586</v>
      </c>
      <c r="C2905" s="174" t="s">
        <v>647</v>
      </c>
      <c r="D2905" s="68">
        <v>45792</v>
      </c>
      <c r="E2905" s="66">
        <f t="shared" si="50"/>
        <v>5</v>
      </c>
      <c r="F2905" s="66">
        <f t="shared" si="51"/>
        <v>2025</v>
      </c>
      <c r="G2905" s="67">
        <f t="shared" si="52"/>
        <v>45778</v>
      </c>
      <c r="H2905" s="26" t="s">
        <v>165</v>
      </c>
      <c r="I2905" s="66" t="s">
        <v>139</v>
      </c>
      <c r="J2905" s="69"/>
      <c r="K2905" s="69"/>
      <c r="L2905" s="69" t="s">
        <v>664</v>
      </c>
      <c r="M2905" s="69" t="s">
        <v>604</v>
      </c>
      <c r="N2905" s="71">
        <v>0.09</v>
      </c>
      <c r="O2905" s="74">
        <v>0</v>
      </c>
      <c r="P2905" s="175">
        <f t="shared" si="49"/>
        <v>76862.979999999981</v>
      </c>
    </row>
    <row r="2906" spans="1:16" ht="14.25" hidden="1" customHeight="1" outlineLevel="1">
      <c r="A2906" s="64" t="s">
        <v>132</v>
      </c>
      <c r="B2906" s="163" t="s">
        <v>1586</v>
      </c>
      <c r="C2906" s="174" t="s">
        <v>647</v>
      </c>
      <c r="D2906" s="68">
        <v>45793</v>
      </c>
      <c r="E2906" s="66">
        <f t="shared" si="50"/>
        <v>5</v>
      </c>
      <c r="F2906" s="66">
        <f t="shared" si="51"/>
        <v>2025</v>
      </c>
      <c r="G2906" s="67">
        <f t="shared" si="52"/>
        <v>45778</v>
      </c>
      <c r="H2906" s="26" t="s">
        <v>165</v>
      </c>
      <c r="I2906" s="66" t="s">
        <v>139</v>
      </c>
      <c r="J2906" s="69"/>
      <c r="K2906" s="69"/>
      <c r="L2906" s="69" t="s">
        <v>664</v>
      </c>
      <c r="M2906" s="69" t="s">
        <v>604</v>
      </c>
      <c r="N2906" s="71">
        <v>0.22</v>
      </c>
      <c r="O2906" s="74">
        <v>0</v>
      </c>
      <c r="P2906" s="175">
        <f t="shared" si="49"/>
        <v>76863.199999999983</v>
      </c>
    </row>
    <row r="2907" spans="1:16" ht="14.25" hidden="1" customHeight="1" outlineLevel="1">
      <c r="A2907" s="64" t="s">
        <v>132</v>
      </c>
      <c r="B2907" s="163" t="s">
        <v>1586</v>
      </c>
      <c r="C2907" s="174" t="s">
        <v>647</v>
      </c>
      <c r="D2907" s="68">
        <v>45793</v>
      </c>
      <c r="E2907" s="66">
        <f t="shared" si="50"/>
        <v>5</v>
      </c>
      <c r="F2907" s="66">
        <f t="shared" si="51"/>
        <v>2025</v>
      </c>
      <c r="G2907" s="67">
        <f t="shared" si="52"/>
        <v>45778</v>
      </c>
      <c r="H2907" s="26" t="s">
        <v>165</v>
      </c>
      <c r="I2907" s="66" t="s">
        <v>139</v>
      </c>
      <c r="J2907" s="69"/>
      <c r="K2907" s="69"/>
      <c r="L2907" s="69" t="s">
        <v>664</v>
      </c>
      <c r="M2907" s="69" t="s">
        <v>604</v>
      </c>
      <c r="N2907" s="71">
        <v>4</v>
      </c>
      <c r="O2907" s="74">
        <v>0</v>
      </c>
      <c r="P2907" s="175">
        <f t="shared" si="49"/>
        <v>76867.199999999983</v>
      </c>
    </row>
    <row r="2908" spans="1:16" ht="14.25" hidden="1" customHeight="1" outlineLevel="1">
      <c r="A2908" s="64" t="s">
        <v>132</v>
      </c>
      <c r="B2908" s="163" t="s">
        <v>1586</v>
      </c>
      <c r="C2908" s="174" t="s">
        <v>647</v>
      </c>
      <c r="D2908" s="68">
        <v>45796</v>
      </c>
      <c r="E2908" s="66">
        <f t="shared" si="50"/>
        <v>5</v>
      </c>
      <c r="F2908" s="66">
        <f t="shared" si="51"/>
        <v>2025</v>
      </c>
      <c r="G2908" s="67">
        <f t="shared" si="52"/>
        <v>45778</v>
      </c>
      <c r="H2908" s="26" t="s">
        <v>165</v>
      </c>
      <c r="I2908" s="66" t="s">
        <v>139</v>
      </c>
      <c r="J2908" s="69"/>
      <c r="K2908" s="69"/>
      <c r="L2908" s="69" t="s">
        <v>664</v>
      </c>
      <c r="M2908" s="69" t="s">
        <v>604</v>
      </c>
      <c r="N2908" s="71">
        <v>0.17</v>
      </c>
      <c r="O2908" s="74">
        <v>0</v>
      </c>
      <c r="P2908" s="175">
        <f t="shared" si="49"/>
        <v>76867.369999999981</v>
      </c>
    </row>
    <row r="2909" spans="1:16" ht="14.25" hidden="1" customHeight="1" outlineLevel="1">
      <c r="A2909" s="64" t="s">
        <v>132</v>
      </c>
      <c r="B2909" s="163" t="s">
        <v>1586</v>
      </c>
      <c r="C2909" s="174" t="s">
        <v>647</v>
      </c>
      <c r="D2909" s="68">
        <v>45798</v>
      </c>
      <c r="E2909" s="66">
        <f t="shared" si="50"/>
        <v>5</v>
      </c>
      <c r="F2909" s="66">
        <f t="shared" si="51"/>
        <v>2025</v>
      </c>
      <c r="G2909" s="67">
        <f t="shared" si="52"/>
        <v>45778</v>
      </c>
      <c r="H2909" s="26" t="s">
        <v>165</v>
      </c>
      <c r="I2909" s="66" t="s">
        <v>139</v>
      </c>
      <c r="J2909" s="69"/>
      <c r="K2909" s="69"/>
      <c r="L2909" s="69" t="s">
        <v>664</v>
      </c>
      <c r="M2909" s="69" t="s">
        <v>604</v>
      </c>
      <c r="N2909" s="71">
        <v>0.23</v>
      </c>
      <c r="O2909" s="74">
        <v>0</v>
      </c>
      <c r="P2909" s="175">
        <f t="shared" si="49"/>
        <v>76867.599999999977</v>
      </c>
    </row>
    <row r="2910" spans="1:16" ht="14.25" hidden="1" customHeight="1" outlineLevel="1">
      <c r="A2910" s="64" t="s">
        <v>132</v>
      </c>
      <c r="B2910" s="163" t="s">
        <v>1586</v>
      </c>
      <c r="C2910" s="174" t="s">
        <v>647</v>
      </c>
      <c r="D2910" s="68">
        <v>45799</v>
      </c>
      <c r="E2910" s="66">
        <f t="shared" si="50"/>
        <v>5</v>
      </c>
      <c r="F2910" s="66">
        <f t="shared" si="51"/>
        <v>2025</v>
      </c>
      <c r="G2910" s="67">
        <f t="shared" si="52"/>
        <v>45778</v>
      </c>
      <c r="H2910" s="26" t="s">
        <v>165</v>
      </c>
      <c r="I2910" s="66" t="s">
        <v>139</v>
      </c>
      <c r="J2910" s="69"/>
      <c r="K2910" s="69"/>
      <c r="L2910" s="69" t="s">
        <v>664</v>
      </c>
      <c r="M2910" s="69" t="s">
        <v>604</v>
      </c>
      <c r="N2910" s="71">
        <v>0.16</v>
      </c>
      <c r="O2910" s="74">
        <v>0</v>
      </c>
      <c r="P2910" s="175">
        <f t="shared" si="49"/>
        <v>76867.75999999998</v>
      </c>
    </row>
    <row r="2911" spans="1:16" ht="14.25" hidden="1" customHeight="1" outlineLevel="1">
      <c r="A2911" s="64" t="s">
        <v>132</v>
      </c>
      <c r="B2911" s="163" t="s">
        <v>1586</v>
      </c>
      <c r="C2911" s="174" t="s">
        <v>647</v>
      </c>
      <c r="D2911" s="68">
        <v>45803</v>
      </c>
      <c r="E2911" s="66">
        <f t="shared" si="50"/>
        <v>5</v>
      </c>
      <c r="F2911" s="66">
        <f t="shared" si="51"/>
        <v>2025</v>
      </c>
      <c r="G2911" s="67">
        <f t="shared" si="52"/>
        <v>45778</v>
      </c>
      <c r="H2911" s="26" t="s">
        <v>165</v>
      </c>
      <c r="I2911" s="66" t="s">
        <v>139</v>
      </c>
      <c r="J2911" s="69"/>
      <c r="K2911" s="69"/>
      <c r="L2911" s="69" t="s">
        <v>664</v>
      </c>
      <c r="M2911" s="69" t="s">
        <v>604</v>
      </c>
      <c r="N2911" s="71">
        <v>0.18</v>
      </c>
      <c r="O2911" s="74">
        <v>0</v>
      </c>
      <c r="P2911" s="175">
        <f t="shared" si="49"/>
        <v>76867.939999999973</v>
      </c>
    </row>
    <row r="2912" spans="1:16" ht="14.25" hidden="1" customHeight="1" outlineLevel="1">
      <c r="A2912" s="64" t="s">
        <v>132</v>
      </c>
      <c r="B2912" s="163" t="s">
        <v>1586</v>
      </c>
      <c r="C2912" s="174" t="s">
        <v>647</v>
      </c>
      <c r="D2912" s="68">
        <v>45805</v>
      </c>
      <c r="E2912" s="66">
        <f t="shared" si="50"/>
        <v>5</v>
      </c>
      <c r="F2912" s="66">
        <f t="shared" si="51"/>
        <v>2025</v>
      </c>
      <c r="G2912" s="67">
        <f t="shared" si="52"/>
        <v>45778</v>
      </c>
      <c r="H2912" s="26" t="s">
        <v>165</v>
      </c>
      <c r="I2912" s="66" t="s">
        <v>139</v>
      </c>
      <c r="J2912" s="69"/>
      <c r="K2912" s="69"/>
      <c r="L2912" s="69" t="s">
        <v>664</v>
      </c>
      <c r="M2912" s="69" t="s">
        <v>604</v>
      </c>
      <c r="N2912" s="71">
        <v>0.27</v>
      </c>
      <c r="O2912" s="74">
        <v>0</v>
      </c>
      <c r="P2912" s="175">
        <f t="shared" si="49"/>
        <v>76868.209999999977</v>
      </c>
    </row>
    <row r="2913" spans="1:16" ht="14.25" hidden="1" customHeight="1" outlineLevel="1">
      <c r="A2913" s="64" t="s">
        <v>132</v>
      </c>
      <c r="B2913" s="163" t="s">
        <v>1586</v>
      </c>
      <c r="C2913" s="174" t="s">
        <v>647</v>
      </c>
      <c r="D2913" s="68">
        <v>45806</v>
      </c>
      <c r="E2913" s="66">
        <f t="shared" si="50"/>
        <v>5</v>
      </c>
      <c r="F2913" s="66">
        <f t="shared" si="51"/>
        <v>2025</v>
      </c>
      <c r="G2913" s="67">
        <f t="shared" si="52"/>
        <v>45778</v>
      </c>
      <c r="H2913" s="26" t="s">
        <v>165</v>
      </c>
      <c r="I2913" s="66" t="s">
        <v>139</v>
      </c>
      <c r="J2913" s="69"/>
      <c r="K2913" s="69"/>
      <c r="L2913" s="69" t="s">
        <v>664</v>
      </c>
      <c r="M2913" s="69" t="s">
        <v>604</v>
      </c>
      <c r="N2913" s="71">
        <v>7.0000000000000007E-2</v>
      </c>
      <c r="O2913" s="74">
        <v>0</v>
      </c>
      <c r="P2913" s="175">
        <f t="shared" si="49"/>
        <v>76868.279999999984</v>
      </c>
    </row>
    <row r="2914" spans="1:16" ht="14.25" hidden="1" customHeight="1" outlineLevel="1">
      <c r="A2914" s="64" t="s">
        <v>132</v>
      </c>
      <c r="B2914" s="163" t="s">
        <v>1586</v>
      </c>
      <c r="C2914" s="174" t="s">
        <v>647</v>
      </c>
      <c r="D2914" s="68">
        <v>45806</v>
      </c>
      <c r="E2914" s="66">
        <f t="shared" si="50"/>
        <v>5</v>
      </c>
      <c r="F2914" s="66">
        <f t="shared" si="51"/>
        <v>2025</v>
      </c>
      <c r="G2914" s="67">
        <f t="shared" si="52"/>
        <v>45778</v>
      </c>
      <c r="H2914" s="26" t="s">
        <v>165</v>
      </c>
      <c r="I2914" s="66" t="s">
        <v>139</v>
      </c>
      <c r="J2914" s="69"/>
      <c r="K2914" s="69"/>
      <c r="L2914" s="69" t="s">
        <v>664</v>
      </c>
      <c r="M2914" s="69" t="s">
        <v>604</v>
      </c>
      <c r="N2914" s="71">
        <v>7.0000000000000007E-2</v>
      </c>
      <c r="O2914" s="74">
        <v>0</v>
      </c>
      <c r="P2914" s="175">
        <f t="shared" si="49"/>
        <v>76868.349999999991</v>
      </c>
    </row>
    <row r="2915" spans="1:16" ht="14.25" hidden="1" customHeight="1" outlineLevel="1">
      <c r="A2915" s="64" t="s">
        <v>132</v>
      </c>
      <c r="B2915" s="163" t="s">
        <v>1586</v>
      </c>
      <c r="C2915" s="174" t="s">
        <v>647</v>
      </c>
      <c r="D2915" s="68">
        <v>45807</v>
      </c>
      <c r="E2915" s="66">
        <f t="shared" si="50"/>
        <v>5</v>
      </c>
      <c r="F2915" s="66">
        <f t="shared" si="51"/>
        <v>2025</v>
      </c>
      <c r="G2915" s="67">
        <f t="shared" si="52"/>
        <v>45778</v>
      </c>
      <c r="H2915" s="26" t="s">
        <v>165</v>
      </c>
      <c r="I2915" s="66" t="s">
        <v>139</v>
      </c>
      <c r="J2915" s="69"/>
      <c r="K2915" s="69"/>
      <c r="L2915" s="69" t="s">
        <v>664</v>
      </c>
      <c r="M2915" s="69" t="s">
        <v>604</v>
      </c>
      <c r="N2915" s="71">
        <v>5.16</v>
      </c>
      <c r="O2915" s="74">
        <v>0</v>
      </c>
      <c r="P2915" s="175">
        <f t="shared" si="49"/>
        <v>76873.509999999995</v>
      </c>
    </row>
    <row r="2916" spans="1:16" ht="14.25" hidden="1" customHeight="1" outlineLevel="1">
      <c r="A2916" s="64" t="s">
        <v>132</v>
      </c>
      <c r="B2916" s="163" t="s">
        <v>1586</v>
      </c>
      <c r="C2916" s="174" t="s">
        <v>647</v>
      </c>
      <c r="D2916" s="68">
        <v>45782</v>
      </c>
      <c r="E2916" s="66">
        <f t="shared" si="50"/>
        <v>5</v>
      </c>
      <c r="F2916" s="66">
        <f t="shared" si="51"/>
        <v>2025</v>
      </c>
      <c r="G2916" s="67">
        <f t="shared" si="52"/>
        <v>45778</v>
      </c>
      <c r="H2916" s="26" t="s">
        <v>102</v>
      </c>
      <c r="I2916" s="66" t="s">
        <v>129</v>
      </c>
      <c r="J2916" s="69"/>
      <c r="K2916" s="69"/>
      <c r="L2916" s="69" t="s">
        <v>666</v>
      </c>
      <c r="M2916" s="69" t="s">
        <v>28</v>
      </c>
      <c r="N2916" s="71">
        <v>0</v>
      </c>
      <c r="O2916" s="74">
        <v>9</v>
      </c>
      <c r="P2916" s="175">
        <f t="shared" si="49"/>
        <v>76864.509999999995</v>
      </c>
    </row>
    <row r="2917" spans="1:16" ht="14.25" hidden="1" customHeight="1" outlineLevel="1">
      <c r="A2917" s="64" t="s">
        <v>132</v>
      </c>
      <c r="B2917" s="163" t="s">
        <v>1586</v>
      </c>
      <c r="C2917" s="174" t="s">
        <v>647</v>
      </c>
      <c r="D2917" s="68">
        <v>45785</v>
      </c>
      <c r="E2917" s="66">
        <f t="shared" si="50"/>
        <v>5</v>
      </c>
      <c r="F2917" s="66">
        <f t="shared" si="51"/>
        <v>2025</v>
      </c>
      <c r="G2917" s="67">
        <f t="shared" si="52"/>
        <v>45778</v>
      </c>
      <c r="H2917" s="26" t="s">
        <v>63</v>
      </c>
      <c r="I2917" s="66" t="s">
        <v>1612</v>
      </c>
      <c r="J2917" s="69"/>
      <c r="K2917" s="69"/>
      <c r="L2917" s="69" t="s">
        <v>666</v>
      </c>
      <c r="M2917" s="69" t="s">
        <v>28</v>
      </c>
      <c r="N2917" s="71">
        <v>0</v>
      </c>
      <c r="O2917" s="74">
        <v>489.04</v>
      </c>
      <c r="P2917" s="175">
        <f t="shared" si="49"/>
        <v>76375.47</v>
      </c>
    </row>
    <row r="2918" spans="1:16" ht="14.25" hidden="1" customHeight="1" outlineLevel="1">
      <c r="A2918" s="64" t="s">
        <v>132</v>
      </c>
      <c r="B2918" s="163" t="s">
        <v>1586</v>
      </c>
      <c r="C2918" s="174" t="s">
        <v>647</v>
      </c>
      <c r="D2918" s="68">
        <v>45791</v>
      </c>
      <c r="E2918" s="66">
        <f t="shared" si="50"/>
        <v>5</v>
      </c>
      <c r="F2918" s="66">
        <f t="shared" si="51"/>
        <v>2025</v>
      </c>
      <c r="G2918" s="67">
        <f t="shared" si="52"/>
        <v>45778</v>
      </c>
      <c r="H2918" s="26" t="s">
        <v>161</v>
      </c>
      <c r="I2918" s="66" t="s">
        <v>1613</v>
      </c>
      <c r="J2918" s="69"/>
      <c r="K2918" s="69"/>
      <c r="L2918" s="69" t="s">
        <v>664</v>
      </c>
      <c r="M2918" s="69" t="s">
        <v>28</v>
      </c>
      <c r="N2918" s="71">
        <v>0</v>
      </c>
      <c r="O2918" s="74">
        <v>5959.9</v>
      </c>
      <c r="P2918" s="175">
        <f t="shared" si="49"/>
        <v>70415.570000000007</v>
      </c>
    </row>
    <row r="2919" spans="1:16" ht="14.25" hidden="1" customHeight="1" outlineLevel="1">
      <c r="A2919" s="64" t="s">
        <v>132</v>
      </c>
      <c r="B2919" s="163" t="s">
        <v>1586</v>
      </c>
      <c r="C2919" s="174" t="s">
        <v>647</v>
      </c>
      <c r="D2919" s="68">
        <v>45792</v>
      </c>
      <c r="E2919" s="66">
        <f t="shared" si="50"/>
        <v>5</v>
      </c>
      <c r="F2919" s="66">
        <f t="shared" si="51"/>
        <v>2025</v>
      </c>
      <c r="G2919" s="67">
        <f t="shared" si="52"/>
        <v>45778</v>
      </c>
      <c r="H2919" s="26" t="s">
        <v>102</v>
      </c>
      <c r="I2919" s="66" t="s">
        <v>167</v>
      </c>
      <c r="J2919" s="69"/>
      <c r="K2919" s="69"/>
      <c r="L2919" s="69" t="s">
        <v>666</v>
      </c>
      <c r="M2919" s="69" t="s">
        <v>28</v>
      </c>
      <c r="N2919" s="71">
        <v>0</v>
      </c>
      <c r="O2919" s="74">
        <v>171.7</v>
      </c>
      <c r="P2919" s="175">
        <f t="shared" si="49"/>
        <v>70243.87000000001</v>
      </c>
    </row>
    <row r="2920" spans="1:16" ht="14.25" hidden="1" customHeight="1" outlineLevel="1">
      <c r="A2920" s="64" t="s">
        <v>132</v>
      </c>
      <c r="B2920" s="163" t="s">
        <v>1586</v>
      </c>
      <c r="C2920" s="174" t="s">
        <v>647</v>
      </c>
      <c r="D2920" s="68">
        <v>45793</v>
      </c>
      <c r="E2920" s="66">
        <f t="shared" si="50"/>
        <v>5</v>
      </c>
      <c r="F2920" s="66">
        <f t="shared" si="51"/>
        <v>2025</v>
      </c>
      <c r="G2920" s="67">
        <f t="shared" si="52"/>
        <v>45778</v>
      </c>
      <c r="H2920" s="26" t="s">
        <v>37</v>
      </c>
      <c r="I2920" s="66" t="s">
        <v>734</v>
      </c>
      <c r="J2920" s="69"/>
      <c r="K2920" s="69"/>
      <c r="L2920" s="69" t="s">
        <v>666</v>
      </c>
      <c r="M2920" s="69" t="s">
        <v>28</v>
      </c>
      <c r="N2920" s="71">
        <v>0</v>
      </c>
      <c r="O2920" s="74">
        <v>2388.12</v>
      </c>
      <c r="P2920" s="175">
        <f t="shared" si="49"/>
        <v>67855.750000000015</v>
      </c>
    </row>
    <row r="2921" spans="1:16" ht="14.25" hidden="1" customHeight="1" outlineLevel="1">
      <c r="A2921" s="64" t="s">
        <v>132</v>
      </c>
      <c r="B2921" s="163" t="s">
        <v>1586</v>
      </c>
      <c r="C2921" s="174" t="s">
        <v>647</v>
      </c>
      <c r="D2921" s="68">
        <v>45793</v>
      </c>
      <c r="E2921" s="66">
        <f t="shared" si="50"/>
        <v>5</v>
      </c>
      <c r="F2921" s="66">
        <f t="shared" si="51"/>
        <v>2025</v>
      </c>
      <c r="G2921" s="67">
        <f t="shared" si="52"/>
        <v>45778</v>
      </c>
      <c r="H2921" s="26" t="s">
        <v>63</v>
      </c>
      <c r="I2921" s="66" t="s">
        <v>1614</v>
      </c>
      <c r="J2921" s="69"/>
      <c r="K2921" s="69"/>
      <c r="L2921" s="69" t="s">
        <v>666</v>
      </c>
      <c r="M2921" s="69" t="s">
        <v>28</v>
      </c>
      <c r="N2921" s="71">
        <v>0</v>
      </c>
      <c r="O2921" s="74">
        <v>340</v>
      </c>
      <c r="P2921" s="175">
        <f t="shared" si="49"/>
        <v>67515.750000000015</v>
      </c>
    </row>
    <row r="2922" spans="1:16" ht="14.25" hidden="1" customHeight="1" outlineLevel="1">
      <c r="A2922" s="64" t="s">
        <v>132</v>
      </c>
      <c r="B2922" s="163" t="s">
        <v>1586</v>
      </c>
      <c r="C2922" s="174" t="s">
        <v>647</v>
      </c>
      <c r="D2922" s="68">
        <v>45793</v>
      </c>
      <c r="E2922" s="66">
        <f t="shared" si="50"/>
        <v>5</v>
      </c>
      <c r="F2922" s="66">
        <f t="shared" si="51"/>
        <v>2025</v>
      </c>
      <c r="G2922" s="67">
        <f t="shared" si="52"/>
        <v>45778</v>
      </c>
      <c r="H2922" s="26" t="s">
        <v>63</v>
      </c>
      <c r="I2922" s="66" t="s">
        <v>1615</v>
      </c>
      <c r="J2922" s="69"/>
      <c r="K2922" s="69"/>
      <c r="L2922" s="69" t="s">
        <v>666</v>
      </c>
      <c r="M2922" s="69" t="s">
        <v>28</v>
      </c>
      <c r="N2922" s="71">
        <v>0</v>
      </c>
      <c r="O2922" s="74">
        <v>5277.87</v>
      </c>
      <c r="P2922" s="175">
        <f t="shared" si="49"/>
        <v>62237.880000000012</v>
      </c>
    </row>
    <row r="2923" spans="1:16" ht="14.25" hidden="1" customHeight="1" outlineLevel="1">
      <c r="A2923" s="64" t="s">
        <v>132</v>
      </c>
      <c r="B2923" s="163" t="s">
        <v>1586</v>
      </c>
      <c r="C2923" s="174" t="s">
        <v>647</v>
      </c>
      <c r="D2923" s="68">
        <v>45793</v>
      </c>
      <c r="E2923" s="66">
        <f t="shared" si="50"/>
        <v>5</v>
      </c>
      <c r="F2923" s="66">
        <f t="shared" si="51"/>
        <v>2025</v>
      </c>
      <c r="G2923" s="67">
        <f t="shared" si="52"/>
        <v>45778</v>
      </c>
      <c r="H2923" s="26" t="s">
        <v>63</v>
      </c>
      <c r="I2923" s="66" t="s">
        <v>765</v>
      </c>
      <c r="J2923" s="69"/>
      <c r="K2923" s="69"/>
      <c r="L2923" s="69" t="s">
        <v>666</v>
      </c>
      <c r="M2923" s="69" t="s">
        <v>28</v>
      </c>
      <c r="N2923" s="71">
        <v>0</v>
      </c>
      <c r="O2923" s="74">
        <v>8036.36</v>
      </c>
      <c r="P2923" s="175">
        <f t="shared" si="49"/>
        <v>54201.520000000011</v>
      </c>
    </row>
    <row r="2924" spans="1:16" ht="14.25" hidden="1" customHeight="1" outlineLevel="1">
      <c r="A2924" s="64" t="s">
        <v>132</v>
      </c>
      <c r="B2924" s="163" t="s">
        <v>1586</v>
      </c>
      <c r="C2924" s="174" t="s">
        <v>647</v>
      </c>
      <c r="D2924" s="68">
        <v>45796</v>
      </c>
      <c r="E2924" s="66">
        <f t="shared" si="50"/>
        <v>5</v>
      </c>
      <c r="F2924" s="66">
        <f t="shared" si="51"/>
        <v>2025</v>
      </c>
      <c r="G2924" s="67">
        <f t="shared" si="52"/>
        <v>45778</v>
      </c>
      <c r="H2924" s="26" t="s">
        <v>40</v>
      </c>
      <c r="I2924" s="66" t="s">
        <v>732</v>
      </c>
      <c r="J2924" s="69"/>
      <c r="K2924" s="69"/>
      <c r="L2924" s="69" t="s">
        <v>666</v>
      </c>
      <c r="M2924" s="69" t="s">
        <v>28</v>
      </c>
      <c r="N2924" s="71">
        <v>0</v>
      </c>
      <c r="O2924" s="74">
        <v>3970.13</v>
      </c>
      <c r="P2924" s="175">
        <f t="shared" si="49"/>
        <v>50231.390000000014</v>
      </c>
    </row>
    <row r="2925" spans="1:16" ht="14.25" hidden="1" customHeight="1" outlineLevel="1">
      <c r="A2925" s="64" t="s">
        <v>132</v>
      </c>
      <c r="B2925" s="163" t="s">
        <v>1586</v>
      </c>
      <c r="C2925" s="174" t="s">
        <v>647</v>
      </c>
      <c r="D2925" s="68">
        <v>45796</v>
      </c>
      <c r="E2925" s="66">
        <f t="shared" si="50"/>
        <v>5</v>
      </c>
      <c r="F2925" s="66">
        <f t="shared" si="51"/>
        <v>2025</v>
      </c>
      <c r="G2925" s="67">
        <f t="shared" si="52"/>
        <v>45778</v>
      </c>
      <c r="H2925" s="26" t="s">
        <v>44</v>
      </c>
      <c r="I2925" s="66" t="s">
        <v>733</v>
      </c>
      <c r="J2925" s="69"/>
      <c r="K2925" s="69"/>
      <c r="L2925" s="69" t="s">
        <v>666</v>
      </c>
      <c r="M2925" s="69" t="s">
        <v>28</v>
      </c>
      <c r="N2925" s="71">
        <v>0</v>
      </c>
      <c r="O2925" s="74">
        <v>93.39</v>
      </c>
      <c r="P2925" s="175">
        <f t="shared" si="49"/>
        <v>50138.000000000015</v>
      </c>
    </row>
    <row r="2926" spans="1:16" ht="14.25" hidden="1" customHeight="1" outlineLevel="1">
      <c r="A2926" s="64" t="s">
        <v>132</v>
      </c>
      <c r="B2926" s="163" t="s">
        <v>1586</v>
      </c>
      <c r="C2926" s="174" t="s">
        <v>647</v>
      </c>
      <c r="D2926" s="68">
        <v>45797</v>
      </c>
      <c r="E2926" s="66">
        <f t="shared" si="50"/>
        <v>5</v>
      </c>
      <c r="F2926" s="66">
        <f t="shared" si="51"/>
        <v>2025</v>
      </c>
      <c r="G2926" s="67">
        <f t="shared" si="52"/>
        <v>45778</v>
      </c>
      <c r="H2926" s="26" t="s">
        <v>102</v>
      </c>
      <c r="I2926" s="66" t="s">
        <v>129</v>
      </c>
      <c r="J2926" s="69"/>
      <c r="K2926" s="69"/>
      <c r="L2926" s="69" t="s">
        <v>666</v>
      </c>
      <c r="M2926" s="69" t="s">
        <v>28</v>
      </c>
      <c r="N2926" s="71">
        <v>0</v>
      </c>
      <c r="O2926" s="74">
        <v>9.8000000000000007</v>
      </c>
      <c r="P2926" s="175">
        <f t="shared" si="49"/>
        <v>50128.200000000012</v>
      </c>
    </row>
    <row r="2927" spans="1:16" ht="14.25" hidden="1" customHeight="1" outlineLevel="1">
      <c r="A2927" s="64" t="s">
        <v>132</v>
      </c>
      <c r="B2927" s="163" t="s">
        <v>1586</v>
      </c>
      <c r="C2927" s="174" t="s">
        <v>647</v>
      </c>
      <c r="D2927" s="68">
        <v>45797</v>
      </c>
      <c r="E2927" s="66">
        <f t="shared" si="50"/>
        <v>5</v>
      </c>
      <c r="F2927" s="66">
        <f t="shared" si="51"/>
        <v>2025</v>
      </c>
      <c r="G2927" s="67">
        <f t="shared" si="52"/>
        <v>45778</v>
      </c>
      <c r="H2927" s="26" t="s">
        <v>102</v>
      </c>
      <c r="I2927" s="66" t="s">
        <v>129</v>
      </c>
      <c r="J2927" s="69"/>
      <c r="K2927" s="69"/>
      <c r="L2927" s="69" t="s">
        <v>666</v>
      </c>
      <c r="M2927" s="69" t="s">
        <v>28</v>
      </c>
      <c r="N2927" s="71">
        <v>0</v>
      </c>
      <c r="O2927" s="74">
        <v>9.8000000000000007</v>
      </c>
      <c r="P2927" s="175">
        <f t="shared" si="49"/>
        <v>50118.400000000009</v>
      </c>
    </row>
    <row r="2928" spans="1:16" ht="14.25" hidden="1" customHeight="1" outlineLevel="1">
      <c r="A2928" s="64" t="s">
        <v>132</v>
      </c>
      <c r="B2928" s="163" t="s">
        <v>1586</v>
      </c>
      <c r="C2928" s="174" t="s">
        <v>647</v>
      </c>
      <c r="D2928" s="68">
        <v>45798</v>
      </c>
      <c r="E2928" s="66">
        <f t="shared" si="50"/>
        <v>5</v>
      </c>
      <c r="F2928" s="66">
        <f t="shared" si="51"/>
        <v>2025</v>
      </c>
      <c r="G2928" s="67">
        <f t="shared" si="52"/>
        <v>45778</v>
      </c>
      <c r="H2928" s="26" t="s">
        <v>475</v>
      </c>
      <c r="I2928" s="66" t="s">
        <v>1616</v>
      </c>
      <c r="J2928" s="69"/>
      <c r="K2928" s="69"/>
      <c r="L2928" s="69" t="s">
        <v>666</v>
      </c>
      <c r="M2928" s="69" t="s">
        <v>28</v>
      </c>
      <c r="N2928" s="71">
        <v>0</v>
      </c>
      <c r="O2928" s="74">
        <v>134.85</v>
      </c>
      <c r="P2928" s="175">
        <f t="shared" si="49"/>
        <v>49983.55000000001</v>
      </c>
    </row>
    <row r="2929" spans="1:16" ht="14.25" hidden="1" customHeight="1" outlineLevel="1">
      <c r="A2929" s="64" t="s">
        <v>132</v>
      </c>
      <c r="B2929" s="163" t="s">
        <v>1586</v>
      </c>
      <c r="C2929" s="174" t="s">
        <v>647</v>
      </c>
      <c r="D2929" s="68">
        <v>45798</v>
      </c>
      <c r="E2929" s="66">
        <f t="shared" si="50"/>
        <v>5</v>
      </c>
      <c r="F2929" s="66">
        <f t="shared" si="51"/>
        <v>2025</v>
      </c>
      <c r="G2929" s="67">
        <f t="shared" si="52"/>
        <v>45778</v>
      </c>
      <c r="H2929" s="26" t="s">
        <v>475</v>
      </c>
      <c r="I2929" s="66" t="s">
        <v>1616</v>
      </c>
      <c r="J2929" s="69"/>
      <c r="K2929" s="69"/>
      <c r="L2929" s="69" t="s">
        <v>666</v>
      </c>
      <c r="M2929" s="69" t="s">
        <v>28</v>
      </c>
      <c r="N2929" s="71">
        <v>0</v>
      </c>
      <c r="O2929" s="74">
        <v>2442.5</v>
      </c>
      <c r="P2929" s="175">
        <f t="shared" si="49"/>
        <v>47541.05000000001</v>
      </c>
    </row>
    <row r="2930" spans="1:16" ht="14.25" hidden="1" customHeight="1" outlineLevel="1">
      <c r="A2930" s="64" t="s">
        <v>132</v>
      </c>
      <c r="B2930" s="163" t="s">
        <v>1586</v>
      </c>
      <c r="C2930" s="174" t="s">
        <v>647</v>
      </c>
      <c r="D2930" s="68">
        <v>45798</v>
      </c>
      <c r="E2930" s="66">
        <f t="shared" si="50"/>
        <v>5</v>
      </c>
      <c r="F2930" s="66">
        <f t="shared" si="51"/>
        <v>2025</v>
      </c>
      <c r="G2930" s="67">
        <f t="shared" si="52"/>
        <v>45778</v>
      </c>
      <c r="H2930" s="26" t="s">
        <v>475</v>
      </c>
      <c r="I2930" s="66" t="s">
        <v>1616</v>
      </c>
      <c r="J2930" s="69"/>
      <c r="K2930" s="69"/>
      <c r="L2930" s="69" t="s">
        <v>666</v>
      </c>
      <c r="M2930" s="69" t="s">
        <v>28</v>
      </c>
      <c r="N2930" s="71">
        <v>0</v>
      </c>
      <c r="O2930" s="74">
        <v>752.25</v>
      </c>
      <c r="P2930" s="175">
        <f t="shared" si="49"/>
        <v>46788.80000000001</v>
      </c>
    </row>
    <row r="2931" spans="1:16" ht="14.25" hidden="1" customHeight="1" outlineLevel="1">
      <c r="A2931" s="64" t="s">
        <v>132</v>
      </c>
      <c r="B2931" s="163" t="s">
        <v>1586</v>
      </c>
      <c r="C2931" s="174" t="s">
        <v>647</v>
      </c>
      <c r="D2931" s="68">
        <v>45798</v>
      </c>
      <c r="E2931" s="66">
        <f t="shared" si="50"/>
        <v>5</v>
      </c>
      <c r="F2931" s="66">
        <f t="shared" si="51"/>
        <v>2025</v>
      </c>
      <c r="G2931" s="67">
        <f t="shared" si="52"/>
        <v>45778</v>
      </c>
      <c r="H2931" s="26" t="s">
        <v>475</v>
      </c>
      <c r="I2931" s="66" t="s">
        <v>1616</v>
      </c>
      <c r="J2931" s="69"/>
      <c r="K2931" s="69"/>
      <c r="L2931" s="69" t="s">
        <v>666</v>
      </c>
      <c r="M2931" s="69" t="s">
        <v>28</v>
      </c>
      <c r="N2931" s="71">
        <v>0</v>
      </c>
      <c r="O2931" s="74">
        <v>114.39</v>
      </c>
      <c r="P2931" s="175">
        <f t="shared" si="49"/>
        <v>46674.410000000011</v>
      </c>
    </row>
    <row r="2932" spans="1:16" ht="14.25" hidden="1" customHeight="1" outlineLevel="1">
      <c r="A2932" s="64" t="s">
        <v>132</v>
      </c>
      <c r="B2932" s="163" t="s">
        <v>1586</v>
      </c>
      <c r="C2932" s="174" t="s">
        <v>647</v>
      </c>
      <c r="D2932" s="68">
        <v>45799</v>
      </c>
      <c r="E2932" s="66">
        <f t="shared" si="50"/>
        <v>5</v>
      </c>
      <c r="F2932" s="66">
        <f t="shared" si="51"/>
        <v>2025</v>
      </c>
      <c r="G2932" s="67">
        <f t="shared" si="52"/>
        <v>45778</v>
      </c>
      <c r="H2932" s="26" t="s">
        <v>63</v>
      </c>
      <c r="I2932" s="66" t="s">
        <v>1617</v>
      </c>
      <c r="J2932" s="69"/>
      <c r="K2932" s="69"/>
      <c r="L2932" s="69" t="s">
        <v>666</v>
      </c>
      <c r="M2932" s="69" t="s">
        <v>28</v>
      </c>
      <c r="N2932" s="71">
        <v>0</v>
      </c>
      <c r="O2932" s="74">
        <v>499.68</v>
      </c>
      <c r="P2932" s="175">
        <f t="shared" si="49"/>
        <v>46174.73000000001</v>
      </c>
    </row>
    <row r="2933" spans="1:16" ht="14.25" hidden="1" customHeight="1" outlineLevel="1">
      <c r="A2933" s="64" t="s">
        <v>132</v>
      </c>
      <c r="B2933" s="163" t="s">
        <v>1586</v>
      </c>
      <c r="C2933" s="174" t="s">
        <v>647</v>
      </c>
      <c r="D2933" s="68">
        <v>45799</v>
      </c>
      <c r="E2933" s="66">
        <f t="shared" si="50"/>
        <v>5</v>
      </c>
      <c r="F2933" s="66">
        <f t="shared" si="51"/>
        <v>2025</v>
      </c>
      <c r="G2933" s="67">
        <f t="shared" si="52"/>
        <v>45778</v>
      </c>
      <c r="H2933" s="26" t="s">
        <v>709</v>
      </c>
      <c r="I2933" s="66" t="s">
        <v>945</v>
      </c>
      <c r="J2933" s="69"/>
      <c r="K2933" s="69"/>
      <c r="L2933" s="69" t="s">
        <v>666</v>
      </c>
      <c r="M2933" s="69" t="s">
        <v>28</v>
      </c>
      <c r="N2933" s="71">
        <v>0</v>
      </c>
      <c r="O2933" s="74">
        <v>478.68</v>
      </c>
      <c r="P2933" s="175">
        <f t="shared" si="49"/>
        <v>45696.05000000001</v>
      </c>
    </row>
    <row r="2934" spans="1:16" ht="14.25" hidden="1" customHeight="1" outlineLevel="1">
      <c r="A2934" s="64" t="s">
        <v>132</v>
      </c>
      <c r="B2934" s="163" t="s">
        <v>1586</v>
      </c>
      <c r="C2934" s="174" t="s">
        <v>647</v>
      </c>
      <c r="D2934" s="68">
        <v>45799</v>
      </c>
      <c r="E2934" s="66">
        <f t="shared" si="50"/>
        <v>5</v>
      </c>
      <c r="F2934" s="66">
        <f t="shared" si="51"/>
        <v>2025</v>
      </c>
      <c r="G2934" s="67">
        <f t="shared" si="52"/>
        <v>45778</v>
      </c>
      <c r="H2934" s="26" t="s">
        <v>55</v>
      </c>
      <c r="I2934" s="66" t="s">
        <v>946</v>
      </c>
      <c r="J2934" s="69"/>
      <c r="K2934" s="69"/>
      <c r="L2934" s="69" t="s">
        <v>666</v>
      </c>
      <c r="M2934" s="69" t="s">
        <v>28</v>
      </c>
      <c r="N2934" s="71">
        <v>0</v>
      </c>
      <c r="O2934" s="74">
        <v>934.04</v>
      </c>
      <c r="P2934" s="175">
        <f t="shared" si="49"/>
        <v>44762.010000000009</v>
      </c>
    </row>
    <row r="2935" spans="1:16" ht="14.25" hidden="1" customHeight="1" outlineLevel="1">
      <c r="A2935" s="64" t="s">
        <v>132</v>
      </c>
      <c r="B2935" s="163" t="s">
        <v>1586</v>
      </c>
      <c r="C2935" s="174" t="s">
        <v>647</v>
      </c>
      <c r="D2935" s="68">
        <v>45803</v>
      </c>
      <c r="E2935" s="66">
        <f t="shared" si="50"/>
        <v>5</v>
      </c>
      <c r="F2935" s="66">
        <f t="shared" si="51"/>
        <v>2025</v>
      </c>
      <c r="G2935" s="67">
        <f t="shared" si="52"/>
        <v>45778</v>
      </c>
      <c r="H2935" s="26" t="s">
        <v>475</v>
      </c>
      <c r="I2935" s="66" t="s">
        <v>1618</v>
      </c>
      <c r="J2935" s="69"/>
      <c r="K2935" s="69"/>
      <c r="L2935" s="69" t="s">
        <v>666</v>
      </c>
      <c r="M2935" s="69" t="s">
        <v>28</v>
      </c>
      <c r="N2935" s="71">
        <v>0</v>
      </c>
      <c r="O2935" s="74">
        <v>164.48</v>
      </c>
      <c r="P2935" s="175">
        <f t="shared" si="49"/>
        <v>44597.530000000006</v>
      </c>
    </row>
    <row r="2936" spans="1:16" ht="14.25" hidden="1" customHeight="1" outlineLevel="1">
      <c r="A2936" s="64" t="s">
        <v>132</v>
      </c>
      <c r="B2936" s="163" t="s">
        <v>1586</v>
      </c>
      <c r="C2936" s="174" t="s">
        <v>647</v>
      </c>
      <c r="D2936" s="68">
        <v>45803</v>
      </c>
      <c r="E2936" s="66">
        <f t="shared" si="50"/>
        <v>5</v>
      </c>
      <c r="F2936" s="66">
        <f t="shared" si="51"/>
        <v>2025</v>
      </c>
      <c r="G2936" s="67">
        <f t="shared" si="52"/>
        <v>45778</v>
      </c>
      <c r="H2936" s="26" t="s">
        <v>54</v>
      </c>
      <c r="I2936" s="66" t="s">
        <v>458</v>
      </c>
      <c r="J2936" s="69"/>
      <c r="K2936" s="69"/>
      <c r="L2936" s="69" t="s">
        <v>666</v>
      </c>
      <c r="M2936" s="69" t="s">
        <v>28</v>
      </c>
      <c r="N2936" s="71">
        <v>0</v>
      </c>
      <c r="O2936" s="74">
        <v>1212</v>
      </c>
      <c r="P2936" s="175">
        <f t="shared" si="49"/>
        <v>43385.530000000006</v>
      </c>
    </row>
    <row r="2937" spans="1:16" ht="14.25" hidden="1" customHeight="1" outlineLevel="1">
      <c r="A2937" s="64" t="s">
        <v>132</v>
      </c>
      <c r="B2937" s="163" t="s">
        <v>1586</v>
      </c>
      <c r="C2937" s="174" t="s">
        <v>647</v>
      </c>
      <c r="D2937" s="68">
        <v>45805</v>
      </c>
      <c r="E2937" s="66">
        <f t="shared" si="50"/>
        <v>5</v>
      </c>
      <c r="F2937" s="66">
        <f t="shared" si="51"/>
        <v>2025</v>
      </c>
      <c r="G2937" s="67">
        <f t="shared" si="52"/>
        <v>45778</v>
      </c>
      <c r="H2937" s="26" t="s">
        <v>281</v>
      </c>
      <c r="I2937" s="66" t="s">
        <v>962</v>
      </c>
      <c r="J2937" s="69"/>
      <c r="K2937" s="69"/>
      <c r="L2937" s="69" t="s">
        <v>666</v>
      </c>
      <c r="M2937" s="69" t="s">
        <v>28</v>
      </c>
      <c r="N2937" s="71">
        <v>0</v>
      </c>
      <c r="O2937" s="74">
        <v>392.08</v>
      </c>
      <c r="P2937" s="175">
        <f t="shared" si="49"/>
        <v>42993.450000000004</v>
      </c>
    </row>
    <row r="2938" spans="1:16" ht="14.25" hidden="1" customHeight="1" outlineLevel="1">
      <c r="A2938" s="64" t="s">
        <v>132</v>
      </c>
      <c r="B2938" s="163" t="s">
        <v>1586</v>
      </c>
      <c r="C2938" s="174" t="s">
        <v>647</v>
      </c>
      <c r="D2938" s="68">
        <v>45805</v>
      </c>
      <c r="E2938" s="66">
        <f t="shared" si="50"/>
        <v>5</v>
      </c>
      <c r="F2938" s="66">
        <f t="shared" si="51"/>
        <v>2025</v>
      </c>
      <c r="G2938" s="67">
        <f t="shared" si="52"/>
        <v>45778</v>
      </c>
      <c r="H2938" s="26" t="s">
        <v>281</v>
      </c>
      <c r="I2938" s="66" t="s">
        <v>353</v>
      </c>
      <c r="J2938" s="69"/>
      <c r="K2938" s="69"/>
      <c r="L2938" s="69" t="s">
        <v>666</v>
      </c>
      <c r="M2938" s="69" t="s">
        <v>28</v>
      </c>
      <c r="N2938" s="71">
        <v>0</v>
      </c>
      <c r="O2938" s="74">
        <v>117</v>
      </c>
      <c r="P2938" s="175">
        <f t="shared" si="49"/>
        <v>42876.450000000004</v>
      </c>
    </row>
    <row r="2939" spans="1:16" ht="14.25" hidden="1" customHeight="1" outlineLevel="1">
      <c r="A2939" s="64" t="s">
        <v>132</v>
      </c>
      <c r="B2939" s="163" t="s">
        <v>1586</v>
      </c>
      <c r="C2939" s="174" t="s">
        <v>647</v>
      </c>
      <c r="D2939" s="68">
        <v>45805</v>
      </c>
      <c r="E2939" s="66">
        <f t="shared" si="50"/>
        <v>5</v>
      </c>
      <c r="F2939" s="66">
        <f t="shared" si="51"/>
        <v>2025</v>
      </c>
      <c r="G2939" s="67">
        <f t="shared" si="52"/>
        <v>45778</v>
      </c>
      <c r="H2939" s="26" t="s">
        <v>281</v>
      </c>
      <c r="I2939" s="66" t="s">
        <v>353</v>
      </c>
      <c r="J2939" s="69"/>
      <c r="K2939" s="69"/>
      <c r="L2939" s="69" t="s">
        <v>666</v>
      </c>
      <c r="M2939" s="69" t="s">
        <v>28</v>
      </c>
      <c r="N2939" s="71">
        <v>0</v>
      </c>
      <c r="O2939" s="74">
        <v>1048.1400000000001</v>
      </c>
      <c r="P2939" s="175">
        <f t="shared" si="49"/>
        <v>41828.310000000005</v>
      </c>
    </row>
    <row r="2940" spans="1:16" ht="14.25" hidden="1" customHeight="1" outlineLevel="1">
      <c r="A2940" s="64" t="s">
        <v>132</v>
      </c>
      <c r="B2940" s="163" t="s">
        <v>1586</v>
      </c>
      <c r="C2940" s="174" t="s">
        <v>647</v>
      </c>
      <c r="D2940" s="68">
        <v>45806</v>
      </c>
      <c r="E2940" s="66">
        <f t="shared" si="50"/>
        <v>5</v>
      </c>
      <c r="F2940" s="66">
        <f t="shared" si="51"/>
        <v>2025</v>
      </c>
      <c r="G2940" s="67">
        <f t="shared" si="52"/>
        <v>45778</v>
      </c>
      <c r="H2940" s="26" t="s">
        <v>147</v>
      </c>
      <c r="I2940" s="66" t="s">
        <v>330</v>
      </c>
      <c r="J2940" s="69"/>
      <c r="K2940" s="69"/>
      <c r="L2940" s="69" t="s">
        <v>666</v>
      </c>
      <c r="M2940" s="69" t="s">
        <v>28</v>
      </c>
      <c r="N2940" s="71">
        <v>0</v>
      </c>
      <c r="O2940" s="74">
        <v>142.88999999999999</v>
      </c>
      <c r="P2940" s="175">
        <f t="shared" si="49"/>
        <v>41685.420000000006</v>
      </c>
    </row>
    <row r="2941" spans="1:16" ht="14.25" hidden="1" customHeight="1" outlineLevel="1">
      <c r="A2941" s="64" t="s">
        <v>132</v>
      </c>
      <c r="B2941" s="163" t="s">
        <v>1586</v>
      </c>
      <c r="C2941" s="174" t="s">
        <v>647</v>
      </c>
      <c r="D2941" s="68">
        <v>45806</v>
      </c>
      <c r="E2941" s="66">
        <f t="shared" si="50"/>
        <v>5</v>
      </c>
      <c r="F2941" s="66">
        <f t="shared" si="51"/>
        <v>2025</v>
      </c>
      <c r="G2941" s="67">
        <f t="shared" si="52"/>
        <v>45778</v>
      </c>
      <c r="H2941" s="26" t="s">
        <v>147</v>
      </c>
      <c r="I2941" s="66" t="s">
        <v>330</v>
      </c>
      <c r="J2941" s="69"/>
      <c r="K2941" s="69"/>
      <c r="L2941" s="69" t="s">
        <v>666</v>
      </c>
      <c r="M2941" s="69" t="s">
        <v>28</v>
      </c>
      <c r="N2941" s="71">
        <v>0</v>
      </c>
      <c r="O2941" s="74">
        <v>153.22999999999999</v>
      </c>
      <c r="P2941" s="175">
        <f t="shared" si="49"/>
        <v>41532.19</v>
      </c>
    </row>
    <row r="2942" spans="1:16" ht="14.25" hidden="1" customHeight="1" outlineLevel="1">
      <c r="A2942" s="64" t="s">
        <v>132</v>
      </c>
      <c r="B2942" s="163" t="s">
        <v>1586</v>
      </c>
      <c r="C2942" s="174" t="s">
        <v>647</v>
      </c>
      <c r="D2942" s="68">
        <v>45806</v>
      </c>
      <c r="E2942" s="66">
        <f t="shared" si="50"/>
        <v>5</v>
      </c>
      <c r="F2942" s="66">
        <f t="shared" si="51"/>
        <v>2025</v>
      </c>
      <c r="G2942" s="67">
        <f t="shared" si="52"/>
        <v>45778</v>
      </c>
      <c r="H2942" s="26" t="s">
        <v>475</v>
      </c>
      <c r="I2942" s="66" t="s">
        <v>152</v>
      </c>
      <c r="J2942" s="69"/>
      <c r="K2942" s="69"/>
      <c r="L2942" s="69" t="s">
        <v>666</v>
      </c>
      <c r="M2942" s="69" t="s">
        <v>28</v>
      </c>
      <c r="N2942" s="71">
        <v>0</v>
      </c>
      <c r="O2942" s="74">
        <v>44.02</v>
      </c>
      <c r="P2942" s="175">
        <f t="shared" si="49"/>
        <v>41488.170000000006</v>
      </c>
    </row>
    <row r="2943" spans="1:16" ht="14.25" hidden="1" customHeight="1" outlineLevel="1">
      <c r="A2943" s="64" t="s">
        <v>132</v>
      </c>
      <c r="B2943" s="163" t="s">
        <v>1586</v>
      </c>
      <c r="C2943" s="174" t="s">
        <v>647</v>
      </c>
      <c r="D2943" s="68">
        <v>45807</v>
      </c>
      <c r="E2943" s="66">
        <f t="shared" si="50"/>
        <v>5</v>
      </c>
      <c r="F2943" s="66">
        <f t="shared" si="51"/>
        <v>2025</v>
      </c>
      <c r="G2943" s="67">
        <f t="shared" si="52"/>
        <v>45778</v>
      </c>
      <c r="H2943" s="26" t="s">
        <v>43</v>
      </c>
      <c r="I2943" s="66" t="s">
        <v>282</v>
      </c>
      <c r="J2943" s="69"/>
      <c r="K2943" s="69"/>
      <c r="L2943" s="69" t="s">
        <v>666</v>
      </c>
      <c r="M2943" s="69" t="s">
        <v>28</v>
      </c>
      <c r="N2943" s="71">
        <v>0</v>
      </c>
      <c r="O2943" s="74">
        <v>4994.3500000000004</v>
      </c>
      <c r="P2943" s="175">
        <f t="shared" si="49"/>
        <v>36493.820000000007</v>
      </c>
    </row>
    <row r="2944" spans="1:16" ht="14.25" hidden="1" customHeight="1" outlineLevel="1">
      <c r="A2944" s="64" t="s">
        <v>132</v>
      </c>
      <c r="B2944" s="163" t="s">
        <v>1586</v>
      </c>
      <c r="C2944" s="174" t="s">
        <v>647</v>
      </c>
      <c r="D2944" s="68">
        <v>45807</v>
      </c>
      <c r="E2944" s="66">
        <f t="shared" si="50"/>
        <v>5</v>
      </c>
      <c r="F2944" s="66">
        <f t="shared" si="51"/>
        <v>2025</v>
      </c>
      <c r="G2944" s="67">
        <f t="shared" si="52"/>
        <v>45778</v>
      </c>
      <c r="H2944" s="26" t="s">
        <v>43</v>
      </c>
      <c r="I2944" s="66" t="s">
        <v>1619</v>
      </c>
      <c r="J2944" s="69"/>
      <c r="K2944" s="69"/>
      <c r="L2944" s="69" t="s">
        <v>666</v>
      </c>
      <c r="M2944" s="69" t="s">
        <v>28</v>
      </c>
      <c r="N2944" s="71">
        <v>0</v>
      </c>
      <c r="O2944" s="74">
        <v>1975.04</v>
      </c>
      <c r="P2944" s="175">
        <f t="shared" si="49"/>
        <v>34518.780000000006</v>
      </c>
    </row>
    <row r="2945" spans="1:16" ht="14.25" hidden="1" customHeight="1" outlineLevel="1">
      <c r="A2945" s="64" t="s">
        <v>132</v>
      </c>
      <c r="B2945" s="163" t="s">
        <v>1586</v>
      </c>
      <c r="C2945" s="174" t="s">
        <v>647</v>
      </c>
      <c r="D2945" s="68">
        <v>45807</v>
      </c>
      <c r="E2945" s="66">
        <f t="shared" si="50"/>
        <v>5</v>
      </c>
      <c r="F2945" s="66">
        <f t="shared" si="51"/>
        <v>2025</v>
      </c>
      <c r="G2945" s="67">
        <f t="shared" si="52"/>
        <v>45778</v>
      </c>
      <c r="H2945" s="26" t="s">
        <v>43</v>
      </c>
      <c r="I2945" s="66" t="s">
        <v>285</v>
      </c>
      <c r="J2945" s="69"/>
      <c r="K2945" s="69"/>
      <c r="L2945" s="69" t="s">
        <v>666</v>
      </c>
      <c r="M2945" s="69" t="s">
        <v>28</v>
      </c>
      <c r="N2945" s="71">
        <v>0</v>
      </c>
      <c r="O2945" s="74">
        <v>3942.9</v>
      </c>
      <c r="P2945" s="175">
        <f t="shared" si="49"/>
        <v>30575.880000000005</v>
      </c>
    </row>
    <row r="2946" spans="1:16" ht="14.25" hidden="1" customHeight="1" outlineLevel="1">
      <c r="A2946" s="64" t="s">
        <v>132</v>
      </c>
      <c r="B2946" s="163" t="s">
        <v>1586</v>
      </c>
      <c r="C2946" s="174" t="s">
        <v>647</v>
      </c>
      <c r="D2946" s="68">
        <v>45807</v>
      </c>
      <c r="E2946" s="66">
        <f t="shared" si="50"/>
        <v>5</v>
      </c>
      <c r="F2946" s="66">
        <f t="shared" si="51"/>
        <v>2025</v>
      </c>
      <c r="G2946" s="67">
        <f t="shared" si="52"/>
        <v>45778</v>
      </c>
      <c r="H2946" s="26" t="s">
        <v>43</v>
      </c>
      <c r="I2946" s="66" t="s">
        <v>301</v>
      </c>
      <c r="J2946" s="69"/>
      <c r="K2946" s="69"/>
      <c r="L2946" s="69" t="s">
        <v>666</v>
      </c>
      <c r="M2946" s="69" t="s">
        <v>28</v>
      </c>
      <c r="N2946" s="71">
        <v>0</v>
      </c>
      <c r="O2946" s="74">
        <v>2095.58</v>
      </c>
      <c r="P2946" s="175">
        <f t="shared" si="49"/>
        <v>28480.300000000003</v>
      </c>
    </row>
    <row r="2947" spans="1:16" ht="14.25" hidden="1" customHeight="1" outlineLevel="1">
      <c r="A2947" s="64" t="s">
        <v>132</v>
      </c>
      <c r="B2947" s="163" t="s">
        <v>1586</v>
      </c>
      <c r="C2947" s="174" t="s">
        <v>647</v>
      </c>
      <c r="D2947" s="68">
        <v>45807</v>
      </c>
      <c r="E2947" s="66">
        <f t="shared" si="50"/>
        <v>5</v>
      </c>
      <c r="F2947" s="66">
        <f t="shared" si="51"/>
        <v>2025</v>
      </c>
      <c r="G2947" s="67">
        <f t="shared" si="52"/>
        <v>45778</v>
      </c>
      <c r="H2947" s="26" t="s">
        <v>43</v>
      </c>
      <c r="I2947" s="66" t="s">
        <v>302</v>
      </c>
      <c r="J2947" s="69"/>
      <c r="K2947" s="69"/>
      <c r="L2947" s="69" t="s">
        <v>666</v>
      </c>
      <c r="M2947" s="69" t="s">
        <v>28</v>
      </c>
      <c r="N2947" s="71">
        <v>0</v>
      </c>
      <c r="O2947" s="74">
        <v>1594.7</v>
      </c>
      <c r="P2947" s="175">
        <f t="shared" si="49"/>
        <v>26885.600000000002</v>
      </c>
    </row>
    <row r="2948" spans="1:16" ht="14.25" hidden="1" customHeight="1" outlineLevel="1">
      <c r="A2948" s="64" t="s">
        <v>132</v>
      </c>
      <c r="B2948" s="163" t="s">
        <v>1586</v>
      </c>
      <c r="C2948" s="174" t="s">
        <v>647</v>
      </c>
      <c r="D2948" s="68">
        <v>45807</v>
      </c>
      <c r="E2948" s="66">
        <f t="shared" si="50"/>
        <v>5</v>
      </c>
      <c r="F2948" s="66">
        <f t="shared" si="51"/>
        <v>2025</v>
      </c>
      <c r="G2948" s="67">
        <f t="shared" si="52"/>
        <v>45778</v>
      </c>
      <c r="H2948" s="26" t="s">
        <v>43</v>
      </c>
      <c r="I2948" s="66" t="s">
        <v>303</v>
      </c>
      <c r="J2948" s="69"/>
      <c r="K2948" s="69"/>
      <c r="L2948" s="69" t="s">
        <v>666</v>
      </c>
      <c r="M2948" s="69" t="s">
        <v>28</v>
      </c>
      <c r="N2948" s="71">
        <v>0</v>
      </c>
      <c r="O2948" s="74">
        <v>1747.23</v>
      </c>
      <c r="P2948" s="175">
        <f t="shared" si="49"/>
        <v>25138.370000000003</v>
      </c>
    </row>
    <row r="2949" spans="1:16" ht="14.25" hidden="1" customHeight="1" outlineLevel="1">
      <c r="A2949" s="64" t="s">
        <v>132</v>
      </c>
      <c r="B2949" s="163" t="s">
        <v>1586</v>
      </c>
      <c r="C2949" s="174" t="s">
        <v>647</v>
      </c>
      <c r="D2949" s="68">
        <v>45807</v>
      </c>
      <c r="E2949" s="66">
        <f t="shared" si="50"/>
        <v>5</v>
      </c>
      <c r="F2949" s="66">
        <f t="shared" si="51"/>
        <v>2025</v>
      </c>
      <c r="G2949" s="67">
        <f t="shared" si="52"/>
        <v>45778</v>
      </c>
      <c r="H2949" s="26" t="s">
        <v>43</v>
      </c>
      <c r="I2949" s="66" t="s">
        <v>264</v>
      </c>
      <c r="J2949" s="69"/>
      <c r="K2949" s="69"/>
      <c r="L2949" s="69" t="s">
        <v>666</v>
      </c>
      <c r="M2949" s="69" t="s">
        <v>28</v>
      </c>
      <c r="N2949" s="71">
        <v>0</v>
      </c>
      <c r="O2949" s="74">
        <v>1633.27</v>
      </c>
      <c r="P2949" s="175">
        <f t="shared" si="49"/>
        <v>23505.100000000002</v>
      </c>
    </row>
    <row r="2950" spans="1:16" ht="14.25" hidden="1" customHeight="1" outlineLevel="1">
      <c r="A2950" s="64" t="s">
        <v>132</v>
      </c>
      <c r="B2950" s="163" t="s">
        <v>1586</v>
      </c>
      <c r="C2950" s="174" t="s">
        <v>647</v>
      </c>
      <c r="D2950" s="68">
        <v>45807</v>
      </c>
      <c r="E2950" s="66">
        <f t="shared" si="50"/>
        <v>5</v>
      </c>
      <c r="F2950" s="66">
        <f t="shared" si="51"/>
        <v>2025</v>
      </c>
      <c r="G2950" s="67">
        <f t="shared" si="52"/>
        <v>45778</v>
      </c>
      <c r="H2950" s="26" t="s">
        <v>43</v>
      </c>
      <c r="I2950" s="66" t="s">
        <v>304</v>
      </c>
      <c r="J2950" s="69"/>
      <c r="K2950" s="69"/>
      <c r="L2950" s="69" t="s">
        <v>666</v>
      </c>
      <c r="M2950" s="69" t="s">
        <v>28</v>
      </c>
      <c r="N2950" s="71">
        <v>0</v>
      </c>
      <c r="O2950" s="74">
        <v>1719.4</v>
      </c>
      <c r="P2950" s="175">
        <f t="shared" si="49"/>
        <v>21785.7</v>
      </c>
    </row>
    <row r="2951" spans="1:16" ht="14.25" hidden="1" customHeight="1" outlineLevel="1">
      <c r="A2951" s="64" t="s">
        <v>132</v>
      </c>
      <c r="B2951" s="163" t="s">
        <v>1586</v>
      </c>
      <c r="C2951" s="174" t="s">
        <v>647</v>
      </c>
      <c r="D2951" s="68">
        <v>45807</v>
      </c>
      <c r="E2951" s="66">
        <f t="shared" si="50"/>
        <v>5</v>
      </c>
      <c r="F2951" s="66">
        <f t="shared" si="51"/>
        <v>2025</v>
      </c>
      <c r="G2951" s="67">
        <f t="shared" si="52"/>
        <v>45778</v>
      </c>
      <c r="H2951" s="26" t="s">
        <v>43</v>
      </c>
      <c r="I2951" s="66" t="s">
        <v>305</v>
      </c>
      <c r="J2951" s="69"/>
      <c r="K2951" s="69"/>
      <c r="L2951" s="69" t="s">
        <v>666</v>
      </c>
      <c r="M2951" s="69" t="s">
        <v>28</v>
      </c>
      <c r="N2951" s="71">
        <v>0</v>
      </c>
      <c r="O2951" s="74">
        <v>3665.07</v>
      </c>
      <c r="P2951" s="175">
        <f t="shared" si="49"/>
        <v>18120.63</v>
      </c>
    </row>
    <row r="2952" spans="1:16" ht="14.25" hidden="1" customHeight="1" outlineLevel="1">
      <c r="A2952" s="64" t="s">
        <v>132</v>
      </c>
      <c r="B2952" s="163" t="s">
        <v>1586</v>
      </c>
      <c r="C2952" s="174" t="s">
        <v>647</v>
      </c>
      <c r="D2952" s="68">
        <v>45814</v>
      </c>
      <c r="E2952" s="66">
        <f t="shared" si="50"/>
        <v>6</v>
      </c>
      <c r="F2952" s="66">
        <f t="shared" si="51"/>
        <v>2025</v>
      </c>
      <c r="G2952" s="67">
        <f t="shared" si="52"/>
        <v>45809</v>
      </c>
      <c r="H2952" s="26" t="s">
        <v>1587</v>
      </c>
      <c r="I2952" s="66" t="s">
        <v>146</v>
      </c>
      <c r="J2952" s="69"/>
      <c r="K2952" s="69"/>
      <c r="L2952" s="69" t="s">
        <v>666</v>
      </c>
      <c r="M2952" s="69" t="s">
        <v>604</v>
      </c>
      <c r="N2952" s="71">
        <v>61890.6</v>
      </c>
      <c r="O2952" s="74">
        <v>0</v>
      </c>
      <c r="P2952" s="175">
        <f t="shared" si="49"/>
        <v>80011.23</v>
      </c>
    </row>
    <row r="2953" spans="1:16" ht="14.25" hidden="1" customHeight="1" outlineLevel="1">
      <c r="A2953" s="64" t="s">
        <v>132</v>
      </c>
      <c r="B2953" s="163" t="s">
        <v>1586</v>
      </c>
      <c r="C2953" s="174" t="s">
        <v>647</v>
      </c>
      <c r="D2953" s="68">
        <v>45818</v>
      </c>
      <c r="E2953" s="66">
        <f t="shared" si="50"/>
        <v>6</v>
      </c>
      <c r="F2953" s="66">
        <f t="shared" si="51"/>
        <v>2025</v>
      </c>
      <c r="G2953" s="67">
        <f t="shared" si="52"/>
        <v>45809</v>
      </c>
      <c r="H2953" s="26" t="s">
        <v>165</v>
      </c>
      <c r="I2953" s="66" t="s">
        <v>139</v>
      </c>
      <c r="J2953" s="69"/>
      <c r="K2953" s="69"/>
      <c r="L2953" s="69" t="s">
        <v>664</v>
      </c>
      <c r="M2953" s="69" t="s">
        <v>604</v>
      </c>
      <c r="N2953" s="71">
        <v>0.06</v>
      </c>
      <c r="O2953" s="74">
        <v>0</v>
      </c>
      <c r="P2953" s="175">
        <f t="shared" si="49"/>
        <v>80011.289999999994</v>
      </c>
    </row>
    <row r="2954" spans="1:16" ht="14.25" hidden="1" customHeight="1" outlineLevel="1">
      <c r="A2954" s="64" t="s">
        <v>132</v>
      </c>
      <c r="B2954" s="163" t="s">
        <v>1586</v>
      </c>
      <c r="C2954" s="174" t="s">
        <v>647</v>
      </c>
      <c r="D2954" s="68">
        <v>45820</v>
      </c>
      <c r="E2954" s="66">
        <f t="shared" si="50"/>
        <v>6</v>
      </c>
      <c r="F2954" s="66">
        <f t="shared" si="51"/>
        <v>2025</v>
      </c>
      <c r="G2954" s="67">
        <f t="shared" si="52"/>
        <v>45809</v>
      </c>
      <c r="H2954" s="26" t="s">
        <v>165</v>
      </c>
      <c r="I2954" s="66" t="s">
        <v>139</v>
      </c>
      <c r="J2954" s="69"/>
      <c r="K2954" s="69"/>
      <c r="L2954" s="69" t="s">
        <v>664</v>
      </c>
      <c r="M2954" s="69" t="s">
        <v>604</v>
      </c>
      <c r="N2954" s="71">
        <v>0.4</v>
      </c>
      <c r="O2954" s="74">
        <v>0</v>
      </c>
      <c r="P2954" s="175">
        <f t="shared" si="49"/>
        <v>80011.689999999988</v>
      </c>
    </row>
    <row r="2955" spans="1:16" ht="14.25" hidden="1" customHeight="1" outlineLevel="1">
      <c r="A2955" s="64" t="s">
        <v>132</v>
      </c>
      <c r="B2955" s="163" t="s">
        <v>1586</v>
      </c>
      <c r="C2955" s="174" t="s">
        <v>647</v>
      </c>
      <c r="D2955" s="68">
        <v>45821</v>
      </c>
      <c r="E2955" s="66">
        <f t="shared" si="50"/>
        <v>6</v>
      </c>
      <c r="F2955" s="66">
        <f t="shared" si="51"/>
        <v>2025</v>
      </c>
      <c r="G2955" s="67">
        <f t="shared" si="52"/>
        <v>45809</v>
      </c>
      <c r="H2955" s="26" t="s">
        <v>165</v>
      </c>
      <c r="I2955" s="66" t="s">
        <v>139</v>
      </c>
      <c r="J2955" s="69"/>
      <c r="K2955" s="69"/>
      <c r="L2955" s="69" t="s">
        <v>664</v>
      </c>
      <c r="M2955" s="69" t="s">
        <v>604</v>
      </c>
      <c r="N2955" s="71">
        <v>0.09</v>
      </c>
      <c r="O2955" s="74">
        <v>0</v>
      </c>
      <c r="P2955" s="175">
        <f t="shared" si="49"/>
        <v>80011.779999999984</v>
      </c>
    </row>
    <row r="2956" spans="1:16" ht="14.25" hidden="1" customHeight="1" outlineLevel="1">
      <c r="A2956" s="64" t="s">
        <v>132</v>
      </c>
      <c r="B2956" s="163" t="s">
        <v>1586</v>
      </c>
      <c r="C2956" s="174" t="s">
        <v>647</v>
      </c>
      <c r="D2956" s="68">
        <v>45814</v>
      </c>
      <c r="E2956" s="66">
        <f t="shared" si="50"/>
        <v>6</v>
      </c>
      <c r="F2956" s="66">
        <f t="shared" si="51"/>
        <v>2025</v>
      </c>
      <c r="G2956" s="67">
        <f t="shared" si="52"/>
        <v>45809</v>
      </c>
      <c r="H2956" s="26" t="s">
        <v>63</v>
      </c>
      <c r="I2956" s="66" t="s">
        <v>1620</v>
      </c>
      <c r="J2956" s="69"/>
      <c r="K2956" s="69"/>
      <c r="L2956" s="69" t="s">
        <v>666</v>
      </c>
      <c r="M2956" s="69" t="s">
        <v>28</v>
      </c>
      <c r="N2956" s="71">
        <v>0</v>
      </c>
      <c r="O2956" s="74">
        <v>3725.08</v>
      </c>
      <c r="P2956" s="175">
        <f t="shared" si="49"/>
        <v>76286.699999999983</v>
      </c>
    </row>
    <row r="2957" spans="1:16" ht="14.25" hidden="1" customHeight="1" outlineLevel="1">
      <c r="A2957" s="64" t="s">
        <v>132</v>
      </c>
      <c r="B2957" s="163" t="s">
        <v>1586</v>
      </c>
      <c r="C2957" s="174" t="s">
        <v>647</v>
      </c>
      <c r="D2957" s="68">
        <v>45818</v>
      </c>
      <c r="E2957" s="66">
        <f t="shared" si="50"/>
        <v>6</v>
      </c>
      <c r="F2957" s="66">
        <f t="shared" si="51"/>
        <v>2025</v>
      </c>
      <c r="G2957" s="67">
        <f t="shared" si="52"/>
        <v>45809</v>
      </c>
      <c r="H2957" s="26" t="s">
        <v>475</v>
      </c>
      <c r="I2957" s="66" t="s">
        <v>152</v>
      </c>
      <c r="J2957" s="69"/>
      <c r="K2957" s="69"/>
      <c r="L2957" s="69" t="s">
        <v>666</v>
      </c>
      <c r="M2957" s="69" t="s">
        <v>28</v>
      </c>
      <c r="N2957" s="71">
        <v>0</v>
      </c>
      <c r="O2957" s="74">
        <v>128</v>
      </c>
      <c r="P2957" s="175">
        <f t="shared" ref="P2957:P3130" si="53">P2956+N2957-O2957</f>
        <v>76158.699999999983</v>
      </c>
    </row>
    <row r="2958" spans="1:16" ht="14.25" hidden="1" customHeight="1" outlineLevel="1">
      <c r="A2958" s="64" t="s">
        <v>132</v>
      </c>
      <c r="B2958" s="163" t="s">
        <v>1586</v>
      </c>
      <c r="C2958" s="174" t="s">
        <v>647</v>
      </c>
      <c r="D2958" s="68">
        <v>45820</v>
      </c>
      <c r="E2958" s="66">
        <f t="shared" si="50"/>
        <v>6</v>
      </c>
      <c r="F2958" s="66">
        <f t="shared" si="51"/>
        <v>2025</v>
      </c>
      <c r="G2958" s="67">
        <f t="shared" si="52"/>
        <v>45809</v>
      </c>
      <c r="H2958" s="26" t="s">
        <v>63</v>
      </c>
      <c r="I2958" s="66" t="s">
        <v>1621</v>
      </c>
      <c r="J2958" s="69"/>
      <c r="K2958" s="69"/>
      <c r="L2958" s="69" t="s">
        <v>666</v>
      </c>
      <c r="M2958" s="69" t="s">
        <v>28</v>
      </c>
      <c r="N2958" s="71">
        <v>0</v>
      </c>
      <c r="O2958" s="74">
        <v>449.99</v>
      </c>
      <c r="P2958" s="175">
        <f t="shared" si="53"/>
        <v>75708.709999999977</v>
      </c>
    </row>
    <row r="2959" spans="1:16" ht="14.25" hidden="1" customHeight="1" outlineLevel="1">
      <c r="A2959" s="64" t="s">
        <v>132</v>
      </c>
      <c r="B2959" s="163" t="s">
        <v>1586</v>
      </c>
      <c r="C2959" s="174" t="s">
        <v>647</v>
      </c>
      <c r="D2959" s="68">
        <v>45820</v>
      </c>
      <c r="E2959" s="66">
        <f t="shared" si="50"/>
        <v>6</v>
      </c>
      <c r="F2959" s="66">
        <f t="shared" si="51"/>
        <v>2025</v>
      </c>
      <c r="G2959" s="67">
        <f t="shared" si="52"/>
        <v>45809</v>
      </c>
      <c r="H2959" s="26" t="s">
        <v>56</v>
      </c>
      <c r="I2959" s="66" t="s">
        <v>998</v>
      </c>
      <c r="J2959" s="69"/>
      <c r="K2959" s="69"/>
      <c r="L2959" s="69" t="s">
        <v>666</v>
      </c>
      <c r="M2959" s="69" t="s">
        <v>28</v>
      </c>
      <c r="N2959" s="71">
        <v>0</v>
      </c>
      <c r="O2959" s="74">
        <v>340</v>
      </c>
      <c r="P2959" s="175">
        <f t="shared" si="53"/>
        <v>75368.709999999977</v>
      </c>
    </row>
    <row r="2960" spans="1:16" ht="14.25" hidden="1" customHeight="1" outlineLevel="1">
      <c r="A2960" s="64" t="s">
        <v>132</v>
      </c>
      <c r="B2960" s="163" t="s">
        <v>1586</v>
      </c>
      <c r="C2960" s="174" t="s">
        <v>647</v>
      </c>
      <c r="D2960" s="68">
        <v>45821</v>
      </c>
      <c r="E2960" s="66">
        <f t="shared" si="50"/>
        <v>6</v>
      </c>
      <c r="F2960" s="66">
        <f t="shared" si="51"/>
        <v>2025</v>
      </c>
      <c r="G2960" s="67">
        <f t="shared" si="52"/>
        <v>45809</v>
      </c>
      <c r="H2960" s="26" t="s">
        <v>102</v>
      </c>
      <c r="I2960" s="66" t="s">
        <v>167</v>
      </c>
      <c r="J2960" s="69"/>
      <c r="K2960" s="69"/>
      <c r="L2960" s="69" t="s">
        <v>666</v>
      </c>
      <c r="M2960" s="69" t="s">
        <v>28</v>
      </c>
      <c r="N2960" s="71">
        <v>0</v>
      </c>
      <c r="O2960" s="74">
        <v>177.05</v>
      </c>
      <c r="P2960" s="175">
        <f t="shared" si="53"/>
        <v>75191.659999999974</v>
      </c>
    </row>
    <row r="2961" spans="1:16" ht="14.25" hidden="1" customHeight="1" outlineLevel="1">
      <c r="A2961" s="64" t="s">
        <v>132</v>
      </c>
      <c r="B2961" s="163" t="s">
        <v>1586</v>
      </c>
      <c r="C2961" s="174" t="s">
        <v>647</v>
      </c>
      <c r="D2961" s="68">
        <v>45824</v>
      </c>
      <c r="E2961" s="66">
        <f t="shared" si="50"/>
        <v>6</v>
      </c>
      <c r="F2961" s="66">
        <f t="shared" si="51"/>
        <v>2025</v>
      </c>
      <c r="G2961" s="67">
        <f t="shared" si="52"/>
        <v>45809</v>
      </c>
      <c r="H2961" s="26" t="s">
        <v>165</v>
      </c>
      <c r="I2961" s="66" t="s">
        <v>139</v>
      </c>
      <c r="J2961" s="69"/>
      <c r="K2961" s="69"/>
      <c r="L2961" s="69" t="s">
        <v>664</v>
      </c>
      <c r="M2961" s="69" t="s">
        <v>604</v>
      </c>
      <c r="N2961" s="71">
        <v>1.28</v>
      </c>
      <c r="O2961" s="74">
        <v>0</v>
      </c>
      <c r="P2961" s="175">
        <f t="shared" si="53"/>
        <v>75192.939999999973</v>
      </c>
    </row>
    <row r="2962" spans="1:16" ht="14.25" hidden="1" customHeight="1" outlineLevel="1">
      <c r="A2962" s="64" t="s">
        <v>132</v>
      </c>
      <c r="B2962" s="163" t="s">
        <v>1586</v>
      </c>
      <c r="C2962" s="174" t="s">
        <v>647</v>
      </c>
      <c r="D2962" s="68">
        <v>45826</v>
      </c>
      <c r="E2962" s="66">
        <f t="shared" si="50"/>
        <v>6</v>
      </c>
      <c r="F2962" s="66">
        <f t="shared" si="51"/>
        <v>2025</v>
      </c>
      <c r="G2962" s="67">
        <f t="shared" si="52"/>
        <v>45809</v>
      </c>
      <c r="H2962" s="26" t="s">
        <v>165</v>
      </c>
      <c r="I2962" s="66" t="s">
        <v>139</v>
      </c>
      <c r="J2962" s="69"/>
      <c r="K2962" s="69"/>
      <c r="L2962" s="69" t="s">
        <v>664</v>
      </c>
      <c r="M2962" s="69" t="s">
        <v>604</v>
      </c>
      <c r="N2962" s="71">
        <v>0.2</v>
      </c>
      <c r="O2962" s="74">
        <v>0</v>
      </c>
      <c r="P2962" s="175">
        <f t="shared" si="53"/>
        <v>75193.13999999997</v>
      </c>
    </row>
    <row r="2963" spans="1:16" ht="14.25" hidden="1" customHeight="1" outlineLevel="1">
      <c r="A2963" s="64" t="s">
        <v>132</v>
      </c>
      <c r="B2963" s="163" t="s">
        <v>1586</v>
      </c>
      <c r="C2963" s="174" t="s">
        <v>647</v>
      </c>
      <c r="D2963" s="68">
        <v>45831</v>
      </c>
      <c r="E2963" s="66">
        <f t="shared" si="50"/>
        <v>6</v>
      </c>
      <c r="F2963" s="66">
        <f t="shared" si="51"/>
        <v>2025</v>
      </c>
      <c r="G2963" s="67">
        <f t="shared" si="52"/>
        <v>45809</v>
      </c>
      <c r="H2963" s="26" t="s">
        <v>165</v>
      </c>
      <c r="I2963" s="66" t="s">
        <v>139</v>
      </c>
      <c r="J2963" s="69"/>
      <c r="K2963" s="69"/>
      <c r="L2963" s="69" t="s">
        <v>664</v>
      </c>
      <c r="M2963" s="69" t="s">
        <v>604</v>
      </c>
      <c r="N2963" s="71">
        <v>4.16</v>
      </c>
      <c r="O2963" s="74">
        <v>0</v>
      </c>
      <c r="P2963" s="175">
        <f t="shared" si="53"/>
        <v>75197.299999999974</v>
      </c>
    </row>
    <row r="2964" spans="1:16" ht="14.25" hidden="1" customHeight="1" outlineLevel="1">
      <c r="A2964" s="64" t="s">
        <v>132</v>
      </c>
      <c r="B2964" s="163" t="s">
        <v>1586</v>
      </c>
      <c r="C2964" s="174" t="s">
        <v>647</v>
      </c>
      <c r="D2964" s="68">
        <v>45832</v>
      </c>
      <c r="E2964" s="66">
        <f t="shared" si="50"/>
        <v>6</v>
      </c>
      <c r="F2964" s="66">
        <f t="shared" si="51"/>
        <v>2025</v>
      </c>
      <c r="G2964" s="67">
        <f t="shared" si="52"/>
        <v>45809</v>
      </c>
      <c r="H2964" s="26" t="s">
        <v>165</v>
      </c>
      <c r="I2964" s="66" t="s">
        <v>139</v>
      </c>
      <c r="J2964" s="69"/>
      <c r="K2964" s="69"/>
      <c r="L2964" s="69" t="s">
        <v>664</v>
      </c>
      <c r="M2964" s="69" t="s">
        <v>604</v>
      </c>
      <c r="N2964" s="71">
        <v>0.4</v>
      </c>
      <c r="O2964" s="74">
        <v>0</v>
      </c>
      <c r="P2964" s="175">
        <f t="shared" si="53"/>
        <v>75197.699999999968</v>
      </c>
    </row>
    <row r="2965" spans="1:16" ht="14.25" hidden="1" customHeight="1" outlineLevel="1">
      <c r="A2965" s="64" t="s">
        <v>132</v>
      </c>
      <c r="B2965" s="163" t="s">
        <v>1586</v>
      </c>
      <c r="C2965" s="174" t="s">
        <v>647</v>
      </c>
      <c r="D2965" s="68">
        <v>45833</v>
      </c>
      <c r="E2965" s="66">
        <f t="shared" si="50"/>
        <v>6</v>
      </c>
      <c r="F2965" s="66">
        <f t="shared" si="51"/>
        <v>2025</v>
      </c>
      <c r="G2965" s="67">
        <f t="shared" si="52"/>
        <v>45809</v>
      </c>
      <c r="H2965" s="26" t="s">
        <v>165</v>
      </c>
      <c r="I2965" s="66" t="s">
        <v>139</v>
      </c>
      <c r="J2965" s="69"/>
      <c r="K2965" s="69"/>
      <c r="L2965" s="69" t="s">
        <v>664</v>
      </c>
      <c r="M2965" s="69" t="s">
        <v>604</v>
      </c>
      <c r="N2965" s="71">
        <v>1.4</v>
      </c>
      <c r="O2965" s="74">
        <v>0</v>
      </c>
      <c r="P2965" s="175">
        <f t="shared" si="53"/>
        <v>75199.099999999962</v>
      </c>
    </row>
    <row r="2966" spans="1:16" ht="14.25" hidden="1" customHeight="1" outlineLevel="1">
      <c r="A2966" s="64" t="s">
        <v>132</v>
      </c>
      <c r="B2966" s="163" t="s">
        <v>1586</v>
      </c>
      <c r="C2966" s="174" t="s">
        <v>647</v>
      </c>
      <c r="D2966" s="68">
        <v>45833</v>
      </c>
      <c r="E2966" s="66">
        <f t="shared" si="50"/>
        <v>6</v>
      </c>
      <c r="F2966" s="66">
        <f t="shared" si="51"/>
        <v>2025</v>
      </c>
      <c r="G2966" s="67">
        <f t="shared" si="52"/>
        <v>45809</v>
      </c>
      <c r="H2966" s="26" t="s">
        <v>165</v>
      </c>
      <c r="I2966" s="66" t="s">
        <v>139</v>
      </c>
      <c r="J2966" s="69"/>
      <c r="K2966" s="69"/>
      <c r="L2966" s="69" t="s">
        <v>664</v>
      </c>
      <c r="M2966" s="69" t="s">
        <v>604</v>
      </c>
      <c r="N2966" s="71">
        <v>4.05</v>
      </c>
      <c r="O2966" s="74">
        <v>0</v>
      </c>
      <c r="P2966" s="175">
        <f t="shared" si="53"/>
        <v>75203.149999999965</v>
      </c>
    </row>
    <row r="2967" spans="1:16" ht="14.25" hidden="1" customHeight="1" outlineLevel="1">
      <c r="A2967" s="64" t="s">
        <v>132</v>
      </c>
      <c r="B2967" s="163" t="s">
        <v>1586</v>
      </c>
      <c r="C2967" s="174" t="s">
        <v>647</v>
      </c>
      <c r="D2967" s="68">
        <v>45834</v>
      </c>
      <c r="E2967" s="66">
        <f t="shared" si="50"/>
        <v>6</v>
      </c>
      <c r="F2967" s="66">
        <f t="shared" si="51"/>
        <v>2025</v>
      </c>
      <c r="G2967" s="67">
        <f t="shared" si="52"/>
        <v>45809</v>
      </c>
      <c r="H2967" s="26" t="s">
        <v>165</v>
      </c>
      <c r="I2967" s="66" t="s">
        <v>139</v>
      </c>
      <c r="J2967" s="69"/>
      <c r="K2967" s="69"/>
      <c r="L2967" s="69" t="s">
        <v>664</v>
      </c>
      <c r="M2967" s="69" t="s">
        <v>604</v>
      </c>
      <c r="N2967" s="71">
        <v>1.1000000000000001</v>
      </c>
      <c r="O2967" s="74">
        <v>0</v>
      </c>
      <c r="P2967" s="175">
        <f t="shared" si="53"/>
        <v>75204.249999999971</v>
      </c>
    </row>
    <row r="2968" spans="1:16" ht="14.25" hidden="1" customHeight="1" outlineLevel="1">
      <c r="A2968" s="64" t="s">
        <v>132</v>
      </c>
      <c r="B2968" s="163" t="s">
        <v>1586</v>
      </c>
      <c r="C2968" s="174" t="s">
        <v>647</v>
      </c>
      <c r="D2968" s="68">
        <v>45835</v>
      </c>
      <c r="E2968" s="66">
        <f t="shared" si="50"/>
        <v>6</v>
      </c>
      <c r="F2968" s="66">
        <f t="shared" si="51"/>
        <v>2025</v>
      </c>
      <c r="G2968" s="67">
        <f t="shared" si="52"/>
        <v>45809</v>
      </c>
      <c r="H2968" s="26" t="s">
        <v>165</v>
      </c>
      <c r="I2968" s="66" t="s">
        <v>139</v>
      </c>
      <c r="J2968" s="69"/>
      <c r="K2968" s="69"/>
      <c r="L2968" s="69" t="s">
        <v>664</v>
      </c>
      <c r="M2968" s="69" t="s">
        <v>604</v>
      </c>
      <c r="N2968" s="71">
        <v>5.67</v>
      </c>
      <c r="O2968" s="74">
        <v>0</v>
      </c>
      <c r="P2968" s="175">
        <f t="shared" si="53"/>
        <v>75209.919999999969</v>
      </c>
    </row>
    <row r="2969" spans="1:16" ht="14.25" hidden="1" customHeight="1" outlineLevel="1">
      <c r="A2969" s="64" t="s">
        <v>132</v>
      </c>
      <c r="B2969" s="163" t="s">
        <v>1586</v>
      </c>
      <c r="C2969" s="174" t="s">
        <v>647</v>
      </c>
      <c r="D2969" s="68">
        <v>45824</v>
      </c>
      <c r="E2969" s="66">
        <f t="shared" si="50"/>
        <v>6</v>
      </c>
      <c r="F2969" s="66">
        <f t="shared" si="51"/>
        <v>2025</v>
      </c>
      <c r="G2969" s="67">
        <f t="shared" si="52"/>
        <v>45809</v>
      </c>
      <c r="H2969" s="26" t="s">
        <v>475</v>
      </c>
      <c r="I2969" s="66" t="s">
        <v>152</v>
      </c>
      <c r="J2969" s="69"/>
      <c r="K2969" s="69"/>
      <c r="L2969" s="69" t="s">
        <v>666</v>
      </c>
      <c r="M2969" s="69" t="s">
        <v>28</v>
      </c>
      <c r="N2969" s="71">
        <v>0</v>
      </c>
      <c r="O2969" s="74">
        <v>171.34</v>
      </c>
      <c r="P2969" s="175">
        <f t="shared" si="53"/>
        <v>75038.579999999973</v>
      </c>
    </row>
    <row r="2970" spans="1:16" ht="14.25" hidden="1" customHeight="1" outlineLevel="1">
      <c r="A2970" s="64" t="s">
        <v>132</v>
      </c>
      <c r="B2970" s="163" t="s">
        <v>1586</v>
      </c>
      <c r="C2970" s="174" t="s">
        <v>647</v>
      </c>
      <c r="D2970" s="68">
        <v>45824</v>
      </c>
      <c r="E2970" s="66">
        <f t="shared" si="50"/>
        <v>6</v>
      </c>
      <c r="F2970" s="66">
        <f t="shared" si="51"/>
        <v>2025</v>
      </c>
      <c r="G2970" s="67">
        <f t="shared" si="52"/>
        <v>45809</v>
      </c>
      <c r="H2970" s="26" t="s">
        <v>475</v>
      </c>
      <c r="I2970" s="66" t="s">
        <v>152</v>
      </c>
      <c r="J2970" s="69"/>
      <c r="K2970" s="69"/>
      <c r="L2970" s="69" t="s">
        <v>666</v>
      </c>
      <c r="M2970" s="69" t="s">
        <v>28</v>
      </c>
      <c r="N2970" s="71">
        <v>0</v>
      </c>
      <c r="O2970" s="74">
        <v>1704.53</v>
      </c>
      <c r="P2970" s="175">
        <f t="shared" si="53"/>
        <v>73334.049999999974</v>
      </c>
    </row>
    <row r="2971" spans="1:16" ht="14.25" hidden="1" customHeight="1" outlineLevel="1">
      <c r="A2971" s="64" t="s">
        <v>132</v>
      </c>
      <c r="B2971" s="163" t="s">
        <v>1586</v>
      </c>
      <c r="C2971" s="174" t="s">
        <v>647</v>
      </c>
      <c r="D2971" s="68">
        <v>45824</v>
      </c>
      <c r="E2971" s="66">
        <f t="shared" si="50"/>
        <v>6</v>
      </c>
      <c r="F2971" s="66">
        <f t="shared" si="51"/>
        <v>2025</v>
      </c>
      <c r="G2971" s="67">
        <f t="shared" si="52"/>
        <v>45809</v>
      </c>
      <c r="H2971" s="26" t="s">
        <v>475</v>
      </c>
      <c r="I2971" s="66" t="s">
        <v>1622</v>
      </c>
      <c r="J2971" s="69"/>
      <c r="K2971" s="69"/>
      <c r="L2971" s="69" t="s">
        <v>666</v>
      </c>
      <c r="M2971" s="69" t="s">
        <v>28</v>
      </c>
      <c r="N2971" s="71">
        <v>0</v>
      </c>
      <c r="O2971" s="74">
        <v>462.89</v>
      </c>
      <c r="P2971" s="175">
        <f t="shared" si="53"/>
        <v>72871.159999999974</v>
      </c>
    </row>
    <row r="2972" spans="1:16" ht="14.25" hidden="1" customHeight="1" outlineLevel="1">
      <c r="A2972" s="64" t="s">
        <v>132</v>
      </c>
      <c r="B2972" s="163" t="s">
        <v>1586</v>
      </c>
      <c r="C2972" s="174" t="s">
        <v>647</v>
      </c>
      <c r="D2972" s="68">
        <v>45826</v>
      </c>
      <c r="E2972" s="66">
        <f t="shared" si="50"/>
        <v>6</v>
      </c>
      <c r="F2972" s="66">
        <f t="shared" si="51"/>
        <v>2025</v>
      </c>
      <c r="G2972" s="67">
        <f t="shared" si="52"/>
        <v>45809</v>
      </c>
      <c r="H2972" s="26" t="s">
        <v>102</v>
      </c>
      <c r="I2972" s="66" t="s">
        <v>129</v>
      </c>
      <c r="J2972" s="69"/>
      <c r="K2972" s="69"/>
      <c r="L2972" s="69" t="s">
        <v>666</v>
      </c>
      <c r="M2972" s="69" t="s">
        <v>28</v>
      </c>
      <c r="N2972" s="71">
        <v>0</v>
      </c>
      <c r="O2972" s="74">
        <v>6.71</v>
      </c>
      <c r="P2972" s="175">
        <f t="shared" si="53"/>
        <v>72864.449999999968</v>
      </c>
    </row>
    <row r="2973" spans="1:16" ht="14.25" hidden="1" customHeight="1" outlineLevel="1">
      <c r="A2973" s="64" t="s">
        <v>132</v>
      </c>
      <c r="B2973" s="163" t="s">
        <v>1586</v>
      </c>
      <c r="C2973" s="174" t="s">
        <v>647</v>
      </c>
      <c r="D2973" s="68">
        <v>45826</v>
      </c>
      <c r="E2973" s="66">
        <f t="shared" si="50"/>
        <v>6</v>
      </c>
      <c r="F2973" s="66">
        <f t="shared" si="51"/>
        <v>2025</v>
      </c>
      <c r="G2973" s="67">
        <f t="shared" si="52"/>
        <v>45809</v>
      </c>
      <c r="H2973" s="26" t="s">
        <v>56</v>
      </c>
      <c r="I2973" s="66" t="s">
        <v>998</v>
      </c>
      <c r="J2973" s="69"/>
      <c r="K2973" s="69"/>
      <c r="L2973" s="69" t="s">
        <v>666</v>
      </c>
      <c r="M2973" s="69" t="s">
        <v>28</v>
      </c>
      <c r="N2973" s="71">
        <v>0</v>
      </c>
      <c r="O2973" s="74">
        <v>340</v>
      </c>
      <c r="P2973" s="175">
        <f t="shared" si="53"/>
        <v>72524.449999999968</v>
      </c>
    </row>
    <row r="2974" spans="1:16" ht="14.25" hidden="1" customHeight="1" outlineLevel="1">
      <c r="A2974" s="64" t="s">
        <v>132</v>
      </c>
      <c r="B2974" s="163" t="s">
        <v>1586</v>
      </c>
      <c r="C2974" s="174" t="s">
        <v>647</v>
      </c>
      <c r="D2974" s="68">
        <v>45831</v>
      </c>
      <c r="E2974" s="66">
        <f t="shared" si="50"/>
        <v>6</v>
      </c>
      <c r="F2974" s="66">
        <f t="shared" si="51"/>
        <v>2025</v>
      </c>
      <c r="G2974" s="67">
        <f t="shared" si="52"/>
        <v>45809</v>
      </c>
      <c r="H2974" s="26" t="s">
        <v>40</v>
      </c>
      <c r="I2974" s="66" t="s">
        <v>458</v>
      </c>
      <c r="J2974" s="69"/>
      <c r="K2974" s="69"/>
      <c r="L2974" s="69" t="s">
        <v>666</v>
      </c>
      <c r="M2974" s="69" t="s">
        <v>28</v>
      </c>
      <c r="N2974" s="71">
        <v>0</v>
      </c>
      <c r="O2974" s="74">
        <v>4066.7</v>
      </c>
      <c r="P2974" s="175">
        <f t="shared" si="53"/>
        <v>68457.749999999971</v>
      </c>
    </row>
    <row r="2975" spans="1:16" ht="14.25" hidden="1" customHeight="1" outlineLevel="1">
      <c r="A2975" s="64" t="s">
        <v>132</v>
      </c>
      <c r="B2975" s="163" t="s">
        <v>1586</v>
      </c>
      <c r="C2975" s="174" t="s">
        <v>647</v>
      </c>
      <c r="D2975" s="68">
        <v>45831</v>
      </c>
      <c r="E2975" s="66">
        <f t="shared" si="50"/>
        <v>6</v>
      </c>
      <c r="F2975" s="66">
        <f t="shared" si="51"/>
        <v>2025</v>
      </c>
      <c r="G2975" s="67">
        <f t="shared" si="52"/>
        <v>45809</v>
      </c>
      <c r="H2975" s="26" t="s">
        <v>37</v>
      </c>
      <c r="I2975" s="66" t="s">
        <v>458</v>
      </c>
      <c r="J2975" s="69"/>
      <c r="K2975" s="69"/>
      <c r="L2975" s="69" t="s">
        <v>666</v>
      </c>
      <c r="M2975" s="69" t="s">
        <v>28</v>
      </c>
      <c r="N2975" s="71">
        <v>0</v>
      </c>
      <c r="O2975" s="74">
        <v>2529.2600000000002</v>
      </c>
      <c r="P2975" s="175">
        <f t="shared" si="53"/>
        <v>65928.489999999976</v>
      </c>
    </row>
    <row r="2976" spans="1:16" ht="14.25" hidden="1" customHeight="1" outlineLevel="1">
      <c r="A2976" s="64" t="s">
        <v>132</v>
      </c>
      <c r="B2976" s="163" t="s">
        <v>1586</v>
      </c>
      <c r="C2976" s="174" t="s">
        <v>647</v>
      </c>
      <c r="D2976" s="68">
        <v>45832</v>
      </c>
      <c r="E2976" s="66">
        <f t="shared" si="50"/>
        <v>6</v>
      </c>
      <c r="F2976" s="66">
        <f t="shared" si="51"/>
        <v>2025</v>
      </c>
      <c r="G2976" s="67">
        <f t="shared" si="52"/>
        <v>45809</v>
      </c>
      <c r="H2976" s="26" t="s">
        <v>362</v>
      </c>
      <c r="I2976" s="66" t="s">
        <v>329</v>
      </c>
      <c r="J2976" s="69"/>
      <c r="K2976" s="69"/>
      <c r="L2976" s="69" t="s">
        <v>666</v>
      </c>
      <c r="M2976" s="69" t="s">
        <v>28</v>
      </c>
      <c r="N2976" s="71">
        <v>0</v>
      </c>
      <c r="O2976" s="74">
        <v>400.02</v>
      </c>
      <c r="P2976" s="175">
        <f t="shared" si="53"/>
        <v>65528.469999999979</v>
      </c>
    </row>
    <row r="2977" spans="1:16" ht="14.25" hidden="1" customHeight="1" outlineLevel="1">
      <c r="A2977" s="64" t="s">
        <v>132</v>
      </c>
      <c r="B2977" s="163" t="s">
        <v>1586</v>
      </c>
      <c r="C2977" s="174" t="s">
        <v>647</v>
      </c>
      <c r="D2977" s="68">
        <v>45832</v>
      </c>
      <c r="E2977" s="66">
        <f t="shared" si="50"/>
        <v>6</v>
      </c>
      <c r="F2977" s="66">
        <f t="shared" si="51"/>
        <v>2025</v>
      </c>
      <c r="G2977" s="67">
        <f t="shared" si="52"/>
        <v>45809</v>
      </c>
      <c r="H2977" s="26" t="s">
        <v>63</v>
      </c>
      <c r="I2977" s="66" t="s">
        <v>1623</v>
      </c>
      <c r="J2977" s="69"/>
      <c r="K2977" s="69"/>
      <c r="L2977" s="69" t="s">
        <v>666</v>
      </c>
      <c r="M2977" s="69" t="s">
        <v>28</v>
      </c>
      <c r="N2977" s="71">
        <v>0</v>
      </c>
      <c r="O2977" s="74">
        <v>217.84</v>
      </c>
      <c r="P2977" s="175">
        <f t="shared" si="53"/>
        <v>65310.629999999983</v>
      </c>
    </row>
    <row r="2978" spans="1:16" ht="14.25" hidden="1" customHeight="1" outlineLevel="1">
      <c r="A2978" s="64" t="s">
        <v>132</v>
      </c>
      <c r="B2978" s="163" t="s">
        <v>1586</v>
      </c>
      <c r="C2978" s="174" t="s">
        <v>647</v>
      </c>
      <c r="D2978" s="68">
        <v>45833</v>
      </c>
      <c r="E2978" s="66">
        <f t="shared" si="50"/>
        <v>6</v>
      </c>
      <c r="F2978" s="66">
        <f t="shared" si="51"/>
        <v>2025</v>
      </c>
      <c r="G2978" s="67">
        <f t="shared" si="52"/>
        <v>45809</v>
      </c>
      <c r="H2978" s="26" t="s">
        <v>281</v>
      </c>
      <c r="I2978" s="66" t="s">
        <v>353</v>
      </c>
      <c r="J2978" s="69"/>
      <c r="K2978" s="69"/>
      <c r="L2978" s="69" t="s">
        <v>666</v>
      </c>
      <c r="M2978" s="69" t="s">
        <v>28</v>
      </c>
      <c r="N2978" s="71">
        <v>0</v>
      </c>
      <c r="O2978" s="74">
        <v>221</v>
      </c>
      <c r="P2978" s="175">
        <f t="shared" si="53"/>
        <v>65089.629999999983</v>
      </c>
    </row>
    <row r="2979" spans="1:16" ht="14.25" hidden="1" customHeight="1" outlineLevel="1">
      <c r="A2979" s="64" t="s">
        <v>132</v>
      </c>
      <c r="B2979" s="163" t="s">
        <v>1586</v>
      </c>
      <c r="C2979" s="174" t="s">
        <v>647</v>
      </c>
      <c r="D2979" s="68">
        <v>45833</v>
      </c>
      <c r="E2979" s="66">
        <f t="shared" si="50"/>
        <v>6</v>
      </c>
      <c r="F2979" s="66">
        <f t="shared" si="51"/>
        <v>2025</v>
      </c>
      <c r="G2979" s="67">
        <f t="shared" si="52"/>
        <v>45809</v>
      </c>
      <c r="H2979" s="26" t="s">
        <v>281</v>
      </c>
      <c r="I2979" s="66" t="s">
        <v>1624</v>
      </c>
      <c r="J2979" s="69"/>
      <c r="K2979" s="69"/>
      <c r="L2979" s="69" t="s">
        <v>666</v>
      </c>
      <c r="M2979" s="69" t="s">
        <v>28</v>
      </c>
      <c r="N2979" s="71">
        <v>0</v>
      </c>
      <c r="O2979" s="74">
        <v>1158.48</v>
      </c>
      <c r="P2979" s="175">
        <f t="shared" si="53"/>
        <v>63931.14999999998</v>
      </c>
    </row>
    <row r="2980" spans="1:16" ht="14.25" hidden="1" customHeight="1" outlineLevel="1">
      <c r="A2980" s="64" t="s">
        <v>132</v>
      </c>
      <c r="B2980" s="163" t="s">
        <v>1586</v>
      </c>
      <c r="C2980" s="174" t="s">
        <v>647</v>
      </c>
      <c r="D2980" s="68">
        <v>45833</v>
      </c>
      <c r="E2980" s="66">
        <f t="shared" si="50"/>
        <v>6</v>
      </c>
      <c r="F2980" s="66">
        <f t="shared" si="51"/>
        <v>2025</v>
      </c>
      <c r="G2980" s="67">
        <f t="shared" si="52"/>
        <v>45809</v>
      </c>
      <c r="H2980" s="26" t="s">
        <v>281</v>
      </c>
      <c r="I2980" s="66" t="s">
        <v>353</v>
      </c>
      <c r="J2980" s="69"/>
      <c r="K2980" s="69"/>
      <c r="L2980" s="69" t="s">
        <v>666</v>
      </c>
      <c r="M2980" s="69" t="s">
        <v>28</v>
      </c>
      <c r="N2980" s="71">
        <v>0</v>
      </c>
      <c r="O2980" s="74">
        <v>392.08</v>
      </c>
      <c r="P2980" s="175">
        <f t="shared" si="53"/>
        <v>63539.069999999978</v>
      </c>
    </row>
    <row r="2981" spans="1:16" ht="14.25" hidden="1" customHeight="1" outlineLevel="1">
      <c r="A2981" s="64" t="s">
        <v>132</v>
      </c>
      <c r="B2981" s="163" t="s">
        <v>1586</v>
      </c>
      <c r="C2981" s="174" t="s">
        <v>647</v>
      </c>
      <c r="D2981" s="68">
        <v>45833</v>
      </c>
      <c r="E2981" s="66">
        <f t="shared" si="50"/>
        <v>6</v>
      </c>
      <c r="F2981" s="66">
        <f t="shared" si="51"/>
        <v>2025</v>
      </c>
      <c r="G2981" s="67">
        <f t="shared" si="52"/>
        <v>45809</v>
      </c>
      <c r="H2981" s="26" t="s">
        <v>147</v>
      </c>
      <c r="I2981" s="66" t="s">
        <v>1625</v>
      </c>
      <c r="J2981" s="69"/>
      <c r="K2981" s="69"/>
      <c r="L2981" s="69" t="s">
        <v>666</v>
      </c>
      <c r="M2981" s="69" t="s">
        <v>28</v>
      </c>
      <c r="N2981" s="71">
        <v>0</v>
      </c>
      <c r="O2981" s="74">
        <v>318</v>
      </c>
      <c r="P2981" s="175">
        <f t="shared" si="53"/>
        <v>63221.069999999978</v>
      </c>
    </row>
    <row r="2982" spans="1:16" ht="14.25" hidden="1" customHeight="1" outlineLevel="1">
      <c r="A2982" s="64" t="s">
        <v>132</v>
      </c>
      <c r="B2982" s="163" t="s">
        <v>1586</v>
      </c>
      <c r="C2982" s="174" t="s">
        <v>647</v>
      </c>
      <c r="D2982" s="68">
        <v>45833</v>
      </c>
      <c r="E2982" s="66">
        <f t="shared" si="50"/>
        <v>6</v>
      </c>
      <c r="F2982" s="66">
        <f t="shared" si="51"/>
        <v>2025</v>
      </c>
      <c r="G2982" s="67">
        <f t="shared" si="52"/>
        <v>45809</v>
      </c>
      <c r="H2982" s="26" t="s">
        <v>63</v>
      </c>
      <c r="I2982" s="66" t="s">
        <v>765</v>
      </c>
      <c r="J2982" s="69"/>
      <c r="K2982" s="69"/>
      <c r="L2982" s="69" t="s">
        <v>666</v>
      </c>
      <c r="M2982" s="69" t="s">
        <v>28</v>
      </c>
      <c r="N2982" s="71">
        <v>0</v>
      </c>
      <c r="O2982" s="74">
        <v>4284.08</v>
      </c>
      <c r="P2982" s="175">
        <f t="shared" si="53"/>
        <v>58936.989999999976</v>
      </c>
    </row>
    <row r="2983" spans="1:16" ht="14.25" hidden="1" customHeight="1" outlineLevel="1">
      <c r="A2983" s="64" t="s">
        <v>132</v>
      </c>
      <c r="B2983" s="163" t="s">
        <v>1586</v>
      </c>
      <c r="C2983" s="174" t="s">
        <v>647</v>
      </c>
      <c r="D2983" s="68">
        <v>45833</v>
      </c>
      <c r="E2983" s="66">
        <f t="shared" si="50"/>
        <v>6</v>
      </c>
      <c r="F2983" s="66">
        <f t="shared" si="51"/>
        <v>2025</v>
      </c>
      <c r="G2983" s="67">
        <f t="shared" si="52"/>
        <v>45809</v>
      </c>
      <c r="H2983" s="26" t="s">
        <v>63</v>
      </c>
      <c r="I2983" s="66" t="s">
        <v>765</v>
      </c>
      <c r="J2983" s="69"/>
      <c r="K2983" s="69"/>
      <c r="L2983" s="69" t="s">
        <v>666</v>
      </c>
      <c r="M2983" s="69" t="s">
        <v>28</v>
      </c>
      <c r="N2983" s="71">
        <v>0</v>
      </c>
      <c r="O2983" s="74">
        <v>8280.6299999999992</v>
      </c>
      <c r="P2983" s="175">
        <f t="shared" si="53"/>
        <v>50656.359999999979</v>
      </c>
    </row>
    <row r="2984" spans="1:16" ht="14.25" hidden="1" customHeight="1" outlineLevel="1">
      <c r="A2984" s="64" t="s">
        <v>132</v>
      </c>
      <c r="B2984" s="163" t="s">
        <v>1586</v>
      </c>
      <c r="C2984" s="174" t="s">
        <v>647</v>
      </c>
      <c r="D2984" s="68">
        <v>45834</v>
      </c>
      <c r="E2984" s="66">
        <f t="shared" si="50"/>
        <v>6</v>
      </c>
      <c r="F2984" s="66">
        <f t="shared" si="51"/>
        <v>2025</v>
      </c>
      <c r="G2984" s="67">
        <f t="shared" si="52"/>
        <v>45809</v>
      </c>
      <c r="H2984" s="26" t="s">
        <v>161</v>
      </c>
      <c r="I2984" s="66" t="s">
        <v>458</v>
      </c>
      <c r="J2984" s="69"/>
      <c r="K2984" s="69"/>
      <c r="L2984" s="69" t="s">
        <v>664</v>
      </c>
      <c r="M2984" s="69" t="s">
        <v>28</v>
      </c>
      <c r="N2984" s="71">
        <v>0</v>
      </c>
      <c r="O2984" s="74">
        <v>5959.9</v>
      </c>
      <c r="P2984" s="175">
        <f t="shared" si="53"/>
        <v>44696.459999999977</v>
      </c>
    </row>
    <row r="2985" spans="1:16" ht="14.25" hidden="1" customHeight="1" outlineLevel="1">
      <c r="A2985" s="64" t="s">
        <v>132</v>
      </c>
      <c r="B2985" s="163" t="s">
        <v>1586</v>
      </c>
      <c r="C2985" s="174" t="s">
        <v>647</v>
      </c>
      <c r="D2985" s="68">
        <v>45835</v>
      </c>
      <c r="E2985" s="66">
        <f t="shared" si="50"/>
        <v>6</v>
      </c>
      <c r="F2985" s="66">
        <f t="shared" si="51"/>
        <v>2025</v>
      </c>
      <c r="G2985" s="67">
        <f t="shared" si="52"/>
        <v>45809</v>
      </c>
      <c r="H2985" s="26" t="s">
        <v>475</v>
      </c>
      <c r="I2985" s="66" t="s">
        <v>1626</v>
      </c>
      <c r="J2985" s="69"/>
      <c r="K2985" s="69"/>
      <c r="L2985" s="69" t="s">
        <v>666</v>
      </c>
      <c r="M2985" s="69" t="s">
        <v>28</v>
      </c>
      <c r="N2985" s="71">
        <v>0</v>
      </c>
      <c r="O2985" s="74">
        <v>770.56</v>
      </c>
      <c r="P2985" s="175">
        <f t="shared" si="53"/>
        <v>43925.89999999998</v>
      </c>
    </row>
    <row r="2986" spans="1:16" ht="14.25" hidden="1" customHeight="1" outlineLevel="1">
      <c r="A2986" s="64" t="s">
        <v>132</v>
      </c>
      <c r="B2986" s="163" t="s">
        <v>1586</v>
      </c>
      <c r="C2986" s="174" t="s">
        <v>647</v>
      </c>
      <c r="D2986" s="68">
        <v>45835</v>
      </c>
      <c r="E2986" s="66">
        <f t="shared" si="50"/>
        <v>6</v>
      </c>
      <c r="F2986" s="66">
        <f t="shared" si="51"/>
        <v>2025</v>
      </c>
      <c r="G2986" s="67">
        <f t="shared" si="52"/>
        <v>45809</v>
      </c>
      <c r="H2986" s="26" t="s">
        <v>475</v>
      </c>
      <c r="I2986" s="66" t="s">
        <v>1627</v>
      </c>
      <c r="J2986" s="69"/>
      <c r="K2986" s="69"/>
      <c r="L2986" s="69" t="s">
        <v>666</v>
      </c>
      <c r="M2986" s="69" t="s">
        <v>28</v>
      </c>
      <c r="N2986" s="71">
        <v>0</v>
      </c>
      <c r="O2986" s="74">
        <v>476.5</v>
      </c>
      <c r="P2986" s="175">
        <f t="shared" si="53"/>
        <v>43449.39999999998</v>
      </c>
    </row>
    <row r="2987" spans="1:16" ht="14.25" hidden="1" customHeight="1" outlineLevel="1">
      <c r="A2987" s="64" t="s">
        <v>132</v>
      </c>
      <c r="B2987" s="163" t="s">
        <v>1586</v>
      </c>
      <c r="C2987" s="174" t="s">
        <v>647</v>
      </c>
      <c r="D2987" s="68">
        <v>45835</v>
      </c>
      <c r="E2987" s="66">
        <f t="shared" si="50"/>
        <v>6</v>
      </c>
      <c r="F2987" s="66">
        <f t="shared" si="51"/>
        <v>2025</v>
      </c>
      <c r="G2987" s="67">
        <f t="shared" si="52"/>
        <v>45809</v>
      </c>
      <c r="H2987" s="26" t="s">
        <v>102</v>
      </c>
      <c r="I2987" s="66" t="s">
        <v>129</v>
      </c>
      <c r="J2987" s="69"/>
      <c r="K2987" s="69"/>
      <c r="L2987" s="69" t="s">
        <v>666</v>
      </c>
      <c r="M2987" s="69" t="s">
        <v>28</v>
      </c>
      <c r="N2987" s="71">
        <v>0</v>
      </c>
      <c r="O2987" s="74">
        <v>4.6100000000000003</v>
      </c>
      <c r="P2987" s="175">
        <f t="shared" si="53"/>
        <v>43444.789999999979</v>
      </c>
    </row>
    <row r="2988" spans="1:16" ht="14.25" hidden="1" customHeight="1" outlineLevel="1">
      <c r="A2988" s="64" t="s">
        <v>132</v>
      </c>
      <c r="B2988" s="163" t="s">
        <v>1586</v>
      </c>
      <c r="C2988" s="174" t="s">
        <v>647</v>
      </c>
      <c r="D2988" s="68">
        <v>45835</v>
      </c>
      <c r="E2988" s="66">
        <f t="shared" si="50"/>
        <v>6</v>
      </c>
      <c r="F2988" s="66">
        <f t="shared" si="51"/>
        <v>2025</v>
      </c>
      <c r="G2988" s="67">
        <f t="shared" si="52"/>
        <v>45809</v>
      </c>
      <c r="H2988" s="26" t="s">
        <v>102</v>
      </c>
      <c r="I2988" s="66" t="s">
        <v>129</v>
      </c>
      <c r="J2988" s="69"/>
      <c r="K2988" s="69"/>
      <c r="L2988" s="69" t="s">
        <v>666</v>
      </c>
      <c r="M2988" s="69" t="s">
        <v>28</v>
      </c>
      <c r="N2988" s="71">
        <v>0</v>
      </c>
      <c r="O2988" s="74">
        <v>9.8000000000000007</v>
      </c>
      <c r="P2988" s="175">
        <f t="shared" si="53"/>
        <v>43434.989999999976</v>
      </c>
    </row>
    <row r="2989" spans="1:16" ht="14.25" hidden="1" customHeight="1" outlineLevel="1">
      <c r="A2989" s="64" t="s">
        <v>132</v>
      </c>
      <c r="B2989" s="163" t="s">
        <v>1586</v>
      </c>
      <c r="C2989" s="174" t="s">
        <v>647</v>
      </c>
      <c r="D2989" s="68">
        <v>45835</v>
      </c>
      <c r="E2989" s="66">
        <f t="shared" si="50"/>
        <v>6</v>
      </c>
      <c r="F2989" s="66">
        <f t="shared" si="51"/>
        <v>2025</v>
      </c>
      <c r="G2989" s="67">
        <f t="shared" si="52"/>
        <v>45809</v>
      </c>
      <c r="H2989" s="26" t="s">
        <v>102</v>
      </c>
      <c r="I2989" s="66" t="s">
        <v>129</v>
      </c>
      <c r="J2989" s="69"/>
      <c r="K2989" s="69"/>
      <c r="L2989" s="69" t="s">
        <v>666</v>
      </c>
      <c r="M2989" s="69" t="s">
        <v>28</v>
      </c>
      <c r="N2989" s="71">
        <v>0</v>
      </c>
      <c r="O2989" s="74">
        <v>9.8000000000000007</v>
      </c>
      <c r="P2989" s="175">
        <f t="shared" si="53"/>
        <v>43425.189999999973</v>
      </c>
    </row>
    <row r="2990" spans="1:16" ht="14.25" hidden="1" customHeight="1" outlineLevel="1">
      <c r="A2990" s="64" t="s">
        <v>132</v>
      </c>
      <c r="B2990" s="163" t="s">
        <v>1586</v>
      </c>
      <c r="C2990" s="174" t="s">
        <v>647</v>
      </c>
      <c r="D2990" s="68">
        <v>45835</v>
      </c>
      <c r="E2990" s="66">
        <f t="shared" si="50"/>
        <v>6</v>
      </c>
      <c r="F2990" s="66">
        <f t="shared" si="51"/>
        <v>2025</v>
      </c>
      <c r="G2990" s="67">
        <f t="shared" si="52"/>
        <v>45809</v>
      </c>
      <c r="H2990" s="26" t="s">
        <v>43</v>
      </c>
      <c r="I2990" s="66" t="s">
        <v>282</v>
      </c>
      <c r="J2990" s="69"/>
      <c r="K2990" s="69"/>
      <c r="L2990" s="69" t="s">
        <v>666</v>
      </c>
      <c r="M2990" s="69" t="s">
        <v>28</v>
      </c>
      <c r="N2990" s="71">
        <v>0</v>
      </c>
      <c r="O2990" s="74">
        <v>4994.3500000000004</v>
      </c>
      <c r="P2990" s="175">
        <f t="shared" si="53"/>
        <v>38430.839999999975</v>
      </c>
    </row>
    <row r="2991" spans="1:16" ht="14.25" hidden="1" customHeight="1" outlineLevel="1">
      <c r="A2991" s="64" t="s">
        <v>132</v>
      </c>
      <c r="B2991" s="163" t="s">
        <v>1586</v>
      </c>
      <c r="C2991" s="174" t="s">
        <v>647</v>
      </c>
      <c r="D2991" s="68">
        <v>45835</v>
      </c>
      <c r="E2991" s="66">
        <f t="shared" si="50"/>
        <v>6</v>
      </c>
      <c r="F2991" s="66">
        <f t="shared" si="51"/>
        <v>2025</v>
      </c>
      <c r="G2991" s="67">
        <f t="shared" si="52"/>
        <v>45809</v>
      </c>
      <c r="H2991" s="26" t="s">
        <v>43</v>
      </c>
      <c r="I2991" s="66" t="s">
        <v>1619</v>
      </c>
      <c r="J2991" s="69"/>
      <c r="K2991" s="69"/>
      <c r="L2991" s="69" t="s">
        <v>666</v>
      </c>
      <c r="M2991" s="69" t="s">
        <v>28</v>
      </c>
      <c r="N2991" s="71">
        <v>0</v>
      </c>
      <c r="O2991" s="74">
        <v>3466.14</v>
      </c>
      <c r="P2991" s="175">
        <f t="shared" si="53"/>
        <v>34964.699999999975</v>
      </c>
    </row>
    <row r="2992" spans="1:16" ht="14.25" hidden="1" customHeight="1" outlineLevel="1">
      <c r="A2992" s="64" t="s">
        <v>132</v>
      </c>
      <c r="B2992" s="163" t="s">
        <v>1586</v>
      </c>
      <c r="C2992" s="174" t="s">
        <v>647</v>
      </c>
      <c r="D2992" s="68">
        <v>45835</v>
      </c>
      <c r="E2992" s="66">
        <f t="shared" si="50"/>
        <v>6</v>
      </c>
      <c r="F2992" s="66">
        <f t="shared" si="51"/>
        <v>2025</v>
      </c>
      <c r="G2992" s="67">
        <f t="shared" si="52"/>
        <v>45809</v>
      </c>
      <c r="H2992" s="26" t="s">
        <v>43</v>
      </c>
      <c r="I2992" s="66" t="s">
        <v>285</v>
      </c>
      <c r="J2992" s="69"/>
      <c r="K2992" s="69"/>
      <c r="L2992" s="69" t="s">
        <v>666</v>
      </c>
      <c r="M2992" s="69" t="s">
        <v>28</v>
      </c>
      <c r="N2992" s="71">
        <v>0</v>
      </c>
      <c r="O2992" s="74">
        <v>3942.9</v>
      </c>
      <c r="P2992" s="175">
        <f t="shared" si="53"/>
        <v>31021.799999999974</v>
      </c>
    </row>
    <row r="2993" spans="1:16" ht="14.25" hidden="1" customHeight="1" outlineLevel="1">
      <c r="A2993" s="64" t="s">
        <v>132</v>
      </c>
      <c r="B2993" s="163" t="s">
        <v>1586</v>
      </c>
      <c r="C2993" s="174" t="s">
        <v>647</v>
      </c>
      <c r="D2993" s="68">
        <v>45835</v>
      </c>
      <c r="E2993" s="66">
        <f t="shared" si="50"/>
        <v>6</v>
      </c>
      <c r="F2993" s="66">
        <f t="shared" si="51"/>
        <v>2025</v>
      </c>
      <c r="G2993" s="67">
        <f t="shared" si="52"/>
        <v>45809</v>
      </c>
      <c r="H2993" s="26" t="s">
        <v>43</v>
      </c>
      <c r="I2993" s="66" t="s">
        <v>301</v>
      </c>
      <c r="J2993" s="69"/>
      <c r="K2993" s="69"/>
      <c r="L2993" s="69" t="s">
        <v>666</v>
      </c>
      <c r="M2993" s="69" t="s">
        <v>28</v>
      </c>
      <c r="N2993" s="71">
        <v>0</v>
      </c>
      <c r="O2993" s="74">
        <v>2095.58</v>
      </c>
      <c r="P2993" s="175">
        <f t="shared" si="53"/>
        <v>28926.219999999972</v>
      </c>
    </row>
    <row r="2994" spans="1:16" ht="14.25" hidden="1" customHeight="1" outlineLevel="1">
      <c r="A2994" s="64" t="s">
        <v>132</v>
      </c>
      <c r="B2994" s="163" t="s">
        <v>1586</v>
      </c>
      <c r="C2994" s="174" t="s">
        <v>647</v>
      </c>
      <c r="D2994" s="68">
        <v>45835</v>
      </c>
      <c r="E2994" s="66">
        <f t="shared" si="50"/>
        <v>6</v>
      </c>
      <c r="F2994" s="66">
        <f t="shared" si="51"/>
        <v>2025</v>
      </c>
      <c r="G2994" s="67">
        <f t="shared" si="52"/>
        <v>45809</v>
      </c>
      <c r="H2994" s="26" t="s">
        <v>43</v>
      </c>
      <c r="I2994" s="66" t="s">
        <v>302</v>
      </c>
      <c r="J2994" s="69"/>
      <c r="K2994" s="69"/>
      <c r="L2994" s="69" t="s">
        <v>666</v>
      </c>
      <c r="M2994" s="69" t="s">
        <v>28</v>
      </c>
      <c r="N2994" s="71">
        <v>0</v>
      </c>
      <c r="O2994" s="74">
        <v>1594.7</v>
      </c>
      <c r="P2994" s="175">
        <f t="shared" si="53"/>
        <v>27331.519999999971</v>
      </c>
    </row>
    <row r="2995" spans="1:16" ht="14.25" hidden="1" customHeight="1" outlineLevel="1">
      <c r="A2995" s="64" t="s">
        <v>132</v>
      </c>
      <c r="B2995" s="163" t="s">
        <v>1586</v>
      </c>
      <c r="C2995" s="174" t="s">
        <v>647</v>
      </c>
      <c r="D2995" s="68">
        <v>45835</v>
      </c>
      <c r="E2995" s="66">
        <f t="shared" si="50"/>
        <v>6</v>
      </c>
      <c r="F2995" s="66">
        <f t="shared" si="51"/>
        <v>2025</v>
      </c>
      <c r="G2995" s="67">
        <f t="shared" si="52"/>
        <v>45809</v>
      </c>
      <c r="H2995" s="26" t="s">
        <v>43</v>
      </c>
      <c r="I2995" s="66" t="s">
        <v>303</v>
      </c>
      <c r="J2995" s="69"/>
      <c r="K2995" s="69"/>
      <c r="L2995" s="69" t="s">
        <v>666</v>
      </c>
      <c r="M2995" s="69" t="s">
        <v>28</v>
      </c>
      <c r="N2995" s="71">
        <v>0</v>
      </c>
      <c r="O2995" s="74">
        <v>1747.23</v>
      </c>
      <c r="P2995" s="175">
        <f t="shared" si="53"/>
        <v>25584.289999999972</v>
      </c>
    </row>
    <row r="2996" spans="1:16" ht="14.25" hidden="1" customHeight="1" outlineLevel="1">
      <c r="A2996" s="64" t="s">
        <v>132</v>
      </c>
      <c r="B2996" s="163" t="s">
        <v>1586</v>
      </c>
      <c r="C2996" s="174" t="s">
        <v>647</v>
      </c>
      <c r="D2996" s="68">
        <v>45835</v>
      </c>
      <c r="E2996" s="66">
        <f t="shared" si="50"/>
        <v>6</v>
      </c>
      <c r="F2996" s="66">
        <f t="shared" si="51"/>
        <v>2025</v>
      </c>
      <c r="G2996" s="67">
        <f t="shared" si="52"/>
        <v>45809</v>
      </c>
      <c r="H2996" s="26" t="s">
        <v>43</v>
      </c>
      <c r="I2996" s="66" t="s">
        <v>264</v>
      </c>
      <c r="J2996" s="69"/>
      <c r="K2996" s="69"/>
      <c r="L2996" s="69" t="s">
        <v>666</v>
      </c>
      <c r="M2996" s="69" t="s">
        <v>28</v>
      </c>
      <c r="N2996" s="71">
        <v>0</v>
      </c>
      <c r="O2996" s="74">
        <v>1633.27</v>
      </c>
      <c r="P2996" s="175">
        <f t="shared" si="53"/>
        <v>23951.019999999971</v>
      </c>
    </row>
    <row r="2997" spans="1:16" ht="14.25" hidden="1" customHeight="1" outlineLevel="1">
      <c r="A2997" s="64" t="s">
        <v>132</v>
      </c>
      <c r="B2997" s="163" t="s">
        <v>1586</v>
      </c>
      <c r="C2997" s="174" t="s">
        <v>647</v>
      </c>
      <c r="D2997" s="68">
        <v>45835</v>
      </c>
      <c r="E2997" s="66">
        <f t="shared" si="50"/>
        <v>6</v>
      </c>
      <c r="F2997" s="66">
        <f t="shared" si="51"/>
        <v>2025</v>
      </c>
      <c r="G2997" s="67">
        <f t="shared" si="52"/>
        <v>45809</v>
      </c>
      <c r="H2997" s="26" t="s">
        <v>43</v>
      </c>
      <c r="I2997" s="66" t="s">
        <v>304</v>
      </c>
      <c r="J2997" s="69"/>
      <c r="K2997" s="69"/>
      <c r="L2997" s="69" t="s">
        <v>666</v>
      </c>
      <c r="M2997" s="69" t="s">
        <v>28</v>
      </c>
      <c r="N2997" s="71">
        <v>0</v>
      </c>
      <c r="O2997" s="74">
        <v>1719.4</v>
      </c>
      <c r="P2997" s="175">
        <f t="shared" si="53"/>
        <v>22231.61999999997</v>
      </c>
    </row>
    <row r="2998" spans="1:16" ht="14.25" hidden="1" customHeight="1" outlineLevel="1">
      <c r="A2998" s="64" t="s">
        <v>132</v>
      </c>
      <c r="B2998" s="163" t="s">
        <v>1586</v>
      </c>
      <c r="C2998" s="174" t="s">
        <v>647</v>
      </c>
      <c r="D2998" s="68">
        <v>45835</v>
      </c>
      <c r="E2998" s="66">
        <f t="shared" si="50"/>
        <v>6</v>
      </c>
      <c r="F2998" s="66">
        <f t="shared" si="51"/>
        <v>2025</v>
      </c>
      <c r="G2998" s="67">
        <f t="shared" si="52"/>
        <v>45809</v>
      </c>
      <c r="H2998" s="26" t="s">
        <v>43</v>
      </c>
      <c r="I2998" s="66" t="s">
        <v>305</v>
      </c>
      <c r="J2998" s="69"/>
      <c r="K2998" s="69"/>
      <c r="L2998" s="69" t="s">
        <v>666</v>
      </c>
      <c r="M2998" s="69" t="s">
        <v>28</v>
      </c>
      <c r="N2998" s="71">
        <v>0</v>
      </c>
      <c r="O2998" s="74">
        <v>3665.07</v>
      </c>
      <c r="P2998" s="175">
        <f t="shared" si="53"/>
        <v>18566.54999999997</v>
      </c>
    </row>
    <row r="2999" spans="1:16" ht="14.25" hidden="1" customHeight="1" outlineLevel="1">
      <c r="A2999" s="64" t="s">
        <v>132</v>
      </c>
      <c r="B2999" s="163" t="s">
        <v>1586</v>
      </c>
      <c r="C2999" s="174" t="s">
        <v>647</v>
      </c>
      <c r="D2999" s="68">
        <v>45835</v>
      </c>
      <c r="E2999" s="66">
        <f t="shared" si="50"/>
        <v>6</v>
      </c>
      <c r="F2999" s="66">
        <f t="shared" si="51"/>
        <v>2025</v>
      </c>
      <c r="G2999" s="67">
        <f t="shared" si="52"/>
        <v>45809</v>
      </c>
      <c r="H2999" s="26" t="s">
        <v>54</v>
      </c>
      <c r="I2999" s="66" t="s">
        <v>713</v>
      </c>
      <c r="J2999" s="69"/>
      <c r="K2999" s="69"/>
      <c r="L2999" s="69" t="s">
        <v>666</v>
      </c>
      <c r="M2999" s="69" t="s">
        <v>28</v>
      </c>
      <c r="N2999" s="71">
        <v>0</v>
      </c>
      <c r="O2999" s="74">
        <v>1212</v>
      </c>
      <c r="P2999" s="175">
        <f t="shared" si="53"/>
        <v>17354.54999999997</v>
      </c>
    </row>
    <row r="3000" spans="1:16" ht="14.25" hidden="1" customHeight="1" outlineLevel="1">
      <c r="A3000" s="64" t="s">
        <v>132</v>
      </c>
      <c r="B3000" s="163" t="s">
        <v>1586</v>
      </c>
      <c r="C3000" s="174" t="s">
        <v>647</v>
      </c>
      <c r="D3000" s="68">
        <v>45838</v>
      </c>
      <c r="E3000" s="66">
        <f t="shared" si="50"/>
        <v>6</v>
      </c>
      <c r="F3000" s="66">
        <f t="shared" si="51"/>
        <v>2025</v>
      </c>
      <c r="G3000" s="67">
        <f t="shared" si="52"/>
        <v>45809</v>
      </c>
      <c r="H3000" s="26" t="s">
        <v>55</v>
      </c>
      <c r="I3000" s="66" t="s">
        <v>458</v>
      </c>
      <c r="J3000" s="69"/>
      <c r="K3000" s="69"/>
      <c r="L3000" s="69" t="s">
        <v>666</v>
      </c>
      <c r="M3000" s="69" t="s">
        <v>28</v>
      </c>
      <c r="N3000" s="71">
        <v>0</v>
      </c>
      <c r="O3000" s="74">
        <v>432.18</v>
      </c>
      <c r="P3000" s="175">
        <f t="shared" si="53"/>
        <v>16922.36999999997</v>
      </c>
    </row>
    <row r="3001" spans="1:16" ht="14.25" hidden="1" customHeight="1" outlineLevel="1">
      <c r="A3001" s="64" t="s">
        <v>132</v>
      </c>
      <c r="B3001" s="163" t="s">
        <v>1586</v>
      </c>
      <c r="C3001" s="174" t="s">
        <v>647</v>
      </c>
      <c r="D3001" s="68">
        <v>45838</v>
      </c>
      <c r="E3001" s="66">
        <f t="shared" si="50"/>
        <v>6</v>
      </c>
      <c r="F3001" s="66">
        <f t="shared" si="51"/>
        <v>2025</v>
      </c>
      <c r="G3001" s="67">
        <f t="shared" si="52"/>
        <v>45809</v>
      </c>
      <c r="H3001" s="26" t="s">
        <v>709</v>
      </c>
      <c r="I3001" s="66" t="s">
        <v>458</v>
      </c>
      <c r="J3001" s="69"/>
      <c r="K3001" s="69"/>
      <c r="L3001" s="69" t="s">
        <v>666</v>
      </c>
      <c r="M3001" s="69" t="s">
        <v>28</v>
      </c>
      <c r="N3001" s="71">
        <v>0</v>
      </c>
      <c r="O3001" s="74">
        <v>416.72</v>
      </c>
      <c r="P3001" s="175">
        <f t="shared" si="53"/>
        <v>16505.649999999969</v>
      </c>
    </row>
    <row r="3002" spans="1:16" ht="14.25" hidden="1" customHeight="1" outlineLevel="1">
      <c r="A3002" s="64" t="s">
        <v>132</v>
      </c>
      <c r="B3002" s="163" t="s">
        <v>1586</v>
      </c>
      <c r="C3002" s="174" t="s">
        <v>647</v>
      </c>
      <c r="D3002" s="68">
        <v>45840</v>
      </c>
      <c r="E3002" s="66">
        <f t="shared" si="50"/>
        <v>7</v>
      </c>
      <c r="F3002" s="66">
        <f t="shared" si="51"/>
        <v>2025</v>
      </c>
      <c r="G3002" s="67">
        <f t="shared" si="52"/>
        <v>45839</v>
      </c>
      <c r="H3002" s="26" t="s">
        <v>165</v>
      </c>
      <c r="I3002" s="66" t="s">
        <v>139</v>
      </c>
      <c r="J3002" s="69"/>
      <c r="K3002" s="69"/>
      <c r="L3002" s="69" t="s">
        <v>664</v>
      </c>
      <c r="M3002" s="69" t="s">
        <v>604</v>
      </c>
      <c r="N3002" s="71">
        <v>0.19</v>
      </c>
      <c r="O3002" s="74">
        <v>0</v>
      </c>
      <c r="P3002" s="175">
        <f t="shared" si="53"/>
        <v>16505.839999999967</v>
      </c>
    </row>
    <row r="3003" spans="1:16" ht="14.25" hidden="1" customHeight="1" outlineLevel="1">
      <c r="A3003" s="64" t="s">
        <v>132</v>
      </c>
      <c r="B3003" s="163" t="s">
        <v>1586</v>
      </c>
      <c r="C3003" s="174" t="s">
        <v>647</v>
      </c>
      <c r="D3003" s="68">
        <v>45841</v>
      </c>
      <c r="E3003" s="66">
        <f t="shared" si="50"/>
        <v>7</v>
      </c>
      <c r="F3003" s="66">
        <f t="shared" si="51"/>
        <v>2025</v>
      </c>
      <c r="G3003" s="67">
        <f t="shared" si="52"/>
        <v>45839</v>
      </c>
      <c r="H3003" s="26" t="s">
        <v>165</v>
      </c>
      <c r="I3003" s="66" t="s">
        <v>139</v>
      </c>
      <c r="J3003" s="69"/>
      <c r="K3003" s="69"/>
      <c r="L3003" s="69" t="s">
        <v>664</v>
      </c>
      <c r="M3003" s="69" t="s">
        <v>604</v>
      </c>
      <c r="N3003" s="71">
        <v>0.32</v>
      </c>
      <c r="O3003" s="74">
        <v>0</v>
      </c>
      <c r="P3003" s="175">
        <f t="shared" si="53"/>
        <v>16506.159999999967</v>
      </c>
    </row>
    <row r="3004" spans="1:16" ht="14.25" hidden="1" customHeight="1" outlineLevel="1">
      <c r="A3004" s="64" t="s">
        <v>132</v>
      </c>
      <c r="B3004" s="163" t="s">
        <v>1586</v>
      </c>
      <c r="C3004" s="174" t="s">
        <v>647</v>
      </c>
      <c r="D3004" s="68">
        <v>45842</v>
      </c>
      <c r="E3004" s="66">
        <f t="shared" si="50"/>
        <v>7</v>
      </c>
      <c r="F3004" s="66">
        <f t="shared" si="51"/>
        <v>2025</v>
      </c>
      <c r="G3004" s="67">
        <f t="shared" si="52"/>
        <v>45839</v>
      </c>
      <c r="H3004" s="26" t="s">
        <v>165</v>
      </c>
      <c r="I3004" s="66" t="s">
        <v>139</v>
      </c>
      <c r="J3004" s="69"/>
      <c r="K3004" s="69"/>
      <c r="L3004" s="69" t="s">
        <v>664</v>
      </c>
      <c r="M3004" s="69" t="s">
        <v>604</v>
      </c>
      <c r="N3004" s="71">
        <v>0.12</v>
      </c>
      <c r="O3004" s="74">
        <v>0</v>
      </c>
      <c r="P3004" s="175">
        <f t="shared" si="53"/>
        <v>16506.279999999966</v>
      </c>
    </row>
    <row r="3005" spans="1:16" ht="14.25" hidden="1" customHeight="1" outlineLevel="1">
      <c r="A3005" s="64" t="s">
        <v>132</v>
      </c>
      <c r="B3005" s="163" t="s">
        <v>1586</v>
      </c>
      <c r="C3005" s="174" t="s">
        <v>647</v>
      </c>
      <c r="D3005" s="68">
        <v>45845</v>
      </c>
      <c r="E3005" s="66">
        <f t="shared" si="50"/>
        <v>7</v>
      </c>
      <c r="F3005" s="66">
        <f t="shared" si="51"/>
        <v>2025</v>
      </c>
      <c r="G3005" s="67">
        <f t="shared" si="52"/>
        <v>45839</v>
      </c>
      <c r="H3005" s="26" t="s">
        <v>1587</v>
      </c>
      <c r="I3005" s="66" t="s">
        <v>146</v>
      </c>
      <c r="J3005" s="69"/>
      <c r="K3005" s="69"/>
      <c r="L3005" s="69" t="s">
        <v>666</v>
      </c>
      <c r="M3005" s="69" t="s">
        <v>604</v>
      </c>
      <c r="N3005" s="71">
        <v>61890.6</v>
      </c>
      <c r="O3005" s="74">
        <v>0</v>
      </c>
      <c r="P3005" s="175">
        <f t="shared" si="53"/>
        <v>78396.879999999961</v>
      </c>
    </row>
    <row r="3006" spans="1:16" ht="14.25" hidden="1" customHeight="1" outlineLevel="1">
      <c r="A3006" s="64" t="s">
        <v>132</v>
      </c>
      <c r="B3006" s="163" t="s">
        <v>1586</v>
      </c>
      <c r="C3006" s="174" t="s">
        <v>647</v>
      </c>
      <c r="D3006" s="68">
        <v>45846</v>
      </c>
      <c r="E3006" s="66">
        <f t="shared" si="50"/>
        <v>7</v>
      </c>
      <c r="F3006" s="66">
        <f t="shared" si="51"/>
        <v>2025</v>
      </c>
      <c r="G3006" s="67">
        <f t="shared" si="52"/>
        <v>45839</v>
      </c>
      <c r="H3006" s="26" t="s">
        <v>165</v>
      </c>
      <c r="I3006" s="66" t="s">
        <v>139</v>
      </c>
      <c r="J3006" s="69"/>
      <c r="K3006" s="69"/>
      <c r="L3006" s="69" t="s">
        <v>664</v>
      </c>
      <c r="M3006" s="69" t="s">
        <v>604</v>
      </c>
      <c r="N3006" s="71">
        <v>0.2</v>
      </c>
      <c r="O3006" s="74">
        <v>0</v>
      </c>
      <c r="P3006" s="175">
        <f t="shared" si="53"/>
        <v>78397.079999999958</v>
      </c>
    </row>
    <row r="3007" spans="1:16" ht="14.25" hidden="1" customHeight="1" outlineLevel="1">
      <c r="A3007" s="64" t="s">
        <v>132</v>
      </c>
      <c r="B3007" s="163" t="s">
        <v>1586</v>
      </c>
      <c r="C3007" s="174" t="s">
        <v>647</v>
      </c>
      <c r="D3007" s="68">
        <v>45848</v>
      </c>
      <c r="E3007" s="66">
        <f t="shared" si="50"/>
        <v>7</v>
      </c>
      <c r="F3007" s="66">
        <f t="shared" si="51"/>
        <v>2025</v>
      </c>
      <c r="G3007" s="67">
        <f t="shared" si="52"/>
        <v>45839</v>
      </c>
      <c r="H3007" s="26" t="s">
        <v>165</v>
      </c>
      <c r="I3007" s="66" t="s">
        <v>139</v>
      </c>
      <c r="J3007" s="69"/>
      <c r="K3007" s="69"/>
      <c r="L3007" s="69" t="s">
        <v>664</v>
      </c>
      <c r="M3007" s="69" t="s">
        <v>604</v>
      </c>
      <c r="N3007" s="71">
        <v>3.16</v>
      </c>
      <c r="O3007" s="74">
        <v>0</v>
      </c>
      <c r="P3007" s="175">
        <f t="shared" si="53"/>
        <v>78400.239999999962</v>
      </c>
    </row>
    <row r="3008" spans="1:16" ht="14.25" hidden="1" customHeight="1" outlineLevel="1">
      <c r="A3008" s="64" t="s">
        <v>132</v>
      </c>
      <c r="B3008" s="163" t="s">
        <v>1586</v>
      </c>
      <c r="C3008" s="174" t="s">
        <v>647</v>
      </c>
      <c r="D3008" s="68">
        <v>45849</v>
      </c>
      <c r="E3008" s="66">
        <f t="shared" si="50"/>
        <v>7</v>
      </c>
      <c r="F3008" s="66">
        <f t="shared" si="51"/>
        <v>2025</v>
      </c>
      <c r="G3008" s="67">
        <f t="shared" si="52"/>
        <v>45839</v>
      </c>
      <c r="H3008" s="26" t="s">
        <v>165</v>
      </c>
      <c r="I3008" s="66" t="s">
        <v>139</v>
      </c>
      <c r="J3008" s="69"/>
      <c r="K3008" s="69"/>
      <c r="L3008" s="69" t="s">
        <v>664</v>
      </c>
      <c r="M3008" s="69" t="s">
        <v>604</v>
      </c>
      <c r="N3008" s="71">
        <v>0.2</v>
      </c>
      <c r="O3008" s="74">
        <v>0</v>
      </c>
      <c r="P3008" s="175">
        <f t="shared" si="53"/>
        <v>78400.439999999959</v>
      </c>
    </row>
    <row r="3009" spans="1:16" ht="14.25" hidden="1" customHeight="1" outlineLevel="1">
      <c r="A3009" s="64" t="s">
        <v>132</v>
      </c>
      <c r="B3009" s="163" t="s">
        <v>1586</v>
      </c>
      <c r="C3009" s="174" t="s">
        <v>647</v>
      </c>
      <c r="D3009" s="68">
        <v>45853</v>
      </c>
      <c r="E3009" s="66">
        <f t="shared" si="50"/>
        <v>7</v>
      </c>
      <c r="F3009" s="66">
        <f t="shared" si="51"/>
        <v>2025</v>
      </c>
      <c r="G3009" s="67">
        <f t="shared" si="52"/>
        <v>45839</v>
      </c>
      <c r="H3009" s="26" t="s">
        <v>165</v>
      </c>
      <c r="I3009" s="66" t="s">
        <v>139</v>
      </c>
      <c r="J3009" s="69"/>
      <c r="K3009" s="69"/>
      <c r="L3009" s="69" t="s">
        <v>664</v>
      </c>
      <c r="M3009" s="69" t="s">
        <v>604</v>
      </c>
      <c r="N3009" s="71">
        <v>0.03</v>
      </c>
      <c r="O3009" s="74">
        <v>0</v>
      </c>
      <c r="P3009" s="175">
        <f t="shared" si="53"/>
        <v>78400.469999999958</v>
      </c>
    </row>
    <row r="3010" spans="1:16" ht="14.25" hidden="1" customHeight="1" outlineLevel="1">
      <c r="A3010" s="64" t="s">
        <v>132</v>
      </c>
      <c r="B3010" s="163" t="s">
        <v>1586</v>
      </c>
      <c r="C3010" s="174" t="s">
        <v>647</v>
      </c>
      <c r="D3010" s="68">
        <v>45853</v>
      </c>
      <c r="E3010" s="66">
        <f t="shared" si="50"/>
        <v>7</v>
      </c>
      <c r="F3010" s="66">
        <f t="shared" si="51"/>
        <v>2025</v>
      </c>
      <c r="G3010" s="67">
        <f t="shared" si="52"/>
        <v>45839</v>
      </c>
      <c r="H3010" s="26" t="s">
        <v>165</v>
      </c>
      <c r="I3010" s="66" t="s">
        <v>139</v>
      </c>
      <c r="J3010" s="69"/>
      <c r="K3010" s="69"/>
      <c r="L3010" s="69" t="s">
        <v>664</v>
      </c>
      <c r="M3010" s="69" t="s">
        <v>604</v>
      </c>
      <c r="N3010" s="71">
        <v>3.43</v>
      </c>
      <c r="O3010" s="74">
        <v>0</v>
      </c>
      <c r="P3010" s="175">
        <f t="shared" si="53"/>
        <v>78403.899999999951</v>
      </c>
    </row>
    <row r="3011" spans="1:16" ht="14.25" hidden="1" customHeight="1" outlineLevel="1">
      <c r="A3011" s="64" t="s">
        <v>132</v>
      </c>
      <c r="B3011" s="163" t="s">
        <v>1586</v>
      </c>
      <c r="C3011" s="174" t="s">
        <v>647</v>
      </c>
      <c r="D3011" s="68">
        <v>45855</v>
      </c>
      <c r="E3011" s="66">
        <f t="shared" si="50"/>
        <v>7</v>
      </c>
      <c r="F3011" s="66">
        <f t="shared" si="51"/>
        <v>2025</v>
      </c>
      <c r="G3011" s="67">
        <f t="shared" si="52"/>
        <v>45839</v>
      </c>
      <c r="H3011" s="26" t="s">
        <v>165</v>
      </c>
      <c r="I3011" s="66" t="s">
        <v>139</v>
      </c>
      <c r="J3011" s="69"/>
      <c r="K3011" s="69"/>
      <c r="L3011" s="69" t="s">
        <v>664</v>
      </c>
      <c r="M3011" s="69" t="s">
        <v>604</v>
      </c>
      <c r="N3011" s="71">
        <v>0.01</v>
      </c>
      <c r="O3011" s="74">
        <v>0</v>
      </c>
      <c r="P3011" s="175">
        <f t="shared" si="53"/>
        <v>78403.909999999945</v>
      </c>
    </row>
    <row r="3012" spans="1:16" ht="14.25" hidden="1" customHeight="1" outlineLevel="1">
      <c r="A3012" s="64" t="s">
        <v>132</v>
      </c>
      <c r="B3012" s="163" t="s">
        <v>1586</v>
      </c>
      <c r="C3012" s="174" t="s">
        <v>647</v>
      </c>
      <c r="D3012" s="68">
        <v>45856</v>
      </c>
      <c r="E3012" s="66">
        <f t="shared" si="50"/>
        <v>7</v>
      </c>
      <c r="F3012" s="66">
        <f t="shared" si="51"/>
        <v>2025</v>
      </c>
      <c r="G3012" s="67">
        <f t="shared" si="52"/>
        <v>45839</v>
      </c>
      <c r="H3012" s="26" t="s">
        <v>165</v>
      </c>
      <c r="I3012" s="66" t="s">
        <v>139</v>
      </c>
      <c r="J3012" s="69"/>
      <c r="K3012" s="69"/>
      <c r="L3012" s="69" t="s">
        <v>664</v>
      </c>
      <c r="M3012" s="69" t="s">
        <v>604</v>
      </c>
      <c r="N3012" s="71">
        <v>0.04</v>
      </c>
      <c r="O3012" s="74">
        <v>0</v>
      </c>
      <c r="P3012" s="175">
        <f t="shared" si="53"/>
        <v>78403.949999999939</v>
      </c>
    </row>
    <row r="3013" spans="1:16" ht="14.25" hidden="1" customHeight="1" outlineLevel="1">
      <c r="A3013" s="64" t="s">
        <v>132</v>
      </c>
      <c r="B3013" s="163" t="s">
        <v>1586</v>
      </c>
      <c r="C3013" s="174" t="s">
        <v>647</v>
      </c>
      <c r="D3013" s="68">
        <v>45861</v>
      </c>
      <c r="E3013" s="66">
        <f t="shared" si="50"/>
        <v>7</v>
      </c>
      <c r="F3013" s="66">
        <f t="shared" si="51"/>
        <v>2025</v>
      </c>
      <c r="G3013" s="67">
        <f t="shared" si="52"/>
        <v>45839</v>
      </c>
      <c r="H3013" s="26" t="s">
        <v>165</v>
      </c>
      <c r="I3013" s="66" t="s">
        <v>139</v>
      </c>
      <c r="J3013" s="69"/>
      <c r="K3013" s="69"/>
      <c r="L3013" s="69" t="s">
        <v>664</v>
      </c>
      <c r="M3013" s="69" t="s">
        <v>604</v>
      </c>
      <c r="N3013" s="71">
        <v>0.41</v>
      </c>
      <c r="O3013" s="74">
        <v>0</v>
      </c>
      <c r="P3013" s="175">
        <f t="shared" si="53"/>
        <v>78404.359999999942</v>
      </c>
    </row>
    <row r="3014" spans="1:16" ht="14.25" hidden="1" customHeight="1" outlineLevel="1">
      <c r="A3014" s="64" t="s">
        <v>132</v>
      </c>
      <c r="B3014" s="163" t="s">
        <v>1586</v>
      </c>
      <c r="C3014" s="174" t="s">
        <v>647</v>
      </c>
      <c r="D3014" s="68">
        <v>45862</v>
      </c>
      <c r="E3014" s="66">
        <f t="shared" si="50"/>
        <v>7</v>
      </c>
      <c r="F3014" s="66">
        <f t="shared" si="51"/>
        <v>2025</v>
      </c>
      <c r="G3014" s="67">
        <f t="shared" si="52"/>
        <v>45839</v>
      </c>
      <c r="H3014" s="26" t="s">
        <v>165</v>
      </c>
      <c r="I3014" s="66" t="s">
        <v>139</v>
      </c>
      <c r="J3014" s="69"/>
      <c r="K3014" s="69"/>
      <c r="L3014" s="69" t="s">
        <v>664</v>
      </c>
      <c r="M3014" s="69" t="s">
        <v>604</v>
      </c>
      <c r="N3014" s="71">
        <v>2</v>
      </c>
      <c r="O3014" s="74">
        <v>0</v>
      </c>
      <c r="P3014" s="175">
        <f t="shared" si="53"/>
        <v>78406.359999999942</v>
      </c>
    </row>
    <row r="3015" spans="1:16" ht="14.25" hidden="1" customHeight="1" outlineLevel="1">
      <c r="A3015" s="64" t="s">
        <v>132</v>
      </c>
      <c r="B3015" s="163" t="s">
        <v>1586</v>
      </c>
      <c r="C3015" s="174" t="s">
        <v>647</v>
      </c>
      <c r="D3015" s="68">
        <v>45866</v>
      </c>
      <c r="E3015" s="66">
        <f t="shared" si="50"/>
        <v>7</v>
      </c>
      <c r="F3015" s="66">
        <f t="shared" si="51"/>
        <v>2025</v>
      </c>
      <c r="G3015" s="67">
        <f t="shared" si="52"/>
        <v>45839</v>
      </c>
      <c r="H3015" s="26" t="s">
        <v>165</v>
      </c>
      <c r="I3015" s="66" t="s">
        <v>139</v>
      </c>
      <c r="J3015" s="69"/>
      <c r="K3015" s="69"/>
      <c r="L3015" s="69" t="s">
        <v>664</v>
      </c>
      <c r="M3015" s="69" t="s">
        <v>604</v>
      </c>
      <c r="N3015" s="71">
        <v>0.66</v>
      </c>
      <c r="O3015" s="74">
        <v>0</v>
      </c>
      <c r="P3015" s="175">
        <f t="shared" si="53"/>
        <v>78407.019999999946</v>
      </c>
    </row>
    <row r="3016" spans="1:16" ht="14.25" hidden="1" customHeight="1" outlineLevel="1">
      <c r="A3016" s="64" t="s">
        <v>132</v>
      </c>
      <c r="B3016" s="163" t="s">
        <v>1586</v>
      </c>
      <c r="C3016" s="174" t="s">
        <v>647</v>
      </c>
      <c r="D3016" s="68">
        <v>45867</v>
      </c>
      <c r="E3016" s="66">
        <f t="shared" si="50"/>
        <v>7</v>
      </c>
      <c r="F3016" s="66">
        <f t="shared" si="51"/>
        <v>2025</v>
      </c>
      <c r="G3016" s="67">
        <f t="shared" si="52"/>
        <v>45839</v>
      </c>
      <c r="H3016" s="26" t="s">
        <v>165</v>
      </c>
      <c r="I3016" s="66" t="s">
        <v>139</v>
      </c>
      <c r="J3016" s="69"/>
      <c r="K3016" s="69"/>
      <c r="L3016" s="69" t="s">
        <v>664</v>
      </c>
      <c r="M3016" s="69" t="s">
        <v>604</v>
      </c>
      <c r="N3016" s="71">
        <v>0.73</v>
      </c>
      <c r="O3016" s="74">
        <v>0</v>
      </c>
      <c r="P3016" s="175">
        <f t="shared" si="53"/>
        <v>78407.749999999942</v>
      </c>
    </row>
    <row r="3017" spans="1:16" ht="14.25" hidden="1" customHeight="1" outlineLevel="1">
      <c r="A3017" s="64" t="s">
        <v>132</v>
      </c>
      <c r="B3017" s="163" t="s">
        <v>1586</v>
      </c>
      <c r="C3017" s="174" t="s">
        <v>647</v>
      </c>
      <c r="D3017" s="68">
        <v>45868</v>
      </c>
      <c r="E3017" s="66">
        <f t="shared" si="50"/>
        <v>7</v>
      </c>
      <c r="F3017" s="66">
        <f t="shared" si="51"/>
        <v>2025</v>
      </c>
      <c r="G3017" s="67">
        <f t="shared" si="52"/>
        <v>45839</v>
      </c>
      <c r="H3017" s="26" t="s">
        <v>165</v>
      </c>
      <c r="I3017" s="66" t="s">
        <v>139</v>
      </c>
      <c r="J3017" s="69"/>
      <c r="K3017" s="69"/>
      <c r="L3017" s="69" t="s">
        <v>664</v>
      </c>
      <c r="M3017" s="69" t="s">
        <v>604</v>
      </c>
      <c r="N3017" s="71">
        <v>7.12</v>
      </c>
      <c r="O3017" s="74">
        <v>0</v>
      </c>
      <c r="P3017" s="175">
        <f t="shared" si="53"/>
        <v>78414.869999999937</v>
      </c>
    </row>
    <row r="3018" spans="1:16" ht="14.25" hidden="1" customHeight="1" outlineLevel="1">
      <c r="A3018" s="64" t="s">
        <v>132</v>
      </c>
      <c r="B3018" s="163" t="s">
        <v>1586</v>
      </c>
      <c r="C3018" s="174" t="s">
        <v>647</v>
      </c>
      <c r="D3018" s="68">
        <v>45868</v>
      </c>
      <c r="E3018" s="66">
        <f t="shared" si="50"/>
        <v>7</v>
      </c>
      <c r="F3018" s="66">
        <f t="shared" si="51"/>
        <v>2025</v>
      </c>
      <c r="G3018" s="67">
        <f t="shared" si="52"/>
        <v>45839</v>
      </c>
      <c r="H3018" s="26" t="s">
        <v>165</v>
      </c>
      <c r="I3018" s="66" t="s">
        <v>139</v>
      </c>
      <c r="J3018" s="69"/>
      <c r="K3018" s="69"/>
      <c r="L3018" s="69" t="s">
        <v>664</v>
      </c>
      <c r="M3018" s="69" t="s">
        <v>604</v>
      </c>
      <c r="N3018" s="71">
        <v>7.12</v>
      </c>
      <c r="O3018" s="74">
        <v>0</v>
      </c>
      <c r="P3018" s="175">
        <f t="shared" si="53"/>
        <v>78421.989999999932</v>
      </c>
    </row>
    <row r="3019" spans="1:16" ht="14.25" hidden="1" customHeight="1" outlineLevel="1">
      <c r="A3019" s="64" t="s">
        <v>132</v>
      </c>
      <c r="B3019" s="163" t="s">
        <v>1586</v>
      </c>
      <c r="C3019" s="174" t="s">
        <v>647</v>
      </c>
      <c r="D3019" s="68">
        <v>45869</v>
      </c>
      <c r="E3019" s="66">
        <f t="shared" si="50"/>
        <v>7</v>
      </c>
      <c r="F3019" s="66">
        <f t="shared" si="51"/>
        <v>2025</v>
      </c>
      <c r="G3019" s="67">
        <f t="shared" si="52"/>
        <v>45839</v>
      </c>
      <c r="H3019" s="26" t="s">
        <v>165</v>
      </c>
      <c r="I3019" s="66" t="s">
        <v>139</v>
      </c>
      <c r="J3019" s="69"/>
      <c r="K3019" s="69"/>
      <c r="L3019" s="69" t="s">
        <v>664</v>
      </c>
      <c r="M3019" s="69" t="s">
        <v>604</v>
      </c>
      <c r="N3019" s="71">
        <v>0.38</v>
      </c>
      <c r="O3019" s="74">
        <v>0</v>
      </c>
      <c r="P3019" s="175">
        <f t="shared" si="53"/>
        <v>78422.369999999937</v>
      </c>
    </row>
    <row r="3020" spans="1:16" ht="14.25" hidden="1" customHeight="1" outlineLevel="1">
      <c r="A3020" s="64" t="s">
        <v>132</v>
      </c>
      <c r="B3020" s="163" t="s">
        <v>1586</v>
      </c>
      <c r="C3020" s="174" t="s">
        <v>647</v>
      </c>
      <c r="D3020" s="68">
        <v>45840</v>
      </c>
      <c r="E3020" s="66">
        <f t="shared" si="50"/>
        <v>7</v>
      </c>
      <c r="F3020" s="66">
        <f t="shared" si="51"/>
        <v>2025</v>
      </c>
      <c r="G3020" s="67">
        <f t="shared" si="52"/>
        <v>45839</v>
      </c>
      <c r="H3020" s="26" t="s">
        <v>475</v>
      </c>
      <c r="I3020" s="66" t="s">
        <v>152</v>
      </c>
      <c r="J3020" s="69"/>
      <c r="K3020" s="69"/>
      <c r="L3020" s="69" t="s">
        <v>666</v>
      </c>
      <c r="M3020" s="69" t="s">
        <v>28</v>
      </c>
      <c r="N3020" s="71">
        <v>0</v>
      </c>
      <c r="O3020" s="74">
        <v>612.35</v>
      </c>
      <c r="P3020" s="175">
        <f t="shared" si="53"/>
        <v>77810.019999999931</v>
      </c>
    </row>
    <row r="3021" spans="1:16" ht="14.25" hidden="1" customHeight="1" outlineLevel="1">
      <c r="A3021" s="64" t="s">
        <v>132</v>
      </c>
      <c r="B3021" s="163" t="s">
        <v>1586</v>
      </c>
      <c r="C3021" s="174" t="s">
        <v>647</v>
      </c>
      <c r="D3021" s="68">
        <v>45841</v>
      </c>
      <c r="E3021" s="66">
        <f t="shared" si="50"/>
        <v>7</v>
      </c>
      <c r="F3021" s="66">
        <f t="shared" si="51"/>
        <v>2025</v>
      </c>
      <c r="G3021" s="67">
        <f t="shared" si="52"/>
        <v>45839</v>
      </c>
      <c r="H3021" s="26" t="s">
        <v>63</v>
      </c>
      <c r="I3021" s="66" t="s">
        <v>1511</v>
      </c>
      <c r="J3021" s="69"/>
      <c r="K3021" s="69"/>
      <c r="L3021" s="69" t="s">
        <v>666</v>
      </c>
      <c r="M3021" s="69" t="s">
        <v>28</v>
      </c>
      <c r="N3021" s="71">
        <v>0</v>
      </c>
      <c r="O3021" s="74">
        <v>923.56</v>
      </c>
      <c r="P3021" s="175">
        <f t="shared" si="53"/>
        <v>76886.459999999934</v>
      </c>
    </row>
    <row r="3022" spans="1:16" ht="14.25" hidden="1" customHeight="1" outlineLevel="1">
      <c r="A3022" s="64" t="s">
        <v>132</v>
      </c>
      <c r="B3022" s="163" t="s">
        <v>1586</v>
      </c>
      <c r="C3022" s="174" t="s">
        <v>647</v>
      </c>
      <c r="D3022" s="68">
        <v>45842</v>
      </c>
      <c r="E3022" s="66">
        <f t="shared" si="50"/>
        <v>7</v>
      </c>
      <c r="F3022" s="66">
        <f t="shared" si="51"/>
        <v>2025</v>
      </c>
      <c r="G3022" s="67">
        <f t="shared" si="52"/>
        <v>45839</v>
      </c>
      <c r="H3022" s="26" t="s">
        <v>63</v>
      </c>
      <c r="I3022" s="66" t="s">
        <v>1514</v>
      </c>
      <c r="J3022" s="69"/>
      <c r="K3022" s="69"/>
      <c r="L3022" s="69" t="s">
        <v>666</v>
      </c>
      <c r="M3022" s="69" t="s">
        <v>28</v>
      </c>
      <c r="N3022" s="71">
        <v>0</v>
      </c>
      <c r="O3022" s="74">
        <v>315.77</v>
      </c>
      <c r="P3022" s="175">
        <f t="shared" si="53"/>
        <v>76570.68999999993</v>
      </c>
    </row>
    <row r="3023" spans="1:16" ht="14.25" hidden="1" customHeight="1" outlineLevel="1">
      <c r="A3023" s="64" t="s">
        <v>132</v>
      </c>
      <c r="B3023" s="163" t="s">
        <v>1586</v>
      </c>
      <c r="C3023" s="174" t="s">
        <v>647</v>
      </c>
      <c r="D3023" s="68">
        <v>45845</v>
      </c>
      <c r="E3023" s="66">
        <f t="shared" si="50"/>
        <v>7</v>
      </c>
      <c r="F3023" s="66">
        <f t="shared" si="51"/>
        <v>2025</v>
      </c>
      <c r="G3023" s="67">
        <f t="shared" si="52"/>
        <v>45839</v>
      </c>
      <c r="H3023" s="26" t="s">
        <v>102</v>
      </c>
      <c r="I3023" s="66" t="s">
        <v>129</v>
      </c>
      <c r="J3023" s="69"/>
      <c r="K3023" s="69"/>
      <c r="L3023" s="69" t="s">
        <v>666</v>
      </c>
      <c r="M3023" s="69" t="s">
        <v>28</v>
      </c>
      <c r="N3023" s="71">
        <v>0</v>
      </c>
      <c r="O3023" s="74">
        <v>9.8000000000000007</v>
      </c>
      <c r="P3023" s="175">
        <f t="shared" si="53"/>
        <v>76560.889999999927</v>
      </c>
    </row>
    <row r="3024" spans="1:16" ht="14.25" hidden="1" customHeight="1" outlineLevel="1">
      <c r="A3024" s="64" t="s">
        <v>132</v>
      </c>
      <c r="B3024" s="163" t="s">
        <v>1586</v>
      </c>
      <c r="C3024" s="174" t="s">
        <v>647</v>
      </c>
      <c r="D3024" s="68">
        <v>45845</v>
      </c>
      <c r="E3024" s="66">
        <f t="shared" si="50"/>
        <v>7</v>
      </c>
      <c r="F3024" s="66">
        <f t="shared" si="51"/>
        <v>2025</v>
      </c>
      <c r="G3024" s="67">
        <f t="shared" si="52"/>
        <v>45839</v>
      </c>
      <c r="H3024" s="26" t="s">
        <v>475</v>
      </c>
      <c r="I3024" s="66" t="s">
        <v>1628</v>
      </c>
      <c r="J3024" s="69"/>
      <c r="K3024" s="69"/>
      <c r="L3024" s="69" t="s">
        <v>666</v>
      </c>
      <c r="M3024" s="69" t="s">
        <v>28</v>
      </c>
      <c r="N3024" s="71">
        <v>0</v>
      </c>
      <c r="O3024" s="74">
        <v>441</v>
      </c>
      <c r="P3024" s="175">
        <f t="shared" si="53"/>
        <v>76119.889999999927</v>
      </c>
    </row>
    <row r="3025" spans="1:16" ht="14.25" hidden="1" customHeight="1" outlineLevel="1">
      <c r="A3025" s="64" t="s">
        <v>132</v>
      </c>
      <c r="B3025" s="163" t="s">
        <v>1586</v>
      </c>
      <c r="C3025" s="174" t="s">
        <v>647</v>
      </c>
      <c r="D3025" s="68">
        <v>45846</v>
      </c>
      <c r="E3025" s="66">
        <f t="shared" si="50"/>
        <v>7</v>
      </c>
      <c r="F3025" s="66">
        <f t="shared" si="51"/>
        <v>2025</v>
      </c>
      <c r="G3025" s="67">
        <f t="shared" si="52"/>
        <v>45839</v>
      </c>
      <c r="H3025" s="26" t="s">
        <v>475</v>
      </c>
      <c r="I3025" s="66" t="s">
        <v>1517</v>
      </c>
      <c r="J3025" s="69"/>
      <c r="K3025" s="69"/>
      <c r="L3025" s="69" t="s">
        <v>666</v>
      </c>
      <c r="M3025" s="69" t="s">
        <v>28</v>
      </c>
      <c r="N3025" s="71">
        <v>0</v>
      </c>
      <c r="O3025" s="74">
        <v>444.33</v>
      </c>
      <c r="P3025" s="175">
        <f t="shared" si="53"/>
        <v>75675.559999999925</v>
      </c>
    </row>
    <row r="3026" spans="1:16" ht="14.25" hidden="1" customHeight="1" outlineLevel="1">
      <c r="A3026" s="64" t="s">
        <v>132</v>
      </c>
      <c r="B3026" s="163" t="s">
        <v>1586</v>
      </c>
      <c r="C3026" s="174" t="s">
        <v>647</v>
      </c>
      <c r="D3026" s="68">
        <v>45848</v>
      </c>
      <c r="E3026" s="66">
        <f t="shared" si="50"/>
        <v>7</v>
      </c>
      <c r="F3026" s="66">
        <f t="shared" si="51"/>
        <v>2025</v>
      </c>
      <c r="G3026" s="67">
        <f t="shared" si="52"/>
        <v>45839</v>
      </c>
      <c r="H3026" s="26" t="s">
        <v>102</v>
      </c>
      <c r="I3026" s="66" t="s">
        <v>129</v>
      </c>
      <c r="J3026" s="69"/>
      <c r="K3026" s="69"/>
      <c r="L3026" s="69" t="s">
        <v>666</v>
      </c>
      <c r="M3026" s="69" t="s">
        <v>28</v>
      </c>
      <c r="N3026" s="71">
        <v>0</v>
      </c>
      <c r="O3026" s="74">
        <v>6.44</v>
      </c>
      <c r="P3026" s="175">
        <f t="shared" si="53"/>
        <v>75669.119999999923</v>
      </c>
    </row>
    <row r="3027" spans="1:16" ht="14.25" hidden="1" customHeight="1" outlineLevel="1">
      <c r="A3027" s="64" t="s">
        <v>132</v>
      </c>
      <c r="B3027" s="163" t="s">
        <v>1586</v>
      </c>
      <c r="C3027" s="174" t="s">
        <v>647</v>
      </c>
      <c r="D3027" s="68">
        <v>45848</v>
      </c>
      <c r="E3027" s="66">
        <f t="shared" si="50"/>
        <v>7</v>
      </c>
      <c r="F3027" s="66">
        <f t="shared" si="51"/>
        <v>2025</v>
      </c>
      <c r="G3027" s="67">
        <f t="shared" si="52"/>
        <v>45839</v>
      </c>
      <c r="H3027" s="26" t="s">
        <v>56</v>
      </c>
      <c r="I3027" s="66" t="s">
        <v>1552</v>
      </c>
      <c r="J3027" s="69"/>
      <c r="K3027" s="69"/>
      <c r="L3027" s="69" t="s">
        <v>666</v>
      </c>
      <c r="M3027" s="69" t="s">
        <v>28</v>
      </c>
      <c r="N3027" s="71">
        <v>0</v>
      </c>
      <c r="O3027" s="74">
        <v>510</v>
      </c>
      <c r="P3027" s="175">
        <f t="shared" si="53"/>
        <v>75159.119999999923</v>
      </c>
    </row>
    <row r="3028" spans="1:16" ht="14.25" hidden="1" customHeight="1" outlineLevel="1">
      <c r="A3028" s="64" t="s">
        <v>132</v>
      </c>
      <c r="B3028" s="163" t="s">
        <v>1586</v>
      </c>
      <c r="C3028" s="174" t="s">
        <v>647</v>
      </c>
      <c r="D3028" s="68">
        <v>45848</v>
      </c>
      <c r="E3028" s="66">
        <f t="shared" si="50"/>
        <v>7</v>
      </c>
      <c r="F3028" s="66">
        <f t="shared" si="51"/>
        <v>2025</v>
      </c>
      <c r="G3028" s="67">
        <f t="shared" si="52"/>
        <v>45839</v>
      </c>
      <c r="H3028" s="26" t="s">
        <v>161</v>
      </c>
      <c r="I3028" s="66" t="s">
        <v>1629</v>
      </c>
      <c r="J3028" s="69"/>
      <c r="K3028" s="69"/>
      <c r="L3028" s="69" t="s">
        <v>664</v>
      </c>
      <c r="M3028" s="69" t="s">
        <v>28</v>
      </c>
      <c r="N3028" s="71">
        <v>0</v>
      </c>
      <c r="O3028" s="74">
        <v>5959.9</v>
      </c>
      <c r="P3028" s="175">
        <f t="shared" si="53"/>
        <v>69199.219999999928</v>
      </c>
    </row>
    <row r="3029" spans="1:16" ht="14.25" hidden="1" customHeight="1" outlineLevel="1">
      <c r="A3029" s="64" t="s">
        <v>132</v>
      </c>
      <c r="B3029" s="163" t="s">
        <v>1586</v>
      </c>
      <c r="C3029" s="174" t="s">
        <v>647</v>
      </c>
      <c r="D3029" s="68">
        <v>45849</v>
      </c>
      <c r="E3029" s="66">
        <f t="shared" si="50"/>
        <v>7</v>
      </c>
      <c r="F3029" s="66">
        <f t="shared" si="51"/>
        <v>2025</v>
      </c>
      <c r="G3029" s="67">
        <f t="shared" si="52"/>
        <v>45839</v>
      </c>
      <c r="H3029" s="26" t="s">
        <v>63</v>
      </c>
      <c r="I3029" s="66" t="s">
        <v>1514</v>
      </c>
      <c r="J3029" s="69"/>
      <c r="K3029" s="69"/>
      <c r="L3029" s="69" t="s">
        <v>666</v>
      </c>
      <c r="M3029" s="69" t="s">
        <v>28</v>
      </c>
      <c r="N3029" s="71">
        <v>0</v>
      </c>
      <c r="O3029" s="74">
        <v>398.33</v>
      </c>
      <c r="P3029" s="175">
        <f t="shared" si="53"/>
        <v>68800.889999999927</v>
      </c>
    </row>
    <row r="3030" spans="1:16" ht="14.25" hidden="1" customHeight="1" outlineLevel="1">
      <c r="A3030" s="64" t="s">
        <v>132</v>
      </c>
      <c r="B3030" s="163" t="s">
        <v>1586</v>
      </c>
      <c r="C3030" s="174" t="s">
        <v>647</v>
      </c>
      <c r="D3030" s="68">
        <v>45853</v>
      </c>
      <c r="E3030" s="66">
        <f t="shared" si="50"/>
        <v>7</v>
      </c>
      <c r="F3030" s="66">
        <f t="shared" si="51"/>
        <v>2025</v>
      </c>
      <c r="G3030" s="67">
        <f t="shared" si="52"/>
        <v>45839</v>
      </c>
      <c r="H3030" s="26" t="s">
        <v>102</v>
      </c>
      <c r="I3030" s="66" t="s">
        <v>167</v>
      </c>
      <c r="J3030" s="69"/>
      <c r="K3030" s="69"/>
      <c r="L3030" s="69" t="s">
        <v>666</v>
      </c>
      <c r="M3030" s="69" t="s">
        <v>28</v>
      </c>
      <c r="N3030" s="71">
        <v>0</v>
      </c>
      <c r="O3030" s="74">
        <v>177.05</v>
      </c>
      <c r="P3030" s="175">
        <f t="shared" si="53"/>
        <v>68623.839999999924</v>
      </c>
    </row>
    <row r="3031" spans="1:16" ht="14.25" hidden="1" customHeight="1" outlineLevel="1">
      <c r="A3031" s="64" t="s">
        <v>132</v>
      </c>
      <c r="B3031" s="163" t="s">
        <v>1586</v>
      </c>
      <c r="C3031" s="174" t="s">
        <v>647</v>
      </c>
      <c r="D3031" s="68">
        <v>45853</v>
      </c>
      <c r="E3031" s="66">
        <f t="shared" si="50"/>
        <v>7</v>
      </c>
      <c r="F3031" s="66">
        <f t="shared" si="51"/>
        <v>2025</v>
      </c>
      <c r="G3031" s="67">
        <f t="shared" si="52"/>
        <v>45839</v>
      </c>
      <c r="H3031" s="26" t="s">
        <v>37</v>
      </c>
      <c r="I3031" s="66" t="s">
        <v>1008</v>
      </c>
      <c r="J3031" s="69"/>
      <c r="K3031" s="69"/>
      <c r="L3031" s="69" t="s">
        <v>666</v>
      </c>
      <c r="M3031" s="69" t="s">
        <v>28</v>
      </c>
      <c r="N3031" s="71">
        <v>0</v>
      </c>
      <c r="O3031" s="74">
        <v>2611.6799999999998</v>
      </c>
      <c r="P3031" s="175">
        <f t="shared" si="53"/>
        <v>66012.159999999931</v>
      </c>
    </row>
    <row r="3032" spans="1:16" ht="14.25" hidden="1" customHeight="1" outlineLevel="1">
      <c r="A3032" s="64" t="s">
        <v>132</v>
      </c>
      <c r="B3032" s="163" t="s">
        <v>1586</v>
      </c>
      <c r="C3032" s="174" t="s">
        <v>647</v>
      </c>
      <c r="D3032" s="68">
        <v>45853</v>
      </c>
      <c r="E3032" s="66">
        <f t="shared" si="50"/>
        <v>7</v>
      </c>
      <c r="F3032" s="66">
        <f t="shared" si="51"/>
        <v>2025</v>
      </c>
      <c r="G3032" s="67">
        <f t="shared" si="52"/>
        <v>45839</v>
      </c>
      <c r="H3032" s="26" t="s">
        <v>40</v>
      </c>
      <c r="I3032" s="66" t="s">
        <v>732</v>
      </c>
      <c r="J3032" s="69"/>
      <c r="K3032" s="69"/>
      <c r="L3032" s="69" t="s">
        <v>666</v>
      </c>
      <c r="M3032" s="69" t="s">
        <v>28</v>
      </c>
      <c r="N3032" s="71">
        <v>0</v>
      </c>
      <c r="O3032" s="74">
        <v>4320.54</v>
      </c>
      <c r="P3032" s="175">
        <f t="shared" si="53"/>
        <v>61691.61999999993</v>
      </c>
    </row>
    <row r="3033" spans="1:16" ht="14.25" hidden="1" customHeight="1" outlineLevel="1">
      <c r="A3033" s="64" t="s">
        <v>132</v>
      </c>
      <c r="B3033" s="163" t="s">
        <v>1586</v>
      </c>
      <c r="C3033" s="174" t="s">
        <v>647</v>
      </c>
      <c r="D3033" s="68">
        <v>45853</v>
      </c>
      <c r="E3033" s="66">
        <f t="shared" si="50"/>
        <v>7</v>
      </c>
      <c r="F3033" s="66">
        <f t="shared" si="51"/>
        <v>2025</v>
      </c>
      <c r="G3033" s="67">
        <f t="shared" si="52"/>
        <v>45839</v>
      </c>
      <c r="H3033" s="26" t="s">
        <v>45</v>
      </c>
      <c r="I3033" s="66" t="s">
        <v>1630</v>
      </c>
      <c r="J3033" s="69"/>
      <c r="K3033" s="69"/>
      <c r="L3033" s="69" t="s">
        <v>666</v>
      </c>
      <c r="M3033" s="69" t="s">
        <v>28</v>
      </c>
      <c r="N3033" s="71">
        <v>0</v>
      </c>
      <c r="O3033" s="74">
        <v>39.92</v>
      </c>
      <c r="P3033" s="175">
        <f t="shared" si="53"/>
        <v>61651.699999999932</v>
      </c>
    </row>
    <row r="3034" spans="1:16" ht="14.25" hidden="1" customHeight="1" outlineLevel="1">
      <c r="A3034" s="64" t="s">
        <v>132</v>
      </c>
      <c r="B3034" s="163" t="s">
        <v>1586</v>
      </c>
      <c r="C3034" s="174" t="s">
        <v>647</v>
      </c>
      <c r="D3034" s="68">
        <v>45855</v>
      </c>
      <c r="E3034" s="66">
        <f t="shared" si="50"/>
        <v>7</v>
      </c>
      <c r="F3034" s="66">
        <f t="shared" si="51"/>
        <v>2025</v>
      </c>
      <c r="G3034" s="67">
        <f t="shared" si="52"/>
        <v>45839</v>
      </c>
      <c r="H3034" s="26" t="s">
        <v>44</v>
      </c>
      <c r="I3034" s="66" t="s">
        <v>733</v>
      </c>
      <c r="J3034" s="69"/>
      <c r="K3034" s="69"/>
      <c r="L3034" s="69" t="s">
        <v>666</v>
      </c>
      <c r="M3034" s="69" t="s">
        <v>28</v>
      </c>
      <c r="N3034" s="71">
        <v>0</v>
      </c>
      <c r="O3034" s="74">
        <v>93.39</v>
      </c>
      <c r="P3034" s="175">
        <f t="shared" si="53"/>
        <v>61558.309999999932</v>
      </c>
    </row>
    <row r="3035" spans="1:16" ht="14.25" hidden="1" customHeight="1" outlineLevel="1">
      <c r="A3035" s="64" t="s">
        <v>132</v>
      </c>
      <c r="B3035" s="163" t="s">
        <v>1586</v>
      </c>
      <c r="C3035" s="174" t="s">
        <v>647</v>
      </c>
      <c r="D3035" s="68">
        <v>45856</v>
      </c>
      <c r="E3035" s="66">
        <f t="shared" si="50"/>
        <v>7</v>
      </c>
      <c r="F3035" s="66">
        <f t="shared" si="51"/>
        <v>2025</v>
      </c>
      <c r="G3035" s="67">
        <f t="shared" si="52"/>
        <v>45839</v>
      </c>
      <c r="H3035" s="26" t="s">
        <v>475</v>
      </c>
      <c r="I3035" s="66" t="s">
        <v>1631</v>
      </c>
      <c r="J3035" s="69"/>
      <c r="K3035" s="69"/>
      <c r="L3035" s="69" t="s">
        <v>666</v>
      </c>
      <c r="M3035" s="69" t="s">
        <v>28</v>
      </c>
      <c r="N3035" s="71">
        <v>0</v>
      </c>
      <c r="O3035" s="74">
        <v>383.52</v>
      </c>
      <c r="P3035" s="175">
        <f t="shared" si="53"/>
        <v>61174.789999999935</v>
      </c>
    </row>
    <row r="3036" spans="1:16" ht="14.25" hidden="1" customHeight="1" outlineLevel="1">
      <c r="A3036" s="64" t="s">
        <v>132</v>
      </c>
      <c r="B3036" s="163" t="s">
        <v>1586</v>
      </c>
      <c r="C3036" s="174" t="s">
        <v>647</v>
      </c>
      <c r="D3036" s="68">
        <v>45856</v>
      </c>
      <c r="E3036" s="66">
        <f t="shared" si="50"/>
        <v>7</v>
      </c>
      <c r="F3036" s="66">
        <f t="shared" si="51"/>
        <v>2025</v>
      </c>
      <c r="G3036" s="67">
        <f t="shared" si="52"/>
        <v>45839</v>
      </c>
      <c r="H3036" s="26" t="s">
        <v>475</v>
      </c>
      <c r="I3036" s="66" t="s">
        <v>152</v>
      </c>
      <c r="J3036" s="69"/>
      <c r="K3036" s="69"/>
      <c r="L3036" s="69" t="s">
        <v>666</v>
      </c>
      <c r="M3036" s="69" t="s">
        <v>28</v>
      </c>
      <c r="N3036" s="71">
        <v>0</v>
      </c>
      <c r="O3036" s="74">
        <v>157.79</v>
      </c>
      <c r="P3036" s="175">
        <f t="shared" si="53"/>
        <v>61016.999999999935</v>
      </c>
    </row>
    <row r="3037" spans="1:16" ht="14.25" hidden="1" customHeight="1" outlineLevel="1">
      <c r="A3037" s="64" t="s">
        <v>132</v>
      </c>
      <c r="B3037" s="163" t="s">
        <v>1586</v>
      </c>
      <c r="C3037" s="174" t="s">
        <v>647</v>
      </c>
      <c r="D3037" s="68">
        <v>45861</v>
      </c>
      <c r="E3037" s="66">
        <f t="shared" si="50"/>
        <v>7</v>
      </c>
      <c r="F3037" s="66">
        <f t="shared" si="51"/>
        <v>2025</v>
      </c>
      <c r="G3037" s="67">
        <f t="shared" si="52"/>
        <v>45839</v>
      </c>
      <c r="H3037" s="26" t="s">
        <v>63</v>
      </c>
      <c r="I3037" s="66" t="s">
        <v>1365</v>
      </c>
      <c r="J3037" s="69"/>
      <c r="K3037" s="69"/>
      <c r="L3037" s="69" t="s">
        <v>666</v>
      </c>
      <c r="M3037" s="69" t="s">
        <v>28</v>
      </c>
      <c r="N3037" s="71">
        <v>0</v>
      </c>
      <c r="O3037" s="74">
        <v>2979.69</v>
      </c>
      <c r="P3037" s="175">
        <f t="shared" si="53"/>
        <v>58037.309999999932</v>
      </c>
    </row>
    <row r="3038" spans="1:16" ht="14.25" hidden="1" customHeight="1" outlineLevel="1">
      <c r="A3038" s="64" t="s">
        <v>132</v>
      </c>
      <c r="B3038" s="163" t="s">
        <v>1586</v>
      </c>
      <c r="C3038" s="174" t="s">
        <v>647</v>
      </c>
      <c r="D3038" s="68">
        <v>45862</v>
      </c>
      <c r="E3038" s="66">
        <f t="shared" si="50"/>
        <v>7</v>
      </c>
      <c r="F3038" s="66">
        <f t="shared" si="51"/>
        <v>2025</v>
      </c>
      <c r="G3038" s="67">
        <f t="shared" si="52"/>
        <v>45839</v>
      </c>
      <c r="H3038" s="26" t="s">
        <v>63</v>
      </c>
      <c r="I3038" s="66" t="s">
        <v>1350</v>
      </c>
      <c r="J3038" s="69">
        <v>396321</v>
      </c>
      <c r="K3038" s="69"/>
      <c r="L3038" s="69" t="s">
        <v>666</v>
      </c>
      <c r="M3038" s="69" t="s">
        <v>28</v>
      </c>
      <c r="N3038" s="71">
        <v>0</v>
      </c>
      <c r="O3038" s="74">
        <v>645.86</v>
      </c>
      <c r="P3038" s="175">
        <f t="shared" si="53"/>
        <v>57391.449999999932</v>
      </c>
    </row>
    <row r="3039" spans="1:16" ht="14.25" hidden="1" customHeight="1" outlineLevel="1">
      <c r="A3039" s="64" t="s">
        <v>132</v>
      </c>
      <c r="B3039" s="163" t="s">
        <v>1586</v>
      </c>
      <c r="C3039" s="174" t="s">
        <v>647</v>
      </c>
      <c r="D3039" s="68">
        <v>45862</v>
      </c>
      <c r="E3039" s="66">
        <f t="shared" si="50"/>
        <v>7</v>
      </c>
      <c r="F3039" s="66">
        <f t="shared" si="51"/>
        <v>2025</v>
      </c>
      <c r="G3039" s="67">
        <f t="shared" si="52"/>
        <v>45839</v>
      </c>
      <c r="H3039" s="26" t="s">
        <v>63</v>
      </c>
      <c r="I3039" s="66" t="s">
        <v>765</v>
      </c>
      <c r="J3039" s="69"/>
      <c r="K3039" s="69"/>
      <c r="L3039" s="69" t="s">
        <v>666</v>
      </c>
      <c r="M3039" s="69" t="s">
        <v>28</v>
      </c>
      <c r="N3039" s="71">
        <v>0</v>
      </c>
      <c r="O3039" s="74">
        <v>5937.83</v>
      </c>
      <c r="P3039" s="175">
        <f t="shared" si="53"/>
        <v>51453.61999999993</v>
      </c>
    </row>
    <row r="3040" spans="1:16" ht="14.25" hidden="1" customHeight="1" outlineLevel="1">
      <c r="A3040" s="64" t="s">
        <v>132</v>
      </c>
      <c r="B3040" s="163" t="s">
        <v>1586</v>
      </c>
      <c r="C3040" s="174" t="s">
        <v>647</v>
      </c>
      <c r="D3040" s="68">
        <v>45862</v>
      </c>
      <c r="E3040" s="66">
        <f t="shared" si="50"/>
        <v>7</v>
      </c>
      <c r="F3040" s="66">
        <f t="shared" si="51"/>
        <v>2025</v>
      </c>
      <c r="G3040" s="67">
        <f t="shared" si="52"/>
        <v>45839</v>
      </c>
      <c r="H3040" s="26" t="s">
        <v>63</v>
      </c>
      <c r="I3040" s="66" t="s">
        <v>765</v>
      </c>
      <c r="J3040" s="69"/>
      <c r="K3040" s="69"/>
      <c r="L3040" s="69" t="s">
        <v>666</v>
      </c>
      <c r="M3040" s="69" t="s">
        <v>28</v>
      </c>
      <c r="N3040" s="71">
        <v>0</v>
      </c>
      <c r="O3040" s="74">
        <v>5414.4</v>
      </c>
      <c r="P3040" s="175">
        <f t="shared" si="53"/>
        <v>46039.219999999928</v>
      </c>
    </row>
    <row r="3041" spans="1:16" ht="14.25" hidden="1" customHeight="1" outlineLevel="1">
      <c r="A3041" s="64" t="s">
        <v>132</v>
      </c>
      <c r="B3041" s="163" t="s">
        <v>1586</v>
      </c>
      <c r="C3041" s="174" t="s">
        <v>647</v>
      </c>
      <c r="D3041" s="68">
        <v>45862</v>
      </c>
      <c r="E3041" s="66">
        <f t="shared" si="50"/>
        <v>7</v>
      </c>
      <c r="F3041" s="66">
        <f t="shared" si="51"/>
        <v>2025</v>
      </c>
      <c r="G3041" s="67">
        <f t="shared" si="52"/>
        <v>45839</v>
      </c>
      <c r="H3041" s="26" t="s">
        <v>63</v>
      </c>
      <c r="I3041" s="66" t="s">
        <v>765</v>
      </c>
      <c r="J3041" s="69"/>
      <c r="K3041" s="69"/>
      <c r="L3041" s="69" t="s">
        <v>666</v>
      </c>
      <c r="M3041" s="69" t="s">
        <v>28</v>
      </c>
      <c r="N3041" s="71">
        <v>0</v>
      </c>
      <c r="O3041" s="74">
        <v>653.4</v>
      </c>
      <c r="P3041" s="175">
        <f t="shared" si="53"/>
        <v>45385.819999999927</v>
      </c>
    </row>
    <row r="3042" spans="1:16" ht="14.25" hidden="1" customHeight="1" outlineLevel="1">
      <c r="A3042" s="64" t="s">
        <v>132</v>
      </c>
      <c r="B3042" s="163" t="s">
        <v>1586</v>
      </c>
      <c r="C3042" s="174" t="s">
        <v>647</v>
      </c>
      <c r="D3042" s="68">
        <v>45866</v>
      </c>
      <c r="E3042" s="66">
        <f t="shared" si="50"/>
        <v>7</v>
      </c>
      <c r="F3042" s="66">
        <f t="shared" si="51"/>
        <v>2025</v>
      </c>
      <c r="G3042" s="67">
        <f t="shared" si="52"/>
        <v>45839</v>
      </c>
      <c r="H3042" s="26" t="s">
        <v>63</v>
      </c>
      <c r="I3042" s="66" t="s">
        <v>724</v>
      </c>
      <c r="J3042" s="69">
        <v>52255</v>
      </c>
      <c r="K3042" s="69"/>
      <c r="L3042" s="69" t="s">
        <v>666</v>
      </c>
      <c r="M3042" s="69" t="s">
        <v>28</v>
      </c>
      <c r="N3042" s="71">
        <v>0</v>
      </c>
      <c r="O3042" s="74">
        <v>126.74</v>
      </c>
      <c r="P3042" s="175">
        <f t="shared" si="53"/>
        <v>45259.079999999929</v>
      </c>
    </row>
    <row r="3043" spans="1:16" ht="14.25" hidden="1" customHeight="1" outlineLevel="1">
      <c r="A3043" s="64" t="s">
        <v>132</v>
      </c>
      <c r="B3043" s="163" t="s">
        <v>1586</v>
      </c>
      <c r="C3043" s="174" t="s">
        <v>647</v>
      </c>
      <c r="D3043" s="68">
        <v>45866</v>
      </c>
      <c r="E3043" s="66">
        <f t="shared" si="50"/>
        <v>7</v>
      </c>
      <c r="F3043" s="66">
        <f t="shared" si="51"/>
        <v>2025</v>
      </c>
      <c r="G3043" s="67">
        <f t="shared" si="52"/>
        <v>45839</v>
      </c>
      <c r="H3043" s="26" t="s">
        <v>475</v>
      </c>
      <c r="I3043" s="66" t="s">
        <v>1632</v>
      </c>
      <c r="J3043" s="69"/>
      <c r="K3043" s="69"/>
      <c r="L3043" s="69" t="s">
        <v>666</v>
      </c>
      <c r="M3043" s="69" t="s">
        <v>28</v>
      </c>
      <c r="N3043" s="71">
        <v>0</v>
      </c>
      <c r="O3043" s="74">
        <v>268.11</v>
      </c>
      <c r="P3043" s="175">
        <f t="shared" si="53"/>
        <v>44990.969999999928</v>
      </c>
    </row>
    <row r="3044" spans="1:16" ht="14.25" hidden="1" customHeight="1" outlineLevel="1">
      <c r="A3044" s="64" t="s">
        <v>132</v>
      </c>
      <c r="B3044" s="163" t="s">
        <v>1586</v>
      </c>
      <c r="C3044" s="174" t="s">
        <v>647</v>
      </c>
      <c r="D3044" s="68">
        <v>45866</v>
      </c>
      <c r="E3044" s="66">
        <f t="shared" si="50"/>
        <v>7</v>
      </c>
      <c r="F3044" s="66">
        <f t="shared" si="51"/>
        <v>2025</v>
      </c>
      <c r="G3044" s="67">
        <f t="shared" si="52"/>
        <v>45839</v>
      </c>
      <c r="H3044" s="26" t="s">
        <v>63</v>
      </c>
      <c r="I3044" s="66" t="s">
        <v>1633</v>
      </c>
      <c r="J3044" s="69"/>
      <c r="K3044" s="69"/>
      <c r="L3044" s="69" t="s">
        <v>666</v>
      </c>
      <c r="M3044" s="69" t="s">
        <v>28</v>
      </c>
      <c r="N3044" s="71">
        <v>0</v>
      </c>
      <c r="O3044" s="74">
        <v>197.43</v>
      </c>
      <c r="P3044" s="175">
        <f t="shared" si="53"/>
        <v>44793.539999999928</v>
      </c>
    </row>
    <row r="3045" spans="1:16" ht="14.25" hidden="1" customHeight="1" outlineLevel="1">
      <c r="A3045" s="64" t="s">
        <v>132</v>
      </c>
      <c r="B3045" s="163" t="s">
        <v>1586</v>
      </c>
      <c r="C3045" s="174" t="s">
        <v>647</v>
      </c>
      <c r="D3045" s="68">
        <v>45866</v>
      </c>
      <c r="E3045" s="66">
        <f t="shared" si="50"/>
        <v>7</v>
      </c>
      <c r="F3045" s="66">
        <f t="shared" si="51"/>
        <v>2025</v>
      </c>
      <c r="G3045" s="67">
        <f t="shared" si="52"/>
        <v>45839</v>
      </c>
      <c r="H3045" s="26" t="s">
        <v>63</v>
      </c>
      <c r="I3045" s="66" t="s">
        <v>1634</v>
      </c>
      <c r="J3045" s="69"/>
      <c r="K3045" s="69"/>
      <c r="L3045" s="69" t="s">
        <v>666</v>
      </c>
      <c r="M3045" s="69" t="s">
        <v>28</v>
      </c>
      <c r="N3045" s="71">
        <v>0</v>
      </c>
      <c r="O3045" s="74">
        <v>199.27</v>
      </c>
      <c r="P3045" s="175">
        <f t="shared" si="53"/>
        <v>44594.269999999931</v>
      </c>
    </row>
    <row r="3046" spans="1:16" ht="14.25" hidden="1" customHeight="1" outlineLevel="1">
      <c r="A3046" s="64" t="s">
        <v>132</v>
      </c>
      <c r="B3046" s="163" t="s">
        <v>1586</v>
      </c>
      <c r="C3046" s="174" t="s">
        <v>647</v>
      </c>
      <c r="D3046" s="68">
        <v>45866</v>
      </c>
      <c r="E3046" s="66">
        <f t="shared" si="50"/>
        <v>7</v>
      </c>
      <c r="F3046" s="66">
        <f t="shared" si="51"/>
        <v>2025</v>
      </c>
      <c r="G3046" s="67">
        <f t="shared" si="52"/>
        <v>45839</v>
      </c>
      <c r="H3046" s="26" t="s">
        <v>63</v>
      </c>
      <c r="I3046" s="66" t="s">
        <v>1350</v>
      </c>
      <c r="J3046" s="69">
        <v>395937</v>
      </c>
      <c r="K3046" s="69"/>
      <c r="L3046" s="69" t="s">
        <v>666</v>
      </c>
      <c r="M3046" s="69" t="s">
        <v>28</v>
      </c>
      <c r="N3046" s="71">
        <v>0</v>
      </c>
      <c r="O3046" s="74">
        <v>165.13</v>
      </c>
      <c r="P3046" s="175">
        <f t="shared" si="53"/>
        <v>44429.139999999934</v>
      </c>
    </row>
    <row r="3047" spans="1:16" ht="14.25" hidden="1" customHeight="1" outlineLevel="1">
      <c r="A3047" s="64" t="s">
        <v>132</v>
      </c>
      <c r="B3047" s="163" t="s">
        <v>1586</v>
      </c>
      <c r="C3047" s="174" t="s">
        <v>647</v>
      </c>
      <c r="D3047" s="68">
        <v>45866</v>
      </c>
      <c r="E3047" s="66">
        <f t="shared" si="50"/>
        <v>7</v>
      </c>
      <c r="F3047" s="66">
        <f t="shared" si="51"/>
        <v>2025</v>
      </c>
      <c r="G3047" s="67">
        <f t="shared" si="52"/>
        <v>45839</v>
      </c>
      <c r="H3047" s="26" t="s">
        <v>281</v>
      </c>
      <c r="I3047" s="66" t="s">
        <v>1635</v>
      </c>
      <c r="J3047" s="69"/>
      <c r="K3047" s="69"/>
      <c r="L3047" s="69" t="s">
        <v>666</v>
      </c>
      <c r="M3047" s="69" t="s">
        <v>28</v>
      </c>
      <c r="N3047" s="71">
        <v>0</v>
      </c>
      <c r="O3047" s="74">
        <v>117</v>
      </c>
      <c r="P3047" s="175">
        <f t="shared" si="53"/>
        <v>44312.139999999934</v>
      </c>
    </row>
    <row r="3048" spans="1:16" ht="14.25" hidden="1" customHeight="1" outlineLevel="1">
      <c r="A3048" s="64" t="s">
        <v>132</v>
      </c>
      <c r="B3048" s="163" t="s">
        <v>1586</v>
      </c>
      <c r="C3048" s="174" t="s">
        <v>647</v>
      </c>
      <c r="D3048" s="68">
        <v>45866</v>
      </c>
      <c r="E3048" s="66">
        <f t="shared" si="50"/>
        <v>7</v>
      </c>
      <c r="F3048" s="66">
        <f t="shared" si="51"/>
        <v>2025</v>
      </c>
      <c r="G3048" s="67">
        <f t="shared" si="52"/>
        <v>45839</v>
      </c>
      <c r="H3048" s="26" t="s">
        <v>281</v>
      </c>
      <c r="I3048" s="66" t="s">
        <v>353</v>
      </c>
      <c r="J3048" s="69"/>
      <c r="K3048" s="69"/>
      <c r="L3048" s="69" t="s">
        <v>666</v>
      </c>
      <c r="M3048" s="69" t="s">
        <v>28</v>
      </c>
      <c r="N3048" s="71">
        <v>0</v>
      </c>
      <c r="O3048" s="74">
        <v>933.75</v>
      </c>
      <c r="P3048" s="175">
        <f t="shared" si="53"/>
        <v>43378.389999999934</v>
      </c>
    </row>
    <row r="3049" spans="1:16" ht="14.25" hidden="1" customHeight="1" outlineLevel="1">
      <c r="A3049" s="64" t="s">
        <v>132</v>
      </c>
      <c r="B3049" s="163" t="s">
        <v>1586</v>
      </c>
      <c r="C3049" s="174" t="s">
        <v>647</v>
      </c>
      <c r="D3049" s="68">
        <v>45866</v>
      </c>
      <c r="E3049" s="66">
        <f t="shared" si="50"/>
        <v>7</v>
      </c>
      <c r="F3049" s="66">
        <f t="shared" si="51"/>
        <v>2025</v>
      </c>
      <c r="G3049" s="67">
        <f t="shared" si="52"/>
        <v>45839</v>
      </c>
      <c r="H3049" s="26" t="s">
        <v>281</v>
      </c>
      <c r="I3049" s="66" t="s">
        <v>353</v>
      </c>
      <c r="J3049" s="69"/>
      <c r="K3049" s="69"/>
      <c r="L3049" s="69" t="s">
        <v>666</v>
      </c>
      <c r="M3049" s="69" t="s">
        <v>28</v>
      </c>
      <c r="N3049" s="71">
        <v>0</v>
      </c>
      <c r="O3049" s="74">
        <v>392.08</v>
      </c>
      <c r="P3049" s="175">
        <f t="shared" si="53"/>
        <v>42986.309999999932</v>
      </c>
    </row>
    <row r="3050" spans="1:16" ht="14.25" hidden="1" customHeight="1" outlineLevel="1">
      <c r="A3050" s="64" t="s">
        <v>132</v>
      </c>
      <c r="B3050" s="163" t="s">
        <v>1586</v>
      </c>
      <c r="C3050" s="174" t="s">
        <v>647</v>
      </c>
      <c r="D3050" s="68">
        <v>45866</v>
      </c>
      <c r="E3050" s="66">
        <f t="shared" si="50"/>
        <v>7</v>
      </c>
      <c r="F3050" s="66">
        <f t="shared" si="51"/>
        <v>2025</v>
      </c>
      <c r="G3050" s="67">
        <f t="shared" si="52"/>
        <v>45839</v>
      </c>
      <c r="H3050" s="26" t="s">
        <v>102</v>
      </c>
      <c r="I3050" s="66" t="s">
        <v>129</v>
      </c>
      <c r="J3050" s="69"/>
      <c r="K3050" s="69"/>
      <c r="L3050" s="69" t="s">
        <v>666</v>
      </c>
      <c r="M3050" s="69" t="s">
        <v>28</v>
      </c>
      <c r="N3050" s="71">
        <v>0</v>
      </c>
      <c r="O3050" s="74">
        <v>9.4700000000000006</v>
      </c>
      <c r="P3050" s="175">
        <f t="shared" si="53"/>
        <v>42976.839999999931</v>
      </c>
    </row>
    <row r="3051" spans="1:16" ht="14.25" hidden="1" customHeight="1" outlineLevel="1">
      <c r="A3051" s="64" t="s">
        <v>132</v>
      </c>
      <c r="B3051" s="163" t="s">
        <v>1586</v>
      </c>
      <c r="C3051" s="174" t="s">
        <v>647</v>
      </c>
      <c r="D3051" s="68">
        <v>45866</v>
      </c>
      <c r="E3051" s="66">
        <f t="shared" si="50"/>
        <v>7</v>
      </c>
      <c r="F3051" s="66">
        <f t="shared" si="51"/>
        <v>2025</v>
      </c>
      <c r="G3051" s="67">
        <f t="shared" si="52"/>
        <v>45839</v>
      </c>
      <c r="H3051" s="26" t="s">
        <v>102</v>
      </c>
      <c r="I3051" s="66" t="s">
        <v>129</v>
      </c>
      <c r="J3051" s="69"/>
      <c r="K3051" s="69"/>
      <c r="L3051" s="69" t="s">
        <v>666</v>
      </c>
      <c r="M3051" s="69" t="s">
        <v>28</v>
      </c>
      <c r="N3051" s="71">
        <v>0</v>
      </c>
      <c r="O3051" s="74">
        <v>9.8000000000000007</v>
      </c>
      <c r="P3051" s="175">
        <f t="shared" si="53"/>
        <v>42967.039999999928</v>
      </c>
    </row>
    <row r="3052" spans="1:16" ht="14.25" hidden="1" customHeight="1" outlineLevel="1">
      <c r="A3052" s="64" t="s">
        <v>132</v>
      </c>
      <c r="B3052" s="163" t="s">
        <v>1586</v>
      </c>
      <c r="C3052" s="174" t="s">
        <v>647</v>
      </c>
      <c r="D3052" s="68">
        <v>45866</v>
      </c>
      <c r="E3052" s="66">
        <f t="shared" si="50"/>
        <v>7</v>
      </c>
      <c r="F3052" s="66">
        <f t="shared" si="51"/>
        <v>2025</v>
      </c>
      <c r="G3052" s="67">
        <f t="shared" si="52"/>
        <v>45839</v>
      </c>
      <c r="H3052" s="26" t="s">
        <v>102</v>
      </c>
      <c r="I3052" s="66" t="s">
        <v>129</v>
      </c>
      <c r="J3052" s="69"/>
      <c r="K3052" s="69"/>
      <c r="L3052" s="69" t="s">
        <v>666</v>
      </c>
      <c r="M3052" s="69" t="s">
        <v>28</v>
      </c>
      <c r="N3052" s="71">
        <v>0</v>
      </c>
      <c r="O3052" s="74">
        <v>9.8000000000000007</v>
      </c>
      <c r="P3052" s="175">
        <f t="shared" si="53"/>
        <v>42957.239999999925</v>
      </c>
    </row>
    <row r="3053" spans="1:16" ht="14.25" hidden="1" customHeight="1" outlineLevel="1">
      <c r="A3053" s="64" t="s">
        <v>132</v>
      </c>
      <c r="B3053" s="163" t="s">
        <v>1586</v>
      </c>
      <c r="C3053" s="174" t="s">
        <v>647</v>
      </c>
      <c r="D3053" s="68">
        <v>45866</v>
      </c>
      <c r="E3053" s="66">
        <f t="shared" si="50"/>
        <v>7</v>
      </c>
      <c r="F3053" s="66">
        <f t="shared" si="51"/>
        <v>2025</v>
      </c>
      <c r="G3053" s="67">
        <f t="shared" si="52"/>
        <v>45839</v>
      </c>
      <c r="H3053" s="26" t="s">
        <v>56</v>
      </c>
      <c r="I3053" s="66" t="s">
        <v>998</v>
      </c>
      <c r="J3053" s="69"/>
      <c r="K3053" s="69"/>
      <c r="L3053" s="69" t="s">
        <v>666</v>
      </c>
      <c r="M3053" s="69" t="s">
        <v>28</v>
      </c>
      <c r="N3053" s="71">
        <v>0</v>
      </c>
      <c r="O3053" s="74">
        <v>510</v>
      </c>
      <c r="P3053" s="175">
        <f t="shared" si="53"/>
        <v>42447.239999999925</v>
      </c>
    </row>
    <row r="3054" spans="1:16" ht="14.25" hidden="1" customHeight="1" outlineLevel="1">
      <c r="A3054" s="64" t="s">
        <v>132</v>
      </c>
      <c r="B3054" s="163" t="s">
        <v>1586</v>
      </c>
      <c r="C3054" s="174" t="s">
        <v>647</v>
      </c>
      <c r="D3054" s="68">
        <v>45867</v>
      </c>
      <c r="E3054" s="66">
        <f t="shared" si="50"/>
        <v>7</v>
      </c>
      <c r="F3054" s="66">
        <f t="shared" si="51"/>
        <v>2025</v>
      </c>
      <c r="G3054" s="67">
        <f t="shared" si="52"/>
        <v>45839</v>
      </c>
      <c r="H3054" s="26" t="s">
        <v>475</v>
      </c>
      <c r="I3054" s="66" t="s">
        <v>1636</v>
      </c>
      <c r="J3054" s="69"/>
      <c r="K3054" s="69"/>
      <c r="L3054" s="69" t="s">
        <v>666</v>
      </c>
      <c r="M3054" s="69" t="s">
        <v>28</v>
      </c>
      <c r="N3054" s="71">
        <v>0</v>
      </c>
      <c r="O3054" s="74">
        <v>630.52</v>
      </c>
      <c r="P3054" s="175">
        <f t="shared" si="53"/>
        <v>41816.719999999928</v>
      </c>
    </row>
    <row r="3055" spans="1:16" ht="14.25" hidden="1" customHeight="1" outlineLevel="1">
      <c r="A3055" s="64" t="s">
        <v>132</v>
      </c>
      <c r="B3055" s="163" t="s">
        <v>1586</v>
      </c>
      <c r="C3055" s="174" t="s">
        <v>647</v>
      </c>
      <c r="D3055" s="68">
        <v>45867</v>
      </c>
      <c r="E3055" s="66">
        <f t="shared" si="50"/>
        <v>7</v>
      </c>
      <c r="F3055" s="66">
        <f t="shared" si="51"/>
        <v>2025</v>
      </c>
      <c r="G3055" s="67">
        <f t="shared" si="52"/>
        <v>45839</v>
      </c>
      <c r="H3055" s="26" t="s">
        <v>475</v>
      </c>
      <c r="I3055" s="66" t="s">
        <v>152</v>
      </c>
      <c r="J3055" s="69"/>
      <c r="K3055" s="69"/>
      <c r="L3055" s="69" t="s">
        <v>666</v>
      </c>
      <c r="M3055" s="69" t="s">
        <v>28</v>
      </c>
      <c r="N3055" s="71">
        <v>0</v>
      </c>
      <c r="O3055" s="74">
        <v>356.75</v>
      </c>
      <c r="P3055" s="175">
        <f t="shared" si="53"/>
        <v>41459.969999999928</v>
      </c>
    </row>
    <row r="3056" spans="1:16" ht="14.25" hidden="1" customHeight="1" outlineLevel="1">
      <c r="A3056" s="64" t="s">
        <v>132</v>
      </c>
      <c r="B3056" s="163" t="s">
        <v>1586</v>
      </c>
      <c r="C3056" s="174" t="s">
        <v>647</v>
      </c>
      <c r="D3056" s="68">
        <v>45867</v>
      </c>
      <c r="E3056" s="66">
        <f t="shared" si="50"/>
        <v>7</v>
      </c>
      <c r="F3056" s="66">
        <f t="shared" si="51"/>
        <v>2025</v>
      </c>
      <c r="G3056" s="67">
        <f t="shared" si="52"/>
        <v>45839</v>
      </c>
      <c r="H3056" s="26" t="s">
        <v>475</v>
      </c>
      <c r="I3056" s="66" t="s">
        <v>1532</v>
      </c>
      <c r="J3056" s="69"/>
      <c r="K3056" s="69"/>
      <c r="L3056" s="69" t="s">
        <v>666</v>
      </c>
      <c r="M3056" s="69" t="s">
        <v>28</v>
      </c>
      <c r="N3056" s="71">
        <v>0</v>
      </c>
      <c r="O3056" s="74">
        <v>1189.0999999999999</v>
      </c>
      <c r="P3056" s="175">
        <f t="shared" si="53"/>
        <v>40270.86999999993</v>
      </c>
    </row>
    <row r="3057" spans="1:16" ht="14.25" hidden="1" customHeight="1" outlineLevel="1">
      <c r="A3057" s="64" t="s">
        <v>132</v>
      </c>
      <c r="B3057" s="163" t="s">
        <v>1586</v>
      </c>
      <c r="C3057" s="174" t="s">
        <v>647</v>
      </c>
      <c r="D3057" s="68">
        <v>45867</v>
      </c>
      <c r="E3057" s="66">
        <f t="shared" si="50"/>
        <v>7</v>
      </c>
      <c r="F3057" s="66">
        <f t="shared" si="51"/>
        <v>2025</v>
      </c>
      <c r="G3057" s="67">
        <f t="shared" si="52"/>
        <v>45839</v>
      </c>
      <c r="H3057" s="26" t="s">
        <v>63</v>
      </c>
      <c r="I3057" s="66" t="s">
        <v>1534</v>
      </c>
      <c r="J3057" s="69"/>
      <c r="K3057" s="69"/>
      <c r="L3057" s="69" t="s">
        <v>666</v>
      </c>
      <c r="M3057" s="69" t="s">
        <v>28</v>
      </c>
      <c r="N3057" s="71">
        <v>0</v>
      </c>
      <c r="O3057" s="74">
        <v>708.11</v>
      </c>
      <c r="P3057" s="175">
        <f t="shared" si="53"/>
        <v>39562.759999999929</v>
      </c>
    </row>
    <row r="3058" spans="1:16" ht="14.25" hidden="1" customHeight="1" outlineLevel="1">
      <c r="A3058" s="64" t="s">
        <v>132</v>
      </c>
      <c r="B3058" s="163" t="s">
        <v>1586</v>
      </c>
      <c r="C3058" s="174" t="s">
        <v>647</v>
      </c>
      <c r="D3058" s="68">
        <v>45868</v>
      </c>
      <c r="E3058" s="66">
        <f t="shared" si="50"/>
        <v>7</v>
      </c>
      <c r="F3058" s="66">
        <f t="shared" si="51"/>
        <v>2025</v>
      </c>
      <c r="G3058" s="67">
        <f t="shared" si="52"/>
        <v>45839</v>
      </c>
      <c r="H3058" s="26" t="s">
        <v>63</v>
      </c>
      <c r="I3058" s="66" t="s">
        <v>724</v>
      </c>
      <c r="J3058" s="69">
        <v>52339</v>
      </c>
      <c r="K3058" s="69"/>
      <c r="L3058" s="69" t="s">
        <v>666</v>
      </c>
      <c r="M3058" s="69" t="s">
        <v>28</v>
      </c>
      <c r="N3058" s="71">
        <v>0</v>
      </c>
      <c r="O3058" s="74">
        <v>747.6</v>
      </c>
      <c r="P3058" s="175">
        <f t="shared" si="53"/>
        <v>38815.159999999931</v>
      </c>
    </row>
    <row r="3059" spans="1:16" ht="14.25" hidden="1" customHeight="1" outlineLevel="1">
      <c r="A3059" s="64" t="s">
        <v>132</v>
      </c>
      <c r="B3059" s="163" t="s">
        <v>1586</v>
      </c>
      <c r="C3059" s="174" t="s">
        <v>647</v>
      </c>
      <c r="D3059" s="68">
        <v>45868</v>
      </c>
      <c r="E3059" s="66">
        <f t="shared" si="50"/>
        <v>7</v>
      </c>
      <c r="F3059" s="66">
        <f t="shared" si="51"/>
        <v>2025</v>
      </c>
      <c r="G3059" s="67">
        <f t="shared" si="52"/>
        <v>45839</v>
      </c>
      <c r="H3059" s="26" t="s">
        <v>43</v>
      </c>
      <c r="I3059" s="66" t="s">
        <v>282</v>
      </c>
      <c r="J3059" s="69"/>
      <c r="K3059" s="69"/>
      <c r="L3059" s="69" t="s">
        <v>666</v>
      </c>
      <c r="M3059" s="69" t="s">
        <v>28</v>
      </c>
      <c r="N3059" s="71">
        <v>0</v>
      </c>
      <c r="O3059" s="74">
        <v>4599.1000000000004</v>
      </c>
      <c r="P3059" s="175">
        <f t="shared" si="53"/>
        <v>34216.059999999932</v>
      </c>
    </row>
    <row r="3060" spans="1:16" ht="14.25" hidden="1" customHeight="1" outlineLevel="1">
      <c r="A3060" s="64" t="s">
        <v>132</v>
      </c>
      <c r="B3060" s="163" t="s">
        <v>1586</v>
      </c>
      <c r="C3060" s="174" t="s">
        <v>647</v>
      </c>
      <c r="D3060" s="68">
        <v>45868</v>
      </c>
      <c r="E3060" s="66">
        <f t="shared" si="50"/>
        <v>7</v>
      </c>
      <c r="F3060" s="66">
        <f t="shared" si="51"/>
        <v>2025</v>
      </c>
      <c r="G3060" s="67">
        <f t="shared" si="52"/>
        <v>45839</v>
      </c>
      <c r="H3060" s="26" t="s">
        <v>43</v>
      </c>
      <c r="I3060" s="66" t="s">
        <v>1619</v>
      </c>
      <c r="J3060" s="69"/>
      <c r="K3060" s="69"/>
      <c r="L3060" s="69" t="s">
        <v>666</v>
      </c>
      <c r="M3060" s="69" t="s">
        <v>28</v>
      </c>
      <c r="N3060" s="71">
        <v>0</v>
      </c>
      <c r="O3060" s="74">
        <v>3235.56</v>
      </c>
      <c r="P3060" s="175">
        <f t="shared" si="53"/>
        <v>30980.499999999931</v>
      </c>
    </row>
    <row r="3061" spans="1:16" ht="14.25" hidden="1" customHeight="1" outlineLevel="1">
      <c r="A3061" s="64" t="s">
        <v>132</v>
      </c>
      <c r="B3061" s="163" t="s">
        <v>1586</v>
      </c>
      <c r="C3061" s="174" t="s">
        <v>647</v>
      </c>
      <c r="D3061" s="68">
        <v>45868</v>
      </c>
      <c r="E3061" s="66">
        <f t="shared" si="50"/>
        <v>7</v>
      </c>
      <c r="F3061" s="66">
        <f t="shared" si="51"/>
        <v>2025</v>
      </c>
      <c r="G3061" s="67">
        <f t="shared" si="52"/>
        <v>45839</v>
      </c>
      <c r="H3061" s="26" t="s">
        <v>43</v>
      </c>
      <c r="I3061" s="66" t="s">
        <v>285</v>
      </c>
      <c r="J3061" s="69"/>
      <c r="K3061" s="69"/>
      <c r="L3061" s="69" t="s">
        <v>666</v>
      </c>
      <c r="M3061" s="69" t="s">
        <v>28</v>
      </c>
      <c r="N3061" s="71">
        <v>0</v>
      </c>
      <c r="O3061" s="74">
        <v>3942.9</v>
      </c>
      <c r="P3061" s="175">
        <f t="shared" si="53"/>
        <v>27037.599999999929</v>
      </c>
    </row>
    <row r="3062" spans="1:16" ht="14.25" hidden="1" customHeight="1" outlineLevel="1">
      <c r="A3062" s="64" t="s">
        <v>132</v>
      </c>
      <c r="B3062" s="163" t="s">
        <v>1586</v>
      </c>
      <c r="C3062" s="174" t="s">
        <v>647</v>
      </c>
      <c r="D3062" s="68">
        <v>45868</v>
      </c>
      <c r="E3062" s="66">
        <f t="shared" si="50"/>
        <v>7</v>
      </c>
      <c r="F3062" s="66">
        <f t="shared" si="51"/>
        <v>2025</v>
      </c>
      <c r="G3062" s="67">
        <f t="shared" si="52"/>
        <v>45839</v>
      </c>
      <c r="H3062" s="26" t="s">
        <v>43</v>
      </c>
      <c r="I3062" s="66" t="s">
        <v>301</v>
      </c>
      <c r="J3062" s="69"/>
      <c r="K3062" s="69"/>
      <c r="L3062" s="69" t="s">
        <v>666</v>
      </c>
      <c r="M3062" s="69" t="s">
        <v>28</v>
      </c>
      <c r="N3062" s="71">
        <v>0</v>
      </c>
      <c r="O3062" s="74">
        <v>2095.58</v>
      </c>
      <c r="P3062" s="175">
        <f t="shared" si="53"/>
        <v>24942.019999999931</v>
      </c>
    </row>
    <row r="3063" spans="1:16" ht="14.25" hidden="1" customHeight="1" outlineLevel="1">
      <c r="A3063" s="64" t="s">
        <v>132</v>
      </c>
      <c r="B3063" s="163" t="s">
        <v>1586</v>
      </c>
      <c r="C3063" s="174" t="s">
        <v>647</v>
      </c>
      <c r="D3063" s="68">
        <v>45868</v>
      </c>
      <c r="E3063" s="66">
        <f t="shared" si="50"/>
        <v>7</v>
      </c>
      <c r="F3063" s="66">
        <f t="shared" si="51"/>
        <v>2025</v>
      </c>
      <c r="G3063" s="67">
        <f t="shared" si="52"/>
        <v>45839</v>
      </c>
      <c r="H3063" s="26" t="s">
        <v>43</v>
      </c>
      <c r="I3063" s="66" t="s">
        <v>302</v>
      </c>
      <c r="J3063" s="69"/>
      <c r="K3063" s="69"/>
      <c r="L3063" s="69" t="s">
        <v>666</v>
      </c>
      <c r="M3063" s="69" t="s">
        <v>28</v>
      </c>
      <c r="N3063" s="71">
        <v>0</v>
      </c>
      <c r="O3063" s="74">
        <v>1594.7</v>
      </c>
      <c r="P3063" s="175">
        <f t="shared" si="53"/>
        <v>23347.319999999931</v>
      </c>
    </row>
    <row r="3064" spans="1:16" ht="14.25" hidden="1" customHeight="1" outlineLevel="1">
      <c r="A3064" s="64" t="s">
        <v>132</v>
      </c>
      <c r="B3064" s="163" t="s">
        <v>1586</v>
      </c>
      <c r="C3064" s="174" t="s">
        <v>647</v>
      </c>
      <c r="D3064" s="68">
        <v>45868</v>
      </c>
      <c r="E3064" s="66">
        <f t="shared" si="50"/>
        <v>7</v>
      </c>
      <c r="F3064" s="66">
        <f t="shared" si="51"/>
        <v>2025</v>
      </c>
      <c r="G3064" s="67">
        <f t="shared" si="52"/>
        <v>45839</v>
      </c>
      <c r="H3064" s="26" t="s">
        <v>43</v>
      </c>
      <c r="I3064" s="66" t="s">
        <v>303</v>
      </c>
      <c r="J3064" s="69"/>
      <c r="K3064" s="69"/>
      <c r="L3064" s="69" t="s">
        <v>666</v>
      </c>
      <c r="M3064" s="69" t="s">
        <v>28</v>
      </c>
      <c r="N3064" s="71">
        <v>0</v>
      </c>
      <c r="O3064" s="74">
        <v>1747.23</v>
      </c>
      <c r="P3064" s="175">
        <f t="shared" si="53"/>
        <v>21600.089999999931</v>
      </c>
    </row>
    <row r="3065" spans="1:16" ht="14.25" hidden="1" customHeight="1" outlineLevel="1">
      <c r="A3065" s="64" t="s">
        <v>132</v>
      </c>
      <c r="B3065" s="163" t="s">
        <v>1586</v>
      </c>
      <c r="C3065" s="174" t="s">
        <v>647</v>
      </c>
      <c r="D3065" s="68">
        <v>45868</v>
      </c>
      <c r="E3065" s="66">
        <f t="shared" si="50"/>
        <v>7</v>
      </c>
      <c r="F3065" s="66">
        <f t="shared" si="51"/>
        <v>2025</v>
      </c>
      <c r="G3065" s="67">
        <f t="shared" si="52"/>
        <v>45839</v>
      </c>
      <c r="H3065" s="26" t="s">
        <v>43</v>
      </c>
      <c r="I3065" s="66" t="s">
        <v>264</v>
      </c>
      <c r="J3065" s="69"/>
      <c r="K3065" s="69"/>
      <c r="L3065" s="69" t="s">
        <v>666</v>
      </c>
      <c r="M3065" s="69" t="s">
        <v>28</v>
      </c>
      <c r="N3065" s="71">
        <v>0</v>
      </c>
      <c r="O3065" s="74">
        <v>1633.27</v>
      </c>
      <c r="P3065" s="175">
        <f t="shared" si="53"/>
        <v>19966.819999999931</v>
      </c>
    </row>
    <row r="3066" spans="1:16" ht="14.25" hidden="1" customHeight="1" outlineLevel="1">
      <c r="A3066" s="64" t="s">
        <v>132</v>
      </c>
      <c r="B3066" s="163" t="s">
        <v>1586</v>
      </c>
      <c r="C3066" s="174" t="s">
        <v>647</v>
      </c>
      <c r="D3066" s="68">
        <v>45868</v>
      </c>
      <c r="E3066" s="66">
        <f t="shared" si="50"/>
        <v>7</v>
      </c>
      <c r="F3066" s="66">
        <f t="shared" si="51"/>
        <v>2025</v>
      </c>
      <c r="G3066" s="67">
        <f t="shared" si="52"/>
        <v>45839</v>
      </c>
      <c r="H3066" s="26" t="s">
        <v>43</v>
      </c>
      <c r="I3066" s="66" t="s">
        <v>304</v>
      </c>
      <c r="J3066" s="69"/>
      <c r="K3066" s="69"/>
      <c r="L3066" s="69" t="s">
        <v>666</v>
      </c>
      <c r="M3066" s="69" t="s">
        <v>28</v>
      </c>
      <c r="N3066" s="71">
        <v>0</v>
      </c>
      <c r="O3066" s="74">
        <v>1719.4</v>
      </c>
      <c r="P3066" s="175">
        <f t="shared" si="53"/>
        <v>18247.419999999929</v>
      </c>
    </row>
    <row r="3067" spans="1:16" ht="14.25" hidden="1" customHeight="1" outlineLevel="1">
      <c r="A3067" s="64" t="s">
        <v>132</v>
      </c>
      <c r="B3067" s="163" t="s">
        <v>1586</v>
      </c>
      <c r="C3067" s="174" t="s">
        <v>647</v>
      </c>
      <c r="D3067" s="68">
        <v>45868</v>
      </c>
      <c r="E3067" s="66">
        <f t="shared" si="50"/>
        <v>7</v>
      </c>
      <c r="F3067" s="66">
        <f t="shared" si="51"/>
        <v>2025</v>
      </c>
      <c r="G3067" s="67">
        <f t="shared" si="52"/>
        <v>45839</v>
      </c>
      <c r="H3067" s="26" t="s">
        <v>43</v>
      </c>
      <c r="I3067" s="66" t="s">
        <v>305</v>
      </c>
      <c r="J3067" s="69"/>
      <c r="K3067" s="69"/>
      <c r="L3067" s="69" t="s">
        <v>666</v>
      </c>
      <c r="M3067" s="69" t="s">
        <v>28</v>
      </c>
      <c r="N3067" s="71">
        <v>0</v>
      </c>
      <c r="O3067" s="74">
        <v>3665.07</v>
      </c>
      <c r="P3067" s="175">
        <f t="shared" si="53"/>
        <v>14582.349999999929</v>
      </c>
    </row>
    <row r="3068" spans="1:16" ht="14.25" hidden="1" customHeight="1" outlineLevel="1">
      <c r="A3068" s="64" t="s">
        <v>132</v>
      </c>
      <c r="B3068" s="163" t="s">
        <v>1586</v>
      </c>
      <c r="C3068" s="174" t="s">
        <v>647</v>
      </c>
      <c r="D3068" s="68">
        <v>45868</v>
      </c>
      <c r="E3068" s="66">
        <f t="shared" si="50"/>
        <v>7</v>
      </c>
      <c r="F3068" s="66">
        <f t="shared" si="51"/>
        <v>2025</v>
      </c>
      <c r="G3068" s="67">
        <f t="shared" si="52"/>
        <v>45839</v>
      </c>
      <c r="H3068" s="26" t="s">
        <v>55</v>
      </c>
      <c r="I3068" s="66" t="s">
        <v>1536</v>
      </c>
      <c r="J3068" s="69"/>
      <c r="K3068" s="69"/>
      <c r="L3068" s="69" t="s">
        <v>666</v>
      </c>
      <c r="M3068" s="69" t="s">
        <v>28</v>
      </c>
      <c r="N3068" s="71">
        <v>0</v>
      </c>
      <c r="O3068" s="74">
        <v>462.21</v>
      </c>
      <c r="P3068" s="175">
        <f t="shared" si="53"/>
        <v>14120.13999999993</v>
      </c>
    </row>
    <row r="3069" spans="1:16" ht="14.25" hidden="1" customHeight="1" outlineLevel="1">
      <c r="A3069" s="64" t="s">
        <v>132</v>
      </c>
      <c r="B3069" s="163" t="s">
        <v>1586</v>
      </c>
      <c r="C3069" s="174" t="s">
        <v>647</v>
      </c>
      <c r="D3069" s="68">
        <v>45869</v>
      </c>
      <c r="E3069" s="66">
        <f t="shared" si="50"/>
        <v>7</v>
      </c>
      <c r="F3069" s="66">
        <f t="shared" si="51"/>
        <v>2025</v>
      </c>
      <c r="G3069" s="67">
        <f t="shared" si="52"/>
        <v>45839</v>
      </c>
      <c r="H3069" s="26" t="s">
        <v>102</v>
      </c>
      <c r="I3069" s="66" t="s">
        <v>129</v>
      </c>
      <c r="J3069" s="69"/>
      <c r="K3069" s="69"/>
      <c r="L3069" s="69" t="s">
        <v>666</v>
      </c>
      <c r="M3069" s="69" t="s">
        <v>28</v>
      </c>
      <c r="N3069" s="71">
        <v>0</v>
      </c>
      <c r="O3069" s="74">
        <v>9.8000000000000007</v>
      </c>
      <c r="P3069" s="175">
        <f t="shared" si="53"/>
        <v>14110.339999999931</v>
      </c>
    </row>
    <row r="3070" spans="1:16" ht="14.25" hidden="1" customHeight="1" outlineLevel="1">
      <c r="A3070" s="64" t="s">
        <v>132</v>
      </c>
      <c r="B3070" s="163" t="s">
        <v>1586</v>
      </c>
      <c r="C3070" s="174" t="s">
        <v>647</v>
      </c>
      <c r="D3070" s="68">
        <v>45869</v>
      </c>
      <c r="E3070" s="66">
        <f t="shared" si="50"/>
        <v>7</v>
      </c>
      <c r="F3070" s="66">
        <f t="shared" si="51"/>
        <v>2025</v>
      </c>
      <c r="G3070" s="67">
        <f t="shared" si="52"/>
        <v>45839</v>
      </c>
      <c r="H3070" s="26" t="s">
        <v>54</v>
      </c>
      <c r="I3070" s="66" t="s">
        <v>458</v>
      </c>
      <c r="J3070" s="69"/>
      <c r="K3070" s="69"/>
      <c r="L3070" s="69" t="s">
        <v>666</v>
      </c>
      <c r="M3070" s="69" t="s">
        <v>28</v>
      </c>
      <c r="N3070" s="71">
        <v>0</v>
      </c>
      <c r="O3070" s="74">
        <v>1212</v>
      </c>
      <c r="P3070" s="175">
        <f t="shared" si="53"/>
        <v>12898.339999999931</v>
      </c>
    </row>
    <row r="3071" spans="1:16" ht="14.25" hidden="1" customHeight="1" outlineLevel="1">
      <c r="A3071" s="64" t="s">
        <v>132</v>
      </c>
      <c r="B3071" s="163" t="s">
        <v>1586</v>
      </c>
      <c r="C3071" s="174" t="s">
        <v>647</v>
      </c>
      <c r="D3071" s="68">
        <v>45874</v>
      </c>
      <c r="E3071" s="66">
        <f t="shared" si="50"/>
        <v>8</v>
      </c>
      <c r="F3071" s="66">
        <f t="shared" si="51"/>
        <v>2025</v>
      </c>
      <c r="G3071" s="67">
        <f t="shared" si="52"/>
        <v>45870</v>
      </c>
      <c r="H3071" s="26" t="s">
        <v>165</v>
      </c>
      <c r="I3071" s="66" t="s">
        <v>139</v>
      </c>
      <c r="J3071" s="69"/>
      <c r="K3071" s="69"/>
      <c r="L3071" s="69" t="s">
        <v>664</v>
      </c>
      <c r="M3071" s="69" t="s">
        <v>604</v>
      </c>
      <c r="N3071" s="71">
        <v>2.2400000000000002</v>
      </c>
      <c r="O3071" s="74">
        <v>0</v>
      </c>
      <c r="P3071" s="175">
        <f t="shared" si="53"/>
        <v>12900.579999999931</v>
      </c>
    </row>
    <row r="3072" spans="1:16" ht="14.25" hidden="1" customHeight="1" outlineLevel="1">
      <c r="A3072" s="64" t="s">
        <v>132</v>
      </c>
      <c r="B3072" s="163" t="s">
        <v>1586</v>
      </c>
      <c r="C3072" s="174" t="s">
        <v>647</v>
      </c>
      <c r="D3072" s="68">
        <v>45874</v>
      </c>
      <c r="E3072" s="66">
        <f t="shared" si="50"/>
        <v>8</v>
      </c>
      <c r="F3072" s="66">
        <f t="shared" si="51"/>
        <v>2025</v>
      </c>
      <c r="G3072" s="67">
        <f t="shared" si="52"/>
        <v>45870</v>
      </c>
      <c r="H3072" s="26" t="s">
        <v>63</v>
      </c>
      <c r="I3072" s="66" t="s">
        <v>1637</v>
      </c>
      <c r="J3072" s="69"/>
      <c r="K3072" s="69"/>
      <c r="L3072" s="69" t="s">
        <v>666</v>
      </c>
      <c r="M3072" s="69" t="s">
        <v>28</v>
      </c>
      <c r="N3072" s="71">
        <v>0</v>
      </c>
      <c r="O3072" s="74">
        <v>5153.07</v>
      </c>
      <c r="P3072" s="175">
        <f t="shared" si="53"/>
        <v>7747.5099999999311</v>
      </c>
    </row>
    <row r="3073" spans="1:16" ht="14.25" hidden="1" customHeight="1" outlineLevel="1">
      <c r="A3073" s="64" t="s">
        <v>132</v>
      </c>
      <c r="B3073" s="163" t="s">
        <v>1586</v>
      </c>
      <c r="C3073" s="174" t="s">
        <v>647</v>
      </c>
      <c r="D3073" s="68">
        <v>45876</v>
      </c>
      <c r="E3073" s="66">
        <f t="shared" si="50"/>
        <v>8</v>
      </c>
      <c r="F3073" s="66">
        <f t="shared" si="51"/>
        <v>2025</v>
      </c>
      <c r="G3073" s="67">
        <f t="shared" si="52"/>
        <v>45870</v>
      </c>
      <c r="H3073" s="26" t="s">
        <v>1587</v>
      </c>
      <c r="I3073" s="66" t="s">
        <v>146</v>
      </c>
      <c r="J3073" s="69"/>
      <c r="K3073" s="69"/>
      <c r="L3073" s="69" t="s">
        <v>666</v>
      </c>
      <c r="M3073" s="69" t="s">
        <v>604</v>
      </c>
      <c r="N3073" s="71">
        <v>61890.6</v>
      </c>
      <c r="O3073" s="74">
        <v>0</v>
      </c>
      <c r="P3073" s="175">
        <f t="shared" si="53"/>
        <v>69638.109999999928</v>
      </c>
    </row>
    <row r="3074" spans="1:16" ht="14.25" hidden="1" customHeight="1" outlineLevel="1">
      <c r="A3074" s="64" t="s">
        <v>132</v>
      </c>
      <c r="B3074" s="163" t="s">
        <v>1586</v>
      </c>
      <c r="C3074" s="174" t="s">
        <v>647</v>
      </c>
      <c r="D3074" s="68">
        <v>45877</v>
      </c>
      <c r="E3074" s="66">
        <f t="shared" si="50"/>
        <v>8</v>
      </c>
      <c r="F3074" s="66">
        <f t="shared" si="51"/>
        <v>2025</v>
      </c>
      <c r="G3074" s="67">
        <f t="shared" si="52"/>
        <v>45870</v>
      </c>
      <c r="H3074" s="26" t="s">
        <v>165</v>
      </c>
      <c r="I3074" s="66" t="s">
        <v>139</v>
      </c>
      <c r="J3074" s="69"/>
      <c r="K3074" s="69"/>
      <c r="L3074" s="69" t="s">
        <v>664</v>
      </c>
      <c r="M3074" s="69" t="s">
        <v>604</v>
      </c>
      <c r="N3074" s="71">
        <v>3.39</v>
      </c>
      <c r="O3074" s="74">
        <v>0</v>
      </c>
      <c r="P3074" s="175">
        <f t="shared" si="53"/>
        <v>69641.499999999927</v>
      </c>
    </row>
    <row r="3075" spans="1:16" ht="14.25" hidden="1" customHeight="1" outlineLevel="1">
      <c r="A3075" s="64" t="s">
        <v>132</v>
      </c>
      <c r="B3075" s="163" t="s">
        <v>1586</v>
      </c>
      <c r="C3075" s="174" t="s">
        <v>647</v>
      </c>
      <c r="D3075" s="68">
        <v>45877</v>
      </c>
      <c r="E3075" s="66">
        <f t="shared" si="50"/>
        <v>8</v>
      </c>
      <c r="F3075" s="66">
        <f t="shared" si="51"/>
        <v>2025</v>
      </c>
      <c r="G3075" s="67">
        <f t="shared" si="52"/>
        <v>45870</v>
      </c>
      <c r="H3075" s="26" t="s">
        <v>362</v>
      </c>
      <c r="I3075" s="66" t="s">
        <v>1541</v>
      </c>
      <c r="J3075" s="69"/>
      <c r="K3075" s="69"/>
      <c r="L3075" s="69" t="s">
        <v>666</v>
      </c>
      <c r="M3075" s="69" t="s">
        <v>28</v>
      </c>
      <c r="N3075" s="71">
        <v>0</v>
      </c>
      <c r="O3075" s="74">
        <v>421.26</v>
      </c>
      <c r="P3075" s="175">
        <f t="shared" si="53"/>
        <v>69220.239999999932</v>
      </c>
    </row>
    <row r="3076" spans="1:16" ht="14.25" hidden="1" customHeight="1" outlineLevel="1">
      <c r="A3076" s="64" t="s">
        <v>132</v>
      </c>
      <c r="B3076" s="163" t="s">
        <v>1586</v>
      </c>
      <c r="C3076" s="174" t="s">
        <v>647</v>
      </c>
      <c r="D3076" s="68">
        <v>45877</v>
      </c>
      <c r="E3076" s="66">
        <f t="shared" si="50"/>
        <v>8</v>
      </c>
      <c r="F3076" s="66">
        <f t="shared" si="51"/>
        <v>2025</v>
      </c>
      <c r="G3076" s="67">
        <f t="shared" si="52"/>
        <v>45870</v>
      </c>
      <c r="H3076" s="26" t="s">
        <v>281</v>
      </c>
      <c r="I3076" s="66" t="s">
        <v>353</v>
      </c>
      <c r="J3076" s="69"/>
      <c r="K3076" s="69"/>
      <c r="L3076" s="69" t="s">
        <v>666</v>
      </c>
      <c r="M3076" s="69" t="s">
        <v>28</v>
      </c>
      <c r="N3076" s="71">
        <v>0</v>
      </c>
      <c r="O3076" s="74">
        <v>180.07</v>
      </c>
      <c r="P3076" s="175">
        <f t="shared" si="53"/>
        <v>69040.169999999925</v>
      </c>
    </row>
    <row r="3077" spans="1:16" ht="14.25" hidden="1" customHeight="1" outlineLevel="1">
      <c r="A3077" s="64" t="s">
        <v>132</v>
      </c>
      <c r="B3077" s="163" t="s">
        <v>1586</v>
      </c>
      <c r="C3077" s="174" t="s">
        <v>647</v>
      </c>
      <c r="D3077" s="68">
        <v>45877</v>
      </c>
      <c r="E3077" s="66">
        <f t="shared" si="50"/>
        <v>8</v>
      </c>
      <c r="F3077" s="66">
        <f t="shared" si="51"/>
        <v>2025</v>
      </c>
      <c r="G3077" s="67">
        <f t="shared" si="52"/>
        <v>45870</v>
      </c>
      <c r="H3077" s="26" t="s">
        <v>281</v>
      </c>
      <c r="I3077" s="66" t="s">
        <v>353</v>
      </c>
      <c r="J3077" s="69"/>
      <c r="K3077" s="69"/>
      <c r="L3077" s="69" t="s">
        <v>666</v>
      </c>
      <c r="M3077" s="69" t="s">
        <v>28</v>
      </c>
      <c r="N3077" s="71">
        <v>0</v>
      </c>
      <c r="O3077" s="74">
        <v>264.68</v>
      </c>
      <c r="P3077" s="175">
        <f t="shared" si="53"/>
        <v>68775.489999999932</v>
      </c>
    </row>
    <row r="3078" spans="1:16" ht="14.25" hidden="1" customHeight="1" outlineLevel="1">
      <c r="A3078" s="64" t="s">
        <v>132</v>
      </c>
      <c r="B3078" s="163" t="s">
        <v>1586</v>
      </c>
      <c r="C3078" s="174" t="s">
        <v>647</v>
      </c>
      <c r="D3078" s="68">
        <v>45877</v>
      </c>
      <c r="E3078" s="66">
        <f t="shared" si="50"/>
        <v>8</v>
      </c>
      <c r="F3078" s="66">
        <f t="shared" si="51"/>
        <v>2025</v>
      </c>
      <c r="G3078" s="67">
        <f t="shared" si="52"/>
        <v>45870</v>
      </c>
      <c r="H3078" s="26" t="s">
        <v>63</v>
      </c>
      <c r="I3078" s="66" t="s">
        <v>1638</v>
      </c>
      <c r="J3078" s="69"/>
      <c r="K3078" s="69"/>
      <c r="L3078" s="69" t="s">
        <v>666</v>
      </c>
      <c r="M3078" s="69" t="s">
        <v>28</v>
      </c>
      <c r="N3078" s="71">
        <v>0</v>
      </c>
      <c r="O3078" s="74">
        <v>979.99</v>
      </c>
      <c r="P3078" s="175">
        <f t="shared" si="53"/>
        <v>67795.499999999927</v>
      </c>
    </row>
    <row r="3079" spans="1:16" ht="14.25" hidden="1" customHeight="1" outlineLevel="1">
      <c r="A3079" s="64" t="s">
        <v>132</v>
      </c>
      <c r="B3079" s="163" t="s">
        <v>1586</v>
      </c>
      <c r="C3079" s="174" t="s">
        <v>647</v>
      </c>
      <c r="D3079" s="68">
        <v>45877</v>
      </c>
      <c r="E3079" s="66">
        <f t="shared" si="50"/>
        <v>8</v>
      </c>
      <c r="F3079" s="66">
        <f t="shared" si="51"/>
        <v>2025</v>
      </c>
      <c r="G3079" s="67">
        <f t="shared" si="52"/>
        <v>45870</v>
      </c>
      <c r="H3079" s="26" t="s">
        <v>63</v>
      </c>
      <c r="I3079" s="66" t="s">
        <v>998</v>
      </c>
      <c r="J3079" s="69"/>
      <c r="K3079" s="69"/>
      <c r="L3079" s="69" t="s">
        <v>666</v>
      </c>
      <c r="M3079" s="69" t="s">
        <v>28</v>
      </c>
      <c r="N3079" s="71">
        <v>0</v>
      </c>
      <c r="O3079" s="74">
        <v>510</v>
      </c>
      <c r="P3079" s="175">
        <f t="shared" si="53"/>
        <v>67285.499999999927</v>
      </c>
    </row>
    <row r="3080" spans="1:16" ht="14.25" hidden="1" customHeight="1" outlineLevel="1">
      <c r="A3080" s="64" t="s">
        <v>132</v>
      </c>
      <c r="B3080" s="163" t="s">
        <v>1586</v>
      </c>
      <c r="C3080" s="174" t="s">
        <v>647</v>
      </c>
      <c r="D3080" s="68">
        <v>45877</v>
      </c>
      <c r="E3080" s="66">
        <f t="shared" si="50"/>
        <v>8</v>
      </c>
      <c r="F3080" s="66">
        <f t="shared" si="51"/>
        <v>2025</v>
      </c>
      <c r="G3080" s="67">
        <f t="shared" si="52"/>
        <v>45870</v>
      </c>
      <c r="H3080" s="26" t="s">
        <v>161</v>
      </c>
      <c r="I3080" s="66" t="s">
        <v>458</v>
      </c>
      <c r="J3080" s="69"/>
      <c r="K3080" s="69"/>
      <c r="L3080" s="69" t="s">
        <v>664</v>
      </c>
      <c r="M3080" s="69" t="s">
        <v>28</v>
      </c>
      <c r="N3080" s="71">
        <v>0</v>
      </c>
      <c r="O3080" s="74">
        <v>5959.9</v>
      </c>
      <c r="P3080" s="175">
        <f t="shared" si="53"/>
        <v>61325.599999999926</v>
      </c>
    </row>
    <row r="3081" spans="1:16" ht="14.25" hidden="1" customHeight="1" outlineLevel="1">
      <c r="A3081" s="64" t="s">
        <v>132</v>
      </c>
      <c r="B3081" s="163" t="s">
        <v>1586</v>
      </c>
      <c r="C3081" s="174" t="s">
        <v>647</v>
      </c>
      <c r="D3081" s="68">
        <v>45882</v>
      </c>
      <c r="E3081" s="66">
        <f t="shared" si="50"/>
        <v>8</v>
      </c>
      <c r="F3081" s="66">
        <f t="shared" si="51"/>
        <v>2025</v>
      </c>
      <c r="G3081" s="67">
        <f t="shared" si="52"/>
        <v>45870</v>
      </c>
      <c r="H3081" s="26" t="s">
        <v>783</v>
      </c>
      <c r="I3081" s="66" t="s">
        <v>1639</v>
      </c>
      <c r="J3081" s="69"/>
      <c r="K3081" s="69"/>
      <c r="L3081" s="69" t="s">
        <v>666</v>
      </c>
      <c r="M3081" s="69" t="s">
        <v>28</v>
      </c>
      <c r="N3081" s="71">
        <v>0</v>
      </c>
      <c r="O3081" s="74">
        <v>252.1</v>
      </c>
      <c r="P3081" s="175">
        <f t="shared" si="53"/>
        <v>61073.499999999927</v>
      </c>
    </row>
    <row r="3082" spans="1:16" ht="14.25" hidden="1" customHeight="1" outlineLevel="1">
      <c r="A3082" s="64" t="s">
        <v>132</v>
      </c>
      <c r="B3082" s="163" t="s">
        <v>1586</v>
      </c>
      <c r="C3082" s="174" t="s">
        <v>647</v>
      </c>
      <c r="D3082" s="68">
        <v>45884</v>
      </c>
      <c r="E3082" s="66">
        <f t="shared" si="50"/>
        <v>8</v>
      </c>
      <c r="F3082" s="66">
        <f t="shared" si="51"/>
        <v>2025</v>
      </c>
      <c r="G3082" s="67">
        <f t="shared" si="52"/>
        <v>45870</v>
      </c>
      <c r="H3082" s="26" t="s">
        <v>165</v>
      </c>
      <c r="I3082" s="66" t="s">
        <v>139</v>
      </c>
      <c r="J3082" s="69"/>
      <c r="K3082" s="69"/>
      <c r="L3082" s="69" t="s">
        <v>664</v>
      </c>
      <c r="M3082" s="69" t="s">
        <v>604</v>
      </c>
      <c r="N3082" s="71">
        <v>0.01</v>
      </c>
      <c r="O3082" s="74">
        <v>0</v>
      </c>
      <c r="P3082" s="175">
        <f t="shared" si="53"/>
        <v>61073.509999999929</v>
      </c>
    </row>
    <row r="3083" spans="1:16" ht="14.25" hidden="1" customHeight="1" outlineLevel="1">
      <c r="A3083" s="64" t="s">
        <v>132</v>
      </c>
      <c r="B3083" s="163" t="s">
        <v>1586</v>
      </c>
      <c r="C3083" s="174" t="s">
        <v>647</v>
      </c>
      <c r="D3083" s="68">
        <v>45884</v>
      </c>
      <c r="E3083" s="66">
        <f t="shared" ref="E3083:E3337" si="54">MONTH(D3083)</f>
        <v>8</v>
      </c>
      <c r="F3083" s="66">
        <f t="shared" ref="F3083:F3337" si="55">YEAR(D3083)</f>
        <v>2025</v>
      </c>
      <c r="G3083" s="67">
        <f t="shared" ref="G3083:G3337" si="56">(E3083&amp;"/"&amp;F3083)*1</f>
        <v>45870</v>
      </c>
      <c r="H3083" s="26" t="s">
        <v>102</v>
      </c>
      <c r="I3083" s="66" t="s">
        <v>167</v>
      </c>
      <c r="J3083" s="69"/>
      <c r="K3083" s="69"/>
      <c r="L3083" s="69" t="s">
        <v>666</v>
      </c>
      <c r="M3083" s="69" t="s">
        <v>28</v>
      </c>
      <c r="N3083" s="71">
        <v>0</v>
      </c>
      <c r="O3083" s="74">
        <v>177.05</v>
      </c>
      <c r="P3083" s="175">
        <f t="shared" si="53"/>
        <v>60896.459999999926</v>
      </c>
    </row>
    <row r="3084" spans="1:16" ht="14.25" hidden="1" customHeight="1" outlineLevel="1">
      <c r="A3084" s="64" t="s">
        <v>132</v>
      </c>
      <c r="B3084" s="163" t="s">
        <v>1586</v>
      </c>
      <c r="C3084" s="174" t="s">
        <v>647</v>
      </c>
      <c r="D3084" s="68">
        <v>45887</v>
      </c>
      <c r="E3084" s="66">
        <f t="shared" si="54"/>
        <v>8</v>
      </c>
      <c r="F3084" s="66">
        <f t="shared" si="55"/>
        <v>2025</v>
      </c>
      <c r="G3084" s="67">
        <f t="shared" si="56"/>
        <v>45870</v>
      </c>
      <c r="H3084" s="26" t="s">
        <v>165</v>
      </c>
      <c r="I3084" s="66" t="s">
        <v>139</v>
      </c>
      <c r="J3084" s="69"/>
      <c r="K3084" s="69"/>
      <c r="L3084" s="69" t="s">
        <v>664</v>
      </c>
      <c r="M3084" s="69" t="s">
        <v>604</v>
      </c>
      <c r="N3084" s="71">
        <v>0.41</v>
      </c>
      <c r="O3084" s="74">
        <v>0</v>
      </c>
      <c r="P3084" s="175">
        <f t="shared" si="53"/>
        <v>60896.86999999993</v>
      </c>
    </row>
    <row r="3085" spans="1:16" ht="14.25" hidden="1" customHeight="1" outlineLevel="1">
      <c r="A3085" s="64" t="s">
        <v>132</v>
      </c>
      <c r="B3085" s="163" t="s">
        <v>1586</v>
      </c>
      <c r="C3085" s="174" t="s">
        <v>647</v>
      </c>
      <c r="D3085" s="68">
        <v>45887</v>
      </c>
      <c r="E3085" s="66">
        <f t="shared" si="54"/>
        <v>8</v>
      </c>
      <c r="F3085" s="66">
        <f t="shared" si="55"/>
        <v>2025</v>
      </c>
      <c r="G3085" s="67">
        <f t="shared" si="56"/>
        <v>45870</v>
      </c>
      <c r="H3085" s="26" t="s">
        <v>40</v>
      </c>
      <c r="I3085" s="66" t="s">
        <v>1218</v>
      </c>
      <c r="J3085" s="69"/>
      <c r="K3085" s="69"/>
      <c r="L3085" s="69" t="s">
        <v>666</v>
      </c>
      <c r="M3085" s="69" t="s">
        <v>28</v>
      </c>
      <c r="N3085" s="71">
        <v>0</v>
      </c>
      <c r="O3085" s="74">
        <v>4215.79</v>
      </c>
      <c r="P3085" s="175">
        <f t="shared" si="53"/>
        <v>56681.079999999929</v>
      </c>
    </row>
    <row r="3086" spans="1:16" ht="14.25" hidden="1" customHeight="1" outlineLevel="1">
      <c r="A3086" s="64" t="s">
        <v>132</v>
      </c>
      <c r="B3086" s="163" t="s">
        <v>1586</v>
      </c>
      <c r="C3086" s="174" t="s">
        <v>647</v>
      </c>
      <c r="D3086" s="68">
        <v>45887</v>
      </c>
      <c r="E3086" s="66">
        <f t="shared" si="54"/>
        <v>8</v>
      </c>
      <c r="F3086" s="66">
        <f t="shared" si="55"/>
        <v>2025</v>
      </c>
      <c r="G3086" s="67">
        <f t="shared" si="56"/>
        <v>45870</v>
      </c>
      <c r="H3086" s="26" t="s">
        <v>37</v>
      </c>
      <c r="I3086" s="66" t="s">
        <v>1218</v>
      </c>
      <c r="J3086" s="69"/>
      <c r="K3086" s="69"/>
      <c r="L3086" s="69" t="s">
        <v>666</v>
      </c>
      <c r="M3086" s="69" t="s">
        <v>28</v>
      </c>
      <c r="N3086" s="71">
        <v>0</v>
      </c>
      <c r="O3086" s="74">
        <v>2693.72</v>
      </c>
      <c r="P3086" s="175">
        <f t="shared" si="53"/>
        <v>53987.359999999928</v>
      </c>
    </row>
    <row r="3087" spans="1:16" ht="14.25" hidden="1" customHeight="1" outlineLevel="1">
      <c r="A3087" s="64" t="s">
        <v>132</v>
      </c>
      <c r="B3087" s="163" t="s">
        <v>1586</v>
      </c>
      <c r="C3087" s="174" t="s">
        <v>647</v>
      </c>
      <c r="D3087" s="68">
        <v>45887</v>
      </c>
      <c r="E3087" s="66">
        <f t="shared" si="54"/>
        <v>8</v>
      </c>
      <c r="F3087" s="66">
        <f t="shared" si="55"/>
        <v>2025</v>
      </c>
      <c r="G3087" s="67">
        <f t="shared" si="56"/>
        <v>45870</v>
      </c>
      <c r="H3087" s="26" t="s">
        <v>676</v>
      </c>
      <c r="I3087" s="66" t="s">
        <v>677</v>
      </c>
      <c r="J3087" s="69"/>
      <c r="K3087" s="69"/>
      <c r="L3087" s="69" t="s">
        <v>666</v>
      </c>
      <c r="M3087" s="69" t="s">
        <v>28</v>
      </c>
      <c r="N3087" s="71">
        <v>0</v>
      </c>
      <c r="O3087" s="74">
        <v>329.83</v>
      </c>
      <c r="P3087" s="175">
        <f t="shared" si="53"/>
        <v>53657.529999999926</v>
      </c>
    </row>
    <row r="3088" spans="1:16" ht="14.25" hidden="1" customHeight="1" outlineLevel="1">
      <c r="A3088" s="64" t="s">
        <v>132</v>
      </c>
      <c r="B3088" s="163" t="s">
        <v>1586</v>
      </c>
      <c r="C3088" s="174" t="s">
        <v>647</v>
      </c>
      <c r="D3088" s="68">
        <v>45887</v>
      </c>
      <c r="E3088" s="66">
        <f t="shared" si="54"/>
        <v>8</v>
      </c>
      <c r="F3088" s="66">
        <f t="shared" si="55"/>
        <v>2025</v>
      </c>
      <c r="G3088" s="67">
        <f t="shared" si="56"/>
        <v>45870</v>
      </c>
      <c r="H3088" s="26" t="s">
        <v>44</v>
      </c>
      <c r="I3088" s="66" t="s">
        <v>458</v>
      </c>
      <c r="J3088" s="69"/>
      <c r="K3088" s="69"/>
      <c r="L3088" s="69" t="s">
        <v>666</v>
      </c>
      <c r="M3088" s="69" t="s">
        <v>28</v>
      </c>
      <c r="N3088" s="71">
        <v>0</v>
      </c>
      <c r="O3088" s="74">
        <v>93.39</v>
      </c>
      <c r="P3088" s="175">
        <f t="shared" si="53"/>
        <v>53564.139999999927</v>
      </c>
    </row>
    <row r="3089" spans="1:16" ht="14.25" hidden="1" customHeight="1" outlineLevel="1">
      <c r="A3089" s="64" t="s">
        <v>132</v>
      </c>
      <c r="B3089" s="163" t="s">
        <v>1586</v>
      </c>
      <c r="C3089" s="174" t="s">
        <v>647</v>
      </c>
      <c r="D3089" s="68">
        <v>45888</v>
      </c>
      <c r="E3089" s="66">
        <f t="shared" si="54"/>
        <v>8</v>
      </c>
      <c r="F3089" s="66">
        <f t="shared" si="55"/>
        <v>2025</v>
      </c>
      <c r="G3089" s="67">
        <f t="shared" si="56"/>
        <v>45870</v>
      </c>
      <c r="H3089" s="26" t="s">
        <v>165</v>
      </c>
      <c r="I3089" s="66" t="s">
        <v>139</v>
      </c>
      <c r="J3089" s="69"/>
      <c r="K3089" s="69"/>
      <c r="L3089" s="69" t="s">
        <v>664</v>
      </c>
      <c r="M3089" s="69" t="s">
        <v>604</v>
      </c>
      <c r="N3089" s="71">
        <v>0.61</v>
      </c>
      <c r="O3089" s="74">
        <v>0</v>
      </c>
      <c r="P3089" s="175">
        <f t="shared" si="53"/>
        <v>53564.749999999927</v>
      </c>
    </row>
    <row r="3090" spans="1:16" ht="14.25" hidden="1" customHeight="1" outlineLevel="1">
      <c r="A3090" s="64" t="s">
        <v>132</v>
      </c>
      <c r="B3090" s="163" t="s">
        <v>1586</v>
      </c>
      <c r="C3090" s="174" t="s">
        <v>647</v>
      </c>
      <c r="D3090" s="68">
        <v>45888</v>
      </c>
      <c r="E3090" s="66">
        <f t="shared" si="54"/>
        <v>8</v>
      </c>
      <c r="F3090" s="66">
        <f t="shared" si="55"/>
        <v>2025</v>
      </c>
      <c r="G3090" s="67">
        <f t="shared" si="56"/>
        <v>45870</v>
      </c>
      <c r="H3090" s="26" t="s">
        <v>63</v>
      </c>
      <c r="I3090" s="66" t="s">
        <v>1552</v>
      </c>
      <c r="J3090" s="69"/>
      <c r="K3090" s="69"/>
      <c r="L3090" s="69" t="s">
        <v>666</v>
      </c>
      <c r="M3090" s="69" t="s">
        <v>28</v>
      </c>
      <c r="N3090" s="71">
        <v>0</v>
      </c>
      <c r="O3090" s="74">
        <v>510</v>
      </c>
      <c r="P3090" s="175">
        <f t="shared" si="53"/>
        <v>53054.749999999927</v>
      </c>
    </row>
    <row r="3091" spans="1:16" ht="14.25" hidden="1" customHeight="1" outlineLevel="1">
      <c r="A3091" s="64" t="s">
        <v>132</v>
      </c>
      <c r="B3091" s="163" t="s">
        <v>1586</v>
      </c>
      <c r="C3091" s="174" t="s">
        <v>647</v>
      </c>
      <c r="D3091" s="68">
        <v>45888</v>
      </c>
      <c r="E3091" s="66">
        <f t="shared" si="54"/>
        <v>8</v>
      </c>
      <c r="F3091" s="66">
        <f t="shared" si="55"/>
        <v>2025</v>
      </c>
      <c r="G3091" s="67">
        <f t="shared" si="56"/>
        <v>45870</v>
      </c>
      <c r="H3091" s="26" t="s">
        <v>63</v>
      </c>
      <c r="I3091" s="66" t="s">
        <v>724</v>
      </c>
      <c r="J3091" s="69"/>
      <c r="K3091" s="69"/>
      <c r="L3091" s="69" t="s">
        <v>666</v>
      </c>
      <c r="M3091" s="69" t="s">
        <v>28</v>
      </c>
      <c r="N3091" s="71">
        <v>0</v>
      </c>
      <c r="O3091" s="74">
        <v>378.5</v>
      </c>
      <c r="P3091" s="175">
        <f t="shared" si="53"/>
        <v>52676.249999999927</v>
      </c>
    </row>
    <row r="3092" spans="1:16" ht="14.25" hidden="1" customHeight="1" outlineLevel="1">
      <c r="A3092" s="64" t="s">
        <v>132</v>
      </c>
      <c r="B3092" s="163" t="s">
        <v>1586</v>
      </c>
      <c r="C3092" s="174" t="s">
        <v>647</v>
      </c>
      <c r="D3092" s="68">
        <v>45888</v>
      </c>
      <c r="E3092" s="66">
        <f t="shared" si="54"/>
        <v>8</v>
      </c>
      <c r="F3092" s="66">
        <f t="shared" si="55"/>
        <v>2025</v>
      </c>
      <c r="G3092" s="67">
        <f t="shared" si="56"/>
        <v>45870</v>
      </c>
      <c r="H3092" s="26" t="s">
        <v>63</v>
      </c>
      <c r="I3092" s="66" t="s">
        <v>1640</v>
      </c>
      <c r="J3092" s="69"/>
      <c r="K3092" s="69"/>
      <c r="L3092" s="69" t="s">
        <v>666</v>
      </c>
      <c r="M3092" s="69" t="s">
        <v>28</v>
      </c>
      <c r="N3092" s="71">
        <v>0</v>
      </c>
      <c r="O3092" s="74">
        <v>817.16</v>
      </c>
      <c r="P3092" s="175">
        <f t="shared" si="53"/>
        <v>51859.089999999924</v>
      </c>
    </row>
    <row r="3093" spans="1:16" ht="14.25" hidden="1" customHeight="1" outlineLevel="1">
      <c r="A3093" s="64" t="s">
        <v>132</v>
      </c>
      <c r="B3093" s="163" t="s">
        <v>1586</v>
      </c>
      <c r="C3093" s="174" t="s">
        <v>647</v>
      </c>
      <c r="D3093" s="68">
        <v>45888</v>
      </c>
      <c r="E3093" s="66">
        <f t="shared" si="54"/>
        <v>8</v>
      </c>
      <c r="F3093" s="66">
        <f t="shared" si="55"/>
        <v>2025</v>
      </c>
      <c r="G3093" s="67">
        <f t="shared" si="56"/>
        <v>45870</v>
      </c>
      <c r="H3093" s="26" t="s">
        <v>709</v>
      </c>
      <c r="I3093" s="66" t="s">
        <v>1641</v>
      </c>
      <c r="J3093" s="69"/>
      <c r="K3093" s="69"/>
      <c r="L3093" s="69" t="s">
        <v>666</v>
      </c>
      <c r="M3093" s="69" t="s">
        <v>28</v>
      </c>
      <c r="N3093" s="71">
        <v>0</v>
      </c>
      <c r="O3093" s="74">
        <v>392.89</v>
      </c>
      <c r="P3093" s="175">
        <f t="shared" si="53"/>
        <v>51466.199999999924</v>
      </c>
    </row>
    <row r="3094" spans="1:16" ht="14.25" hidden="1" customHeight="1" outlineLevel="1">
      <c r="A3094" s="64" t="s">
        <v>132</v>
      </c>
      <c r="B3094" s="163" t="s">
        <v>1586</v>
      </c>
      <c r="C3094" s="174" t="s">
        <v>647</v>
      </c>
      <c r="D3094" s="68">
        <v>45888</v>
      </c>
      <c r="E3094" s="66">
        <f t="shared" si="54"/>
        <v>8</v>
      </c>
      <c r="F3094" s="66">
        <f t="shared" si="55"/>
        <v>2025</v>
      </c>
      <c r="G3094" s="67">
        <f t="shared" si="56"/>
        <v>45870</v>
      </c>
      <c r="H3094" s="26" t="s">
        <v>709</v>
      </c>
      <c r="I3094" s="66" t="s">
        <v>1642</v>
      </c>
      <c r="J3094" s="69"/>
      <c r="K3094" s="69"/>
      <c r="L3094" s="69" t="s">
        <v>666</v>
      </c>
      <c r="M3094" s="69" t="s">
        <v>28</v>
      </c>
      <c r="N3094" s="71">
        <v>0</v>
      </c>
      <c r="O3094" s="74">
        <v>293.77</v>
      </c>
      <c r="P3094" s="175">
        <f t="shared" si="53"/>
        <v>51172.429999999928</v>
      </c>
    </row>
    <row r="3095" spans="1:16" ht="14.25" hidden="1" customHeight="1" outlineLevel="1">
      <c r="A3095" s="64" t="s">
        <v>132</v>
      </c>
      <c r="B3095" s="163" t="s">
        <v>1586</v>
      </c>
      <c r="C3095" s="174" t="s">
        <v>647</v>
      </c>
      <c r="D3095" s="68">
        <v>45888</v>
      </c>
      <c r="E3095" s="66">
        <f t="shared" si="54"/>
        <v>8</v>
      </c>
      <c r="F3095" s="66">
        <f t="shared" si="55"/>
        <v>2025</v>
      </c>
      <c r="G3095" s="67">
        <f t="shared" si="56"/>
        <v>45870</v>
      </c>
      <c r="H3095" s="26" t="s">
        <v>55</v>
      </c>
      <c r="I3095" s="66" t="s">
        <v>1643</v>
      </c>
      <c r="J3095" s="69"/>
      <c r="K3095" s="69"/>
      <c r="L3095" s="69" t="s">
        <v>666</v>
      </c>
      <c r="M3095" s="69" t="s">
        <v>28</v>
      </c>
      <c r="N3095" s="71">
        <v>0</v>
      </c>
      <c r="O3095" s="74">
        <v>454.95</v>
      </c>
      <c r="P3095" s="175">
        <f t="shared" si="53"/>
        <v>50717.47999999993</v>
      </c>
    </row>
    <row r="3096" spans="1:16" ht="14.25" hidden="1" customHeight="1" outlineLevel="1">
      <c r="A3096" s="64" t="s">
        <v>132</v>
      </c>
      <c r="B3096" s="163" t="s">
        <v>1586</v>
      </c>
      <c r="C3096" s="174" t="s">
        <v>647</v>
      </c>
      <c r="D3096" s="68">
        <v>45888</v>
      </c>
      <c r="E3096" s="66">
        <f t="shared" si="54"/>
        <v>8</v>
      </c>
      <c r="F3096" s="66">
        <f t="shared" si="55"/>
        <v>2025</v>
      </c>
      <c r="G3096" s="67">
        <f t="shared" si="56"/>
        <v>45870</v>
      </c>
      <c r="H3096" s="26" t="s">
        <v>63</v>
      </c>
      <c r="I3096" s="66" t="s">
        <v>765</v>
      </c>
      <c r="J3096" s="69"/>
      <c r="K3096" s="69"/>
      <c r="L3096" s="69" t="s">
        <v>666</v>
      </c>
      <c r="M3096" s="69" t="s">
        <v>28</v>
      </c>
      <c r="N3096" s="71">
        <v>0</v>
      </c>
      <c r="O3096" s="74">
        <v>6106.13</v>
      </c>
      <c r="P3096" s="175">
        <f t="shared" si="53"/>
        <v>44611.349999999933</v>
      </c>
    </row>
    <row r="3097" spans="1:16" ht="14.25" hidden="1" customHeight="1" outlineLevel="1">
      <c r="A3097" s="64" t="s">
        <v>132</v>
      </c>
      <c r="B3097" s="163" t="s">
        <v>1586</v>
      </c>
      <c r="C3097" s="174" t="s">
        <v>647</v>
      </c>
      <c r="D3097" s="68">
        <v>45889</v>
      </c>
      <c r="E3097" s="66">
        <f t="shared" si="54"/>
        <v>8</v>
      </c>
      <c r="F3097" s="66">
        <f t="shared" si="55"/>
        <v>2025</v>
      </c>
      <c r="G3097" s="67">
        <f t="shared" si="56"/>
        <v>45870</v>
      </c>
      <c r="H3097" s="26" t="s">
        <v>165</v>
      </c>
      <c r="I3097" s="66" t="s">
        <v>139</v>
      </c>
      <c r="J3097" s="69"/>
      <c r="K3097" s="69"/>
      <c r="L3097" s="69" t="s">
        <v>664</v>
      </c>
      <c r="M3097" s="69" t="s">
        <v>604</v>
      </c>
      <c r="N3097" s="71">
        <v>0.24</v>
      </c>
      <c r="O3097" s="74">
        <v>0</v>
      </c>
      <c r="P3097" s="175">
        <f t="shared" si="53"/>
        <v>44611.589999999931</v>
      </c>
    </row>
    <row r="3098" spans="1:16" ht="14.25" hidden="1" customHeight="1" outlineLevel="1">
      <c r="A3098" s="64" t="s">
        <v>132</v>
      </c>
      <c r="B3098" s="163" t="s">
        <v>1586</v>
      </c>
      <c r="C3098" s="174" t="s">
        <v>647</v>
      </c>
      <c r="D3098" s="68">
        <v>45889</v>
      </c>
      <c r="E3098" s="66">
        <f t="shared" si="54"/>
        <v>8</v>
      </c>
      <c r="F3098" s="66">
        <f t="shared" si="55"/>
        <v>2025</v>
      </c>
      <c r="G3098" s="67">
        <f t="shared" si="56"/>
        <v>45870</v>
      </c>
      <c r="H3098" s="26" t="s">
        <v>475</v>
      </c>
      <c r="I3098" s="66" t="s">
        <v>1644</v>
      </c>
      <c r="J3098" s="69"/>
      <c r="K3098" s="69"/>
      <c r="L3098" s="69" t="s">
        <v>666</v>
      </c>
      <c r="M3098" s="69" t="s">
        <v>28</v>
      </c>
      <c r="N3098" s="71">
        <v>0</v>
      </c>
      <c r="O3098" s="74">
        <v>300.88</v>
      </c>
      <c r="P3098" s="175">
        <f t="shared" si="53"/>
        <v>44310.709999999934</v>
      </c>
    </row>
    <row r="3099" spans="1:16" ht="14.25" hidden="1" customHeight="1" outlineLevel="1">
      <c r="A3099" s="64" t="s">
        <v>132</v>
      </c>
      <c r="B3099" s="163" t="s">
        <v>1586</v>
      </c>
      <c r="C3099" s="174" t="s">
        <v>647</v>
      </c>
      <c r="D3099" s="68">
        <v>45889</v>
      </c>
      <c r="E3099" s="66">
        <f t="shared" si="54"/>
        <v>8</v>
      </c>
      <c r="F3099" s="66">
        <f t="shared" si="55"/>
        <v>2025</v>
      </c>
      <c r="G3099" s="67">
        <f t="shared" si="56"/>
        <v>45870</v>
      </c>
      <c r="H3099" s="26" t="s">
        <v>475</v>
      </c>
      <c r="I3099" s="66" t="s">
        <v>152</v>
      </c>
      <c r="J3099" s="69"/>
      <c r="K3099" s="69"/>
      <c r="L3099" s="69" t="s">
        <v>666</v>
      </c>
      <c r="M3099" s="69" t="s">
        <v>28</v>
      </c>
      <c r="N3099" s="71">
        <v>0</v>
      </c>
      <c r="O3099" s="74">
        <v>521.14</v>
      </c>
      <c r="P3099" s="175">
        <f t="shared" si="53"/>
        <v>43789.569999999934</v>
      </c>
    </row>
    <row r="3100" spans="1:16" ht="14.25" hidden="1" customHeight="1" outlineLevel="1">
      <c r="A3100" s="64" t="s">
        <v>132</v>
      </c>
      <c r="B3100" s="163" t="s">
        <v>1586</v>
      </c>
      <c r="C3100" s="174" t="s">
        <v>647</v>
      </c>
      <c r="D3100" s="68">
        <v>45889</v>
      </c>
      <c r="E3100" s="66">
        <f t="shared" si="54"/>
        <v>8</v>
      </c>
      <c r="F3100" s="66">
        <f t="shared" si="55"/>
        <v>2025</v>
      </c>
      <c r="G3100" s="67">
        <f t="shared" si="56"/>
        <v>45870</v>
      </c>
      <c r="H3100" s="26" t="s">
        <v>475</v>
      </c>
      <c r="I3100" s="66" t="s">
        <v>152</v>
      </c>
      <c r="J3100" s="69"/>
      <c r="K3100" s="69"/>
      <c r="L3100" s="69" t="s">
        <v>666</v>
      </c>
      <c r="M3100" s="69" t="s">
        <v>28</v>
      </c>
      <c r="N3100" s="71">
        <v>0</v>
      </c>
      <c r="O3100" s="74">
        <v>69.16</v>
      </c>
      <c r="P3100" s="175">
        <f t="shared" si="53"/>
        <v>43720.409999999931</v>
      </c>
    </row>
    <row r="3101" spans="1:16" ht="14.25" hidden="1" customHeight="1" outlineLevel="1">
      <c r="A3101" s="64" t="s">
        <v>132</v>
      </c>
      <c r="B3101" s="163" t="s">
        <v>1586</v>
      </c>
      <c r="C3101" s="174" t="s">
        <v>647</v>
      </c>
      <c r="D3101" s="68">
        <v>45889</v>
      </c>
      <c r="E3101" s="66">
        <f t="shared" si="54"/>
        <v>8</v>
      </c>
      <c r="F3101" s="66">
        <f t="shared" si="55"/>
        <v>2025</v>
      </c>
      <c r="G3101" s="67">
        <f t="shared" si="56"/>
        <v>45870</v>
      </c>
      <c r="H3101" s="26" t="s">
        <v>475</v>
      </c>
      <c r="I3101" s="66" t="s">
        <v>152</v>
      </c>
      <c r="J3101" s="69"/>
      <c r="K3101" s="69"/>
      <c r="L3101" s="69" t="s">
        <v>666</v>
      </c>
      <c r="M3101" s="69" t="s">
        <v>28</v>
      </c>
      <c r="N3101" s="71">
        <v>0</v>
      </c>
      <c r="O3101" s="74">
        <v>203.9</v>
      </c>
      <c r="P3101" s="175">
        <f t="shared" si="53"/>
        <v>43516.509999999929</v>
      </c>
    </row>
    <row r="3102" spans="1:16" ht="14.25" hidden="1" customHeight="1" outlineLevel="1">
      <c r="A3102" s="64" t="s">
        <v>132</v>
      </c>
      <c r="B3102" s="163" t="s">
        <v>1586</v>
      </c>
      <c r="C3102" s="174" t="s">
        <v>647</v>
      </c>
      <c r="D3102" s="68">
        <v>45889</v>
      </c>
      <c r="E3102" s="66">
        <f t="shared" si="54"/>
        <v>8</v>
      </c>
      <c r="F3102" s="66">
        <f t="shared" si="55"/>
        <v>2025</v>
      </c>
      <c r="G3102" s="67">
        <f t="shared" si="56"/>
        <v>45870</v>
      </c>
      <c r="H3102" s="26" t="s">
        <v>475</v>
      </c>
      <c r="I3102" s="66" t="s">
        <v>152</v>
      </c>
      <c r="J3102" s="69"/>
      <c r="K3102" s="69"/>
      <c r="L3102" s="69" t="s">
        <v>666</v>
      </c>
      <c r="M3102" s="69" t="s">
        <v>28</v>
      </c>
      <c r="N3102" s="71">
        <v>0</v>
      </c>
      <c r="O3102" s="74">
        <v>284.32</v>
      </c>
      <c r="P3102" s="175">
        <f t="shared" si="53"/>
        <v>43232.18999999993</v>
      </c>
    </row>
    <row r="3103" spans="1:16" ht="14.25" hidden="1" customHeight="1" outlineLevel="1">
      <c r="A3103" s="64" t="s">
        <v>132</v>
      </c>
      <c r="B3103" s="163" t="s">
        <v>1586</v>
      </c>
      <c r="C3103" s="174" t="s">
        <v>647</v>
      </c>
      <c r="D3103" s="68">
        <v>45889</v>
      </c>
      <c r="E3103" s="66">
        <f t="shared" si="54"/>
        <v>8</v>
      </c>
      <c r="F3103" s="66">
        <f t="shared" si="55"/>
        <v>2025</v>
      </c>
      <c r="G3103" s="67">
        <f t="shared" si="56"/>
        <v>45870</v>
      </c>
      <c r="H3103" s="26" t="s">
        <v>475</v>
      </c>
      <c r="I3103" s="66" t="s">
        <v>152</v>
      </c>
      <c r="J3103" s="69"/>
      <c r="K3103" s="69"/>
      <c r="L3103" s="69" t="s">
        <v>666</v>
      </c>
      <c r="M3103" s="69" t="s">
        <v>28</v>
      </c>
      <c r="N3103" s="71">
        <v>0</v>
      </c>
      <c r="O3103" s="74">
        <v>298</v>
      </c>
      <c r="P3103" s="175">
        <f t="shared" si="53"/>
        <v>42934.18999999993</v>
      </c>
    </row>
    <row r="3104" spans="1:16" ht="14.25" hidden="1" customHeight="1" outlineLevel="1">
      <c r="A3104" s="64" t="s">
        <v>132</v>
      </c>
      <c r="B3104" s="163" t="s">
        <v>1586</v>
      </c>
      <c r="C3104" s="174" t="s">
        <v>647</v>
      </c>
      <c r="D3104" s="68">
        <v>45889</v>
      </c>
      <c r="E3104" s="66">
        <f t="shared" si="54"/>
        <v>8</v>
      </c>
      <c r="F3104" s="66">
        <f t="shared" si="55"/>
        <v>2025</v>
      </c>
      <c r="G3104" s="67">
        <f t="shared" si="56"/>
        <v>45870</v>
      </c>
      <c r="H3104" s="26" t="s">
        <v>475</v>
      </c>
      <c r="I3104" s="66" t="s">
        <v>1645</v>
      </c>
      <c r="J3104" s="69"/>
      <c r="K3104" s="69"/>
      <c r="L3104" s="69" t="s">
        <v>666</v>
      </c>
      <c r="M3104" s="69" t="s">
        <v>28</v>
      </c>
      <c r="N3104" s="71">
        <v>0</v>
      </c>
      <c r="O3104" s="74">
        <v>381.5</v>
      </c>
      <c r="P3104" s="175">
        <f t="shared" si="53"/>
        <v>42552.68999999993</v>
      </c>
    </row>
    <row r="3105" spans="1:16" ht="14.25" hidden="1" customHeight="1" outlineLevel="1">
      <c r="A3105" s="64" t="s">
        <v>132</v>
      </c>
      <c r="B3105" s="163" t="s">
        <v>1586</v>
      </c>
      <c r="C3105" s="174" t="s">
        <v>647</v>
      </c>
      <c r="D3105" s="68">
        <v>45889</v>
      </c>
      <c r="E3105" s="66">
        <f t="shared" si="54"/>
        <v>8</v>
      </c>
      <c r="F3105" s="66">
        <f t="shared" si="55"/>
        <v>2025</v>
      </c>
      <c r="G3105" s="67">
        <f t="shared" si="56"/>
        <v>45870</v>
      </c>
      <c r="H3105" s="26" t="s">
        <v>475</v>
      </c>
      <c r="I3105" s="66" t="s">
        <v>152</v>
      </c>
      <c r="J3105" s="69"/>
      <c r="K3105" s="69"/>
      <c r="L3105" s="69" t="s">
        <v>666</v>
      </c>
      <c r="M3105" s="69" t="s">
        <v>28</v>
      </c>
      <c r="N3105" s="71">
        <v>0</v>
      </c>
      <c r="O3105" s="74">
        <v>749.5</v>
      </c>
      <c r="P3105" s="175">
        <f t="shared" si="53"/>
        <v>41803.18999999993</v>
      </c>
    </row>
    <row r="3106" spans="1:16" ht="14.25" hidden="1" customHeight="1" outlineLevel="1">
      <c r="A3106" s="64" t="s">
        <v>132</v>
      </c>
      <c r="B3106" s="163" t="s">
        <v>1586</v>
      </c>
      <c r="C3106" s="174" t="s">
        <v>647</v>
      </c>
      <c r="D3106" s="68">
        <v>45890</v>
      </c>
      <c r="E3106" s="66">
        <f t="shared" si="54"/>
        <v>8</v>
      </c>
      <c r="F3106" s="66">
        <f t="shared" si="55"/>
        <v>2025</v>
      </c>
      <c r="G3106" s="67">
        <f t="shared" si="56"/>
        <v>45870</v>
      </c>
      <c r="H3106" s="26" t="s">
        <v>102</v>
      </c>
      <c r="I3106" s="66" t="s">
        <v>129</v>
      </c>
      <c r="J3106" s="69"/>
      <c r="K3106" s="69"/>
      <c r="L3106" s="69" t="s">
        <v>666</v>
      </c>
      <c r="M3106" s="69" t="s">
        <v>28</v>
      </c>
      <c r="N3106" s="71">
        <v>0</v>
      </c>
      <c r="O3106" s="74">
        <v>9.8000000000000007</v>
      </c>
      <c r="P3106" s="175">
        <f t="shared" si="53"/>
        <v>41793.389999999927</v>
      </c>
    </row>
    <row r="3107" spans="1:16" ht="14.25" hidden="1" customHeight="1" outlineLevel="1">
      <c r="A3107" s="64" t="s">
        <v>132</v>
      </c>
      <c r="B3107" s="163" t="s">
        <v>1586</v>
      </c>
      <c r="C3107" s="174" t="s">
        <v>647</v>
      </c>
      <c r="D3107" s="68">
        <v>45894</v>
      </c>
      <c r="E3107" s="66">
        <f t="shared" si="54"/>
        <v>8</v>
      </c>
      <c r="F3107" s="66">
        <f t="shared" si="55"/>
        <v>2025</v>
      </c>
      <c r="G3107" s="67">
        <f t="shared" si="56"/>
        <v>45870</v>
      </c>
      <c r="H3107" s="26" t="s">
        <v>165</v>
      </c>
      <c r="I3107" s="66" t="s">
        <v>139</v>
      </c>
      <c r="J3107" s="69"/>
      <c r="K3107" s="69"/>
      <c r="L3107" s="69" t="s">
        <v>664</v>
      </c>
      <c r="M3107" s="69" t="s">
        <v>604</v>
      </c>
      <c r="N3107" s="71">
        <v>0.21</v>
      </c>
      <c r="O3107" s="74">
        <v>0</v>
      </c>
      <c r="P3107" s="175">
        <f t="shared" si="53"/>
        <v>41793.599999999926</v>
      </c>
    </row>
    <row r="3108" spans="1:16" ht="14.25" hidden="1" customHeight="1" outlineLevel="1">
      <c r="A3108" s="64" t="s">
        <v>132</v>
      </c>
      <c r="B3108" s="163" t="s">
        <v>1586</v>
      </c>
      <c r="C3108" s="174" t="s">
        <v>647</v>
      </c>
      <c r="D3108" s="68">
        <v>45894</v>
      </c>
      <c r="E3108" s="66">
        <f t="shared" si="54"/>
        <v>8</v>
      </c>
      <c r="F3108" s="66">
        <f t="shared" si="55"/>
        <v>2025</v>
      </c>
      <c r="G3108" s="67">
        <f t="shared" si="56"/>
        <v>45870</v>
      </c>
      <c r="H3108" s="26" t="s">
        <v>281</v>
      </c>
      <c r="I3108" s="66" t="s">
        <v>353</v>
      </c>
      <c r="J3108" s="69"/>
      <c r="K3108" s="69"/>
      <c r="L3108" s="69" t="s">
        <v>666</v>
      </c>
      <c r="M3108" s="69" t="s">
        <v>28</v>
      </c>
      <c r="N3108" s="71">
        <v>0</v>
      </c>
      <c r="O3108" s="74">
        <v>213.2</v>
      </c>
      <c r="P3108" s="175">
        <f t="shared" si="53"/>
        <v>41580.399999999929</v>
      </c>
    </row>
    <row r="3109" spans="1:16" ht="14.25" hidden="1" customHeight="1" outlineLevel="1">
      <c r="A3109" s="64" t="s">
        <v>132</v>
      </c>
      <c r="B3109" s="163" t="s">
        <v>1586</v>
      </c>
      <c r="C3109" s="174" t="s">
        <v>647</v>
      </c>
      <c r="D3109" s="68">
        <v>45894</v>
      </c>
      <c r="E3109" s="66">
        <f t="shared" si="54"/>
        <v>8</v>
      </c>
      <c r="F3109" s="66">
        <f t="shared" si="55"/>
        <v>2025</v>
      </c>
      <c r="G3109" s="67">
        <f t="shared" si="56"/>
        <v>45870</v>
      </c>
      <c r="H3109" s="26" t="s">
        <v>281</v>
      </c>
      <c r="I3109" s="66" t="s">
        <v>962</v>
      </c>
      <c r="J3109" s="69"/>
      <c r="K3109" s="69"/>
      <c r="L3109" s="69" t="s">
        <v>666</v>
      </c>
      <c r="M3109" s="69" t="s">
        <v>28</v>
      </c>
      <c r="N3109" s="71">
        <v>0</v>
      </c>
      <c r="O3109" s="74">
        <v>112.55</v>
      </c>
      <c r="P3109" s="175">
        <f t="shared" si="53"/>
        <v>41467.849999999926</v>
      </c>
    </row>
    <row r="3110" spans="1:16" ht="14.25" hidden="1" customHeight="1" outlineLevel="1">
      <c r="A3110" s="64" t="s">
        <v>132</v>
      </c>
      <c r="B3110" s="163" t="s">
        <v>1586</v>
      </c>
      <c r="C3110" s="174" t="s">
        <v>647</v>
      </c>
      <c r="D3110" s="68">
        <v>45894</v>
      </c>
      <c r="E3110" s="66">
        <f t="shared" si="54"/>
        <v>8</v>
      </c>
      <c r="F3110" s="66">
        <f t="shared" si="55"/>
        <v>2025</v>
      </c>
      <c r="G3110" s="67">
        <f t="shared" si="56"/>
        <v>45870</v>
      </c>
      <c r="H3110" s="26" t="s">
        <v>63</v>
      </c>
      <c r="I3110" s="66" t="s">
        <v>1646</v>
      </c>
      <c r="J3110" s="69"/>
      <c r="K3110" s="69"/>
      <c r="L3110" s="69" t="s">
        <v>666</v>
      </c>
      <c r="M3110" s="69" t="s">
        <v>28</v>
      </c>
      <c r="N3110" s="71">
        <v>0</v>
      </c>
      <c r="O3110" s="74">
        <v>1020.05</v>
      </c>
      <c r="P3110" s="175">
        <f t="shared" si="53"/>
        <v>40447.799999999923</v>
      </c>
    </row>
    <row r="3111" spans="1:16" ht="14.25" hidden="1" customHeight="1" outlineLevel="1">
      <c r="A3111" s="64" t="s">
        <v>132</v>
      </c>
      <c r="B3111" s="163" t="s">
        <v>1586</v>
      </c>
      <c r="C3111" s="174" t="s">
        <v>647</v>
      </c>
      <c r="D3111" s="68">
        <v>45895</v>
      </c>
      <c r="E3111" s="66">
        <f t="shared" si="54"/>
        <v>8</v>
      </c>
      <c r="F3111" s="66">
        <f t="shared" si="55"/>
        <v>2025</v>
      </c>
      <c r="G3111" s="67">
        <f t="shared" si="56"/>
        <v>45870</v>
      </c>
      <c r="H3111" s="26" t="s">
        <v>165</v>
      </c>
      <c r="I3111" s="66" t="s">
        <v>139</v>
      </c>
      <c r="J3111" s="69"/>
      <c r="K3111" s="69"/>
      <c r="L3111" s="69" t="s">
        <v>664</v>
      </c>
      <c r="M3111" s="69" t="s">
        <v>604</v>
      </c>
      <c r="N3111" s="71">
        <v>0.57999999999999996</v>
      </c>
      <c r="O3111" s="74">
        <v>0</v>
      </c>
      <c r="P3111" s="175">
        <f t="shared" si="53"/>
        <v>40448.379999999925</v>
      </c>
    </row>
    <row r="3112" spans="1:16" ht="14.25" hidden="1" customHeight="1" outlineLevel="1">
      <c r="A3112" s="64" t="s">
        <v>132</v>
      </c>
      <c r="B3112" s="163" t="s">
        <v>1586</v>
      </c>
      <c r="C3112" s="174" t="s">
        <v>647</v>
      </c>
      <c r="D3112" s="68">
        <v>45895</v>
      </c>
      <c r="E3112" s="66">
        <f t="shared" si="54"/>
        <v>8</v>
      </c>
      <c r="F3112" s="66">
        <f t="shared" si="55"/>
        <v>2025</v>
      </c>
      <c r="G3112" s="67">
        <f t="shared" si="56"/>
        <v>45870</v>
      </c>
      <c r="H3112" s="26" t="s">
        <v>475</v>
      </c>
      <c r="I3112" s="66" t="s">
        <v>152</v>
      </c>
      <c r="J3112" s="69"/>
      <c r="K3112" s="69"/>
      <c r="L3112" s="69" t="s">
        <v>666</v>
      </c>
      <c r="M3112" s="69" t="s">
        <v>28</v>
      </c>
      <c r="N3112" s="71">
        <v>0</v>
      </c>
      <c r="O3112" s="74">
        <v>1558.7</v>
      </c>
      <c r="P3112" s="175">
        <f t="shared" si="53"/>
        <v>38889.679999999928</v>
      </c>
    </row>
    <row r="3113" spans="1:16" ht="14.25" hidden="1" customHeight="1" outlineLevel="1">
      <c r="A3113" s="64" t="s">
        <v>132</v>
      </c>
      <c r="B3113" s="163" t="s">
        <v>1586</v>
      </c>
      <c r="C3113" s="174" t="s">
        <v>647</v>
      </c>
      <c r="D3113" s="68">
        <v>45895</v>
      </c>
      <c r="E3113" s="66">
        <f t="shared" si="54"/>
        <v>8</v>
      </c>
      <c r="F3113" s="66">
        <f t="shared" si="55"/>
        <v>2025</v>
      </c>
      <c r="G3113" s="67">
        <f t="shared" si="56"/>
        <v>45870</v>
      </c>
      <c r="H3113" s="26" t="s">
        <v>281</v>
      </c>
      <c r="I3113" s="66" t="s">
        <v>353</v>
      </c>
      <c r="J3113" s="69"/>
      <c r="K3113" s="69"/>
      <c r="L3113" s="69" t="s">
        <v>666</v>
      </c>
      <c r="M3113" s="69" t="s">
        <v>28</v>
      </c>
      <c r="N3113" s="71">
        <v>0</v>
      </c>
      <c r="O3113" s="74">
        <v>1225.82</v>
      </c>
      <c r="P3113" s="175">
        <f t="shared" si="53"/>
        <v>37663.859999999928</v>
      </c>
    </row>
    <row r="3114" spans="1:16" ht="14.25" hidden="1" customHeight="1" outlineLevel="1">
      <c r="A3114" s="64" t="s">
        <v>132</v>
      </c>
      <c r="B3114" s="163" t="s">
        <v>1586</v>
      </c>
      <c r="C3114" s="174" t="s">
        <v>647</v>
      </c>
      <c r="D3114" s="68">
        <v>45895</v>
      </c>
      <c r="E3114" s="66">
        <f t="shared" si="54"/>
        <v>8</v>
      </c>
      <c r="F3114" s="66">
        <f t="shared" si="55"/>
        <v>2025</v>
      </c>
      <c r="G3114" s="67">
        <f t="shared" si="56"/>
        <v>45870</v>
      </c>
      <c r="H3114" s="26" t="s">
        <v>281</v>
      </c>
      <c r="I3114" s="66" t="s">
        <v>1624</v>
      </c>
      <c r="J3114" s="69"/>
      <c r="K3114" s="69"/>
      <c r="L3114" s="69" t="s">
        <v>666</v>
      </c>
      <c r="M3114" s="69" t="s">
        <v>28</v>
      </c>
      <c r="N3114" s="71">
        <v>0</v>
      </c>
      <c r="O3114" s="74">
        <v>213.2</v>
      </c>
      <c r="P3114" s="175">
        <f t="shared" si="53"/>
        <v>37450.659999999931</v>
      </c>
    </row>
    <row r="3115" spans="1:16" ht="14.25" hidden="1" customHeight="1" outlineLevel="1">
      <c r="A3115" s="64" t="s">
        <v>132</v>
      </c>
      <c r="B3115" s="163" t="s">
        <v>1586</v>
      </c>
      <c r="C3115" s="174" t="s">
        <v>647</v>
      </c>
      <c r="D3115" s="68">
        <v>45895</v>
      </c>
      <c r="E3115" s="66">
        <f t="shared" si="54"/>
        <v>8</v>
      </c>
      <c r="F3115" s="66">
        <f t="shared" si="55"/>
        <v>2025</v>
      </c>
      <c r="G3115" s="67">
        <f t="shared" si="56"/>
        <v>45870</v>
      </c>
      <c r="H3115" s="26" t="s">
        <v>281</v>
      </c>
      <c r="I3115" s="66" t="s">
        <v>353</v>
      </c>
      <c r="J3115" s="69"/>
      <c r="K3115" s="69"/>
      <c r="L3115" s="69" t="s">
        <v>666</v>
      </c>
      <c r="M3115" s="69" t="s">
        <v>28</v>
      </c>
      <c r="N3115" s="71">
        <v>0</v>
      </c>
      <c r="O3115" s="74">
        <v>264.68</v>
      </c>
      <c r="P3115" s="175">
        <f t="shared" si="53"/>
        <v>37185.97999999993</v>
      </c>
    </row>
    <row r="3116" spans="1:16" ht="14.25" hidden="1" customHeight="1" outlineLevel="1">
      <c r="A3116" s="64" t="s">
        <v>132</v>
      </c>
      <c r="B3116" s="163" t="s">
        <v>1586</v>
      </c>
      <c r="C3116" s="174" t="s">
        <v>647</v>
      </c>
      <c r="D3116" s="68">
        <v>45898</v>
      </c>
      <c r="E3116" s="66">
        <f t="shared" si="54"/>
        <v>8</v>
      </c>
      <c r="F3116" s="66">
        <f t="shared" si="55"/>
        <v>2025</v>
      </c>
      <c r="G3116" s="67">
        <f t="shared" si="56"/>
        <v>45870</v>
      </c>
      <c r="H3116" s="26" t="s">
        <v>165</v>
      </c>
      <c r="I3116" s="66" t="s">
        <v>139</v>
      </c>
      <c r="J3116" s="69"/>
      <c r="K3116" s="69"/>
      <c r="L3116" s="69" t="s">
        <v>664</v>
      </c>
      <c r="M3116" s="69" t="s">
        <v>604</v>
      </c>
      <c r="N3116" s="71">
        <v>6.77</v>
      </c>
      <c r="O3116" s="74">
        <v>0</v>
      </c>
      <c r="P3116" s="175">
        <f t="shared" si="53"/>
        <v>37192.749999999927</v>
      </c>
    </row>
    <row r="3117" spans="1:16" ht="14.25" hidden="1" customHeight="1" outlineLevel="1">
      <c r="A3117" s="64" t="s">
        <v>132</v>
      </c>
      <c r="B3117" s="163" t="s">
        <v>1586</v>
      </c>
      <c r="C3117" s="174" t="s">
        <v>647</v>
      </c>
      <c r="D3117" s="68">
        <v>45898</v>
      </c>
      <c r="E3117" s="66">
        <f t="shared" si="54"/>
        <v>8</v>
      </c>
      <c r="F3117" s="66">
        <f t="shared" si="55"/>
        <v>2025</v>
      </c>
      <c r="G3117" s="67">
        <f t="shared" si="56"/>
        <v>45870</v>
      </c>
      <c r="H3117" s="26" t="s">
        <v>165</v>
      </c>
      <c r="I3117" s="66" t="s">
        <v>139</v>
      </c>
      <c r="J3117" s="69"/>
      <c r="K3117" s="69"/>
      <c r="L3117" s="69" t="s">
        <v>664</v>
      </c>
      <c r="M3117" s="69" t="s">
        <v>604</v>
      </c>
      <c r="N3117" s="71">
        <v>6.77</v>
      </c>
      <c r="O3117" s="74">
        <v>0</v>
      </c>
      <c r="P3117" s="175">
        <f t="shared" si="53"/>
        <v>37199.519999999924</v>
      </c>
    </row>
    <row r="3118" spans="1:16" ht="14.25" hidden="1" customHeight="1" outlineLevel="1">
      <c r="A3118" s="64" t="s">
        <v>132</v>
      </c>
      <c r="B3118" s="163" t="s">
        <v>1586</v>
      </c>
      <c r="C3118" s="174" t="s">
        <v>647</v>
      </c>
      <c r="D3118" s="68">
        <v>45898</v>
      </c>
      <c r="E3118" s="66">
        <f t="shared" si="54"/>
        <v>8</v>
      </c>
      <c r="F3118" s="66">
        <f t="shared" si="55"/>
        <v>2025</v>
      </c>
      <c r="G3118" s="67">
        <f t="shared" si="56"/>
        <v>45870</v>
      </c>
      <c r="H3118" s="26" t="s">
        <v>43</v>
      </c>
      <c r="I3118" s="66" t="s">
        <v>282</v>
      </c>
      <c r="J3118" s="69"/>
      <c r="K3118" s="69"/>
      <c r="L3118" s="69" t="s">
        <v>666</v>
      </c>
      <c r="M3118" s="69" t="s">
        <v>28</v>
      </c>
      <c r="N3118" s="71">
        <v>0</v>
      </c>
      <c r="O3118" s="74">
        <v>4599.1000000000004</v>
      </c>
      <c r="P3118" s="175">
        <f t="shared" si="53"/>
        <v>32600.419999999925</v>
      </c>
    </row>
    <row r="3119" spans="1:16" ht="14.25" hidden="1" customHeight="1" outlineLevel="1">
      <c r="A3119" s="64" t="s">
        <v>132</v>
      </c>
      <c r="B3119" s="163" t="s">
        <v>1586</v>
      </c>
      <c r="C3119" s="174" t="s">
        <v>647</v>
      </c>
      <c r="D3119" s="68">
        <v>45898</v>
      </c>
      <c r="E3119" s="66">
        <f t="shared" si="54"/>
        <v>8</v>
      </c>
      <c r="F3119" s="66">
        <f t="shared" si="55"/>
        <v>2025</v>
      </c>
      <c r="G3119" s="67">
        <f t="shared" si="56"/>
        <v>45870</v>
      </c>
      <c r="H3119" s="26" t="s">
        <v>43</v>
      </c>
      <c r="I3119" s="66" t="s">
        <v>300</v>
      </c>
      <c r="J3119" s="69"/>
      <c r="K3119" s="69"/>
      <c r="L3119" s="69" t="s">
        <v>666</v>
      </c>
      <c r="M3119" s="69" t="s">
        <v>28</v>
      </c>
      <c r="N3119" s="71">
        <v>0</v>
      </c>
      <c r="O3119" s="74">
        <v>2706.61</v>
      </c>
      <c r="P3119" s="175">
        <f t="shared" si="53"/>
        <v>29893.809999999925</v>
      </c>
    </row>
    <row r="3120" spans="1:16" ht="14.25" hidden="1" customHeight="1" outlineLevel="1">
      <c r="A3120" s="64" t="s">
        <v>132</v>
      </c>
      <c r="B3120" s="163" t="s">
        <v>1586</v>
      </c>
      <c r="C3120" s="174" t="s">
        <v>647</v>
      </c>
      <c r="D3120" s="68">
        <v>45898</v>
      </c>
      <c r="E3120" s="66">
        <f t="shared" si="54"/>
        <v>8</v>
      </c>
      <c r="F3120" s="66">
        <f t="shared" si="55"/>
        <v>2025</v>
      </c>
      <c r="G3120" s="67">
        <f t="shared" si="56"/>
        <v>45870</v>
      </c>
      <c r="H3120" s="26" t="s">
        <v>43</v>
      </c>
      <c r="I3120" s="66" t="s">
        <v>285</v>
      </c>
      <c r="J3120" s="69"/>
      <c r="K3120" s="69"/>
      <c r="L3120" s="69" t="s">
        <v>666</v>
      </c>
      <c r="M3120" s="69" t="s">
        <v>28</v>
      </c>
      <c r="N3120" s="71">
        <v>0</v>
      </c>
      <c r="O3120" s="74">
        <v>3942.9</v>
      </c>
      <c r="P3120" s="175">
        <f t="shared" si="53"/>
        <v>25950.909999999923</v>
      </c>
    </row>
    <row r="3121" spans="1:16" ht="14.25" hidden="1" customHeight="1" outlineLevel="1">
      <c r="A3121" s="64" t="s">
        <v>132</v>
      </c>
      <c r="B3121" s="163" t="s">
        <v>1586</v>
      </c>
      <c r="C3121" s="174" t="s">
        <v>647</v>
      </c>
      <c r="D3121" s="68">
        <v>45898</v>
      </c>
      <c r="E3121" s="66">
        <f t="shared" si="54"/>
        <v>8</v>
      </c>
      <c r="F3121" s="66">
        <f t="shared" si="55"/>
        <v>2025</v>
      </c>
      <c r="G3121" s="67">
        <f t="shared" si="56"/>
        <v>45870</v>
      </c>
      <c r="H3121" s="26" t="s">
        <v>43</v>
      </c>
      <c r="I3121" s="66" t="s">
        <v>301</v>
      </c>
      <c r="J3121" s="69"/>
      <c r="K3121" s="69"/>
      <c r="L3121" s="69" t="s">
        <v>666</v>
      </c>
      <c r="M3121" s="69" t="s">
        <v>28</v>
      </c>
      <c r="N3121" s="71">
        <v>0</v>
      </c>
      <c r="O3121" s="74">
        <v>2095.59</v>
      </c>
      <c r="P3121" s="175">
        <f t="shared" si="53"/>
        <v>23855.319999999923</v>
      </c>
    </row>
    <row r="3122" spans="1:16" ht="14.25" hidden="1" customHeight="1" outlineLevel="1">
      <c r="A3122" s="64" t="s">
        <v>132</v>
      </c>
      <c r="B3122" s="163" t="s">
        <v>1586</v>
      </c>
      <c r="C3122" s="174" t="s">
        <v>647</v>
      </c>
      <c r="D3122" s="68">
        <v>45898</v>
      </c>
      <c r="E3122" s="66">
        <f t="shared" si="54"/>
        <v>8</v>
      </c>
      <c r="F3122" s="66">
        <f t="shared" si="55"/>
        <v>2025</v>
      </c>
      <c r="G3122" s="67">
        <f t="shared" si="56"/>
        <v>45870</v>
      </c>
      <c r="H3122" s="26" t="s">
        <v>43</v>
      </c>
      <c r="I3122" s="66" t="s">
        <v>302</v>
      </c>
      <c r="J3122" s="69"/>
      <c r="K3122" s="69"/>
      <c r="L3122" s="69" t="s">
        <v>666</v>
      </c>
      <c r="M3122" s="69" t="s">
        <v>28</v>
      </c>
      <c r="N3122" s="71">
        <v>0</v>
      </c>
      <c r="O3122" s="74">
        <v>1594.7</v>
      </c>
      <c r="P3122" s="175">
        <f t="shared" si="53"/>
        <v>22260.619999999923</v>
      </c>
    </row>
    <row r="3123" spans="1:16" ht="14.25" hidden="1" customHeight="1" outlineLevel="1">
      <c r="A3123" s="64" t="s">
        <v>132</v>
      </c>
      <c r="B3123" s="163" t="s">
        <v>1586</v>
      </c>
      <c r="C3123" s="174" t="s">
        <v>647</v>
      </c>
      <c r="D3123" s="68">
        <v>45898</v>
      </c>
      <c r="E3123" s="66">
        <f t="shared" si="54"/>
        <v>8</v>
      </c>
      <c r="F3123" s="66">
        <f t="shared" si="55"/>
        <v>2025</v>
      </c>
      <c r="G3123" s="67">
        <f t="shared" si="56"/>
        <v>45870</v>
      </c>
      <c r="H3123" s="26" t="s">
        <v>43</v>
      </c>
      <c r="I3123" s="66" t="s">
        <v>303</v>
      </c>
      <c r="J3123" s="69"/>
      <c r="K3123" s="69"/>
      <c r="L3123" s="69" t="s">
        <v>666</v>
      </c>
      <c r="M3123" s="69" t="s">
        <v>28</v>
      </c>
      <c r="N3123" s="71">
        <v>0</v>
      </c>
      <c r="O3123" s="74">
        <v>1747.24</v>
      </c>
      <c r="P3123" s="175">
        <f t="shared" si="53"/>
        <v>20513.379999999921</v>
      </c>
    </row>
    <row r="3124" spans="1:16" ht="14.25" hidden="1" customHeight="1" outlineLevel="1">
      <c r="A3124" s="64" t="s">
        <v>132</v>
      </c>
      <c r="B3124" s="163" t="s">
        <v>1586</v>
      </c>
      <c r="C3124" s="174" t="s">
        <v>647</v>
      </c>
      <c r="D3124" s="68">
        <v>45898</v>
      </c>
      <c r="E3124" s="66">
        <f t="shared" si="54"/>
        <v>8</v>
      </c>
      <c r="F3124" s="66">
        <f t="shared" si="55"/>
        <v>2025</v>
      </c>
      <c r="G3124" s="67">
        <f t="shared" si="56"/>
        <v>45870</v>
      </c>
      <c r="H3124" s="26" t="s">
        <v>43</v>
      </c>
      <c r="I3124" s="66" t="s">
        <v>264</v>
      </c>
      <c r="J3124" s="69"/>
      <c r="K3124" s="69"/>
      <c r="L3124" s="69" t="s">
        <v>666</v>
      </c>
      <c r="M3124" s="69" t="s">
        <v>28</v>
      </c>
      <c r="N3124" s="71">
        <v>0</v>
      </c>
      <c r="O3124" s="74">
        <v>1633.26</v>
      </c>
      <c r="P3124" s="175">
        <f t="shared" si="53"/>
        <v>18880.119999999923</v>
      </c>
    </row>
    <row r="3125" spans="1:16" ht="14.25" hidden="1" customHeight="1" outlineLevel="1">
      <c r="A3125" s="64" t="s">
        <v>132</v>
      </c>
      <c r="B3125" s="163" t="s">
        <v>1586</v>
      </c>
      <c r="C3125" s="174" t="s">
        <v>647</v>
      </c>
      <c r="D3125" s="68">
        <v>45898</v>
      </c>
      <c r="E3125" s="66">
        <f t="shared" si="54"/>
        <v>8</v>
      </c>
      <c r="F3125" s="66">
        <f t="shared" si="55"/>
        <v>2025</v>
      </c>
      <c r="G3125" s="67">
        <f t="shared" si="56"/>
        <v>45870</v>
      </c>
      <c r="H3125" s="26" t="s">
        <v>43</v>
      </c>
      <c r="I3125" s="66" t="s">
        <v>304</v>
      </c>
      <c r="J3125" s="69"/>
      <c r="K3125" s="69"/>
      <c r="L3125" s="69" t="s">
        <v>666</v>
      </c>
      <c r="M3125" s="69" t="s">
        <v>28</v>
      </c>
      <c r="N3125" s="71">
        <v>0</v>
      </c>
      <c r="O3125" s="74">
        <v>1719.41</v>
      </c>
      <c r="P3125" s="175">
        <f t="shared" si="53"/>
        <v>17160.709999999923</v>
      </c>
    </row>
    <row r="3126" spans="1:16" ht="14.25" hidden="1" customHeight="1" outlineLevel="1">
      <c r="A3126" s="64" t="s">
        <v>132</v>
      </c>
      <c r="B3126" s="163" t="s">
        <v>1586</v>
      </c>
      <c r="C3126" s="174" t="s">
        <v>647</v>
      </c>
      <c r="D3126" s="68">
        <v>45898</v>
      </c>
      <c r="E3126" s="66">
        <f t="shared" si="54"/>
        <v>8</v>
      </c>
      <c r="F3126" s="66">
        <f t="shared" si="55"/>
        <v>2025</v>
      </c>
      <c r="G3126" s="67">
        <f t="shared" si="56"/>
        <v>45870</v>
      </c>
      <c r="H3126" s="26" t="s">
        <v>43</v>
      </c>
      <c r="I3126" s="66" t="s">
        <v>305</v>
      </c>
      <c r="J3126" s="69"/>
      <c r="K3126" s="69"/>
      <c r="L3126" s="69" t="s">
        <v>666</v>
      </c>
      <c r="M3126" s="69" t="s">
        <v>28</v>
      </c>
      <c r="N3126" s="71">
        <v>0</v>
      </c>
      <c r="O3126" s="74">
        <v>3665.07</v>
      </c>
      <c r="P3126" s="175">
        <f t="shared" si="53"/>
        <v>13495.639999999923</v>
      </c>
    </row>
    <row r="3127" spans="1:16" ht="14.25" hidden="1" customHeight="1" outlineLevel="1">
      <c r="A3127" s="64" t="s">
        <v>132</v>
      </c>
      <c r="B3127" s="163" t="s">
        <v>1586</v>
      </c>
      <c r="C3127" s="174" t="s">
        <v>647</v>
      </c>
      <c r="D3127" s="68">
        <v>45898</v>
      </c>
      <c r="E3127" s="66">
        <f t="shared" si="54"/>
        <v>8</v>
      </c>
      <c r="F3127" s="66">
        <f t="shared" si="55"/>
        <v>2025</v>
      </c>
      <c r="G3127" s="67">
        <f t="shared" si="56"/>
        <v>45870</v>
      </c>
      <c r="H3127" s="26" t="s">
        <v>63</v>
      </c>
      <c r="I3127" s="66" t="s">
        <v>1647</v>
      </c>
      <c r="J3127" s="69"/>
      <c r="K3127" s="69"/>
      <c r="L3127" s="69" t="s">
        <v>666</v>
      </c>
      <c r="M3127" s="69" t="s">
        <v>28</v>
      </c>
      <c r="N3127" s="71">
        <v>0</v>
      </c>
      <c r="O3127" s="74">
        <v>70.14</v>
      </c>
      <c r="P3127" s="175">
        <f t="shared" si="53"/>
        <v>13425.499999999924</v>
      </c>
    </row>
    <row r="3128" spans="1:16" ht="14.25" hidden="1" customHeight="1" outlineLevel="1">
      <c r="A3128" s="64" t="s">
        <v>132</v>
      </c>
      <c r="B3128" s="163" t="s">
        <v>1586</v>
      </c>
      <c r="C3128" s="174" t="s">
        <v>647</v>
      </c>
      <c r="D3128" s="68">
        <v>45898</v>
      </c>
      <c r="E3128" s="66">
        <f t="shared" si="54"/>
        <v>8</v>
      </c>
      <c r="F3128" s="66">
        <f t="shared" si="55"/>
        <v>2025</v>
      </c>
      <c r="G3128" s="67">
        <f t="shared" si="56"/>
        <v>45870</v>
      </c>
      <c r="H3128" s="26" t="s">
        <v>54</v>
      </c>
      <c r="I3128" s="66" t="s">
        <v>458</v>
      </c>
      <c r="J3128" s="69"/>
      <c r="K3128" s="69"/>
      <c r="L3128" s="69" t="s">
        <v>666</v>
      </c>
      <c r="M3128" s="69" t="s">
        <v>28</v>
      </c>
      <c r="N3128" s="71">
        <v>0</v>
      </c>
      <c r="O3128" s="74">
        <v>1212</v>
      </c>
      <c r="P3128" s="175">
        <f t="shared" si="53"/>
        <v>12213.499999999924</v>
      </c>
    </row>
    <row r="3129" spans="1:16" ht="14.25" hidden="1" customHeight="1" outlineLevel="1">
      <c r="A3129" s="64" t="s">
        <v>132</v>
      </c>
      <c r="B3129" s="163" t="s">
        <v>1586</v>
      </c>
      <c r="C3129" s="174" t="s">
        <v>647</v>
      </c>
      <c r="D3129" s="68">
        <v>45898</v>
      </c>
      <c r="E3129" s="66">
        <f t="shared" si="54"/>
        <v>8</v>
      </c>
      <c r="F3129" s="66">
        <f t="shared" si="55"/>
        <v>2025</v>
      </c>
      <c r="G3129" s="67">
        <f t="shared" si="56"/>
        <v>45870</v>
      </c>
      <c r="H3129" s="26" t="s">
        <v>43</v>
      </c>
      <c r="I3129" s="66" t="s">
        <v>1648</v>
      </c>
      <c r="J3129" s="69"/>
      <c r="K3129" s="69"/>
      <c r="L3129" s="69" t="s">
        <v>666</v>
      </c>
      <c r="M3129" s="69" t="s">
        <v>28</v>
      </c>
      <c r="N3129" s="71">
        <v>0</v>
      </c>
      <c r="O3129" s="74">
        <v>1515.3</v>
      </c>
      <c r="P3129" s="175">
        <f t="shared" si="53"/>
        <v>10698.199999999924</v>
      </c>
    </row>
    <row r="3130" spans="1:16" ht="14.25" hidden="1" customHeight="1" outlineLevel="1">
      <c r="A3130" s="64" t="s">
        <v>132</v>
      </c>
      <c r="B3130" s="163" t="s">
        <v>1586</v>
      </c>
      <c r="C3130" s="174" t="s">
        <v>647</v>
      </c>
      <c r="D3130" s="68">
        <v>45898</v>
      </c>
      <c r="E3130" s="66">
        <f t="shared" si="54"/>
        <v>8</v>
      </c>
      <c r="F3130" s="66">
        <f t="shared" si="55"/>
        <v>2025</v>
      </c>
      <c r="G3130" s="67">
        <f t="shared" si="56"/>
        <v>45870</v>
      </c>
      <c r="H3130" s="26" t="s">
        <v>147</v>
      </c>
      <c r="I3130" s="66" t="s">
        <v>1294</v>
      </c>
      <c r="J3130" s="69"/>
      <c r="K3130" s="69"/>
      <c r="L3130" s="69" t="s">
        <v>666</v>
      </c>
      <c r="M3130" s="69" t="s">
        <v>28</v>
      </c>
      <c r="N3130" s="71">
        <v>0</v>
      </c>
      <c r="O3130" s="74">
        <v>231</v>
      </c>
      <c r="P3130" s="175">
        <f t="shared" si="53"/>
        <v>10467.199999999924</v>
      </c>
    </row>
    <row r="3131" spans="1:16" ht="14.25" hidden="1" customHeight="1" outlineLevel="1">
      <c r="A3131" s="64" t="s">
        <v>132</v>
      </c>
      <c r="B3131" s="163" t="s">
        <v>1586</v>
      </c>
      <c r="C3131" s="174" t="s">
        <v>648</v>
      </c>
      <c r="D3131" s="68">
        <v>45659</v>
      </c>
      <c r="E3131" s="66">
        <f t="shared" si="54"/>
        <v>1</v>
      </c>
      <c r="F3131" s="66">
        <f t="shared" si="55"/>
        <v>2025</v>
      </c>
      <c r="G3131" s="67">
        <f t="shared" si="56"/>
        <v>45658</v>
      </c>
      <c r="H3131" s="26" t="s">
        <v>663</v>
      </c>
      <c r="I3131" s="66" t="s">
        <v>663</v>
      </c>
      <c r="J3131" s="69" t="s">
        <v>27</v>
      </c>
      <c r="K3131" s="69" t="s">
        <v>27</v>
      </c>
      <c r="L3131" s="69" t="s">
        <v>664</v>
      </c>
      <c r="M3131" s="69" t="s">
        <v>604</v>
      </c>
      <c r="N3131" s="71" t="s">
        <v>27</v>
      </c>
      <c r="O3131" s="74" t="s">
        <v>27</v>
      </c>
      <c r="P3131" s="175">
        <v>55006.46</v>
      </c>
    </row>
    <row r="3132" spans="1:16" ht="14.25" hidden="1" customHeight="1" outlineLevel="1">
      <c r="A3132" s="64" t="s">
        <v>132</v>
      </c>
      <c r="B3132" s="163" t="s">
        <v>1586</v>
      </c>
      <c r="C3132" s="174" t="s">
        <v>648</v>
      </c>
      <c r="D3132" s="68">
        <v>45659</v>
      </c>
      <c r="E3132" s="66">
        <f t="shared" si="54"/>
        <v>1</v>
      </c>
      <c r="F3132" s="66">
        <f t="shared" si="55"/>
        <v>2025</v>
      </c>
      <c r="G3132" s="67">
        <f t="shared" si="56"/>
        <v>45658</v>
      </c>
      <c r="H3132" s="26" t="s">
        <v>25</v>
      </c>
      <c r="I3132" s="66" t="s">
        <v>579</v>
      </c>
      <c r="J3132" s="69"/>
      <c r="K3132" s="69"/>
      <c r="L3132" s="69" t="s">
        <v>666</v>
      </c>
      <c r="M3132" s="69" t="s">
        <v>604</v>
      </c>
      <c r="N3132" s="71">
        <v>276.83999999999997</v>
      </c>
      <c r="O3132" s="74">
        <v>0</v>
      </c>
      <c r="P3132" s="175">
        <f t="shared" ref="P3132:P3225" si="57">P3131+N3132-O3132</f>
        <v>55283.299999999996</v>
      </c>
    </row>
    <row r="3133" spans="1:16" ht="14.25" hidden="1" customHeight="1" outlineLevel="1">
      <c r="A3133" s="64" t="s">
        <v>132</v>
      </c>
      <c r="B3133" s="163" t="s">
        <v>1586</v>
      </c>
      <c r="C3133" s="174" t="s">
        <v>648</v>
      </c>
      <c r="D3133" s="68">
        <v>45659</v>
      </c>
      <c r="E3133" s="66">
        <f t="shared" si="54"/>
        <v>1</v>
      </c>
      <c r="F3133" s="66">
        <f t="shared" si="55"/>
        <v>2025</v>
      </c>
      <c r="G3133" s="67">
        <f t="shared" si="56"/>
        <v>45658</v>
      </c>
      <c r="H3133" s="26" t="s">
        <v>1311</v>
      </c>
      <c r="I3133" s="66" t="s">
        <v>580</v>
      </c>
      <c r="J3133" s="69"/>
      <c r="K3133" s="69"/>
      <c r="L3133" s="69" t="s">
        <v>666</v>
      </c>
      <c r="M3133" s="69" t="s">
        <v>28</v>
      </c>
      <c r="N3133" s="71">
        <v>0</v>
      </c>
      <c r="O3133" s="74">
        <v>62.28</v>
      </c>
      <c r="P3133" s="175">
        <f t="shared" si="57"/>
        <v>55221.02</v>
      </c>
    </row>
    <row r="3134" spans="1:16" ht="14.25" hidden="1" customHeight="1" outlineLevel="1">
      <c r="A3134" s="64" t="s">
        <v>132</v>
      </c>
      <c r="B3134" s="163" t="s">
        <v>1586</v>
      </c>
      <c r="C3134" s="174" t="s">
        <v>648</v>
      </c>
      <c r="D3134" s="68">
        <v>45663</v>
      </c>
      <c r="E3134" s="66">
        <f t="shared" si="54"/>
        <v>1</v>
      </c>
      <c r="F3134" s="66">
        <f t="shared" si="55"/>
        <v>2025</v>
      </c>
      <c r="G3134" s="67">
        <f t="shared" si="56"/>
        <v>45658</v>
      </c>
      <c r="H3134" s="26" t="s">
        <v>102</v>
      </c>
      <c r="I3134" s="66" t="s">
        <v>1566</v>
      </c>
      <c r="J3134" s="69"/>
      <c r="K3134" s="69"/>
      <c r="L3134" s="69" t="s">
        <v>666</v>
      </c>
      <c r="M3134" s="69" t="s">
        <v>28</v>
      </c>
      <c r="N3134" s="71">
        <v>0</v>
      </c>
      <c r="O3134" s="74">
        <v>13.2</v>
      </c>
      <c r="P3134" s="175">
        <f t="shared" si="57"/>
        <v>55207.82</v>
      </c>
    </row>
    <row r="3135" spans="1:16" ht="14.25" hidden="1" customHeight="1" outlineLevel="1">
      <c r="A3135" s="64" t="s">
        <v>132</v>
      </c>
      <c r="B3135" s="163" t="s">
        <v>1586</v>
      </c>
      <c r="C3135" s="174" t="s">
        <v>648</v>
      </c>
      <c r="D3135" s="68">
        <v>45680</v>
      </c>
      <c r="E3135" s="66">
        <f t="shared" si="54"/>
        <v>1</v>
      </c>
      <c r="F3135" s="66">
        <f t="shared" si="55"/>
        <v>2025</v>
      </c>
      <c r="G3135" s="67">
        <f t="shared" si="56"/>
        <v>45658</v>
      </c>
      <c r="H3135" s="26" t="s">
        <v>25</v>
      </c>
      <c r="I3135" s="66" t="s">
        <v>579</v>
      </c>
      <c r="J3135" s="69"/>
      <c r="K3135" s="69"/>
      <c r="L3135" s="69" t="s">
        <v>666</v>
      </c>
      <c r="M3135" s="69" t="s">
        <v>604</v>
      </c>
      <c r="N3135" s="71">
        <v>38.67</v>
      </c>
      <c r="O3135" s="74">
        <v>0</v>
      </c>
      <c r="P3135" s="175">
        <f t="shared" si="57"/>
        <v>55246.49</v>
      </c>
    </row>
    <row r="3136" spans="1:16" ht="14.25" hidden="1" customHeight="1" outlineLevel="1">
      <c r="A3136" s="64" t="s">
        <v>132</v>
      </c>
      <c r="B3136" s="163" t="s">
        <v>1586</v>
      </c>
      <c r="C3136" s="174" t="s">
        <v>648</v>
      </c>
      <c r="D3136" s="68">
        <v>45680</v>
      </c>
      <c r="E3136" s="66">
        <f t="shared" si="54"/>
        <v>1</v>
      </c>
      <c r="F3136" s="66">
        <f t="shared" si="55"/>
        <v>2025</v>
      </c>
      <c r="G3136" s="67">
        <f t="shared" si="56"/>
        <v>45658</v>
      </c>
      <c r="H3136" s="26" t="s">
        <v>1311</v>
      </c>
      <c r="I3136" s="66" t="s">
        <v>580</v>
      </c>
      <c r="J3136" s="69"/>
      <c r="K3136" s="69"/>
      <c r="L3136" s="69" t="s">
        <v>666</v>
      </c>
      <c r="M3136" s="69" t="s">
        <v>28</v>
      </c>
      <c r="N3136" s="71">
        <v>0</v>
      </c>
      <c r="O3136" s="74">
        <v>8.6999999999999993</v>
      </c>
      <c r="P3136" s="175">
        <f t="shared" si="57"/>
        <v>55237.79</v>
      </c>
    </row>
    <row r="3137" spans="1:16" ht="14.25" hidden="1" customHeight="1" outlineLevel="1">
      <c r="A3137" s="64" t="s">
        <v>132</v>
      </c>
      <c r="B3137" s="163" t="s">
        <v>1586</v>
      </c>
      <c r="C3137" s="174" t="s">
        <v>648</v>
      </c>
      <c r="D3137" s="68">
        <v>45684</v>
      </c>
      <c r="E3137" s="66">
        <f t="shared" si="54"/>
        <v>1</v>
      </c>
      <c r="F3137" s="66">
        <f t="shared" si="55"/>
        <v>2025</v>
      </c>
      <c r="G3137" s="67">
        <f t="shared" si="56"/>
        <v>45658</v>
      </c>
      <c r="H3137" s="26" t="s">
        <v>25</v>
      </c>
      <c r="I3137" s="66" t="s">
        <v>579</v>
      </c>
      <c r="J3137" s="69"/>
      <c r="K3137" s="69"/>
      <c r="L3137" s="69" t="s">
        <v>666</v>
      </c>
      <c r="M3137" s="69" t="s">
        <v>604</v>
      </c>
      <c r="N3137" s="71">
        <v>9.48</v>
      </c>
      <c r="O3137" s="74">
        <v>0</v>
      </c>
      <c r="P3137" s="175">
        <f t="shared" si="57"/>
        <v>55247.270000000004</v>
      </c>
    </row>
    <row r="3138" spans="1:16" ht="14.25" hidden="1" customHeight="1" outlineLevel="1">
      <c r="A3138" s="64" t="s">
        <v>132</v>
      </c>
      <c r="B3138" s="163" t="s">
        <v>1586</v>
      </c>
      <c r="C3138" s="174" t="s">
        <v>648</v>
      </c>
      <c r="D3138" s="68">
        <v>45684</v>
      </c>
      <c r="E3138" s="66">
        <f t="shared" si="54"/>
        <v>1</v>
      </c>
      <c r="F3138" s="66">
        <f t="shared" si="55"/>
        <v>2025</v>
      </c>
      <c r="G3138" s="67">
        <f t="shared" si="56"/>
        <v>45658</v>
      </c>
      <c r="H3138" s="26" t="s">
        <v>1311</v>
      </c>
      <c r="I3138" s="66" t="s">
        <v>580</v>
      </c>
      <c r="J3138" s="69"/>
      <c r="K3138" s="69"/>
      <c r="L3138" s="69" t="s">
        <v>666</v>
      </c>
      <c r="M3138" s="69" t="s">
        <v>28</v>
      </c>
      <c r="N3138" s="71">
        <v>0</v>
      </c>
      <c r="O3138" s="74">
        <v>2.13</v>
      </c>
      <c r="P3138" s="175">
        <f t="shared" si="57"/>
        <v>55245.140000000007</v>
      </c>
    </row>
    <row r="3139" spans="1:16" ht="14.25" hidden="1" customHeight="1" outlineLevel="1">
      <c r="A3139" s="64" t="s">
        <v>132</v>
      </c>
      <c r="B3139" s="163" t="s">
        <v>1586</v>
      </c>
      <c r="C3139" s="174" t="s">
        <v>648</v>
      </c>
      <c r="D3139" s="68">
        <v>45691</v>
      </c>
      <c r="E3139" s="66">
        <f t="shared" si="54"/>
        <v>2</v>
      </c>
      <c r="F3139" s="66">
        <f t="shared" si="55"/>
        <v>2025</v>
      </c>
      <c r="G3139" s="67">
        <f t="shared" si="56"/>
        <v>45689</v>
      </c>
      <c r="H3139" s="26" t="s">
        <v>25</v>
      </c>
      <c r="I3139" s="66" t="s">
        <v>579</v>
      </c>
      <c r="J3139" s="69"/>
      <c r="K3139" s="69"/>
      <c r="L3139" s="69" t="s">
        <v>666</v>
      </c>
      <c r="M3139" s="69" t="s">
        <v>604</v>
      </c>
      <c r="N3139" s="71">
        <v>319.64999999999998</v>
      </c>
      <c r="O3139" s="74">
        <v>0</v>
      </c>
      <c r="P3139" s="175">
        <f t="shared" si="57"/>
        <v>55564.790000000008</v>
      </c>
    </row>
    <row r="3140" spans="1:16" ht="14.25" hidden="1" customHeight="1" outlineLevel="1">
      <c r="A3140" s="64" t="s">
        <v>132</v>
      </c>
      <c r="B3140" s="163" t="s">
        <v>1586</v>
      </c>
      <c r="C3140" s="174" t="s">
        <v>648</v>
      </c>
      <c r="D3140" s="68">
        <v>45691</v>
      </c>
      <c r="E3140" s="66">
        <f t="shared" si="54"/>
        <v>2</v>
      </c>
      <c r="F3140" s="66">
        <f t="shared" si="55"/>
        <v>2025</v>
      </c>
      <c r="G3140" s="67">
        <f t="shared" si="56"/>
        <v>45689</v>
      </c>
      <c r="H3140" s="26" t="s">
        <v>161</v>
      </c>
      <c r="I3140" s="66" t="s">
        <v>1218</v>
      </c>
      <c r="J3140" s="69"/>
      <c r="K3140" s="69"/>
      <c r="L3140" s="69" t="s">
        <v>666</v>
      </c>
      <c r="M3140" s="69" t="s">
        <v>604</v>
      </c>
      <c r="N3140" s="71">
        <v>5959.9</v>
      </c>
      <c r="O3140" s="74">
        <v>0</v>
      </c>
      <c r="P3140" s="175">
        <f t="shared" si="57"/>
        <v>61524.69000000001</v>
      </c>
    </row>
    <row r="3141" spans="1:16" ht="14.25" hidden="1" customHeight="1" outlineLevel="1">
      <c r="A3141" s="64" t="s">
        <v>132</v>
      </c>
      <c r="B3141" s="163" t="s">
        <v>1586</v>
      </c>
      <c r="C3141" s="174" t="s">
        <v>648</v>
      </c>
      <c r="D3141" s="68">
        <v>45691</v>
      </c>
      <c r="E3141" s="66">
        <f t="shared" si="54"/>
        <v>2</v>
      </c>
      <c r="F3141" s="66">
        <f t="shared" si="55"/>
        <v>2025</v>
      </c>
      <c r="G3141" s="67">
        <f t="shared" si="56"/>
        <v>45689</v>
      </c>
      <c r="H3141" s="26" t="s">
        <v>1311</v>
      </c>
      <c r="I3141" s="66" t="s">
        <v>580</v>
      </c>
      <c r="J3141" s="69"/>
      <c r="K3141" s="69"/>
      <c r="L3141" s="69" t="s">
        <v>666</v>
      </c>
      <c r="M3141" s="69" t="s">
        <v>28</v>
      </c>
      <c r="N3141" s="71">
        <v>0</v>
      </c>
      <c r="O3141" s="74">
        <v>71.92</v>
      </c>
      <c r="P3141" s="175">
        <f t="shared" si="57"/>
        <v>61452.770000000011</v>
      </c>
    </row>
    <row r="3142" spans="1:16" ht="14.25" hidden="1" customHeight="1" outlineLevel="1">
      <c r="A3142" s="64" t="s">
        <v>132</v>
      </c>
      <c r="B3142" s="163" t="s">
        <v>1586</v>
      </c>
      <c r="C3142" s="174" t="s">
        <v>648</v>
      </c>
      <c r="D3142" s="68">
        <v>45706</v>
      </c>
      <c r="E3142" s="66">
        <f t="shared" si="54"/>
        <v>2</v>
      </c>
      <c r="F3142" s="66">
        <f t="shared" si="55"/>
        <v>2025</v>
      </c>
      <c r="G3142" s="67">
        <f t="shared" si="56"/>
        <v>45689</v>
      </c>
      <c r="H3142" s="26" t="s">
        <v>161</v>
      </c>
      <c r="I3142" s="66" t="s">
        <v>1218</v>
      </c>
      <c r="J3142" s="69"/>
      <c r="K3142" s="69"/>
      <c r="L3142" s="69" t="s">
        <v>666</v>
      </c>
      <c r="M3142" s="69" t="s">
        <v>604</v>
      </c>
      <c r="N3142" s="71">
        <v>5959.9</v>
      </c>
      <c r="O3142" s="74">
        <v>0</v>
      </c>
      <c r="P3142" s="175">
        <f t="shared" si="57"/>
        <v>67412.670000000013</v>
      </c>
    </row>
    <row r="3143" spans="1:16" ht="14.25" hidden="1" customHeight="1" outlineLevel="1">
      <c r="A3143" s="64" t="s">
        <v>132</v>
      </c>
      <c r="B3143" s="163" t="s">
        <v>1586</v>
      </c>
      <c r="C3143" s="174" t="s">
        <v>648</v>
      </c>
      <c r="D3143" s="68">
        <v>45712</v>
      </c>
      <c r="E3143" s="66">
        <f t="shared" si="54"/>
        <v>2</v>
      </c>
      <c r="F3143" s="66">
        <f t="shared" si="55"/>
        <v>2025</v>
      </c>
      <c r="G3143" s="67">
        <f t="shared" si="56"/>
        <v>45689</v>
      </c>
      <c r="H3143" s="26" t="s">
        <v>25</v>
      </c>
      <c r="I3143" s="66" t="s">
        <v>579</v>
      </c>
      <c r="J3143" s="69"/>
      <c r="K3143" s="69"/>
      <c r="L3143" s="69" t="s">
        <v>666</v>
      </c>
      <c r="M3143" s="69" t="s">
        <v>604</v>
      </c>
      <c r="N3143" s="71">
        <v>40.51</v>
      </c>
      <c r="O3143" s="74">
        <v>0</v>
      </c>
      <c r="P3143" s="175">
        <f t="shared" si="57"/>
        <v>67453.180000000008</v>
      </c>
    </row>
    <row r="3144" spans="1:16" ht="14.25" hidden="1" customHeight="1" outlineLevel="1">
      <c r="A3144" s="64" t="s">
        <v>132</v>
      </c>
      <c r="B3144" s="163" t="s">
        <v>1586</v>
      </c>
      <c r="C3144" s="174" t="s">
        <v>648</v>
      </c>
      <c r="D3144" s="68">
        <v>45712</v>
      </c>
      <c r="E3144" s="66">
        <f t="shared" si="54"/>
        <v>2</v>
      </c>
      <c r="F3144" s="66">
        <f t="shared" si="55"/>
        <v>2025</v>
      </c>
      <c r="G3144" s="67">
        <f t="shared" si="56"/>
        <v>45689</v>
      </c>
      <c r="H3144" s="26" t="s">
        <v>1311</v>
      </c>
      <c r="I3144" s="66" t="s">
        <v>580</v>
      </c>
      <c r="J3144" s="69"/>
      <c r="K3144" s="69"/>
      <c r="L3144" s="69" t="s">
        <v>666</v>
      </c>
      <c r="M3144" s="69" t="s">
        <v>28</v>
      </c>
      <c r="N3144" s="71">
        <v>0</v>
      </c>
      <c r="O3144" s="74">
        <v>9.11</v>
      </c>
      <c r="P3144" s="175">
        <f t="shared" si="57"/>
        <v>67444.070000000007</v>
      </c>
    </row>
    <row r="3145" spans="1:16" ht="14.25" hidden="1" customHeight="1" outlineLevel="1">
      <c r="A3145" s="64" t="s">
        <v>132</v>
      </c>
      <c r="B3145" s="163" t="s">
        <v>1586</v>
      </c>
      <c r="C3145" s="174" t="s">
        <v>648</v>
      </c>
      <c r="D3145" s="68">
        <v>45713</v>
      </c>
      <c r="E3145" s="66">
        <f t="shared" si="54"/>
        <v>2</v>
      </c>
      <c r="F3145" s="66">
        <f t="shared" si="55"/>
        <v>2025</v>
      </c>
      <c r="G3145" s="67">
        <f t="shared" si="56"/>
        <v>45689</v>
      </c>
      <c r="H3145" s="26" t="s">
        <v>25</v>
      </c>
      <c r="I3145" s="66" t="s">
        <v>579</v>
      </c>
      <c r="J3145" s="69"/>
      <c r="K3145" s="69"/>
      <c r="L3145" s="69" t="s">
        <v>666</v>
      </c>
      <c r="M3145" s="69" t="s">
        <v>604</v>
      </c>
      <c r="N3145" s="71">
        <v>9.77</v>
      </c>
      <c r="O3145" s="74">
        <v>0</v>
      </c>
      <c r="P3145" s="175">
        <f t="shared" si="57"/>
        <v>67453.840000000011</v>
      </c>
    </row>
    <row r="3146" spans="1:16" ht="14.25" hidden="1" customHeight="1" outlineLevel="1">
      <c r="A3146" s="64" t="s">
        <v>132</v>
      </c>
      <c r="B3146" s="163" t="s">
        <v>1586</v>
      </c>
      <c r="C3146" s="174" t="s">
        <v>648</v>
      </c>
      <c r="D3146" s="68">
        <v>45713</v>
      </c>
      <c r="E3146" s="66">
        <f t="shared" si="54"/>
        <v>2</v>
      </c>
      <c r="F3146" s="66">
        <f t="shared" si="55"/>
        <v>2025</v>
      </c>
      <c r="G3146" s="67">
        <f t="shared" si="56"/>
        <v>45689</v>
      </c>
      <c r="H3146" s="26" t="s">
        <v>1311</v>
      </c>
      <c r="I3146" s="66" t="s">
        <v>580</v>
      </c>
      <c r="J3146" s="69"/>
      <c r="K3146" s="69"/>
      <c r="L3146" s="69" t="s">
        <v>666</v>
      </c>
      <c r="M3146" s="69" t="s">
        <v>28</v>
      </c>
      <c r="N3146" s="71">
        <v>0</v>
      </c>
      <c r="O3146" s="74">
        <v>2.19</v>
      </c>
      <c r="P3146" s="175">
        <f t="shared" si="57"/>
        <v>67451.650000000009</v>
      </c>
    </row>
    <row r="3147" spans="1:16" ht="14.25" hidden="1" customHeight="1" outlineLevel="1">
      <c r="A3147" s="64" t="s">
        <v>132</v>
      </c>
      <c r="B3147" s="163" t="s">
        <v>1586</v>
      </c>
      <c r="C3147" s="174" t="s">
        <v>648</v>
      </c>
      <c r="D3147" s="68">
        <v>45716</v>
      </c>
      <c r="E3147" s="66">
        <f t="shared" si="54"/>
        <v>2</v>
      </c>
      <c r="F3147" s="66">
        <f t="shared" si="55"/>
        <v>2025</v>
      </c>
      <c r="G3147" s="67">
        <f t="shared" si="56"/>
        <v>45689</v>
      </c>
      <c r="H3147" s="26" t="s">
        <v>42</v>
      </c>
      <c r="I3147" s="66" t="s">
        <v>1649</v>
      </c>
      <c r="J3147" s="69"/>
      <c r="K3147" s="69"/>
      <c r="L3147" s="69" t="s">
        <v>666</v>
      </c>
      <c r="M3147" s="69" t="s">
        <v>28</v>
      </c>
      <c r="N3147" s="71">
        <v>0</v>
      </c>
      <c r="O3147" s="74">
        <v>220.51</v>
      </c>
      <c r="P3147" s="175">
        <f t="shared" si="57"/>
        <v>67231.140000000014</v>
      </c>
    </row>
    <row r="3148" spans="1:16" ht="14.25" hidden="1" customHeight="1" outlineLevel="1">
      <c r="A3148" s="64" t="s">
        <v>132</v>
      </c>
      <c r="B3148" s="163" t="s">
        <v>1586</v>
      </c>
      <c r="C3148" s="174" t="s">
        <v>648</v>
      </c>
      <c r="D3148" s="68">
        <v>45716</v>
      </c>
      <c r="E3148" s="66">
        <f t="shared" si="54"/>
        <v>2</v>
      </c>
      <c r="F3148" s="66">
        <f t="shared" si="55"/>
        <v>2025</v>
      </c>
      <c r="G3148" s="67">
        <f t="shared" si="56"/>
        <v>45689</v>
      </c>
      <c r="H3148" s="26" t="s">
        <v>42</v>
      </c>
      <c r="I3148" s="66" t="s">
        <v>1650</v>
      </c>
      <c r="J3148" s="69"/>
      <c r="K3148" s="69"/>
      <c r="L3148" s="69" t="s">
        <v>666</v>
      </c>
      <c r="M3148" s="69" t="s">
        <v>28</v>
      </c>
      <c r="N3148" s="71">
        <v>0</v>
      </c>
      <c r="O3148" s="74">
        <v>1395.95</v>
      </c>
      <c r="P3148" s="175">
        <f t="shared" si="57"/>
        <v>65835.190000000017</v>
      </c>
    </row>
    <row r="3149" spans="1:16" ht="14.25" hidden="1" customHeight="1" outlineLevel="1">
      <c r="A3149" s="64" t="s">
        <v>132</v>
      </c>
      <c r="B3149" s="163" t="s">
        <v>1586</v>
      </c>
      <c r="C3149" s="174" t="s">
        <v>648</v>
      </c>
      <c r="D3149" s="68">
        <v>45716</v>
      </c>
      <c r="E3149" s="66">
        <f t="shared" si="54"/>
        <v>2</v>
      </c>
      <c r="F3149" s="66">
        <f t="shared" si="55"/>
        <v>2025</v>
      </c>
      <c r="G3149" s="67">
        <f t="shared" si="56"/>
        <v>45689</v>
      </c>
      <c r="H3149" s="26" t="s">
        <v>1580</v>
      </c>
      <c r="I3149" s="66" t="s">
        <v>1576</v>
      </c>
      <c r="J3149" s="69"/>
      <c r="K3149" s="69"/>
      <c r="L3149" s="69" t="s">
        <v>666</v>
      </c>
      <c r="M3149" s="69" t="s">
        <v>28</v>
      </c>
      <c r="N3149" s="71">
        <v>0</v>
      </c>
      <c r="O3149" s="74">
        <v>121.08</v>
      </c>
      <c r="P3149" s="175">
        <f t="shared" si="57"/>
        <v>65714.110000000015</v>
      </c>
    </row>
    <row r="3150" spans="1:16" ht="14.25" hidden="1" customHeight="1" outlineLevel="1">
      <c r="A3150" s="64" t="s">
        <v>132</v>
      </c>
      <c r="B3150" s="163" t="s">
        <v>1586</v>
      </c>
      <c r="C3150" s="174" t="s">
        <v>648</v>
      </c>
      <c r="D3150" s="68">
        <v>45721</v>
      </c>
      <c r="E3150" s="66">
        <f t="shared" si="54"/>
        <v>3</v>
      </c>
      <c r="F3150" s="66">
        <f t="shared" si="55"/>
        <v>2025</v>
      </c>
      <c r="G3150" s="67">
        <f t="shared" si="56"/>
        <v>45717</v>
      </c>
      <c r="H3150" s="26" t="s">
        <v>25</v>
      </c>
      <c r="I3150" s="66" t="s">
        <v>579</v>
      </c>
      <c r="J3150" s="69"/>
      <c r="K3150" s="69"/>
      <c r="L3150" s="69" t="s">
        <v>666</v>
      </c>
      <c r="M3150" s="69" t="s">
        <v>604</v>
      </c>
      <c r="N3150" s="71">
        <v>303.66000000000003</v>
      </c>
      <c r="O3150" s="74">
        <v>0</v>
      </c>
      <c r="P3150" s="175">
        <f t="shared" si="57"/>
        <v>66017.770000000019</v>
      </c>
    </row>
    <row r="3151" spans="1:16" ht="14.25" hidden="1" customHeight="1" outlineLevel="1">
      <c r="A3151" s="64" t="s">
        <v>132</v>
      </c>
      <c r="B3151" s="163" t="s">
        <v>1586</v>
      </c>
      <c r="C3151" s="174" t="s">
        <v>648</v>
      </c>
      <c r="D3151" s="68">
        <v>45721</v>
      </c>
      <c r="E3151" s="66">
        <f t="shared" si="54"/>
        <v>3</v>
      </c>
      <c r="F3151" s="66">
        <f t="shared" si="55"/>
        <v>2025</v>
      </c>
      <c r="G3151" s="67">
        <f t="shared" si="56"/>
        <v>45717</v>
      </c>
      <c r="H3151" s="26" t="s">
        <v>25</v>
      </c>
      <c r="I3151" s="66" t="s">
        <v>579</v>
      </c>
      <c r="J3151" s="69"/>
      <c r="K3151" s="69"/>
      <c r="L3151" s="69" t="s">
        <v>666</v>
      </c>
      <c r="M3151" s="69" t="s">
        <v>604</v>
      </c>
      <c r="N3151" s="71">
        <v>37.729999999999997</v>
      </c>
      <c r="O3151" s="74">
        <v>0</v>
      </c>
      <c r="P3151" s="175">
        <f t="shared" si="57"/>
        <v>66055.500000000015</v>
      </c>
    </row>
    <row r="3152" spans="1:16" ht="14.25" hidden="1" customHeight="1" outlineLevel="1">
      <c r="A3152" s="64" t="s">
        <v>132</v>
      </c>
      <c r="B3152" s="163" t="s">
        <v>1586</v>
      </c>
      <c r="C3152" s="174" t="s">
        <v>648</v>
      </c>
      <c r="D3152" s="68">
        <v>45721</v>
      </c>
      <c r="E3152" s="66">
        <f t="shared" si="54"/>
        <v>3</v>
      </c>
      <c r="F3152" s="66">
        <f t="shared" si="55"/>
        <v>2025</v>
      </c>
      <c r="G3152" s="67">
        <f t="shared" si="56"/>
        <v>45717</v>
      </c>
      <c r="H3152" s="26" t="s">
        <v>1311</v>
      </c>
      <c r="I3152" s="66" t="s">
        <v>580</v>
      </c>
      <c r="J3152" s="69"/>
      <c r="K3152" s="69"/>
      <c r="L3152" s="69" t="s">
        <v>666</v>
      </c>
      <c r="M3152" s="69" t="s">
        <v>28</v>
      </c>
      <c r="N3152" s="71">
        <v>0</v>
      </c>
      <c r="O3152" s="74">
        <v>68.319999999999993</v>
      </c>
      <c r="P3152" s="175">
        <f t="shared" si="57"/>
        <v>65987.180000000008</v>
      </c>
    </row>
    <row r="3153" spans="1:16" ht="14.25" hidden="1" customHeight="1" outlineLevel="1">
      <c r="A3153" s="64" t="s">
        <v>132</v>
      </c>
      <c r="B3153" s="163" t="s">
        <v>1586</v>
      </c>
      <c r="C3153" s="174" t="s">
        <v>648</v>
      </c>
      <c r="D3153" s="68">
        <v>45721</v>
      </c>
      <c r="E3153" s="66">
        <f t="shared" si="54"/>
        <v>3</v>
      </c>
      <c r="F3153" s="66">
        <f t="shared" si="55"/>
        <v>2025</v>
      </c>
      <c r="G3153" s="67">
        <f t="shared" si="56"/>
        <v>45717</v>
      </c>
      <c r="H3153" s="26" t="s">
        <v>1311</v>
      </c>
      <c r="I3153" s="66" t="s">
        <v>580</v>
      </c>
      <c r="J3153" s="69"/>
      <c r="K3153" s="69"/>
      <c r="L3153" s="69" t="s">
        <v>666</v>
      </c>
      <c r="M3153" s="69" t="s">
        <v>28</v>
      </c>
      <c r="N3153" s="71">
        <v>0</v>
      </c>
      <c r="O3153" s="74">
        <v>8.48</v>
      </c>
      <c r="P3153" s="175">
        <f t="shared" si="57"/>
        <v>65978.700000000012</v>
      </c>
    </row>
    <row r="3154" spans="1:16" ht="14.25" hidden="1" customHeight="1" outlineLevel="1">
      <c r="A3154" s="64" t="s">
        <v>132</v>
      </c>
      <c r="B3154" s="163" t="s">
        <v>1586</v>
      </c>
      <c r="C3154" s="174" t="s">
        <v>648</v>
      </c>
      <c r="D3154" s="68">
        <v>45734</v>
      </c>
      <c r="E3154" s="66">
        <f t="shared" si="54"/>
        <v>3</v>
      </c>
      <c r="F3154" s="66">
        <f t="shared" si="55"/>
        <v>2025</v>
      </c>
      <c r="G3154" s="67">
        <f t="shared" si="56"/>
        <v>45717</v>
      </c>
      <c r="H3154" s="26" t="s">
        <v>25</v>
      </c>
      <c r="I3154" s="66" t="s">
        <v>579</v>
      </c>
      <c r="J3154" s="69"/>
      <c r="K3154" s="69"/>
      <c r="L3154" s="69" t="s">
        <v>666</v>
      </c>
      <c r="M3154" s="69" t="s">
        <v>604</v>
      </c>
      <c r="N3154" s="71">
        <v>34.24</v>
      </c>
      <c r="O3154" s="74">
        <v>0</v>
      </c>
      <c r="P3154" s="175">
        <f t="shared" si="57"/>
        <v>66012.940000000017</v>
      </c>
    </row>
    <row r="3155" spans="1:16" ht="14.25" hidden="1" customHeight="1" outlineLevel="1">
      <c r="A3155" s="64" t="s">
        <v>132</v>
      </c>
      <c r="B3155" s="163" t="s">
        <v>1586</v>
      </c>
      <c r="C3155" s="174" t="s">
        <v>648</v>
      </c>
      <c r="D3155" s="68">
        <v>45734</v>
      </c>
      <c r="E3155" s="66">
        <f t="shared" si="54"/>
        <v>3</v>
      </c>
      <c r="F3155" s="66">
        <f t="shared" si="55"/>
        <v>2025</v>
      </c>
      <c r="G3155" s="67">
        <f t="shared" si="56"/>
        <v>45717</v>
      </c>
      <c r="H3155" s="26" t="s">
        <v>1311</v>
      </c>
      <c r="I3155" s="66" t="s">
        <v>580</v>
      </c>
      <c r="J3155" s="69"/>
      <c r="K3155" s="69"/>
      <c r="L3155" s="69" t="s">
        <v>666</v>
      </c>
      <c r="M3155" s="69" t="s">
        <v>28</v>
      </c>
      <c r="N3155" s="71">
        <v>0</v>
      </c>
      <c r="O3155" s="74">
        <v>7.7</v>
      </c>
      <c r="P3155" s="175">
        <f t="shared" si="57"/>
        <v>66005.24000000002</v>
      </c>
    </row>
    <row r="3156" spans="1:16" ht="14.25" hidden="1" customHeight="1" outlineLevel="1">
      <c r="A3156" s="64" t="s">
        <v>132</v>
      </c>
      <c r="B3156" s="163" t="s">
        <v>1586</v>
      </c>
      <c r="C3156" s="174" t="s">
        <v>648</v>
      </c>
      <c r="D3156" s="68">
        <v>45740</v>
      </c>
      <c r="E3156" s="66">
        <f t="shared" si="54"/>
        <v>3</v>
      </c>
      <c r="F3156" s="66">
        <f t="shared" si="55"/>
        <v>2025</v>
      </c>
      <c r="G3156" s="67">
        <f t="shared" si="56"/>
        <v>45717</v>
      </c>
      <c r="H3156" s="26" t="s">
        <v>25</v>
      </c>
      <c r="I3156" s="66" t="s">
        <v>579</v>
      </c>
      <c r="J3156" s="69"/>
      <c r="K3156" s="69"/>
      <c r="L3156" s="69" t="s">
        <v>666</v>
      </c>
      <c r="M3156" s="69" t="s">
        <v>604</v>
      </c>
      <c r="N3156" s="71">
        <v>33.5</v>
      </c>
      <c r="O3156" s="74">
        <v>0</v>
      </c>
      <c r="P3156" s="175">
        <f t="shared" si="57"/>
        <v>66038.74000000002</v>
      </c>
    </row>
    <row r="3157" spans="1:16" ht="14.25" hidden="1" customHeight="1" outlineLevel="1">
      <c r="A3157" s="64" t="s">
        <v>132</v>
      </c>
      <c r="B3157" s="163" t="s">
        <v>1586</v>
      </c>
      <c r="C3157" s="174" t="s">
        <v>648</v>
      </c>
      <c r="D3157" s="68">
        <v>45740</v>
      </c>
      <c r="E3157" s="66">
        <f t="shared" si="54"/>
        <v>3</v>
      </c>
      <c r="F3157" s="66">
        <f t="shared" si="55"/>
        <v>2025</v>
      </c>
      <c r="G3157" s="67">
        <f t="shared" si="56"/>
        <v>45717</v>
      </c>
      <c r="H3157" s="26" t="s">
        <v>1311</v>
      </c>
      <c r="I3157" s="66" t="s">
        <v>580</v>
      </c>
      <c r="J3157" s="69"/>
      <c r="K3157" s="69"/>
      <c r="L3157" s="69" t="s">
        <v>666</v>
      </c>
      <c r="M3157" s="69" t="s">
        <v>28</v>
      </c>
      <c r="N3157" s="71">
        <v>0</v>
      </c>
      <c r="O3157" s="74">
        <v>7.53</v>
      </c>
      <c r="P3157" s="175">
        <f t="shared" si="57"/>
        <v>66031.210000000021</v>
      </c>
    </row>
    <row r="3158" spans="1:16" ht="14.25" hidden="1" customHeight="1" outlineLevel="1">
      <c r="A3158" s="64" t="s">
        <v>132</v>
      </c>
      <c r="B3158" s="163" t="s">
        <v>1586</v>
      </c>
      <c r="C3158" s="174" t="s">
        <v>648</v>
      </c>
      <c r="D3158" s="68">
        <v>45748</v>
      </c>
      <c r="E3158" s="66">
        <f t="shared" si="54"/>
        <v>4</v>
      </c>
      <c r="F3158" s="66">
        <f t="shared" si="55"/>
        <v>2025</v>
      </c>
      <c r="G3158" s="67">
        <f t="shared" si="56"/>
        <v>45748</v>
      </c>
      <c r="H3158" s="26" t="s">
        <v>25</v>
      </c>
      <c r="I3158" s="66" t="s">
        <v>579</v>
      </c>
      <c r="J3158" s="69"/>
      <c r="K3158" s="69"/>
      <c r="L3158" s="69" t="s">
        <v>666</v>
      </c>
      <c r="M3158" s="69" t="s">
        <v>604</v>
      </c>
      <c r="N3158" s="71">
        <v>293.91000000000003</v>
      </c>
      <c r="O3158" s="74">
        <v>0</v>
      </c>
      <c r="P3158" s="175">
        <f t="shared" si="57"/>
        <v>66325.120000000024</v>
      </c>
    </row>
    <row r="3159" spans="1:16" ht="14.25" hidden="1" customHeight="1" outlineLevel="1">
      <c r="A3159" s="64" t="s">
        <v>132</v>
      </c>
      <c r="B3159" s="163" t="s">
        <v>1586</v>
      </c>
      <c r="C3159" s="174" t="s">
        <v>648</v>
      </c>
      <c r="D3159" s="68">
        <v>45748</v>
      </c>
      <c r="E3159" s="66">
        <f t="shared" si="54"/>
        <v>4</v>
      </c>
      <c r="F3159" s="66">
        <f t="shared" si="55"/>
        <v>2025</v>
      </c>
      <c r="G3159" s="67">
        <f t="shared" si="56"/>
        <v>45748</v>
      </c>
      <c r="H3159" s="26" t="s">
        <v>1311</v>
      </c>
      <c r="I3159" s="66" t="s">
        <v>580</v>
      </c>
      <c r="J3159" s="69"/>
      <c r="K3159" s="69"/>
      <c r="L3159" s="69" t="s">
        <v>666</v>
      </c>
      <c r="M3159" s="69" t="s">
        <v>28</v>
      </c>
      <c r="N3159" s="71">
        <v>0</v>
      </c>
      <c r="O3159" s="74">
        <v>66.12</v>
      </c>
      <c r="P3159" s="175">
        <f t="shared" si="57"/>
        <v>66259.000000000029</v>
      </c>
    </row>
    <row r="3160" spans="1:16" ht="14.25" hidden="1" customHeight="1" outlineLevel="1">
      <c r="A3160" s="64" t="s">
        <v>132</v>
      </c>
      <c r="B3160" s="163" t="s">
        <v>1586</v>
      </c>
      <c r="C3160" s="174" t="s">
        <v>648</v>
      </c>
      <c r="D3160" s="68">
        <v>45749</v>
      </c>
      <c r="E3160" s="66">
        <f t="shared" si="54"/>
        <v>4</v>
      </c>
      <c r="F3160" s="66">
        <f t="shared" si="55"/>
        <v>2025</v>
      </c>
      <c r="G3160" s="67">
        <f t="shared" si="56"/>
        <v>45748</v>
      </c>
      <c r="H3160" s="26" t="s">
        <v>161</v>
      </c>
      <c r="I3160" s="66" t="s">
        <v>1218</v>
      </c>
      <c r="J3160" s="69"/>
      <c r="K3160" s="69"/>
      <c r="L3160" s="69" t="s">
        <v>666</v>
      </c>
      <c r="M3160" s="69" t="s">
        <v>604</v>
      </c>
      <c r="N3160" s="71">
        <v>5959.9</v>
      </c>
      <c r="O3160" s="74">
        <v>0</v>
      </c>
      <c r="P3160" s="175">
        <f t="shared" si="57"/>
        <v>72218.900000000023</v>
      </c>
    </row>
    <row r="3161" spans="1:16" ht="14.25" hidden="1" customHeight="1" outlineLevel="1">
      <c r="A3161" s="64" t="s">
        <v>132</v>
      </c>
      <c r="B3161" s="163" t="s">
        <v>1586</v>
      </c>
      <c r="C3161" s="174" t="s">
        <v>648</v>
      </c>
      <c r="D3161" s="68">
        <v>45749</v>
      </c>
      <c r="E3161" s="66">
        <f t="shared" si="54"/>
        <v>4</v>
      </c>
      <c r="F3161" s="66">
        <f t="shared" si="55"/>
        <v>2025</v>
      </c>
      <c r="G3161" s="67">
        <f t="shared" si="56"/>
        <v>45748</v>
      </c>
      <c r="H3161" s="26" t="s">
        <v>161</v>
      </c>
      <c r="I3161" s="66" t="s">
        <v>1218</v>
      </c>
      <c r="J3161" s="69"/>
      <c r="K3161" s="69"/>
      <c r="L3161" s="69" t="s">
        <v>666</v>
      </c>
      <c r="M3161" s="69" t="s">
        <v>604</v>
      </c>
      <c r="N3161" s="71">
        <v>5959.9</v>
      </c>
      <c r="O3161" s="74">
        <v>0</v>
      </c>
      <c r="P3161" s="175">
        <f t="shared" si="57"/>
        <v>78178.800000000017</v>
      </c>
    </row>
    <row r="3162" spans="1:16" ht="14.25" hidden="1" customHeight="1" outlineLevel="1">
      <c r="A3162" s="64" t="s">
        <v>132</v>
      </c>
      <c r="B3162" s="163" t="s">
        <v>1586</v>
      </c>
      <c r="C3162" s="174" t="s">
        <v>648</v>
      </c>
      <c r="D3162" s="68">
        <v>45750</v>
      </c>
      <c r="E3162" s="66">
        <f t="shared" si="54"/>
        <v>4</v>
      </c>
      <c r="F3162" s="66">
        <f t="shared" si="55"/>
        <v>2025</v>
      </c>
      <c r="G3162" s="67">
        <f t="shared" si="56"/>
        <v>45748</v>
      </c>
      <c r="H3162" s="26" t="s">
        <v>25</v>
      </c>
      <c r="I3162" s="66" t="s">
        <v>579</v>
      </c>
      <c r="J3162" s="69"/>
      <c r="K3162" s="69"/>
      <c r="L3162" s="69" t="s">
        <v>666</v>
      </c>
      <c r="M3162" s="69" t="s">
        <v>604</v>
      </c>
      <c r="N3162" s="71">
        <v>40.119999999999997</v>
      </c>
      <c r="O3162" s="74">
        <v>0</v>
      </c>
      <c r="P3162" s="175">
        <f t="shared" si="57"/>
        <v>78218.920000000013</v>
      </c>
    </row>
    <row r="3163" spans="1:16" ht="14.25" hidden="1" customHeight="1" outlineLevel="1">
      <c r="A3163" s="64" t="s">
        <v>132</v>
      </c>
      <c r="B3163" s="163" t="s">
        <v>1586</v>
      </c>
      <c r="C3163" s="174" t="s">
        <v>648</v>
      </c>
      <c r="D3163" s="68">
        <v>45750</v>
      </c>
      <c r="E3163" s="66">
        <f t="shared" si="54"/>
        <v>4</v>
      </c>
      <c r="F3163" s="66">
        <f t="shared" si="55"/>
        <v>2025</v>
      </c>
      <c r="G3163" s="67">
        <f t="shared" si="56"/>
        <v>45748</v>
      </c>
      <c r="H3163" s="26" t="s">
        <v>1311</v>
      </c>
      <c r="I3163" s="66" t="s">
        <v>580</v>
      </c>
      <c r="J3163" s="69"/>
      <c r="K3163" s="69"/>
      <c r="L3163" s="69" t="s">
        <v>666</v>
      </c>
      <c r="M3163" s="69" t="s">
        <v>28</v>
      </c>
      <c r="N3163" s="71">
        <v>0</v>
      </c>
      <c r="O3163" s="74">
        <v>9.02</v>
      </c>
      <c r="P3163" s="175">
        <f t="shared" si="57"/>
        <v>78209.900000000009</v>
      </c>
    </row>
    <row r="3164" spans="1:16" ht="14.25" hidden="1" customHeight="1" outlineLevel="1">
      <c r="A3164" s="64" t="s">
        <v>132</v>
      </c>
      <c r="B3164" s="163" t="s">
        <v>1586</v>
      </c>
      <c r="C3164" s="174" t="s">
        <v>648</v>
      </c>
      <c r="D3164" s="68">
        <v>45769</v>
      </c>
      <c r="E3164" s="66">
        <f t="shared" si="54"/>
        <v>4</v>
      </c>
      <c r="F3164" s="66">
        <f t="shared" si="55"/>
        <v>2025</v>
      </c>
      <c r="G3164" s="67">
        <f t="shared" si="56"/>
        <v>45748</v>
      </c>
      <c r="H3164" s="26" t="s">
        <v>25</v>
      </c>
      <c r="I3164" s="66" t="s">
        <v>579</v>
      </c>
      <c r="J3164" s="69"/>
      <c r="K3164" s="69"/>
      <c r="L3164" s="69" t="s">
        <v>666</v>
      </c>
      <c r="M3164" s="69" t="s">
        <v>604</v>
      </c>
      <c r="N3164" s="71">
        <v>40.39</v>
      </c>
      <c r="O3164" s="74">
        <v>0</v>
      </c>
      <c r="P3164" s="175">
        <f t="shared" si="57"/>
        <v>78250.290000000008</v>
      </c>
    </row>
    <row r="3165" spans="1:16" ht="14.25" hidden="1" customHeight="1" outlineLevel="1">
      <c r="A3165" s="64" t="s">
        <v>132</v>
      </c>
      <c r="B3165" s="163" t="s">
        <v>1586</v>
      </c>
      <c r="C3165" s="174" t="s">
        <v>648</v>
      </c>
      <c r="D3165" s="68">
        <v>45769</v>
      </c>
      <c r="E3165" s="66">
        <f t="shared" si="54"/>
        <v>4</v>
      </c>
      <c r="F3165" s="66">
        <f t="shared" si="55"/>
        <v>2025</v>
      </c>
      <c r="G3165" s="67">
        <f t="shared" si="56"/>
        <v>45748</v>
      </c>
      <c r="H3165" s="26" t="s">
        <v>1311</v>
      </c>
      <c r="I3165" s="66" t="s">
        <v>580</v>
      </c>
      <c r="J3165" s="69"/>
      <c r="K3165" s="69"/>
      <c r="L3165" s="69" t="s">
        <v>666</v>
      </c>
      <c r="M3165" s="69" t="s">
        <v>28</v>
      </c>
      <c r="N3165" s="71">
        <v>0</v>
      </c>
      <c r="O3165" s="74">
        <v>9.08</v>
      </c>
      <c r="P3165" s="175">
        <f t="shared" si="57"/>
        <v>78241.210000000006</v>
      </c>
    </row>
    <row r="3166" spans="1:16" ht="14.25" hidden="1" customHeight="1" outlineLevel="1">
      <c r="A3166" s="64" t="s">
        <v>132</v>
      </c>
      <c r="B3166" s="163" t="s">
        <v>1586</v>
      </c>
      <c r="C3166" s="174" t="s">
        <v>648</v>
      </c>
      <c r="D3166" s="68">
        <v>45770</v>
      </c>
      <c r="E3166" s="66">
        <f t="shared" si="54"/>
        <v>4</v>
      </c>
      <c r="F3166" s="66">
        <f t="shared" si="55"/>
        <v>2025</v>
      </c>
      <c r="G3166" s="67">
        <f t="shared" si="56"/>
        <v>45748</v>
      </c>
      <c r="H3166" s="26" t="s">
        <v>25</v>
      </c>
      <c r="I3166" s="66" t="s">
        <v>579</v>
      </c>
      <c r="J3166" s="69"/>
      <c r="K3166" s="69"/>
      <c r="L3166" s="69" t="s">
        <v>666</v>
      </c>
      <c r="M3166" s="69" t="s">
        <v>604</v>
      </c>
      <c r="N3166" s="71">
        <v>39.21</v>
      </c>
      <c r="O3166" s="74">
        <v>0</v>
      </c>
      <c r="P3166" s="175">
        <f t="shared" si="57"/>
        <v>78280.420000000013</v>
      </c>
    </row>
    <row r="3167" spans="1:16" ht="14.25" hidden="1" customHeight="1" outlineLevel="1">
      <c r="A3167" s="64" t="s">
        <v>132</v>
      </c>
      <c r="B3167" s="163" t="s">
        <v>1586</v>
      </c>
      <c r="C3167" s="174" t="s">
        <v>648</v>
      </c>
      <c r="D3167" s="68">
        <v>45770</v>
      </c>
      <c r="E3167" s="66">
        <f t="shared" si="54"/>
        <v>4</v>
      </c>
      <c r="F3167" s="66">
        <f t="shared" si="55"/>
        <v>2025</v>
      </c>
      <c r="G3167" s="67">
        <f t="shared" si="56"/>
        <v>45748</v>
      </c>
      <c r="H3167" s="26" t="s">
        <v>1311</v>
      </c>
      <c r="I3167" s="66" t="s">
        <v>580</v>
      </c>
      <c r="J3167" s="69"/>
      <c r="K3167" s="69"/>
      <c r="L3167" s="69" t="s">
        <v>666</v>
      </c>
      <c r="M3167" s="69" t="s">
        <v>28</v>
      </c>
      <c r="N3167" s="71">
        <v>0</v>
      </c>
      <c r="O3167" s="74">
        <v>8.82</v>
      </c>
      <c r="P3167" s="175">
        <f t="shared" si="57"/>
        <v>78271.600000000006</v>
      </c>
    </row>
    <row r="3168" spans="1:16" ht="14.25" hidden="1" customHeight="1" outlineLevel="1">
      <c r="A3168" s="64" t="s">
        <v>132</v>
      </c>
      <c r="B3168" s="163" t="s">
        <v>1586</v>
      </c>
      <c r="C3168" s="174" t="s">
        <v>648</v>
      </c>
      <c r="D3168" s="68">
        <v>45779</v>
      </c>
      <c r="E3168" s="66">
        <f t="shared" si="54"/>
        <v>5</v>
      </c>
      <c r="F3168" s="66">
        <f t="shared" si="55"/>
        <v>2025</v>
      </c>
      <c r="G3168" s="67">
        <f t="shared" si="56"/>
        <v>45778</v>
      </c>
      <c r="H3168" s="26" t="s">
        <v>25</v>
      </c>
      <c r="I3168" s="66" t="s">
        <v>1316</v>
      </c>
      <c r="J3168" s="69"/>
      <c r="K3168" s="69"/>
      <c r="L3168" s="69" t="s">
        <v>666</v>
      </c>
      <c r="M3168" s="69" t="s">
        <v>604</v>
      </c>
      <c r="N3168" s="71">
        <v>324.36</v>
      </c>
      <c r="O3168" s="74">
        <v>0</v>
      </c>
      <c r="P3168" s="175">
        <f t="shared" si="57"/>
        <v>78595.960000000006</v>
      </c>
    </row>
    <row r="3169" spans="1:16" ht="14.25" hidden="1" customHeight="1" outlineLevel="1">
      <c r="A3169" s="64" t="s">
        <v>132</v>
      </c>
      <c r="B3169" s="163" t="s">
        <v>1586</v>
      </c>
      <c r="C3169" s="174" t="s">
        <v>648</v>
      </c>
      <c r="D3169" s="68">
        <v>45779</v>
      </c>
      <c r="E3169" s="66">
        <f t="shared" si="54"/>
        <v>5</v>
      </c>
      <c r="F3169" s="66">
        <f t="shared" si="55"/>
        <v>2025</v>
      </c>
      <c r="G3169" s="67">
        <f t="shared" si="56"/>
        <v>45778</v>
      </c>
      <c r="H3169" s="26" t="s">
        <v>25</v>
      </c>
      <c r="I3169" s="66" t="s">
        <v>1316</v>
      </c>
      <c r="J3169" s="69"/>
      <c r="K3169" s="69"/>
      <c r="L3169" s="69" t="s">
        <v>666</v>
      </c>
      <c r="M3169" s="69" t="s">
        <v>604</v>
      </c>
      <c r="N3169" s="71">
        <v>76.47</v>
      </c>
      <c r="O3169" s="74">
        <v>0</v>
      </c>
      <c r="P3169" s="175">
        <f t="shared" si="57"/>
        <v>78672.430000000008</v>
      </c>
    </row>
    <row r="3170" spans="1:16" ht="14.25" hidden="1" customHeight="1" outlineLevel="1">
      <c r="A3170" s="64" t="s">
        <v>132</v>
      </c>
      <c r="B3170" s="163" t="s">
        <v>1586</v>
      </c>
      <c r="C3170" s="174" t="s">
        <v>648</v>
      </c>
      <c r="D3170" s="68">
        <v>45779</v>
      </c>
      <c r="E3170" s="66">
        <f t="shared" si="54"/>
        <v>5</v>
      </c>
      <c r="F3170" s="66">
        <f t="shared" si="55"/>
        <v>2025</v>
      </c>
      <c r="G3170" s="67">
        <f t="shared" si="56"/>
        <v>45778</v>
      </c>
      <c r="H3170" s="26" t="s">
        <v>1311</v>
      </c>
      <c r="I3170" s="66" t="s">
        <v>1317</v>
      </c>
      <c r="J3170" s="69"/>
      <c r="K3170" s="69"/>
      <c r="L3170" s="69" t="s">
        <v>666</v>
      </c>
      <c r="M3170" s="69" t="s">
        <v>28</v>
      </c>
      <c r="N3170" s="71">
        <v>0</v>
      </c>
      <c r="O3170" s="74">
        <v>72.98</v>
      </c>
      <c r="P3170" s="175">
        <f t="shared" si="57"/>
        <v>78599.450000000012</v>
      </c>
    </row>
    <row r="3171" spans="1:16" ht="14.25" hidden="1" customHeight="1" outlineLevel="1">
      <c r="A3171" s="64" t="s">
        <v>132</v>
      </c>
      <c r="B3171" s="163" t="s">
        <v>1586</v>
      </c>
      <c r="C3171" s="174" t="s">
        <v>648</v>
      </c>
      <c r="D3171" s="68">
        <v>45779</v>
      </c>
      <c r="E3171" s="66">
        <f t="shared" si="54"/>
        <v>5</v>
      </c>
      <c r="F3171" s="66">
        <f t="shared" si="55"/>
        <v>2025</v>
      </c>
      <c r="G3171" s="67">
        <f t="shared" si="56"/>
        <v>45778</v>
      </c>
      <c r="H3171" s="26" t="s">
        <v>1311</v>
      </c>
      <c r="I3171" s="66" t="s">
        <v>1317</v>
      </c>
      <c r="J3171" s="69"/>
      <c r="K3171" s="69"/>
      <c r="L3171" s="69" t="s">
        <v>666</v>
      </c>
      <c r="M3171" s="69" t="s">
        <v>28</v>
      </c>
      <c r="N3171" s="71">
        <v>0</v>
      </c>
      <c r="O3171" s="74">
        <v>17.2</v>
      </c>
      <c r="P3171" s="175">
        <f t="shared" si="57"/>
        <v>78582.250000000015</v>
      </c>
    </row>
    <row r="3172" spans="1:16" ht="14.25" hidden="1" customHeight="1" outlineLevel="1">
      <c r="A3172" s="64" t="s">
        <v>132</v>
      </c>
      <c r="B3172" s="163" t="s">
        <v>1586</v>
      </c>
      <c r="C3172" s="174" t="s">
        <v>648</v>
      </c>
      <c r="D3172" s="68">
        <v>45782</v>
      </c>
      <c r="E3172" s="66">
        <f t="shared" si="54"/>
        <v>5</v>
      </c>
      <c r="F3172" s="66">
        <f t="shared" si="55"/>
        <v>2025</v>
      </c>
      <c r="G3172" s="67">
        <f t="shared" si="56"/>
        <v>45778</v>
      </c>
      <c r="H3172" s="26" t="s">
        <v>25</v>
      </c>
      <c r="I3172" s="66" t="s">
        <v>1316</v>
      </c>
      <c r="J3172" s="69"/>
      <c r="K3172" s="69"/>
      <c r="L3172" s="69" t="s">
        <v>666</v>
      </c>
      <c r="M3172" s="69" t="s">
        <v>604</v>
      </c>
      <c r="N3172" s="71">
        <v>38.82</v>
      </c>
      <c r="O3172" s="74">
        <v>0</v>
      </c>
      <c r="P3172" s="175">
        <f t="shared" si="57"/>
        <v>78621.070000000022</v>
      </c>
    </row>
    <row r="3173" spans="1:16" ht="14.25" hidden="1" customHeight="1" outlineLevel="1">
      <c r="A3173" s="64" t="s">
        <v>132</v>
      </c>
      <c r="B3173" s="163" t="s">
        <v>1586</v>
      </c>
      <c r="C3173" s="174" t="s">
        <v>648</v>
      </c>
      <c r="D3173" s="68">
        <v>45782</v>
      </c>
      <c r="E3173" s="66">
        <f t="shared" si="54"/>
        <v>5</v>
      </c>
      <c r="F3173" s="66">
        <f t="shared" si="55"/>
        <v>2025</v>
      </c>
      <c r="G3173" s="67">
        <f t="shared" si="56"/>
        <v>45778</v>
      </c>
      <c r="H3173" s="26" t="s">
        <v>1311</v>
      </c>
      <c r="I3173" s="66" t="s">
        <v>1317</v>
      </c>
      <c r="J3173" s="69"/>
      <c r="K3173" s="69"/>
      <c r="L3173" s="69" t="s">
        <v>666</v>
      </c>
      <c r="M3173" s="69" t="s">
        <v>28</v>
      </c>
      <c r="N3173" s="71">
        <v>0</v>
      </c>
      <c r="O3173" s="74">
        <v>8.73</v>
      </c>
      <c r="P3173" s="175">
        <f t="shared" si="57"/>
        <v>78612.340000000026</v>
      </c>
    </row>
    <row r="3174" spans="1:16" ht="14.25" hidden="1" customHeight="1" outlineLevel="1">
      <c r="A3174" s="64" t="s">
        <v>132</v>
      </c>
      <c r="B3174" s="163" t="s">
        <v>1586</v>
      </c>
      <c r="C3174" s="174" t="s">
        <v>648</v>
      </c>
      <c r="D3174" s="68">
        <v>45791</v>
      </c>
      <c r="E3174" s="66">
        <f t="shared" si="54"/>
        <v>5</v>
      </c>
      <c r="F3174" s="66">
        <f t="shared" si="55"/>
        <v>2025</v>
      </c>
      <c r="G3174" s="67">
        <f t="shared" si="56"/>
        <v>45778</v>
      </c>
      <c r="H3174" s="26" t="s">
        <v>161</v>
      </c>
      <c r="I3174" s="66" t="s">
        <v>1218</v>
      </c>
      <c r="J3174" s="69"/>
      <c r="K3174" s="69"/>
      <c r="L3174" s="69" t="s">
        <v>666</v>
      </c>
      <c r="M3174" s="69" t="s">
        <v>604</v>
      </c>
      <c r="N3174" s="71">
        <v>5959.9</v>
      </c>
      <c r="O3174" s="74">
        <v>0</v>
      </c>
      <c r="P3174" s="175">
        <f t="shared" si="57"/>
        <v>84572.24000000002</v>
      </c>
    </row>
    <row r="3175" spans="1:16" ht="14.25" hidden="1" customHeight="1" outlineLevel="1">
      <c r="A3175" s="64" t="s">
        <v>132</v>
      </c>
      <c r="B3175" s="163" t="s">
        <v>1586</v>
      </c>
      <c r="C3175" s="174" t="s">
        <v>648</v>
      </c>
      <c r="D3175" s="68">
        <v>45796</v>
      </c>
      <c r="E3175" s="66">
        <f t="shared" si="54"/>
        <v>5</v>
      </c>
      <c r="F3175" s="66">
        <f t="shared" si="55"/>
        <v>2025</v>
      </c>
      <c r="G3175" s="67">
        <f t="shared" si="56"/>
        <v>45778</v>
      </c>
      <c r="H3175" s="26" t="s">
        <v>25</v>
      </c>
      <c r="I3175" s="66" t="s">
        <v>1316</v>
      </c>
      <c r="J3175" s="69"/>
      <c r="K3175" s="69"/>
      <c r="L3175" s="69" t="s">
        <v>666</v>
      </c>
      <c r="M3175" s="69" t="s">
        <v>604</v>
      </c>
      <c r="N3175" s="71">
        <v>36.83</v>
      </c>
      <c r="O3175" s="74">
        <v>0</v>
      </c>
      <c r="P3175" s="175">
        <f t="shared" si="57"/>
        <v>84609.070000000022</v>
      </c>
    </row>
    <row r="3176" spans="1:16" ht="14.25" hidden="1" customHeight="1" outlineLevel="1">
      <c r="A3176" s="64" t="s">
        <v>132</v>
      </c>
      <c r="B3176" s="163" t="s">
        <v>1586</v>
      </c>
      <c r="C3176" s="174" t="s">
        <v>648</v>
      </c>
      <c r="D3176" s="68">
        <v>45796</v>
      </c>
      <c r="E3176" s="66">
        <f t="shared" si="54"/>
        <v>5</v>
      </c>
      <c r="F3176" s="66">
        <f t="shared" si="55"/>
        <v>2025</v>
      </c>
      <c r="G3176" s="67">
        <f t="shared" si="56"/>
        <v>45778</v>
      </c>
      <c r="H3176" s="26" t="s">
        <v>1311</v>
      </c>
      <c r="I3176" s="66" t="s">
        <v>1317</v>
      </c>
      <c r="J3176" s="69"/>
      <c r="K3176" s="69"/>
      <c r="L3176" s="69" t="s">
        <v>666</v>
      </c>
      <c r="M3176" s="69" t="s">
        <v>28</v>
      </c>
      <c r="N3176" s="71">
        <v>0</v>
      </c>
      <c r="O3176" s="74">
        <v>8.2799999999999994</v>
      </c>
      <c r="P3176" s="175">
        <f t="shared" si="57"/>
        <v>84600.790000000023</v>
      </c>
    </row>
    <row r="3177" spans="1:16" ht="14.25" hidden="1" customHeight="1" outlineLevel="1">
      <c r="A3177" s="64" t="s">
        <v>132</v>
      </c>
      <c r="B3177" s="163" t="s">
        <v>1586</v>
      </c>
      <c r="C3177" s="174" t="s">
        <v>648</v>
      </c>
      <c r="D3177" s="68">
        <v>45800</v>
      </c>
      <c r="E3177" s="66">
        <f t="shared" si="54"/>
        <v>5</v>
      </c>
      <c r="F3177" s="66">
        <f t="shared" si="55"/>
        <v>2025</v>
      </c>
      <c r="G3177" s="67">
        <f t="shared" si="56"/>
        <v>45778</v>
      </c>
      <c r="H3177" s="26" t="s">
        <v>25</v>
      </c>
      <c r="I3177" s="66" t="s">
        <v>1316</v>
      </c>
      <c r="J3177" s="69"/>
      <c r="K3177" s="69"/>
      <c r="L3177" s="69" t="s">
        <v>666</v>
      </c>
      <c r="M3177" s="69" t="s">
        <v>604</v>
      </c>
      <c r="N3177" s="71">
        <v>39.54</v>
      </c>
      <c r="O3177" s="74">
        <v>0</v>
      </c>
      <c r="P3177" s="175">
        <f t="shared" si="57"/>
        <v>84640.330000000016</v>
      </c>
    </row>
    <row r="3178" spans="1:16" ht="14.25" hidden="1" customHeight="1" outlineLevel="1">
      <c r="A3178" s="64" t="s">
        <v>132</v>
      </c>
      <c r="B3178" s="163" t="s">
        <v>1586</v>
      </c>
      <c r="C3178" s="174" t="s">
        <v>648</v>
      </c>
      <c r="D3178" s="68">
        <v>45800</v>
      </c>
      <c r="E3178" s="66">
        <f t="shared" si="54"/>
        <v>5</v>
      </c>
      <c r="F3178" s="66">
        <f t="shared" si="55"/>
        <v>2025</v>
      </c>
      <c r="G3178" s="67">
        <f t="shared" si="56"/>
        <v>45778</v>
      </c>
      <c r="H3178" s="26" t="s">
        <v>1311</v>
      </c>
      <c r="I3178" s="66" t="s">
        <v>1317</v>
      </c>
      <c r="J3178" s="69"/>
      <c r="K3178" s="69"/>
      <c r="L3178" s="69" t="s">
        <v>666</v>
      </c>
      <c r="M3178" s="69" t="s">
        <v>28</v>
      </c>
      <c r="N3178" s="71">
        <v>0</v>
      </c>
      <c r="O3178" s="74">
        <v>8.89</v>
      </c>
      <c r="P3178" s="175">
        <f t="shared" si="57"/>
        <v>84631.440000000017</v>
      </c>
    </row>
    <row r="3179" spans="1:16" ht="14.25" hidden="1" customHeight="1" outlineLevel="1">
      <c r="A3179" s="64" t="s">
        <v>132</v>
      </c>
      <c r="B3179" s="163" t="s">
        <v>1586</v>
      </c>
      <c r="C3179" s="174" t="s">
        <v>648</v>
      </c>
      <c r="D3179" s="68">
        <v>45810</v>
      </c>
      <c r="E3179" s="66">
        <f t="shared" si="54"/>
        <v>6</v>
      </c>
      <c r="F3179" s="66">
        <f t="shared" si="55"/>
        <v>2025</v>
      </c>
      <c r="G3179" s="67">
        <f t="shared" si="56"/>
        <v>45809</v>
      </c>
      <c r="H3179" s="26" t="s">
        <v>25</v>
      </c>
      <c r="I3179" s="66" t="s">
        <v>1316</v>
      </c>
      <c r="J3179" s="69"/>
      <c r="K3179" s="69"/>
      <c r="L3179" s="69" t="s">
        <v>666</v>
      </c>
      <c r="M3179" s="69" t="s">
        <v>604</v>
      </c>
      <c r="N3179" s="71">
        <v>327.16000000000003</v>
      </c>
      <c r="O3179" s="74">
        <v>0</v>
      </c>
      <c r="P3179" s="175">
        <f t="shared" si="57"/>
        <v>84958.60000000002</v>
      </c>
    </row>
    <row r="3180" spans="1:16" ht="14.25" hidden="1" customHeight="1" outlineLevel="1">
      <c r="A3180" s="64" t="s">
        <v>132</v>
      </c>
      <c r="B3180" s="163" t="s">
        <v>1586</v>
      </c>
      <c r="C3180" s="174" t="s">
        <v>648</v>
      </c>
      <c r="D3180" s="68">
        <v>45810</v>
      </c>
      <c r="E3180" s="66">
        <f t="shared" si="54"/>
        <v>6</v>
      </c>
      <c r="F3180" s="66">
        <f t="shared" si="55"/>
        <v>2025</v>
      </c>
      <c r="G3180" s="67">
        <f t="shared" si="56"/>
        <v>45809</v>
      </c>
      <c r="H3180" s="26" t="s">
        <v>25</v>
      </c>
      <c r="I3180" s="66" t="s">
        <v>1316</v>
      </c>
      <c r="J3180" s="69"/>
      <c r="K3180" s="69"/>
      <c r="L3180" s="69" t="s">
        <v>666</v>
      </c>
      <c r="M3180" s="69" t="s">
        <v>604</v>
      </c>
      <c r="N3180" s="71">
        <v>80.510000000000005</v>
      </c>
      <c r="O3180" s="74">
        <v>0</v>
      </c>
      <c r="P3180" s="175">
        <f t="shared" si="57"/>
        <v>85039.110000000015</v>
      </c>
    </row>
    <row r="3181" spans="1:16" ht="14.25" hidden="1" customHeight="1" outlineLevel="1">
      <c r="A3181" s="64" t="s">
        <v>132</v>
      </c>
      <c r="B3181" s="163" t="s">
        <v>1586</v>
      </c>
      <c r="C3181" s="174" t="s">
        <v>648</v>
      </c>
      <c r="D3181" s="68">
        <v>45810</v>
      </c>
      <c r="E3181" s="66">
        <f t="shared" si="54"/>
        <v>6</v>
      </c>
      <c r="F3181" s="66">
        <f t="shared" si="55"/>
        <v>2025</v>
      </c>
      <c r="G3181" s="67">
        <f t="shared" si="56"/>
        <v>45809</v>
      </c>
      <c r="H3181" s="26" t="s">
        <v>1311</v>
      </c>
      <c r="I3181" s="66" t="s">
        <v>1317</v>
      </c>
      <c r="J3181" s="69"/>
      <c r="K3181" s="69"/>
      <c r="L3181" s="69" t="s">
        <v>666</v>
      </c>
      <c r="M3181" s="69" t="s">
        <v>28</v>
      </c>
      <c r="N3181" s="71">
        <v>0</v>
      </c>
      <c r="O3181" s="74">
        <v>73.61</v>
      </c>
      <c r="P3181" s="175">
        <f t="shared" si="57"/>
        <v>84965.500000000015</v>
      </c>
    </row>
    <row r="3182" spans="1:16" ht="14.25" hidden="1" customHeight="1" outlineLevel="1">
      <c r="A3182" s="64" t="s">
        <v>132</v>
      </c>
      <c r="B3182" s="163" t="s">
        <v>1586</v>
      </c>
      <c r="C3182" s="174" t="s">
        <v>648</v>
      </c>
      <c r="D3182" s="68">
        <v>45810</v>
      </c>
      <c r="E3182" s="66">
        <f t="shared" si="54"/>
        <v>6</v>
      </c>
      <c r="F3182" s="66">
        <f t="shared" si="55"/>
        <v>2025</v>
      </c>
      <c r="G3182" s="67">
        <f t="shared" si="56"/>
        <v>45809</v>
      </c>
      <c r="H3182" s="26" t="s">
        <v>1311</v>
      </c>
      <c r="I3182" s="66" t="s">
        <v>1317</v>
      </c>
      <c r="J3182" s="69"/>
      <c r="K3182" s="69"/>
      <c r="L3182" s="69" t="s">
        <v>666</v>
      </c>
      <c r="M3182" s="69" t="s">
        <v>28</v>
      </c>
      <c r="N3182" s="71">
        <v>0</v>
      </c>
      <c r="O3182" s="74">
        <v>18.11</v>
      </c>
      <c r="P3182" s="175">
        <f t="shared" si="57"/>
        <v>84947.390000000014</v>
      </c>
    </row>
    <row r="3183" spans="1:16" ht="14.25" hidden="1" customHeight="1" outlineLevel="1">
      <c r="A3183" s="64" t="s">
        <v>132</v>
      </c>
      <c r="B3183" s="163" t="s">
        <v>1586</v>
      </c>
      <c r="C3183" s="174" t="s">
        <v>648</v>
      </c>
      <c r="D3183" s="68">
        <v>45811</v>
      </c>
      <c r="E3183" s="66">
        <f t="shared" si="54"/>
        <v>6</v>
      </c>
      <c r="F3183" s="66">
        <f t="shared" si="55"/>
        <v>2025</v>
      </c>
      <c r="G3183" s="67">
        <f t="shared" si="56"/>
        <v>45809</v>
      </c>
      <c r="H3183" s="26" t="s">
        <v>25</v>
      </c>
      <c r="I3183" s="66" t="s">
        <v>1316</v>
      </c>
      <c r="J3183" s="69"/>
      <c r="K3183" s="69"/>
      <c r="L3183" s="69" t="s">
        <v>666</v>
      </c>
      <c r="M3183" s="69" t="s">
        <v>604</v>
      </c>
      <c r="N3183" s="71">
        <v>40.659999999999997</v>
      </c>
      <c r="O3183" s="74">
        <v>0</v>
      </c>
      <c r="P3183" s="175">
        <f t="shared" si="57"/>
        <v>84988.050000000017</v>
      </c>
    </row>
    <row r="3184" spans="1:16" ht="14.25" hidden="1" customHeight="1" outlineLevel="1">
      <c r="A3184" s="64" t="s">
        <v>132</v>
      </c>
      <c r="B3184" s="163" t="s">
        <v>1586</v>
      </c>
      <c r="C3184" s="174" t="s">
        <v>648</v>
      </c>
      <c r="D3184" s="68">
        <v>45811</v>
      </c>
      <c r="E3184" s="66">
        <f t="shared" si="54"/>
        <v>6</v>
      </c>
      <c r="F3184" s="66">
        <f t="shared" si="55"/>
        <v>2025</v>
      </c>
      <c r="G3184" s="67">
        <f t="shared" si="56"/>
        <v>45809</v>
      </c>
      <c r="H3184" s="26" t="s">
        <v>1311</v>
      </c>
      <c r="I3184" s="66" t="s">
        <v>1317</v>
      </c>
      <c r="J3184" s="69"/>
      <c r="K3184" s="69"/>
      <c r="L3184" s="69" t="s">
        <v>666</v>
      </c>
      <c r="M3184" s="69" t="s">
        <v>28</v>
      </c>
      <c r="N3184" s="71">
        <v>0</v>
      </c>
      <c r="O3184" s="74">
        <v>9.14</v>
      </c>
      <c r="P3184" s="175">
        <f t="shared" si="57"/>
        <v>84978.910000000018</v>
      </c>
    </row>
    <row r="3185" spans="1:16" ht="14.25" hidden="1" customHeight="1" outlineLevel="1">
      <c r="A3185" s="64" t="s">
        <v>132</v>
      </c>
      <c r="B3185" s="163" t="s">
        <v>1586</v>
      </c>
      <c r="C3185" s="174" t="s">
        <v>648</v>
      </c>
      <c r="D3185" s="68">
        <v>45824</v>
      </c>
      <c r="E3185" s="66">
        <f t="shared" si="54"/>
        <v>6</v>
      </c>
      <c r="F3185" s="66">
        <f t="shared" si="55"/>
        <v>2025</v>
      </c>
      <c r="G3185" s="67">
        <f t="shared" si="56"/>
        <v>45809</v>
      </c>
      <c r="H3185" s="26" t="s">
        <v>25</v>
      </c>
      <c r="I3185" s="66" t="s">
        <v>1316</v>
      </c>
      <c r="J3185" s="69"/>
      <c r="K3185" s="69"/>
      <c r="L3185" s="69" t="s">
        <v>666</v>
      </c>
      <c r="M3185" s="69" t="s">
        <v>604</v>
      </c>
      <c r="N3185" s="71">
        <v>40.31</v>
      </c>
      <c r="O3185" s="74">
        <v>0</v>
      </c>
      <c r="P3185" s="175">
        <f t="shared" si="57"/>
        <v>85019.220000000016</v>
      </c>
    </row>
    <row r="3186" spans="1:16" ht="14.25" hidden="1" customHeight="1" outlineLevel="1">
      <c r="A3186" s="64" t="s">
        <v>132</v>
      </c>
      <c r="B3186" s="163" t="s">
        <v>1586</v>
      </c>
      <c r="C3186" s="174" t="s">
        <v>648</v>
      </c>
      <c r="D3186" s="68">
        <v>45824</v>
      </c>
      <c r="E3186" s="66">
        <f t="shared" si="54"/>
        <v>6</v>
      </c>
      <c r="F3186" s="66">
        <f t="shared" si="55"/>
        <v>2025</v>
      </c>
      <c r="G3186" s="67">
        <f t="shared" si="56"/>
        <v>45809</v>
      </c>
      <c r="H3186" s="26" t="s">
        <v>1311</v>
      </c>
      <c r="I3186" s="66" t="s">
        <v>1317</v>
      </c>
      <c r="J3186" s="69"/>
      <c r="K3186" s="69"/>
      <c r="L3186" s="69" t="s">
        <v>666</v>
      </c>
      <c r="M3186" s="69" t="s">
        <v>28</v>
      </c>
      <c r="N3186" s="71">
        <v>0</v>
      </c>
      <c r="O3186" s="74">
        <v>9.06</v>
      </c>
      <c r="P3186" s="175">
        <f t="shared" si="57"/>
        <v>85010.160000000018</v>
      </c>
    </row>
    <row r="3187" spans="1:16" ht="14.25" hidden="1" customHeight="1" outlineLevel="1">
      <c r="A3187" s="64" t="s">
        <v>132</v>
      </c>
      <c r="B3187" s="163" t="s">
        <v>1586</v>
      </c>
      <c r="C3187" s="174" t="s">
        <v>648</v>
      </c>
      <c r="D3187" s="68">
        <v>45826</v>
      </c>
      <c r="E3187" s="66">
        <f t="shared" si="54"/>
        <v>6</v>
      </c>
      <c r="F3187" s="66">
        <f t="shared" si="55"/>
        <v>2025</v>
      </c>
      <c r="G3187" s="67">
        <f t="shared" si="56"/>
        <v>45809</v>
      </c>
      <c r="H3187" s="26" t="s">
        <v>25</v>
      </c>
      <c r="I3187" s="66" t="s">
        <v>1316</v>
      </c>
      <c r="J3187" s="69"/>
      <c r="K3187" s="69"/>
      <c r="L3187" s="69" t="s">
        <v>666</v>
      </c>
      <c r="M3187" s="69" t="s">
        <v>604</v>
      </c>
      <c r="N3187" s="71">
        <v>40.78</v>
      </c>
      <c r="O3187" s="74">
        <v>0</v>
      </c>
      <c r="P3187" s="175">
        <f t="shared" si="57"/>
        <v>85050.940000000017</v>
      </c>
    </row>
    <row r="3188" spans="1:16" ht="14.25" hidden="1" customHeight="1" outlineLevel="1">
      <c r="A3188" s="64" t="s">
        <v>132</v>
      </c>
      <c r="B3188" s="163" t="s">
        <v>1586</v>
      </c>
      <c r="C3188" s="174" t="s">
        <v>648</v>
      </c>
      <c r="D3188" s="68">
        <v>45826</v>
      </c>
      <c r="E3188" s="66">
        <f t="shared" si="54"/>
        <v>6</v>
      </c>
      <c r="F3188" s="66">
        <f t="shared" si="55"/>
        <v>2025</v>
      </c>
      <c r="G3188" s="67">
        <f t="shared" si="56"/>
        <v>45809</v>
      </c>
      <c r="H3188" s="26" t="s">
        <v>1311</v>
      </c>
      <c r="I3188" s="66" t="s">
        <v>1317</v>
      </c>
      <c r="J3188" s="69"/>
      <c r="K3188" s="69"/>
      <c r="L3188" s="69" t="s">
        <v>666</v>
      </c>
      <c r="M3188" s="69" t="s">
        <v>28</v>
      </c>
      <c r="N3188" s="71">
        <v>0</v>
      </c>
      <c r="O3188" s="74">
        <v>9.17</v>
      </c>
      <c r="P3188" s="175">
        <f t="shared" si="57"/>
        <v>85041.770000000019</v>
      </c>
    </row>
    <row r="3189" spans="1:16" ht="14.25" hidden="1" customHeight="1" outlineLevel="1">
      <c r="A3189" s="64" t="s">
        <v>132</v>
      </c>
      <c r="B3189" s="163" t="s">
        <v>1586</v>
      </c>
      <c r="C3189" s="174" t="s">
        <v>648</v>
      </c>
      <c r="D3189" s="68">
        <v>45831</v>
      </c>
      <c r="E3189" s="66">
        <f t="shared" si="54"/>
        <v>6</v>
      </c>
      <c r="F3189" s="66">
        <f t="shared" si="55"/>
        <v>2025</v>
      </c>
      <c r="G3189" s="67">
        <f t="shared" si="56"/>
        <v>45809</v>
      </c>
      <c r="H3189" s="26" t="s">
        <v>25</v>
      </c>
      <c r="I3189" s="66" t="s">
        <v>1316</v>
      </c>
      <c r="J3189" s="69"/>
      <c r="K3189" s="69"/>
      <c r="L3189" s="69" t="s">
        <v>666</v>
      </c>
      <c r="M3189" s="69" t="s">
        <v>604</v>
      </c>
      <c r="N3189" s="71">
        <v>39.659999999999997</v>
      </c>
      <c r="O3189" s="74">
        <v>0</v>
      </c>
      <c r="P3189" s="175">
        <f t="shared" si="57"/>
        <v>85081.430000000022</v>
      </c>
    </row>
    <row r="3190" spans="1:16" ht="14.25" hidden="1" customHeight="1" outlineLevel="1">
      <c r="A3190" s="64" t="s">
        <v>132</v>
      </c>
      <c r="B3190" s="163" t="s">
        <v>1586</v>
      </c>
      <c r="C3190" s="174" t="s">
        <v>648</v>
      </c>
      <c r="D3190" s="68">
        <v>45831</v>
      </c>
      <c r="E3190" s="66">
        <f t="shared" si="54"/>
        <v>6</v>
      </c>
      <c r="F3190" s="66">
        <f t="shared" si="55"/>
        <v>2025</v>
      </c>
      <c r="G3190" s="67">
        <f t="shared" si="56"/>
        <v>45809</v>
      </c>
      <c r="H3190" s="26" t="s">
        <v>1311</v>
      </c>
      <c r="I3190" s="66" t="s">
        <v>1317</v>
      </c>
      <c r="J3190" s="69"/>
      <c r="K3190" s="69"/>
      <c r="L3190" s="69" t="s">
        <v>666</v>
      </c>
      <c r="M3190" s="69" t="s">
        <v>28</v>
      </c>
      <c r="N3190" s="71">
        <v>0</v>
      </c>
      <c r="O3190" s="74">
        <v>8.92</v>
      </c>
      <c r="P3190" s="175">
        <f t="shared" si="57"/>
        <v>85072.510000000024</v>
      </c>
    </row>
    <row r="3191" spans="1:16" ht="14.25" hidden="1" customHeight="1" outlineLevel="1">
      <c r="A3191" s="64" t="s">
        <v>132</v>
      </c>
      <c r="B3191" s="163" t="s">
        <v>1586</v>
      </c>
      <c r="C3191" s="174" t="s">
        <v>648</v>
      </c>
      <c r="D3191" s="68">
        <v>45834</v>
      </c>
      <c r="E3191" s="66">
        <f t="shared" si="54"/>
        <v>6</v>
      </c>
      <c r="F3191" s="66">
        <f t="shared" si="55"/>
        <v>2025</v>
      </c>
      <c r="G3191" s="67">
        <f t="shared" si="56"/>
        <v>45809</v>
      </c>
      <c r="H3191" s="26" t="s">
        <v>161</v>
      </c>
      <c r="I3191" s="66" t="s">
        <v>1218</v>
      </c>
      <c r="J3191" s="69"/>
      <c r="K3191" s="69"/>
      <c r="L3191" s="69" t="s">
        <v>666</v>
      </c>
      <c r="M3191" s="69" t="s">
        <v>604</v>
      </c>
      <c r="N3191" s="71">
        <v>5959.9</v>
      </c>
      <c r="O3191" s="74">
        <v>0</v>
      </c>
      <c r="P3191" s="175">
        <f t="shared" si="57"/>
        <v>91032.410000000018</v>
      </c>
    </row>
    <row r="3192" spans="1:16" ht="14.25" hidden="1" customHeight="1" outlineLevel="1">
      <c r="A3192" s="64" t="s">
        <v>132</v>
      </c>
      <c r="B3192" s="163" t="s">
        <v>1586</v>
      </c>
      <c r="C3192" s="174" t="s">
        <v>648</v>
      </c>
      <c r="D3192" s="68">
        <v>45839</v>
      </c>
      <c r="E3192" s="66">
        <f t="shared" si="54"/>
        <v>7</v>
      </c>
      <c r="F3192" s="66">
        <f t="shared" si="55"/>
        <v>2025</v>
      </c>
      <c r="G3192" s="67">
        <f t="shared" si="56"/>
        <v>45839</v>
      </c>
      <c r="H3192" s="26" t="s">
        <v>25</v>
      </c>
      <c r="I3192" s="66" t="s">
        <v>1316</v>
      </c>
      <c r="J3192" s="69"/>
      <c r="K3192" s="69"/>
      <c r="L3192" s="69" t="s">
        <v>666</v>
      </c>
      <c r="M3192" s="69" t="s">
        <v>604</v>
      </c>
      <c r="N3192" s="71">
        <v>328.23</v>
      </c>
      <c r="O3192" s="74">
        <v>0</v>
      </c>
      <c r="P3192" s="175">
        <f t="shared" si="57"/>
        <v>91360.640000000014</v>
      </c>
    </row>
    <row r="3193" spans="1:16" ht="14.25" hidden="1" customHeight="1" outlineLevel="1">
      <c r="A3193" s="64" t="s">
        <v>132</v>
      </c>
      <c r="B3193" s="163" t="s">
        <v>1586</v>
      </c>
      <c r="C3193" s="174" t="s">
        <v>648</v>
      </c>
      <c r="D3193" s="68">
        <v>45839</v>
      </c>
      <c r="E3193" s="66">
        <f t="shared" si="54"/>
        <v>7</v>
      </c>
      <c r="F3193" s="66">
        <f t="shared" si="55"/>
        <v>2025</v>
      </c>
      <c r="G3193" s="67">
        <f t="shared" si="56"/>
        <v>45839</v>
      </c>
      <c r="H3193" s="26" t="s">
        <v>1311</v>
      </c>
      <c r="I3193" s="66" t="s">
        <v>1317</v>
      </c>
      <c r="J3193" s="69"/>
      <c r="K3193" s="69"/>
      <c r="L3193" s="69" t="s">
        <v>666</v>
      </c>
      <c r="M3193" s="69" t="s">
        <v>28</v>
      </c>
      <c r="N3193" s="71">
        <v>0</v>
      </c>
      <c r="O3193" s="74">
        <v>73.849999999999994</v>
      </c>
      <c r="P3193" s="175">
        <f t="shared" si="57"/>
        <v>91286.790000000008</v>
      </c>
    </row>
    <row r="3194" spans="1:16" ht="14.25" hidden="1" customHeight="1" outlineLevel="1">
      <c r="A3194" s="64" t="s">
        <v>132</v>
      </c>
      <c r="B3194" s="163" t="s">
        <v>1586</v>
      </c>
      <c r="C3194" s="174" t="s">
        <v>648</v>
      </c>
      <c r="D3194" s="68">
        <v>45840</v>
      </c>
      <c r="E3194" s="66">
        <f t="shared" si="54"/>
        <v>7</v>
      </c>
      <c r="F3194" s="66">
        <f t="shared" si="55"/>
        <v>2025</v>
      </c>
      <c r="G3194" s="67">
        <f t="shared" si="56"/>
        <v>45839</v>
      </c>
      <c r="H3194" s="26" t="s">
        <v>25</v>
      </c>
      <c r="I3194" s="66" t="s">
        <v>1316</v>
      </c>
      <c r="J3194" s="69"/>
      <c r="K3194" s="69"/>
      <c r="L3194" s="69" t="s">
        <v>666</v>
      </c>
      <c r="M3194" s="69" t="s">
        <v>604</v>
      </c>
      <c r="N3194" s="71">
        <v>81</v>
      </c>
      <c r="O3194" s="74">
        <v>0</v>
      </c>
      <c r="P3194" s="175">
        <f t="shared" si="57"/>
        <v>91367.790000000008</v>
      </c>
    </row>
    <row r="3195" spans="1:16" ht="14.25" hidden="1" customHeight="1" outlineLevel="1">
      <c r="A3195" s="64" t="s">
        <v>132</v>
      </c>
      <c r="B3195" s="163" t="s">
        <v>1586</v>
      </c>
      <c r="C3195" s="174" t="s">
        <v>648</v>
      </c>
      <c r="D3195" s="68">
        <v>45840</v>
      </c>
      <c r="E3195" s="66">
        <f t="shared" si="54"/>
        <v>7</v>
      </c>
      <c r="F3195" s="66">
        <f t="shared" si="55"/>
        <v>2025</v>
      </c>
      <c r="G3195" s="67">
        <f t="shared" si="56"/>
        <v>45839</v>
      </c>
      <c r="H3195" s="26" t="s">
        <v>1311</v>
      </c>
      <c r="I3195" s="66" t="s">
        <v>1317</v>
      </c>
      <c r="J3195" s="69"/>
      <c r="K3195" s="69"/>
      <c r="L3195" s="69" t="s">
        <v>666</v>
      </c>
      <c r="M3195" s="69" t="s">
        <v>28</v>
      </c>
      <c r="N3195" s="71">
        <v>0</v>
      </c>
      <c r="O3195" s="74">
        <v>18.22</v>
      </c>
      <c r="P3195" s="175">
        <f t="shared" si="57"/>
        <v>91349.57</v>
      </c>
    </row>
    <row r="3196" spans="1:16" ht="14.25" hidden="1" customHeight="1" outlineLevel="1">
      <c r="A3196" s="64" t="s">
        <v>132</v>
      </c>
      <c r="B3196" s="163" t="s">
        <v>1586</v>
      </c>
      <c r="C3196" s="174" t="s">
        <v>648</v>
      </c>
      <c r="D3196" s="68">
        <v>45841</v>
      </c>
      <c r="E3196" s="66">
        <f t="shared" si="54"/>
        <v>7</v>
      </c>
      <c r="F3196" s="66">
        <f t="shared" si="55"/>
        <v>2025</v>
      </c>
      <c r="G3196" s="67">
        <f t="shared" si="56"/>
        <v>45839</v>
      </c>
      <c r="H3196" s="26" t="s">
        <v>25</v>
      </c>
      <c r="I3196" s="66" t="s">
        <v>1316</v>
      </c>
      <c r="J3196" s="69"/>
      <c r="K3196" s="69"/>
      <c r="L3196" s="69" t="s">
        <v>666</v>
      </c>
      <c r="M3196" s="69" t="s">
        <v>604</v>
      </c>
      <c r="N3196" s="71">
        <v>40.909999999999997</v>
      </c>
      <c r="O3196" s="74">
        <v>0</v>
      </c>
      <c r="P3196" s="175">
        <f t="shared" si="57"/>
        <v>91390.48000000001</v>
      </c>
    </row>
    <row r="3197" spans="1:16" ht="14.25" hidden="1" customHeight="1" outlineLevel="1">
      <c r="A3197" s="64" t="s">
        <v>132</v>
      </c>
      <c r="B3197" s="163" t="s">
        <v>1586</v>
      </c>
      <c r="C3197" s="174" t="s">
        <v>648</v>
      </c>
      <c r="D3197" s="68">
        <v>45841</v>
      </c>
      <c r="E3197" s="66">
        <f t="shared" si="54"/>
        <v>7</v>
      </c>
      <c r="F3197" s="66">
        <f t="shared" si="55"/>
        <v>2025</v>
      </c>
      <c r="G3197" s="67">
        <f t="shared" si="56"/>
        <v>45839</v>
      </c>
      <c r="H3197" s="26" t="s">
        <v>1311</v>
      </c>
      <c r="I3197" s="66" t="s">
        <v>1317</v>
      </c>
      <c r="J3197" s="69"/>
      <c r="K3197" s="69"/>
      <c r="L3197" s="69" t="s">
        <v>666</v>
      </c>
      <c r="M3197" s="69" t="s">
        <v>28</v>
      </c>
      <c r="N3197" s="71">
        <v>0</v>
      </c>
      <c r="O3197" s="74">
        <v>9.1999999999999993</v>
      </c>
      <c r="P3197" s="175">
        <f t="shared" si="57"/>
        <v>91381.280000000013</v>
      </c>
    </row>
    <row r="3198" spans="1:16" ht="14.25" hidden="1" customHeight="1" outlineLevel="1">
      <c r="A3198" s="64" t="s">
        <v>132</v>
      </c>
      <c r="B3198" s="163" t="s">
        <v>1586</v>
      </c>
      <c r="C3198" s="174" t="s">
        <v>648</v>
      </c>
      <c r="D3198" s="68">
        <v>45848</v>
      </c>
      <c r="E3198" s="66">
        <f t="shared" si="54"/>
        <v>7</v>
      </c>
      <c r="F3198" s="66">
        <f t="shared" si="55"/>
        <v>2025</v>
      </c>
      <c r="G3198" s="67">
        <f t="shared" si="56"/>
        <v>45839</v>
      </c>
      <c r="H3198" s="26" t="s">
        <v>161</v>
      </c>
      <c r="I3198" s="66" t="s">
        <v>1218</v>
      </c>
      <c r="J3198" s="69"/>
      <c r="K3198" s="69"/>
      <c r="L3198" s="69" t="s">
        <v>666</v>
      </c>
      <c r="M3198" s="69" t="s">
        <v>604</v>
      </c>
      <c r="N3198" s="71">
        <v>5959.9</v>
      </c>
      <c r="O3198" s="74">
        <v>0</v>
      </c>
      <c r="P3198" s="175">
        <f t="shared" si="57"/>
        <v>97341.180000000008</v>
      </c>
    </row>
    <row r="3199" spans="1:16" ht="14.25" hidden="1" customHeight="1" outlineLevel="1">
      <c r="A3199" s="64" t="s">
        <v>132</v>
      </c>
      <c r="B3199" s="163" t="s">
        <v>1586</v>
      </c>
      <c r="C3199" s="174" t="s">
        <v>648</v>
      </c>
      <c r="D3199" s="68">
        <v>45852</v>
      </c>
      <c r="E3199" s="66">
        <f t="shared" si="54"/>
        <v>7</v>
      </c>
      <c r="F3199" s="66">
        <f t="shared" si="55"/>
        <v>2025</v>
      </c>
      <c r="G3199" s="67">
        <f t="shared" si="56"/>
        <v>45839</v>
      </c>
      <c r="H3199" s="26" t="s">
        <v>25</v>
      </c>
      <c r="I3199" s="66" t="s">
        <v>1316</v>
      </c>
      <c r="J3199" s="69"/>
      <c r="K3199" s="69"/>
      <c r="L3199" s="69" t="s">
        <v>666</v>
      </c>
      <c r="M3199" s="69" t="s">
        <v>604</v>
      </c>
      <c r="N3199" s="71">
        <v>39.53</v>
      </c>
      <c r="O3199" s="74">
        <v>0</v>
      </c>
      <c r="P3199" s="175">
        <f t="shared" si="57"/>
        <v>97380.71</v>
      </c>
    </row>
    <row r="3200" spans="1:16" ht="14.25" hidden="1" customHeight="1" outlineLevel="1">
      <c r="A3200" s="64" t="s">
        <v>132</v>
      </c>
      <c r="B3200" s="163" t="s">
        <v>1586</v>
      </c>
      <c r="C3200" s="174" t="s">
        <v>648</v>
      </c>
      <c r="D3200" s="68">
        <v>45852</v>
      </c>
      <c r="E3200" s="66">
        <f t="shared" si="54"/>
        <v>7</v>
      </c>
      <c r="F3200" s="66">
        <f t="shared" si="55"/>
        <v>2025</v>
      </c>
      <c r="G3200" s="67">
        <f t="shared" si="56"/>
        <v>45839</v>
      </c>
      <c r="H3200" s="26" t="s">
        <v>1311</v>
      </c>
      <c r="I3200" s="66" t="s">
        <v>1317</v>
      </c>
      <c r="J3200" s="69"/>
      <c r="K3200" s="69"/>
      <c r="L3200" s="69" t="s">
        <v>666</v>
      </c>
      <c r="M3200" s="69" t="s">
        <v>28</v>
      </c>
      <c r="N3200" s="71">
        <v>0</v>
      </c>
      <c r="O3200" s="74">
        <v>8.89</v>
      </c>
      <c r="P3200" s="175">
        <f t="shared" si="57"/>
        <v>97371.82</v>
      </c>
    </row>
    <row r="3201" spans="1:16" ht="14.25" hidden="1" customHeight="1" outlineLevel="1">
      <c r="A3201" s="64" t="s">
        <v>132</v>
      </c>
      <c r="B3201" s="163" t="s">
        <v>1586</v>
      </c>
      <c r="C3201" s="174" t="s">
        <v>648</v>
      </c>
      <c r="D3201" s="68">
        <v>45856</v>
      </c>
      <c r="E3201" s="66">
        <f t="shared" si="54"/>
        <v>7</v>
      </c>
      <c r="F3201" s="66">
        <f t="shared" si="55"/>
        <v>2025</v>
      </c>
      <c r="G3201" s="67">
        <f t="shared" si="56"/>
        <v>45839</v>
      </c>
      <c r="H3201" s="26" t="s">
        <v>25</v>
      </c>
      <c r="I3201" s="66" t="s">
        <v>1316</v>
      </c>
      <c r="J3201" s="69"/>
      <c r="K3201" s="69"/>
      <c r="L3201" s="69" t="s">
        <v>666</v>
      </c>
      <c r="M3201" s="69" t="s">
        <v>604</v>
      </c>
      <c r="N3201" s="71">
        <v>40.89</v>
      </c>
      <c r="O3201" s="74">
        <v>0</v>
      </c>
      <c r="P3201" s="175">
        <f t="shared" si="57"/>
        <v>97412.71</v>
      </c>
    </row>
    <row r="3202" spans="1:16" ht="14.25" hidden="1" customHeight="1" outlineLevel="1">
      <c r="A3202" s="64" t="s">
        <v>132</v>
      </c>
      <c r="B3202" s="163" t="s">
        <v>1586</v>
      </c>
      <c r="C3202" s="174" t="s">
        <v>648</v>
      </c>
      <c r="D3202" s="68">
        <v>45856</v>
      </c>
      <c r="E3202" s="66">
        <f t="shared" si="54"/>
        <v>7</v>
      </c>
      <c r="F3202" s="66">
        <f t="shared" si="55"/>
        <v>2025</v>
      </c>
      <c r="G3202" s="67">
        <f t="shared" si="56"/>
        <v>45839</v>
      </c>
      <c r="H3202" s="26" t="s">
        <v>1311</v>
      </c>
      <c r="I3202" s="66" t="s">
        <v>1317</v>
      </c>
      <c r="J3202" s="69"/>
      <c r="K3202" s="69"/>
      <c r="L3202" s="69" t="s">
        <v>666</v>
      </c>
      <c r="M3202" s="69" t="s">
        <v>28</v>
      </c>
      <c r="N3202" s="71">
        <v>0</v>
      </c>
      <c r="O3202" s="74">
        <v>9.1999999999999993</v>
      </c>
      <c r="P3202" s="175">
        <f t="shared" si="57"/>
        <v>97403.510000000009</v>
      </c>
    </row>
    <row r="3203" spans="1:16" ht="14.25" hidden="1" customHeight="1" outlineLevel="1">
      <c r="A3203" s="64" t="s">
        <v>132</v>
      </c>
      <c r="B3203" s="163" t="s">
        <v>1586</v>
      </c>
      <c r="C3203" s="174" t="s">
        <v>648</v>
      </c>
      <c r="D3203" s="68">
        <v>45861</v>
      </c>
      <c r="E3203" s="66">
        <f t="shared" si="54"/>
        <v>7</v>
      </c>
      <c r="F3203" s="66">
        <f t="shared" si="55"/>
        <v>2025</v>
      </c>
      <c r="G3203" s="67">
        <f t="shared" si="56"/>
        <v>45839</v>
      </c>
      <c r="H3203" s="26" t="s">
        <v>25</v>
      </c>
      <c r="I3203" s="66" t="s">
        <v>1316</v>
      </c>
      <c r="J3203" s="69"/>
      <c r="K3203" s="69"/>
      <c r="L3203" s="69" t="s">
        <v>666</v>
      </c>
      <c r="M3203" s="69" t="s">
        <v>604</v>
      </c>
      <c r="N3203" s="71">
        <v>40.119999999999997</v>
      </c>
      <c r="O3203" s="74">
        <v>0</v>
      </c>
      <c r="P3203" s="175">
        <f t="shared" si="57"/>
        <v>97443.63</v>
      </c>
    </row>
    <row r="3204" spans="1:16" ht="14.25" hidden="1" customHeight="1" outlineLevel="1">
      <c r="A3204" s="64" t="s">
        <v>132</v>
      </c>
      <c r="B3204" s="163" t="s">
        <v>1586</v>
      </c>
      <c r="C3204" s="174" t="s">
        <v>648</v>
      </c>
      <c r="D3204" s="68">
        <v>45861</v>
      </c>
      <c r="E3204" s="66">
        <f t="shared" si="54"/>
        <v>7</v>
      </c>
      <c r="F3204" s="66">
        <f t="shared" si="55"/>
        <v>2025</v>
      </c>
      <c r="G3204" s="67">
        <f t="shared" si="56"/>
        <v>45839</v>
      </c>
      <c r="H3204" s="26" t="s">
        <v>1311</v>
      </c>
      <c r="I3204" s="66" t="s">
        <v>1317</v>
      </c>
      <c r="J3204" s="69"/>
      <c r="K3204" s="69"/>
      <c r="L3204" s="69" t="s">
        <v>666</v>
      </c>
      <c r="M3204" s="69" t="s">
        <v>28</v>
      </c>
      <c r="N3204" s="71">
        <v>0</v>
      </c>
      <c r="O3204" s="74">
        <v>9.02</v>
      </c>
      <c r="P3204" s="175">
        <f t="shared" si="57"/>
        <v>97434.61</v>
      </c>
    </row>
    <row r="3205" spans="1:16" ht="14.25" hidden="1" customHeight="1" outlineLevel="1">
      <c r="A3205" s="64" t="s">
        <v>132</v>
      </c>
      <c r="B3205" s="163" t="s">
        <v>1586</v>
      </c>
      <c r="C3205" s="174" t="s">
        <v>648</v>
      </c>
      <c r="D3205" s="68">
        <v>45866</v>
      </c>
      <c r="E3205" s="66">
        <f t="shared" si="54"/>
        <v>7</v>
      </c>
      <c r="F3205" s="66">
        <f t="shared" si="55"/>
        <v>2025</v>
      </c>
      <c r="G3205" s="67">
        <f t="shared" si="56"/>
        <v>45839</v>
      </c>
      <c r="H3205" s="26" t="s">
        <v>25</v>
      </c>
      <c r="I3205" s="66" t="s">
        <v>1316</v>
      </c>
      <c r="J3205" s="69"/>
      <c r="K3205" s="69"/>
      <c r="L3205" s="69" t="s">
        <v>666</v>
      </c>
      <c r="M3205" s="69" t="s">
        <v>604</v>
      </c>
      <c r="N3205" s="71">
        <v>40.21</v>
      </c>
      <c r="O3205" s="74">
        <v>0</v>
      </c>
      <c r="P3205" s="175">
        <f t="shared" si="57"/>
        <v>97474.82</v>
      </c>
    </row>
    <row r="3206" spans="1:16" ht="14.25" hidden="1" customHeight="1" outlineLevel="1">
      <c r="A3206" s="64" t="s">
        <v>132</v>
      </c>
      <c r="B3206" s="163" t="s">
        <v>1586</v>
      </c>
      <c r="C3206" s="174" t="s">
        <v>648</v>
      </c>
      <c r="D3206" s="68">
        <v>45866</v>
      </c>
      <c r="E3206" s="66">
        <f t="shared" si="54"/>
        <v>7</v>
      </c>
      <c r="F3206" s="66">
        <f t="shared" si="55"/>
        <v>2025</v>
      </c>
      <c r="G3206" s="67">
        <f t="shared" si="56"/>
        <v>45839</v>
      </c>
      <c r="H3206" s="26" t="s">
        <v>1311</v>
      </c>
      <c r="I3206" s="66" t="s">
        <v>1317</v>
      </c>
      <c r="J3206" s="69"/>
      <c r="K3206" s="69"/>
      <c r="L3206" s="69" t="s">
        <v>666</v>
      </c>
      <c r="M3206" s="69" t="s">
        <v>28</v>
      </c>
      <c r="N3206" s="71">
        <v>0</v>
      </c>
      <c r="O3206" s="74">
        <v>9.0399999999999991</v>
      </c>
      <c r="P3206" s="175">
        <f t="shared" si="57"/>
        <v>97465.780000000013</v>
      </c>
    </row>
    <row r="3207" spans="1:16" ht="14.25" hidden="1" customHeight="1" outlineLevel="1">
      <c r="A3207" s="64" t="s">
        <v>132</v>
      </c>
      <c r="B3207" s="163" t="s">
        <v>1586</v>
      </c>
      <c r="C3207" s="174" t="s">
        <v>648</v>
      </c>
      <c r="D3207" s="68">
        <v>45870</v>
      </c>
      <c r="E3207" s="66">
        <f t="shared" si="54"/>
        <v>8</v>
      </c>
      <c r="F3207" s="66">
        <f t="shared" si="55"/>
        <v>2025</v>
      </c>
      <c r="G3207" s="67">
        <f t="shared" si="56"/>
        <v>45870</v>
      </c>
      <c r="H3207" s="26" t="s">
        <v>25</v>
      </c>
      <c r="I3207" s="66" t="s">
        <v>1316</v>
      </c>
      <c r="J3207" s="69"/>
      <c r="K3207" s="69"/>
      <c r="L3207" s="69" t="s">
        <v>666</v>
      </c>
      <c r="M3207" s="69" t="s">
        <v>604</v>
      </c>
      <c r="N3207" s="71">
        <v>332.85</v>
      </c>
      <c r="O3207" s="74">
        <v>0</v>
      </c>
      <c r="P3207" s="175">
        <f t="shared" si="57"/>
        <v>97798.630000000019</v>
      </c>
    </row>
    <row r="3208" spans="1:16" ht="14.25" hidden="1" customHeight="1" outlineLevel="1">
      <c r="A3208" s="64" t="s">
        <v>132</v>
      </c>
      <c r="B3208" s="163" t="s">
        <v>1586</v>
      </c>
      <c r="C3208" s="174" t="s">
        <v>648</v>
      </c>
      <c r="D3208" s="68">
        <v>45870</v>
      </c>
      <c r="E3208" s="66">
        <f t="shared" si="54"/>
        <v>8</v>
      </c>
      <c r="F3208" s="66">
        <f t="shared" si="55"/>
        <v>2025</v>
      </c>
      <c r="G3208" s="67">
        <f t="shared" si="56"/>
        <v>45870</v>
      </c>
      <c r="H3208" s="26" t="s">
        <v>1311</v>
      </c>
      <c r="I3208" s="66" t="s">
        <v>1317</v>
      </c>
      <c r="J3208" s="69"/>
      <c r="K3208" s="69"/>
      <c r="L3208" s="69" t="s">
        <v>666</v>
      </c>
      <c r="M3208" s="69" t="s">
        <v>28</v>
      </c>
      <c r="N3208" s="71">
        <v>0</v>
      </c>
      <c r="O3208" s="74">
        <v>74.89</v>
      </c>
      <c r="P3208" s="175">
        <f t="shared" si="57"/>
        <v>97723.74000000002</v>
      </c>
    </row>
    <row r="3209" spans="1:16" ht="14.25" hidden="1" customHeight="1" outlineLevel="1">
      <c r="A3209" s="64" t="s">
        <v>132</v>
      </c>
      <c r="B3209" s="163" t="s">
        <v>1586</v>
      </c>
      <c r="C3209" s="174" t="s">
        <v>648</v>
      </c>
      <c r="D3209" s="68">
        <v>45873</v>
      </c>
      <c r="E3209" s="66">
        <f t="shared" si="54"/>
        <v>8</v>
      </c>
      <c r="F3209" s="66">
        <f t="shared" si="55"/>
        <v>2025</v>
      </c>
      <c r="G3209" s="67">
        <f t="shared" si="56"/>
        <v>45870</v>
      </c>
      <c r="H3209" s="26" t="s">
        <v>25</v>
      </c>
      <c r="I3209" s="66" t="s">
        <v>1316</v>
      </c>
      <c r="J3209" s="69"/>
      <c r="K3209" s="69"/>
      <c r="L3209" s="69" t="s">
        <v>666</v>
      </c>
      <c r="M3209" s="69" t="s">
        <v>604</v>
      </c>
      <c r="N3209" s="71">
        <v>81.91</v>
      </c>
      <c r="O3209" s="74">
        <v>0</v>
      </c>
      <c r="P3209" s="175">
        <f t="shared" si="57"/>
        <v>97805.650000000023</v>
      </c>
    </row>
    <row r="3210" spans="1:16" ht="14.25" hidden="1" customHeight="1" outlineLevel="1">
      <c r="A3210" s="64" t="s">
        <v>132</v>
      </c>
      <c r="B3210" s="163" t="s">
        <v>1586</v>
      </c>
      <c r="C3210" s="174" t="s">
        <v>648</v>
      </c>
      <c r="D3210" s="68">
        <v>45873</v>
      </c>
      <c r="E3210" s="66">
        <f t="shared" si="54"/>
        <v>8</v>
      </c>
      <c r="F3210" s="66">
        <f t="shared" si="55"/>
        <v>2025</v>
      </c>
      <c r="G3210" s="67">
        <f t="shared" si="56"/>
        <v>45870</v>
      </c>
      <c r="H3210" s="26" t="s">
        <v>25</v>
      </c>
      <c r="I3210" s="66" t="s">
        <v>1316</v>
      </c>
      <c r="J3210" s="69"/>
      <c r="K3210" s="69"/>
      <c r="L3210" s="69" t="s">
        <v>666</v>
      </c>
      <c r="M3210" s="69" t="s">
        <v>604</v>
      </c>
      <c r="N3210" s="71">
        <v>41.27</v>
      </c>
      <c r="O3210" s="74">
        <v>0</v>
      </c>
      <c r="P3210" s="175">
        <f t="shared" si="57"/>
        <v>97846.920000000027</v>
      </c>
    </row>
    <row r="3211" spans="1:16" ht="14.25" hidden="1" customHeight="1" outlineLevel="1">
      <c r="A3211" s="64" t="s">
        <v>132</v>
      </c>
      <c r="B3211" s="163" t="s">
        <v>1586</v>
      </c>
      <c r="C3211" s="174" t="s">
        <v>648</v>
      </c>
      <c r="D3211" s="68">
        <v>45873</v>
      </c>
      <c r="E3211" s="66">
        <f t="shared" si="54"/>
        <v>8</v>
      </c>
      <c r="F3211" s="66">
        <f t="shared" si="55"/>
        <v>2025</v>
      </c>
      <c r="G3211" s="67">
        <f t="shared" si="56"/>
        <v>45870</v>
      </c>
      <c r="H3211" s="26" t="s">
        <v>1311</v>
      </c>
      <c r="I3211" s="66" t="s">
        <v>1317</v>
      </c>
      <c r="J3211" s="69"/>
      <c r="K3211" s="69"/>
      <c r="L3211" s="69" t="s">
        <v>666</v>
      </c>
      <c r="M3211" s="69" t="s">
        <v>28</v>
      </c>
      <c r="N3211" s="71">
        <v>0</v>
      </c>
      <c r="O3211" s="74">
        <v>18.420000000000002</v>
      </c>
      <c r="P3211" s="175">
        <f t="shared" si="57"/>
        <v>97828.500000000029</v>
      </c>
    </row>
    <row r="3212" spans="1:16" ht="14.25" hidden="1" customHeight="1" outlineLevel="1">
      <c r="A3212" s="64" t="s">
        <v>132</v>
      </c>
      <c r="B3212" s="163" t="s">
        <v>1586</v>
      </c>
      <c r="C3212" s="174" t="s">
        <v>648</v>
      </c>
      <c r="D3212" s="68">
        <v>45873</v>
      </c>
      <c r="E3212" s="66">
        <f t="shared" si="54"/>
        <v>8</v>
      </c>
      <c r="F3212" s="66">
        <f t="shared" si="55"/>
        <v>2025</v>
      </c>
      <c r="G3212" s="67">
        <f t="shared" si="56"/>
        <v>45870</v>
      </c>
      <c r="H3212" s="26" t="s">
        <v>1311</v>
      </c>
      <c r="I3212" s="66" t="s">
        <v>1317</v>
      </c>
      <c r="J3212" s="69"/>
      <c r="K3212" s="69"/>
      <c r="L3212" s="69" t="s">
        <v>666</v>
      </c>
      <c r="M3212" s="69" t="s">
        <v>28</v>
      </c>
      <c r="N3212" s="71">
        <v>0</v>
      </c>
      <c r="O3212" s="74">
        <v>9.2799999999999994</v>
      </c>
      <c r="P3212" s="175">
        <f t="shared" si="57"/>
        <v>97819.22000000003</v>
      </c>
    </row>
    <row r="3213" spans="1:16" ht="14.25" hidden="1" customHeight="1" outlineLevel="1">
      <c r="A3213" s="64" t="s">
        <v>132</v>
      </c>
      <c r="B3213" s="163" t="s">
        <v>1586</v>
      </c>
      <c r="C3213" s="174" t="s">
        <v>648</v>
      </c>
      <c r="D3213" s="68">
        <v>45877</v>
      </c>
      <c r="E3213" s="66">
        <f t="shared" si="54"/>
        <v>8</v>
      </c>
      <c r="F3213" s="66">
        <f t="shared" si="55"/>
        <v>2025</v>
      </c>
      <c r="G3213" s="67">
        <f t="shared" si="56"/>
        <v>45870</v>
      </c>
      <c r="H3213" s="26" t="s">
        <v>161</v>
      </c>
      <c r="I3213" s="66" t="s">
        <v>1218</v>
      </c>
      <c r="J3213" s="69"/>
      <c r="K3213" s="69"/>
      <c r="L3213" s="69" t="s">
        <v>666</v>
      </c>
      <c r="M3213" s="69" t="s">
        <v>604</v>
      </c>
      <c r="N3213" s="71">
        <v>5959.9</v>
      </c>
      <c r="O3213" s="74">
        <v>0</v>
      </c>
      <c r="P3213" s="175">
        <f t="shared" si="57"/>
        <v>103779.12000000002</v>
      </c>
    </row>
    <row r="3214" spans="1:16" ht="14.25" hidden="1" customHeight="1" outlineLevel="1">
      <c r="A3214" s="64" t="s">
        <v>132</v>
      </c>
      <c r="B3214" s="163" t="s">
        <v>1586</v>
      </c>
      <c r="C3214" s="174" t="s">
        <v>648</v>
      </c>
      <c r="D3214" s="68">
        <v>45880</v>
      </c>
      <c r="E3214" s="66">
        <f t="shared" si="54"/>
        <v>8</v>
      </c>
      <c r="F3214" s="66">
        <f t="shared" si="55"/>
        <v>2025</v>
      </c>
      <c r="G3214" s="67">
        <f t="shared" si="56"/>
        <v>45870</v>
      </c>
      <c r="H3214" s="26" t="s">
        <v>25</v>
      </c>
      <c r="I3214" s="66" t="s">
        <v>1316</v>
      </c>
      <c r="J3214" s="69"/>
      <c r="K3214" s="69"/>
      <c r="L3214" s="69" t="s">
        <v>666</v>
      </c>
      <c r="M3214" s="69" t="s">
        <v>604</v>
      </c>
      <c r="N3214" s="71">
        <v>40.229999999999997</v>
      </c>
      <c r="O3214" s="74">
        <v>0</v>
      </c>
      <c r="P3214" s="175">
        <f t="shared" si="57"/>
        <v>103819.35000000002</v>
      </c>
    </row>
    <row r="3215" spans="1:16" ht="14.25" hidden="1" customHeight="1" outlineLevel="1">
      <c r="A3215" s="64" t="s">
        <v>132</v>
      </c>
      <c r="B3215" s="163" t="s">
        <v>1586</v>
      </c>
      <c r="C3215" s="174" t="s">
        <v>648</v>
      </c>
      <c r="D3215" s="68">
        <v>45880</v>
      </c>
      <c r="E3215" s="66">
        <f t="shared" si="54"/>
        <v>8</v>
      </c>
      <c r="F3215" s="66">
        <f t="shared" si="55"/>
        <v>2025</v>
      </c>
      <c r="G3215" s="67">
        <f t="shared" si="56"/>
        <v>45870</v>
      </c>
      <c r="H3215" s="26" t="s">
        <v>1311</v>
      </c>
      <c r="I3215" s="66" t="s">
        <v>1317</v>
      </c>
      <c r="J3215" s="69"/>
      <c r="K3215" s="69"/>
      <c r="L3215" s="69" t="s">
        <v>666</v>
      </c>
      <c r="M3215" s="69" t="s">
        <v>28</v>
      </c>
      <c r="N3215" s="71">
        <v>0</v>
      </c>
      <c r="O3215" s="74">
        <v>9.0500000000000007</v>
      </c>
      <c r="P3215" s="175">
        <f t="shared" si="57"/>
        <v>103810.30000000002</v>
      </c>
    </row>
    <row r="3216" spans="1:16" ht="14.25" hidden="1" customHeight="1" outlineLevel="1">
      <c r="A3216" s="64" t="s">
        <v>132</v>
      </c>
      <c r="B3216" s="163" t="s">
        <v>1586</v>
      </c>
      <c r="C3216" s="174" t="s">
        <v>648</v>
      </c>
      <c r="D3216" s="68">
        <v>45883</v>
      </c>
      <c r="E3216" s="66">
        <f t="shared" si="54"/>
        <v>8</v>
      </c>
      <c r="F3216" s="66">
        <f t="shared" si="55"/>
        <v>2025</v>
      </c>
      <c r="G3216" s="67">
        <f t="shared" si="56"/>
        <v>45870</v>
      </c>
      <c r="H3216" s="26" t="s">
        <v>25</v>
      </c>
      <c r="I3216" s="66" t="s">
        <v>1316</v>
      </c>
      <c r="J3216" s="69"/>
      <c r="K3216" s="69"/>
      <c r="L3216" s="69" t="s">
        <v>666</v>
      </c>
      <c r="M3216" s="69" t="s">
        <v>604</v>
      </c>
      <c r="N3216" s="71">
        <v>40.770000000000003</v>
      </c>
      <c r="O3216" s="74">
        <v>0</v>
      </c>
      <c r="P3216" s="175">
        <f t="shared" si="57"/>
        <v>103851.07000000002</v>
      </c>
    </row>
    <row r="3217" spans="1:16" ht="14.25" hidden="1" customHeight="1" outlineLevel="1">
      <c r="A3217" s="64" t="s">
        <v>132</v>
      </c>
      <c r="B3217" s="163" t="s">
        <v>1586</v>
      </c>
      <c r="C3217" s="174" t="s">
        <v>648</v>
      </c>
      <c r="D3217" s="68">
        <v>45883</v>
      </c>
      <c r="E3217" s="66">
        <f t="shared" si="54"/>
        <v>8</v>
      </c>
      <c r="F3217" s="66">
        <f t="shared" si="55"/>
        <v>2025</v>
      </c>
      <c r="G3217" s="67">
        <f t="shared" si="56"/>
        <v>45870</v>
      </c>
      <c r="H3217" s="26" t="s">
        <v>1311</v>
      </c>
      <c r="I3217" s="66" t="s">
        <v>1317</v>
      </c>
      <c r="J3217" s="69"/>
      <c r="K3217" s="69"/>
      <c r="L3217" s="69" t="s">
        <v>666</v>
      </c>
      <c r="M3217" s="69" t="s">
        <v>28</v>
      </c>
      <c r="N3217" s="71">
        <v>0</v>
      </c>
      <c r="O3217" s="74">
        <v>9.17</v>
      </c>
      <c r="P3217" s="175">
        <f t="shared" si="57"/>
        <v>103841.90000000002</v>
      </c>
    </row>
    <row r="3218" spans="1:16" ht="14.25" hidden="1" customHeight="1" outlineLevel="1">
      <c r="A3218" s="64" t="s">
        <v>132</v>
      </c>
      <c r="B3218" s="163" t="s">
        <v>1586</v>
      </c>
      <c r="C3218" s="174" t="s">
        <v>648</v>
      </c>
      <c r="D3218" s="68">
        <v>45887</v>
      </c>
      <c r="E3218" s="66">
        <f t="shared" si="54"/>
        <v>8</v>
      </c>
      <c r="F3218" s="66">
        <f t="shared" si="55"/>
        <v>2025</v>
      </c>
      <c r="G3218" s="67">
        <f t="shared" si="56"/>
        <v>45870</v>
      </c>
      <c r="H3218" s="26" t="s">
        <v>25</v>
      </c>
      <c r="I3218" s="66" t="s">
        <v>1316</v>
      </c>
      <c r="J3218" s="69"/>
      <c r="K3218" s="69"/>
      <c r="L3218" s="69" t="s">
        <v>666</v>
      </c>
      <c r="M3218" s="69" t="s">
        <v>604</v>
      </c>
      <c r="N3218" s="71">
        <v>41.12</v>
      </c>
      <c r="O3218" s="74">
        <v>0</v>
      </c>
      <c r="P3218" s="175">
        <f t="shared" si="57"/>
        <v>103883.02000000002</v>
      </c>
    </row>
    <row r="3219" spans="1:16" ht="14.25" hidden="1" customHeight="1" outlineLevel="1">
      <c r="A3219" s="64" t="s">
        <v>132</v>
      </c>
      <c r="B3219" s="163" t="s">
        <v>1586</v>
      </c>
      <c r="C3219" s="174" t="s">
        <v>648</v>
      </c>
      <c r="D3219" s="68">
        <v>45887</v>
      </c>
      <c r="E3219" s="66">
        <f t="shared" si="54"/>
        <v>8</v>
      </c>
      <c r="F3219" s="66">
        <f t="shared" si="55"/>
        <v>2025</v>
      </c>
      <c r="G3219" s="67">
        <f t="shared" si="56"/>
        <v>45870</v>
      </c>
      <c r="H3219" s="26" t="s">
        <v>1311</v>
      </c>
      <c r="I3219" s="66" t="s">
        <v>1317</v>
      </c>
      <c r="J3219" s="69"/>
      <c r="K3219" s="69"/>
      <c r="L3219" s="69" t="s">
        <v>666</v>
      </c>
      <c r="M3219" s="69" t="s">
        <v>28</v>
      </c>
      <c r="N3219" s="71">
        <v>0</v>
      </c>
      <c r="O3219" s="74">
        <v>9.25</v>
      </c>
      <c r="P3219" s="175">
        <f t="shared" si="57"/>
        <v>103873.77000000002</v>
      </c>
    </row>
    <row r="3220" spans="1:16" ht="14.25" hidden="1" customHeight="1" outlineLevel="1">
      <c r="A3220" s="64" t="s">
        <v>132</v>
      </c>
      <c r="B3220" s="163" t="s">
        <v>1586</v>
      </c>
      <c r="C3220" s="174" t="s">
        <v>648</v>
      </c>
      <c r="D3220" s="68">
        <v>45889</v>
      </c>
      <c r="E3220" s="66">
        <f t="shared" si="54"/>
        <v>8</v>
      </c>
      <c r="F3220" s="66">
        <f t="shared" si="55"/>
        <v>2025</v>
      </c>
      <c r="G3220" s="67">
        <f t="shared" si="56"/>
        <v>45870</v>
      </c>
      <c r="H3220" s="26" t="s">
        <v>42</v>
      </c>
      <c r="I3220" s="66" t="s">
        <v>1651</v>
      </c>
      <c r="J3220" s="69"/>
      <c r="K3220" s="69"/>
      <c r="L3220" s="69" t="s">
        <v>666</v>
      </c>
      <c r="M3220" s="69" t="s">
        <v>28</v>
      </c>
      <c r="N3220" s="71">
        <v>0</v>
      </c>
      <c r="O3220" s="74">
        <v>3550.24</v>
      </c>
      <c r="P3220" s="175">
        <f t="shared" si="57"/>
        <v>100323.53000000001</v>
      </c>
    </row>
    <row r="3221" spans="1:16" ht="14.25" hidden="1" customHeight="1" outlineLevel="1">
      <c r="A3221" s="64" t="s">
        <v>132</v>
      </c>
      <c r="B3221" s="163" t="s">
        <v>1586</v>
      </c>
      <c r="C3221" s="174" t="s">
        <v>648</v>
      </c>
      <c r="D3221" s="68">
        <v>45889</v>
      </c>
      <c r="E3221" s="66">
        <f t="shared" si="54"/>
        <v>8</v>
      </c>
      <c r="F3221" s="66">
        <f t="shared" si="55"/>
        <v>2025</v>
      </c>
      <c r="G3221" s="67">
        <f t="shared" si="56"/>
        <v>45870</v>
      </c>
      <c r="H3221" s="26" t="s">
        <v>1580</v>
      </c>
      <c r="I3221" s="66" t="s">
        <v>1652</v>
      </c>
      <c r="J3221" s="69"/>
      <c r="K3221" s="69"/>
      <c r="L3221" s="69" t="s">
        <v>666</v>
      </c>
      <c r="M3221" s="69" t="s">
        <v>28</v>
      </c>
      <c r="N3221" s="71">
        <v>0</v>
      </c>
      <c r="O3221" s="74">
        <v>203.46</v>
      </c>
      <c r="P3221" s="175">
        <f t="shared" si="57"/>
        <v>100120.07</v>
      </c>
    </row>
    <row r="3222" spans="1:16" ht="14.25" hidden="1" customHeight="1" outlineLevel="1">
      <c r="A3222" s="64" t="s">
        <v>132</v>
      </c>
      <c r="B3222" s="163" t="s">
        <v>1586</v>
      </c>
      <c r="C3222" s="174" t="s">
        <v>648</v>
      </c>
      <c r="D3222" s="68">
        <v>45894</v>
      </c>
      <c r="E3222" s="66">
        <f t="shared" si="54"/>
        <v>8</v>
      </c>
      <c r="F3222" s="66">
        <f t="shared" si="55"/>
        <v>2025</v>
      </c>
      <c r="G3222" s="67">
        <f t="shared" si="56"/>
        <v>45870</v>
      </c>
      <c r="H3222" s="26" t="s">
        <v>25</v>
      </c>
      <c r="I3222" s="66" t="s">
        <v>1316</v>
      </c>
      <c r="J3222" s="69"/>
      <c r="K3222" s="69"/>
      <c r="L3222" s="69" t="s">
        <v>666</v>
      </c>
      <c r="M3222" s="69" t="s">
        <v>604</v>
      </c>
      <c r="N3222" s="71">
        <v>40.46</v>
      </c>
      <c r="O3222" s="74">
        <v>0</v>
      </c>
      <c r="P3222" s="175">
        <f t="shared" si="57"/>
        <v>100160.53000000001</v>
      </c>
    </row>
    <row r="3223" spans="1:16" ht="14.25" hidden="1" customHeight="1" outlineLevel="1">
      <c r="A3223" s="64" t="s">
        <v>132</v>
      </c>
      <c r="B3223" s="163" t="s">
        <v>1586</v>
      </c>
      <c r="C3223" s="174" t="s">
        <v>648</v>
      </c>
      <c r="D3223" s="68">
        <v>45894</v>
      </c>
      <c r="E3223" s="66">
        <f t="shared" si="54"/>
        <v>8</v>
      </c>
      <c r="F3223" s="66">
        <f t="shared" si="55"/>
        <v>2025</v>
      </c>
      <c r="G3223" s="67">
        <f t="shared" si="56"/>
        <v>45870</v>
      </c>
      <c r="H3223" s="26" t="s">
        <v>1311</v>
      </c>
      <c r="I3223" s="66" t="s">
        <v>1317</v>
      </c>
      <c r="J3223" s="69"/>
      <c r="K3223" s="69"/>
      <c r="L3223" s="69" t="s">
        <v>666</v>
      </c>
      <c r="M3223" s="69" t="s">
        <v>28</v>
      </c>
      <c r="N3223" s="71">
        <v>0</v>
      </c>
      <c r="O3223" s="74">
        <v>9.1</v>
      </c>
      <c r="P3223" s="175">
        <f t="shared" si="57"/>
        <v>100151.43000000001</v>
      </c>
    </row>
    <row r="3224" spans="1:16" ht="14.25" hidden="1" customHeight="1" outlineLevel="1">
      <c r="A3224" s="64" t="s">
        <v>132</v>
      </c>
      <c r="B3224" s="163" t="s">
        <v>1586</v>
      </c>
      <c r="C3224" s="174" t="s">
        <v>648</v>
      </c>
      <c r="D3224" s="68">
        <v>45895</v>
      </c>
      <c r="E3224" s="66">
        <f t="shared" si="54"/>
        <v>8</v>
      </c>
      <c r="F3224" s="66">
        <f t="shared" si="55"/>
        <v>2025</v>
      </c>
      <c r="G3224" s="67">
        <f t="shared" si="56"/>
        <v>45870</v>
      </c>
      <c r="H3224" s="26" t="s">
        <v>25</v>
      </c>
      <c r="I3224" s="66" t="s">
        <v>1316</v>
      </c>
      <c r="J3224" s="69"/>
      <c r="K3224" s="69"/>
      <c r="L3224" s="69" t="s">
        <v>666</v>
      </c>
      <c r="M3224" s="69" t="s">
        <v>604</v>
      </c>
      <c r="N3224" s="71">
        <v>40.33</v>
      </c>
      <c r="O3224" s="74">
        <v>0</v>
      </c>
      <c r="P3224" s="175">
        <f t="shared" si="57"/>
        <v>100191.76000000001</v>
      </c>
    </row>
    <row r="3225" spans="1:16" ht="14.25" hidden="1" customHeight="1" outlineLevel="1">
      <c r="A3225" s="64" t="s">
        <v>132</v>
      </c>
      <c r="B3225" s="163" t="s">
        <v>1586</v>
      </c>
      <c r="C3225" s="174" t="s">
        <v>648</v>
      </c>
      <c r="D3225" s="68">
        <v>45895</v>
      </c>
      <c r="E3225" s="66">
        <f t="shared" si="54"/>
        <v>8</v>
      </c>
      <c r="F3225" s="66">
        <f t="shared" si="55"/>
        <v>2025</v>
      </c>
      <c r="G3225" s="67">
        <f t="shared" si="56"/>
        <v>45870</v>
      </c>
      <c r="H3225" s="26" t="s">
        <v>1311</v>
      </c>
      <c r="I3225" s="66" t="s">
        <v>1317</v>
      </c>
      <c r="J3225" s="69"/>
      <c r="K3225" s="69"/>
      <c r="L3225" s="69" t="s">
        <v>666</v>
      </c>
      <c r="M3225" s="69" t="s">
        <v>28</v>
      </c>
      <c r="N3225" s="71">
        <v>0</v>
      </c>
      <c r="O3225" s="74">
        <v>9.07</v>
      </c>
      <c r="P3225" s="175">
        <f t="shared" si="57"/>
        <v>100182.69</v>
      </c>
    </row>
    <row r="3226" spans="1:16" ht="14.25" hidden="1" customHeight="1" outlineLevel="1">
      <c r="A3226" s="64" t="s">
        <v>651</v>
      </c>
      <c r="B3226" s="163" t="s">
        <v>1653</v>
      </c>
      <c r="C3226" s="174" t="s">
        <v>647</v>
      </c>
      <c r="D3226" s="68">
        <v>45677</v>
      </c>
      <c r="E3226" s="66">
        <f t="shared" si="54"/>
        <v>1</v>
      </c>
      <c r="F3226" s="66">
        <f t="shared" si="55"/>
        <v>2025</v>
      </c>
      <c r="G3226" s="67">
        <f t="shared" si="56"/>
        <v>45658</v>
      </c>
      <c r="H3226" s="26" t="s">
        <v>663</v>
      </c>
      <c r="I3226" s="66" t="s">
        <v>663</v>
      </c>
      <c r="J3226" s="69"/>
      <c r="K3226" s="69"/>
      <c r="L3226" s="69" t="s">
        <v>664</v>
      </c>
      <c r="M3226" s="69" t="s">
        <v>604</v>
      </c>
      <c r="N3226" s="71">
        <v>0</v>
      </c>
      <c r="O3226" s="74">
        <v>0</v>
      </c>
      <c r="P3226" s="175">
        <v>130932.82000000088</v>
      </c>
    </row>
    <row r="3227" spans="1:16" ht="14.25" hidden="1" customHeight="1" outlineLevel="1">
      <c r="A3227" s="64" t="s">
        <v>651</v>
      </c>
      <c r="B3227" s="163" t="s">
        <v>1653</v>
      </c>
      <c r="C3227" s="174" t="s">
        <v>647</v>
      </c>
      <c r="D3227" s="68">
        <v>45677</v>
      </c>
      <c r="E3227" s="66">
        <f t="shared" si="54"/>
        <v>1</v>
      </c>
      <c r="F3227" s="66">
        <f t="shared" si="55"/>
        <v>2025</v>
      </c>
      <c r="G3227" s="67">
        <f t="shared" si="56"/>
        <v>45658</v>
      </c>
      <c r="H3227" s="26" t="s">
        <v>30</v>
      </c>
      <c r="I3227" s="64" t="s">
        <v>307</v>
      </c>
      <c r="J3227" s="69"/>
      <c r="K3227" s="69"/>
      <c r="L3227" s="69" t="s">
        <v>666</v>
      </c>
      <c r="M3227" s="69" t="s">
        <v>28</v>
      </c>
      <c r="N3227" s="71">
        <v>0</v>
      </c>
      <c r="O3227" s="179">
        <v>1180.3</v>
      </c>
      <c r="P3227" s="175">
        <f t="shared" ref="P3227:P3481" si="58">P3226+N3227-O3227</f>
        <v>129752.52000000088</v>
      </c>
    </row>
    <row r="3228" spans="1:16" ht="14.25" hidden="1" customHeight="1" outlineLevel="1">
      <c r="A3228" s="64" t="s">
        <v>651</v>
      </c>
      <c r="B3228" s="163" t="s">
        <v>1653</v>
      </c>
      <c r="C3228" s="174" t="s">
        <v>647</v>
      </c>
      <c r="D3228" s="68">
        <v>45677</v>
      </c>
      <c r="E3228" s="66">
        <f t="shared" si="54"/>
        <v>1</v>
      </c>
      <c r="F3228" s="66">
        <f t="shared" si="55"/>
        <v>2025</v>
      </c>
      <c r="G3228" s="67">
        <f t="shared" si="56"/>
        <v>45658</v>
      </c>
      <c r="H3228" s="26" t="s">
        <v>44</v>
      </c>
      <c r="I3228" s="66" t="s">
        <v>733</v>
      </c>
      <c r="J3228" s="69"/>
      <c r="K3228" s="69"/>
      <c r="L3228" s="69" t="s">
        <v>666</v>
      </c>
      <c r="M3228" s="69" t="s">
        <v>28</v>
      </c>
      <c r="N3228" s="71">
        <v>0</v>
      </c>
      <c r="O3228" s="74">
        <v>58.39</v>
      </c>
      <c r="P3228" s="175">
        <f t="shared" si="58"/>
        <v>129694.13000000088</v>
      </c>
    </row>
    <row r="3229" spans="1:16" ht="14.25" hidden="1" customHeight="1" outlineLevel="1">
      <c r="A3229" s="64" t="s">
        <v>651</v>
      </c>
      <c r="B3229" s="163" t="s">
        <v>1653</v>
      </c>
      <c r="C3229" s="174" t="s">
        <v>647</v>
      </c>
      <c r="D3229" s="68">
        <v>45677</v>
      </c>
      <c r="E3229" s="66">
        <f t="shared" si="54"/>
        <v>1</v>
      </c>
      <c r="F3229" s="66">
        <f t="shared" si="55"/>
        <v>2025</v>
      </c>
      <c r="G3229" s="67">
        <f t="shared" si="56"/>
        <v>45658</v>
      </c>
      <c r="H3229" s="26" t="s">
        <v>1654</v>
      </c>
      <c r="I3229" s="66" t="s">
        <v>1655</v>
      </c>
      <c r="J3229" s="69"/>
      <c r="K3229" s="69"/>
      <c r="L3229" s="69" t="s">
        <v>666</v>
      </c>
      <c r="M3229" s="69" t="s">
        <v>28</v>
      </c>
      <c r="N3229" s="71">
        <v>0</v>
      </c>
      <c r="O3229" s="74">
        <v>59.05</v>
      </c>
      <c r="P3229" s="175">
        <f t="shared" si="58"/>
        <v>129635.08000000087</v>
      </c>
    </row>
    <row r="3230" spans="1:16" ht="14.25" hidden="1" customHeight="1" outlineLevel="1">
      <c r="A3230" s="64" t="s">
        <v>651</v>
      </c>
      <c r="B3230" s="163" t="s">
        <v>1653</v>
      </c>
      <c r="C3230" s="174" t="s">
        <v>647</v>
      </c>
      <c r="D3230" s="68">
        <v>45677</v>
      </c>
      <c r="E3230" s="66">
        <f t="shared" si="54"/>
        <v>1</v>
      </c>
      <c r="F3230" s="66">
        <f t="shared" si="55"/>
        <v>2025</v>
      </c>
      <c r="G3230" s="67">
        <f t="shared" si="56"/>
        <v>45658</v>
      </c>
      <c r="H3230" s="26" t="s">
        <v>37</v>
      </c>
      <c r="I3230" s="66" t="s">
        <v>734</v>
      </c>
      <c r="J3230" s="69"/>
      <c r="K3230" s="69"/>
      <c r="L3230" s="69" t="s">
        <v>666</v>
      </c>
      <c r="M3230" s="69" t="s">
        <v>28</v>
      </c>
      <c r="N3230" s="71">
        <v>0</v>
      </c>
      <c r="O3230" s="74">
        <v>2217.2600000000002</v>
      </c>
      <c r="P3230" s="175">
        <f t="shared" si="58"/>
        <v>127417.82000000088</v>
      </c>
    </row>
    <row r="3231" spans="1:16" ht="14.25" hidden="1" customHeight="1" outlineLevel="1">
      <c r="A3231" s="64" t="s">
        <v>651</v>
      </c>
      <c r="B3231" s="163" t="s">
        <v>1653</v>
      </c>
      <c r="C3231" s="174" t="s">
        <v>647</v>
      </c>
      <c r="D3231" s="68">
        <v>45677</v>
      </c>
      <c r="E3231" s="66">
        <f t="shared" si="54"/>
        <v>1</v>
      </c>
      <c r="F3231" s="66">
        <f t="shared" si="55"/>
        <v>2025</v>
      </c>
      <c r="G3231" s="67">
        <f t="shared" si="56"/>
        <v>45658</v>
      </c>
      <c r="H3231" s="26" t="s">
        <v>40</v>
      </c>
      <c r="I3231" s="66" t="s">
        <v>732</v>
      </c>
      <c r="J3231" s="69"/>
      <c r="K3231" s="69"/>
      <c r="L3231" s="69" t="s">
        <v>666</v>
      </c>
      <c r="M3231" s="69" t="s">
        <v>28</v>
      </c>
      <c r="N3231" s="71">
        <v>0</v>
      </c>
      <c r="O3231" s="74">
        <v>5893.43</v>
      </c>
      <c r="P3231" s="175">
        <f t="shared" si="58"/>
        <v>121524.39000000089</v>
      </c>
    </row>
    <row r="3232" spans="1:16" ht="14.25" hidden="1" customHeight="1" outlineLevel="1">
      <c r="A3232" s="64" t="s">
        <v>651</v>
      </c>
      <c r="B3232" s="163" t="s">
        <v>1653</v>
      </c>
      <c r="C3232" s="174" t="s">
        <v>647</v>
      </c>
      <c r="D3232" s="68">
        <v>45677</v>
      </c>
      <c r="E3232" s="66">
        <f t="shared" si="54"/>
        <v>1</v>
      </c>
      <c r="F3232" s="66">
        <f t="shared" si="55"/>
        <v>2025</v>
      </c>
      <c r="G3232" s="67">
        <f t="shared" si="56"/>
        <v>45658</v>
      </c>
      <c r="H3232" s="26" t="s">
        <v>102</v>
      </c>
      <c r="I3232" s="66" t="s">
        <v>1656</v>
      </c>
      <c r="J3232" s="69"/>
      <c r="K3232" s="69"/>
      <c r="L3232" s="69" t="s">
        <v>666</v>
      </c>
      <c r="M3232" s="69" t="s">
        <v>28</v>
      </c>
      <c r="N3232" s="71">
        <v>0</v>
      </c>
      <c r="O3232" s="74">
        <v>12.3</v>
      </c>
      <c r="P3232" s="175">
        <f t="shared" si="58"/>
        <v>121512.09000000088</v>
      </c>
    </row>
    <row r="3233" spans="1:16" ht="14.25" hidden="1" customHeight="1" outlineLevel="1">
      <c r="A3233" s="64" t="s">
        <v>651</v>
      </c>
      <c r="B3233" s="163" t="s">
        <v>1653</v>
      </c>
      <c r="C3233" s="174" t="s">
        <v>647</v>
      </c>
      <c r="D3233" s="68">
        <v>45677</v>
      </c>
      <c r="E3233" s="66">
        <f t="shared" si="54"/>
        <v>1</v>
      </c>
      <c r="F3233" s="66">
        <f t="shared" si="55"/>
        <v>2025</v>
      </c>
      <c r="G3233" s="67">
        <f t="shared" si="56"/>
        <v>45658</v>
      </c>
      <c r="H3233" s="26" t="s">
        <v>102</v>
      </c>
      <c r="I3233" s="66" t="s">
        <v>1656</v>
      </c>
      <c r="J3233" s="69"/>
      <c r="K3233" s="69"/>
      <c r="L3233" s="69" t="s">
        <v>666</v>
      </c>
      <c r="M3233" s="69" t="s">
        <v>28</v>
      </c>
      <c r="N3233" s="71">
        <v>0</v>
      </c>
      <c r="O3233" s="74">
        <v>12.3</v>
      </c>
      <c r="P3233" s="175">
        <f t="shared" si="58"/>
        <v>121499.79000000088</v>
      </c>
    </row>
    <row r="3234" spans="1:16" ht="14.25" hidden="1" customHeight="1" outlineLevel="1">
      <c r="A3234" s="64" t="s">
        <v>651</v>
      </c>
      <c r="B3234" s="163" t="s">
        <v>1653</v>
      </c>
      <c r="C3234" s="174" t="s">
        <v>647</v>
      </c>
      <c r="D3234" s="68">
        <v>45677</v>
      </c>
      <c r="E3234" s="66">
        <f t="shared" si="54"/>
        <v>1</v>
      </c>
      <c r="F3234" s="66">
        <f t="shared" si="55"/>
        <v>2025</v>
      </c>
      <c r="G3234" s="67">
        <f t="shared" si="56"/>
        <v>45658</v>
      </c>
      <c r="H3234" s="26" t="s">
        <v>102</v>
      </c>
      <c r="I3234" s="66" t="s">
        <v>1656</v>
      </c>
      <c r="J3234" s="69"/>
      <c r="K3234" s="69"/>
      <c r="L3234" s="69" t="s">
        <v>666</v>
      </c>
      <c r="M3234" s="69" t="s">
        <v>28</v>
      </c>
      <c r="N3234" s="71">
        <v>0</v>
      </c>
      <c r="O3234" s="74">
        <v>12.3</v>
      </c>
      <c r="P3234" s="175">
        <f t="shared" si="58"/>
        <v>121487.49000000088</v>
      </c>
    </row>
    <row r="3235" spans="1:16" ht="14.25" hidden="1" customHeight="1" outlineLevel="1">
      <c r="A3235" s="64" t="s">
        <v>651</v>
      </c>
      <c r="B3235" s="163" t="s">
        <v>1653</v>
      </c>
      <c r="C3235" s="174" t="s">
        <v>647</v>
      </c>
      <c r="D3235" s="68">
        <v>45677</v>
      </c>
      <c r="E3235" s="66">
        <f t="shared" si="54"/>
        <v>1</v>
      </c>
      <c r="F3235" s="66">
        <f t="shared" si="55"/>
        <v>2025</v>
      </c>
      <c r="G3235" s="67">
        <f t="shared" si="56"/>
        <v>45658</v>
      </c>
      <c r="H3235" s="26" t="s">
        <v>102</v>
      </c>
      <c r="I3235" s="66" t="s">
        <v>1656</v>
      </c>
      <c r="J3235" s="69"/>
      <c r="K3235" s="69"/>
      <c r="L3235" s="69" t="s">
        <v>666</v>
      </c>
      <c r="M3235" s="69" t="s">
        <v>28</v>
      </c>
      <c r="N3235" s="71">
        <v>0</v>
      </c>
      <c r="O3235" s="74">
        <v>12.3</v>
      </c>
      <c r="P3235" s="175">
        <f t="shared" si="58"/>
        <v>121475.19000000088</v>
      </c>
    </row>
    <row r="3236" spans="1:16" ht="14.25" hidden="1" customHeight="1" outlineLevel="1">
      <c r="A3236" s="64" t="s">
        <v>651</v>
      </c>
      <c r="B3236" s="163" t="s">
        <v>1653</v>
      </c>
      <c r="C3236" s="174" t="s">
        <v>647</v>
      </c>
      <c r="D3236" s="68">
        <v>45677</v>
      </c>
      <c r="E3236" s="66">
        <f t="shared" si="54"/>
        <v>1</v>
      </c>
      <c r="F3236" s="66">
        <f t="shared" si="55"/>
        <v>2025</v>
      </c>
      <c r="G3236" s="67">
        <f t="shared" si="56"/>
        <v>45658</v>
      </c>
      <c r="H3236" s="26" t="s">
        <v>102</v>
      </c>
      <c r="I3236" s="66" t="s">
        <v>1656</v>
      </c>
      <c r="J3236" s="69"/>
      <c r="K3236" s="69"/>
      <c r="L3236" s="69" t="s">
        <v>666</v>
      </c>
      <c r="M3236" s="69" t="s">
        <v>28</v>
      </c>
      <c r="N3236" s="71">
        <v>0</v>
      </c>
      <c r="O3236" s="74">
        <v>12.3</v>
      </c>
      <c r="P3236" s="175">
        <f t="shared" si="58"/>
        <v>121462.89000000087</v>
      </c>
    </row>
    <row r="3237" spans="1:16" ht="14.25" hidden="1" customHeight="1" outlineLevel="1">
      <c r="A3237" s="64" t="s">
        <v>651</v>
      </c>
      <c r="B3237" s="163" t="s">
        <v>1653</v>
      </c>
      <c r="C3237" s="174" t="s">
        <v>647</v>
      </c>
      <c r="D3237" s="68">
        <v>45680</v>
      </c>
      <c r="E3237" s="66">
        <f t="shared" si="54"/>
        <v>1</v>
      </c>
      <c r="F3237" s="66">
        <f t="shared" si="55"/>
        <v>2025</v>
      </c>
      <c r="G3237" s="67">
        <f t="shared" si="56"/>
        <v>45658</v>
      </c>
      <c r="H3237" s="26" t="s">
        <v>281</v>
      </c>
      <c r="I3237" s="66" t="s">
        <v>1657</v>
      </c>
      <c r="J3237" s="69"/>
      <c r="K3237" s="69"/>
      <c r="L3237" s="69" t="s">
        <v>666</v>
      </c>
      <c r="M3237" s="69" t="s">
        <v>28</v>
      </c>
      <c r="N3237" s="71">
        <v>0</v>
      </c>
      <c r="O3237" s="74">
        <v>132.55000000000001</v>
      </c>
      <c r="P3237" s="175">
        <f t="shared" si="58"/>
        <v>121330.34000000087</v>
      </c>
    </row>
    <row r="3238" spans="1:16" ht="14.25" hidden="1" customHeight="1" outlineLevel="1">
      <c r="A3238" s="64" t="s">
        <v>651</v>
      </c>
      <c r="B3238" s="163" t="s">
        <v>1653</v>
      </c>
      <c r="C3238" s="174" t="s">
        <v>647</v>
      </c>
      <c r="D3238" s="68">
        <v>45680</v>
      </c>
      <c r="E3238" s="66">
        <f t="shared" si="54"/>
        <v>1</v>
      </c>
      <c r="F3238" s="66">
        <f t="shared" si="55"/>
        <v>2025</v>
      </c>
      <c r="G3238" s="67">
        <f t="shared" si="56"/>
        <v>45658</v>
      </c>
      <c r="H3238" s="26" t="s">
        <v>281</v>
      </c>
      <c r="I3238" s="66" t="s">
        <v>1658</v>
      </c>
      <c r="J3238" s="69"/>
      <c r="K3238" s="69"/>
      <c r="L3238" s="69" t="s">
        <v>666</v>
      </c>
      <c r="M3238" s="69" t="s">
        <v>28</v>
      </c>
      <c r="N3238" s="71">
        <v>0</v>
      </c>
      <c r="O3238" s="74">
        <v>275.83</v>
      </c>
      <c r="P3238" s="175">
        <f t="shared" si="58"/>
        <v>121054.51000000087</v>
      </c>
    </row>
    <row r="3239" spans="1:16" ht="14.25" hidden="1" customHeight="1" outlineLevel="1">
      <c r="A3239" s="64" t="s">
        <v>651</v>
      </c>
      <c r="B3239" s="163" t="s">
        <v>1653</v>
      </c>
      <c r="C3239" s="174" t="s">
        <v>647</v>
      </c>
      <c r="D3239" s="68">
        <v>45685</v>
      </c>
      <c r="E3239" s="66">
        <f t="shared" si="54"/>
        <v>1</v>
      </c>
      <c r="F3239" s="66">
        <f t="shared" si="55"/>
        <v>2025</v>
      </c>
      <c r="G3239" s="67">
        <f t="shared" si="56"/>
        <v>45658</v>
      </c>
      <c r="H3239" s="26" t="s">
        <v>63</v>
      </c>
      <c r="I3239" s="66" t="s">
        <v>1659</v>
      </c>
      <c r="J3239" s="69"/>
      <c r="K3239" s="69"/>
      <c r="L3239" s="69" t="s">
        <v>666</v>
      </c>
      <c r="M3239" s="69" t="s">
        <v>28</v>
      </c>
      <c r="N3239" s="71">
        <v>0</v>
      </c>
      <c r="O3239" s="74">
        <v>571.15</v>
      </c>
      <c r="P3239" s="175">
        <f t="shared" si="58"/>
        <v>120483.36000000087</v>
      </c>
    </row>
    <row r="3240" spans="1:16" ht="14.25" hidden="1" customHeight="1" outlineLevel="1">
      <c r="A3240" s="64" t="s">
        <v>651</v>
      </c>
      <c r="B3240" s="163" t="s">
        <v>1653</v>
      </c>
      <c r="C3240" s="174" t="s">
        <v>647</v>
      </c>
      <c r="D3240" s="68">
        <v>45685</v>
      </c>
      <c r="E3240" s="66">
        <f t="shared" si="54"/>
        <v>1</v>
      </c>
      <c r="F3240" s="66">
        <f t="shared" si="55"/>
        <v>2025</v>
      </c>
      <c r="G3240" s="67">
        <f t="shared" si="56"/>
        <v>45658</v>
      </c>
      <c r="H3240" s="26" t="s">
        <v>102</v>
      </c>
      <c r="I3240" s="66" t="s">
        <v>1660</v>
      </c>
      <c r="J3240" s="69"/>
      <c r="K3240" s="69"/>
      <c r="L3240" s="69" t="s">
        <v>666</v>
      </c>
      <c r="M3240" s="69" t="s">
        <v>28</v>
      </c>
      <c r="N3240" s="71">
        <v>0</v>
      </c>
      <c r="O3240" s="74">
        <v>5.65</v>
      </c>
      <c r="P3240" s="175">
        <f t="shared" si="58"/>
        <v>120477.71000000088</v>
      </c>
    </row>
    <row r="3241" spans="1:16" ht="14.25" hidden="1" customHeight="1" outlineLevel="1">
      <c r="A3241" s="64" t="s">
        <v>651</v>
      </c>
      <c r="B3241" s="163" t="s">
        <v>1653</v>
      </c>
      <c r="C3241" s="174" t="s">
        <v>647</v>
      </c>
      <c r="D3241" s="68">
        <v>45686</v>
      </c>
      <c r="E3241" s="66">
        <f t="shared" si="54"/>
        <v>1</v>
      </c>
      <c r="F3241" s="66">
        <f t="shared" si="55"/>
        <v>2025</v>
      </c>
      <c r="G3241" s="67">
        <f t="shared" si="56"/>
        <v>45658</v>
      </c>
      <c r="H3241" s="26" t="s">
        <v>63</v>
      </c>
      <c r="I3241" s="66" t="s">
        <v>1661</v>
      </c>
      <c r="J3241" s="69"/>
      <c r="K3241" s="69"/>
      <c r="L3241" s="69" t="s">
        <v>666</v>
      </c>
      <c r="M3241" s="69" t="s">
        <v>28</v>
      </c>
      <c r="N3241" s="71">
        <v>0</v>
      </c>
      <c r="O3241" s="74">
        <v>1355.07</v>
      </c>
      <c r="P3241" s="175">
        <f t="shared" si="58"/>
        <v>119122.64000000087</v>
      </c>
    </row>
    <row r="3242" spans="1:16" ht="14.25" hidden="1" customHeight="1" outlineLevel="1">
      <c r="A3242" s="64" t="s">
        <v>651</v>
      </c>
      <c r="B3242" s="163" t="s">
        <v>1653</v>
      </c>
      <c r="C3242" s="174" t="s">
        <v>647</v>
      </c>
      <c r="D3242" s="68">
        <v>45686</v>
      </c>
      <c r="E3242" s="66">
        <f t="shared" si="54"/>
        <v>1</v>
      </c>
      <c r="F3242" s="66">
        <f t="shared" si="55"/>
        <v>2025</v>
      </c>
      <c r="G3242" s="67">
        <f t="shared" si="56"/>
        <v>45658</v>
      </c>
      <c r="H3242" s="26" t="s">
        <v>63</v>
      </c>
      <c r="I3242" s="66" t="s">
        <v>1662</v>
      </c>
      <c r="J3242" s="69"/>
      <c r="K3242" s="69"/>
      <c r="L3242" s="69" t="s">
        <v>666</v>
      </c>
      <c r="M3242" s="69" t="s">
        <v>28</v>
      </c>
      <c r="N3242" s="71">
        <v>0</v>
      </c>
      <c r="O3242" s="74">
        <v>3941.4</v>
      </c>
      <c r="P3242" s="175">
        <f t="shared" si="58"/>
        <v>115181.24000000088</v>
      </c>
    </row>
    <row r="3243" spans="1:16" ht="14.25" hidden="1" customHeight="1" outlineLevel="1">
      <c r="A3243" s="64" t="s">
        <v>651</v>
      </c>
      <c r="B3243" s="163" t="s">
        <v>1653</v>
      </c>
      <c r="C3243" s="174" t="s">
        <v>647</v>
      </c>
      <c r="D3243" s="68">
        <v>45686</v>
      </c>
      <c r="E3243" s="66">
        <f t="shared" si="54"/>
        <v>1</v>
      </c>
      <c r="F3243" s="66">
        <f t="shared" si="55"/>
        <v>2025</v>
      </c>
      <c r="G3243" s="67">
        <f t="shared" si="56"/>
        <v>45658</v>
      </c>
      <c r="H3243" s="26" t="s">
        <v>63</v>
      </c>
      <c r="I3243" s="66" t="s">
        <v>1663</v>
      </c>
      <c r="J3243" s="69"/>
      <c r="K3243" s="69"/>
      <c r="L3243" s="69" t="s">
        <v>666</v>
      </c>
      <c r="M3243" s="69" t="s">
        <v>28</v>
      </c>
      <c r="N3243" s="71">
        <v>0</v>
      </c>
      <c r="O3243" s="74">
        <v>7243.25</v>
      </c>
      <c r="P3243" s="175">
        <f t="shared" si="58"/>
        <v>107937.99000000088</v>
      </c>
    </row>
    <row r="3244" spans="1:16" ht="14.25" hidden="1" customHeight="1" outlineLevel="1">
      <c r="A3244" s="64" t="s">
        <v>651</v>
      </c>
      <c r="B3244" s="163" t="s">
        <v>1653</v>
      </c>
      <c r="C3244" s="174" t="s">
        <v>647</v>
      </c>
      <c r="D3244" s="68">
        <v>45686</v>
      </c>
      <c r="E3244" s="66">
        <f t="shared" si="54"/>
        <v>1</v>
      </c>
      <c r="F3244" s="66">
        <f t="shared" si="55"/>
        <v>2025</v>
      </c>
      <c r="G3244" s="67">
        <f t="shared" si="56"/>
        <v>45658</v>
      </c>
      <c r="H3244" s="26" t="s">
        <v>102</v>
      </c>
      <c r="I3244" s="66" t="s">
        <v>1664</v>
      </c>
      <c r="J3244" s="69"/>
      <c r="K3244" s="69"/>
      <c r="L3244" s="69" t="s">
        <v>666</v>
      </c>
      <c r="M3244" s="69" t="s">
        <v>28</v>
      </c>
      <c r="N3244" s="71">
        <v>0</v>
      </c>
      <c r="O3244" s="74">
        <v>30</v>
      </c>
      <c r="P3244" s="175">
        <f t="shared" si="58"/>
        <v>107907.99000000088</v>
      </c>
    </row>
    <row r="3245" spans="1:16" ht="14.25" hidden="1" customHeight="1" outlineLevel="1">
      <c r="A3245" s="64" t="s">
        <v>651</v>
      </c>
      <c r="B3245" s="163" t="s">
        <v>1653</v>
      </c>
      <c r="C3245" s="174" t="s">
        <v>647</v>
      </c>
      <c r="D3245" s="68">
        <v>45687</v>
      </c>
      <c r="E3245" s="66">
        <f t="shared" si="54"/>
        <v>1</v>
      </c>
      <c r="F3245" s="66">
        <f t="shared" si="55"/>
        <v>2025</v>
      </c>
      <c r="G3245" s="67">
        <f t="shared" si="56"/>
        <v>45658</v>
      </c>
      <c r="H3245" s="26" t="s">
        <v>43</v>
      </c>
      <c r="I3245" s="66" t="s">
        <v>1665</v>
      </c>
      <c r="J3245" s="69"/>
      <c r="K3245" s="69"/>
      <c r="L3245" s="69" t="s">
        <v>666</v>
      </c>
      <c r="M3245" s="69" t="s">
        <v>28</v>
      </c>
      <c r="N3245" s="71">
        <v>0</v>
      </c>
      <c r="O3245" s="74">
        <v>487.56</v>
      </c>
      <c r="P3245" s="175">
        <f t="shared" si="58"/>
        <v>107420.43000000088</v>
      </c>
    </row>
    <row r="3246" spans="1:16" ht="14.25" hidden="1" customHeight="1" outlineLevel="1">
      <c r="A3246" s="64" t="s">
        <v>651</v>
      </c>
      <c r="B3246" s="163" t="s">
        <v>1653</v>
      </c>
      <c r="C3246" s="174" t="s">
        <v>647</v>
      </c>
      <c r="D3246" s="68">
        <v>45687</v>
      </c>
      <c r="E3246" s="66">
        <f t="shared" si="54"/>
        <v>1</v>
      </c>
      <c r="F3246" s="66">
        <f t="shared" si="55"/>
        <v>2025</v>
      </c>
      <c r="G3246" s="67">
        <f t="shared" si="56"/>
        <v>45658</v>
      </c>
      <c r="H3246" s="26" t="s">
        <v>43</v>
      </c>
      <c r="I3246" s="66" t="s">
        <v>1666</v>
      </c>
      <c r="J3246" s="69"/>
      <c r="K3246" s="69"/>
      <c r="L3246" s="69" t="s">
        <v>666</v>
      </c>
      <c r="M3246" s="69" t="s">
        <v>28</v>
      </c>
      <c r="N3246" s="71">
        <v>0</v>
      </c>
      <c r="O3246" s="74">
        <v>1452.77</v>
      </c>
      <c r="P3246" s="175">
        <f t="shared" si="58"/>
        <v>105967.66000000088</v>
      </c>
    </row>
    <row r="3247" spans="1:16" ht="14.25" hidden="1" customHeight="1" outlineLevel="1">
      <c r="A3247" s="64" t="s">
        <v>651</v>
      </c>
      <c r="B3247" s="163" t="s">
        <v>1653</v>
      </c>
      <c r="C3247" s="174" t="s">
        <v>647</v>
      </c>
      <c r="D3247" s="68">
        <v>45687</v>
      </c>
      <c r="E3247" s="66">
        <f t="shared" si="54"/>
        <v>1</v>
      </c>
      <c r="F3247" s="66">
        <f t="shared" si="55"/>
        <v>2025</v>
      </c>
      <c r="G3247" s="67">
        <f t="shared" si="56"/>
        <v>45658</v>
      </c>
      <c r="H3247" s="26" t="s">
        <v>43</v>
      </c>
      <c r="I3247" s="66" t="s">
        <v>1667</v>
      </c>
      <c r="J3247" s="69"/>
      <c r="K3247" s="69"/>
      <c r="L3247" s="69" t="s">
        <v>666</v>
      </c>
      <c r="M3247" s="69" t="s">
        <v>28</v>
      </c>
      <c r="N3247" s="71">
        <v>0</v>
      </c>
      <c r="O3247" s="74">
        <v>901.85</v>
      </c>
      <c r="P3247" s="175">
        <f t="shared" si="58"/>
        <v>105065.81000000087</v>
      </c>
    </row>
    <row r="3248" spans="1:16" ht="14.25" hidden="1" customHeight="1" outlineLevel="1">
      <c r="A3248" s="64" t="s">
        <v>651</v>
      </c>
      <c r="B3248" s="163" t="s">
        <v>1653</v>
      </c>
      <c r="C3248" s="174" t="s">
        <v>647</v>
      </c>
      <c r="D3248" s="68">
        <v>45687</v>
      </c>
      <c r="E3248" s="66">
        <f t="shared" si="54"/>
        <v>1</v>
      </c>
      <c r="F3248" s="66">
        <f t="shared" si="55"/>
        <v>2025</v>
      </c>
      <c r="G3248" s="67">
        <f t="shared" si="56"/>
        <v>45658</v>
      </c>
      <c r="H3248" s="26" t="s">
        <v>43</v>
      </c>
      <c r="I3248" s="66" t="s">
        <v>1668</v>
      </c>
      <c r="J3248" s="69"/>
      <c r="K3248" s="69"/>
      <c r="L3248" s="69" t="s">
        <v>666</v>
      </c>
      <c r="M3248" s="69" t="s">
        <v>28</v>
      </c>
      <c r="N3248" s="71">
        <v>0</v>
      </c>
      <c r="O3248" s="74">
        <v>3464.03</v>
      </c>
      <c r="P3248" s="175">
        <f t="shared" si="58"/>
        <v>101601.78000000087</v>
      </c>
    </row>
    <row r="3249" spans="1:16" ht="14.25" hidden="1" customHeight="1" outlineLevel="1">
      <c r="A3249" s="64" t="s">
        <v>651</v>
      </c>
      <c r="B3249" s="163" t="s">
        <v>1653</v>
      </c>
      <c r="C3249" s="174" t="s">
        <v>647</v>
      </c>
      <c r="D3249" s="68">
        <v>45687</v>
      </c>
      <c r="E3249" s="66">
        <f t="shared" si="54"/>
        <v>1</v>
      </c>
      <c r="F3249" s="66">
        <f t="shared" si="55"/>
        <v>2025</v>
      </c>
      <c r="G3249" s="67">
        <f t="shared" si="56"/>
        <v>45658</v>
      </c>
      <c r="H3249" s="26" t="s">
        <v>43</v>
      </c>
      <c r="I3249" s="66" t="s">
        <v>1669</v>
      </c>
      <c r="J3249" s="69"/>
      <c r="K3249" s="69"/>
      <c r="L3249" s="69" t="s">
        <v>666</v>
      </c>
      <c r="M3249" s="69" t="s">
        <v>28</v>
      </c>
      <c r="N3249" s="71">
        <v>0</v>
      </c>
      <c r="O3249" s="74">
        <v>671.81</v>
      </c>
      <c r="P3249" s="175">
        <f t="shared" si="58"/>
        <v>100929.97000000087</v>
      </c>
    </row>
    <row r="3250" spans="1:16" ht="14.25" hidden="1" customHeight="1" outlineLevel="1">
      <c r="A3250" s="64" t="s">
        <v>651</v>
      </c>
      <c r="B3250" s="163" t="s">
        <v>1653</v>
      </c>
      <c r="C3250" s="174" t="s">
        <v>647</v>
      </c>
      <c r="D3250" s="68">
        <v>45687</v>
      </c>
      <c r="E3250" s="66">
        <f t="shared" si="54"/>
        <v>1</v>
      </c>
      <c r="F3250" s="66">
        <f t="shared" si="55"/>
        <v>2025</v>
      </c>
      <c r="G3250" s="67">
        <f t="shared" si="56"/>
        <v>45658</v>
      </c>
      <c r="H3250" s="26" t="s">
        <v>43</v>
      </c>
      <c r="I3250" s="66" t="s">
        <v>1670</v>
      </c>
      <c r="J3250" s="69"/>
      <c r="K3250" s="69"/>
      <c r="L3250" s="69" t="s">
        <v>666</v>
      </c>
      <c r="M3250" s="69" t="s">
        <v>28</v>
      </c>
      <c r="N3250" s="71">
        <v>0</v>
      </c>
      <c r="O3250" s="74">
        <v>790.23</v>
      </c>
      <c r="P3250" s="175">
        <f t="shared" si="58"/>
        <v>100139.74000000088</v>
      </c>
    </row>
    <row r="3251" spans="1:16" ht="14.25" hidden="1" customHeight="1" outlineLevel="1">
      <c r="A3251" s="64" t="s">
        <v>651</v>
      </c>
      <c r="B3251" s="163" t="s">
        <v>1653</v>
      </c>
      <c r="C3251" s="174" t="s">
        <v>647</v>
      </c>
      <c r="D3251" s="68">
        <v>45687</v>
      </c>
      <c r="E3251" s="66">
        <f t="shared" si="54"/>
        <v>1</v>
      </c>
      <c r="F3251" s="66">
        <f t="shared" si="55"/>
        <v>2025</v>
      </c>
      <c r="G3251" s="67">
        <f t="shared" si="56"/>
        <v>45658</v>
      </c>
      <c r="H3251" s="26" t="s">
        <v>82</v>
      </c>
      <c r="I3251" s="66" t="s">
        <v>1671</v>
      </c>
      <c r="J3251" s="69"/>
      <c r="K3251" s="69"/>
      <c r="L3251" s="69" t="s">
        <v>666</v>
      </c>
      <c r="M3251" s="69" t="s">
        <v>28</v>
      </c>
      <c r="N3251" s="71">
        <v>0</v>
      </c>
      <c r="O3251" s="74">
        <v>3983.37</v>
      </c>
      <c r="P3251" s="175">
        <f t="shared" si="58"/>
        <v>96156.370000000883</v>
      </c>
    </row>
    <row r="3252" spans="1:16" ht="14.25" hidden="1" customHeight="1" outlineLevel="1">
      <c r="A3252" s="64" t="s">
        <v>651</v>
      </c>
      <c r="B3252" s="163" t="s">
        <v>1653</v>
      </c>
      <c r="C3252" s="174" t="s">
        <v>647</v>
      </c>
      <c r="D3252" s="68">
        <v>45687</v>
      </c>
      <c r="E3252" s="66">
        <f t="shared" si="54"/>
        <v>1</v>
      </c>
      <c r="F3252" s="66">
        <f t="shared" si="55"/>
        <v>2025</v>
      </c>
      <c r="G3252" s="67">
        <f t="shared" si="56"/>
        <v>45658</v>
      </c>
      <c r="H3252" s="26" t="s">
        <v>102</v>
      </c>
      <c r="I3252" s="66" t="s">
        <v>1672</v>
      </c>
      <c r="J3252" s="69"/>
      <c r="K3252" s="69"/>
      <c r="L3252" s="69" t="s">
        <v>666</v>
      </c>
      <c r="M3252" s="69" t="s">
        <v>28</v>
      </c>
      <c r="N3252" s="71">
        <v>0</v>
      </c>
      <c r="O3252" s="74">
        <v>12.3</v>
      </c>
      <c r="P3252" s="175">
        <f t="shared" si="58"/>
        <v>96144.07000000088</v>
      </c>
    </row>
    <row r="3253" spans="1:16" ht="14.25" hidden="1" customHeight="1" outlineLevel="1">
      <c r="A3253" s="64" t="s">
        <v>651</v>
      </c>
      <c r="B3253" s="163" t="s">
        <v>1653</v>
      </c>
      <c r="C3253" s="174" t="s">
        <v>647</v>
      </c>
      <c r="D3253" s="68">
        <v>45687</v>
      </c>
      <c r="E3253" s="66">
        <f t="shared" si="54"/>
        <v>1</v>
      </c>
      <c r="F3253" s="66">
        <f t="shared" si="55"/>
        <v>2025</v>
      </c>
      <c r="G3253" s="67">
        <f t="shared" si="56"/>
        <v>45658</v>
      </c>
      <c r="H3253" s="26" t="s">
        <v>102</v>
      </c>
      <c r="I3253" s="66" t="s">
        <v>1672</v>
      </c>
      <c r="J3253" s="69"/>
      <c r="K3253" s="69"/>
      <c r="L3253" s="69" t="s">
        <v>666</v>
      </c>
      <c r="M3253" s="69" t="s">
        <v>28</v>
      </c>
      <c r="N3253" s="71">
        <v>0</v>
      </c>
      <c r="O3253" s="74">
        <v>12.3</v>
      </c>
      <c r="P3253" s="175">
        <f t="shared" si="58"/>
        <v>96131.770000000877</v>
      </c>
    </row>
    <row r="3254" spans="1:16" ht="14.25" hidden="1" customHeight="1" outlineLevel="1">
      <c r="A3254" s="64" t="s">
        <v>651</v>
      </c>
      <c r="B3254" s="163" t="s">
        <v>1653</v>
      </c>
      <c r="C3254" s="174" t="s">
        <v>647</v>
      </c>
      <c r="D3254" s="68">
        <v>45687</v>
      </c>
      <c r="E3254" s="66">
        <f t="shared" si="54"/>
        <v>1</v>
      </c>
      <c r="F3254" s="66">
        <f t="shared" si="55"/>
        <v>2025</v>
      </c>
      <c r="G3254" s="67">
        <f t="shared" si="56"/>
        <v>45658</v>
      </c>
      <c r="H3254" s="26" t="s">
        <v>102</v>
      </c>
      <c r="I3254" s="66" t="s">
        <v>1672</v>
      </c>
      <c r="J3254" s="69"/>
      <c r="K3254" s="69"/>
      <c r="L3254" s="69" t="s">
        <v>666</v>
      </c>
      <c r="M3254" s="69" t="s">
        <v>28</v>
      </c>
      <c r="N3254" s="71">
        <v>0</v>
      </c>
      <c r="O3254" s="74">
        <v>12.3</v>
      </c>
      <c r="P3254" s="175">
        <f t="shared" si="58"/>
        <v>96119.470000000874</v>
      </c>
    </row>
    <row r="3255" spans="1:16" ht="14.25" hidden="1" customHeight="1" outlineLevel="1">
      <c r="A3255" s="64" t="s">
        <v>651</v>
      </c>
      <c r="B3255" s="163" t="s">
        <v>1653</v>
      </c>
      <c r="C3255" s="174" t="s">
        <v>647</v>
      </c>
      <c r="D3255" s="68">
        <v>45687</v>
      </c>
      <c r="E3255" s="66">
        <f t="shared" si="54"/>
        <v>1</v>
      </c>
      <c r="F3255" s="66">
        <f t="shared" si="55"/>
        <v>2025</v>
      </c>
      <c r="G3255" s="67">
        <f t="shared" si="56"/>
        <v>45658</v>
      </c>
      <c r="H3255" s="26" t="s">
        <v>102</v>
      </c>
      <c r="I3255" s="66" t="s">
        <v>1672</v>
      </c>
      <c r="J3255" s="69"/>
      <c r="K3255" s="69"/>
      <c r="L3255" s="69" t="s">
        <v>666</v>
      </c>
      <c r="M3255" s="69" t="s">
        <v>28</v>
      </c>
      <c r="N3255" s="71">
        <v>0</v>
      </c>
      <c r="O3255" s="74">
        <v>12.3</v>
      </c>
      <c r="P3255" s="175">
        <f t="shared" si="58"/>
        <v>96107.170000000871</v>
      </c>
    </row>
    <row r="3256" spans="1:16" ht="14.25" hidden="1" customHeight="1" outlineLevel="1">
      <c r="A3256" s="64" t="s">
        <v>651</v>
      </c>
      <c r="B3256" s="163" t="s">
        <v>1653</v>
      </c>
      <c r="C3256" s="174" t="s">
        <v>647</v>
      </c>
      <c r="D3256" s="68">
        <v>45687</v>
      </c>
      <c r="E3256" s="66">
        <f t="shared" si="54"/>
        <v>1</v>
      </c>
      <c r="F3256" s="66">
        <f t="shared" si="55"/>
        <v>2025</v>
      </c>
      <c r="G3256" s="67">
        <f t="shared" si="56"/>
        <v>45658</v>
      </c>
      <c r="H3256" s="26" t="s">
        <v>102</v>
      </c>
      <c r="I3256" s="66" t="s">
        <v>1672</v>
      </c>
      <c r="J3256" s="69"/>
      <c r="K3256" s="69"/>
      <c r="L3256" s="69" t="s">
        <v>666</v>
      </c>
      <c r="M3256" s="69" t="s">
        <v>28</v>
      </c>
      <c r="N3256" s="71">
        <v>0</v>
      </c>
      <c r="O3256" s="74">
        <v>12.3</v>
      </c>
      <c r="P3256" s="175">
        <f t="shared" si="58"/>
        <v>96094.870000000868</v>
      </c>
    </row>
    <row r="3257" spans="1:16" ht="14.25" hidden="1" customHeight="1" outlineLevel="1">
      <c r="A3257" s="64" t="s">
        <v>651</v>
      </c>
      <c r="B3257" s="163" t="s">
        <v>1653</v>
      </c>
      <c r="C3257" s="174" t="s">
        <v>647</v>
      </c>
      <c r="D3257" s="68">
        <v>45687</v>
      </c>
      <c r="E3257" s="66">
        <f t="shared" si="54"/>
        <v>1</v>
      </c>
      <c r="F3257" s="66">
        <f t="shared" si="55"/>
        <v>2025</v>
      </c>
      <c r="G3257" s="67">
        <f t="shared" si="56"/>
        <v>45658</v>
      </c>
      <c r="H3257" s="26" t="s">
        <v>102</v>
      </c>
      <c r="I3257" s="66" t="s">
        <v>1672</v>
      </c>
      <c r="J3257" s="69"/>
      <c r="K3257" s="69"/>
      <c r="L3257" s="69" t="s">
        <v>666</v>
      </c>
      <c r="M3257" s="69" t="s">
        <v>28</v>
      </c>
      <c r="N3257" s="71">
        <v>0</v>
      </c>
      <c r="O3257" s="74">
        <v>12.3</v>
      </c>
      <c r="P3257" s="175">
        <f t="shared" si="58"/>
        <v>96082.570000000866</v>
      </c>
    </row>
    <row r="3258" spans="1:16" ht="14.25" hidden="1" customHeight="1" outlineLevel="1">
      <c r="A3258" s="64" t="s">
        <v>651</v>
      </c>
      <c r="B3258" s="163" t="s">
        <v>1653</v>
      </c>
      <c r="C3258" s="174" t="s">
        <v>647</v>
      </c>
      <c r="D3258" s="68">
        <v>45692</v>
      </c>
      <c r="E3258" s="66">
        <f t="shared" si="54"/>
        <v>2</v>
      </c>
      <c r="F3258" s="66">
        <f t="shared" si="55"/>
        <v>2025</v>
      </c>
      <c r="G3258" s="67">
        <f t="shared" si="56"/>
        <v>45689</v>
      </c>
      <c r="H3258" s="26" t="s">
        <v>1362</v>
      </c>
      <c r="I3258" s="66" t="s">
        <v>1658</v>
      </c>
      <c r="J3258" s="69"/>
      <c r="K3258" s="69"/>
      <c r="L3258" s="69" t="s">
        <v>666</v>
      </c>
      <c r="M3258" s="69" t="s">
        <v>28</v>
      </c>
      <c r="N3258" s="71">
        <v>0</v>
      </c>
      <c r="O3258" s="74">
        <v>1103.31</v>
      </c>
      <c r="P3258" s="175">
        <f t="shared" si="58"/>
        <v>94979.260000000868</v>
      </c>
    </row>
    <row r="3259" spans="1:16" ht="14.25" hidden="1" customHeight="1" outlineLevel="1">
      <c r="A3259" s="64" t="s">
        <v>651</v>
      </c>
      <c r="B3259" s="163" t="s">
        <v>1653</v>
      </c>
      <c r="C3259" s="174" t="s">
        <v>647</v>
      </c>
      <c r="D3259" s="68">
        <v>45695</v>
      </c>
      <c r="E3259" s="66">
        <f t="shared" si="54"/>
        <v>2</v>
      </c>
      <c r="F3259" s="66">
        <f t="shared" si="55"/>
        <v>2025</v>
      </c>
      <c r="G3259" s="67">
        <f t="shared" si="56"/>
        <v>45689</v>
      </c>
      <c r="H3259" s="26" t="s">
        <v>281</v>
      </c>
      <c r="I3259" s="66" t="s">
        <v>1657</v>
      </c>
      <c r="J3259" s="69"/>
      <c r="K3259" s="69"/>
      <c r="L3259" s="69" t="s">
        <v>666</v>
      </c>
      <c r="M3259" s="69" t="s">
        <v>28</v>
      </c>
      <c r="N3259" s="71">
        <v>0</v>
      </c>
      <c r="O3259" s="74">
        <v>132.55000000000001</v>
      </c>
      <c r="P3259" s="175">
        <f t="shared" si="58"/>
        <v>94846.710000000865</v>
      </c>
    </row>
    <row r="3260" spans="1:16" ht="14.25" hidden="1" customHeight="1" outlineLevel="1">
      <c r="A3260" s="64" t="s">
        <v>651</v>
      </c>
      <c r="B3260" s="163" t="s">
        <v>1653</v>
      </c>
      <c r="C3260" s="174" t="s">
        <v>647</v>
      </c>
      <c r="D3260" s="68">
        <v>45705</v>
      </c>
      <c r="E3260" s="66">
        <f t="shared" si="54"/>
        <v>2</v>
      </c>
      <c r="F3260" s="66">
        <f t="shared" si="55"/>
        <v>2025</v>
      </c>
      <c r="G3260" s="67">
        <f t="shared" si="56"/>
        <v>45689</v>
      </c>
      <c r="H3260" s="26" t="s">
        <v>1362</v>
      </c>
      <c r="I3260" s="66" t="s">
        <v>1658</v>
      </c>
      <c r="J3260" s="69"/>
      <c r="K3260" s="69"/>
      <c r="L3260" s="69" t="s">
        <v>666</v>
      </c>
      <c r="M3260" s="69" t="s">
        <v>28</v>
      </c>
      <c r="N3260" s="71">
        <v>0</v>
      </c>
      <c r="O3260" s="74">
        <v>3360</v>
      </c>
      <c r="P3260" s="175">
        <f t="shared" si="58"/>
        <v>91486.710000000865</v>
      </c>
    </row>
    <row r="3261" spans="1:16" ht="14.25" hidden="1" customHeight="1" outlineLevel="1">
      <c r="A3261" s="64" t="s">
        <v>651</v>
      </c>
      <c r="B3261" s="163" t="s">
        <v>1653</v>
      </c>
      <c r="C3261" s="174" t="s">
        <v>647</v>
      </c>
      <c r="D3261" s="68">
        <v>45706</v>
      </c>
      <c r="E3261" s="66">
        <f t="shared" si="54"/>
        <v>2</v>
      </c>
      <c r="F3261" s="66">
        <f t="shared" si="55"/>
        <v>2025</v>
      </c>
      <c r="G3261" s="67">
        <f t="shared" si="56"/>
        <v>45689</v>
      </c>
      <c r="H3261" s="26" t="s">
        <v>40</v>
      </c>
      <c r="I3261" s="66" t="s">
        <v>732</v>
      </c>
      <c r="J3261" s="69"/>
      <c r="K3261" s="69"/>
      <c r="L3261" s="69" t="s">
        <v>666</v>
      </c>
      <c r="M3261" s="69" t="s">
        <v>28</v>
      </c>
      <c r="N3261" s="71">
        <v>0</v>
      </c>
      <c r="O3261" s="74">
        <v>2310.25</v>
      </c>
      <c r="P3261" s="175">
        <f t="shared" si="58"/>
        <v>89176.460000000865</v>
      </c>
    </row>
    <row r="3262" spans="1:16" ht="14.25" hidden="1" customHeight="1" outlineLevel="1">
      <c r="A3262" s="64" t="s">
        <v>651</v>
      </c>
      <c r="B3262" s="163" t="s">
        <v>1653</v>
      </c>
      <c r="C3262" s="174" t="s">
        <v>647</v>
      </c>
      <c r="D3262" s="68">
        <v>45706</v>
      </c>
      <c r="E3262" s="66">
        <f t="shared" si="54"/>
        <v>2</v>
      </c>
      <c r="F3262" s="66">
        <f t="shared" si="55"/>
        <v>2025</v>
      </c>
      <c r="G3262" s="67">
        <f t="shared" si="56"/>
        <v>45689</v>
      </c>
      <c r="H3262" s="26" t="s">
        <v>37</v>
      </c>
      <c r="I3262" s="66" t="s">
        <v>734</v>
      </c>
      <c r="J3262" s="69"/>
      <c r="K3262" s="69"/>
      <c r="L3262" s="69" t="s">
        <v>666</v>
      </c>
      <c r="M3262" s="69" t="s">
        <v>28</v>
      </c>
      <c r="N3262" s="71">
        <v>0</v>
      </c>
      <c r="O3262" s="74">
        <v>1679.2</v>
      </c>
      <c r="P3262" s="175">
        <f t="shared" si="58"/>
        <v>87497.260000000868</v>
      </c>
    </row>
    <row r="3263" spans="1:16" ht="14.25" hidden="1" customHeight="1" outlineLevel="1">
      <c r="A3263" s="64" t="s">
        <v>651</v>
      </c>
      <c r="B3263" s="163" t="s">
        <v>1653</v>
      </c>
      <c r="C3263" s="174" t="s">
        <v>647</v>
      </c>
      <c r="D3263" s="68">
        <v>45706</v>
      </c>
      <c r="E3263" s="66">
        <f t="shared" si="54"/>
        <v>2</v>
      </c>
      <c r="F3263" s="66">
        <f t="shared" si="55"/>
        <v>2025</v>
      </c>
      <c r="G3263" s="67">
        <f t="shared" si="56"/>
        <v>45689</v>
      </c>
      <c r="H3263" s="26" t="s">
        <v>102</v>
      </c>
      <c r="I3263" s="66" t="s">
        <v>1673</v>
      </c>
      <c r="J3263" s="69"/>
      <c r="K3263" s="69"/>
      <c r="L3263" s="69" t="s">
        <v>666</v>
      </c>
      <c r="M3263" s="69" t="s">
        <v>28</v>
      </c>
      <c r="N3263" s="71">
        <v>0</v>
      </c>
      <c r="O3263" s="74">
        <v>13</v>
      </c>
      <c r="P3263" s="175">
        <f t="shared" si="58"/>
        <v>87484.260000000868</v>
      </c>
    </row>
    <row r="3264" spans="1:16" ht="14.25" hidden="1" customHeight="1" outlineLevel="1">
      <c r="A3264" s="64" t="s">
        <v>651</v>
      </c>
      <c r="B3264" s="163" t="s">
        <v>1653</v>
      </c>
      <c r="C3264" s="174" t="s">
        <v>647</v>
      </c>
      <c r="D3264" s="68">
        <v>45706</v>
      </c>
      <c r="E3264" s="66">
        <f t="shared" si="54"/>
        <v>2</v>
      </c>
      <c r="F3264" s="66">
        <f t="shared" si="55"/>
        <v>2025</v>
      </c>
      <c r="G3264" s="67">
        <f t="shared" si="56"/>
        <v>45689</v>
      </c>
      <c r="H3264" s="26" t="s">
        <v>102</v>
      </c>
      <c r="I3264" s="66" t="s">
        <v>1673</v>
      </c>
      <c r="J3264" s="69"/>
      <c r="K3264" s="69"/>
      <c r="L3264" s="69" t="s">
        <v>666</v>
      </c>
      <c r="M3264" s="69" t="s">
        <v>28</v>
      </c>
      <c r="N3264" s="71">
        <v>0</v>
      </c>
      <c r="O3264" s="74">
        <v>13</v>
      </c>
      <c r="P3264" s="175">
        <f t="shared" si="58"/>
        <v>87471.260000000868</v>
      </c>
    </row>
    <row r="3265" spans="1:16" ht="14.25" hidden="1" customHeight="1" outlineLevel="1">
      <c r="A3265" s="64" t="s">
        <v>651</v>
      </c>
      <c r="B3265" s="163" t="s">
        <v>1653</v>
      </c>
      <c r="C3265" s="174" t="s">
        <v>647</v>
      </c>
      <c r="D3265" s="68">
        <v>45707</v>
      </c>
      <c r="E3265" s="66">
        <f t="shared" si="54"/>
        <v>2</v>
      </c>
      <c r="F3265" s="66">
        <f t="shared" si="55"/>
        <v>2025</v>
      </c>
      <c r="G3265" s="67">
        <f t="shared" si="56"/>
        <v>45689</v>
      </c>
      <c r="H3265" s="26" t="s">
        <v>82</v>
      </c>
      <c r="I3265" s="66" t="s">
        <v>1674</v>
      </c>
      <c r="J3265" s="69"/>
      <c r="K3265" s="69"/>
      <c r="L3265" s="69" t="s">
        <v>666</v>
      </c>
      <c r="M3265" s="69" t="s">
        <v>28</v>
      </c>
      <c r="N3265" s="71">
        <v>0</v>
      </c>
      <c r="O3265" s="74">
        <v>572.29999999999995</v>
      </c>
      <c r="P3265" s="175">
        <f t="shared" si="58"/>
        <v>86898.960000000865</v>
      </c>
    </row>
    <row r="3266" spans="1:16" ht="14.25" hidden="1" customHeight="1" outlineLevel="1">
      <c r="A3266" s="64" t="s">
        <v>651</v>
      </c>
      <c r="B3266" s="163" t="s">
        <v>1653</v>
      </c>
      <c r="C3266" s="174" t="s">
        <v>647</v>
      </c>
      <c r="D3266" s="68">
        <v>45707</v>
      </c>
      <c r="E3266" s="66">
        <f t="shared" si="54"/>
        <v>2</v>
      </c>
      <c r="F3266" s="66">
        <f t="shared" si="55"/>
        <v>2025</v>
      </c>
      <c r="G3266" s="67">
        <f t="shared" si="56"/>
        <v>45689</v>
      </c>
      <c r="H3266" s="26" t="s">
        <v>102</v>
      </c>
      <c r="I3266" s="66" t="s">
        <v>1675</v>
      </c>
      <c r="J3266" s="69"/>
      <c r="K3266" s="69"/>
      <c r="L3266" s="69" t="s">
        <v>666</v>
      </c>
      <c r="M3266" s="69" t="s">
        <v>28</v>
      </c>
      <c r="N3266" s="71">
        <v>0</v>
      </c>
      <c r="O3266" s="74">
        <v>5.66</v>
      </c>
      <c r="P3266" s="175">
        <f t="shared" si="58"/>
        <v>86893.300000000861</v>
      </c>
    </row>
    <row r="3267" spans="1:16" ht="14.25" hidden="1" customHeight="1" outlineLevel="1">
      <c r="A3267" s="64" t="s">
        <v>651</v>
      </c>
      <c r="B3267" s="163" t="s">
        <v>1653</v>
      </c>
      <c r="C3267" s="174" t="s">
        <v>647</v>
      </c>
      <c r="D3267" s="68">
        <v>45709</v>
      </c>
      <c r="E3267" s="66">
        <f t="shared" si="54"/>
        <v>2</v>
      </c>
      <c r="F3267" s="66">
        <f t="shared" si="55"/>
        <v>2025</v>
      </c>
      <c r="G3267" s="67">
        <f t="shared" si="56"/>
        <v>45689</v>
      </c>
      <c r="H3267" s="26" t="s">
        <v>82</v>
      </c>
      <c r="I3267" s="66" t="s">
        <v>1676</v>
      </c>
      <c r="J3267" s="69"/>
      <c r="K3267" s="69"/>
      <c r="L3267" s="69" t="s">
        <v>666</v>
      </c>
      <c r="M3267" s="69" t="s">
        <v>28</v>
      </c>
      <c r="N3267" s="71">
        <v>0</v>
      </c>
      <c r="O3267" s="74">
        <v>550.76</v>
      </c>
      <c r="P3267" s="175">
        <f t="shared" si="58"/>
        <v>86342.540000000867</v>
      </c>
    </row>
    <row r="3268" spans="1:16" ht="14.25" hidden="1" customHeight="1" outlineLevel="1">
      <c r="A3268" s="64" t="s">
        <v>651</v>
      </c>
      <c r="B3268" s="163" t="s">
        <v>1653</v>
      </c>
      <c r="C3268" s="174" t="s">
        <v>647</v>
      </c>
      <c r="D3268" s="68">
        <v>45709</v>
      </c>
      <c r="E3268" s="66">
        <f t="shared" si="54"/>
        <v>2</v>
      </c>
      <c r="F3268" s="66">
        <f t="shared" si="55"/>
        <v>2025</v>
      </c>
      <c r="G3268" s="67">
        <f t="shared" si="56"/>
        <v>45689</v>
      </c>
      <c r="H3268" s="26" t="s">
        <v>82</v>
      </c>
      <c r="I3268" s="66" t="s">
        <v>1671</v>
      </c>
      <c r="J3268" s="69"/>
      <c r="K3268" s="69"/>
      <c r="L3268" s="69" t="s">
        <v>666</v>
      </c>
      <c r="M3268" s="69" t="s">
        <v>28</v>
      </c>
      <c r="N3268" s="71">
        <v>0</v>
      </c>
      <c r="O3268" s="74">
        <v>1376.5</v>
      </c>
      <c r="P3268" s="175">
        <f t="shared" si="58"/>
        <v>84966.040000000867</v>
      </c>
    </row>
    <row r="3269" spans="1:16" ht="14.25" hidden="1" customHeight="1" outlineLevel="1">
      <c r="A3269" s="64" t="s">
        <v>651</v>
      </c>
      <c r="B3269" s="163" t="s">
        <v>1653</v>
      </c>
      <c r="C3269" s="174" t="s">
        <v>647</v>
      </c>
      <c r="D3269" s="68">
        <v>45709</v>
      </c>
      <c r="E3269" s="66">
        <f t="shared" si="54"/>
        <v>2</v>
      </c>
      <c r="F3269" s="66">
        <f t="shared" si="55"/>
        <v>2025</v>
      </c>
      <c r="G3269" s="67">
        <f t="shared" si="56"/>
        <v>45689</v>
      </c>
      <c r="H3269" s="26" t="s">
        <v>82</v>
      </c>
      <c r="I3269" s="66" t="s">
        <v>1677</v>
      </c>
      <c r="J3269" s="69"/>
      <c r="K3269" s="69"/>
      <c r="L3269" s="69" t="s">
        <v>666</v>
      </c>
      <c r="M3269" s="69" t="s">
        <v>28</v>
      </c>
      <c r="N3269" s="71">
        <v>0</v>
      </c>
      <c r="O3269" s="74">
        <v>1057.31</v>
      </c>
      <c r="P3269" s="175">
        <f t="shared" si="58"/>
        <v>83908.730000000869</v>
      </c>
    </row>
    <row r="3270" spans="1:16" ht="14.25" hidden="1" customHeight="1" outlineLevel="1">
      <c r="A3270" s="64" t="s">
        <v>651</v>
      </c>
      <c r="B3270" s="163" t="s">
        <v>1653</v>
      </c>
      <c r="C3270" s="174" t="s">
        <v>647</v>
      </c>
      <c r="D3270" s="68">
        <v>45712</v>
      </c>
      <c r="E3270" s="66">
        <f t="shared" si="54"/>
        <v>2</v>
      </c>
      <c r="F3270" s="66">
        <f t="shared" si="55"/>
        <v>2025</v>
      </c>
      <c r="G3270" s="67">
        <f t="shared" si="56"/>
        <v>45689</v>
      </c>
      <c r="H3270" s="26" t="s">
        <v>82</v>
      </c>
      <c r="I3270" s="66" t="s">
        <v>1678</v>
      </c>
      <c r="J3270" s="69"/>
      <c r="K3270" s="69"/>
      <c r="L3270" s="69" t="s">
        <v>666</v>
      </c>
      <c r="M3270" s="69" t="s">
        <v>28</v>
      </c>
      <c r="N3270" s="71">
        <v>0</v>
      </c>
      <c r="O3270" s="74">
        <v>159.68</v>
      </c>
      <c r="P3270" s="175">
        <f t="shared" si="58"/>
        <v>83749.050000000876</v>
      </c>
    </row>
    <row r="3271" spans="1:16" ht="14.25" hidden="1" customHeight="1" outlineLevel="1">
      <c r="A3271" s="64" t="s">
        <v>651</v>
      </c>
      <c r="B3271" s="163" t="s">
        <v>1653</v>
      </c>
      <c r="C3271" s="174" t="s">
        <v>647</v>
      </c>
      <c r="D3271" s="68">
        <v>45713</v>
      </c>
      <c r="E3271" s="66">
        <f t="shared" si="54"/>
        <v>2</v>
      </c>
      <c r="F3271" s="66">
        <f t="shared" si="55"/>
        <v>2025</v>
      </c>
      <c r="G3271" s="67">
        <f t="shared" si="56"/>
        <v>45689</v>
      </c>
      <c r="H3271" s="26" t="s">
        <v>82</v>
      </c>
      <c r="I3271" s="66" t="s">
        <v>1679</v>
      </c>
      <c r="J3271" s="69"/>
      <c r="K3271" s="69"/>
      <c r="L3271" s="69" t="s">
        <v>666</v>
      </c>
      <c r="M3271" s="69" t="s">
        <v>28</v>
      </c>
      <c r="N3271" s="71">
        <v>0</v>
      </c>
      <c r="O3271" s="74">
        <v>717.01</v>
      </c>
      <c r="P3271" s="175">
        <f t="shared" si="58"/>
        <v>83032.040000000881</v>
      </c>
    </row>
    <row r="3272" spans="1:16" ht="14.25" hidden="1" customHeight="1" outlineLevel="1">
      <c r="A3272" s="64" t="s">
        <v>651</v>
      </c>
      <c r="B3272" s="163" t="s">
        <v>1653</v>
      </c>
      <c r="C3272" s="174" t="s">
        <v>647</v>
      </c>
      <c r="D3272" s="68">
        <v>45713</v>
      </c>
      <c r="E3272" s="66">
        <f t="shared" si="54"/>
        <v>2</v>
      </c>
      <c r="F3272" s="66">
        <f t="shared" si="55"/>
        <v>2025</v>
      </c>
      <c r="G3272" s="67">
        <f t="shared" si="56"/>
        <v>45689</v>
      </c>
      <c r="H3272" s="26" t="s">
        <v>281</v>
      </c>
      <c r="I3272" s="66" t="s">
        <v>1658</v>
      </c>
      <c r="J3272" s="69"/>
      <c r="K3272" s="69"/>
      <c r="L3272" s="69" t="s">
        <v>666</v>
      </c>
      <c r="M3272" s="69" t="s">
        <v>28</v>
      </c>
      <c r="N3272" s="71">
        <v>0</v>
      </c>
      <c r="O3272" s="74">
        <v>480</v>
      </c>
      <c r="P3272" s="175">
        <f t="shared" si="58"/>
        <v>82552.040000000881</v>
      </c>
    </row>
    <row r="3273" spans="1:16" ht="14.25" hidden="1" customHeight="1" outlineLevel="1">
      <c r="A3273" s="64" t="s">
        <v>651</v>
      </c>
      <c r="B3273" s="163" t="s">
        <v>1653</v>
      </c>
      <c r="C3273" s="174" t="s">
        <v>647</v>
      </c>
      <c r="D3273" s="68">
        <v>45713</v>
      </c>
      <c r="E3273" s="66">
        <f t="shared" si="54"/>
        <v>2</v>
      </c>
      <c r="F3273" s="66">
        <f t="shared" si="55"/>
        <v>2025</v>
      </c>
      <c r="G3273" s="67">
        <f t="shared" si="56"/>
        <v>45689</v>
      </c>
      <c r="H3273" s="26" t="s">
        <v>281</v>
      </c>
      <c r="I3273" s="66" t="s">
        <v>1657</v>
      </c>
      <c r="J3273" s="69"/>
      <c r="K3273" s="69"/>
      <c r="L3273" s="69" t="s">
        <v>666</v>
      </c>
      <c r="M3273" s="69" t="s">
        <v>28</v>
      </c>
      <c r="N3273" s="71">
        <v>0</v>
      </c>
      <c r="O3273" s="74">
        <v>132.55000000000001</v>
      </c>
      <c r="P3273" s="175">
        <f t="shared" si="58"/>
        <v>82419.490000000878</v>
      </c>
    </row>
    <row r="3274" spans="1:16" ht="14.25" hidden="1" customHeight="1" outlineLevel="1">
      <c r="A3274" s="64" t="s">
        <v>651</v>
      </c>
      <c r="B3274" s="163" t="s">
        <v>1653</v>
      </c>
      <c r="C3274" s="174" t="s">
        <v>647</v>
      </c>
      <c r="D3274" s="68">
        <v>45713</v>
      </c>
      <c r="E3274" s="66">
        <f t="shared" si="54"/>
        <v>2</v>
      </c>
      <c r="F3274" s="66">
        <f t="shared" si="55"/>
        <v>2025</v>
      </c>
      <c r="G3274" s="67">
        <f t="shared" si="56"/>
        <v>45689</v>
      </c>
      <c r="H3274" s="26" t="s">
        <v>281</v>
      </c>
      <c r="I3274" s="66" t="s">
        <v>1658</v>
      </c>
      <c r="J3274" s="69"/>
      <c r="K3274" s="69"/>
      <c r="L3274" s="69" t="s">
        <v>666</v>
      </c>
      <c r="M3274" s="69" t="s">
        <v>28</v>
      </c>
      <c r="N3274" s="71">
        <v>0</v>
      </c>
      <c r="O3274" s="74">
        <v>960.32</v>
      </c>
      <c r="P3274" s="175">
        <f t="shared" si="58"/>
        <v>81459.170000000871</v>
      </c>
    </row>
    <row r="3275" spans="1:16" ht="14.25" hidden="1" customHeight="1" outlineLevel="1">
      <c r="A3275" s="64" t="s">
        <v>651</v>
      </c>
      <c r="B3275" s="163" t="s">
        <v>1653</v>
      </c>
      <c r="C3275" s="174" t="s">
        <v>647</v>
      </c>
      <c r="D3275" s="68">
        <v>45714</v>
      </c>
      <c r="E3275" s="66">
        <f t="shared" si="54"/>
        <v>2</v>
      </c>
      <c r="F3275" s="66">
        <f t="shared" si="55"/>
        <v>2025</v>
      </c>
      <c r="G3275" s="67">
        <f t="shared" si="56"/>
        <v>45689</v>
      </c>
      <c r="H3275" s="26" t="s">
        <v>63</v>
      </c>
      <c r="I3275" s="66" t="s">
        <v>1680</v>
      </c>
      <c r="J3275" s="69"/>
      <c r="K3275" s="69"/>
      <c r="L3275" s="69" t="s">
        <v>666</v>
      </c>
      <c r="M3275" s="69" t="s">
        <v>28</v>
      </c>
      <c r="N3275" s="71">
        <v>0</v>
      </c>
      <c r="O3275" s="74">
        <v>857.99</v>
      </c>
      <c r="P3275" s="175">
        <f t="shared" si="58"/>
        <v>80601.180000000866</v>
      </c>
    </row>
    <row r="3276" spans="1:16" ht="14.25" hidden="1" customHeight="1" outlineLevel="1">
      <c r="A3276" s="64" t="s">
        <v>651</v>
      </c>
      <c r="B3276" s="163" t="s">
        <v>1653</v>
      </c>
      <c r="C3276" s="174" t="s">
        <v>647</v>
      </c>
      <c r="D3276" s="68">
        <v>45714</v>
      </c>
      <c r="E3276" s="66">
        <f t="shared" si="54"/>
        <v>2</v>
      </c>
      <c r="F3276" s="66">
        <f t="shared" si="55"/>
        <v>2025</v>
      </c>
      <c r="G3276" s="67">
        <f t="shared" si="56"/>
        <v>45689</v>
      </c>
      <c r="H3276" s="26" t="s">
        <v>82</v>
      </c>
      <c r="I3276" s="66" t="s">
        <v>1681</v>
      </c>
      <c r="J3276" s="69"/>
      <c r="K3276" s="69"/>
      <c r="L3276" s="69" t="s">
        <v>666</v>
      </c>
      <c r="M3276" s="69" t="s">
        <v>28</v>
      </c>
      <c r="N3276" s="71">
        <v>0</v>
      </c>
      <c r="O3276" s="74">
        <v>196.84</v>
      </c>
      <c r="P3276" s="175">
        <f t="shared" si="58"/>
        <v>80404.34000000087</v>
      </c>
    </row>
    <row r="3277" spans="1:16" ht="14.25" hidden="1" customHeight="1" outlineLevel="1">
      <c r="A3277" s="64" t="s">
        <v>651</v>
      </c>
      <c r="B3277" s="163" t="s">
        <v>1653</v>
      </c>
      <c r="C3277" s="174" t="s">
        <v>647</v>
      </c>
      <c r="D3277" s="68">
        <v>45714</v>
      </c>
      <c r="E3277" s="66">
        <f t="shared" si="54"/>
        <v>2</v>
      </c>
      <c r="F3277" s="66">
        <f t="shared" si="55"/>
        <v>2025</v>
      </c>
      <c r="G3277" s="67">
        <f t="shared" si="56"/>
        <v>45689</v>
      </c>
      <c r="H3277" s="26" t="s">
        <v>63</v>
      </c>
      <c r="I3277" s="66" t="s">
        <v>1682</v>
      </c>
      <c r="J3277" s="69"/>
      <c r="K3277" s="69"/>
      <c r="L3277" s="69" t="s">
        <v>666</v>
      </c>
      <c r="M3277" s="69" t="s">
        <v>28</v>
      </c>
      <c r="N3277" s="71">
        <v>0</v>
      </c>
      <c r="O3277" s="74">
        <v>1154.58</v>
      </c>
      <c r="P3277" s="175">
        <f t="shared" si="58"/>
        <v>79249.760000000868</v>
      </c>
    </row>
    <row r="3278" spans="1:16" ht="14.25" hidden="1" customHeight="1" outlineLevel="1">
      <c r="A3278" s="64" t="s">
        <v>651</v>
      </c>
      <c r="B3278" s="163" t="s">
        <v>1653</v>
      </c>
      <c r="C3278" s="174" t="s">
        <v>647</v>
      </c>
      <c r="D3278" s="68">
        <v>45714</v>
      </c>
      <c r="E3278" s="66">
        <f t="shared" si="54"/>
        <v>2</v>
      </c>
      <c r="F3278" s="66">
        <f t="shared" si="55"/>
        <v>2025</v>
      </c>
      <c r="G3278" s="67">
        <f t="shared" si="56"/>
        <v>45689</v>
      </c>
      <c r="H3278" s="26" t="s">
        <v>63</v>
      </c>
      <c r="I3278" s="66" t="s">
        <v>1683</v>
      </c>
      <c r="J3278" s="69"/>
      <c r="K3278" s="69"/>
      <c r="L3278" s="69" t="s">
        <v>666</v>
      </c>
      <c r="M3278" s="69" t="s">
        <v>28</v>
      </c>
      <c r="N3278" s="71">
        <v>0</v>
      </c>
      <c r="O3278" s="74">
        <v>6626.7</v>
      </c>
      <c r="P3278" s="175">
        <f t="shared" si="58"/>
        <v>72623.060000000871</v>
      </c>
    </row>
    <row r="3279" spans="1:16" ht="14.25" hidden="1" customHeight="1" outlineLevel="1">
      <c r="A3279" s="64" t="s">
        <v>651</v>
      </c>
      <c r="B3279" s="163" t="s">
        <v>1653</v>
      </c>
      <c r="C3279" s="174" t="s">
        <v>647</v>
      </c>
      <c r="D3279" s="68">
        <v>45714</v>
      </c>
      <c r="E3279" s="66">
        <f t="shared" si="54"/>
        <v>2</v>
      </c>
      <c r="F3279" s="66">
        <f t="shared" si="55"/>
        <v>2025</v>
      </c>
      <c r="G3279" s="67">
        <f t="shared" si="56"/>
        <v>45689</v>
      </c>
      <c r="H3279" s="26" t="s">
        <v>102</v>
      </c>
      <c r="I3279" s="66" t="s">
        <v>1684</v>
      </c>
      <c r="J3279" s="69"/>
      <c r="K3279" s="69"/>
      <c r="L3279" s="69" t="s">
        <v>666</v>
      </c>
      <c r="M3279" s="69" t="s">
        <v>28</v>
      </c>
      <c r="N3279" s="71">
        <v>0</v>
      </c>
      <c r="O3279" s="74">
        <v>20</v>
      </c>
      <c r="P3279" s="175">
        <f t="shared" si="58"/>
        <v>72603.060000000871</v>
      </c>
    </row>
    <row r="3280" spans="1:16" ht="14.25" hidden="1" customHeight="1" outlineLevel="1">
      <c r="A3280" s="64" t="s">
        <v>651</v>
      </c>
      <c r="B3280" s="163" t="s">
        <v>1653</v>
      </c>
      <c r="C3280" s="174" t="s">
        <v>647</v>
      </c>
      <c r="D3280" s="68">
        <v>45715</v>
      </c>
      <c r="E3280" s="66">
        <f t="shared" si="54"/>
        <v>2</v>
      </c>
      <c r="F3280" s="66">
        <f t="shared" si="55"/>
        <v>2025</v>
      </c>
      <c r="G3280" s="67">
        <f t="shared" si="56"/>
        <v>45689</v>
      </c>
      <c r="H3280" s="26" t="s">
        <v>175</v>
      </c>
      <c r="I3280" s="66" t="s">
        <v>354</v>
      </c>
      <c r="J3280" s="69"/>
      <c r="K3280" s="69"/>
      <c r="L3280" s="69" t="s">
        <v>666</v>
      </c>
      <c r="M3280" s="69" t="s">
        <v>28</v>
      </c>
      <c r="N3280" s="71">
        <v>0</v>
      </c>
      <c r="O3280" s="74">
        <v>2051.4499999999998</v>
      </c>
      <c r="P3280" s="175">
        <f t="shared" si="58"/>
        <v>70551.610000000874</v>
      </c>
    </row>
    <row r="3281" spans="1:16" ht="14.25" hidden="1" customHeight="1" outlineLevel="1">
      <c r="A3281" s="64" t="s">
        <v>651</v>
      </c>
      <c r="B3281" s="163" t="s">
        <v>1653</v>
      </c>
      <c r="C3281" s="174" t="s">
        <v>647</v>
      </c>
      <c r="D3281" s="68">
        <v>45715</v>
      </c>
      <c r="E3281" s="66">
        <f t="shared" si="54"/>
        <v>2</v>
      </c>
      <c r="F3281" s="66">
        <f t="shared" si="55"/>
        <v>2025</v>
      </c>
      <c r="G3281" s="67">
        <f t="shared" si="56"/>
        <v>45689</v>
      </c>
      <c r="H3281" s="26" t="s">
        <v>43</v>
      </c>
      <c r="I3281" s="66" t="s">
        <v>1685</v>
      </c>
      <c r="J3281" s="69"/>
      <c r="K3281" s="69"/>
      <c r="L3281" s="69" t="s">
        <v>666</v>
      </c>
      <c r="M3281" s="69" t="s">
        <v>28</v>
      </c>
      <c r="N3281" s="71">
        <v>0</v>
      </c>
      <c r="O3281" s="74">
        <v>1623.82</v>
      </c>
      <c r="P3281" s="175">
        <f t="shared" si="58"/>
        <v>68927.790000000867</v>
      </c>
    </row>
    <row r="3282" spans="1:16" ht="14.25" hidden="1" customHeight="1" outlineLevel="1">
      <c r="A3282" s="64" t="s">
        <v>651</v>
      </c>
      <c r="B3282" s="163" t="s">
        <v>1653</v>
      </c>
      <c r="C3282" s="174" t="s">
        <v>647</v>
      </c>
      <c r="D3282" s="68">
        <v>45715</v>
      </c>
      <c r="E3282" s="66">
        <f t="shared" si="54"/>
        <v>2</v>
      </c>
      <c r="F3282" s="66">
        <f t="shared" si="55"/>
        <v>2025</v>
      </c>
      <c r="G3282" s="67">
        <f t="shared" si="56"/>
        <v>45689</v>
      </c>
      <c r="H3282" s="26" t="s">
        <v>43</v>
      </c>
      <c r="I3282" s="66" t="s">
        <v>1665</v>
      </c>
      <c r="J3282" s="69"/>
      <c r="K3282" s="69"/>
      <c r="L3282" s="69" t="s">
        <v>666</v>
      </c>
      <c r="M3282" s="69" t="s">
        <v>28</v>
      </c>
      <c r="N3282" s="71">
        <v>0</v>
      </c>
      <c r="O3282" s="74">
        <v>2051.4499999999998</v>
      </c>
      <c r="P3282" s="175">
        <f t="shared" si="58"/>
        <v>66876.34000000087</v>
      </c>
    </row>
    <row r="3283" spans="1:16" ht="14.25" hidden="1" customHeight="1" outlineLevel="1">
      <c r="A3283" s="64" t="s">
        <v>651</v>
      </c>
      <c r="B3283" s="163" t="s">
        <v>1653</v>
      </c>
      <c r="C3283" s="174" t="s">
        <v>647</v>
      </c>
      <c r="D3283" s="68">
        <v>45715</v>
      </c>
      <c r="E3283" s="66">
        <f t="shared" si="54"/>
        <v>2</v>
      </c>
      <c r="F3283" s="66">
        <f t="shared" si="55"/>
        <v>2025</v>
      </c>
      <c r="G3283" s="67">
        <f t="shared" si="56"/>
        <v>45689</v>
      </c>
      <c r="H3283" s="26" t="s">
        <v>43</v>
      </c>
      <c r="I3283" s="66" t="s">
        <v>1666</v>
      </c>
      <c r="J3283" s="69"/>
      <c r="K3283" s="69"/>
      <c r="L3283" s="69" t="s">
        <v>666</v>
      </c>
      <c r="M3283" s="69" t="s">
        <v>28</v>
      </c>
      <c r="N3283" s="71">
        <v>0</v>
      </c>
      <c r="O3283" s="74">
        <v>1842.77</v>
      </c>
      <c r="P3283" s="175">
        <f t="shared" si="58"/>
        <v>65033.570000000873</v>
      </c>
    </row>
    <row r="3284" spans="1:16" ht="14.25" hidden="1" customHeight="1" outlineLevel="1">
      <c r="A3284" s="64" t="s">
        <v>651</v>
      </c>
      <c r="B3284" s="163" t="s">
        <v>1653</v>
      </c>
      <c r="C3284" s="174" t="s">
        <v>647</v>
      </c>
      <c r="D3284" s="68">
        <v>45715</v>
      </c>
      <c r="E3284" s="66">
        <f t="shared" si="54"/>
        <v>2</v>
      </c>
      <c r="F3284" s="66">
        <f t="shared" si="55"/>
        <v>2025</v>
      </c>
      <c r="G3284" s="67">
        <f t="shared" si="56"/>
        <v>45689</v>
      </c>
      <c r="H3284" s="26" t="s">
        <v>43</v>
      </c>
      <c r="I3284" s="66" t="s">
        <v>1668</v>
      </c>
      <c r="J3284" s="69"/>
      <c r="K3284" s="69"/>
      <c r="L3284" s="69" t="s">
        <v>666</v>
      </c>
      <c r="M3284" s="69" t="s">
        <v>28</v>
      </c>
      <c r="N3284" s="71">
        <v>0</v>
      </c>
      <c r="O3284" s="74">
        <v>3582.25</v>
      </c>
      <c r="P3284" s="175">
        <f t="shared" si="58"/>
        <v>61451.320000000873</v>
      </c>
    </row>
    <row r="3285" spans="1:16" ht="14.25" hidden="1" customHeight="1" outlineLevel="1">
      <c r="A3285" s="64" t="s">
        <v>651</v>
      </c>
      <c r="B3285" s="163" t="s">
        <v>1653</v>
      </c>
      <c r="C3285" s="174" t="s">
        <v>647</v>
      </c>
      <c r="D3285" s="68">
        <v>45715</v>
      </c>
      <c r="E3285" s="66">
        <f t="shared" si="54"/>
        <v>2</v>
      </c>
      <c r="F3285" s="66">
        <f t="shared" si="55"/>
        <v>2025</v>
      </c>
      <c r="G3285" s="67">
        <f t="shared" si="56"/>
        <v>45689</v>
      </c>
      <c r="H3285" s="26" t="s">
        <v>43</v>
      </c>
      <c r="I3285" s="66" t="s">
        <v>1670</v>
      </c>
      <c r="J3285" s="69"/>
      <c r="K3285" s="69"/>
      <c r="L3285" s="69" t="s">
        <v>666</v>
      </c>
      <c r="M3285" s="69" t="s">
        <v>28</v>
      </c>
      <c r="N3285" s="71">
        <v>0</v>
      </c>
      <c r="O3285" s="74">
        <v>1020.7</v>
      </c>
      <c r="P3285" s="175">
        <f t="shared" si="58"/>
        <v>60430.620000000876</v>
      </c>
    </row>
    <row r="3286" spans="1:16" ht="14.25" hidden="1" customHeight="1" outlineLevel="1">
      <c r="A3286" s="64" t="s">
        <v>651</v>
      </c>
      <c r="B3286" s="163" t="s">
        <v>1653</v>
      </c>
      <c r="C3286" s="174" t="s">
        <v>647</v>
      </c>
      <c r="D3286" s="68">
        <v>45715</v>
      </c>
      <c r="E3286" s="66">
        <f t="shared" si="54"/>
        <v>2</v>
      </c>
      <c r="F3286" s="66">
        <f t="shared" si="55"/>
        <v>2025</v>
      </c>
      <c r="G3286" s="67">
        <f t="shared" si="56"/>
        <v>45689</v>
      </c>
      <c r="H3286" s="26" t="s">
        <v>891</v>
      </c>
      <c r="I3286" s="66" t="s">
        <v>1686</v>
      </c>
      <c r="J3286" s="69"/>
      <c r="K3286" s="69"/>
      <c r="L3286" s="69" t="s">
        <v>666</v>
      </c>
      <c r="M3286" s="69" t="s">
        <v>28</v>
      </c>
      <c r="N3286" s="71">
        <v>0</v>
      </c>
      <c r="O3286" s="74">
        <v>3186</v>
      </c>
      <c r="P3286" s="175">
        <f t="shared" si="58"/>
        <v>57244.620000000876</v>
      </c>
    </row>
    <row r="3287" spans="1:16" ht="14.25" hidden="1" customHeight="1" outlineLevel="1">
      <c r="A3287" s="64" t="s">
        <v>651</v>
      </c>
      <c r="B3287" s="163" t="s">
        <v>1653</v>
      </c>
      <c r="C3287" s="174" t="s">
        <v>647</v>
      </c>
      <c r="D3287" s="68">
        <v>45715</v>
      </c>
      <c r="E3287" s="66">
        <f t="shared" si="54"/>
        <v>2</v>
      </c>
      <c r="F3287" s="66">
        <f t="shared" si="55"/>
        <v>2025</v>
      </c>
      <c r="G3287" s="67">
        <f t="shared" si="56"/>
        <v>45689</v>
      </c>
      <c r="H3287" s="26" t="s">
        <v>43</v>
      </c>
      <c r="I3287" s="66" t="s">
        <v>1687</v>
      </c>
      <c r="J3287" s="69"/>
      <c r="K3287" s="69"/>
      <c r="L3287" s="69" t="s">
        <v>666</v>
      </c>
      <c r="M3287" s="69" t="s">
        <v>28</v>
      </c>
      <c r="N3287" s="71">
        <v>0</v>
      </c>
      <c r="O3287" s="74">
        <v>2220.5300000000002</v>
      </c>
      <c r="P3287" s="175">
        <f t="shared" si="58"/>
        <v>55024.090000000877</v>
      </c>
    </row>
    <row r="3288" spans="1:16" ht="14.25" hidden="1" customHeight="1" outlineLevel="1">
      <c r="A3288" s="64" t="s">
        <v>651</v>
      </c>
      <c r="B3288" s="163" t="s">
        <v>1653</v>
      </c>
      <c r="C3288" s="174" t="s">
        <v>647</v>
      </c>
      <c r="D3288" s="68">
        <v>45715</v>
      </c>
      <c r="E3288" s="66">
        <f t="shared" si="54"/>
        <v>2</v>
      </c>
      <c r="F3288" s="66">
        <f t="shared" si="55"/>
        <v>2025</v>
      </c>
      <c r="G3288" s="67">
        <f t="shared" si="56"/>
        <v>45689</v>
      </c>
      <c r="H3288" s="26" t="s">
        <v>43</v>
      </c>
      <c r="I3288" s="66" t="s">
        <v>1688</v>
      </c>
      <c r="J3288" s="69"/>
      <c r="K3288" s="69"/>
      <c r="L3288" s="69" t="s">
        <v>666</v>
      </c>
      <c r="M3288" s="69" t="s">
        <v>28</v>
      </c>
      <c r="N3288" s="71">
        <v>0</v>
      </c>
      <c r="O3288" s="74">
        <v>1856</v>
      </c>
      <c r="P3288" s="175">
        <f t="shared" si="58"/>
        <v>53168.090000000877</v>
      </c>
    </row>
    <row r="3289" spans="1:16" ht="14.25" hidden="1" customHeight="1" outlineLevel="1">
      <c r="A3289" s="64" t="s">
        <v>651</v>
      </c>
      <c r="B3289" s="163" t="s">
        <v>1653</v>
      </c>
      <c r="C3289" s="174" t="s">
        <v>647</v>
      </c>
      <c r="D3289" s="68">
        <v>45715</v>
      </c>
      <c r="E3289" s="66">
        <f t="shared" si="54"/>
        <v>2</v>
      </c>
      <c r="F3289" s="66">
        <f t="shared" si="55"/>
        <v>2025</v>
      </c>
      <c r="G3289" s="67">
        <f t="shared" si="56"/>
        <v>45689</v>
      </c>
      <c r="H3289" s="26" t="s">
        <v>63</v>
      </c>
      <c r="I3289" s="66" t="s">
        <v>1689</v>
      </c>
      <c r="J3289" s="69"/>
      <c r="K3289" s="69"/>
      <c r="L3289" s="69" t="s">
        <v>666</v>
      </c>
      <c r="M3289" s="69" t="s">
        <v>28</v>
      </c>
      <c r="N3289" s="71">
        <v>0</v>
      </c>
      <c r="O3289" s="74">
        <v>9716.35</v>
      </c>
      <c r="P3289" s="175">
        <f t="shared" si="58"/>
        <v>43451.740000000878</v>
      </c>
    </row>
    <row r="3290" spans="1:16" ht="14.25" hidden="1" customHeight="1" outlineLevel="1">
      <c r="A3290" s="64" t="s">
        <v>651</v>
      </c>
      <c r="B3290" s="163" t="s">
        <v>1653</v>
      </c>
      <c r="C3290" s="174" t="s">
        <v>647</v>
      </c>
      <c r="D3290" s="68">
        <v>45715</v>
      </c>
      <c r="E3290" s="66">
        <f t="shared" si="54"/>
        <v>2</v>
      </c>
      <c r="F3290" s="66">
        <f t="shared" si="55"/>
        <v>2025</v>
      </c>
      <c r="G3290" s="67">
        <f t="shared" si="56"/>
        <v>45689</v>
      </c>
      <c r="H3290" s="26" t="s">
        <v>102</v>
      </c>
      <c r="I3290" s="66" t="s">
        <v>1690</v>
      </c>
      <c r="J3290" s="69"/>
      <c r="K3290" s="69"/>
      <c r="L3290" s="69" t="s">
        <v>666</v>
      </c>
      <c r="M3290" s="69" t="s">
        <v>28</v>
      </c>
      <c r="N3290" s="71">
        <v>0</v>
      </c>
      <c r="O3290" s="74">
        <v>13</v>
      </c>
      <c r="P3290" s="175">
        <f t="shared" si="58"/>
        <v>43438.740000000878</v>
      </c>
    </row>
    <row r="3291" spans="1:16" ht="14.25" hidden="1" customHeight="1" outlineLevel="1">
      <c r="A3291" s="64" t="s">
        <v>651</v>
      </c>
      <c r="B3291" s="163" t="s">
        <v>1653</v>
      </c>
      <c r="C3291" s="174" t="s">
        <v>647</v>
      </c>
      <c r="D3291" s="68">
        <v>45715</v>
      </c>
      <c r="E3291" s="66">
        <f t="shared" si="54"/>
        <v>2</v>
      </c>
      <c r="F3291" s="66">
        <f t="shared" si="55"/>
        <v>2025</v>
      </c>
      <c r="G3291" s="67">
        <f t="shared" si="56"/>
        <v>45689</v>
      </c>
      <c r="H3291" s="26" t="s">
        <v>102</v>
      </c>
      <c r="I3291" s="66" t="s">
        <v>1690</v>
      </c>
      <c r="J3291" s="69"/>
      <c r="K3291" s="69"/>
      <c r="L3291" s="69" t="s">
        <v>666</v>
      </c>
      <c r="M3291" s="69" t="s">
        <v>28</v>
      </c>
      <c r="N3291" s="71">
        <v>0</v>
      </c>
      <c r="O3291" s="74">
        <v>13</v>
      </c>
      <c r="P3291" s="175">
        <f t="shared" si="58"/>
        <v>43425.740000000878</v>
      </c>
    </row>
    <row r="3292" spans="1:16" ht="14.25" hidden="1" customHeight="1" outlineLevel="1">
      <c r="A3292" s="64" t="s">
        <v>651</v>
      </c>
      <c r="B3292" s="163" t="s">
        <v>1653</v>
      </c>
      <c r="C3292" s="174" t="s">
        <v>647</v>
      </c>
      <c r="D3292" s="68">
        <v>45715</v>
      </c>
      <c r="E3292" s="66">
        <f t="shared" si="54"/>
        <v>2</v>
      </c>
      <c r="F3292" s="66">
        <f t="shared" si="55"/>
        <v>2025</v>
      </c>
      <c r="G3292" s="67">
        <f t="shared" si="56"/>
        <v>45689</v>
      </c>
      <c r="H3292" s="26" t="s">
        <v>102</v>
      </c>
      <c r="I3292" s="66" t="s">
        <v>1690</v>
      </c>
      <c r="J3292" s="69"/>
      <c r="K3292" s="69"/>
      <c r="L3292" s="69" t="s">
        <v>666</v>
      </c>
      <c r="M3292" s="69" t="s">
        <v>28</v>
      </c>
      <c r="N3292" s="71">
        <v>0</v>
      </c>
      <c r="O3292" s="74">
        <v>13</v>
      </c>
      <c r="P3292" s="175">
        <f t="shared" si="58"/>
        <v>43412.740000000878</v>
      </c>
    </row>
    <row r="3293" spans="1:16" ht="14.25" hidden="1" customHeight="1" outlineLevel="1">
      <c r="A3293" s="64" t="s">
        <v>651</v>
      </c>
      <c r="B3293" s="163" t="s">
        <v>1653</v>
      </c>
      <c r="C3293" s="174" t="s">
        <v>647</v>
      </c>
      <c r="D3293" s="68">
        <v>45715</v>
      </c>
      <c r="E3293" s="66">
        <f t="shared" si="54"/>
        <v>2</v>
      </c>
      <c r="F3293" s="66">
        <f t="shared" si="55"/>
        <v>2025</v>
      </c>
      <c r="G3293" s="67">
        <f t="shared" si="56"/>
        <v>45689</v>
      </c>
      <c r="H3293" s="26" t="s">
        <v>102</v>
      </c>
      <c r="I3293" s="66" t="s">
        <v>1690</v>
      </c>
      <c r="J3293" s="69"/>
      <c r="K3293" s="69"/>
      <c r="L3293" s="69" t="s">
        <v>666</v>
      </c>
      <c r="M3293" s="69" t="s">
        <v>28</v>
      </c>
      <c r="N3293" s="71">
        <v>0</v>
      </c>
      <c r="O3293" s="74">
        <v>13</v>
      </c>
      <c r="P3293" s="175">
        <f t="shared" si="58"/>
        <v>43399.740000000878</v>
      </c>
    </row>
    <row r="3294" spans="1:16" ht="14.25" hidden="1" customHeight="1" outlineLevel="1">
      <c r="A3294" s="64" t="s">
        <v>651</v>
      </c>
      <c r="B3294" s="163" t="s">
        <v>1653</v>
      </c>
      <c r="C3294" s="174" t="s">
        <v>647</v>
      </c>
      <c r="D3294" s="68">
        <v>45715</v>
      </c>
      <c r="E3294" s="66">
        <f t="shared" si="54"/>
        <v>2</v>
      </c>
      <c r="F3294" s="66">
        <f t="shared" si="55"/>
        <v>2025</v>
      </c>
      <c r="G3294" s="67">
        <f t="shared" si="56"/>
        <v>45689</v>
      </c>
      <c r="H3294" s="26" t="s">
        <v>102</v>
      </c>
      <c r="I3294" s="66" t="s">
        <v>1690</v>
      </c>
      <c r="J3294" s="69"/>
      <c r="K3294" s="69"/>
      <c r="L3294" s="69" t="s">
        <v>666</v>
      </c>
      <c r="M3294" s="69" t="s">
        <v>28</v>
      </c>
      <c r="N3294" s="71">
        <v>0</v>
      </c>
      <c r="O3294" s="74">
        <v>13</v>
      </c>
      <c r="P3294" s="175">
        <f t="shared" si="58"/>
        <v>43386.740000000878</v>
      </c>
    </row>
    <row r="3295" spans="1:16" ht="14.25" hidden="1" customHeight="1" outlineLevel="1">
      <c r="A3295" s="64" t="s">
        <v>651</v>
      </c>
      <c r="B3295" s="163" t="s">
        <v>1653</v>
      </c>
      <c r="C3295" s="174" t="s">
        <v>647</v>
      </c>
      <c r="D3295" s="68">
        <v>45715</v>
      </c>
      <c r="E3295" s="66">
        <f t="shared" si="54"/>
        <v>2</v>
      </c>
      <c r="F3295" s="66">
        <f t="shared" si="55"/>
        <v>2025</v>
      </c>
      <c r="G3295" s="67">
        <f t="shared" si="56"/>
        <v>45689</v>
      </c>
      <c r="H3295" s="26" t="s">
        <v>102</v>
      </c>
      <c r="I3295" s="66" t="s">
        <v>1690</v>
      </c>
      <c r="J3295" s="69"/>
      <c r="K3295" s="69"/>
      <c r="L3295" s="69" t="s">
        <v>666</v>
      </c>
      <c r="M3295" s="69" t="s">
        <v>28</v>
      </c>
      <c r="N3295" s="71">
        <v>0</v>
      </c>
      <c r="O3295" s="74">
        <v>13</v>
      </c>
      <c r="P3295" s="175">
        <f t="shared" si="58"/>
        <v>43373.740000000878</v>
      </c>
    </row>
    <row r="3296" spans="1:16" ht="14.25" hidden="1" customHeight="1" outlineLevel="1">
      <c r="A3296" s="64" t="s">
        <v>651</v>
      </c>
      <c r="B3296" s="163" t="s">
        <v>1653</v>
      </c>
      <c r="C3296" s="174" t="s">
        <v>647</v>
      </c>
      <c r="D3296" s="68">
        <v>45715</v>
      </c>
      <c r="E3296" s="66">
        <f t="shared" si="54"/>
        <v>2</v>
      </c>
      <c r="F3296" s="66">
        <f t="shared" si="55"/>
        <v>2025</v>
      </c>
      <c r="G3296" s="67">
        <f t="shared" si="56"/>
        <v>45689</v>
      </c>
      <c r="H3296" s="26" t="s">
        <v>102</v>
      </c>
      <c r="I3296" s="66" t="s">
        <v>1690</v>
      </c>
      <c r="J3296" s="69"/>
      <c r="K3296" s="69"/>
      <c r="L3296" s="69" t="s">
        <v>666</v>
      </c>
      <c r="M3296" s="69" t="s">
        <v>28</v>
      </c>
      <c r="N3296" s="71">
        <v>0</v>
      </c>
      <c r="O3296" s="74">
        <v>13</v>
      </c>
      <c r="P3296" s="175">
        <f t="shared" si="58"/>
        <v>43360.740000000878</v>
      </c>
    </row>
    <row r="3297" spans="1:16" ht="14.25" hidden="1" customHeight="1" outlineLevel="1">
      <c r="A3297" s="64" t="s">
        <v>651</v>
      </c>
      <c r="B3297" s="163" t="s">
        <v>1653</v>
      </c>
      <c r="C3297" s="174" t="s">
        <v>647</v>
      </c>
      <c r="D3297" s="68">
        <v>45715</v>
      </c>
      <c r="E3297" s="66">
        <f t="shared" si="54"/>
        <v>2</v>
      </c>
      <c r="F3297" s="66">
        <f t="shared" si="55"/>
        <v>2025</v>
      </c>
      <c r="G3297" s="67">
        <f t="shared" si="56"/>
        <v>45689</v>
      </c>
      <c r="H3297" s="26" t="s">
        <v>102</v>
      </c>
      <c r="I3297" s="66" t="s">
        <v>1690</v>
      </c>
      <c r="J3297" s="69"/>
      <c r="K3297" s="69"/>
      <c r="L3297" s="69" t="s">
        <v>666</v>
      </c>
      <c r="M3297" s="69" t="s">
        <v>28</v>
      </c>
      <c r="N3297" s="71">
        <v>0</v>
      </c>
      <c r="O3297" s="74">
        <v>13</v>
      </c>
      <c r="P3297" s="175">
        <f t="shared" si="58"/>
        <v>43347.740000000878</v>
      </c>
    </row>
    <row r="3298" spans="1:16" ht="14.25" hidden="1" customHeight="1" outlineLevel="1">
      <c r="A3298" s="64" t="s">
        <v>651</v>
      </c>
      <c r="B3298" s="163" t="s">
        <v>1653</v>
      </c>
      <c r="C3298" s="174" t="s">
        <v>647</v>
      </c>
      <c r="D3298" s="68">
        <v>45715</v>
      </c>
      <c r="E3298" s="66">
        <f t="shared" si="54"/>
        <v>2</v>
      </c>
      <c r="F3298" s="66">
        <f t="shared" si="55"/>
        <v>2025</v>
      </c>
      <c r="G3298" s="67">
        <f t="shared" si="56"/>
        <v>45689</v>
      </c>
      <c r="H3298" s="26" t="s">
        <v>102</v>
      </c>
      <c r="I3298" s="66" t="s">
        <v>1691</v>
      </c>
      <c r="J3298" s="69"/>
      <c r="K3298" s="69"/>
      <c r="L3298" s="69" t="s">
        <v>666</v>
      </c>
      <c r="M3298" s="69" t="s">
        <v>28</v>
      </c>
      <c r="N3298" s="71">
        <v>0</v>
      </c>
      <c r="O3298" s="74">
        <v>10</v>
      </c>
      <c r="P3298" s="175">
        <f t="shared" si="58"/>
        <v>43337.740000000878</v>
      </c>
    </row>
    <row r="3299" spans="1:16" ht="14.25" hidden="1" customHeight="1" outlineLevel="1">
      <c r="A3299" s="64" t="s">
        <v>651</v>
      </c>
      <c r="B3299" s="163" t="s">
        <v>1653</v>
      </c>
      <c r="C3299" s="174" t="s">
        <v>647</v>
      </c>
      <c r="D3299" s="68">
        <v>45716</v>
      </c>
      <c r="E3299" s="66">
        <f t="shared" si="54"/>
        <v>2</v>
      </c>
      <c r="F3299" s="66">
        <f t="shared" si="55"/>
        <v>2025</v>
      </c>
      <c r="G3299" s="67">
        <f t="shared" si="56"/>
        <v>45689</v>
      </c>
      <c r="H3299" s="26" t="s">
        <v>63</v>
      </c>
      <c r="I3299" s="66" t="s">
        <v>1692</v>
      </c>
      <c r="J3299" s="69"/>
      <c r="K3299" s="69"/>
      <c r="L3299" s="69" t="s">
        <v>666</v>
      </c>
      <c r="M3299" s="69" t="s">
        <v>28</v>
      </c>
      <c r="N3299" s="71">
        <v>0</v>
      </c>
      <c r="O3299" s="74">
        <v>3684.23</v>
      </c>
      <c r="P3299" s="175">
        <f t="shared" si="58"/>
        <v>39653.510000000875</v>
      </c>
    </row>
    <row r="3300" spans="1:16" ht="14.25" hidden="1" customHeight="1" outlineLevel="1">
      <c r="A3300" s="64" t="s">
        <v>651</v>
      </c>
      <c r="B3300" s="163" t="s">
        <v>1653</v>
      </c>
      <c r="C3300" s="174" t="s">
        <v>647</v>
      </c>
      <c r="D3300" s="68">
        <v>45716</v>
      </c>
      <c r="E3300" s="66">
        <f t="shared" si="54"/>
        <v>2</v>
      </c>
      <c r="F3300" s="66">
        <f t="shared" si="55"/>
        <v>2025</v>
      </c>
      <c r="G3300" s="67">
        <f t="shared" si="56"/>
        <v>45689</v>
      </c>
      <c r="H3300" s="26" t="s">
        <v>63</v>
      </c>
      <c r="I3300" s="66" t="s">
        <v>1693</v>
      </c>
      <c r="J3300" s="69"/>
      <c r="K3300" s="69"/>
      <c r="L3300" s="69" t="s">
        <v>666</v>
      </c>
      <c r="M3300" s="69" t="s">
        <v>28</v>
      </c>
      <c r="N3300" s="71">
        <v>0</v>
      </c>
      <c r="O3300" s="74">
        <v>790.98</v>
      </c>
      <c r="P3300" s="175">
        <f t="shared" si="58"/>
        <v>38862.530000000872</v>
      </c>
    </row>
    <row r="3301" spans="1:16" ht="14.25" hidden="1" customHeight="1" outlineLevel="1">
      <c r="A3301" s="64" t="s">
        <v>651</v>
      </c>
      <c r="B3301" s="163" t="s">
        <v>1653</v>
      </c>
      <c r="C3301" s="174" t="s">
        <v>647</v>
      </c>
      <c r="D3301" s="68">
        <v>45716</v>
      </c>
      <c r="E3301" s="66">
        <f t="shared" si="54"/>
        <v>2</v>
      </c>
      <c r="F3301" s="66">
        <f t="shared" si="55"/>
        <v>2025</v>
      </c>
      <c r="G3301" s="67">
        <f t="shared" si="56"/>
        <v>45689</v>
      </c>
      <c r="H3301" s="26" t="s">
        <v>63</v>
      </c>
      <c r="I3301" s="66" t="s">
        <v>1694</v>
      </c>
      <c r="J3301" s="69"/>
      <c r="K3301" s="69"/>
      <c r="L3301" s="69" t="s">
        <v>666</v>
      </c>
      <c r="M3301" s="69" t="s">
        <v>28</v>
      </c>
      <c r="N3301" s="71">
        <v>0</v>
      </c>
      <c r="O3301" s="74">
        <v>155.9</v>
      </c>
      <c r="P3301" s="175">
        <f t="shared" si="58"/>
        <v>38706.63000000087</v>
      </c>
    </row>
    <row r="3302" spans="1:16" ht="14.25" hidden="1" customHeight="1" outlineLevel="1">
      <c r="A3302" s="64" t="s">
        <v>651</v>
      </c>
      <c r="B3302" s="163" t="s">
        <v>1653</v>
      </c>
      <c r="C3302" s="174" t="s">
        <v>647</v>
      </c>
      <c r="D3302" s="68">
        <v>45716</v>
      </c>
      <c r="E3302" s="66">
        <f t="shared" si="54"/>
        <v>2</v>
      </c>
      <c r="F3302" s="66">
        <f t="shared" si="55"/>
        <v>2025</v>
      </c>
      <c r="G3302" s="67">
        <f t="shared" si="56"/>
        <v>45689</v>
      </c>
      <c r="H3302" s="26" t="s">
        <v>102</v>
      </c>
      <c r="I3302" s="66" t="s">
        <v>1695</v>
      </c>
      <c r="J3302" s="69"/>
      <c r="K3302" s="69"/>
      <c r="L3302" s="69" t="s">
        <v>666</v>
      </c>
      <c r="M3302" s="69" t="s">
        <v>28</v>
      </c>
      <c r="N3302" s="71">
        <v>0</v>
      </c>
      <c r="O3302" s="74">
        <v>17.829999999999998</v>
      </c>
      <c r="P3302" s="175">
        <f t="shared" si="58"/>
        <v>38688.800000000869</v>
      </c>
    </row>
    <row r="3303" spans="1:16" ht="14.25" hidden="1" customHeight="1" outlineLevel="1">
      <c r="A3303" s="64" t="s">
        <v>651</v>
      </c>
      <c r="B3303" s="163" t="s">
        <v>1653</v>
      </c>
      <c r="C3303" s="174" t="s">
        <v>647</v>
      </c>
      <c r="D3303" s="68">
        <v>45721</v>
      </c>
      <c r="E3303" s="66">
        <f t="shared" si="54"/>
        <v>3</v>
      </c>
      <c r="F3303" s="66">
        <f t="shared" si="55"/>
        <v>2025</v>
      </c>
      <c r="G3303" s="67">
        <f t="shared" si="56"/>
        <v>45717</v>
      </c>
      <c r="H3303" s="26" t="s">
        <v>281</v>
      </c>
      <c r="I3303" s="66" t="s">
        <v>1658</v>
      </c>
      <c r="J3303" s="69"/>
      <c r="K3303" s="69"/>
      <c r="L3303" s="69" t="s">
        <v>666</v>
      </c>
      <c r="M3303" s="69" t="s">
        <v>28</v>
      </c>
      <c r="N3303" s="71">
        <v>0</v>
      </c>
      <c r="O3303" s="74">
        <v>320</v>
      </c>
      <c r="P3303" s="175">
        <f t="shared" si="58"/>
        <v>38368.800000000869</v>
      </c>
    </row>
    <row r="3304" spans="1:16" ht="14.25" hidden="1" customHeight="1" outlineLevel="1">
      <c r="A3304" s="64" t="s">
        <v>651</v>
      </c>
      <c r="B3304" s="163" t="s">
        <v>1653</v>
      </c>
      <c r="C3304" s="174" t="s">
        <v>647</v>
      </c>
      <c r="D3304" s="68">
        <v>45722</v>
      </c>
      <c r="E3304" s="66">
        <f t="shared" si="54"/>
        <v>3</v>
      </c>
      <c r="F3304" s="66">
        <f t="shared" si="55"/>
        <v>2025</v>
      </c>
      <c r="G3304" s="67">
        <f t="shared" si="56"/>
        <v>45717</v>
      </c>
      <c r="H3304" s="26" t="s">
        <v>63</v>
      </c>
      <c r="I3304" s="66" t="s">
        <v>1696</v>
      </c>
      <c r="J3304" s="69"/>
      <c r="K3304" s="69"/>
      <c r="L3304" s="69" t="s">
        <v>666</v>
      </c>
      <c r="M3304" s="69" t="s">
        <v>28</v>
      </c>
      <c r="N3304" s="71">
        <v>0</v>
      </c>
      <c r="O3304" s="74">
        <v>338</v>
      </c>
      <c r="P3304" s="175">
        <f t="shared" si="58"/>
        <v>38030.800000000869</v>
      </c>
    </row>
    <row r="3305" spans="1:16" ht="14.25" hidden="1" customHeight="1" outlineLevel="1">
      <c r="A3305" s="64" t="s">
        <v>651</v>
      </c>
      <c r="B3305" s="163" t="s">
        <v>1653</v>
      </c>
      <c r="C3305" s="174" t="s">
        <v>647</v>
      </c>
      <c r="D3305" s="68">
        <v>45722</v>
      </c>
      <c r="E3305" s="66">
        <f t="shared" si="54"/>
        <v>3</v>
      </c>
      <c r="F3305" s="66">
        <f t="shared" si="55"/>
        <v>2025</v>
      </c>
      <c r="G3305" s="67">
        <f t="shared" si="56"/>
        <v>45717</v>
      </c>
      <c r="H3305" s="26" t="s">
        <v>102</v>
      </c>
      <c r="I3305" s="66" t="s">
        <v>1697</v>
      </c>
      <c r="J3305" s="69"/>
      <c r="K3305" s="69"/>
      <c r="L3305" s="69" t="s">
        <v>666</v>
      </c>
      <c r="M3305" s="69" t="s">
        <v>28</v>
      </c>
      <c r="N3305" s="71">
        <v>0</v>
      </c>
      <c r="O3305" s="74">
        <v>3.34</v>
      </c>
      <c r="P3305" s="175">
        <f t="shared" si="58"/>
        <v>38027.460000000872</v>
      </c>
    </row>
    <row r="3306" spans="1:16" ht="14.25" hidden="1" customHeight="1" outlineLevel="1">
      <c r="A3306" s="64" t="s">
        <v>651</v>
      </c>
      <c r="B3306" s="163" t="s">
        <v>1653</v>
      </c>
      <c r="C3306" s="174" t="s">
        <v>647</v>
      </c>
      <c r="D3306" s="68">
        <v>45723</v>
      </c>
      <c r="E3306" s="66">
        <f t="shared" si="54"/>
        <v>3</v>
      </c>
      <c r="F3306" s="66">
        <f t="shared" si="55"/>
        <v>2025</v>
      </c>
      <c r="G3306" s="67">
        <f t="shared" si="56"/>
        <v>45717</v>
      </c>
      <c r="H3306" s="32" t="s">
        <v>1698</v>
      </c>
      <c r="I3306" s="66" t="s">
        <v>1699</v>
      </c>
      <c r="J3306" s="69"/>
      <c r="K3306" s="69"/>
      <c r="L3306" s="69" t="s">
        <v>666</v>
      </c>
      <c r="M3306" s="69" t="s">
        <v>28</v>
      </c>
      <c r="N3306" s="71">
        <v>150993.60000000001</v>
      </c>
      <c r="O3306" s="74">
        <v>0</v>
      </c>
      <c r="P3306" s="175">
        <f t="shared" si="58"/>
        <v>189021.06000000087</v>
      </c>
    </row>
    <row r="3307" spans="1:16" ht="14.25" hidden="1" customHeight="1" outlineLevel="1">
      <c r="A3307" s="64" t="s">
        <v>651</v>
      </c>
      <c r="B3307" s="163" t="s">
        <v>1653</v>
      </c>
      <c r="C3307" s="174" t="s">
        <v>647</v>
      </c>
      <c r="D3307" s="68">
        <v>45723</v>
      </c>
      <c r="E3307" s="66">
        <f t="shared" si="54"/>
        <v>3</v>
      </c>
      <c r="F3307" s="66">
        <f t="shared" si="55"/>
        <v>2025</v>
      </c>
      <c r="G3307" s="67">
        <f t="shared" si="56"/>
        <v>45717</v>
      </c>
      <c r="H3307" s="32" t="s">
        <v>1698</v>
      </c>
      <c r="I3307" s="66" t="s">
        <v>1699</v>
      </c>
      <c r="J3307" s="69"/>
      <c r="K3307" s="69"/>
      <c r="L3307" s="69" t="s">
        <v>666</v>
      </c>
      <c r="M3307" s="69" t="s">
        <v>28</v>
      </c>
      <c r="N3307" s="71">
        <v>178116</v>
      </c>
      <c r="O3307" s="74">
        <v>0</v>
      </c>
      <c r="P3307" s="175">
        <f t="shared" si="58"/>
        <v>367137.06000000087</v>
      </c>
    </row>
    <row r="3308" spans="1:16" ht="14.25" hidden="1" customHeight="1" outlineLevel="1">
      <c r="A3308" s="64" t="s">
        <v>651</v>
      </c>
      <c r="B3308" s="163" t="s">
        <v>1653</v>
      </c>
      <c r="C3308" s="174" t="s">
        <v>647</v>
      </c>
      <c r="D3308" s="68">
        <v>45736</v>
      </c>
      <c r="E3308" s="66">
        <f t="shared" si="54"/>
        <v>3</v>
      </c>
      <c r="F3308" s="66">
        <f t="shared" si="55"/>
        <v>2025</v>
      </c>
      <c r="G3308" s="67">
        <f t="shared" si="56"/>
        <v>45717</v>
      </c>
      <c r="H3308" s="26" t="s">
        <v>281</v>
      </c>
      <c r="I3308" s="66" t="s">
        <v>1658</v>
      </c>
      <c r="J3308" s="69"/>
      <c r="K3308" s="69"/>
      <c r="L3308" s="69" t="s">
        <v>666</v>
      </c>
      <c r="M3308" s="69" t="s">
        <v>28</v>
      </c>
      <c r="N3308" s="71">
        <v>0</v>
      </c>
      <c r="O3308" s="74">
        <v>160</v>
      </c>
      <c r="P3308" s="175">
        <f t="shared" si="58"/>
        <v>366977.06000000087</v>
      </c>
    </row>
    <row r="3309" spans="1:16" ht="14.25" hidden="1" customHeight="1" outlineLevel="1">
      <c r="A3309" s="64" t="s">
        <v>651</v>
      </c>
      <c r="B3309" s="163" t="s">
        <v>1653</v>
      </c>
      <c r="C3309" s="174" t="s">
        <v>647</v>
      </c>
      <c r="D3309" s="68">
        <v>45736</v>
      </c>
      <c r="E3309" s="66">
        <f t="shared" si="54"/>
        <v>3</v>
      </c>
      <c r="F3309" s="66">
        <f t="shared" si="55"/>
        <v>2025</v>
      </c>
      <c r="G3309" s="67">
        <f t="shared" si="56"/>
        <v>45717</v>
      </c>
      <c r="H3309" s="26" t="s">
        <v>33</v>
      </c>
      <c r="I3309" s="66" t="s">
        <v>1655</v>
      </c>
      <c r="J3309" s="69"/>
      <c r="K3309" s="69"/>
      <c r="L3309" s="69" t="s">
        <v>666</v>
      </c>
      <c r="M3309" s="69" t="s">
        <v>28</v>
      </c>
      <c r="N3309" s="71">
        <v>0</v>
      </c>
      <c r="O3309" s="74">
        <v>59.05</v>
      </c>
      <c r="P3309" s="175">
        <f t="shared" si="58"/>
        <v>366918.01000000088</v>
      </c>
    </row>
    <row r="3310" spans="1:16" ht="14.25" hidden="1" customHeight="1" outlineLevel="1">
      <c r="A3310" s="64" t="s">
        <v>651</v>
      </c>
      <c r="B3310" s="163" t="s">
        <v>1653</v>
      </c>
      <c r="C3310" s="174" t="s">
        <v>647</v>
      </c>
      <c r="D3310" s="68">
        <v>45736</v>
      </c>
      <c r="E3310" s="66">
        <f t="shared" si="54"/>
        <v>3</v>
      </c>
      <c r="F3310" s="66">
        <f t="shared" si="55"/>
        <v>2025</v>
      </c>
      <c r="G3310" s="67">
        <f t="shared" si="56"/>
        <v>45717</v>
      </c>
      <c r="H3310" s="26" t="s">
        <v>40</v>
      </c>
      <c r="I3310" s="66" t="s">
        <v>732</v>
      </c>
      <c r="J3310" s="69"/>
      <c r="K3310" s="69"/>
      <c r="L3310" s="69" t="s">
        <v>666</v>
      </c>
      <c r="M3310" s="69" t="s">
        <v>28</v>
      </c>
      <c r="N3310" s="71">
        <v>0</v>
      </c>
      <c r="O3310" s="74">
        <v>2708.64</v>
      </c>
      <c r="P3310" s="175">
        <f t="shared" si="58"/>
        <v>364209.37000000087</v>
      </c>
    </row>
    <row r="3311" spans="1:16" ht="14.25" hidden="1" customHeight="1" outlineLevel="1">
      <c r="A3311" s="64" t="s">
        <v>651</v>
      </c>
      <c r="B3311" s="163" t="s">
        <v>1653</v>
      </c>
      <c r="C3311" s="174" t="s">
        <v>647</v>
      </c>
      <c r="D3311" s="68">
        <v>45736</v>
      </c>
      <c r="E3311" s="66">
        <f t="shared" si="54"/>
        <v>3</v>
      </c>
      <c r="F3311" s="66">
        <f t="shared" si="55"/>
        <v>2025</v>
      </c>
      <c r="G3311" s="67">
        <f t="shared" si="56"/>
        <v>45717</v>
      </c>
      <c r="H3311" s="26" t="s">
        <v>44</v>
      </c>
      <c r="I3311" s="66" t="s">
        <v>733</v>
      </c>
      <c r="J3311" s="69"/>
      <c r="K3311" s="69"/>
      <c r="L3311" s="69" t="s">
        <v>666</v>
      </c>
      <c r="M3311" s="69" t="s">
        <v>28</v>
      </c>
      <c r="N3311" s="71">
        <v>0</v>
      </c>
      <c r="O3311" s="74">
        <v>77.989999999999995</v>
      </c>
      <c r="P3311" s="175">
        <f t="shared" si="58"/>
        <v>364131.38000000088</v>
      </c>
    </row>
    <row r="3312" spans="1:16" ht="14.25" hidden="1" customHeight="1" outlineLevel="1">
      <c r="A3312" s="64" t="s">
        <v>651</v>
      </c>
      <c r="B3312" s="163" t="s">
        <v>1653</v>
      </c>
      <c r="C3312" s="174" t="s">
        <v>647</v>
      </c>
      <c r="D3312" s="68">
        <v>45736</v>
      </c>
      <c r="E3312" s="66">
        <f t="shared" si="54"/>
        <v>3</v>
      </c>
      <c r="F3312" s="66">
        <f t="shared" si="55"/>
        <v>2025</v>
      </c>
      <c r="G3312" s="67">
        <f t="shared" si="56"/>
        <v>45717</v>
      </c>
      <c r="H3312" s="26" t="s">
        <v>37</v>
      </c>
      <c r="I3312" s="66" t="s">
        <v>734</v>
      </c>
      <c r="J3312" s="69"/>
      <c r="K3312" s="69"/>
      <c r="L3312" s="69" t="s">
        <v>666</v>
      </c>
      <c r="M3312" s="69" t="s">
        <v>28</v>
      </c>
      <c r="N3312" s="71">
        <v>0</v>
      </c>
      <c r="O3312" s="74">
        <v>1314.77</v>
      </c>
      <c r="P3312" s="175">
        <f t="shared" si="58"/>
        <v>362816.61000000086</v>
      </c>
    </row>
    <row r="3313" spans="1:16" ht="14.25" hidden="1" customHeight="1" outlineLevel="1">
      <c r="A3313" s="64" t="s">
        <v>651</v>
      </c>
      <c r="B3313" s="163" t="s">
        <v>1653</v>
      </c>
      <c r="C3313" s="174" t="s">
        <v>647</v>
      </c>
      <c r="D3313" s="68">
        <v>45736</v>
      </c>
      <c r="E3313" s="66">
        <f t="shared" si="54"/>
        <v>3</v>
      </c>
      <c r="F3313" s="66">
        <f t="shared" si="55"/>
        <v>2025</v>
      </c>
      <c r="G3313" s="67">
        <f t="shared" si="56"/>
        <v>45717</v>
      </c>
      <c r="H3313" s="26" t="s">
        <v>63</v>
      </c>
      <c r="I3313" s="66" t="s">
        <v>1700</v>
      </c>
      <c r="J3313" s="69"/>
      <c r="K3313" s="69"/>
      <c r="L3313" s="69" t="s">
        <v>666</v>
      </c>
      <c r="M3313" s="69" t="s">
        <v>28</v>
      </c>
      <c r="N3313" s="71">
        <v>0</v>
      </c>
      <c r="O3313" s="74">
        <v>1107.69</v>
      </c>
      <c r="P3313" s="175">
        <f t="shared" si="58"/>
        <v>361708.92000000086</v>
      </c>
    </row>
    <row r="3314" spans="1:16" ht="14.25" hidden="1" customHeight="1" outlineLevel="1">
      <c r="A3314" s="64" t="s">
        <v>651</v>
      </c>
      <c r="B3314" s="163" t="s">
        <v>1653</v>
      </c>
      <c r="C3314" s="174" t="s">
        <v>647</v>
      </c>
      <c r="D3314" s="68">
        <v>45736</v>
      </c>
      <c r="E3314" s="66">
        <f t="shared" si="54"/>
        <v>3</v>
      </c>
      <c r="F3314" s="66">
        <f t="shared" si="55"/>
        <v>2025</v>
      </c>
      <c r="G3314" s="67">
        <f t="shared" si="56"/>
        <v>45717</v>
      </c>
      <c r="H3314" s="26" t="s">
        <v>63</v>
      </c>
      <c r="I3314" s="66" t="s">
        <v>1700</v>
      </c>
      <c r="J3314" s="69"/>
      <c r="K3314" s="69"/>
      <c r="L3314" s="69" t="s">
        <v>666</v>
      </c>
      <c r="M3314" s="69" t="s">
        <v>28</v>
      </c>
      <c r="N3314" s="71">
        <v>0</v>
      </c>
      <c r="O3314" s="74">
        <v>647.65</v>
      </c>
      <c r="P3314" s="175">
        <f t="shared" si="58"/>
        <v>361061.27000000083</v>
      </c>
    </row>
    <row r="3315" spans="1:16" ht="14.25" hidden="1" customHeight="1" outlineLevel="1">
      <c r="A3315" s="64" t="s">
        <v>651</v>
      </c>
      <c r="B3315" s="163" t="s">
        <v>1653</v>
      </c>
      <c r="C3315" s="174" t="s">
        <v>647</v>
      </c>
      <c r="D3315" s="68">
        <v>45736</v>
      </c>
      <c r="E3315" s="66">
        <f t="shared" si="54"/>
        <v>3</v>
      </c>
      <c r="F3315" s="66">
        <f t="shared" si="55"/>
        <v>2025</v>
      </c>
      <c r="G3315" s="67">
        <f t="shared" si="56"/>
        <v>45717</v>
      </c>
      <c r="H3315" s="26" t="s">
        <v>63</v>
      </c>
      <c r="I3315" s="66" t="s">
        <v>1701</v>
      </c>
      <c r="J3315" s="69"/>
      <c r="K3315" s="69"/>
      <c r="L3315" s="69" t="s">
        <v>666</v>
      </c>
      <c r="M3315" s="69" t="s">
        <v>28</v>
      </c>
      <c r="N3315" s="71">
        <v>0</v>
      </c>
      <c r="O3315" s="74">
        <v>1095.05</v>
      </c>
      <c r="P3315" s="175">
        <f t="shared" si="58"/>
        <v>359966.22000000085</v>
      </c>
    </row>
    <row r="3316" spans="1:16" ht="14.25" hidden="1" customHeight="1" outlineLevel="1">
      <c r="A3316" s="64" t="s">
        <v>651</v>
      </c>
      <c r="B3316" s="163" t="s">
        <v>1653</v>
      </c>
      <c r="C3316" s="174" t="s">
        <v>647</v>
      </c>
      <c r="D3316" s="68">
        <v>45736</v>
      </c>
      <c r="E3316" s="66">
        <f t="shared" si="54"/>
        <v>3</v>
      </c>
      <c r="F3316" s="66">
        <f t="shared" si="55"/>
        <v>2025</v>
      </c>
      <c r="G3316" s="67">
        <f t="shared" si="56"/>
        <v>45717</v>
      </c>
      <c r="H3316" s="26" t="s">
        <v>63</v>
      </c>
      <c r="I3316" s="66" t="s">
        <v>1702</v>
      </c>
      <c r="J3316" s="69"/>
      <c r="K3316" s="69"/>
      <c r="L3316" s="69" t="s">
        <v>666</v>
      </c>
      <c r="M3316" s="69" t="s">
        <v>28</v>
      </c>
      <c r="N3316" s="71">
        <v>0</v>
      </c>
      <c r="O3316" s="74">
        <v>5512.55</v>
      </c>
      <c r="P3316" s="175">
        <f t="shared" si="58"/>
        <v>354453.67000000086</v>
      </c>
    </row>
    <row r="3317" spans="1:16" ht="14.25" hidden="1" customHeight="1" outlineLevel="1">
      <c r="A3317" s="64" t="s">
        <v>651</v>
      </c>
      <c r="B3317" s="163" t="s">
        <v>1653</v>
      </c>
      <c r="C3317" s="174" t="s">
        <v>647</v>
      </c>
      <c r="D3317" s="68">
        <v>45736</v>
      </c>
      <c r="E3317" s="66">
        <f t="shared" si="54"/>
        <v>3</v>
      </c>
      <c r="F3317" s="66">
        <f t="shared" si="55"/>
        <v>2025</v>
      </c>
      <c r="G3317" s="67">
        <f t="shared" si="56"/>
        <v>45717</v>
      </c>
      <c r="H3317" s="26" t="s">
        <v>102</v>
      </c>
      <c r="I3317" s="66" t="s">
        <v>1703</v>
      </c>
      <c r="J3317" s="69"/>
      <c r="K3317" s="69"/>
      <c r="L3317" s="69" t="s">
        <v>666</v>
      </c>
      <c r="M3317" s="69" t="s">
        <v>28</v>
      </c>
      <c r="N3317" s="71">
        <v>0</v>
      </c>
      <c r="O3317" s="74">
        <v>13</v>
      </c>
      <c r="P3317" s="175">
        <f t="shared" si="58"/>
        <v>354440.67000000086</v>
      </c>
    </row>
    <row r="3318" spans="1:16" ht="14.25" hidden="1" customHeight="1" outlineLevel="1">
      <c r="A3318" s="64" t="s">
        <v>651</v>
      </c>
      <c r="B3318" s="163" t="s">
        <v>1653</v>
      </c>
      <c r="C3318" s="174" t="s">
        <v>647</v>
      </c>
      <c r="D3318" s="68">
        <v>45736</v>
      </c>
      <c r="E3318" s="66">
        <f t="shared" si="54"/>
        <v>3</v>
      </c>
      <c r="F3318" s="66">
        <f t="shared" si="55"/>
        <v>2025</v>
      </c>
      <c r="G3318" s="67">
        <f t="shared" si="56"/>
        <v>45717</v>
      </c>
      <c r="H3318" s="26" t="s">
        <v>102</v>
      </c>
      <c r="I3318" s="66" t="s">
        <v>1703</v>
      </c>
      <c r="J3318" s="69"/>
      <c r="K3318" s="69"/>
      <c r="L3318" s="69" t="s">
        <v>666</v>
      </c>
      <c r="M3318" s="69" t="s">
        <v>28</v>
      </c>
      <c r="N3318" s="71">
        <v>0</v>
      </c>
      <c r="O3318" s="74">
        <v>13</v>
      </c>
      <c r="P3318" s="175">
        <f t="shared" si="58"/>
        <v>354427.67000000086</v>
      </c>
    </row>
    <row r="3319" spans="1:16" ht="14.25" hidden="1" customHeight="1" outlineLevel="1">
      <c r="A3319" s="64" t="s">
        <v>651</v>
      </c>
      <c r="B3319" s="163" t="s">
        <v>1653</v>
      </c>
      <c r="C3319" s="174" t="s">
        <v>647</v>
      </c>
      <c r="D3319" s="68">
        <v>45736</v>
      </c>
      <c r="E3319" s="66">
        <f t="shared" si="54"/>
        <v>3</v>
      </c>
      <c r="F3319" s="66">
        <f t="shared" si="55"/>
        <v>2025</v>
      </c>
      <c r="G3319" s="67">
        <f t="shared" si="56"/>
        <v>45717</v>
      </c>
      <c r="H3319" s="26" t="s">
        <v>102</v>
      </c>
      <c r="I3319" s="66" t="s">
        <v>1703</v>
      </c>
      <c r="J3319" s="69"/>
      <c r="K3319" s="69"/>
      <c r="L3319" s="69" t="s">
        <v>666</v>
      </c>
      <c r="M3319" s="69" t="s">
        <v>28</v>
      </c>
      <c r="N3319" s="71">
        <v>0</v>
      </c>
      <c r="O3319" s="74">
        <v>13</v>
      </c>
      <c r="P3319" s="175">
        <f t="shared" si="58"/>
        <v>354414.67000000086</v>
      </c>
    </row>
    <row r="3320" spans="1:16" ht="14.25" hidden="1" customHeight="1" outlineLevel="1">
      <c r="A3320" s="64" t="s">
        <v>651</v>
      </c>
      <c r="B3320" s="163" t="s">
        <v>1653</v>
      </c>
      <c r="C3320" s="174" t="s">
        <v>647</v>
      </c>
      <c r="D3320" s="68">
        <v>45736</v>
      </c>
      <c r="E3320" s="66">
        <f t="shared" si="54"/>
        <v>3</v>
      </c>
      <c r="F3320" s="66">
        <f t="shared" si="55"/>
        <v>2025</v>
      </c>
      <c r="G3320" s="67">
        <f t="shared" si="56"/>
        <v>45717</v>
      </c>
      <c r="H3320" s="26" t="s">
        <v>102</v>
      </c>
      <c r="I3320" s="66" t="s">
        <v>1703</v>
      </c>
      <c r="J3320" s="69"/>
      <c r="K3320" s="69"/>
      <c r="L3320" s="69" t="s">
        <v>666</v>
      </c>
      <c r="M3320" s="69" t="s">
        <v>28</v>
      </c>
      <c r="N3320" s="71">
        <v>0</v>
      </c>
      <c r="O3320" s="74">
        <v>13</v>
      </c>
      <c r="P3320" s="175">
        <f t="shared" si="58"/>
        <v>354401.67000000086</v>
      </c>
    </row>
    <row r="3321" spans="1:16" ht="14.25" hidden="1" customHeight="1" outlineLevel="1">
      <c r="A3321" s="64" t="s">
        <v>651</v>
      </c>
      <c r="B3321" s="163" t="s">
        <v>1653</v>
      </c>
      <c r="C3321" s="174" t="s">
        <v>647</v>
      </c>
      <c r="D3321" s="68">
        <v>45736</v>
      </c>
      <c r="E3321" s="66">
        <f t="shared" si="54"/>
        <v>3</v>
      </c>
      <c r="F3321" s="66">
        <f t="shared" si="55"/>
        <v>2025</v>
      </c>
      <c r="G3321" s="67">
        <f t="shared" si="56"/>
        <v>45717</v>
      </c>
      <c r="H3321" s="26" t="s">
        <v>102</v>
      </c>
      <c r="I3321" s="66" t="s">
        <v>1703</v>
      </c>
      <c r="J3321" s="69"/>
      <c r="K3321" s="69"/>
      <c r="L3321" s="69" t="s">
        <v>666</v>
      </c>
      <c r="M3321" s="69" t="s">
        <v>28</v>
      </c>
      <c r="N3321" s="71">
        <v>0</v>
      </c>
      <c r="O3321" s="74">
        <v>13</v>
      </c>
      <c r="P3321" s="175">
        <f t="shared" si="58"/>
        <v>354388.67000000086</v>
      </c>
    </row>
    <row r="3322" spans="1:16" ht="14.25" hidden="1" customHeight="1" outlineLevel="1">
      <c r="A3322" s="64" t="s">
        <v>651</v>
      </c>
      <c r="B3322" s="163" t="s">
        <v>1653</v>
      </c>
      <c r="C3322" s="174" t="s">
        <v>647</v>
      </c>
      <c r="D3322" s="68">
        <v>45736</v>
      </c>
      <c r="E3322" s="66">
        <f t="shared" si="54"/>
        <v>3</v>
      </c>
      <c r="F3322" s="66">
        <f t="shared" si="55"/>
        <v>2025</v>
      </c>
      <c r="G3322" s="67">
        <f t="shared" si="56"/>
        <v>45717</v>
      </c>
      <c r="H3322" s="26" t="s">
        <v>102</v>
      </c>
      <c r="I3322" s="66" t="s">
        <v>1703</v>
      </c>
      <c r="J3322" s="69"/>
      <c r="K3322" s="69"/>
      <c r="L3322" s="69" t="s">
        <v>666</v>
      </c>
      <c r="M3322" s="69" t="s">
        <v>28</v>
      </c>
      <c r="N3322" s="71">
        <v>0</v>
      </c>
      <c r="O3322" s="74">
        <v>13</v>
      </c>
      <c r="P3322" s="175">
        <f t="shared" si="58"/>
        <v>354375.67000000086</v>
      </c>
    </row>
    <row r="3323" spans="1:16" ht="14.25" hidden="1" customHeight="1" outlineLevel="1">
      <c r="A3323" s="64" t="s">
        <v>651</v>
      </c>
      <c r="B3323" s="163" t="s">
        <v>1653</v>
      </c>
      <c r="C3323" s="174" t="s">
        <v>647</v>
      </c>
      <c r="D3323" s="68">
        <v>45736</v>
      </c>
      <c r="E3323" s="66">
        <f t="shared" si="54"/>
        <v>3</v>
      </c>
      <c r="F3323" s="66">
        <f t="shared" si="55"/>
        <v>2025</v>
      </c>
      <c r="G3323" s="67">
        <f t="shared" si="56"/>
        <v>45717</v>
      </c>
      <c r="H3323" s="26" t="s">
        <v>102</v>
      </c>
      <c r="I3323" s="66" t="s">
        <v>1704</v>
      </c>
      <c r="J3323" s="69"/>
      <c r="K3323" s="69"/>
      <c r="L3323" s="69" t="s">
        <v>666</v>
      </c>
      <c r="M3323" s="69" t="s">
        <v>28</v>
      </c>
      <c r="N3323" s="71">
        <v>0</v>
      </c>
      <c r="O3323" s="74">
        <v>20</v>
      </c>
      <c r="P3323" s="175">
        <f t="shared" si="58"/>
        <v>354355.67000000086</v>
      </c>
    </row>
    <row r="3324" spans="1:16" ht="14.25" hidden="1" customHeight="1" outlineLevel="1">
      <c r="A3324" s="64" t="s">
        <v>651</v>
      </c>
      <c r="B3324" s="163" t="s">
        <v>1653</v>
      </c>
      <c r="C3324" s="174" t="s">
        <v>647</v>
      </c>
      <c r="D3324" s="68">
        <v>45737</v>
      </c>
      <c r="E3324" s="66">
        <f t="shared" si="54"/>
        <v>3</v>
      </c>
      <c r="F3324" s="66">
        <f t="shared" si="55"/>
        <v>2025</v>
      </c>
      <c r="G3324" s="67">
        <f t="shared" si="56"/>
        <v>45717</v>
      </c>
      <c r="H3324" s="26" t="s">
        <v>63</v>
      </c>
      <c r="I3324" s="66" t="s">
        <v>1705</v>
      </c>
      <c r="J3324" s="69"/>
      <c r="K3324" s="69"/>
      <c r="L3324" s="69" t="s">
        <v>666</v>
      </c>
      <c r="M3324" s="69" t="s">
        <v>28</v>
      </c>
      <c r="N3324" s="71">
        <v>0</v>
      </c>
      <c r="O3324" s="74">
        <v>9573.98</v>
      </c>
      <c r="P3324" s="175">
        <f t="shared" si="58"/>
        <v>344781.69000000088</v>
      </c>
    </row>
    <row r="3325" spans="1:16" ht="14.25" hidden="1" customHeight="1" outlineLevel="1">
      <c r="A3325" s="64" t="s">
        <v>651</v>
      </c>
      <c r="B3325" s="163" t="s">
        <v>1653</v>
      </c>
      <c r="C3325" s="174" t="s">
        <v>647</v>
      </c>
      <c r="D3325" s="68">
        <v>45737</v>
      </c>
      <c r="E3325" s="66">
        <f t="shared" si="54"/>
        <v>3</v>
      </c>
      <c r="F3325" s="66">
        <f t="shared" si="55"/>
        <v>2025</v>
      </c>
      <c r="G3325" s="67">
        <f t="shared" si="56"/>
        <v>45717</v>
      </c>
      <c r="H3325" s="26" t="s">
        <v>102</v>
      </c>
      <c r="I3325" s="66" t="s">
        <v>1706</v>
      </c>
      <c r="J3325" s="69"/>
      <c r="K3325" s="69"/>
      <c r="L3325" s="69" t="s">
        <v>666</v>
      </c>
      <c r="M3325" s="69" t="s">
        <v>28</v>
      </c>
      <c r="N3325" s="71">
        <v>0</v>
      </c>
      <c r="O3325" s="74">
        <v>10</v>
      </c>
      <c r="P3325" s="175">
        <f t="shared" si="58"/>
        <v>344771.69000000088</v>
      </c>
    </row>
    <row r="3326" spans="1:16" ht="14.25" hidden="1" customHeight="1" outlineLevel="1">
      <c r="A3326" s="64" t="s">
        <v>651</v>
      </c>
      <c r="B3326" s="163" t="s">
        <v>1653</v>
      </c>
      <c r="C3326" s="174" t="s">
        <v>647</v>
      </c>
      <c r="D3326" s="68">
        <v>45740</v>
      </c>
      <c r="E3326" s="66">
        <f t="shared" si="54"/>
        <v>3</v>
      </c>
      <c r="F3326" s="66">
        <f t="shared" si="55"/>
        <v>2025</v>
      </c>
      <c r="G3326" s="67">
        <f t="shared" si="56"/>
        <v>45717</v>
      </c>
      <c r="H3326" s="26" t="s">
        <v>82</v>
      </c>
      <c r="I3326" s="66" t="s">
        <v>1677</v>
      </c>
      <c r="J3326" s="69"/>
      <c r="K3326" s="69"/>
      <c r="L3326" s="69" t="s">
        <v>666</v>
      </c>
      <c r="M3326" s="69" t="s">
        <v>28</v>
      </c>
      <c r="N3326" s="71">
        <v>0</v>
      </c>
      <c r="O3326" s="74">
        <v>504.12</v>
      </c>
      <c r="P3326" s="175">
        <f t="shared" si="58"/>
        <v>344267.57000000088</v>
      </c>
    </row>
    <row r="3327" spans="1:16" ht="14.25" hidden="1" customHeight="1" outlineLevel="1">
      <c r="A3327" s="64" t="s">
        <v>651</v>
      </c>
      <c r="B3327" s="163" t="s">
        <v>1653</v>
      </c>
      <c r="C3327" s="174" t="s">
        <v>647</v>
      </c>
      <c r="D3327" s="68">
        <v>45740</v>
      </c>
      <c r="E3327" s="66">
        <f t="shared" si="54"/>
        <v>3</v>
      </c>
      <c r="F3327" s="66">
        <f t="shared" si="55"/>
        <v>2025</v>
      </c>
      <c r="G3327" s="67">
        <f t="shared" si="56"/>
        <v>45717</v>
      </c>
      <c r="H3327" s="26" t="s">
        <v>82</v>
      </c>
      <c r="I3327" s="66" t="s">
        <v>1707</v>
      </c>
      <c r="J3327" s="69"/>
      <c r="K3327" s="69"/>
      <c r="L3327" s="69" t="s">
        <v>666</v>
      </c>
      <c r="M3327" s="69" t="s">
        <v>28</v>
      </c>
      <c r="N3327" s="71">
        <v>0</v>
      </c>
      <c r="O3327" s="74">
        <v>1959.8</v>
      </c>
      <c r="P3327" s="175">
        <f t="shared" si="58"/>
        <v>342307.77000000089</v>
      </c>
    </row>
    <row r="3328" spans="1:16" ht="14.25" hidden="1" customHeight="1" outlineLevel="1">
      <c r="A3328" s="64" t="s">
        <v>651</v>
      </c>
      <c r="B3328" s="163" t="s">
        <v>1653</v>
      </c>
      <c r="C3328" s="174" t="s">
        <v>647</v>
      </c>
      <c r="D3328" s="68">
        <v>45740</v>
      </c>
      <c r="E3328" s="66">
        <f t="shared" si="54"/>
        <v>3</v>
      </c>
      <c r="F3328" s="66">
        <f t="shared" si="55"/>
        <v>2025</v>
      </c>
      <c r="G3328" s="67">
        <f t="shared" si="56"/>
        <v>45717</v>
      </c>
      <c r="H3328" s="26" t="s">
        <v>82</v>
      </c>
      <c r="I3328" s="66" t="s">
        <v>1707</v>
      </c>
      <c r="J3328" s="69"/>
      <c r="K3328" s="69"/>
      <c r="L3328" s="69" t="s">
        <v>666</v>
      </c>
      <c r="M3328" s="69" t="s">
        <v>28</v>
      </c>
      <c r="N3328" s="71">
        <v>0</v>
      </c>
      <c r="O3328" s="74">
        <v>1029.69</v>
      </c>
      <c r="P3328" s="175">
        <f t="shared" si="58"/>
        <v>341278.08000000089</v>
      </c>
    </row>
    <row r="3329" spans="1:16" ht="14.25" hidden="1" customHeight="1" outlineLevel="1">
      <c r="A3329" s="64" t="s">
        <v>651</v>
      </c>
      <c r="B3329" s="163" t="s">
        <v>1653</v>
      </c>
      <c r="C3329" s="174" t="s">
        <v>647</v>
      </c>
      <c r="D3329" s="68">
        <v>45741</v>
      </c>
      <c r="E3329" s="66">
        <f t="shared" si="54"/>
        <v>3</v>
      </c>
      <c r="F3329" s="66">
        <f t="shared" si="55"/>
        <v>2025</v>
      </c>
      <c r="G3329" s="67">
        <f t="shared" si="56"/>
        <v>45717</v>
      </c>
      <c r="H3329" s="26" t="s">
        <v>281</v>
      </c>
      <c r="I3329" s="66" t="s">
        <v>1658</v>
      </c>
      <c r="J3329" s="69"/>
      <c r="K3329" s="69"/>
      <c r="L3329" s="69" t="s">
        <v>666</v>
      </c>
      <c r="M3329" s="69" t="s">
        <v>28</v>
      </c>
      <c r="N3329" s="71">
        <v>0</v>
      </c>
      <c r="O3329" s="74">
        <v>839.84</v>
      </c>
      <c r="P3329" s="175">
        <f t="shared" si="58"/>
        <v>340438.24000000086</v>
      </c>
    </row>
    <row r="3330" spans="1:16" ht="14.25" hidden="1" customHeight="1" outlineLevel="1">
      <c r="A3330" s="64" t="s">
        <v>651</v>
      </c>
      <c r="B3330" s="163" t="s">
        <v>1653</v>
      </c>
      <c r="C3330" s="174" t="s">
        <v>647</v>
      </c>
      <c r="D3330" s="68">
        <v>45741</v>
      </c>
      <c r="E3330" s="66">
        <f t="shared" si="54"/>
        <v>3</v>
      </c>
      <c r="F3330" s="66">
        <f t="shared" si="55"/>
        <v>2025</v>
      </c>
      <c r="G3330" s="67">
        <f t="shared" si="56"/>
        <v>45717</v>
      </c>
      <c r="H3330" s="26" t="s">
        <v>281</v>
      </c>
      <c r="I3330" s="66" t="s">
        <v>1657</v>
      </c>
      <c r="J3330" s="69"/>
      <c r="K3330" s="69"/>
      <c r="L3330" s="69" t="s">
        <v>666</v>
      </c>
      <c r="M3330" s="69" t="s">
        <v>28</v>
      </c>
      <c r="N3330" s="71">
        <v>0</v>
      </c>
      <c r="O3330" s="74">
        <v>264.68</v>
      </c>
      <c r="P3330" s="175">
        <f t="shared" si="58"/>
        <v>340173.56000000087</v>
      </c>
    </row>
    <row r="3331" spans="1:16" ht="14.25" hidden="1" customHeight="1" outlineLevel="1">
      <c r="A3331" s="64" t="s">
        <v>651</v>
      </c>
      <c r="B3331" s="163" t="s">
        <v>1653</v>
      </c>
      <c r="C3331" s="174" t="s">
        <v>647</v>
      </c>
      <c r="D3331" s="68">
        <v>45743</v>
      </c>
      <c r="E3331" s="66">
        <f t="shared" si="54"/>
        <v>3</v>
      </c>
      <c r="F3331" s="66">
        <f t="shared" si="55"/>
        <v>2025</v>
      </c>
      <c r="G3331" s="67">
        <f t="shared" si="56"/>
        <v>45717</v>
      </c>
      <c r="H3331" s="26" t="s">
        <v>43</v>
      </c>
      <c r="I3331" s="66" t="s">
        <v>1685</v>
      </c>
      <c r="J3331" s="69"/>
      <c r="K3331" s="69"/>
      <c r="L3331" s="69" t="s">
        <v>666</v>
      </c>
      <c r="M3331" s="69" t="s">
        <v>28</v>
      </c>
      <c r="N3331" s="71">
        <v>0</v>
      </c>
      <c r="O3331" s="74">
        <v>1748.34</v>
      </c>
      <c r="P3331" s="175">
        <f t="shared" si="58"/>
        <v>338425.22000000085</v>
      </c>
    </row>
    <row r="3332" spans="1:16" ht="14.25" hidden="1" customHeight="1" outlineLevel="1">
      <c r="A3332" s="64" t="s">
        <v>651</v>
      </c>
      <c r="B3332" s="163" t="s">
        <v>1653</v>
      </c>
      <c r="C3332" s="174" t="s">
        <v>647</v>
      </c>
      <c r="D3332" s="68">
        <v>45743</v>
      </c>
      <c r="E3332" s="66">
        <f t="shared" si="54"/>
        <v>3</v>
      </c>
      <c r="F3332" s="66">
        <f t="shared" si="55"/>
        <v>2025</v>
      </c>
      <c r="G3332" s="67">
        <f t="shared" si="56"/>
        <v>45717</v>
      </c>
      <c r="H3332" s="26" t="s">
        <v>43</v>
      </c>
      <c r="I3332" s="66" t="s">
        <v>1708</v>
      </c>
      <c r="J3332" s="69"/>
      <c r="K3332" s="69"/>
      <c r="L3332" s="69" t="s">
        <v>666</v>
      </c>
      <c r="M3332" s="69" t="s">
        <v>28</v>
      </c>
      <c r="N3332" s="71">
        <v>0</v>
      </c>
      <c r="O3332" s="74">
        <v>2557.77</v>
      </c>
      <c r="P3332" s="175">
        <f t="shared" si="58"/>
        <v>335867.45000000083</v>
      </c>
    </row>
    <row r="3333" spans="1:16" ht="14.25" hidden="1" customHeight="1" outlineLevel="1">
      <c r="A3333" s="64" t="s">
        <v>651</v>
      </c>
      <c r="B3333" s="163" t="s">
        <v>1653</v>
      </c>
      <c r="C3333" s="174" t="s">
        <v>647</v>
      </c>
      <c r="D3333" s="68">
        <v>45743</v>
      </c>
      <c r="E3333" s="66">
        <f t="shared" si="54"/>
        <v>3</v>
      </c>
      <c r="F3333" s="66">
        <f t="shared" si="55"/>
        <v>2025</v>
      </c>
      <c r="G3333" s="67">
        <f t="shared" si="56"/>
        <v>45717</v>
      </c>
      <c r="H3333" s="26" t="s">
        <v>43</v>
      </c>
      <c r="I3333" s="66" t="s">
        <v>1665</v>
      </c>
      <c r="J3333" s="69"/>
      <c r="K3333" s="69"/>
      <c r="L3333" s="69" t="s">
        <v>666</v>
      </c>
      <c r="M3333" s="69" t="s">
        <v>28</v>
      </c>
      <c r="N3333" s="71">
        <v>0</v>
      </c>
      <c r="O3333" s="74">
        <v>2051.4499999999998</v>
      </c>
      <c r="P3333" s="175">
        <f t="shared" si="58"/>
        <v>333816.00000000081</v>
      </c>
    </row>
    <row r="3334" spans="1:16" ht="14.25" hidden="1" customHeight="1" outlineLevel="1">
      <c r="A3334" s="64" t="s">
        <v>651</v>
      </c>
      <c r="B3334" s="163" t="s">
        <v>1653</v>
      </c>
      <c r="C3334" s="174" t="s">
        <v>647</v>
      </c>
      <c r="D3334" s="68">
        <v>45743</v>
      </c>
      <c r="E3334" s="66">
        <f t="shared" si="54"/>
        <v>3</v>
      </c>
      <c r="F3334" s="66">
        <f t="shared" si="55"/>
        <v>2025</v>
      </c>
      <c r="G3334" s="67">
        <f t="shared" si="56"/>
        <v>45717</v>
      </c>
      <c r="H3334" s="26" t="s">
        <v>43</v>
      </c>
      <c r="I3334" s="66" t="s">
        <v>1666</v>
      </c>
      <c r="J3334" s="69"/>
      <c r="K3334" s="69"/>
      <c r="L3334" s="69" t="s">
        <v>666</v>
      </c>
      <c r="M3334" s="69" t="s">
        <v>28</v>
      </c>
      <c r="N3334" s="71">
        <v>0</v>
      </c>
      <c r="O3334" s="74">
        <v>1842.77</v>
      </c>
      <c r="P3334" s="175">
        <f t="shared" si="58"/>
        <v>331973.2300000008</v>
      </c>
    </row>
    <row r="3335" spans="1:16" ht="14.25" hidden="1" customHeight="1" outlineLevel="1">
      <c r="A3335" s="64" t="s">
        <v>651</v>
      </c>
      <c r="B3335" s="163" t="s">
        <v>1653</v>
      </c>
      <c r="C3335" s="174" t="s">
        <v>647</v>
      </c>
      <c r="D3335" s="68">
        <v>45743</v>
      </c>
      <c r="E3335" s="66">
        <f t="shared" si="54"/>
        <v>3</v>
      </c>
      <c r="F3335" s="66">
        <f t="shared" si="55"/>
        <v>2025</v>
      </c>
      <c r="G3335" s="67">
        <f t="shared" si="56"/>
        <v>45717</v>
      </c>
      <c r="H3335" s="26" t="s">
        <v>43</v>
      </c>
      <c r="I3335" s="66" t="s">
        <v>1668</v>
      </c>
      <c r="J3335" s="69"/>
      <c r="K3335" s="69"/>
      <c r="L3335" s="69" t="s">
        <v>666</v>
      </c>
      <c r="M3335" s="69" t="s">
        <v>28</v>
      </c>
      <c r="N3335" s="71">
        <v>0</v>
      </c>
      <c r="O3335" s="74">
        <v>3582.25</v>
      </c>
      <c r="P3335" s="175">
        <f t="shared" si="58"/>
        <v>328390.9800000008</v>
      </c>
    </row>
    <row r="3336" spans="1:16" ht="14.25" hidden="1" customHeight="1" outlineLevel="1">
      <c r="A3336" s="64" t="s">
        <v>651</v>
      </c>
      <c r="B3336" s="163" t="s">
        <v>1653</v>
      </c>
      <c r="C3336" s="174" t="s">
        <v>647</v>
      </c>
      <c r="D3336" s="68">
        <v>45743</v>
      </c>
      <c r="E3336" s="66">
        <f t="shared" si="54"/>
        <v>3</v>
      </c>
      <c r="F3336" s="66">
        <f t="shared" si="55"/>
        <v>2025</v>
      </c>
      <c r="G3336" s="67">
        <f t="shared" si="56"/>
        <v>45717</v>
      </c>
      <c r="H3336" s="26" t="s">
        <v>43</v>
      </c>
      <c r="I3336" s="66" t="s">
        <v>1670</v>
      </c>
      <c r="J3336" s="69"/>
      <c r="K3336" s="69"/>
      <c r="L3336" s="69" t="s">
        <v>666</v>
      </c>
      <c r="M3336" s="69" t="s">
        <v>28</v>
      </c>
      <c r="N3336" s="71">
        <v>0</v>
      </c>
      <c r="O3336" s="74">
        <v>1020.7</v>
      </c>
      <c r="P3336" s="175">
        <f t="shared" si="58"/>
        <v>327370.28000000078</v>
      </c>
    </row>
    <row r="3337" spans="1:16" ht="14.25" hidden="1" customHeight="1" outlineLevel="1">
      <c r="A3337" s="64" t="s">
        <v>651</v>
      </c>
      <c r="B3337" s="163" t="s">
        <v>1653</v>
      </c>
      <c r="C3337" s="174" t="s">
        <v>647</v>
      </c>
      <c r="D3337" s="68">
        <v>45743</v>
      </c>
      <c r="E3337" s="66">
        <f t="shared" si="54"/>
        <v>3</v>
      </c>
      <c r="F3337" s="66">
        <f t="shared" si="55"/>
        <v>2025</v>
      </c>
      <c r="G3337" s="67">
        <f t="shared" si="56"/>
        <v>45717</v>
      </c>
      <c r="H3337" s="26" t="s">
        <v>1362</v>
      </c>
      <c r="I3337" s="66" t="s">
        <v>1658</v>
      </c>
      <c r="J3337" s="69"/>
      <c r="K3337" s="69"/>
      <c r="L3337" s="69" t="s">
        <v>666</v>
      </c>
      <c r="M3337" s="69" t="s">
        <v>28</v>
      </c>
      <c r="N3337" s="71">
        <v>0</v>
      </c>
      <c r="O3337" s="74">
        <v>4320</v>
      </c>
      <c r="P3337" s="175">
        <f t="shared" si="58"/>
        <v>323050.28000000078</v>
      </c>
    </row>
    <row r="3338" spans="1:16" ht="14.25" hidden="1" customHeight="1" outlineLevel="1">
      <c r="A3338" s="64" t="s">
        <v>651</v>
      </c>
      <c r="B3338" s="163" t="s">
        <v>1653</v>
      </c>
      <c r="C3338" s="174" t="s">
        <v>647</v>
      </c>
      <c r="D3338" s="68">
        <v>45743</v>
      </c>
      <c r="E3338" s="66">
        <f t="shared" ref="E3338:E3592" si="59">MONTH(D3338)</f>
        <v>3</v>
      </c>
      <c r="F3338" s="66">
        <f t="shared" ref="F3338:F3592" si="60">YEAR(D3338)</f>
        <v>2025</v>
      </c>
      <c r="G3338" s="67">
        <f t="shared" ref="G3338:G3592" si="61">(E3338&amp;"/"&amp;F3338)*1</f>
        <v>45717</v>
      </c>
      <c r="H3338" s="26" t="s">
        <v>82</v>
      </c>
      <c r="I3338" s="66" t="s">
        <v>1709</v>
      </c>
      <c r="J3338" s="69"/>
      <c r="K3338" s="69"/>
      <c r="L3338" s="69" t="s">
        <v>666</v>
      </c>
      <c r="M3338" s="69" t="s">
        <v>28</v>
      </c>
      <c r="N3338" s="71">
        <v>0</v>
      </c>
      <c r="O3338" s="74">
        <v>236.91</v>
      </c>
      <c r="P3338" s="175">
        <f t="shared" si="58"/>
        <v>322813.37000000081</v>
      </c>
    </row>
    <row r="3339" spans="1:16" ht="14.25" hidden="1" customHeight="1" outlineLevel="1">
      <c r="A3339" s="64" t="s">
        <v>651</v>
      </c>
      <c r="B3339" s="163" t="s">
        <v>1653</v>
      </c>
      <c r="C3339" s="174" t="s">
        <v>647</v>
      </c>
      <c r="D3339" s="68">
        <v>45743</v>
      </c>
      <c r="E3339" s="66">
        <f t="shared" si="59"/>
        <v>3</v>
      </c>
      <c r="F3339" s="66">
        <f t="shared" si="60"/>
        <v>2025</v>
      </c>
      <c r="G3339" s="67">
        <f t="shared" si="61"/>
        <v>45717</v>
      </c>
      <c r="H3339" s="26" t="s">
        <v>102</v>
      </c>
      <c r="I3339" s="66" t="s">
        <v>1710</v>
      </c>
      <c r="J3339" s="69"/>
      <c r="K3339" s="69"/>
      <c r="L3339" s="69" t="s">
        <v>666</v>
      </c>
      <c r="M3339" s="69" t="s">
        <v>28</v>
      </c>
      <c r="N3339" s="71">
        <v>0</v>
      </c>
      <c r="O3339" s="74">
        <v>13</v>
      </c>
      <c r="P3339" s="175">
        <f t="shared" si="58"/>
        <v>322800.37000000081</v>
      </c>
    </row>
    <row r="3340" spans="1:16" ht="14.25" hidden="1" customHeight="1" outlineLevel="1">
      <c r="A3340" s="64" t="s">
        <v>651</v>
      </c>
      <c r="B3340" s="163" t="s">
        <v>1653</v>
      </c>
      <c r="C3340" s="174" t="s">
        <v>647</v>
      </c>
      <c r="D3340" s="68">
        <v>45743</v>
      </c>
      <c r="E3340" s="66">
        <f t="shared" si="59"/>
        <v>3</v>
      </c>
      <c r="F3340" s="66">
        <f t="shared" si="60"/>
        <v>2025</v>
      </c>
      <c r="G3340" s="67">
        <f t="shared" si="61"/>
        <v>45717</v>
      </c>
      <c r="H3340" s="26" t="s">
        <v>102</v>
      </c>
      <c r="I3340" s="66" t="s">
        <v>1710</v>
      </c>
      <c r="J3340" s="69"/>
      <c r="K3340" s="69"/>
      <c r="L3340" s="69" t="s">
        <v>666</v>
      </c>
      <c r="M3340" s="69" t="s">
        <v>28</v>
      </c>
      <c r="N3340" s="71">
        <v>0</v>
      </c>
      <c r="O3340" s="74">
        <v>13</v>
      </c>
      <c r="P3340" s="175">
        <f t="shared" si="58"/>
        <v>322787.37000000081</v>
      </c>
    </row>
    <row r="3341" spans="1:16" ht="14.25" hidden="1" customHeight="1" outlineLevel="1">
      <c r="A3341" s="64" t="s">
        <v>651</v>
      </c>
      <c r="B3341" s="163" t="s">
        <v>1653</v>
      </c>
      <c r="C3341" s="174" t="s">
        <v>647</v>
      </c>
      <c r="D3341" s="68">
        <v>45743</v>
      </c>
      <c r="E3341" s="66">
        <f t="shared" si="59"/>
        <v>3</v>
      </c>
      <c r="F3341" s="66">
        <f t="shared" si="60"/>
        <v>2025</v>
      </c>
      <c r="G3341" s="67">
        <f t="shared" si="61"/>
        <v>45717</v>
      </c>
      <c r="H3341" s="26" t="s">
        <v>102</v>
      </c>
      <c r="I3341" s="66" t="s">
        <v>1710</v>
      </c>
      <c r="J3341" s="69"/>
      <c r="K3341" s="69"/>
      <c r="L3341" s="69" t="s">
        <v>666</v>
      </c>
      <c r="M3341" s="69" t="s">
        <v>28</v>
      </c>
      <c r="N3341" s="71">
        <v>0</v>
      </c>
      <c r="O3341" s="74">
        <v>13</v>
      </c>
      <c r="P3341" s="175">
        <f t="shared" si="58"/>
        <v>322774.37000000081</v>
      </c>
    </row>
    <row r="3342" spans="1:16" ht="14.25" hidden="1" customHeight="1" outlineLevel="1">
      <c r="A3342" s="64" t="s">
        <v>651</v>
      </c>
      <c r="B3342" s="163" t="s">
        <v>1653</v>
      </c>
      <c r="C3342" s="174" t="s">
        <v>647</v>
      </c>
      <c r="D3342" s="68">
        <v>45743</v>
      </c>
      <c r="E3342" s="66">
        <f t="shared" si="59"/>
        <v>3</v>
      </c>
      <c r="F3342" s="66">
        <f t="shared" si="60"/>
        <v>2025</v>
      </c>
      <c r="G3342" s="67">
        <f t="shared" si="61"/>
        <v>45717</v>
      </c>
      <c r="H3342" s="26" t="s">
        <v>102</v>
      </c>
      <c r="I3342" s="66" t="s">
        <v>1710</v>
      </c>
      <c r="J3342" s="69"/>
      <c r="K3342" s="69"/>
      <c r="L3342" s="69" t="s">
        <v>666</v>
      </c>
      <c r="M3342" s="69" t="s">
        <v>28</v>
      </c>
      <c r="N3342" s="71">
        <v>0</v>
      </c>
      <c r="O3342" s="74">
        <v>13</v>
      </c>
      <c r="P3342" s="175">
        <f t="shared" si="58"/>
        <v>322761.37000000081</v>
      </c>
    </row>
    <row r="3343" spans="1:16" ht="14.25" hidden="1" customHeight="1" outlineLevel="1">
      <c r="A3343" s="64" t="s">
        <v>651</v>
      </c>
      <c r="B3343" s="163" t="s">
        <v>1653</v>
      </c>
      <c r="C3343" s="174" t="s">
        <v>647</v>
      </c>
      <c r="D3343" s="68">
        <v>45743</v>
      </c>
      <c r="E3343" s="66">
        <f t="shared" si="59"/>
        <v>3</v>
      </c>
      <c r="F3343" s="66">
        <f t="shared" si="60"/>
        <v>2025</v>
      </c>
      <c r="G3343" s="67">
        <f t="shared" si="61"/>
        <v>45717</v>
      </c>
      <c r="H3343" s="26" t="s">
        <v>102</v>
      </c>
      <c r="I3343" s="66" t="s">
        <v>1710</v>
      </c>
      <c r="J3343" s="69"/>
      <c r="K3343" s="69"/>
      <c r="L3343" s="69" t="s">
        <v>666</v>
      </c>
      <c r="M3343" s="69" t="s">
        <v>28</v>
      </c>
      <c r="N3343" s="71">
        <v>0</v>
      </c>
      <c r="O3343" s="74">
        <v>13</v>
      </c>
      <c r="P3343" s="175">
        <f t="shared" si="58"/>
        <v>322748.37000000081</v>
      </c>
    </row>
    <row r="3344" spans="1:16" ht="14.25" hidden="1" customHeight="1" outlineLevel="1">
      <c r="A3344" s="64" t="s">
        <v>651</v>
      </c>
      <c r="B3344" s="163" t="s">
        <v>1653</v>
      </c>
      <c r="C3344" s="174" t="s">
        <v>647</v>
      </c>
      <c r="D3344" s="68">
        <v>45743</v>
      </c>
      <c r="E3344" s="66">
        <f t="shared" si="59"/>
        <v>3</v>
      </c>
      <c r="F3344" s="66">
        <f t="shared" si="60"/>
        <v>2025</v>
      </c>
      <c r="G3344" s="67">
        <f t="shared" si="61"/>
        <v>45717</v>
      </c>
      <c r="H3344" s="26" t="s">
        <v>102</v>
      </c>
      <c r="I3344" s="66" t="s">
        <v>1710</v>
      </c>
      <c r="J3344" s="69"/>
      <c r="K3344" s="69"/>
      <c r="L3344" s="69" t="s">
        <v>666</v>
      </c>
      <c r="M3344" s="69" t="s">
        <v>28</v>
      </c>
      <c r="N3344" s="71">
        <v>0</v>
      </c>
      <c r="O3344" s="74">
        <v>13</v>
      </c>
      <c r="P3344" s="175">
        <f t="shared" si="58"/>
        <v>322735.37000000081</v>
      </c>
    </row>
    <row r="3345" spans="1:16" ht="14.25" hidden="1" customHeight="1" outlineLevel="1">
      <c r="A3345" s="64" t="s">
        <v>651</v>
      </c>
      <c r="B3345" s="163" t="s">
        <v>1653</v>
      </c>
      <c r="C3345" s="174" t="s">
        <v>647</v>
      </c>
      <c r="D3345" s="68">
        <v>45744</v>
      </c>
      <c r="E3345" s="66">
        <f t="shared" si="59"/>
        <v>3</v>
      </c>
      <c r="F3345" s="66">
        <f t="shared" si="60"/>
        <v>2025</v>
      </c>
      <c r="G3345" s="67">
        <f t="shared" si="61"/>
        <v>45717</v>
      </c>
      <c r="H3345" s="26" t="s">
        <v>102</v>
      </c>
      <c r="I3345" s="66" t="s">
        <v>1711</v>
      </c>
      <c r="J3345" s="69"/>
      <c r="K3345" s="69"/>
      <c r="L3345" s="69" t="s">
        <v>666</v>
      </c>
      <c r="M3345" s="69" t="s">
        <v>28</v>
      </c>
      <c r="N3345" s="71">
        <v>0</v>
      </c>
      <c r="O3345" s="74">
        <v>1967.07</v>
      </c>
      <c r="P3345" s="175">
        <f t="shared" si="58"/>
        <v>320768.3000000008</v>
      </c>
    </row>
    <row r="3346" spans="1:16" ht="14.25" hidden="1" customHeight="1" outlineLevel="1">
      <c r="A3346" s="64" t="s">
        <v>651</v>
      </c>
      <c r="B3346" s="163" t="s">
        <v>1653</v>
      </c>
      <c r="C3346" s="174" t="s">
        <v>647</v>
      </c>
      <c r="D3346" s="68">
        <v>45744</v>
      </c>
      <c r="E3346" s="66">
        <f t="shared" si="59"/>
        <v>3</v>
      </c>
      <c r="F3346" s="66">
        <f t="shared" si="60"/>
        <v>2025</v>
      </c>
      <c r="G3346" s="67">
        <f t="shared" si="61"/>
        <v>45717</v>
      </c>
      <c r="H3346" s="26" t="s">
        <v>891</v>
      </c>
      <c r="I3346" s="66" t="s">
        <v>1712</v>
      </c>
      <c r="J3346" s="69"/>
      <c r="K3346" s="69"/>
      <c r="L3346" s="69" t="s">
        <v>666</v>
      </c>
      <c r="M3346" s="69" t="s">
        <v>28</v>
      </c>
      <c r="N3346" s="71">
        <v>0</v>
      </c>
      <c r="O3346" s="74">
        <v>3186</v>
      </c>
      <c r="P3346" s="175">
        <f t="shared" si="58"/>
        <v>317582.3000000008</v>
      </c>
    </row>
    <row r="3347" spans="1:16" ht="14.25" hidden="1" customHeight="1" outlineLevel="1">
      <c r="A3347" s="64" t="s">
        <v>651</v>
      </c>
      <c r="B3347" s="163" t="s">
        <v>1653</v>
      </c>
      <c r="C3347" s="174" t="s">
        <v>647</v>
      </c>
      <c r="D3347" s="68">
        <v>45744</v>
      </c>
      <c r="E3347" s="66">
        <f t="shared" si="59"/>
        <v>3</v>
      </c>
      <c r="F3347" s="66">
        <f t="shared" si="60"/>
        <v>2025</v>
      </c>
      <c r="G3347" s="67">
        <f t="shared" si="61"/>
        <v>45717</v>
      </c>
      <c r="H3347" s="26" t="s">
        <v>63</v>
      </c>
      <c r="I3347" s="66" t="s">
        <v>1713</v>
      </c>
      <c r="J3347" s="69"/>
      <c r="K3347" s="69"/>
      <c r="L3347" s="69" t="s">
        <v>666</v>
      </c>
      <c r="M3347" s="69" t="s">
        <v>28</v>
      </c>
      <c r="N3347" s="71">
        <v>0</v>
      </c>
      <c r="O3347" s="74">
        <v>819.01</v>
      </c>
      <c r="P3347" s="175">
        <f t="shared" si="58"/>
        <v>316763.29000000079</v>
      </c>
    </row>
    <row r="3348" spans="1:16" ht="14.25" hidden="1" customHeight="1" outlineLevel="1">
      <c r="A3348" s="64" t="s">
        <v>651</v>
      </c>
      <c r="B3348" s="163" t="s">
        <v>1653</v>
      </c>
      <c r="C3348" s="174" t="s">
        <v>647</v>
      </c>
      <c r="D3348" s="68">
        <v>45744</v>
      </c>
      <c r="E3348" s="66">
        <f t="shared" si="59"/>
        <v>3</v>
      </c>
      <c r="F3348" s="66">
        <f t="shared" si="60"/>
        <v>2025</v>
      </c>
      <c r="G3348" s="67">
        <f t="shared" si="61"/>
        <v>45717</v>
      </c>
      <c r="H3348" s="26" t="s">
        <v>102</v>
      </c>
      <c r="I3348" s="66" t="s">
        <v>1714</v>
      </c>
      <c r="J3348" s="69"/>
      <c r="K3348" s="69"/>
      <c r="L3348" s="69" t="s">
        <v>666</v>
      </c>
      <c r="M3348" s="69" t="s">
        <v>28</v>
      </c>
      <c r="N3348" s="71">
        <v>0</v>
      </c>
      <c r="O3348" s="74">
        <v>13</v>
      </c>
      <c r="P3348" s="175">
        <f t="shared" si="58"/>
        <v>316750.29000000079</v>
      </c>
    </row>
    <row r="3349" spans="1:16" ht="14.25" hidden="1" customHeight="1" outlineLevel="1">
      <c r="A3349" s="64" t="s">
        <v>651</v>
      </c>
      <c r="B3349" s="163" t="s">
        <v>1653</v>
      </c>
      <c r="C3349" s="174" t="s">
        <v>647</v>
      </c>
      <c r="D3349" s="68">
        <v>45744</v>
      </c>
      <c r="E3349" s="66">
        <f t="shared" si="59"/>
        <v>3</v>
      </c>
      <c r="F3349" s="66">
        <f t="shared" si="60"/>
        <v>2025</v>
      </c>
      <c r="G3349" s="67">
        <f t="shared" si="61"/>
        <v>45717</v>
      </c>
      <c r="H3349" s="26" t="s">
        <v>102</v>
      </c>
      <c r="I3349" s="66" t="s">
        <v>1714</v>
      </c>
      <c r="J3349" s="69"/>
      <c r="K3349" s="69"/>
      <c r="L3349" s="69" t="s">
        <v>666</v>
      </c>
      <c r="M3349" s="69" t="s">
        <v>28</v>
      </c>
      <c r="N3349" s="71">
        <v>0</v>
      </c>
      <c r="O3349" s="74">
        <v>13</v>
      </c>
      <c r="P3349" s="175">
        <f t="shared" si="58"/>
        <v>316737.29000000079</v>
      </c>
    </row>
    <row r="3350" spans="1:16" ht="14.25" hidden="1" customHeight="1" outlineLevel="1">
      <c r="A3350" s="64" t="s">
        <v>651</v>
      </c>
      <c r="B3350" s="163" t="s">
        <v>1653</v>
      </c>
      <c r="C3350" s="174" t="s">
        <v>647</v>
      </c>
      <c r="D3350" s="68">
        <v>45747</v>
      </c>
      <c r="E3350" s="66">
        <f t="shared" si="59"/>
        <v>3</v>
      </c>
      <c r="F3350" s="66">
        <f t="shared" si="60"/>
        <v>2025</v>
      </c>
      <c r="G3350" s="67">
        <f t="shared" si="61"/>
        <v>45717</v>
      </c>
      <c r="H3350" s="26" t="s">
        <v>63</v>
      </c>
      <c r="I3350" s="66" t="s">
        <v>1715</v>
      </c>
      <c r="J3350" s="69"/>
      <c r="K3350" s="69"/>
      <c r="L3350" s="69" t="s">
        <v>666</v>
      </c>
      <c r="M3350" s="69" t="s">
        <v>28</v>
      </c>
      <c r="N3350" s="71">
        <v>0</v>
      </c>
      <c r="O3350" s="74">
        <v>4482.09</v>
      </c>
      <c r="P3350" s="175">
        <f t="shared" si="58"/>
        <v>312255.20000000077</v>
      </c>
    </row>
    <row r="3351" spans="1:16" ht="14.25" hidden="1" customHeight="1" outlineLevel="1">
      <c r="A3351" s="64" t="s">
        <v>651</v>
      </c>
      <c r="B3351" s="163" t="s">
        <v>1653</v>
      </c>
      <c r="C3351" s="174" t="s">
        <v>647</v>
      </c>
      <c r="D3351" s="68">
        <v>45747</v>
      </c>
      <c r="E3351" s="66">
        <f t="shared" si="59"/>
        <v>3</v>
      </c>
      <c r="F3351" s="66">
        <f t="shared" si="60"/>
        <v>2025</v>
      </c>
      <c r="G3351" s="67">
        <f t="shared" si="61"/>
        <v>45717</v>
      </c>
      <c r="H3351" s="26" t="s">
        <v>147</v>
      </c>
      <c r="I3351" s="66" t="s">
        <v>1716</v>
      </c>
      <c r="J3351" s="69"/>
      <c r="K3351" s="69"/>
      <c r="L3351" s="69" t="s">
        <v>666</v>
      </c>
      <c r="M3351" s="69" t="s">
        <v>28</v>
      </c>
      <c r="N3351" s="71">
        <v>0</v>
      </c>
      <c r="O3351" s="74">
        <v>219.72</v>
      </c>
      <c r="P3351" s="175">
        <f t="shared" si="58"/>
        <v>312035.4800000008</v>
      </c>
    </row>
    <row r="3352" spans="1:16" ht="14.25" hidden="1" customHeight="1" outlineLevel="1">
      <c r="A3352" s="64" t="s">
        <v>651</v>
      </c>
      <c r="B3352" s="163" t="s">
        <v>1653</v>
      </c>
      <c r="C3352" s="174" t="s">
        <v>647</v>
      </c>
      <c r="D3352" s="68">
        <v>45747</v>
      </c>
      <c r="E3352" s="66">
        <f t="shared" si="59"/>
        <v>3</v>
      </c>
      <c r="F3352" s="66">
        <f t="shared" si="60"/>
        <v>2025</v>
      </c>
      <c r="G3352" s="67">
        <f t="shared" si="61"/>
        <v>45717</v>
      </c>
      <c r="H3352" s="26" t="s">
        <v>102</v>
      </c>
      <c r="I3352" s="66" t="s">
        <v>1717</v>
      </c>
      <c r="J3352" s="69"/>
      <c r="K3352" s="69"/>
      <c r="L3352" s="69" t="s">
        <v>666</v>
      </c>
      <c r="M3352" s="69" t="s">
        <v>28</v>
      </c>
      <c r="N3352" s="71">
        <v>0</v>
      </c>
      <c r="O3352" s="74">
        <v>12.17</v>
      </c>
      <c r="P3352" s="175">
        <f t="shared" si="58"/>
        <v>312023.31000000081</v>
      </c>
    </row>
    <row r="3353" spans="1:16" ht="14.25" hidden="1" customHeight="1" outlineLevel="1">
      <c r="A3353" s="64" t="s">
        <v>651</v>
      </c>
      <c r="B3353" s="163" t="s">
        <v>1653</v>
      </c>
      <c r="C3353" s="174" t="s">
        <v>647</v>
      </c>
      <c r="D3353" s="68">
        <v>45757</v>
      </c>
      <c r="E3353" s="66">
        <f t="shared" si="59"/>
        <v>4</v>
      </c>
      <c r="F3353" s="66">
        <f t="shared" si="60"/>
        <v>2025</v>
      </c>
      <c r="G3353" s="67">
        <f t="shared" si="61"/>
        <v>45748</v>
      </c>
      <c r="H3353" s="26" t="s">
        <v>82</v>
      </c>
      <c r="I3353" s="66" t="s">
        <v>1718</v>
      </c>
      <c r="J3353" s="69"/>
      <c r="K3353" s="69"/>
      <c r="L3353" s="69" t="s">
        <v>666</v>
      </c>
      <c r="M3353" s="69" t="s">
        <v>28</v>
      </c>
      <c r="N3353" s="71">
        <v>0</v>
      </c>
      <c r="O3353" s="74">
        <v>1196.06</v>
      </c>
      <c r="P3353" s="175">
        <f t="shared" si="58"/>
        <v>310827.25000000081</v>
      </c>
    </row>
    <row r="3354" spans="1:16" ht="14.25" hidden="1" customHeight="1" outlineLevel="1">
      <c r="A3354" s="64" t="s">
        <v>651</v>
      </c>
      <c r="B3354" s="163" t="s">
        <v>1653</v>
      </c>
      <c r="C3354" s="174" t="s">
        <v>647</v>
      </c>
      <c r="D3354" s="68">
        <v>45762</v>
      </c>
      <c r="E3354" s="66">
        <f t="shared" si="59"/>
        <v>4</v>
      </c>
      <c r="F3354" s="66">
        <f t="shared" si="60"/>
        <v>2025</v>
      </c>
      <c r="G3354" s="67">
        <f t="shared" si="61"/>
        <v>45748</v>
      </c>
      <c r="H3354" s="26" t="s">
        <v>82</v>
      </c>
      <c r="I3354" s="66" t="s">
        <v>1719</v>
      </c>
      <c r="J3354" s="69"/>
      <c r="K3354" s="69"/>
      <c r="L3354" s="69" t="s">
        <v>666</v>
      </c>
      <c r="M3354" s="69" t="s">
        <v>28</v>
      </c>
      <c r="N3354" s="71">
        <v>0</v>
      </c>
      <c r="O3354" s="74">
        <v>461.7</v>
      </c>
      <c r="P3354" s="175">
        <f t="shared" si="58"/>
        <v>310365.5500000008</v>
      </c>
    </row>
    <row r="3355" spans="1:16" ht="14.25" hidden="1" customHeight="1" outlineLevel="1">
      <c r="A3355" s="64" t="s">
        <v>651</v>
      </c>
      <c r="B3355" s="163" t="s">
        <v>1653</v>
      </c>
      <c r="C3355" s="174" t="s">
        <v>647</v>
      </c>
      <c r="D3355" s="68">
        <v>45763</v>
      </c>
      <c r="E3355" s="66">
        <f t="shared" si="59"/>
        <v>4</v>
      </c>
      <c r="F3355" s="66">
        <f t="shared" si="60"/>
        <v>2025</v>
      </c>
      <c r="G3355" s="67">
        <f t="shared" si="61"/>
        <v>45748</v>
      </c>
      <c r="H3355" s="26" t="s">
        <v>446</v>
      </c>
      <c r="I3355" s="66" t="s">
        <v>1720</v>
      </c>
      <c r="J3355" s="69"/>
      <c r="K3355" s="69"/>
      <c r="L3355" s="69" t="s">
        <v>666</v>
      </c>
      <c r="M3355" s="69" t="s">
        <v>28</v>
      </c>
      <c r="N3355" s="71">
        <v>232.88</v>
      </c>
      <c r="O3355" s="74">
        <v>0</v>
      </c>
      <c r="P3355" s="175">
        <f t="shared" si="58"/>
        <v>310598.43000000081</v>
      </c>
    </row>
    <row r="3356" spans="1:16" ht="14.25" hidden="1" customHeight="1" outlineLevel="1">
      <c r="A3356" s="64" t="s">
        <v>651</v>
      </c>
      <c r="B3356" s="163" t="s">
        <v>1653</v>
      </c>
      <c r="C3356" s="174" t="s">
        <v>647</v>
      </c>
      <c r="D3356" s="68">
        <v>45764</v>
      </c>
      <c r="E3356" s="66">
        <f t="shared" si="59"/>
        <v>4</v>
      </c>
      <c r="F3356" s="66">
        <f t="shared" si="60"/>
        <v>2025</v>
      </c>
      <c r="G3356" s="67">
        <f t="shared" si="61"/>
        <v>45748</v>
      </c>
      <c r="H3356" s="26" t="s">
        <v>82</v>
      </c>
      <c r="I3356" s="66" t="s">
        <v>1678</v>
      </c>
      <c r="J3356" s="69"/>
      <c r="K3356" s="69"/>
      <c r="L3356" s="69" t="s">
        <v>666</v>
      </c>
      <c r="M3356" s="69" t="s">
        <v>28</v>
      </c>
      <c r="N3356" s="71">
        <v>0</v>
      </c>
      <c r="O3356" s="74">
        <v>283.5</v>
      </c>
      <c r="P3356" s="175">
        <f t="shared" si="58"/>
        <v>310314.93000000081</v>
      </c>
    </row>
    <row r="3357" spans="1:16" ht="14.25" hidden="1" customHeight="1" outlineLevel="1">
      <c r="A3357" s="64" t="s">
        <v>651</v>
      </c>
      <c r="B3357" s="163" t="s">
        <v>1653</v>
      </c>
      <c r="C3357" s="174" t="s">
        <v>647</v>
      </c>
      <c r="D3357" s="68">
        <v>45764</v>
      </c>
      <c r="E3357" s="66">
        <f t="shared" si="59"/>
        <v>4</v>
      </c>
      <c r="F3357" s="66">
        <f t="shared" si="60"/>
        <v>2025</v>
      </c>
      <c r="G3357" s="67">
        <f t="shared" si="61"/>
        <v>45748</v>
      </c>
      <c r="H3357" s="26" t="s">
        <v>1721</v>
      </c>
      <c r="I3357" s="66" t="s">
        <v>1722</v>
      </c>
      <c r="J3357" s="69"/>
      <c r="K3357" s="69"/>
      <c r="L3357" s="69" t="s">
        <v>666</v>
      </c>
      <c r="M3357" s="69" t="s">
        <v>28</v>
      </c>
      <c r="N3357" s="71">
        <v>0</v>
      </c>
      <c r="O3357" s="74">
        <v>695</v>
      </c>
      <c r="P3357" s="175">
        <f t="shared" si="58"/>
        <v>309619.93000000081</v>
      </c>
    </row>
    <row r="3358" spans="1:16" ht="14.25" hidden="1" customHeight="1" outlineLevel="1">
      <c r="A3358" s="64" t="s">
        <v>651</v>
      </c>
      <c r="B3358" s="163" t="s">
        <v>1653</v>
      </c>
      <c r="C3358" s="174" t="s">
        <v>647</v>
      </c>
      <c r="D3358" s="68">
        <v>45764</v>
      </c>
      <c r="E3358" s="66">
        <f t="shared" si="59"/>
        <v>4</v>
      </c>
      <c r="F3358" s="66">
        <f t="shared" si="60"/>
        <v>2025</v>
      </c>
      <c r="G3358" s="67">
        <f t="shared" si="61"/>
        <v>45748</v>
      </c>
      <c r="H3358" s="26" t="s">
        <v>102</v>
      </c>
      <c r="I3358" s="66" t="s">
        <v>1723</v>
      </c>
      <c r="J3358" s="69"/>
      <c r="K3358" s="69"/>
      <c r="L3358" s="69" t="s">
        <v>666</v>
      </c>
      <c r="M3358" s="69" t="s">
        <v>28</v>
      </c>
      <c r="N3358" s="71">
        <v>0</v>
      </c>
      <c r="O3358" s="74">
        <v>6.88</v>
      </c>
      <c r="P3358" s="175">
        <f t="shared" si="58"/>
        <v>309613.0500000008</v>
      </c>
    </row>
    <row r="3359" spans="1:16" ht="14.25" hidden="1" customHeight="1" outlineLevel="1">
      <c r="A3359" s="64" t="s">
        <v>651</v>
      </c>
      <c r="B3359" s="163" t="s">
        <v>1653</v>
      </c>
      <c r="C3359" s="174" t="s">
        <v>647</v>
      </c>
      <c r="D3359" s="68">
        <v>45770</v>
      </c>
      <c r="E3359" s="66">
        <f t="shared" si="59"/>
        <v>4</v>
      </c>
      <c r="F3359" s="66">
        <f t="shared" si="60"/>
        <v>2025</v>
      </c>
      <c r="G3359" s="67">
        <f t="shared" si="61"/>
        <v>45748</v>
      </c>
      <c r="H3359" s="26" t="s">
        <v>281</v>
      </c>
      <c r="I3359" s="66" t="s">
        <v>1658</v>
      </c>
      <c r="J3359" s="69"/>
      <c r="K3359" s="69"/>
      <c r="L3359" s="69" t="s">
        <v>666</v>
      </c>
      <c r="M3359" s="69" t="s">
        <v>28</v>
      </c>
      <c r="N3359" s="71">
        <v>0</v>
      </c>
      <c r="O3359" s="74">
        <v>65.87</v>
      </c>
      <c r="P3359" s="175">
        <f t="shared" si="58"/>
        <v>309547.18000000081</v>
      </c>
    </row>
    <row r="3360" spans="1:16" ht="14.25" hidden="1" customHeight="1" outlineLevel="1">
      <c r="A3360" s="64" t="s">
        <v>651</v>
      </c>
      <c r="B3360" s="163" t="s">
        <v>1653</v>
      </c>
      <c r="C3360" s="174" t="s">
        <v>647</v>
      </c>
      <c r="D3360" s="68">
        <v>45770</v>
      </c>
      <c r="E3360" s="66">
        <f t="shared" si="59"/>
        <v>4</v>
      </c>
      <c r="F3360" s="66">
        <f t="shared" si="60"/>
        <v>2025</v>
      </c>
      <c r="G3360" s="67">
        <f t="shared" si="61"/>
        <v>45748</v>
      </c>
      <c r="H3360" s="26" t="s">
        <v>147</v>
      </c>
      <c r="I3360" s="66" t="s">
        <v>1676</v>
      </c>
      <c r="J3360" s="69"/>
      <c r="K3360" s="69"/>
      <c r="L3360" s="69" t="s">
        <v>666</v>
      </c>
      <c r="M3360" s="69" t="s">
        <v>28</v>
      </c>
      <c r="N3360" s="71">
        <v>0</v>
      </c>
      <c r="O3360" s="74">
        <v>218.99</v>
      </c>
      <c r="P3360" s="175">
        <f t="shared" si="58"/>
        <v>309328.19000000082</v>
      </c>
    </row>
    <row r="3361" spans="1:16" ht="14.25" hidden="1" customHeight="1" outlineLevel="1">
      <c r="A3361" s="64" t="s">
        <v>651</v>
      </c>
      <c r="B3361" s="163" t="s">
        <v>1653</v>
      </c>
      <c r="C3361" s="174" t="s">
        <v>647</v>
      </c>
      <c r="D3361" s="68">
        <v>45770</v>
      </c>
      <c r="E3361" s="66">
        <f t="shared" si="59"/>
        <v>4</v>
      </c>
      <c r="F3361" s="66">
        <f t="shared" si="60"/>
        <v>2025</v>
      </c>
      <c r="G3361" s="67">
        <f t="shared" si="61"/>
        <v>45748</v>
      </c>
      <c r="H3361" s="26" t="s">
        <v>362</v>
      </c>
      <c r="I3361" s="66" t="s">
        <v>1724</v>
      </c>
      <c r="J3361" s="69"/>
      <c r="K3361" s="69"/>
      <c r="L3361" s="69" t="s">
        <v>666</v>
      </c>
      <c r="M3361" s="69" t="s">
        <v>28</v>
      </c>
      <c r="N3361" s="71">
        <v>0</v>
      </c>
      <c r="O3361" s="74">
        <v>6336.96</v>
      </c>
      <c r="P3361" s="175">
        <f t="shared" si="58"/>
        <v>302991.2300000008</v>
      </c>
    </row>
    <row r="3362" spans="1:16" ht="14.25" hidden="1" customHeight="1" outlineLevel="1">
      <c r="A3362" s="64" t="s">
        <v>651</v>
      </c>
      <c r="B3362" s="163" t="s">
        <v>1653</v>
      </c>
      <c r="C3362" s="174" t="s">
        <v>647</v>
      </c>
      <c r="D3362" s="68">
        <v>45770</v>
      </c>
      <c r="E3362" s="66">
        <f t="shared" si="59"/>
        <v>4</v>
      </c>
      <c r="F3362" s="66">
        <f t="shared" si="60"/>
        <v>2025</v>
      </c>
      <c r="G3362" s="67">
        <f t="shared" si="61"/>
        <v>45748</v>
      </c>
      <c r="H3362" s="26" t="s">
        <v>63</v>
      </c>
      <c r="I3362" s="66" t="s">
        <v>1725</v>
      </c>
      <c r="J3362" s="69"/>
      <c r="K3362" s="69"/>
      <c r="L3362" s="69" t="s">
        <v>666</v>
      </c>
      <c r="M3362" s="69" t="s">
        <v>28</v>
      </c>
      <c r="N3362" s="71">
        <v>0</v>
      </c>
      <c r="O3362" s="74">
        <v>10913.76</v>
      </c>
      <c r="P3362" s="175">
        <f t="shared" si="58"/>
        <v>292077.47000000079</v>
      </c>
    </row>
    <row r="3363" spans="1:16" ht="14.25" hidden="1" customHeight="1" outlineLevel="1">
      <c r="A3363" s="64" t="s">
        <v>651</v>
      </c>
      <c r="B3363" s="163" t="s">
        <v>1653</v>
      </c>
      <c r="C3363" s="174" t="s">
        <v>647</v>
      </c>
      <c r="D3363" s="68">
        <v>45770</v>
      </c>
      <c r="E3363" s="66">
        <f t="shared" si="59"/>
        <v>4</v>
      </c>
      <c r="F3363" s="66">
        <f t="shared" si="60"/>
        <v>2025</v>
      </c>
      <c r="G3363" s="67">
        <f t="shared" si="61"/>
        <v>45748</v>
      </c>
      <c r="H3363" s="26" t="s">
        <v>63</v>
      </c>
      <c r="I3363" s="66" t="s">
        <v>1726</v>
      </c>
      <c r="J3363" s="69"/>
      <c r="K3363" s="69"/>
      <c r="L3363" s="69" t="s">
        <v>666</v>
      </c>
      <c r="M3363" s="69" t="s">
        <v>28</v>
      </c>
      <c r="N3363" s="71">
        <v>0</v>
      </c>
      <c r="O3363" s="74">
        <v>1107.3</v>
      </c>
      <c r="P3363" s="175">
        <f t="shared" si="58"/>
        <v>290970.1700000008</v>
      </c>
    </row>
    <row r="3364" spans="1:16" ht="14.25" hidden="1" customHeight="1" outlineLevel="1">
      <c r="A3364" s="64" t="s">
        <v>651</v>
      </c>
      <c r="B3364" s="163" t="s">
        <v>1653</v>
      </c>
      <c r="C3364" s="174" t="s">
        <v>647</v>
      </c>
      <c r="D3364" s="68">
        <v>45770</v>
      </c>
      <c r="E3364" s="66">
        <f t="shared" si="59"/>
        <v>4</v>
      </c>
      <c r="F3364" s="66">
        <f t="shared" si="60"/>
        <v>2025</v>
      </c>
      <c r="G3364" s="67">
        <f t="shared" si="61"/>
        <v>45748</v>
      </c>
      <c r="H3364" s="26" t="s">
        <v>102</v>
      </c>
      <c r="I3364" s="66" t="s">
        <v>1727</v>
      </c>
      <c r="J3364" s="69"/>
      <c r="K3364" s="69"/>
      <c r="L3364" s="69" t="s">
        <v>666</v>
      </c>
      <c r="M3364" s="69" t="s">
        <v>28</v>
      </c>
      <c r="N3364" s="71">
        <v>0</v>
      </c>
      <c r="O3364" s="74">
        <v>30</v>
      </c>
      <c r="P3364" s="175">
        <f t="shared" si="58"/>
        <v>290940.1700000008</v>
      </c>
    </row>
    <row r="3365" spans="1:16" ht="14.25" hidden="1" customHeight="1" outlineLevel="1">
      <c r="A3365" s="64" t="s">
        <v>651</v>
      </c>
      <c r="B3365" s="163" t="s">
        <v>1653</v>
      </c>
      <c r="C3365" s="174" t="s">
        <v>647</v>
      </c>
      <c r="D3365" s="68">
        <v>45775</v>
      </c>
      <c r="E3365" s="66">
        <f t="shared" si="59"/>
        <v>4</v>
      </c>
      <c r="F3365" s="66">
        <f t="shared" si="60"/>
        <v>2025</v>
      </c>
      <c r="G3365" s="67">
        <f t="shared" si="61"/>
        <v>45748</v>
      </c>
      <c r="H3365" s="26" t="s">
        <v>1362</v>
      </c>
      <c r="I3365" s="66" t="s">
        <v>1658</v>
      </c>
      <c r="J3365" s="69"/>
      <c r="K3365" s="69"/>
      <c r="L3365" s="69" t="s">
        <v>666</v>
      </c>
      <c r="M3365" s="69" t="s">
        <v>28</v>
      </c>
      <c r="N3365" s="71">
        <v>0</v>
      </c>
      <c r="O3365" s="74">
        <v>1322.87</v>
      </c>
      <c r="P3365" s="175">
        <f t="shared" si="58"/>
        <v>289617.3000000008</v>
      </c>
    </row>
    <row r="3366" spans="1:16" ht="14.25" hidden="1" customHeight="1" outlineLevel="1">
      <c r="A3366" s="64" t="s">
        <v>651</v>
      </c>
      <c r="B3366" s="163" t="s">
        <v>1653</v>
      </c>
      <c r="C3366" s="174" t="s">
        <v>647</v>
      </c>
      <c r="D3366" s="68">
        <v>45775</v>
      </c>
      <c r="E3366" s="66">
        <f t="shared" si="59"/>
        <v>4</v>
      </c>
      <c r="F3366" s="66">
        <f t="shared" si="60"/>
        <v>2025</v>
      </c>
      <c r="G3366" s="67">
        <f t="shared" si="61"/>
        <v>45748</v>
      </c>
      <c r="H3366" s="26" t="s">
        <v>281</v>
      </c>
      <c r="I3366" s="66" t="s">
        <v>1657</v>
      </c>
      <c r="J3366" s="69"/>
      <c r="K3366" s="69"/>
      <c r="L3366" s="69" t="s">
        <v>666</v>
      </c>
      <c r="M3366" s="69" t="s">
        <v>28</v>
      </c>
      <c r="N3366" s="71">
        <v>0</v>
      </c>
      <c r="O3366" s="74">
        <v>264.68</v>
      </c>
      <c r="P3366" s="175">
        <f t="shared" si="58"/>
        <v>289352.62000000081</v>
      </c>
    </row>
    <row r="3367" spans="1:16" ht="14.25" hidden="1" customHeight="1" outlineLevel="1">
      <c r="A3367" s="64" t="s">
        <v>651</v>
      </c>
      <c r="B3367" s="163" t="s">
        <v>1653</v>
      </c>
      <c r="C3367" s="174" t="s">
        <v>647</v>
      </c>
      <c r="D3367" s="68">
        <v>45776</v>
      </c>
      <c r="E3367" s="66">
        <f t="shared" si="59"/>
        <v>4</v>
      </c>
      <c r="F3367" s="66">
        <f t="shared" si="60"/>
        <v>2025</v>
      </c>
      <c r="G3367" s="67">
        <f t="shared" si="61"/>
        <v>45748</v>
      </c>
      <c r="H3367" s="26" t="s">
        <v>43</v>
      </c>
      <c r="I3367" s="66" t="s">
        <v>1685</v>
      </c>
      <c r="J3367" s="69"/>
      <c r="K3367" s="69"/>
      <c r="L3367" s="69" t="s">
        <v>666</v>
      </c>
      <c r="M3367" s="69" t="s">
        <v>28</v>
      </c>
      <c r="N3367" s="71">
        <v>0</v>
      </c>
      <c r="O3367" s="74">
        <v>1748.34</v>
      </c>
      <c r="P3367" s="175">
        <f t="shared" si="58"/>
        <v>287604.28000000078</v>
      </c>
    </row>
    <row r="3368" spans="1:16" ht="14.25" hidden="1" customHeight="1" outlineLevel="1">
      <c r="A3368" s="64" t="s">
        <v>651</v>
      </c>
      <c r="B3368" s="163" t="s">
        <v>1653</v>
      </c>
      <c r="C3368" s="174" t="s">
        <v>647</v>
      </c>
      <c r="D3368" s="68">
        <v>45776</v>
      </c>
      <c r="E3368" s="66">
        <f t="shared" si="59"/>
        <v>4</v>
      </c>
      <c r="F3368" s="66">
        <f t="shared" si="60"/>
        <v>2025</v>
      </c>
      <c r="G3368" s="67">
        <f t="shared" si="61"/>
        <v>45748</v>
      </c>
      <c r="H3368" s="26" t="s">
        <v>43</v>
      </c>
      <c r="I3368" s="66" t="s">
        <v>1708</v>
      </c>
      <c r="J3368" s="69"/>
      <c r="K3368" s="69"/>
      <c r="L3368" s="69" t="s">
        <v>666</v>
      </c>
      <c r="M3368" s="69" t="s">
        <v>28</v>
      </c>
      <c r="N3368" s="71">
        <v>0</v>
      </c>
      <c r="O3368" s="74">
        <v>3874.33</v>
      </c>
      <c r="P3368" s="175">
        <f t="shared" si="58"/>
        <v>283729.95000000077</v>
      </c>
    </row>
    <row r="3369" spans="1:16" ht="14.25" hidden="1" customHeight="1" outlineLevel="1">
      <c r="A3369" s="64" t="s">
        <v>651</v>
      </c>
      <c r="B3369" s="163" t="s">
        <v>1653</v>
      </c>
      <c r="C3369" s="174" t="s">
        <v>647</v>
      </c>
      <c r="D3369" s="68">
        <v>45776</v>
      </c>
      <c r="E3369" s="66">
        <f t="shared" si="59"/>
        <v>4</v>
      </c>
      <c r="F3369" s="66">
        <f t="shared" si="60"/>
        <v>2025</v>
      </c>
      <c r="G3369" s="67">
        <f t="shared" si="61"/>
        <v>45748</v>
      </c>
      <c r="H3369" s="26" t="s">
        <v>43</v>
      </c>
      <c r="I3369" s="66" t="s">
        <v>1665</v>
      </c>
      <c r="J3369" s="69"/>
      <c r="K3369" s="69"/>
      <c r="L3369" s="69" t="s">
        <v>666</v>
      </c>
      <c r="M3369" s="69" t="s">
        <v>28</v>
      </c>
      <c r="N3369" s="71">
        <v>0</v>
      </c>
      <c r="O3369" s="74">
        <v>2051.4499999999998</v>
      </c>
      <c r="P3369" s="175">
        <f t="shared" si="58"/>
        <v>281678.50000000076</v>
      </c>
    </row>
    <row r="3370" spans="1:16" ht="14.25" hidden="1" customHeight="1" outlineLevel="1">
      <c r="A3370" s="64" t="s">
        <v>651</v>
      </c>
      <c r="B3370" s="163" t="s">
        <v>1653</v>
      </c>
      <c r="C3370" s="174" t="s">
        <v>647</v>
      </c>
      <c r="D3370" s="68">
        <v>45776</v>
      </c>
      <c r="E3370" s="66">
        <f t="shared" si="59"/>
        <v>4</v>
      </c>
      <c r="F3370" s="66">
        <f t="shared" si="60"/>
        <v>2025</v>
      </c>
      <c r="G3370" s="67">
        <f t="shared" si="61"/>
        <v>45748</v>
      </c>
      <c r="H3370" s="26" t="s">
        <v>43</v>
      </c>
      <c r="I3370" s="66" t="s">
        <v>1666</v>
      </c>
      <c r="J3370" s="69"/>
      <c r="K3370" s="69"/>
      <c r="L3370" s="69" t="s">
        <v>666</v>
      </c>
      <c r="M3370" s="69" t="s">
        <v>28</v>
      </c>
      <c r="N3370" s="71">
        <v>0</v>
      </c>
      <c r="O3370" s="74">
        <v>1842.77</v>
      </c>
      <c r="P3370" s="175">
        <f t="shared" si="58"/>
        <v>279835.73000000074</v>
      </c>
    </row>
    <row r="3371" spans="1:16" ht="14.25" hidden="1" customHeight="1" outlineLevel="1">
      <c r="A3371" s="64" t="s">
        <v>651</v>
      </c>
      <c r="B3371" s="163" t="s">
        <v>1653</v>
      </c>
      <c r="C3371" s="174" t="s">
        <v>647</v>
      </c>
      <c r="D3371" s="68">
        <v>45776</v>
      </c>
      <c r="E3371" s="66">
        <f t="shared" si="59"/>
        <v>4</v>
      </c>
      <c r="F3371" s="66">
        <f t="shared" si="60"/>
        <v>2025</v>
      </c>
      <c r="G3371" s="67">
        <f t="shared" si="61"/>
        <v>45748</v>
      </c>
      <c r="H3371" s="26" t="s">
        <v>43</v>
      </c>
      <c r="I3371" s="66" t="s">
        <v>1668</v>
      </c>
      <c r="J3371" s="69"/>
      <c r="K3371" s="69"/>
      <c r="L3371" s="69" t="s">
        <v>666</v>
      </c>
      <c r="M3371" s="69" t="s">
        <v>28</v>
      </c>
      <c r="N3371" s="71">
        <v>0</v>
      </c>
      <c r="O3371" s="74">
        <v>3582.25</v>
      </c>
      <c r="P3371" s="175">
        <f t="shared" si="58"/>
        <v>276253.48000000074</v>
      </c>
    </row>
    <row r="3372" spans="1:16" ht="14.25" hidden="1" customHeight="1" outlineLevel="1">
      <c r="A3372" s="64" t="s">
        <v>651</v>
      </c>
      <c r="B3372" s="163" t="s">
        <v>1653</v>
      </c>
      <c r="C3372" s="174" t="s">
        <v>647</v>
      </c>
      <c r="D3372" s="68">
        <v>45776</v>
      </c>
      <c r="E3372" s="66">
        <f t="shared" si="59"/>
        <v>4</v>
      </c>
      <c r="F3372" s="66">
        <f t="shared" si="60"/>
        <v>2025</v>
      </c>
      <c r="G3372" s="67">
        <f t="shared" si="61"/>
        <v>45748</v>
      </c>
      <c r="H3372" s="26" t="s">
        <v>43</v>
      </c>
      <c r="I3372" s="66" t="s">
        <v>1670</v>
      </c>
      <c r="J3372" s="69"/>
      <c r="K3372" s="69"/>
      <c r="L3372" s="69" t="s">
        <v>666</v>
      </c>
      <c r="M3372" s="69" t="s">
        <v>28</v>
      </c>
      <c r="N3372" s="71">
        <v>0</v>
      </c>
      <c r="O3372" s="74">
        <v>1020.7</v>
      </c>
      <c r="P3372" s="175">
        <f t="shared" si="58"/>
        <v>275232.78000000073</v>
      </c>
    </row>
    <row r="3373" spans="1:16" ht="14.25" hidden="1" customHeight="1" outlineLevel="1">
      <c r="A3373" s="64" t="s">
        <v>651</v>
      </c>
      <c r="B3373" s="163" t="s">
        <v>1653</v>
      </c>
      <c r="C3373" s="174" t="s">
        <v>647</v>
      </c>
      <c r="D3373" s="68">
        <v>45776</v>
      </c>
      <c r="E3373" s="66">
        <f t="shared" si="59"/>
        <v>4</v>
      </c>
      <c r="F3373" s="66">
        <f t="shared" si="60"/>
        <v>2025</v>
      </c>
      <c r="G3373" s="67">
        <f t="shared" si="61"/>
        <v>45748</v>
      </c>
      <c r="H3373" s="26" t="s">
        <v>891</v>
      </c>
      <c r="I3373" s="66" t="s">
        <v>1712</v>
      </c>
      <c r="J3373" s="69"/>
      <c r="K3373" s="69"/>
      <c r="L3373" s="69" t="s">
        <v>666</v>
      </c>
      <c r="M3373" s="69" t="s">
        <v>28</v>
      </c>
      <c r="N3373" s="71">
        <v>0</v>
      </c>
      <c r="O3373" s="74">
        <v>3186</v>
      </c>
      <c r="P3373" s="175">
        <f t="shared" si="58"/>
        <v>272046.78000000073</v>
      </c>
    </row>
    <row r="3374" spans="1:16" ht="14.25" hidden="1" customHeight="1" outlineLevel="1">
      <c r="A3374" s="64" t="s">
        <v>651</v>
      </c>
      <c r="B3374" s="163" t="s">
        <v>1653</v>
      </c>
      <c r="C3374" s="174" t="s">
        <v>647</v>
      </c>
      <c r="D3374" s="68">
        <v>45776</v>
      </c>
      <c r="E3374" s="66">
        <f t="shared" si="59"/>
        <v>4</v>
      </c>
      <c r="F3374" s="66">
        <f t="shared" si="60"/>
        <v>2025</v>
      </c>
      <c r="G3374" s="67">
        <f t="shared" si="61"/>
        <v>45748</v>
      </c>
      <c r="H3374" s="26" t="s">
        <v>891</v>
      </c>
      <c r="I3374" s="66" t="s">
        <v>1728</v>
      </c>
      <c r="J3374" s="69"/>
      <c r="K3374" s="69"/>
      <c r="L3374" s="69" t="s">
        <v>666</v>
      </c>
      <c r="M3374" s="69" t="s">
        <v>28</v>
      </c>
      <c r="N3374" s="71">
        <v>0</v>
      </c>
      <c r="O3374" s="74">
        <v>661.2</v>
      </c>
      <c r="P3374" s="175">
        <f t="shared" si="58"/>
        <v>271385.58000000071</v>
      </c>
    </row>
    <row r="3375" spans="1:16" ht="14.25" hidden="1" customHeight="1" outlineLevel="1">
      <c r="A3375" s="64" t="s">
        <v>651</v>
      </c>
      <c r="B3375" s="163" t="s">
        <v>1653</v>
      </c>
      <c r="C3375" s="174" t="s">
        <v>647</v>
      </c>
      <c r="D3375" s="68">
        <v>45776</v>
      </c>
      <c r="E3375" s="66">
        <f t="shared" si="59"/>
        <v>4</v>
      </c>
      <c r="F3375" s="66">
        <f t="shared" si="60"/>
        <v>2025</v>
      </c>
      <c r="G3375" s="67">
        <f t="shared" si="61"/>
        <v>45748</v>
      </c>
      <c r="H3375" s="26" t="s">
        <v>891</v>
      </c>
      <c r="I3375" s="66" t="s">
        <v>1729</v>
      </c>
      <c r="J3375" s="69"/>
      <c r="K3375" s="69"/>
      <c r="L3375" s="69" t="s">
        <v>666</v>
      </c>
      <c r="M3375" s="69" t="s">
        <v>28</v>
      </c>
      <c r="N3375" s="71">
        <v>0</v>
      </c>
      <c r="O3375" s="74">
        <v>2000</v>
      </c>
      <c r="P3375" s="175">
        <f t="shared" si="58"/>
        <v>269385.58000000071</v>
      </c>
    </row>
    <row r="3376" spans="1:16" ht="14.25" hidden="1" customHeight="1" outlineLevel="1">
      <c r="A3376" s="64" t="s">
        <v>651</v>
      </c>
      <c r="B3376" s="163" t="s">
        <v>1653</v>
      </c>
      <c r="C3376" s="174" t="s">
        <v>647</v>
      </c>
      <c r="D3376" s="68">
        <v>45776</v>
      </c>
      <c r="E3376" s="66">
        <f t="shared" si="59"/>
        <v>4</v>
      </c>
      <c r="F3376" s="66">
        <f t="shared" si="60"/>
        <v>2025</v>
      </c>
      <c r="G3376" s="67">
        <f t="shared" si="61"/>
        <v>45748</v>
      </c>
      <c r="H3376" s="26" t="s">
        <v>891</v>
      </c>
      <c r="I3376" s="66" t="s">
        <v>1688</v>
      </c>
      <c r="J3376" s="69"/>
      <c r="K3376" s="69"/>
      <c r="L3376" s="69" t="s">
        <v>666</v>
      </c>
      <c r="M3376" s="69" t="s">
        <v>28</v>
      </c>
      <c r="N3376" s="71">
        <v>0</v>
      </c>
      <c r="O3376" s="74">
        <v>2082.7800000000002</v>
      </c>
      <c r="P3376" s="175">
        <f t="shared" si="58"/>
        <v>267302.80000000069</v>
      </c>
    </row>
    <row r="3377" spans="1:16" ht="14.25" hidden="1" customHeight="1" outlineLevel="1">
      <c r="A3377" s="64" t="s">
        <v>651</v>
      </c>
      <c r="B3377" s="163" t="s">
        <v>1653</v>
      </c>
      <c r="C3377" s="174" t="s">
        <v>647</v>
      </c>
      <c r="D3377" s="68">
        <v>45776</v>
      </c>
      <c r="E3377" s="66">
        <f t="shared" si="59"/>
        <v>4</v>
      </c>
      <c r="F3377" s="66">
        <f t="shared" si="60"/>
        <v>2025</v>
      </c>
      <c r="G3377" s="67">
        <f t="shared" si="61"/>
        <v>45748</v>
      </c>
      <c r="H3377" s="26" t="s">
        <v>63</v>
      </c>
      <c r="I3377" s="66" t="s">
        <v>1713</v>
      </c>
      <c r="J3377" s="69"/>
      <c r="K3377" s="69"/>
      <c r="L3377" s="69" t="s">
        <v>666</v>
      </c>
      <c r="M3377" s="69" t="s">
        <v>28</v>
      </c>
      <c r="N3377" s="71">
        <v>0</v>
      </c>
      <c r="O3377" s="74">
        <v>490.93</v>
      </c>
      <c r="P3377" s="175">
        <f t="shared" si="58"/>
        <v>266811.87000000069</v>
      </c>
    </row>
    <row r="3378" spans="1:16" ht="14.25" hidden="1" customHeight="1" outlineLevel="1">
      <c r="A3378" s="64" t="s">
        <v>651</v>
      </c>
      <c r="B3378" s="163" t="s">
        <v>1653</v>
      </c>
      <c r="C3378" s="174" t="s">
        <v>647</v>
      </c>
      <c r="D3378" s="68">
        <v>45776</v>
      </c>
      <c r="E3378" s="66">
        <f t="shared" si="59"/>
        <v>4</v>
      </c>
      <c r="F3378" s="66">
        <f t="shared" si="60"/>
        <v>2025</v>
      </c>
      <c r="G3378" s="67">
        <f t="shared" si="61"/>
        <v>45748</v>
      </c>
      <c r="H3378" s="26" t="s">
        <v>147</v>
      </c>
      <c r="I3378" s="66" t="s">
        <v>1730</v>
      </c>
      <c r="J3378" s="69"/>
      <c r="K3378" s="69"/>
      <c r="L3378" s="69" t="s">
        <v>666</v>
      </c>
      <c r="M3378" s="69" t="s">
        <v>28</v>
      </c>
      <c r="N3378" s="71">
        <v>0</v>
      </c>
      <c r="O3378" s="74">
        <v>501.8</v>
      </c>
      <c r="P3378" s="175">
        <f t="shared" si="58"/>
        <v>266310.07000000071</v>
      </c>
    </row>
    <row r="3379" spans="1:16" ht="14.25" hidden="1" customHeight="1" outlineLevel="1">
      <c r="A3379" s="64" t="s">
        <v>651</v>
      </c>
      <c r="B3379" s="163" t="s">
        <v>1653</v>
      </c>
      <c r="C3379" s="174" t="s">
        <v>647</v>
      </c>
      <c r="D3379" s="68">
        <v>45776</v>
      </c>
      <c r="E3379" s="66">
        <f t="shared" si="59"/>
        <v>4</v>
      </c>
      <c r="F3379" s="66">
        <f t="shared" si="60"/>
        <v>2025</v>
      </c>
      <c r="G3379" s="67">
        <f t="shared" si="61"/>
        <v>45748</v>
      </c>
      <c r="H3379" s="26" t="s">
        <v>102</v>
      </c>
      <c r="I3379" s="66" t="s">
        <v>1731</v>
      </c>
      <c r="J3379" s="69"/>
      <c r="K3379" s="69"/>
      <c r="L3379" s="69" t="s">
        <v>666</v>
      </c>
      <c r="M3379" s="69" t="s">
        <v>28</v>
      </c>
      <c r="N3379" s="71">
        <v>0</v>
      </c>
      <c r="O3379" s="74">
        <v>13</v>
      </c>
      <c r="P3379" s="175">
        <f t="shared" si="58"/>
        <v>266297.07000000071</v>
      </c>
    </row>
    <row r="3380" spans="1:16" ht="14.25" hidden="1" customHeight="1" outlineLevel="1">
      <c r="A3380" s="64" t="s">
        <v>651</v>
      </c>
      <c r="B3380" s="163" t="s">
        <v>1653</v>
      </c>
      <c r="C3380" s="174" t="s">
        <v>647</v>
      </c>
      <c r="D3380" s="68">
        <v>45776</v>
      </c>
      <c r="E3380" s="66">
        <f t="shared" si="59"/>
        <v>4</v>
      </c>
      <c r="F3380" s="66">
        <f t="shared" si="60"/>
        <v>2025</v>
      </c>
      <c r="G3380" s="67">
        <f t="shared" si="61"/>
        <v>45748</v>
      </c>
      <c r="H3380" s="26" t="s">
        <v>102</v>
      </c>
      <c r="I3380" s="66" t="s">
        <v>1731</v>
      </c>
      <c r="J3380" s="69"/>
      <c r="K3380" s="69"/>
      <c r="L3380" s="69" t="s">
        <v>666</v>
      </c>
      <c r="M3380" s="69" t="s">
        <v>28</v>
      </c>
      <c r="N3380" s="71">
        <v>0</v>
      </c>
      <c r="O3380" s="74">
        <v>13</v>
      </c>
      <c r="P3380" s="175">
        <f t="shared" si="58"/>
        <v>266284.07000000071</v>
      </c>
    </row>
    <row r="3381" spans="1:16" ht="14.25" hidden="1" customHeight="1" outlineLevel="1">
      <c r="A3381" s="64" t="s">
        <v>651</v>
      </c>
      <c r="B3381" s="163" t="s">
        <v>1653</v>
      </c>
      <c r="C3381" s="174" t="s">
        <v>647</v>
      </c>
      <c r="D3381" s="68">
        <v>45776</v>
      </c>
      <c r="E3381" s="66">
        <f t="shared" si="59"/>
        <v>4</v>
      </c>
      <c r="F3381" s="66">
        <f t="shared" si="60"/>
        <v>2025</v>
      </c>
      <c r="G3381" s="67">
        <f t="shared" si="61"/>
        <v>45748</v>
      </c>
      <c r="H3381" s="26" t="s">
        <v>102</v>
      </c>
      <c r="I3381" s="66" t="s">
        <v>1731</v>
      </c>
      <c r="J3381" s="69"/>
      <c r="K3381" s="69"/>
      <c r="L3381" s="69" t="s">
        <v>666</v>
      </c>
      <c r="M3381" s="69" t="s">
        <v>28</v>
      </c>
      <c r="N3381" s="71">
        <v>0</v>
      </c>
      <c r="O3381" s="74">
        <v>13</v>
      </c>
      <c r="P3381" s="175">
        <f t="shared" si="58"/>
        <v>266271.07000000071</v>
      </c>
    </row>
    <row r="3382" spans="1:16" ht="14.25" hidden="1" customHeight="1" outlineLevel="1">
      <c r="A3382" s="64" t="s">
        <v>651</v>
      </c>
      <c r="B3382" s="163" t="s">
        <v>1653</v>
      </c>
      <c r="C3382" s="174" t="s">
        <v>647</v>
      </c>
      <c r="D3382" s="68">
        <v>45776</v>
      </c>
      <c r="E3382" s="66">
        <f t="shared" si="59"/>
        <v>4</v>
      </c>
      <c r="F3382" s="66">
        <f t="shared" si="60"/>
        <v>2025</v>
      </c>
      <c r="G3382" s="67">
        <f t="shared" si="61"/>
        <v>45748</v>
      </c>
      <c r="H3382" s="26" t="s">
        <v>102</v>
      </c>
      <c r="I3382" s="66" t="s">
        <v>1731</v>
      </c>
      <c r="J3382" s="69"/>
      <c r="K3382" s="69"/>
      <c r="L3382" s="69" t="s">
        <v>666</v>
      </c>
      <c r="M3382" s="69" t="s">
        <v>28</v>
      </c>
      <c r="N3382" s="71">
        <v>0</v>
      </c>
      <c r="O3382" s="74">
        <v>13</v>
      </c>
      <c r="P3382" s="175">
        <f t="shared" si="58"/>
        <v>266258.07000000071</v>
      </c>
    </row>
    <row r="3383" spans="1:16" ht="14.25" hidden="1" customHeight="1" outlineLevel="1">
      <c r="A3383" s="64" t="s">
        <v>651</v>
      </c>
      <c r="B3383" s="163" t="s">
        <v>1653</v>
      </c>
      <c r="C3383" s="174" t="s">
        <v>647</v>
      </c>
      <c r="D3383" s="68">
        <v>45776</v>
      </c>
      <c r="E3383" s="66">
        <f t="shared" si="59"/>
        <v>4</v>
      </c>
      <c r="F3383" s="66">
        <f t="shared" si="60"/>
        <v>2025</v>
      </c>
      <c r="G3383" s="67">
        <f t="shared" si="61"/>
        <v>45748</v>
      </c>
      <c r="H3383" s="26" t="s">
        <v>102</v>
      </c>
      <c r="I3383" s="66" t="s">
        <v>1731</v>
      </c>
      <c r="J3383" s="69"/>
      <c r="K3383" s="69"/>
      <c r="L3383" s="69" t="s">
        <v>666</v>
      </c>
      <c r="M3383" s="69" t="s">
        <v>28</v>
      </c>
      <c r="N3383" s="71">
        <v>0</v>
      </c>
      <c r="O3383" s="74">
        <v>13</v>
      </c>
      <c r="P3383" s="175">
        <f t="shared" si="58"/>
        <v>266245.07000000071</v>
      </c>
    </row>
    <row r="3384" spans="1:16" ht="14.25" hidden="1" customHeight="1" outlineLevel="1">
      <c r="A3384" s="64" t="s">
        <v>651</v>
      </c>
      <c r="B3384" s="163" t="s">
        <v>1653</v>
      </c>
      <c r="C3384" s="174" t="s">
        <v>647</v>
      </c>
      <c r="D3384" s="68">
        <v>45776</v>
      </c>
      <c r="E3384" s="66">
        <f t="shared" si="59"/>
        <v>4</v>
      </c>
      <c r="F3384" s="66">
        <f t="shared" si="60"/>
        <v>2025</v>
      </c>
      <c r="G3384" s="67">
        <f t="shared" si="61"/>
        <v>45748</v>
      </c>
      <c r="H3384" s="26" t="s">
        <v>102</v>
      </c>
      <c r="I3384" s="66" t="s">
        <v>1731</v>
      </c>
      <c r="J3384" s="69"/>
      <c r="K3384" s="69"/>
      <c r="L3384" s="69" t="s">
        <v>666</v>
      </c>
      <c r="M3384" s="69" t="s">
        <v>28</v>
      </c>
      <c r="N3384" s="71">
        <v>0</v>
      </c>
      <c r="O3384" s="74">
        <v>13</v>
      </c>
      <c r="P3384" s="175">
        <f t="shared" si="58"/>
        <v>266232.07000000071</v>
      </c>
    </row>
    <row r="3385" spans="1:16" ht="14.25" hidden="1" customHeight="1" outlineLevel="1">
      <c r="A3385" s="64" t="s">
        <v>651</v>
      </c>
      <c r="B3385" s="163" t="s">
        <v>1653</v>
      </c>
      <c r="C3385" s="174" t="s">
        <v>647</v>
      </c>
      <c r="D3385" s="68">
        <v>45776</v>
      </c>
      <c r="E3385" s="66">
        <f t="shared" si="59"/>
        <v>4</v>
      </c>
      <c r="F3385" s="66">
        <f t="shared" si="60"/>
        <v>2025</v>
      </c>
      <c r="G3385" s="67">
        <f t="shared" si="61"/>
        <v>45748</v>
      </c>
      <c r="H3385" s="26" t="s">
        <v>102</v>
      </c>
      <c r="I3385" s="66" t="s">
        <v>1731</v>
      </c>
      <c r="J3385" s="69"/>
      <c r="K3385" s="69"/>
      <c r="L3385" s="69" t="s">
        <v>666</v>
      </c>
      <c r="M3385" s="69" t="s">
        <v>28</v>
      </c>
      <c r="N3385" s="71">
        <v>0</v>
      </c>
      <c r="O3385" s="74">
        <v>13</v>
      </c>
      <c r="P3385" s="175">
        <f t="shared" si="58"/>
        <v>266219.07000000071</v>
      </c>
    </row>
    <row r="3386" spans="1:16" ht="14.25" hidden="1" customHeight="1" outlineLevel="1">
      <c r="A3386" s="64" t="s">
        <v>651</v>
      </c>
      <c r="B3386" s="163" t="s">
        <v>1653</v>
      </c>
      <c r="C3386" s="174" t="s">
        <v>647</v>
      </c>
      <c r="D3386" s="68">
        <v>45776</v>
      </c>
      <c r="E3386" s="66">
        <f t="shared" si="59"/>
        <v>4</v>
      </c>
      <c r="F3386" s="66">
        <f t="shared" si="60"/>
        <v>2025</v>
      </c>
      <c r="G3386" s="67">
        <f t="shared" si="61"/>
        <v>45748</v>
      </c>
      <c r="H3386" s="26" t="s">
        <v>102</v>
      </c>
      <c r="I3386" s="66" t="s">
        <v>1731</v>
      </c>
      <c r="J3386" s="69"/>
      <c r="K3386" s="69"/>
      <c r="L3386" s="69" t="s">
        <v>666</v>
      </c>
      <c r="M3386" s="69" t="s">
        <v>28</v>
      </c>
      <c r="N3386" s="71">
        <v>0</v>
      </c>
      <c r="O3386" s="74">
        <v>13</v>
      </c>
      <c r="P3386" s="175">
        <f t="shared" si="58"/>
        <v>266206.07000000071</v>
      </c>
    </row>
    <row r="3387" spans="1:16" ht="14.25" hidden="1" customHeight="1" outlineLevel="1">
      <c r="A3387" s="64" t="s">
        <v>651</v>
      </c>
      <c r="B3387" s="163" t="s">
        <v>1653</v>
      </c>
      <c r="C3387" s="174" t="s">
        <v>647</v>
      </c>
      <c r="D3387" s="68">
        <v>45776</v>
      </c>
      <c r="E3387" s="66">
        <f t="shared" si="59"/>
        <v>4</v>
      </c>
      <c r="F3387" s="66">
        <f t="shared" si="60"/>
        <v>2025</v>
      </c>
      <c r="G3387" s="67">
        <f t="shared" si="61"/>
        <v>45748</v>
      </c>
      <c r="H3387" s="26" t="s">
        <v>102</v>
      </c>
      <c r="I3387" s="66" t="s">
        <v>1731</v>
      </c>
      <c r="J3387" s="69"/>
      <c r="K3387" s="69"/>
      <c r="L3387" s="69" t="s">
        <v>666</v>
      </c>
      <c r="M3387" s="69" t="s">
        <v>28</v>
      </c>
      <c r="N3387" s="71">
        <v>0</v>
      </c>
      <c r="O3387" s="74">
        <v>13</v>
      </c>
      <c r="P3387" s="175">
        <f t="shared" si="58"/>
        <v>266193.07000000071</v>
      </c>
    </row>
    <row r="3388" spans="1:16" ht="14.25" hidden="1" customHeight="1" outlineLevel="1">
      <c r="A3388" s="64" t="s">
        <v>651</v>
      </c>
      <c r="B3388" s="163" t="s">
        <v>1653</v>
      </c>
      <c r="C3388" s="174" t="s">
        <v>647</v>
      </c>
      <c r="D3388" s="68">
        <v>45776</v>
      </c>
      <c r="E3388" s="66">
        <f t="shared" si="59"/>
        <v>4</v>
      </c>
      <c r="F3388" s="66">
        <f t="shared" si="60"/>
        <v>2025</v>
      </c>
      <c r="G3388" s="67">
        <f t="shared" si="61"/>
        <v>45748</v>
      </c>
      <c r="H3388" s="26" t="s">
        <v>102</v>
      </c>
      <c r="I3388" s="66" t="s">
        <v>1731</v>
      </c>
      <c r="J3388" s="69"/>
      <c r="K3388" s="69"/>
      <c r="L3388" s="69" t="s">
        <v>666</v>
      </c>
      <c r="M3388" s="69" t="s">
        <v>28</v>
      </c>
      <c r="N3388" s="71">
        <v>0</v>
      </c>
      <c r="O3388" s="74">
        <v>13</v>
      </c>
      <c r="P3388" s="175">
        <f t="shared" si="58"/>
        <v>266180.07000000071</v>
      </c>
    </row>
    <row r="3389" spans="1:16" ht="14.25" hidden="1" customHeight="1" outlineLevel="1">
      <c r="A3389" s="64" t="s">
        <v>651</v>
      </c>
      <c r="B3389" s="163" t="s">
        <v>1653</v>
      </c>
      <c r="C3389" s="174" t="s">
        <v>647</v>
      </c>
      <c r="D3389" s="68">
        <v>45776</v>
      </c>
      <c r="E3389" s="66">
        <f t="shared" si="59"/>
        <v>4</v>
      </c>
      <c r="F3389" s="66">
        <f t="shared" si="60"/>
        <v>2025</v>
      </c>
      <c r="G3389" s="67">
        <f t="shared" si="61"/>
        <v>45748</v>
      </c>
      <c r="H3389" s="26" t="s">
        <v>102</v>
      </c>
      <c r="I3389" s="66" t="s">
        <v>1732</v>
      </c>
      <c r="J3389" s="69"/>
      <c r="K3389" s="69"/>
      <c r="L3389" s="69" t="s">
        <v>666</v>
      </c>
      <c r="M3389" s="69" t="s">
        <v>28</v>
      </c>
      <c r="N3389" s="71">
        <v>0</v>
      </c>
      <c r="O3389" s="74">
        <v>4.96</v>
      </c>
      <c r="P3389" s="175">
        <f t="shared" si="58"/>
        <v>266175.11000000068</v>
      </c>
    </row>
    <row r="3390" spans="1:16" ht="14.25" hidden="1" customHeight="1" outlineLevel="1">
      <c r="A3390" s="64" t="s">
        <v>651</v>
      </c>
      <c r="B3390" s="163" t="s">
        <v>1653</v>
      </c>
      <c r="C3390" s="174" t="s">
        <v>647</v>
      </c>
      <c r="D3390" s="68">
        <v>45777</v>
      </c>
      <c r="E3390" s="66">
        <f t="shared" si="59"/>
        <v>4</v>
      </c>
      <c r="F3390" s="66">
        <f t="shared" si="60"/>
        <v>2025</v>
      </c>
      <c r="G3390" s="67">
        <f t="shared" si="61"/>
        <v>45748</v>
      </c>
      <c r="H3390" s="26" t="s">
        <v>147</v>
      </c>
      <c r="I3390" s="66" t="s">
        <v>1733</v>
      </c>
      <c r="J3390" s="69"/>
      <c r="K3390" s="69"/>
      <c r="L3390" s="69" t="s">
        <v>666</v>
      </c>
      <c r="M3390" s="69" t="s">
        <v>28</v>
      </c>
      <c r="N3390" s="71">
        <v>0</v>
      </c>
      <c r="O3390" s="74">
        <v>1125</v>
      </c>
      <c r="P3390" s="175">
        <f t="shared" si="58"/>
        <v>265050.11000000068</v>
      </c>
    </row>
    <row r="3391" spans="1:16" ht="14.25" hidden="1" customHeight="1" outlineLevel="1">
      <c r="A3391" s="64" t="s">
        <v>651</v>
      </c>
      <c r="B3391" s="163" t="s">
        <v>1653</v>
      </c>
      <c r="C3391" s="174" t="s">
        <v>647</v>
      </c>
      <c r="D3391" s="68">
        <v>45777</v>
      </c>
      <c r="E3391" s="66">
        <f t="shared" si="59"/>
        <v>4</v>
      </c>
      <c r="F3391" s="66">
        <f t="shared" si="60"/>
        <v>2025</v>
      </c>
      <c r="G3391" s="67">
        <f t="shared" si="61"/>
        <v>45748</v>
      </c>
      <c r="H3391" s="26" t="s">
        <v>147</v>
      </c>
      <c r="I3391" s="66" t="s">
        <v>1734</v>
      </c>
      <c r="J3391" s="69"/>
      <c r="K3391" s="69"/>
      <c r="L3391" s="69" t="s">
        <v>666</v>
      </c>
      <c r="M3391" s="69" t="s">
        <v>28</v>
      </c>
      <c r="N3391" s="71">
        <v>0</v>
      </c>
      <c r="O3391" s="74">
        <v>113</v>
      </c>
      <c r="P3391" s="175">
        <f t="shared" si="58"/>
        <v>264937.11000000068</v>
      </c>
    </row>
    <row r="3392" spans="1:16" ht="14.25" hidden="1" customHeight="1" outlineLevel="1">
      <c r="A3392" s="64" t="s">
        <v>651</v>
      </c>
      <c r="B3392" s="163" t="s">
        <v>1653</v>
      </c>
      <c r="C3392" s="174" t="s">
        <v>647</v>
      </c>
      <c r="D3392" s="68">
        <v>45777</v>
      </c>
      <c r="E3392" s="66">
        <f t="shared" si="59"/>
        <v>4</v>
      </c>
      <c r="F3392" s="66">
        <f t="shared" si="60"/>
        <v>2025</v>
      </c>
      <c r="G3392" s="67">
        <f t="shared" si="61"/>
        <v>45748</v>
      </c>
      <c r="H3392" s="26" t="s">
        <v>102</v>
      </c>
      <c r="I3392" s="66" t="s">
        <v>1735</v>
      </c>
      <c r="J3392" s="69"/>
      <c r="K3392" s="69"/>
      <c r="L3392" s="69" t="s">
        <v>666</v>
      </c>
      <c r="M3392" s="69" t="s">
        <v>28</v>
      </c>
      <c r="N3392" s="71">
        <v>0</v>
      </c>
      <c r="O3392" s="74">
        <v>11.11</v>
      </c>
      <c r="P3392" s="175">
        <f t="shared" si="58"/>
        <v>264926.0000000007</v>
      </c>
    </row>
    <row r="3393" spans="1:16" ht="14.25" hidden="1" customHeight="1" outlineLevel="1">
      <c r="A3393" s="64" t="s">
        <v>651</v>
      </c>
      <c r="B3393" s="163" t="s">
        <v>1653</v>
      </c>
      <c r="C3393" s="174" t="s">
        <v>647</v>
      </c>
      <c r="D3393" s="68">
        <v>45786</v>
      </c>
      <c r="E3393" s="66">
        <f t="shared" si="59"/>
        <v>5</v>
      </c>
      <c r="F3393" s="66">
        <f t="shared" si="60"/>
        <v>2025</v>
      </c>
      <c r="G3393" s="67">
        <f t="shared" si="61"/>
        <v>45778</v>
      </c>
      <c r="H3393" s="26" t="s">
        <v>63</v>
      </c>
      <c r="I3393" s="66" t="s">
        <v>1617</v>
      </c>
      <c r="J3393" s="69"/>
      <c r="K3393" s="69"/>
      <c r="L3393" s="69" t="s">
        <v>666</v>
      </c>
      <c r="M3393" s="69" t="s">
        <v>28</v>
      </c>
      <c r="N3393" s="71">
        <v>0</v>
      </c>
      <c r="O3393" s="74">
        <v>654.98</v>
      </c>
      <c r="P3393" s="175">
        <f t="shared" si="58"/>
        <v>264271.02000000072</v>
      </c>
    </row>
    <row r="3394" spans="1:16" ht="14.25" hidden="1" customHeight="1" outlineLevel="1">
      <c r="A3394" s="64" t="s">
        <v>651</v>
      </c>
      <c r="B3394" s="163" t="s">
        <v>1653</v>
      </c>
      <c r="C3394" s="174" t="s">
        <v>647</v>
      </c>
      <c r="D3394" s="68">
        <v>45786</v>
      </c>
      <c r="E3394" s="66">
        <f t="shared" si="59"/>
        <v>5</v>
      </c>
      <c r="F3394" s="66">
        <f t="shared" si="60"/>
        <v>2025</v>
      </c>
      <c r="G3394" s="67">
        <f t="shared" si="61"/>
        <v>45778</v>
      </c>
      <c r="H3394" s="26" t="s">
        <v>102</v>
      </c>
      <c r="I3394" s="66" t="s">
        <v>1736</v>
      </c>
      <c r="J3394" s="69"/>
      <c r="K3394" s="69"/>
      <c r="L3394" s="69" t="s">
        <v>666</v>
      </c>
      <c r="M3394" s="69" t="s">
        <v>28</v>
      </c>
      <c r="N3394" s="71">
        <v>0</v>
      </c>
      <c r="O3394" s="74">
        <v>13</v>
      </c>
      <c r="P3394" s="175">
        <f t="shared" si="58"/>
        <v>264258.02000000072</v>
      </c>
    </row>
    <row r="3395" spans="1:16" ht="14.25" hidden="1" customHeight="1" outlineLevel="1">
      <c r="A3395" s="64" t="s">
        <v>651</v>
      </c>
      <c r="B3395" s="163" t="s">
        <v>1653</v>
      </c>
      <c r="C3395" s="174" t="s">
        <v>647</v>
      </c>
      <c r="D3395" s="68">
        <v>45790</v>
      </c>
      <c r="E3395" s="66">
        <f t="shared" si="59"/>
        <v>5</v>
      </c>
      <c r="F3395" s="66">
        <f t="shared" si="60"/>
        <v>2025</v>
      </c>
      <c r="G3395" s="67">
        <f t="shared" si="61"/>
        <v>45778</v>
      </c>
      <c r="H3395" s="26" t="s">
        <v>63</v>
      </c>
      <c r="I3395" s="66" t="s">
        <v>1737</v>
      </c>
      <c r="J3395" s="69"/>
      <c r="K3395" s="69"/>
      <c r="L3395" s="69" t="s">
        <v>666</v>
      </c>
      <c r="M3395" s="69" t="s">
        <v>28</v>
      </c>
      <c r="N3395" s="71">
        <v>0</v>
      </c>
      <c r="O3395" s="74">
        <v>181.44</v>
      </c>
      <c r="P3395" s="175">
        <f t="shared" si="58"/>
        <v>264076.58000000071</v>
      </c>
    </row>
    <row r="3396" spans="1:16" ht="14.25" hidden="1" customHeight="1" outlineLevel="1">
      <c r="A3396" s="64" t="s">
        <v>651</v>
      </c>
      <c r="B3396" s="163" t="s">
        <v>1653</v>
      </c>
      <c r="C3396" s="174" t="s">
        <v>647</v>
      </c>
      <c r="D3396" s="68">
        <v>45791</v>
      </c>
      <c r="E3396" s="66">
        <f t="shared" si="59"/>
        <v>5</v>
      </c>
      <c r="F3396" s="66">
        <f t="shared" si="60"/>
        <v>2025</v>
      </c>
      <c r="G3396" s="67">
        <f t="shared" si="61"/>
        <v>45778</v>
      </c>
      <c r="H3396" s="26" t="s">
        <v>1362</v>
      </c>
      <c r="I3396" s="66" t="s">
        <v>1658</v>
      </c>
      <c r="J3396" s="69"/>
      <c r="K3396" s="69"/>
      <c r="L3396" s="69" t="s">
        <v>666</v>
      </c>
      <c r="M3396" s="69" t="s">
        <v>28</v>
      </c>
      <c r="N3396" s="71">
        <v>0</v>
      </c>
      <c r="O3396" s="74">
        <v>4960</v>
      </c>
      <c r="P3396" s="175">
        <f t="shared" si="58"/>
        <v>259116.58000000071</v>
      </c>
    </row>
    <row r="3397" spans="1:16" ht="14.25" hidden="1" customHeight="1" outlineLevel="1">
      <c r="A3397" s="64" t="s">
        <v>651</v>
      </c>
      <c r="B3397" s="163" t="s">
        <v>1653</v>
      </c>
      <c r="C3397" s="174" t="s">
        <v>647</v>
      </c>
      <c r="D3397" s="68">
        <v>45793</v>
      </c>
      <c r="E3397" s="66">
        <f t="shared" si="59"/>
        <v>5</v>
      </c>
      <c r="F3397" s="66">
        <f t="shared" si="60"/>
        <v>2025</v>
      </c>
      <c r="G3397" s="67">
        <f t="shared" si="61"/>
        <v>45778</v>
      </c>
      <c r="H3397" s="26" t="s">
        <v>63</v>
      </c>
      <c r="I3397" s="66" t="s">
        <v>1738</v>
      </c>
      <c r="J3397" s="69"/>
      <c r="K3397" s="69"/>
      <c r="L3397" s="69" t="s">
        <v>666</v>
      </c>
      <c r="M3397" s="69" t="s">
        <v>28</v>
      </c>
      <c r="N3397" s="71">
        <v>0</v>
      </c>
      <c r="O3397" s="74">
        <v>2036.6</v>
      </c>
      <c r="P3397" s="175">
        <f t="shared" si="58"/>
        <v>257079.98000000071</v>
      </c>
    </row>
    <row r="3398" spans="1:16" ht="14.25" hidden="1" customHeight="1" outlineLevel="1">
      <c r="A3398" s="64" t="s">
        <v>651</v>
      </c>
      <c r="B3398" s="163" t="s">
        <v>1653</v>
      </c>
      <c r="C3398" s="174" t="s">
        <v>647</v>
      </c>
      <c r="D3398" s="68">
        <v>45793</v>
      </c>
      <c r="E3398" s="66">
        <f t="shared" si="59"/>
        <v>5</v>
      </c>
      <c r="F3398" s="66">
        <f t="shared" si="60"/>
        <v>2025</v>
      </c>
      <c r="G3398" s="67">
        <f t="shared" si="61"/>
        <v>45778</v>
      </c>
      <c r="H3398" s="26" t="s">
        <v>63</v>
      </c>
      <c r="I3398" s="66" t="s">
        <v>1739</v>
      </c>
      <c r="J3398" s="69"/>
      <c r="K3398" s="69"/>
      <c r="L3398" s="69" t="s">
        <v>666</v>
      </c>
      <c r="M3398" s="69" t="s">
        <v>28</v>
      </c>
      <c r="N3398" s="71">
        <v>0</v>
      </c>
      <c r="O3398" s="74">
        <v>10624.16</v>
      </c>
      <c r="P3398" s="175">
        <f t="shared" si="58"/>
        <v>246455.82000000071</v>
      </c>
    </row>
    <row r="3399" spans="1:16" ht="14.25" hidden="1" customHeight="1" outlineLevel="1">
      <c r="A3399" s="64" t="s">
        <v>651</v>
      </c>
      <c r="B3399" s="163" t="s">
        <v>1653</v>
      </c>
      <c r="C3399" s="174" t="s">
        <v>647</v>
      </c>
      <c r="D3399" s="68">
        <v>45793</v>
      </c>
      <c r="E3399" s="66">
        <f t="shared" si="59"/>
        <v>5</v>
      </c>
      <c r="F3399" s="66">
        <f t="shared" si="60"/>
        <v>2025</v>
      </c>
      <c r="G3399" s="67">
        <f t="shared" si="61"/>
        <v>45778</v>
      </c>
      <c r="H3399" s="26" t="s">
        <v>63</v>
      </c>
      <c r="I3399" s="66" t="s">
        <v>1740</v>
      </c>
      <c r="J3399" s="69"/>
      <c r="K3399" s="69"/>
      <c r="L3399" s="69" t="s">
        <v>666</v>
      </c>
      <c r="M3399" s="69" t="s">
        <v>28</v>
      </c>
      <c r="N3399" s="71">
        <v>0</v>
      </c>
      <c r="O3399" s="74">
        <v>6970.33</v>
      </c>
      <c r="P3399" s="175">
        <f t="shared" si="58"/>
        <v>239485.49000000072</v>
      </c>
    </row>
    <row r="3400" spans="1:16" ht="14.25" hidden="1" customHeight="1" outlineLevel="1">
      <c r="A3400" s="64" t="s">
        <v>651</v>
      </c>
      <c r="B3400" s="163" t="s">
        <v>1653</v>
      </c>
      <c r="C3400" s="174" t="s">
        <v>647</v>
      </c>
      <c r="D3400" s="68">
        <v>45793</v>
      </c>
      <c r="E3400" s="66">
        <f t="shared" si="59"/>
        <v>5</v>
      </c>
      <c r="F3400" s="66">
        <f t="shared" si="60"/>
        <v>2025</v>
      </c>
      <c r="G3400" s="67">
        <f t="shared" si="61"/>
        <v>45778</v>
      </c>
      <c r="H3400" s="26" t="s">
        <v>82</v>
      </c>
      <c r="I3400" s="66" t="s">
        <v>1741</v>
      </c>
      <c r="J3400" s="69"/>
      <c r="K3400" s="69"/>
      <c r="L3400" s="69" t="s">
        <v>666</v>
      </c>
      <c r="M3400" s="69" t="s">
        <v>28</v>
      </c>
      <c r="N3400" s="71">
        <v>0</v>
      </c>
      <c r="O3400" s="74">
        <v>469</v>
      </c>
      <c r="P3400" s="175">
        <f t="shared" si="58"/>
        <v>239016.49000000072</v>
      </c>
    </row>
    <row r="3401" spans="1:16" ht="14.25" hidden="1" customHeight="1" outlineLevel="1">
      <c r="A3401" s="64" t="s">
        <v>651</v>
      </c>
      <c r="B3401" s="163" t="s">
        <v>1653</v>
      </c>
      <c r="C3401" s="174" t="s">
        <v>647</v>
      </c>
      <c r="D3401" s="68">
        <v>45793</v>
      </c>
      <c r="E3401" s="66">
        <f t="shared" si="59"/>
        <v>5</v>
      </c>
      <c r="F3401" s="66">
        <f t="shared" si="60"/>
        <v>2025</v>
      </c>
      <c r="G3401" s="67">
        <f t="shared" si="61"/>
        <v>45778</v>
      </c>
      <c r="H3401" s="26" t="s">
        <v>147</v>
      </c>
      <c r="I3401" s="66" t="s">
        <v>1742</v>
      </c>
      <c r="J3401" s="69"/>
      <c r="K3401" s="69"/>
      <c r="L3401" s="69" t="s">
        <v>666</v>
      </c>
      <c r="M3401" s="69" t="s">
        <v>28</v>
      </c>
      <c r="N3401" s="71">
        <v>0</v>
      </c>
      <c r="O3401" s="74">
        <v>2250</v>
      </c>
      <c r="P3401" s="175">
        <f t="shared" si="58"/>
        <v>236766.49000000072</v>
      </c>
    </row>
    <row r="3402" spans="1:16" ht="14.25" hidden="1" customHeight="1" outlineLevel="1">
      <c r="A3402" s="64" t="s">
        <v>651</v>
      </c>
      <c r="B3402" s="163" t="s">
        <v>1653</v>
      </c>
      <c r="C3402" s="174" t="s">
        <v>647</v>
      </c>
      <c r="D3402" s="68">
        <v>45793</v>
      </c>
      <c r="E3402" s="66">
        <f t="shared" si="59"/>
        <v>5</v>
      </c>
      <c r="F3402" s="66">
        <f t="shared" si="60"/>
        <v>2025</v>
      </c>
      <c r="G3402" s="67">
        <f t="shared" si="61"/>
        <v>45778</v>
      </c>
      <c r="H3402" s="26" t="s">
        <v>102</v>
      </c>
      <c r="I3402" s="66" t="s">
        <v>1743</v>
      </c>
      <c r="J3402" s="69"/>
      <c r="K3402" s="69"/>
      <c r="L3402" s="69" t="s">
        <v>666</v>
      </c>
      <c r="M3402" s="69" t="s">
        <v>28</v>
      </c>
      <c r="N3402" s="71">
        <v>0</v>
      </c>
      <c r="O3402" s="74">
        <v>40</v>
      </c>
      <c r="P3402" s="175">
        <f t="shared" si="58"/>
        <v>236726.49000000072</v>
      </c>
    </row>
    <row r="3403" spans="1:16" ht="14.25" hidden="1" customHeight="1" outlineLevel="1">
      <c r="A3403" s="64" t="s">
        <v>651</v>
      </c>
      <c r="B3403" s="163" t="s">
        <v>1653</v>
      </c>
      <c r="C3403" s="174" t="s">
        <v>647</v>
      </c>
      <c r="D3403" s="68">
        <v>45796</v>
      </c>
      <c r="E3403" s="66">
        <f t="shared" si="59"/>
        <v>5</v>
      </c>
      <c r="F3403" s="66">
        <f t="shared" si="60"/>
        <v>2025</v>
      </c>
      <c r="G3403" s="67">
        <f t="shared" si="61"/>
        <v>45778</v>
      </c>
      <c r="H3403" s="26" t="s">
        <v>147</v>
      </c>
      <c r="I3403" s="66" t="s">
        <v>1744</v>
      </c>
      <c r="J3403" s="69"/>
      <c r="K3403" s="69"/>
      <c r="L3403" s="69" t="s">
        <v>666</v>
      </c>
      <c r="M3403" s="69" t="s">
        <v>28</v>
      </c>
      <c r="N3403" s="71">
        <v>0</v>
      </c>
      <c r="O3403" s="74">
        <v>2000</v>
      </c>
      <c r="P3403" s="175">
        <f t="shared" si="58"/>
        <v>234726.49000000072</v>
      </c>
    </row>
    <row r="3404" spans="1:16" ht="14.25" hidden="1" customHeight="1" outlineLevel="1">
      <c r="A3404" s="64" t="s">
        <v>651</v>
      </c>
      <c r="B3404" s="163" t="s">
        <v>1653</v>
      </c>
      <c r="C3404" s="174" t="s">
        <v>647</v>
      </c>
      <c r="D3404" s="68">
        <v>45796</v>
      </c>
      <c r="E3404" s="66">
        <f t="shared" si="59"/>
        <v>5</v>
      </c>
      <c r="F3404" s="66">
        <f t="shared" si="60"/>
        <v>2025</v>
      </c>
      <c r="G3404" s="67">
        <f t="shared" si="61"/>
        <v>45778</v>
      </c>
      <c r="H3404" s="26" t="s">
        <v>40</v>
      </c>
      <c r="I3404" s="66" t="s">
        <v>732</v>
      </c>
      <c r="J3404" s="69"/>
      <c r="K3404" s="69"/>
      <c r="L3404" s="69" t="s">
        <v>666</v>
      </c>
      <c r="M3404" s="69" t="s">
        <v>28</v>
      </c>
      <c r="N3404" s="71">
        <v>0</v>
      </c>
      <c r="O3404" s="74">
        <v>1934.59</v>
      </c>
      <c r="P3404" s="175">
        <f t="shared" si="58"/>
        <v>232791.90000000072</v>
      </c>
    </row>
    <row r="3405" spans="1:16" ht="14.25" hidden="1" customHeight="1" outlineLevel="1">
      <c r="A3405" s="64" t="s">
        <v>651</v>
      </c>
      <c r="B3405" s="163" t="s">
        <v>1653</v>
      </c>
      <c r="C3405" s="174" t="s">
        <v>647</v>
      </c>
      <c r="D3405" s="68">
        <v>45796</v>
      </c>
      <c r="E3405" s="66">
        <f t="shared" si="59"/>
        <v>5</v>
      </c>
      <c r="F3405" s="66">
        <f t="shared" si="60"/>
        <v>2025</v>
      </c>
      <c r="G3405" s="67">
        <f t="shared" si="61"/>
        <v>45778</v>
      </c>
      <c r="H3405" s="26" t="s">
        <v>44</v>
      </c>
      <c r="I3405" s="66" t="s">
        <v>1745</v>
      </c>
      <c r="J3405" s="69"/>
      <c r="K3405" s="69"/>
      <c r="L3405" s="69" t="s">
        <v>666</v>
      </c>
      <c r="M3405" s="69" t="s">
        <v>28</v>
      </c>
      <c r="N3405" s="71">
        <v>0</v>
      </c>
      <c r="O3405" s="74">
        <v>77.989999999999995</v>
      </c>
      <c r="P3405" s="175">
        <f t="shared" si="58"/>
        <v>232713.91000000073</v>
      </c>
    </row>
    <row r="3406" spans="1:16" ht="14.25" hidden="1" customHeight="1" outlineLevel="1">
      <c r="A3406" s="64" t="s">
        <v>651</v>
      </c>
      <c r="B3406" s="163" t="s">
        <v>1653</v>
      </c>
      <c r="C3406" s="174" t="s">
        <v>647</v>
      </c>
      <c r="D3406" s="68">
        <v>45796</v>
      </c>
      <c r="E3406" s="66">
        <f t="shared" si="59"/>
        <v>5</v>
      </c>
      <c r="F3406" s="66">
        <f t="shared" si="60"/>
        <v>2025</v>
      </c>
      <c r="G3406" s="67">
        <f t="shared" si="61"/>
        <v>45778</v>
      </c>
      <c r="H3406" s="26" t="s">
        <v>102</v>
      </c>
      <c r="I3406" s="66" t="s">
        <v>1746</v>
      </c>
      <c r="J3406" s="69"/>
      <c r="K3406" s="69"/>
      <c r="L3406" s="69" t="s">
        <v>666</v>
      </c>
      <c r="M3406" s="69" t="s">
        <v>28</v>
      </c>
      <c r="N3406" s="71">
        <v>0</v>
      </c>
      <c r="O3406" s="74">
        <v>21</v>
      </c>
      <c r="P3406" s="175">
        <f t="shared" si="58"/>
        <v>232692.91000000073</v>
      </c>
    </row>
    <row r="3407" spans="1:16" ht="14.25" hidden="1" customHeight="1" outlineLevel="1">
      <c r="A3407" s="64" t="s">
        <v>651</v>
      </c>
      <c r="B3407" s="163" t="s">
        <v>1653</v>
      </c>
      <c r="C3407" s="174" t="s">
        <v>647</v>
      </c>
      <c r="D3407" s="68">
        <v>45799</v>
      </c>
      <c r="E3407" s="66">
        <f t="shared" si="59"/>
        <v>5</v>
      </c>
      <c r="F3407" s="66">
        <f t="shared" si="60"/>
        <v>2025</v>
      </c>
      <c r="G3407" s="67">
        <f t="shared" si="61"/>
        <v>45778</v>
      </c>
      <c r="H3407" s="26" t="s">
        <v>63</v>
      </c>
      <c r="I3407" s="66" t="s">
        <v>307</v>
      </c>
      <c r="J3407" s="69"/>
      <c r="K3407" s="69"/>
      <c r="L3407" s="69" t="s">
        <v>666</v>
      </c>
      <c r="M3407" s="69" t="s">
        <v>28</v>
      </c>
      <c r="N3407" s="71">
        <v>0</v>
      </c>
      <c r="O3407" s="74">
        <v>684.01</v>
      </c>
      <c r="P3407" s="175">
        <f t="shared" si="58"/>
        <v>232008.90000000072</v>
      </c>
    </row>
    <row r="3408" spans="1:16" ht="14.25" hidden="1" customHeight="1" outlineLevel="1">
      <c r="A3408" s="64" t="s">
        <v>651</v>
      </c>
      <c r="B3408" s="163" t="s">
        <v>1653</v>
      </c>
      <c r="C3408" s="174" t="s">
        <v>647</v>
      </c>
      <c r="D3408" s="68">
        <v>45799</v>
      </c>
      <c r="E3408" s="66">
        <f t="shared" si="59"/>
        <v>5</v>
      </c>
      <c r="F3408" s="66">
        <f t="shared" si="60"/>
        <v>2025</v>
      </c>
      <c r="G3408" s="67">
        <f t="shared" si="61"/>
        <v>45778</v>
      </c>
      <c r="H3408" s="26" t="s">
        <v>102</v>
      </c>
      <c r="I3408" s="66" t="s">
        <v>1747</v>
      </c>
      <c r="J3408" s="69"/>
      <c r="K3408" s="69"/>
      <c r="L3408" s="69" t="s">
        <v>666</v>
      </c>
      <c r="M3408" s="69" t="s">
        <v>28</v>
      </c>
      <c r="N3408" s="71">
        <v>0</v>
      </c>
      <c r="O3408" s="74">
        <v>13</v>
      </c>
      <c r="P3408" s="175">
        <f t="shared" si="58"/>
        <v>231995.90000000072</v>
      </c>
    </row>
    <row r="3409" spans="1:16" ht="14.25" hidden="1" customHeight="1" outlineLevel="1">
      <c r="A3409" s="64" t="s">
        <v>651</v>
      </c>
      <c r="B3409" s="163" t="s">
        <v>1653</v>
      </c>
      <c r="C3409" s="174" t="s">
        <v>647</v>
      </c>
      <c r="D3409" s="68">
        <v>45803</v>
      </c>
      <c r="E3409" s="66">
        <f t="shared" si="59"/>
        <v>5</v>
      </c>
      <c r="F3409" s="66">
        <f t="shared" si="60"/>
        <v>2025</v>
      </c>
      <c r="G3409" s="67">
        <f t="shared" si="61"/>
        <v>45778</v>
      </c>
      <c r="H3409" s="26" t="s">
        <v>82</v>
      </c>
      <c r="I3409" s="66" t="s">
        <v>1709</v>
      </c>
      <c r="J3409" s="69"/>
      <c r="K3409" s="69"/>
      <c r="L3409" s="69" t="s">
        <v>666</v>
      </c>
      <c r="M3409" s="69" t="s">
        <v>28</v>
      </c>
      <c r="N3409" s="71">
        <v>0</v>
      </c>
      <c r="O3409" s="74">
        <v>102.04</v>
      </c>
      <c r="P3409" s="175">
        <f t="shared" si="58"/>
        <v>231893.86000000071</v>
      </c>
    </row>
    <row r="3410" spans="1:16" ht="14.25" hidden="1" customHeight="1" outlineLevel="1">
      <c r="A3410" s="64" t="s">
        <v>651</v>
      </c>
      <c r="B3410" s="163" t="s">
        <v>1653</v>
      </c>
      <c r="C3410" s="174" t="s">
        <v>647</v>
      </c>
      <c r="D3410" s="68">
        <v>45803</v>
      </c>
      <c r="E3410" s="66">
        <f t="shared" si="59"/>
        <v>5</v>
      </c>
      <c r="F3410" s="66">
        <f t="shared" si="60"/>
        <v>2025</v>
      </c>
      <c r="G3410" s="67">
        <f t="shared" si="61"/>
        <v>45778</v>
      </c>
      <c r="H3410" s="26" t="s">
        <v>82</v>
      </c>
      <c r="I3410" s="66" t="s">
        <v>1676</v>
      </c>
      <c r="J3410" s="69"/>
      <c r="K3410" s="69"/>
      <c r="L3410" s="69" t="s">
        <v>666</v>
      </c>
      <c r="M3410" s="69" t="s">
        <v>28</v>
      </c>
      <c r="N3410" s="71">
        <v>0</v>
      </c>
      <c r="O3410" s="74">
        <v>52.89</v>
      </c>
      <c r="P3410" s="175">
        <f t="shared" si="58"/>
        <v>231840.9700000007</v>
      </c>
    </row>
    <row r="3411" spans="1:16" ht="14.25" hidden="1" customHeight="1" outlineLevel="1">
      <c r="A3411" s="64" t="s">
        <v>651</v>
      </c>
      <c r="B3411" s="163" t="s">
        <v>1653</v>
      </c>
      <c r="C3411" s="174" t="s">
        <v>647</v>
      </c>
      <c r="D3411" s="68">
        <v>45803</v>
      </c>
      <c r="E3411" s="66">
        <f t="shared" si="59"/>
        <v>5</v>
      </c>
      <c r="F3411" s="66">
        <f t="shared" si="60"/>
        <v>2025</v>
      </c>
      <c r="G3411" s="67">
        <f t="shared" si="61"/>
        <v>45778</v>
      </c>
      <c r="H3411" s="26" t="s">
        <v>82</v>
      </c>
      <c r="I3411" s="66" t="s">
        <v>1694</v>
      </c>
      <c r="J3411" s="69"/>
      <c r="K3411" s="69"/>
      <c r="L3411" s="69" t="s">
        <v>666</v>
      </c>
      <c r="M3411" s="69" t="s">
        <v>28</v>
      </c>
      <c r="N3411" s="71">
        <v>0</v>
      </c>
      <c r="O3411" s="74">
        <v>153.25</v>
      </c>
      <c r="P3411" s="175">
        <f t="shared" si="58"/>
        <v>231687.7200000007</v>
      </c>
    </row>
    <row r="3412" spans="1:16" ht="14.25" hidden="1" customHeight="1" outlineLevel="1">
      <c r="A3412" s="64" t="s">
        <v>651</v>
      </c>
      <c r="B3412" s="163" t="s">
        <v>1653</v>
      </c>
      <c r="C3412" s="174" t="s">
        <v>647</v>
      </c>
      <c r="D3412" s="68">
        <v>45803</v>
      </c>
      <c r="E3412" s="66">
        <f t="shared" si="59"/>
        <v>5</v>
      </c>
      <c r="F3412" s="66">
        <f t="shared" si="60"/>
        <v>2025</v>
      </c>
      <c r="G3412" s="67">
        <f t="shared" si="61"/>
        <v>45778</v>
      </c>
      <c r="H3412" s="26" t="s">
        <v>82</v>
      </c>
      <c r="I3412" s="66" t="s">
        <v>1748</v>
      </c>
      <c r="J3412" s="69"/>
      <c r="K3412" s="69"/>
      <c r="L3412" s="69" t="s">
        <v>666</v>
      </c>
      <c r="M3412" s="69" t="s">
        <v>28</v>
      </c>
      <c r="N3412" s="71">
        <v>0</v>
      </c>
      <c r="O3412" s="74">
        <v>35.44</v>
      </c>
      <c r="P3412" s="175">
        <f t="shared" si="58"/>
        <v>231652.2800000007</v>
      </c>
    </row>
    <row r="3413" spans="1:16" ht="14.25" hidden="1" customHeight="1" outlineLevel="1">
      <c r="A3413" s="64" t="s">
        <v>651</v>
      </c>
      <c r="B3413" s="163" t="s">
        <v>1653</v>
      </c>
      <c r="C3413" s="174" t="s">
        <v>647</v>
      </c>
      <c r="D3413" s="68">
        <v>45804</v>
      </c>
      <c r="E3413" s="66">
        <f t="shared" si="59"/>
        <v>5</v>
      </c>
      <c r="F3413" s="66">
        <f t="shared" si="60"/>
        <v>2025</v>
      </c>
      <c r="G3413" s="67">
        <f t="shared" si="61"/>
        <v>45778</v>
      </c>
      <c r="H3413" s="26" t="s">
        <v>82</v>
      </c>
      <c r="I3413" s="66" t="s">
        <v>1749</v>
      </c>
      <c r="J3413" s="69"/>
      <c r="K3413" s="69"/>
      <c r="L3413" s="69" t="s">
        <v>666</v>
      </c>
      <c r="M3413" s="69" t="s">
        <v>28</v>
      </c>
      <c r="N3413" s="71">
        <v>0</v>
      </c>
      <c r="O3413" s="74">
        <v>61.22</v>
      </c>
      <c r="P3413" s="175">
        <f t="shared" si="58"/>
        <v>231591.0600000007</v>
      </c>
    </row>
    <row r="3414" spans="1:16" ht="14.25" hidden="1" customHeight="1" outlineLevel="1">
      <c r="A3414" s="64" t="s">
        <v>651</v>
      </c>
      <c r="B3414" s="163" t="s">
        <v>1653</v>
      </c>
      <c r="C3414" s="174" t="s">
        <v>647</v>
      </c>
      <c r="D3414" s="68">
        <v>45805</v>
      </c>
      <c r="E3414" s="66">
        <f t="shared" si="59"/>
        <v>5</v>
      </c>
      <c r="F3414" s="66">
        <f t="shared" si="60"/>
        <v>2025</v>
      </c>
      <c r="G3414" s="67">
        <f t="shared" si="61"/>
        <v>45778</v>
      </c>
      <c r="H3414" s="26" t="s">
        <v>281</v>
      </c>
      <c r="I3414" s="66" t="s">
        <v>1657</v>
      </c>
      <c r="J3414" s="69"/>
      <c r="K3414" s="69"/>
      <c r="L3414" s="69" t="s">
        <v>666</v>
      </c>
      <c r="M3414" s="69" t="s">
        <v>28</v>
      </c>
      <c r="N3414" s="71">
        <v>0</v>
      </c>
      <c r="O3414" s="74">
        <v>656.76</v>
      </c>
      <c r="P3414" s="175">
        <f t="shared" si="58"/>
        <v>230934.30000000069</v>
      </c>
    </row>
    <row r="3415" spans="1:16" ht="14.25" hidden="1" customHeight="1" outlineLevel="1">
      <c r="A3415" s="64" t="s">
        <v>651</v>
      </c>
      <c r="B3415" s="163" t="s">
        <v>1653</v>
      </c>
      <c r="C3415" s="174" t="s">
        <v>647</v>
      </c>
      <c r="D3415" s="68">
        <v>45805</v>
      </c>
      <c r="E3415" s="66">
        <f t="shared" si="59"/>
        <v>5</v>
      </c>
      <c r="F3415" s="66">
        <f t="shared" si="60"/>
        <v>2025</v>
      </c>
      <c r="G3415" s="67">
        <f t="shared" si="61"/>
        <v>45778</v>
      </c>
      <c r="H3415" s="26" t="s">
        <v>281</v>
      </c>
      <c r="I3415" s="66" t="s">
        <v>1658</v>
      </c>
      <c r="J3415" s="69"/>
      <c r="K3415" s="69"/>
      <c r="L3415" s="69" t="s">
        <v>666</v>
      </c>
      <c r="M3415" s="69" t="s">
        <v>28</v>
      </c>
      <c r="N3415" s="71">
        <v>0</v>
      </c>
      <c r="O3415" s="74">
        <v>982.28</v>
      </c>
      <c r="P3415" s="175">
        <f t="shared" si="58"/>
        <v>229952.02000000069</v>
      </c>
    </row>
    <row r="3416" spans="1:16" ht="14.25" hidden="1" customHeight="1" outlineLevel="1">
      <c r="A3416" s="64" t="s">
        <v>651</v>
      </c>
      <c r="B3416" s="163" t="s">
        <v>1653</v>
      </c>
      <c r="C3416" s="174" t="s">
        <v>647</v>
      </c>
      <c r="D3416" s="68">
        <v>45806</v>
      </c>
      <c r="E3416" s="66">
        <f t="shared" si="59"/>
        <v>5</v>
      </c>
      <c r="F3416" s="66">
        <f t="shared" si="60"/>
        <v>2025</v>
      </c>
      <c r="G3416" s="67">
        <f t="shared" si="61"/>
        <v>45778</v>
      </c>
      <c r="H3416" s="26" t="s">
        <v>147</v>
      </c>
      <c r="I3416" s="66" t="s">
        <v>1750</v>
      </c>
      <c r="J3416" s="69"/>
      <c r="K3416" s="69"/>
      <c r="L3416" s="69" t="s">
        <v>666</v>
      </c>
      <c r="M3416" s="69" t="s">
        <v>28</v>
      </c>
      <c r="N3416" s="71">
        <v>0</v>
      </c>
      <c r="O3416" s="74">
        <v>268.17</v>
      </c>
      <c r="P3416" s="175">
        <f t="shared" si="58"/>
        <v>229683.85000000068</v>
      </c>
    </row>
    <row r="3417" spans="1:16" ht="14.25" hidden="1" customHeight="1" outlineLevel="1">
      <c r="A3417" s="64" t="s">
        <v>651</v>
      </c>
      <c r="B3417" s="163" t="s">
        <v>1653</v>
      </c>
      <c r="C3417" s="174" t="s">
        <v>647</v>
      </c>
      <c r="D3417" s="68">
        <v>45806</v>
      </c>
      <c r="E3417" s="66">
        <f t="shared" si="59"/>
        <v>5</v>
      </c>
      <c r="F3417" s="66">
        <f t="shared" si="60"/>
        <v>2025</v>
      </c>
      <c r="G3417" s="67">
        <f t="shared" si="61"/>
        <v>45778</v>
      </c>
      <c r="H3417" s="26" t="s">
        <v>147</v>
      </c>
      <c r="I3417" s="66" t="s">
        <v>1751</v>
      </c>
      <c r="J3417" s="69"/>
      <c r="K3417" s="69"/>
      <c r="L3417" s="69" t="s">
        <v>666</v>
      </c>
      <c r="M3417" s="69" t="s">
        <v>28</v>
      </c>
      <c r="N3417" s="71">
        <v>0</v>
      </c>
      <c r="O3417" s="74">
        <v>264</v>
      </c>
      <c r="P3417" s="175">
        <f t="shared" si="58"/>
        <v>229419.85000000068</v>
      </c>
    </row>
    <row r="3418" spans="1:16" ht="14.25" hidden="1" customHeight="1" outlineLevel="1">
      <c r="A3418" s="64" t="s">
        <v>651</v>
      </c>
      <c r="B3418" s="163" t="s">
        <v>1653</v>
      </c>
      <c r="C3418" s="174" t="s">
        <v>647</v>
      </c>
      <c r="D3418" s="68">
        <v>45806</v>
      </c>
      <c r="E3418" s="66">
        <f t="shared" si="59"/>
        <v>5</v>
      </c>
      <c r="F3418" s="66">
        <f t="shared" si="60"/>
        <v>2025</v>
      </c>
      <c r="G3418" s="67">
        <f t="shared" si="61"/>
        <v>45778</v>
      </c>
      <c r="H3418" s="26" t="s">
        <v>147</v>
      </c>
      <c r="I3418" s="66" t="s">
        <v>1752</v>
      </c>
      <c r="J3418" s="69"/>
      <c r="K3418" s="69"/>
      <c r="L3418" s="69" t="s">
        <v>666</v>
      </c>
      <c r="M3418" s="69" t="s">
        <v>28</v>
      </c>
      <c r="N3418" s="71">
        <v>0</v>
      </c>
      <c r="O3418" s="74">
        <v>90</v>
      </c>
      <c r="P3418" s="175">
        <f t="shared" si="58"/>
        <v>229329.85000000068</v>
      </c>
    </row>
    <row r="3419" spans="1:16" ht="14.25" hidden="1" customHeight="1" outlineLevel="1">
      <c r="A3419" s="64" t="s">
        <v>651</v>
      </c>
      <c r="B3419" s="163" t="s">
        <v>1653</v>
      </c>
      <c r="C3419" s="174" t="s">
        <v>647</v>
      </c>
      <c r="D3419" s="68">
        <v>45806</v>
      </c>
      <c r="E3419" s="66">
        <f t="shared" si="59"/>
        <v>5</v>
      </c>
      <c r="F3419" s="66">
        <f t="shared" si="60"/>
        <v>2025</v>
      </c>
      <c r="G3419" s="67">
        <f t="shared" si="61"/>
        <v>45778</v>
      </c>
      <c r="H3419" s="26" t="s">
        <v>82</v>
      </c>
      <c r="I3419" s="66" t="s">
        <v>1753</v>
      </c>
      <c r="J3419" s="69"/>
      <c r="K3419" s="69"/>
      <c r="L3419" s="69" t="s">
        <v>666</v>
      </c>
      <c r="M3419" s="69" t="s">
        <v>28</v>
      </c>
      <c r="N3419" s="71">
        <v>0</v>
      </c>
      <c r="O3419" s="74">
        <v>184.87</v>
      </c>
      <c r="P3419" s="175">
        <f t="shared" si="58"/>
        <v>229144.98000000068</v>
      </c>
    </row>
    <row r="3420" spans="1:16" ht="14.25" hidden="1" customHeight="1" outlineLevel="1">
      <c r="A3420" s="64" t="s">
        <v>651</v>
      </c>
      <c r="B3420" s="163" t="s">
        <v>1653</v>
      </c>
      <c r="C3420" s="174" t="s">
        <v>647</v>
      </c>
      <c r="D3420" s="68">
        <v>45806</v>
      </c>
      <c r="E3420" s="66">
        <f t="shared" si="59"/>
        <v>5</v>
      </c>
      <c r="F3420" s="66">
        <f t="shared" si="60"/>
        <v>2025</v>
      </c>
      <c r="G3420" s="67">
        <f t="shared" si="61"/>
        <v>45778</v>
      </c>
      <c r="H3420" s="26" t="s">
        <v>891</v>
      </c>
      <c r="I3420" s="66" t="s">
        <v>1728</v>
      </c>
      <c r="J3420" s="69"/>
      <c r="K3420" s="69"/>
      <c r="L3420" s="69" t="s">
        <v>666</v>
      </c>
      <c r="M3420" s="69" t="s">
        <v>28</v>
      </c>
      <c r="N3420" s="71">
        <v>0</v>
      </c>
      <c r="O3420" s="74">
        <v>2115.84</v>
      </c>
      <c r="P3420" s="175">
        <f t="shared" si="58"/>
        <v>227029.14000000068</v>
      </c>
    </row>
    <row r="3421" spans="1:16" ht="14.25" hidden="1" customHeight="1" outlineLevel="1">
      <c r="A3421" s="64" t="s">
        <v>651</v>
      </c>
      <c r="B3421" s="163" t="s">
        <v>1653</v>
      </c>
      <c r="C3421" s="174" t="s">
        <v>647</v>
      </c>
      <c r="D3421" s="68">
        <v>45806</v>
      </c>
      <c r="E3421" s="66">
        <f t="shared" si="59"/>
        <v>5</v>
      </c>
      <c r="F3421" s="66">
        <f t="shared" si="60"/>
        <v>2025</v>
      </c>
      <c r="G3421" s="67">
        <f t="shared" si="61"/>
        <v>45778</v>
      </c>
      <c r="H3421" s="26" t="s">
        <v>891</v>
      </c>
      <c r="I3421" s="66" t="s">
        <v>1688</v>
      </c>
      <c r="J3421" s="69"/>
      <c r="K3421" s="69"/>
      <c r="L3421" s="69" t="s">
        <v>666</v>
      </c>
      <c r="M3421" s="69" t="s">
        <v>28</v>
      </c>
      <c r="N3421" s="71">
        <v>0</v>
      </c>
      <c r="O3421" s="74">
        <v>1735.65</v>
      </c>
      <c r="P3421" s="175">
        <f t="shared" si="58"/>
        <v>225293.49000000069</v>
      </c>
    </row>
    <row r="3422" spans="1:16" ht="14.25" hidden="1" customHeight="1" outlineLevel="1">
      <c r="A3422" s="64" t="s">
        <v>651</v>
      </c>
      <c r="B3422" s="163" t="s">
        <v>1653</v>
      </c>
      <c r="C3422" s="174" t="s">
        <v>647</v>
      </c>
      <c r="D3422" s="68">
        <v>45806</v>
      </c>
      <c r="E3422" s="66">
        <f t="shared" si="59"/>
        <v>5</v>
      </c>
      <c r="F3422" s="66">
        <f t="shared" si="60"/>
        <v>2025</v>
      </c>
      <c r="G3422" s="67">
        <f t="shared" si="61"/>
        <v>45778</v>
      </c>
      <c r="H3422" s="26" t="s">
        <v>891</v>
      </c>
      <c r="I3422" s="66" t="s">
        <v>1729</v>
      </c>
      <c r="J3422" s="69"/>
      <c r="K3422" s="69"/>
      <c r="L3422" s="69" t="s">
        <v>666</v>
      </c>
      <c r="M3422" s="69" t="s">
        <v>28</v>
      </c>
      <c r="N3422" s="71">
        <v>0</v>
      </c>
      <c r="O3422" s="74">
        <v>2000</v>
      </c>
      <c r="P3422" s="175">
        <f t="shared" si="58"/>
        <v>223293.49000000069</v>
      </c>
    </row>
    <row r="3423" spans="1:16" ht="14.25" hidden="1" customHeight="1" outlineLevel="1">
      <c r="A3423" s="64" t="s">
        <v>651</v>
      </c>
      <c r="B3423" s="163" t="s">
        <v>1653</v>
      </c>
      <c r="C3423" s="174" t="s">
        <v>647</v>
      </c>
      <c r="D3423" s="68">
        <v>45806</v>
      </c>
      <c r="E3423" s="66">
        <f t="shared" si="59"/>
        <v>5</v>
      </c>
      <c r="F3423" s="66">
        <f t="shared" si="60"/>
        <v>2025</v>
      </c>
      <c r="G3423" s="67">
        <f t="shared" si="61"/>
        <v>45778</v>
      </c>
      <c r="H3423" s="26" t="s">
        <v>891</v>
      </c>
      <c r="I3423" s="66" t="s">
        <v>1712</v>
      </c>
      <c r="J3423" s="69"/>
      <c r="K3423" s="69"/>
      <c r="L3423" s="69" t="s">
        <v>666</v>
      </c>
      <c r="M3423" s="69" t="s">
        <v>28</v>
      </c>
      <c r="N3423" s="71">
        <v>0</v>
      </c>
      <c r="O3423" s="74">
        <v>3186</v>
      </c>
      <c r="P3423" s="175">
        <f t="shared" si="58"/>
        <v>220107.49000000069</v>
      </c>
    </row>
    <row r="3424" spans="1:16" ht="14.25" hidden="1" customHeight="1" outlineLevel="1">
      <c r="A3424" s="64" t="s">
        <v>651</v>
      </c>
      <c r="B3424" s="163" t="s">
        <v>1653</v>
      </c>
      <c r="C3424" s="174" t="s">
        <v>647</v>
      </c>
      <c r="D3424" s="68">
        <v>45806</v>
      </c>
      <c r="E3424" s="66">
        <f t="shared" si="59"/>
        <v>5</v>
      </c>
      <c r="F3424" s="66">
        <f t="shared" si="60"/>
        <v>2025</v>
      </c>
      <c r="G3424" s="67">
        <f t="shared" si="61"/>
        <v>45778</v>
      </c>
      <c r="H3424" s="26" t="s">
        <v>43</v>
      </c>
      <c r="I3424" s="66" t="s">
        <v>1670</v>
      </c>
      <c r="J3424" s="69"/>
      <c r="K3424" s="69"/>
      <c r="L3424" s="69" t="s">
        <v>666</v>
      </c>
      <c r="M3424" s="69" t="s">
        <v>28</v>
      </c>
      <c r="N3424" s="71">
        <v>0</v>
      </c>
      <c r="O3424" s="74">
        <v>1020.7</v>
      </c>
      <c r="P3424" s="175">
        <f t="shared" si="58"/>
        <v>219086.79000000068</v>
      </c>
    </row>
    <row r="3425" spans="1:16" ht="14.25" hidden="1" customHeight="1" outlineLevel="1">
      <c r="A3425" s="64" t="s">
        <v>651</v>
      </c>
      <c r="B3425" s="163" t="s">
        <v>1653</v>
      </c>
      <c r="C3425" s="174" t="s">
        <v>647</v>
      </c>
      <c r="D3425" s="68">
        <v>45806</v>
      </c>
      <c r="E3425" s="66">
        <f t="shared" si="59"/>
        <v>5</v>
      </c>
      <c r="F3425" s="66">
        <f t="shared" si="60"/>
        <v>2025</v>
      </c>
      <c r="G3425" s="67">
        <f t="shared" si="61"/>
        <v>45778</v>
      </c>
      <c r="H3425" s="26" t="s">
        <v>43</v>
      </c>
      <c r="I3425" s="66" t="s">
        <v>1668</v>
      </c>
      <c r="J3425" s="69"/>
      <c r="K3425" s="69"/>
      <c r="L3425" s="69" t="s">
        <v>666</v>
      </c>
      <c r="M3425" s="69" t="s">
        <v>28</v>
      </c>
      <c r="N3425" s="71">
        <v>0</v>
      </c>
      <c r="O3425" s="74">
        <v>3594.97</v>
      </c>
      <c r="P3425" s="175">
        <f t="shared" si="58"/>
        <v>215491.82000000068</v>
      </c>
    </row>
    <row r="3426" spans="1:16" ht="14.25" hidden="1" customHeight="1" outlineLevel="1">
      <c r="A3426" s="64" t="s">
        <v>651</v>
      </c>
      <c r="B3426" s="163" t="s">
        <v>1653</v>
      </c>
      <c r="C3426" s="174" t="s">
        <v>647</v>
      </c>
      <c r="D3426" s="68">
        <v>45806</v>
      </c>
      <c r="E3426" s="66">
        <f t="shared" si="59"/>
        <v>5</v>
      </c>
      <c r="F3426" s="66">
        <f t="shared" si="60"/>
        <v>2025</v>
      </c>
      <c r="G3426" s="67">
        <f t="shared" si="61"/>
        <v>45778</v>
      </c>
      <c r="H3426" s="26" t="s">
        <v>43</v>
      </c>
      <c r="I3426" s="66" t="s">
        <v>1666</v>
      </c>
      <c r="J3426" s="69"/>
      <c r="K3426" s="69"/>
      <c r="L3426" s="69" t="s">
        <v>666</v>
      </c>
      <c r="M3426" s="69" t="s">
        <v>28</v>
      </c>
      <c r="N3426" s="71">
        <v>0</v>
      </c>
      <c r="O3426" s="74">
        <v>1842.77</v>
      </c>
      <c r="P3426" s="175">
        <f t="shared" si="58"/>
        <v>213649.05000000069</v>
      </c>
    </row>
    <row r="3427" spans="1:16" ht="14.25" hidden="1" customHeight="1" outlineLevel="1">
      <c r="A3427" s="64" t="s">
        <v>651</v>
      </c>
      <c r="B3427" s="163" t="s">
        <v>1653</v>
      </c>
      <c r="C3427" s="174" t="s">
        <v>647</v>
      </c>
      <c r="D3427" s="68">
        <v>45806</v>
      </c>
      <c r="E3427" s="66">
        <f t="shared" si="59"/>
        <v>5</v>
      </c>
      <c r="F3427" s="66">
        <f t="shared" si="60"/>
        <v>2025</v>
      </c>
      <c r="G3427" s="67">
        <f t="shared" si="61"/>
        <v>45778</v>
      </c>
      <c r="H3427" s="26" t="s">
        <v>43</v>
      </c>
      <c r="I3427" s="66" t="s">
        <v>1685</v>
      </c>
      <c r="J3427" s="69"/>
      <c r="K3427" s="69"/>
      <c r="L3427" s="69" t="s">
        <v>666</v>
      </c>
      <c r="M3427" s="69" t="s">
        <v>28</v>
      </c>
      <c r="N3427" s="71">
        <v>0</v>
      </c>
      <c r="O3427" s="74">
        <v>1748.34</v>
      </c>
      <c r="P3427" s="175">
        <f t="shared" si="58"/>
        <v>211900.71000000069</v>
      </c>
    </row>
    <row r="3428" spans="1:16" ht="14.25" hidden="1" customHeight="1" outlineLevel="1">
      <c r="A3428" s="64" t="s">
        <v>651</v>
      </c>
      <c r="B3428" s="163" t="s">
        <v>1653</v>
      </c>
      <c r="C3428" s="174" t="s">
        <v>647</v>
      </c>
      <c r="D3428" s="68">
        <v>45806</v>
      </c>
      <c r="E3428" s="66">
        <f t="shared" si="59"/>
        <v>5</v>
      </c>
      <c r="F3428" s="66">
        <f t="shared" si="60"/>
        <v>2025</v>
      </c>
      <c r="G3428" s="67">
        <f t="shared" si="61"/>
        <v>45778</v>
      </c>
      <c r="H3428" s="26" t="s">
        <v>43</v>
      </c>
      <c r="I3428" s="66" t="s">
        <v>1665</v>
      </c>
      <c r="J3428" s="69"/>
      <c r="K3428" s="69"/>
      <c r="L3428" s="69" t="s">
        <v>666</v>
      </c>
      <c r="M3428" s="69" t="s">
        <v>28</v>
      </c>
      <c r="N3428" s="71">
        <v>0</v>
      </c>
      <c r="O3428" s="74">
        <v>2062.33</v>
      </c>
      <c r="P3428" s="175">
        <f t="shared" si="58"/>
        <v>209838.3800000007</v>
      </c>
    </row>
    <row r="3429" spans="1:16" ht="14.25" hidden="1" customHeight="1" outlineLevel="1">
      <c r="A3429" s="64" t="s">
        <v>651</v>
      </c>
      <c r="B3429" s="163" t="s">
        <v>1653</v>
      </c>
      <c r="C3429" s="174" t="s">
        <v>647</v>
      </c>
      <c r="D3429" s="68">
        <v>45806</v>
      </c>
      <c r="E3429" s="66">
        <f t="shared" si="59"/>
        <v>5</v>
      </c>
      <c r="F3429" s="66">
        <f t="shared" si="60"/>
        <v>2025</v>
      </c>
      <c r="G3429" s="67">
        <f t="shared" si="61"/>
        <v>45778</v>
      </c>
      <c r="H3429" s="26" t="s">
        <v>43</v>
      </c>
      <c r="I3429" s="66" t="s">
        <v>1708</v>
      </c>
      <c r="J3429" s="69"/>
      <c r="K3429" s="69"/>
      <c r="L3429" s="69" t="s">
        <v>666</v>
      </c>
      <c r="M3429" s="69" t="s">
        <v>28</v>
      </c>
      <c r="N3429" s="71">
        <v>0</v>
      </c>
      <c r="O3429" s="74">
        <v>3896.59</v>
      </c>
      <c r="P3429" s="175">
        <f t="shared" si="58"/>
        <v>205941.79000000071</v>
      </c>
    </row>
    <row r="3430" spans="1:16" ht="14.25" hidden="1" customHeight="1" outlineLevel="1">
      <c r="A3430" s="64" t="s">
        <v>651</v>
      </c>
      <c r="B3430" s="163" t="s">
        <v>1653</v>
      </c>
      <c r="C3430" s="174" t="s">
        <v>647</v>
      </c>
      <c r="D3430" s="68">
        <v>45806</v>
      </c>
      <c r="E3430" s="66">
        <f t="shared" si="59"/>
        <v>5</v>
      </c>
      <c r="F3430" s="66">
        <f t="shared" si="60"/>
        <v>2025</v>
      </c>
      <c r="G3430" s="67">
        <f t="shared" si="61"/>
        <v>45778</v>
      </c>
      <c r="H3430" s="26" t="s">
        <v>102</v>
      </c>
      <c r="I3430" s="66" t="s">
        <v>1754</v>
      </c>
      <c r="J3430" s="69"/>
      <c r="K3430" s="69"/>
      <c r="L3430" s="69" t="s">
        <v>666</v>
      </c>
      <c r="M3430" s="69" t="s">
        <v>28</v>
      </c>
      <c r="N3430" s="71">
        <v>0</v>
      </c>
      <c r="O3430" s="74">
        <v>13</v>
      </c>
      <c r="P3430" s="175">
        <f t="shared" si="58"/>
        <v>205928.79000000071</v>
      </c>
    </row>
    <row r="3431" spans="1:16" ht="14.25" hidden="1" customHeight="1" outlineLevel="1">
      <c r="A3431" s="64" t="s">
        <v>651</v>
      </c>
      <c r="B3431" s="163" t="s">
        <v>1653</v>
      </c>
      <c r="C3431" s="174" t="s">
        <v>647</v>
      </c>
      <c r="D3431" s="68">
        <v>45806</v>
      </c>
      <c r="E3431" s="66">
        <f t="shared" si="59"/>
        <v>5</v>
      </c>
      <c r="F3431" s="66">
        <f t="shared" si="60"/>
        <v>2025</v>
      </c>
      <c r="G3431" s="67">
        <f t="shared" si="61"/>
        <v>45778</v>
      </c>
      <c r="H3431" s="26" t="s">
        <v>102</v>
      </c>
      <c r="I3431" s="66" t="s">
        <v>1754</v>
      </c>
      <c r="J3431" s="69"/>
      <c r="K3431" s="69"/>
      <c r="L3431" s="69" t="s">
        <v>666</v>
      </c>
      <c r="M3431" s="69" t="s">
        <v>28</v>
      </c>
      <c r="N3431" s="71">
        <v>0</v>
      </c>
      <c r="O3431" s="74">
        <v>13</v>
      </c>
      <c r="P3431" s="175">
        <f t="shared" si="58"/>
        <v>205915.79000000071</v>
      </c>
    </row>
    <row r="3432" spans="1:16" ht="14.25" hidden="1" customHeight="1" outlineLevel="1">
      <c r="A3432" s="64" t="s">
        <v>651</v>
      </c>
      <c r="B3432" s="163" t="s">
        <v>1653</v>
      </c>
      <c r="C3432" s="174" t="s">
        <v>647</v>
      </c>
      <c r="D3432" s="68">
        <v>45806</v>
      </c>
      <c r="E3432" s="66">
        <f t="shared" si="59"/>
        <v>5</v>
      </c>
      <c r="F3432" s="66">
        <f t="shared" si="60"/>
        <v>2025</v>
      </c>
      <c r="G3432" s="67">
        <f t="shared" si="61"/>
        <v>45778</v>
      </c>
      <c r="H3432" s="26" t="s">
        <v>102</v>
      </c>
      <c r="I3432" s="66" t="s">
        <v>1754</v>
      </c>
      <c r="J3432" s="69"/>
      <c r="K3432" s="69"/>
      <c r="L3432" s="69" t="s">
        <v>666</v>
      </c>
      <c r="M3432" s="69" t="s">
        <v>28</v>
      </c>
      <c r="N3432" s="71">
        <v>0</v>
      </c>
      <c r="O3432" s="74">
        <v>13</v>
      </c>
      <c r="P3432" s="175">
        <f t="shared" si="58"/>
        <v>205902.79000000071</v>
      </c>
    </row>
    <row r="3433" spans="1:16" ht="14.25" hidden="1" customHeight="1" outlineLevel="1">
      <c r="A3433" s="64" t="s">
        <v>651</v>
      </c>
      <c r="B3433" s="163" t="s">
        <v>1653</v>
      </c>
      <c r="C3433" s="174" t="s">
        <v>647</v>
      </c>
      <c r="D3433" s="68">
        <v>45806</v>
      </c>
      <c r="E3433" s="66">
        <f t="shared" si="59"/>
        <v>5</v>
      </c>
      <c r="F3433" s="66">
        <f t="shared" si="60"/>
        <v>2025</v>
      </c>
      <c r="G3433" s="67">
        <f t="shared" si="61"/>
        <v>45778</v>
      </c>
      <c r="H3433" s="26" t="s">
        <v>102</v>
      </c>
      <c r="I3433" s="66" t="s">
        <v>1754</v>
      </c>
      <c r="J3433" s="69"/>
      <c r="K3433" s="69"/>
      <c r="L3433" s="69" t="s">
        <v>666</v>
      </c>
      <c r="M3433" s="69" t="s">
        <v>28</v>
      </c>
      <c r="N3433" s="71">
        <v>0</v>
      </c>
      <c r="O3433" s="74">
        <v>13</v>
      </c>
      <c r="P3433" s="175">
        <f t="shared" si="58"/>
        <v>205889.79000000071</v>
      </c>
    </row>
    <row r="3434" spans="1:16" ht="14.25" hidden="1" customHeight="1" outlineLevel="1">
      <c r="A3434" s="64" t="s">
        <v>651</v>
      </c>
      <c r="B3434" s="163" t="s">
        <v>1653</v>
      </c>
      <c r="C3434" s="174" t="s">
        <v>647</v>
      </c>
      <c r="D3434" s="68">
        <v>45806</v>
      </c>
      <c r="E3434" s="66">
        <f t="shared" si="59"/>
        <v>5</v>
      </c>
      <c r="F3434" s="66">
        <f t="shared" si="60"/>
        <v>2025</v>
      </c>
      <c r="G3434" s="67">
        <f t="shared" si="61"/>
        <v>45778</v>
      </c>
      <c r="H3434" s="26" t="s">
        <v>102</v>
      </c>
      <c r="I3434" s="66" t="s">
        <v>1755</v>
      </c>
      <c r="J3434" s="69"/>
      <c r="K3434" s="69"/>
      <c r="L3434" s="69" t="s">
        <v>666</v>
      </c>
      <c r="M3434" s="69" t="s">
        <v>28</v>
      </c>
      <c r="N3434" s="71">
        <v>0</v>
      </c>
      <c r="O3434" s="74">
        <v>63.61</v>
      </c>
      <c r="P3434" s="175">
        <f t="shared" si="58"/>
        <v>205826.18000000072</v>
      </c>
    </row>
    <row r="3435" spans="1:16" ht="14.25" hidden="1" customHeight="1" outlineLevel="1">
      <c r="A3435" s="64" t="s">
        <v>651</v>
      </c>
      <c r="B3435" s="163" t="s">
        <v>1653</v>
      </c>
      <c r="C3435" s="174" t="s">
        <v>647</v>
      </c>
      <c r="D3435" s="68">
        <v>45810</v>
      </c>
      <c r="E3435" s="66">
        <f t="shared" si="59"/>
        <v>6</v>
      </c>
      <c r="F3435" s="66">
        <f t="shared" si="60"/>
        <v>2025</v>
      </c>
      <c r="G3435" s="67">
        <f t="shared" si="61"/>
        <v>45809</v>
      </c>
      <c r="H3435" s="26" t="s">
        <v>1362</v>
      </c>
      <c r="I3435" s="66" t="s">
        <v>1658</v>
      </c>
      <c r="J3435" s="69"/>
      <c r="K3435" s="69"/>
      <c r="L3435" s="69" t="s">
        <v>666</v>
      </c>
      <c r="M3435" s="69" t="s">
        <v>28</v>
      </c>
      <c r="N3435" s="71">
        <v>0</v>
      </c>
      <c r="O3435" s="74">
        <v>4860</v>
      </c>
      <c r="P3435" s="175">
        <f t="shared" si="58"/>
        <v>200966.18000000072</v>
      </c>
    </row>
    <row r="3436" spans="1:16" ht="14.25" hidden="1" customHeight="1" outlineLevel="1">
      <c r="A3436" s="64" t="s">
        <v>651</v>
      </c>
      <c r="B3436" s="163" t="s">
        <v>1653</v>
      </c>
      <c r="C3436" s="174" t="s">
        <v>647</v>
      </c>
      <c r="D3436" s="68">
        <v>45810</v>
      </c>
      <c r="E3436" s="66">
        <f t="shared" si="59"/>
        <v>6</v>
      </c>
      <c r="F3436" s="66">
        <f t="shared" si="60"/>
        <v>2025</v>
      </c>
      <c r="G3436" s="67">
        <f t="shared" si="61"/>
        <v>45809</v>
      </c>
      <c r="H3436" s="26" t="s">
        <v>281</v>
      </c>
      <c r="I3436" s="66" t="s">
        <v>1658</v>
      </c>
      <c r="J3436" s="69"/>
      <c r="K3436" s="69"/>
      <c r="L3436" s="69" t="s">
        <v>666</v>
      </c>
      <c r="M3436" s="69" t="s">
        <v>28</v>
      </c>
      <c r="N3436" s="71">
        <v>0</v>
      </c>
      <c r="O3436" s="74">
        <v>500</v>
      </c>
      <c r="P3436" s="175">
        <f t="shared" si="58"/>
        <v>200466.18000000072</v>
      </c>
    </row>
    <row r="3437" spans="1:16" ht="14.25" hidden="1" customHeight="1" outlineLevel="1">
      <c r="A3437" s="64" t="s">
        <v>651</v>
      </c>
      <c r="B3437" s="163" t="s">
        <v>1653</v>
      </c>
      <c r="C3437" s="174" t="s">
        <v>647</v>
      </c>
      <c r="D3437" s="68">
        <v>45811</v>
      </c>
      <c r="E3437" s="66">
        <f t="shared" si="59"/>
        <v>6</v>
      </c>
      <c r="F3437" s="66">
        <f t="shared" si="60"/>
        <v>2025</v>
      </c>
      <c r="G3437" s="67">
        <f t="shared" si="61"/>
        <v>45809</v>
      </c>
      <c r="H3437" s="26" t="s">
        <v>82</v>
      </c>
      <c r="I3437" s="66" t="s">
        <v>1709</v>
      </c>
      <c r="J3437" s="69"/>
      <c r="K3437" s="69"/>
      <c r="L3437" s="69" t="s">
        <v>666</v>
      </c>
      <c r="M3437" s="69" t="s">
        <v>28</v>
      </c>
      <c r="N3437" s="71">
        <v>0</v>
      </c>
      <c r="O3437" s="74">
        <v>92.95</v>
      </c>
      <c r="P3437" s="175">
        <f t="shared" si="58"/>
        <v>200373.23000000071</v>
      </c>
    </row>
    <row r="3438" spans="1:16" ht="14.25" hidden="1" customHeight="1" outlineLevel="1">
      <c r="A3438" s="64" t="s">
        <v>651</v>
      </c>
      <c r="B3438" s="163" t="s">
        <v>1653</v>
      </c>
      <c r="C3438" s="174" t="s">
        <v>647</v>
      </c>
      <c r="D3438" s="68">
        <v>45814</v>
      </c>
      <c r="E3438" s="66">
        <f t="shared" si="59"/>
        <v>6</v>
      </c>
      <c r="F3438" s="66">
        <f t="shared" si="60"/>
        <v>2025</v>
      </c>
      <c r="G3438" s="67">
        <f t="shared" si="61"/>
        <v>45809</v>
      </c>
      <c r="H3438" s="26" t="s">
        <v>63</v>
      </c>
      <c r="I3438" s="66" t="s">
        <v>1700</v>
      </c>
      <c r="J3438" s="69"/>
      <c r="K3438" s="69"/>
      <c r="L3438" s="69" t="s">
        <v>666</v>
      </c>
      <c r="M3438" s="69" t="s">
        <v>28</v>
      </c>
      <c r="N3438" s="71">
        <v>0</v>
      </c>
      <c r="O3438" s="74">
        <v>4930.45</v>
      </c>
      <c r="P3438" s="175">
        <f t="shared" si="58"/>
        <v>195442.7800000007</v>
      </c>
    </row>
    <row r="3439" spans="1:16" ht="14.25" hidden="1" customHeight="1" outlineLevel="1">
      <c r="A3439" s="64" t="s">
        <v>651</v>
      </c>
      <c r="B3439" s="163" t="s">
        <v>1653</v>
      </c>
      <c r="C3439" s="174" t="s">
        <v>647</v>
      </c>
      <c r="D3439" s="68">
        <v>45814</v>
      </c>
      <c r="E3439" s="66">
        <f t="shared" si="59"/>
        <v>6</v>
      </c>
      <c r="F3439" s="66">
        <f t="shared" si="60"/>
        <v>2025</v>
      </c>
      <c r="G3439" s="67">
        <f t="shared" si="61"/>
        <v>45809</v>
      </c>
      <c r="H3439" s="26" t="s">
        <v>102</v>
      </c>
      <c r="I3439" s="66" t="s">
        <v>1756</v>
      </c>
      <c r="J3439" s="69"/>
      <c r="K3439" s="69"/>
      <c r="L3439" s="69" t="s">
        <v>666</v>
      </c>
      <c r="M3439" s="69" t="s">
        <v>28</v>
      </c>
      <c r="N3439" s="71">
        <v>0</v>
      </c>
      <c r="O3439" s="74">
        <v>13</v>
      </c>
      <c r="P3439" s="175">
        <f t="shared" si="58"/>
        <v>195429.7800000007</v>
      </c>
    </row>
    <row r="3440" spans="1:16" ht="14.25" hidden="1" customHeight="1" outlineLevel="1">
      <c r="A3440" s="64" t="s">
        <v>651</v>
      </c>
      <c r="B3440" s="163" t="s">
        <v>1653</v>
      </c>
      <c r="C3440" s="174" t="s">
        <v>647</v>
      </c>
      <c r="D3440" s="68">
        <v>45818</v>
      </c>
      <c r="E3440" s="66">
        <f t="shared" si="59"/>
        <v>6</v>
      </c>
      <c r="F3440" s="66">
        <f t="shared" si="60"/>
        <v>2025</v>
      </c>
      <c r="G3440" s="67">
        <f t="shared" si="61"/>
        <v>45809</v>
      </c>
      <c r="H3440" s="26" t="s">
        <v>82</v>
      </c>
      <c r="I3440" s="66" t="s">
        <v>1757</v>
      </c>
      <c r="J3440" s="69"/>
      <c r="K3440" s="69"/>
      <c r="L3440" s="69" t="s">
        <v>666</v>
      </c>
      <c r="M3440" s="69" t="s">
        <v>28</v>
      </c>
      <c r="N3440" s="71">
        <v>0</v>
      </c>
      <c r="O3440" s="74">
        <v>1577</v>
      </c>
      <c r="P3440" s="175">
        <f t="shared" si="58"/>
        <v>193852.7800000007</v>
      </c>
    </row>
    <row r="3441" spans="1:16" ht="14.25" hidden="1" customHeight="1" outlineLevel="1">
      <c r="A3441" s="64" t="s">
        <v>651</v>
      </c>
      <c r="B3441" s="163" t="s">
        <v>1653</v>
      </c>
      <c r="C3441" s="174" t="s">
        <v>647</v>
      </c>
      <c r="D3441" s="68">
        <v>45818</v>
      </c>
      <c r="E3441" s="66">
        <f t="shared" si="59"/>
        <v>6</v>
      </c>
      <c r="F3441" s="66">
        <f t="shared" si="60"/>
        <v>2025</v>
      </c>
      <c r="G3441" s="67">
        <f t="shared" si="61"/>
        <v>45809</v>
      </c>
      <c r="H3441" s="26" t="s">
        <v>82</v>
      </c>
      <c r="I3441" s="66" t="s">
        <v>1676</v>
      </c>
      <c r="J3441" s="69"/>
      <c r="K3441" s="69"/>
      <c r="L3441" s="69" t="s">
        <v>666</v>
      </c>
      <c r="M3441" s="69" t="s">
        <v>28</v>
      </c>
      <c r="N3441" s="71">
        <v>0</v>
      </c>
      <c r="O3441" s="74">
        <v>338</v>
      </c>
      <c r="P3441" s="175">
        <f t="shared" si="58"/>
        <v>193514.7800000007</v>
      </c>
    </row>
    <row r="3442" spans="1:16" ht="14.25" hidden="1" customHeight="1" outlineLevel="1">
      <c r="A3442" s="64" t="s">
        <v>651</v>
      </c>
      <c r="B3442" s="163" t="s">
        <v>1653</v>
      </c>
      <c r="C3442" s="174" t="s">
        <v>647</v>
      </c>
      <c r="D3442" s="68">
        <v>45818</v>
      </c>
      <c r="E3442" s="66">
        <f t="shared" si="59"/>
        <v>6</v>
      </c>
      <c r="F3442" s="66">
        <f t="shared" si="60"/>
        <v>2025</v>
      </c>
      <c r="G3442" s="67">
        <f t="shared" si="61"/>
        <v>45809</v>
      </c>
      <c r="H3442" s="26" t="s">
        <v>102</v>
      </c>
      <c r="I3442" s="66" t="s">
        <v>1758</v>
      </c>
      <c r="J3442" s="69"/>
      <c r="K3442" s="69"/>
      <c r="L3442" s="69" t="s">
        <v>666</v>
      </c>
      <c r="M3442" s="69" t="s">
        <v>28</v>
      </c>
      <c r="N3442" s="71">
        <v>0</v>
      </c>
      <c r="O3442" s="74">
        <v>10</v>
      </c>
      <c r="P3442" s="175">
        <f t="shared" si="58"/>
        <v>193504.7800000007</v>
      </c>
    </row>
    <row r="3443" spans="1:16" ht="14.25" hidden="1" customHeight="1" outlineLevel="1">
      <c r="A3443" s="64" t="s">
        <v>651</v>
      </c>
      <c r="B3443" s="163" t="s">
        <v>1653</v>
      </c>
      <c r="C3443" s="174" t="s">
        <v>647</v>
      </c>
      <c r="D3443" s="68">
        <v>45819</v>
      </c>
      <c r="E3443" s="66">
        <f t="shared" si="59"/>
        <v>6</v>
      </c>
      <c r="F3443" s="66">
        <f t="shared" si="60"/>
        <v>2025</v>
      </c>
      <c r="G3443" s="67">
        <f t="shared" si="61"/>
        <v>45809</v>
      </c>
      <c r="H3443" s="26" t="s">
        <v>63</v>
      </c>
      <c r="I3443" s="66" t="s">
        <v>1681</v>
      </c>
      <c r="J3443" s="69"/>
      <c r="K3443" s="69"/>
      <c r="L3443" s="69" t="s">
        <v>666</v>
      </c>
      <c r="M3443" s="69" t="s">
        <v>28</v>
      </c>
      <c r="N3443" s="71">
        <v>0</v>
      </c>
      <c r="O3443" s="74">
        <v>416.26</v>
      </c>
      <c r="P3443" s="175">
        <f t="shared" si="58"/>
        <v>193088.52000000069</v>
      </c>
    </row>
    <row r="3444" spans="1:16" ht="14.25" hidden="1" customHeight="1" outlineLevel="1">
      <c r="A3444" s="64" t="s">
        <v>651</v>
      </c>
      <c r="B3444" s="163" t="s">
        <v>1653</v>
      </c>
      <c r="C3444" s="174" t="s">
        <v>647</v>
      </c>
      <c r="D3444" s="68">
        <v>45820</v>
      </c>
      <c r="E3444" s="66">
        <f t="shared" si="59"/>
        <v>6</v>
      </c>
      <c r="F3444" s="66">
        <f t="shared" si="60"/>
        <v>2025</v>
      </c>
      <c r="G3444" s="67">
        <f t="shared" si="61"/>
        <v>45809</v>
      </c>
      <c r="H3444" s="26" t="s">
        <v>82</v>
      </c>
      <c r="I3444" s="66" t="s">
        <v>1713</v>
      </c>
      <c r="J3444" s="69"/>
      <c r="K3444" s="69"/>
      <c r="L3444" s="69" t="s">
        <v>666</v>
      </c>
      <c r="M3444" s="69" t="s">
        <v>28</v>
      </c>
      <c r="N3444" s="71">
        <v>0</v>
      </c>
      <c r="O3444" s="74">
        <v>1409.85</v>
      </c>
      <c r="P3444" s="175">
        <f t="shared" si="58"/>
        <v>191678.67000000068</v>
      </c>
    </row>
    <row r="3445" spans="1:16" ht="14.25" hidden="1" customHeight="1" outlineLevel="1">
      <c r="A3445" s="64" t="s">
        <v>651</v>
      </c>
      <c r="B3445" s="163" t="s">
        <v>1653</v>
      </c>
      <c r="C3445" s="174" t="s">
        <v>647</v>
      </c>
      <c r="D3445" s="68">
        <v>45820</v>
      </c>
      <c r="E3445" s="66">
        <f t="shared" si="59"/>
        <v>6</v>
      </c>
      <c r="F3445" s="66">
        <f t="shared" si="60"/>
        <v>2025</v>
      </c>
      <c r="G3445" s="67">
        <f t="shared" si="61"/>
        <v>45809</v>
      </c>
      <c r="H3445" s="26" t="s">
        <v>63</v>
      </c>
      <c r="I3445" s="66" t="s">
        <v>1759</v>
      </c>
      <c r="J3445" s="69"/>
      <c r="K3445" s="69"/>
      <c r="L3445" s="69" t="s">
        <v>666</v>
      </c>
      <c r="M3445" s="69" t="s">
        <v>28</v>
      </c>
      <c r="N3445" s="71">
        <v>0</v>
      </c>
      <c r="O3445" s="74">
        <v>759.52</v>
      </c>
      <c r="P3445" s="175">
        <f t="shared" si="58"/>
        <v>190919.15000000069</v>
      </c>
    </row>
    <row r="3446" spans="1:16" ht="14.25" hidden="1" customHeight="1" outlineLevel="1">
      <c r="A3446" s="64" t="s">
        <v>651</v>
      </c>
      <c r="B3446" s="163" t="s">
        <v>1653</v>
      </c>
      <c r="C3446" s="174" t="s">
        <v>647</v>
      </c>
      <c r="D3446" s="68">
        <v>45820</v>
      </c>
      <c r="E3446" s="66">
        <f t="shared" si="59"/>
        <v>6</v>
      </c>
      <c r="F3446" s="66">
        <f t="shared" si="60"/>
        <v>2025</v>
      </c>
      <c r="G3446" s="67">
        <f t="shared" si="61"/>
        <v>45809</v>
      </c>
      <c r="H3446" s="26" t="s">
        <v>63</v>
      </c>
      <c r="I3446" s="66" t="s">
        <v>307</v>
      </c>
      <c r="J3446" s="69"/>
      <c r="K3446" s="69"/>
      <c r="L3446" s="69" t="s">
        <v>666</v>
      </c>
      <c r="M3446" s="69" t="s">
        <v>28</v>
      </c>
      <c r="N3446" s="71">
        <v>0</v>
      </c>
      <c r="O3446" s="74">
        <v>340</v>
      </c>
      <c r="P3446" s="175">
        <f t="shared" si="58"/>
        <v>190579.15000000069</v>
      </c>
    </row>
    <row r="3447" spans="1:16" ht="14.25" hidden="1" customHeight="1" outlineLevel="1">
      <c r="A3447" s="64" t="s">
        <v>651</v>
      </c>
      <c r="B3447" s="163" t="s">
        <v>1653</v>
      </c>
      <c r="C3447" s="174" t="s">
        <v>647</v>
      </c>
      <c r="D3447" s="68">
        <v>45820</v>
      </c>
      <c r="E3447" s="66">
        <f t="shared" si="59"/>
        <v>6</v>
      </c>
      <c r="F3447" s="66">
        <f t="shared" si="60"/>
        <v>2025</v>
      </c>
      <c r="G3447" s="67">
        <f t="shared" si="61"/>
        <v>45809</v>
      </c>
      <c r="H3447" s="26" t="s">
        <v>102</v>
      </c>
      <c r="I3447" s="66" t="s">
        <v>1760</v>
      </c>
      <c r="J3447" s="69"/>
      <c r="K3447" s="69"/>
      <c r="L3447" s="69" t="s">
        <v>666</v>
      </c>
      <c r="M3447" s="69" t="s">
        <v>28</v>
      </c>
      <c r="N3447" s="71">
        <v>0</v>
      </c>
      <c r="O3447" s="74">
        <v>13</v>
      </c>
      <c r="P3447" s="175">
        <f t="shared" si="58"/>
        <v>190566.15000000069</v>
      </c>
    </row>
    <row r="3448" spans="1:16" ht="14.25" hidden="1" customHeight="1" outlineLevel="1">
      <c r="A3448" s="64" t="s">
        <v>651</v>
      </c>
      <c r="B3448" s="163" t="s">
        <v>1653</v>
      </c>
      <c r="C3448" s="174" t="s">
        <v>647</v>
      </c>
      <c r="D3448" s="68">
        <v>45820</v>
      </c>
      <c r="E3448" s="66">
        <f t="shared" si="59"/>
        <v>6</v>
      </c>
      <c r="F3448" s="66">
        <f t="shared" si="60"/>
        <v>2025</v>
      </c>
      <c r="G3448" s="67">
        <f t="shared" si="61"/>
        <v>45809</v>
      </c>
      <c r="H3448" s="26" t="s">
        <v>102</v>
      </c>
      <c r="I3448" s="66" t="s">
        <v>1760</v>
      </c>
      <c r="J3448" s="69"/>
      <c r="K3448" s="69"/>
      <c r="L3448" s="69" t="s">
        <v>666</v>
      </c>
      <c r="M3448" s="69" t="s">
        <v>28</v>
      </c>
      <c r="N3448" s="71">
        <v>0</v>
      </c>
      <c r="O3448" s="74">
        <v>13</v>
      </c>
      <c r="P3448" s="175">
        <f t="shared" si="58"/>
        <v>190553.15000000069</v>
      </c>
    </row>
    <row r="3449" spans="1:16" ht="14.25" hidden="1" customHeight="1" outlineLevel="1">
      <c r="A3449" s="64" t="s">
        <v>651</v>
      </c>
      <c r="B3449" s="163" t="s">
        <v>1653</v>
      </c>
      <c r="C3449" s="174" t="s">
        <v>647</v>
      </c>
      <c r="D3449" s="68">
        <v>45821</v>
      </c>
      <c r="E3449" s="66">
        <f t="shared" si="59"/>
        <v>6</v>
      </c>
      <c r="F3449" s="66">
        <f t="shared" si="60"/>
        <v>2025</v>
      </c>
      <c r="G3449" s="67">
        <f t="shared" si="61"/>
        <v>45809</v>
      </c>
      <c r="H3449" s="26" t="s">
        <v>147</v>
      </c>
      <c r="I3449" s="66" t="s">
        <v>1761</v>
      </c>
      <c r="J3449" s="69"/>
      <c r="K3449" s="69"/>
      <c r="L3449" s="69" t="s">
        <v>666</v>
      </c>
      <c r="M3449" s="69" t="s">
        <v>28</v>
      </c>
      <c r="N3449" s="71">
        <v>0</v>
      </c>
      <c r="O3449" s="74">
        <v>700</v>
      </c>
      <c r="P3449" s="175">
        <f t="shared" si="58"/>
        <v>189853.15000000069</v>
      </c>
    </row>
    <row r="3450" spans="1:16" ht="14.25" hidden="1" customHeight="1" outlineLevel="1">
      <c r="A3450" s="64" t="s">
        <v>651</v>
      </c>
      <c r="B3450" s="163" t="s">
        <v>1653</v>
      </c>
      <c r="C3450" s="174" t="s">
        <v>647</v>
      </c>
      <c r="D3450" s="68">
        <v>45821</v>
      </c>
      <c r="E3450" s="66">
        <f t="shared" si="59"/>
        <v>6</v>
      </c>
      <c r="F3450" s="66">
        <f t="shared" si="60"/>
        <v>2025</v>
      </c>
      <c r="G3450" s="67">
        <f t="shared" si="61"/>
        <v>45809</v>
      </c>
      <c r="H3450" s="26" t="s">
        <v>102</v>
      </c>
      <c r="I3450" s="66" t="s">
        <v>1762</v>
      </c>
      <c r="J3450" s="69"/>
      <c r="K3450" s="69"/>
      <c r="L3450" s="69" t="s">
        <v>666</v>
      </c>
      <c r="M3450" s="69" t="s">
        <v>28</v>
      </c>
      <c r="N3450" s="71">
        <v>0</v>
      </c>
      <c r="O3450" s="74">
        <v>6.93</v>
      </c>
      <c r="P3450" s="175">
        <f t="shared" si="58"/>
        <v>189846.2200000007</v>
      </c>
    </row>
    <row r="3451" spans="1:16" ht="14.25" hidden="1" customHeight="1" outlineLevel="1">
      <c r="A3451" s="64" t="s">
        <v>651</v>
      </c>
      <c r="B3451" s="163" t="s">
        <v>1653</v>
      </c>
      <c r="C3451" s="174" t="s">
        <v>647</v>
      </c>
      <c r="D3451" s="68">
        <v>45825</v>
      </c>
      <c r="E3451" s="66">
        <f t="shared" si="59"/>
        <v>6</v>
      </c>
      <c r="F3451" s="66">
        <f t="shared" si="60"/>
        <v>2025</v>
      </c>
      <c r="G3451" s="67">
        <f t="shared" si="61"/>
        <v>45809</v>
      </c>
      <c r="H3451" s="26" t="s">
        <v>147</v>
      </c>
      <c r="I3451" s="66" t="s">
        <v>1763</v>
      </c>
      <c r="J3451" s="69"/>
      <c r="K3451" s="69"/>
      <c r="L3451" s="69" t="s">
        <v>666</v>
      </c>
      <c r="M3451" s="69" t="s">
        <v>28</v>
      </c>
      <c r="N3451" s="71">
        <v>0</v>
      </c>
      <c r="O3451" s="74">
        <v>1600</v>
      </c>
      <c r="P3451" s="175">
        <f t="shared" si="58"/>
        <v>188246.2200000007</v>
      </c>
    </row>
    <row r="3452" spans="1:16" ht="14.25" hidden="1" customHeight="1" outlineLevel="1">
      <c r="A3452" s="64" t="s">
        <v>651</v>
      </c>
      <c r="B3452" s="163" t="s">
        <v>1653</v>
      </c>
      <c r="C3452" s="174" t="s">
        <v>647</v>
      </c>
      <c r="D3452" s="68">
        <v>45825</v>
      </c>
      <c r="E3452" s="66">
        <f t="shared" si="59"/>
        <v>6</v>
      </c>
      <c r="F3452" s="66">
        <f t="shared" si="60"/>
        <v>2025</v>
      </c>
      <c r="G3452" s="67">
        <f t="shared" si="61"/>
        <v>45809</v>
      </c>
      <c r="H3452" s="26" t="s">
        <v>102</v>
      </c>
      <c r="I3452" s="66" t="s">
        <v>1764</v>
      </c>
      <c r="J3452" s="69"/>
      <c r="K3452" s="69"/>
      <c r="L3452" s="69" t="s">
        <v>666</v>
      </c>
      <c r="M3452" s="69" t="s">
        <v>28</v>
      </c>
      <c r="N3452" s="71">
        <v>0</v>
      </c>
      <c r="O3452" s="74">
        <v>10</v>
      </c>
      <c r="P3452" s="175">
        <f t="shared" si="58"/>
        <v>188236.2200000007</v>
      </c>
    </row>
    <row r="3453" spans="1:16" ht="14.25" hidden="1" customHeight="1" outlineLevel="1">
      <c r="A3453" s="64" t="s">
        <v>651</v>
      </c>
      <c r="B3453" s="163" t="s">
        <v>1653</v>
      </c>
      <c r="C3453" s="174" t="s">
        <v>647</v>
      </c>
      <c r="D3453" s="68">
        <v>45826</v>
      </c>
      <c r="E3453" s="66">
        <f t="shared" si="59"/>
        <v>6</v>
      </c>
      <c r="F3453" s="66">
        <f t="shared" si="60"/>
        <v>2025</v>
      </c>
      <c r="G3453" s="67">
        <f t="shared" si="61"/>
        <v>45809</v>
      </c>
      <c r="H3453" s="26" t="s">
        <v>63</v>
      </c>
      <c r="I3453" s="66" t="s">
        <v>1216</v>
      </c>
      <c r="J3453" s="69"/>
      <c r="K3453" s="69"/>
      <c r="L3453" s="69" t="s">
        <v>666</v>
      </c>
      <c r="M3453" s="69" t="s">
        <v>28</v>
      </c>
      <c r="N3453" s="71">
        <v>0</v>
      </c>
      <c r="O3453" s="74">
        <v>340</v>
      </c>
      <c r="P3453" s="175">
        <f t="shared" si="58"/>
        <v>187896.2200000007</v>
      </c>
    </row>
    <row r="3454" spans="1:16" ht="14.25" hidden="1" customHeight="1" outlineLevel="1">
      <c r="A3454" s="64" t="s">
        <v>651</v>
      </c>
      <c r="B3454" s="163" t="s">
        <v>1653</v>
      </c>
      <c r="C3454" s="174" t="s">
        <v>647</v>
      </c>
      <c r="D3454" s="68">
        <v>45826</v>
      </c>
      <c r="E3454" s="66">
        <f t="shared" si="59"/>
        <v>6</v>
      </c>
      <c r="F3454" s="66">
        <f t="shared" si="60"/>
        <v>2025</v>
      </c>
      <c r="G3454" s="67">
        <f t="shared" si="61"/>
        <v>45809</v>
      </c>
      <c r="H3454" s="26" t="s">
        <v>82</v>
      </c>
      <c r="I3454" s="66" t="s">
        <v>1676</v>
      </c>
      <c r="J3454" s="69"/>
      <c r="K3454" s="69"/>
      <c r="L3454" s="69" t="s">
        <v>666</v>
      </c>
      <c r="M3454" s="69" t="s">
        <v>28</v>
      </c>
      <c r="N3454" s="71">
        <v>0</v>
      </c>
      <c r="O3454" s="74">
        <v>337.44</v>
      </c>
      <c r="P3454" s="175">
        <f t="shared" si="58"/>
        <v>187558.7800000007</v>
      </c>
    </row>
    <row r="3455" spans="1:16" ht="14.25" hidden="1" customHeight="1" outlineLevel="1">
      <c r="A3455" s="64" t="s">
        <v>651</v>
      </c>
      <c r="B3455" s="163" t="s">
        <v>1653</v>
      </c>
      <c r="C3455" s="174" t="s">
        <v>647</v>
      </c>
      <c r="D3455" s="68">
        <v>45826</v>
      </c>
      <c r="E3455" s="66">
        <f t="shared" si="59"/>
        <v>6</v>
      </c>
      <c r="F3455" s="66">
        <f t="shared" si="60"/>
        <v>2025</v>
      </c>
      <c r="G3455" s="67">
        <f t="shared" si="61"/>
        <v>45809</v>
      </c>
      <c r="H3455" s="26" t="s">
        <v>362</v>
      </c>
      <c r="I3455" s="66" t="s">
        <v>1676</v>
      </c>
      <c r="J3455" s="69"/>
      <c r="K3455" s="69"/>
      <c r="L3455" s="69" t="s">
        <v>666</v>
      </c>
      <c r="M3455" s="69" t="s">
        <v>28</v>
      </c>
      <c r="N3455" s="71">
        <v>0</v>
      </c>
      <c r="O3455" s="74">
        <v>162.93</v>
      </c>
      <c r="P3455" s="175">
        <f t="shared" si="58"/>
        <v>187395.8500000007</v>
      </c>
    </row>
    <row r="3456" spans="1:16" ht="14.25" hidden="1" customHeight="1" outlineLevel="1">
      <c r="A3456" s="64" t="s">
        <v>651</v>
      </c>
      <c r="B3456" s="163" t="s">
        <v>1653</v>
      </c>
      <c r="C3456" s="174" t="s">
        <v>647</v>
      </c>
      <c r="D3456" s="68">
        <v>45826</v>
      </c>
      <c r="E3456" s="66">
        <f t="shared" si="59"/>
        <v>6</v>
      </c>
      <c r="F3456" s="66">
        <f t="shared" si="60"/>
        <v>2025</v>
      </c>
      <c r="G3456" s="67">
        <f t="shared" si="61"/>
        <v>45809</v>
      </c>
      <c r="H3456" s="26" t="s">
        <v>102</v>
      </c>
      <c r="I3456" s="66" t="s">
        <v>1765</v>
      </c>
      <c r="J3456" s="69"/>
      <c r="K3456" s="69"/>
      <c r="L3456" s="69" t="s">
        <v>666</v>
      </c>
      <c r="M3456" s="69" t="s">
        <v>28</v>
      </c>
      <c r="N3456" s="71">
        <v>0</v>
      </c>
      <c r="O3456" s="74">
        <v>13</v>
      </c>
      <c r="P3456" s="175">
        <f t="shared" si="58"/>
        <v>187382.8500000007</v>
      </c>
    </row>
    <row r="3457" spans="1:16" ht="14.25" hidden="1" customHeight="1" outlineLevel="1">
      <c r="A3457" s="64" t="s">
        <v>651</v>
      </c>
      <c r="B3457" s="163" t="s">
        <v>1653</v>
      </c>
      <c r="C3457" s="174" t="s">
        <v>647</v>
      </c>
      <c r="D3457" s="68">
        <v>45831</v>
      </c>
      <c r="E3457" s="66">
        <f t="shared" si="59"/>
        <v>6</v>
      </c>
      <c r="F3457" s="66">
        <f t="shared" si="60"/>
        <v>2025</v>
      </c>
      <c r="G3457" s="67">
        <f t="shared" si="61"/>
        <v>45809</v>
      </c>
      <c r="H3457" s="26" t="s">
        <v>40</v>
      </c>
      <c r="I3457" s="66" t="s">
        <v>307</v>
      </c>
      <c r="J3457" s="69"/>
      <c r="K3457" s="69"/>
      <c r="L3457" s="69" t="s">
        <v>666</v>
      </c>
      <c r="M3457" s="69" t="s">
        <v>28</v>
      </c>
      <c r="N3457" s="71">
        <v>0</v>
      </c>
      <c r="O3457" s="74">
        <v>1896.7</v>
      </c>
      <c r="P3457" s="175">
        <f t="shared" si="58"/>
        <v>185486.15000000069</v>
      </c>
    </row>
    <row r="3458" spans="1:16" ht="14.25" hidden="1" customHeight="1" outlineLevel="1">
      <c r="A3458" s="64" t="s">
        <v>651</v>
      </c>
      <c r="B3458" s="163" t="s">
        <v>1653</v>
      </c>
      <c r="C3458" s="174" t="s">
        <v>647</v>
      </c>
      <c r="D3458" s="68">
        <v>45831</v>
      </c>
      <c r="E3458" s="66">
        <f t="shared" si="59"/>
        <v>6</v>
      </c>
      <c r="F3458" s="66">
        <f t="shared" si="60"/>
        <v>2025</v>
      </c>
      <c r="G3458" s="67">
        <f t="shared" si="61"/>
        <v>45809</v>
      </c>
      <c r="H3458" s="26" t="s">
        <v>37</v>
      </c>
      <c r="I3458" s="66" t="s">
        <v>307</v>
      </c>
      <c r="J3458" s="69"/>
      <c r="K3458" s="69"/>
      <c r="L3458" s="69" t="s">
        <v>666</v>
      </c>
      <c r="M3458" s="69" t="s">
        <v>28</v>
      </c>
      <c r="N3458" s="71">
        <v>0</v>
      </c>
      <c r="O3458" s="74">
        <v>1309.9000000000001</v>
      </c>
      <c r="P3458" s="175">
        <f t="shared" si="58"/>
        <v>184176.2500000007</v>
      </c>
    </row>
    <row r="3459" spans="1:16" ht="14.25" hidden="1" customHeight="1" outlineLevel="1">
      <c r="A3459" s="64" t="s">
        <v>651</v>
      </c>
      <c r="B3459" s="163" t="s">
        <v>1653</v>
      </c>
      <c r="C3459" s="174" t="s">
        <v>647</v>
      </c>
      <c r="D3459" s="68">
        <v>45831</v>
      </c>
      <c r="E3459" s="66">
        <f t="shared" si="59"/>
        <v>6</v>
      </c>
      <c r="F3459" s="66">
        <f t="shared" si="60"/>
        <v>2025</v>
      </c>
      <c r="G3459" s="67">
        <f t="shared" si="61"/>
        <v>45809</v>
      </c>
      <c r="H3459" s="26" t="s">
        <v>102</v>
      </c>
      <c r="I3459" s="66" t="s">
        <v>1766</v>
      </c>
      <c r="J3459" s="69"/>
      <c r="K3459" s="69"/>
      <c r="L3459" s="69" t="s">
        <v>666</v>
      </c>
      <c r="M3459" s="69" t="s">
        <v>28</v>
      </c>
      <c r="N3459" s="71">
        <v>0</v>
      </c>
      <c r="O3459" s="74">
        <v>13</v>
      </c>
      <c r="P3459" s="175">
        <f t="shared" si="58"/>
        <v>184163.2500000007</v>
      </c>
    </row>
    <row r="3460" spans="1:16" ht="14.25" hidden="1" customHeight="1" outlineLevel="1">
      <c r="A3460" s="64" t="s">
        <v>651</v>
      </c>
      <c r="B3460" s="163" t="s">
        <v>1653</v>
      </c>
      <c r="C3460" s="174" t="s">
        <v>647</v>
      </c>
      <c r="D3460" s="68">
        <v>45831</v>
      </c>
      <c r="E3460" s="66">
        <f t="shared" si="59"/>
        <v>6</v>
      </c>
      <c r="F3460" s="66">
        <f t="shared" si="60"/>
        <v>2025</v>
      </c>
      <c r="G3460" s="67">
        <f t="shared" si="61"/>
        <v>45809</v>
      </c>
      <c r="H3460" s="26" t="s">
        <v>102</v>
      </c>
      <c r="I3460" s="66" t="s">
        <v>1766</v>
      </c>
      <c r="J3460" s="69"/>
      <c r="K3460" s="69"/>
      <c r="L3460" s="69" t="s">
        <v>666</v>
      </c>
      <c r="M3460" s="69" t="s">
        <v>28</v>
      </c>
      <c r="N3460" s="71">
        <v>0</v>
      </c>
      <c r="O3460" s="74">
        <v>13</v>
      </c>
      <c r="P3460" s="175">
        <f t="shared" si="58"/>
        <v>184150.2500000007</v>
      </c>
    </row>
    <row r="3461" spans="1:16" ht="14.25" hidden="1" customHeight="1" outlineLevel="1">
      <c r="A3461" s="64" t="s">
        <v>651</v>
      </c>
      <c r="B3461" s="163" t="s">
        <v>1653</v>
      </c>
      <c r="C3461" s="174" t="s">
        <v>647</v>
      </c>
      <c r="D3461" s="68">
        <v>45832</v>
      </c>
      <c r="E3461" s="66">
        <f t="shared" si="59"/>
        <v>6</v>
      </c>
      <c r="F3461" s="66">
        <f t="shared" si="60"/>
        <v>2025</v>
      </c>
      <c r="G3461" s="67">
        <f t="shared" si="61"/>
        <v>45809</v>
      </c>
      <c r="H3461" s="26" t="s">
        <v>147</v>
      </c>
      <c r="I3461" s="66" t="s">
        <v>1767</v>
      </c>
      <c r="J3461" s="69"/>
      <c r="K3461" s="69"/>
      <c r="L3461" s="69" t="s">
        <v>666</v>
      </c>
      <c r="M3461" s="69" t="s">
        <v>28</v>
      </c>
      <c r="N3461" s="71">
        <v>0</v>
      </c>
      <c r="O3461" s="74">
        <v>425.26</v>
      </c>
      <c r="P3461" s="175">
        <f t="shared" si="58"/>
        <v>183724.99000000069</v>
      </c>
    </row>
    <row r="3462" spans="1:16" ht="14.25" hidden="1" customHeight="1" outlineLevel="1">
      <c r="A3462" s="64" t="s">
        <v>651</v>
      </c>
      <c r="B3462" s="163" t="s">
        <v>1653</v>
      </c>
      <c r="C3462" s="174" t="s">
        <v>647</v>
      </c>
      <c r="D3462" s="68">
        <v>45832</v>
      </c>
      <c r="E3462" s="66">
        <f t="shared" si="59"/>
        <v>6</v>
      </c>
      <c r="F3462" s="66">
        <f t="shared" si="60"/>
        <v>2025</v>
      </c>
      <c r="G3462" s="67">
        <f t="shared" si="61"/>
        <v>45809</v>
      </c>
      <c r="H3462" s="26" t="s">
        <v>147</v>
      </c>
      <c r="I3462" s="66" t="s">
        <v>1676</v>
      </c>
      <c r="J3462" s="69"/>
      <c r="K3462" s="69"/>
      <c r="L3462" s="69" t="s">
        <v>666</v>
      </c>
      <c r="M3462" s="69" t="s">
        <v>28</v>
      </c>
      <c r="N3462" s="71">
        <v>0</v>
      </c>
      <c r="O3462" s="74">
        <v>188.9</v>
      </c>
      <c r="P3462" s="175">
        <f t="shared" si="58"/>
        <v>183536.09000000069</v>
      </c>
    </row>
    <row r="3463" spans="1:16" ht="14.25" hidden="1" customHeight="1" outlineLevel="1">
      <c r="A3463" s="64" t="s">
        <v>651</v>
      </c>
      <c r="B3463" s="163" t="s">
        <v>1653</v>
      </c>
      <c r="C3463" s="174" t="s">
        <v>647</v>
      </c>
      <c r="D3463" s="68">
        <v>45832</v>
      </c>
      <c r="E3463" s="66">
        <f t="shared" si="59"/>
        <v>6</v>
      </c>
      <c r="F3463" s="66">
        <f t="shared" si="60"/>
        <v>2025</v>
      </c>
      <c r="G3463" s="67">
        <f t="shared" si="61"/>
        <v>45809</v>
      </c>
      <c r="H3463" s="26" t="s">
        <v>63</v>
      </c>
      <c r="I3463" s="66" t="s">
        <v>1768</v>
      </c>
      <c r="J3463" s="69"/>
      <c r="K3463" s="69"/>
      <c r="L3463" s="69" t="s">
        <v>666</v>
      </c>
      <c r="M3463" s="69" t="s">
        <v>28</v>
      </c>
      <c r="N3463" s="71">
        <v>0</v>
      </c>
      <c r="O3463" s="74">
        <v>299.57</v>
      </c>
      <c r="P3463" s="175">
        <f t="shared" si="58"/>
        <v>183236.52000000069</v>
      </c>
    </row>
    <row r="3464" spans="1:16" ht="14.25" hidden="1" customHeight="1" outlineLevel="1">
      <c r="A3464" s="64" t="s">
        <v>651</v>
      </c>
      <c r="B3464" s="163" t="s">
        <v>1653</v>
      </c>
      <c r="C3464" s="174" t="s">
        <v>647</v>
      </c>
      <c r="D3464" s="68">
        <v>45832</v>
      </c>
      <c r="E3464" s="66">
        <f t="shared" si="59"/>
        <v>6</v>
      </c>
      <c r="F3464" s="66">
        <f t="shared" si="60"/>
        <v>2025</v>
      </c>
      <c r="G3464" s="67">
        <f t="shared" si="61"/>
        <v>45809</v>
      </c>
      <c r="H3464" s="26" t="s">
        <v>102</v>
      </c>
      <c r="I3464" s="66" t="s">
        <v>1769</v>
      </c>
      <c r="J3464" s="69"/>
      <c r="K3464" s="69"/>
      <c r="L3464" s="69" t="s">
        <v>666</v>
      </c>
      <c r="M3464" s="69" t="s">
        <v>28</v>
      </c>
      <c r="N3464" s="71">
        <v>0</v>
      </c>
      <c r="O3464" s="74">
        <v>13</v>
      </c>
      <c r="P3464" s="175">
        <f t="shared" si="58"/>
        <v>183223.52000000069</v>
      </c>
    </row>
    <row r="3465" spans="1:16" ht="14.25" hidden="1" customHeight="1" outlineLevel="1">
      <c r="A3465" s="64" t="s">
        <v>651</v>
      </c>
      <c r="B3465" s="163" t="s">
        <v>1653</v>
      </c>
      <c r="C3465" s="174" t="s">
        <v>647</v>
      </c>
      <c r="D3465" s="68">
        <v>45834</v>
      </c>
      <c r="E3465" s="66">
        <f t="shared" si="59"/>
        <v>6</v>
      </c>
      <c r="F3465" s="66">
        <f t="shared" si="60"/>
        <v>2025</v>
      </c>
      <c r="G3465" s="67">
        <f t="shared" si="61"/>
        <v>45809</v>
      </c>
      <c r="H3465" s="26" t="s">
        <v>63</v>
      </c>
      <c r="I3465" s="66" t="s">
        <v>1770</v>
      </c>
      <c r="J3465" s="69"/>
      <c r="K3465" s="69"/>
      <c r="L3465" s="69" t="s">
        <v>666</v>
      </c>
      <c r="M3465" s="69" t="s">
        <v>28</v>
      </c>
      <c r="N3465" s="71">
        <v>0</v>
      </c>
      <c r="O3465" s="74">
        <v>5894.43</v>
      </c>
      <c r="P3465" s="175">
        <f t="shared" si="58"/>
        <v>177329.09000000069</v>
      </c>
    </row>
    <row r="3466" spans="1:16" ht="14.25" hidden="1" customHeight="1" outlineLevel="1">
      <c r="A3466" s="64" t="s">
        <v>651</v>
      </c>
      <c r="B3466" s="163" t="s">
        <v>1653</v>
      </c>
      <c r="C3466" s="174" t="s">
        <v>647</v>
      </c>
      <c r="D3466" s="68">
        <v>45834</v>
      </c>
      <c r="E3466" s="66">
        <f t="shared" si="59"/>
        <v>6</v>
      </c>
      <c r="F3466" s="66">
        <f t="shared" si="60"/>
        <v>2025</v>
      </c>
      <c r="G3466" s="67">
        <f t="shared" si="61"/>
        <v>45809</v>
      </c>
      <c r="H3466" s="26" t="s">
        <v>63</v>
      </c>
      <c r="I3466" s="66" t="s">
        <v>1771</v>
      </c>
      <c r="J3466" s="69"/>
      <c r="K3466" s="69"/>
      <c r="L3466" s="69" t="s">
        <v>666</v>
      </c>
      <c r="M3466" s="69" t="s">
        <v>28</v>
      </c>
      <c r="N3466" s="71">
        <v>0</v>
      </c>
      <c r="O3466" s="74">
        <v>11362.35</v>
      </c>
      <c r="P3466" s="175">
        <f t="shared" si="58"/>
        <v>165966.74000000069</v>
      </c>
    </row>
    <row r="3467" spans="1:16" ht="14.25" hidden="1" customHeight="1" outlineLevel="1">
      <c r="A3467" s="64" t="s">
        <v>651</v>
      </c>
      <c r="B3467" s="163" t="s">
        <v>1653</v>
      </c>
      <c r="C3467" s="174" t="s">
        <v>647</v>
      </c>
      <c r="D3467" s="68">
        <v>45834</v>
      </c>
      <c r="E3467" s="66">
        <f t="shared" si="59"/>
        <v>6</v>
      </c>
      <c r="F3467" s="66">
        <f t="shared" si="60"/>
        <v>2025</v>
      </c>
      <c r="G3467" s="67">
        <f t="shared" si="61"/>
        <v>45809</v>
      </c>
      <c r="H3467" s="26" t="s">
        <v>362</v>
      </c>
      <c r="I3467" s="66" t="s">
        <v>1771</v>
      </c>
      <c r="J3467" s="69"/>
      <c r="K3467" s="69"/>
      <c r="L3467" s="69" t="s">
        <v>666</v>
      </c>
      <c r="M3467" s="69" t="s">
        <v>28</v>
      </c>
      <c r="N3467" s="71">
        <v>0</v>
      </c>
      <c r="O3467" s="74">
        <v>2008.11</v>
      </c>
      <c r="P3467" s="175">
        <f t="shared" si="58"/>
        <v>163958.6300000007</v>
      </c>
    </row>
    <row r="3468" spans="1:16" ht="14.25" hidden="1" customHeight="1" outlineLevel="1">
      <c r="A3468" s="64" t="s">
        <v>651</v>
      </c>
      <c r="B3468" s="163" t="s">
        <v>1653</v>
      </c>
      <c r="C3468" s="174" t="s">
        <v>647</v>
      </c>
      <c r="D3468" s="68">
        <v>45834</v>
      </c>
      <c r="E3468" s="66">
        <f t="shared" si="59"/>
        <v>6</v>
      </c>
      <c r="F3468" s="66">
        <f t="shared" si="60"/>
        <v>2025</v>
      </c>
      <c r="G3468" s="67">
        <f t="shared" si="61"/>
        <v>45809</v>
      </c>
      <c r="H3468" s="26" t="s">
        <v>891</v>
      </c>
      <c r="I3468" s="66" t="s">
        <v>1728</v>
      </c>
      <c r="J3468" s="69"/>
      <c r="K3468" s="69"/>
      <c r="L3468" s="69" t="s">
        <v>666</v>
      </c>
      <c r="M3468" s="69" t="s">
        <v>28</v>
      </c>
      <c r="N3468" s="71">
        <v>0</v>
      </c>
      <c r="O3468" s="74">
        <v>2115.84</v>
      </c>
      <c r="P3468" s="175">
        <f t="shared" si="58"/>
        <v>161842.79000000071</v>
      </c>
    </row>
    <row r="3469" spans="1:16" ht="14.25" hidden="1" customHeight="1" outlineLevel="1">
      <c r="A3469" s="64" t="s">
        <v>651</v>
      </c>
      <c r="B3469" s="163" t="s">
        <v>1653</v>
      </c>
      <c r="C3469" s="174" t="s">
        <v>647</v>
      </c>
      <c r="D3469" s="68">
        <v>45834</v>
      </c>
      <c r="E3469" s="66">
        <f t="shared" si="59"/>
        <v>6</v>
      </c>
      <c r="F3469" s="66">
        <f t="shared" si="60"/>
        <v>2025</v>
      </c>
      <c r="G3469" s="67">
        <f t="shared" si="61"/>
        <v>45809</v>
      </c>
      <c r="H3469" s="26" t="s">
        <v>891</v>
      </c>
      <c r="I3469" s="66" t="s">
        <v>1729</v>
      </c>
      <c r="J3469" s="69"/>
      <c r="K3469" s="69"/>
      <c r="L3469" s="69" t="s">
        <v>666</v>
      </c>
      <c r="M3469" s="69" t="s">
        <v>28</v>
      </c>
      <c r="N3469" s="71">
        <v>0</v>
      </c>
      <c r="O3469" s="74">
        <v>500</v>
      </c>
      <c r="P3469" s="175">
        <f t="shared" si="58"/>
        <v>161342.79000000071</v>
      </c>
    </row>
    <row r="3470" spans="1:16" ht="14.25" hidden="1" customHeight="1" outlineLevel="1">
      <c r="A3470" s="64" t="s">
        <v>651</v>
      </c>
      <c r="B3470" s="163" t="s">
        <v>1653</v>
      </c>
      <c r="C3470" s="174" t="s">
        <v>647</v>
      </c>
      <c r="D3470" s="68">
        <v>45834</v>
      </c>
      <c r="E3470" s="66">
        <f t="shared" si="59"/>
        <v>6</v>
      </c>
      <c r="F3470" s="66">
        <f t="shared" si="60"/>
        <v>2025</v>
      </c>
      <c r="G3470" s="67">
        <f t="shared" si="61"/>
        <v>45809</v>
      </c>
      <c r="H3470" s="26" t="s">
        <v>891</v>
      </c>
      <c r="I3470" s="66" t="s">
        <v>1686</v>
      </c>
      <c r="J3470" s="69"/>
      <c r="K3470" s="69"/>
      <c r="L3470" s="69" t="s">
        <v>666</v>
      </c>
      <c r="M3470" s="69" t="s">
        <v>28</v>
      </c>
      <c r="N3470" s="71">
        <v>0</v>
      </c>
      <c r="O3470" s="74">
        <v>3186</v>
      </c>
      <c r="P3470" s="175">
        <f t="shared" si="58"/>
        <v>158156.79000000071</v>
      </c>
    </row>
    <row r="3471" spans="1:16" ht="14.25" hidden="1" customHeight="1" outlineLevel="1">
      <c r="A3471" s="64" t="s">
        <v>651</v>
      </c>
      <c r="B3471" s="163" t="s">
        <v>1653</v>
      </c>
      <c r="C3471" s="174" t="s">
        <v>647</v>
      </c>
      <c r="D3471" s="68">
        <v>45834</v>
      </c>
      <c r="E3471" s="66">
        <f t="shared" si="59"/>
        <v>6</v>
      </c>
      <c r="F3471" s="66">
        <f t="shared" si="60"/>
        <v>2025</v>
      </c>
      <c r="G3471" s="67">
        <f t="shared" si="61"/>
        <v>45809</v>
      </c>
      <c r="H3471" s="26" t="s">
        <v>102</v>
      </c>
      <c r="I3471" s="66" t="s">
        <v>1772</v>
      </c>
      <c r="J3471" s="69"/>
      <c r="K3471" s="69"/>
      <c r="L3471" s="69" t="s">
        <v>666</v>
      </c>
      <c r="M3471" s="69" t="s">
        <v>28</v>
      </c>
      <c r="N3471" s="71">
        <v>0</v>
      </c>
      <c r="O3471" s="74">
        <v>54.95</v>
      </c>
      <c r="P3471" s="175">
        <f t="shared" si="58"/>
        <v>158101.84000000069</v>
      </c>
    </row>
    <row r="3472" spans="1:16" ht="14.25" hidden="1" customHeight="1" outlineLevel="1">
      <c r="A3472" s="64" t="s">
        <v>651</v>
      </c>
      <c r="B3472" s="163" t="s">
        <v>1653</v>
      </c>
      <c r="C3472" s="174" t="s">
        <v>647</v>
      </c>
      <c r="D3472" s="68">
        <v>45835</v>
      </c>
      <c r="E3472" s="66">
        <f t="shared" si="59"/>
        <v>6</v>
      </c>
      <c r="F3472" s="66">
        <f t="shared" si="60"/>
        <v>2025</v>
      </c>
      <c r="G3472" s="67">
        <f t="shared" si="61"/>
        <v>45809</v>
      </c>
      <c r="H3472" s="26" t="s">
        <v>43</v>
      </c>
      <c r="I3472" s="66" t="s">
        <v>1685</v>
      </c>
      <c r="J3472" s="69"/>
      <c r="K3472" s="69"/>
      <c r="L3472" s="69" t="s">
        <v>666</v>
      </c>
      <c r="M3472" s="69" t="s">
        <v>28</v>
      </c>
      <c r="N3472" s="71">
        <v>0</v>
      </c>
      <c r="O3472" s="74">
        <v>1748.34</v>
      </c>
      <c r="P3472" s="175">
        <f t="shared" si="58"/>
        <v>156353.5000000007</v>
      </c>
    </row>
    <row r="3473" spans="1:16" ht="14.25" hidden="1" customHeight="1" outlineLevel="1">
      <c r="A3473" s="64" t="s">
        <v>651</v>
      </c>
      <c r="B3473" s="163" t="s">
        <v>1653</v>
      </c>
      <c r="C3473" s="174" t="s">
        <v>647</v>
      </c>
      <c r="D3473" s="68">
        <v>45835</v>
      </c>
      <c r="E3473" s="66">
        <f t="shared" si="59"/>
        <v>6</v>
      </c>
      <c r="F3473" s="66">
        <f t="shared" si="60"/>
        <v>2025</v>
      </c>
      <c r="G3473" s="67">
        <f t="shared" si="61"/>
        <v>45809</v>
      </c>
      <c r="H3473" s="26" t="s">
        <v>43</v>
      </c>
      <c r="I3473" s="66" t="s">
        <v>1708</v>
      </c>
      <c r="J3473" s="69"/>
      <c r="K3473" s="69"/>
      <c r="L3473" s="69" t="s">
        <v>666</v>
      </c>
      <c r="M3473" s="69" t="s">
        <v>28</v>
      </c>
      <c r="N3473" s="71">
        <v>0</v>
      </c>
      <c r="O3473" s="74">
        <v>3896.59</v>
      </c>
      <c r="P3473" s="175">
        <f t="shared" si="58"/>
        <v>152456.9100000007</v>
      </c>
    </row>
    <row r="3474" spans="1:16" ht="14.25" hidden="1" customHeight="1" outlineLevel="1">
      <c r="A3474" s="64" t="s">
        <v>651</v>
      </c>
      <c r="B3474" s="163" t="s">
        <v>1653</v>
      </c>
      <c r="C3474" s="174" t="s">
        <v>647</v>
      </c>
      <c r="D3474" s="68">
        <v>45835</v>
      </c>
      <c r="E3474" s="66">
        <f t="shared" si="59"/>
        <v>6</v>
      </c>
      <c r="F3474" s="66">
        <f t="shared" si="60"/>
        <v>2025</v>
      </c>
      <c r="G3474" s="67">
        <f t="shared" si="61"/>
        <v>45809</v>
      </c>
      <c r="H3474" s="26" t="s">
        <v>43</v>
      </c>
      <c r="I3474" s="66" t="s">
        <v>1665</v>
      </c>
      <c r="J3474" s="69"/>
      <c r="K3474" s="69"/>
      <c r="L3474" s="69" t="s">
        <v>666</v>
      </c>
      <c r="M3474" s="69" t="s">
        <v>28</v>
      </c>
      <c r="N3474" s="71">
        <v>0</v>
      </c>
      <c r="O3474" s="74">
        <v>2062.33</v>
      </c>
      <c r="P3474" s="175">
        <f t="shared" si="58"/>
        <v>150394.58000000071</v>
      </c>
    </row>
    <row r="3475" spans="1:16" ht="14.25" hidden="1" customHeight="1" outlineLevel="1">
      <c r="A3475" s="64" t="s">
        <v>651</v>
      </c>
      <c r="B3475" s="163" t="s">
        <v>1653</v>
      </c>
      <c r="C3475" s="174" t="s">
        <v>647</v>
      </c>
      <c r="D3475" s="68">
        <v>45835</v>
      </c>
      <c r="E3475" s="66">
        <f t="shared" si="59"/>
        <v>6</v>
      </c>
      <c r="F3475" s="66">
        <f t="shared" si="60"/>
        <v>2025</v>
      </c>
      <c r="G3475" s="67">
        <f t="shared" si="61"/>
        <v>45809</v>
      </c>
      <c r="H3475" s="26" t="s">
        <v>43</v>
      </c>
      <c r="I3475" s="66" t="s">
        <v>1666</v>
      </c>
      <c r="J3475" s="69"/>
      <c r="K3475" s="69"/>
      <c r="L3475" s="69" t="s">
        <v>666</v>
      </c>
      <c r="M3475" s="69" t="s">
        <v>28</v>
      </c>
      <c r="N3475" s="71">
        <v>0</v>
      </c>
      <c r="O3475" s="74">
        <v>1842.77</v>
      </c>
      <c r="P3475" s="175">
        <f t="shared" si="58"/>
        <v>148551.81000000073</v>
      </c>
    </row>
    <row r="3476" spans="1:16" ht="14.25" hidden="1" customHeight="1" outlineLevel="1">
      <c r="A3476" s="64" t="s">
        <v>651</v>
      </c>
      <c r="B3476" s="163" t="s">
        <v>1653</v>
      </c>
      <c r="C3476" s="174" t="s">
        <v>647</v>
      </c>
      <c r="D3476" s="68">
        <v>45835</v>
      </c>
      <c r="E3476" s="66">
        <f t="shared" si="59"/>
        <v>6</v>
      </c>
      <c r="F3476" s="66">
        <f t="shared" si="60"/>
        <v>2025</v>
      </c>
      <c r="G3476" s="67">
        <f t="shared" si="61"/>
        <v>45809</v>
      </c>
      <c r="H3476" s="26" t="s">
        <v>43</v>
      </c>
      <c r="I3476" s="66" t="s">
        <v>1668</v>
      </c>
      <c r="J3476" s="69"/>
      <c r="K3476" s="69"/>
      <c r="L3476" s="69" t="s">
        <v>666</v>
      </c>
      <c r="M3476" s="69" t="s">
        <v>28</v>
      </c>
      <c r="N3476" s="71">
        <v>0</v>
      </c>
      <c r="O3476" s="74">
        <v>3864.97</v>
      </c>
      <c r="P3476" s="175">
        <f t="shared" si="58"/>
        <v>144686.84000000072</v>
      </c>
    </row>
    <row r="3477" spans="1:16" ht="14.25" hidden="1" customHeight="1" outlineLevel="1">
      <c r="A3477" s="64" t="s">
        <v>651</v>
      </c>
      <c r="B3477" s="163" t="s">
        <v>1653</v>
      </c>
      <c r="C3477" s="174" t="s">
        <v>647</v>
      </c>
      <c r="D3477" s="68">
        <v>45835</v>
      </c>
      <c r="E3477" s="66">
        <f t="shared" si="59"/>
        <v>6</v>
      </c>
      <c r="F3477" s="66">
        <f t="shared" si="60"/>
        <v>2025</v>
      </c>
      <c r="G3477" s="67">
        <f t="shared" si="61"/>
        <v>45809</v>
      </c>
      <c r="H3477" s="26" t="s">
        <v>43</v>
      </c>
      <c r="I3477" s="66" t="s">
        <v>1773</v>
      </c>
      <c r="J3477" s="69"/>
      <c r="K3477" s="69"/>
      <c r="L3477" s="69" t="s">
        <v>666</v>
      </c>
      <c r="M3477" s="69" t="s">
        <v>28</v>
      </c>
      <c r="N3477" s="71">
        <v>0</v>
      </c>
      <c r="O3477" s="74">
        <v>1091.5</v>
      </c>
      <c r="P3477" s="175">
        <f t="shared" si="58"/>
        <v>143595.34000000072</v>
      </c>
    </row>
    <row r="3478" spans="1:16" ht="14.25" hidden="1" customHeight="1" outlineLevel="1">
      <c r="A3478" s="64" t="s">
        <v>651</v>
      </c>
      <c r="B3478" s="163" t="s">
        <v>1653</v>
      </c>
      <c r="C3478" s="174" t="s">
        <v>647</v>
      </c>
      <c r="D3478" s="68">
        <v>45835</v>
      </c>
      <c r="E3478" s="66">
        <f t="shared" si="59"/>
        <v>6</v>
      </c>
      <c r="F3478" s="66">
        <f t="shared" si="60"/>
        <v>2025</v>
      </c>
      <c r="G3478" s="67">
        <f t="shared" si="61"/>
        <v>45809</v>
      </c>
      <c r="H3478" s="26" t="s">
        <v>102</v>
      </c>
      <c r="I3478" s="66" t="s">
        <v>1774</v>
      </c>
      <c r="J3478" s="69"/>
      <c r="K3478" s="69"/>
      <c r="L3478" s="69" t="s">
        <v>666</v>
      </c>
      <c r="M3478" s="69" t="s">
        <v>28</v>
      </c>
      <c r="N3478" s="71">
        <v>0</v>
      </c>
      <c r="O3478" s="74">
        <v>60</v>
      </c>
      <c r="P3478" s="175">
        <f t="shared" si="58"/>
        <v>143535.34000000072</v>
      </c>
    </row>
    <row r="3479" spans="1:16" ht="14.25" hidden="1" customHeight="1" outlineLevel="1">
      <c r="A3479" s="64" t="s">
        <v>651</v>
      </c>
      <c r="B3479" s="163" t="s">
        <v>1653</v>
      </c>
      <c r="C3479" s="174" t="s">
        <v>647</v>
      </c>
      <c r="D3479" s="68">
        <v>45838</v>
      </c>
      <c r="E3479" s="66">
        <f t="shared" si="59"/>
        <v>6</v>
      </c>
      <c r="F3479" s="66">
        <f t="shared" si="60"/>
        <v>2025</v>
      </c>
      <c r="G3479" s="67">
        <f t="shared" si="61"/>
        <v>45809</v>
      </c>
      <c r="H3479" s="26" t="s">
        <v>161</v>
      </c>
      <c r="I3479" s="66" t="s">
        <v>307</v>
      </c>
      <c r="J3479" s="69"/>
      <c r="K3479" s="69"/>
      <c r="L3479" s="69" t="s">
        <v>666</v>
      </c>
      <c r="M3479" s="69" t="s">
        <v>28</v>
      </c>
      <c r="N3479" s="71">
        <v>0</v>
      </c>
      <c r="O3479" s="74">
        <v>62250.78</v>
      </c>
      <c r="P3479" s="175">
        <f t="shared" si="58"/>
        <v>81284.560000000725</v>
      </c>
    </row>
    <row r="3480" spans="1:16" ht="14.25" hidden="1" customHeight="1" outlineLevel="1">
      <c r="A3480" s="64" t="s">
        <v>651</v>
      </c>
      <c r="B3480" s="163" t="s">
        <v>1653</v>
      </c>
      <c r="C3480" s="174" t="s">
        <v>647</v>
      </c>
      <c r="D3480" s="68">
        <v>45838</v>
      </c>
      <c r="E3480" s="66">
        <f t="shared" si="59"/>
        <v>6</v>
      </c>
      <c r="F3480" s="66">
        <f t="shared" si="60"/>
        <v>2025</v>
      </c>
      <c r="G3480" s="67">
        <f t="shared" si="61"/>
        <v>45809</v>
      </c>
      <c r="H3480" s="26" t="s">
        <v>82</v>
      </c>
      <c r="I3480" s="66" t="s">
        <v>1676</v>
      </c>
      <c r="J3480" s="69"/>
      <c r="K3480" s="69"/>
      <c r="L3480" s="69" t="s">
        <v>666</v>
      </c>
      <c r="M3480" s="69" t="s">
        <v>28</v>
      </c>
      <c r="N3480" s="71">
        <v>0</v>
      </c>
      <c r="O3480" s="74">
        <v>126.15</v>
      </c>
      <c r="P3480" s="175">
        <f t="shared" si="58"/>
        <v>81158.410000000731</v>
      </c>
    </row>
    <row r="3481" spans="1:16" ht="14.25" hidden="1" customHeight="1" outlineLevel="1">
      <c r="A3481" s="64" t="s">
        <v>651</v>
      </c>
      <c r="B3481" s="163" t="s">
        <v>1653</v>
      </c>
      <c r="C3481" s="174" t="s">
        <v>647</v>
      </c>
      <c r="D3481" s="68">
        <v>45838</v>
      </c>
      <c r="E3481" s="66">
        <f t="shared" si="59"/>
        <v>6</v>
      </c>
      <c r="F3481" s="66">
        <f t="shared" si="60"/>
        <v>2025</v>
      </c>
      <c r="G3481" s="67">
        <f t="shared" si="61"/>
        <v>45809</v>
      </c>
      <c r="H3481" s="26" t="s">
        <v>82</v>
      </c>
      <c r="I3481" s="66" t="s">
        <v>1775</v>
      </c>
      <c r="J3481" s="69"/>
      <c r="K3481" s="69"/>
      <c r="L3481" s="69" t="s">
        <v>666</v>
      </c>
      <c r="M3481" s="69" t="s">
        <v>28</v>
      </c>
      <c r="N3481" s="71">
        <v>0</v>
      </c>
      <c r="O3481" s="74">
        <v>567</v>
      </c>
      <c r="P3481" s="175">
        <f t="shared" si="58"/>
        <v>80591.410000000731</v>
      </c>
    </row>
    <row r="3482" spans="1:16" ht="14.25" hidden="1" customHeight="1" outlineLevel="1">
      <c r="A3482" s="64" t="s">
        <v>651</v>
      </c>
      <c r="B3482" s="163" t="s">
        <v>1653</v>
      </c>
      <c r="C3482" s="174" t="s">
        <v>647</v>
      </c>
      <c r="D3482" s="68">
        <v>45838</v>
      </c>
      <c r="E3482" s="66">
        <f t="shared" si="59"/>
        <v>6</v>
      </c>
      <c r="F3482" s="66">
        <f t="shared" si="60"/>
        <v>2025</v>
      </c>
      <c r="G3482" s="67">
        <f t="shared" si="61"/>
        <v>45809</v>
      </c>
      <c r="H3482" s="26" t="s">
        <v>147</v>
      </c>
      <c r="I3482" s="66" t="s">
        <v>1776</v>
      </c>
      <c r="J3482" s="69"/>
      <c r="K3482" s="69"/>
      <c r="L3482" s="69" t="s">
        <v>666</v>
      </c>
      <c r="M3482" s="69" t="s">
        <v>28</v>
      </c>
      <c r="N3482" s="71">
        <v>0</v>
      </c>
      <c r="O3482" s="74">
        <v>75.59</v>
      </c>
      <c r="P3482" s="175">
        <f t="shared" ref="P3482:P3488" si="62">P3481+N3482-O3482</f>
        <v>80515.820000000735</v>
      </c>
    </row>
    <row r="3483" spans="1:16" ht="14.25" hidden="1" customHeight="1" outlineLevel="1">
      <c r="A3483" s="64" t="s">
        <v>651</v>
      </c>
      <c r="B3483" s="163" t="s">
        <v>1653</v>
      </c>
      <c r="C3483" s="174" t="s">
        <v>647</v>
      </c>
      <c r="D3483" s="68">
        <v>45838</v>
      </c>
      <c r="E3483" s="66">
        <f t="shared" si="59"/>
        <v>6</v>
      </c>
      <c r="F3483" s="66">
        <f t="shared" si="60"/>
        <v>2025</v>
      </c>
      <c r="G3483" s="67">
        <f t="shared" si="61"/>
        <v>45809</v>
      </c>
      <c r="H3483" s="26" t="s">
        <v>147</v>
      </c>
      <c r="I3483" s="66" t="s">
        <v>1777</v>
      </c>
      <c r="J3483" s="69"/>
      <c r="K3483" s="69"/>
      <c r="L3483" s="69" t="s">
        <v>666</v>
      </c>
      <c r="M3483" s="69" t="s">
        <v>28</v>
      </c>
      <c r="N3483" s="71">
        <v>0</v>
      </c>
      <c r="O3483" s="74">
        <v>350.46</v>
      </c>
      <c r="P3483" s="175">
        <f t="shared" si="62"/>
        <v>80165.360000000728</v>
      </c>
    </row>
    <row r="3484" spans="1:16" ht="14.25" hidden="1" customHeight="1" outlineLevel="1">
      <c r="A3484" s="64" t="s">
        <v>651</v>
      </c>
      <c r="B3484" s="163" t="s">
        <v>1653</v>
      </c>
      <c r="C3484" s="174" t="s">
        <v>647</v>
      </c>
      <c r="D3484" s="68">
        <v>45838</v>
      </c>
      <c r="E3484" s="66">
        <f t="shared" si="59"/>
        <v>6</v>
      </c>
      <c r="F3484" s="66">
        <f t="shared" si="60"/>
        <v>2025</v>
      </c>
      <c r="G3484" s="67">
        <f t="shared" si="61"/>
        <v>45809</v>
      </c>
      <c r="H3484" s="26" t="s">
        <v>891</v>
      </c>
      <c r="I3484" s="66" t="s">
        <v>1688</v>
      </c>
      <c r="J3484" s="69"/>
      <c r="K3484" s="69"/>
      <c r="L3484" s="69" t="s">
        <v>666</v>
      </c>
      <c r="M3484" s="69" t="s">
        <v>28</v>
      </c>
      <c r="N3484" s="71">
        <v>0</v>
      </c>
      <c r="O3484" s="74">
        <v>231</v>
      </c>
      <c r="P3484" s="175">
        <f t="shared" si="62"/>
        <v>79934.360000000728</v>
      </c>
    </row>
    <row r="3485" spans="1:16" ht="14.25" hidden="1" customHeight="1" outlineLevel="1">
      <c r="A3485" s="64" t="s">
        <v>651</v>
      </c>
      <c r="B3485" s="163" t="s">
        <v>1653</v>
      </c>
      <c r="C3485" s="174" t="s">
        <v>647</v>
      </c>
      <c r="D3485" s="68">
        <v>45838</v>
      </c>
      <c r="E3485" s="66">
        <f t="shared" si="59"/>
        <v>6</v>
      </c>
      <c r="F3485" s="66">
        <f t="shared" si="60"/>
        <v>2025</v>
      </c>
      <c r="G3485" s="67">
        <f t="shared" si="61"/>
        <v>45809</v>
      </c>
      <c r="H3485" s="26" t="s">
        <v>281</v>
      </c>
      <c r="I3485" s="66" t="s">
        <v>1657</v>
      </c>
      <c r="J3485" s="69"/>
      <c r="K3485" s="69"/>
      <c r="L3485" s="69" t="s">
        <v>666</v>
      </c>
      <c r="M3485" s="69" t="s">
        <v>28</v>
      </c>
      <c r="N3485" s="71">
        <v>0</v>
      </c>
      <c r="O3485" s="74">
        <v>264.68</v>
      </c>
      <c r="P3485" s="175">
        <f t="shared" si="62"/>
        <v>79669.680000000735</v>
      </c>
    </row>
    <row r="3486" spans="1:16" ht="14.25" hidden="1" customHeight="1" outlineLevel="1">
      <c r="A3486" s="64" t="s">
        <v>651</v>
      </c>
      <c r="B3486" s="163" t="s">
        <v>1653</v>
      </c>
      <c r="C3486" s="174" t="s">
        <v>647</v>
      </c>
      <c r="D3486" s="68">
        <v>45838</v>
      </c>
      <c r="E3486" s="66">
        <f t="shared" si="59"/>
        <v>6</v>
      </c>
      <c r="F3486" s="66">
        <f t="shared" si="60"/>
        <v>2025</v>
      </c>
      <c r="G3486" s="67">
        <f t="shared" si="61"/>
        <v>45809</v>
      </c>
      <c r="H3486" s="26" t="s">
        <v>281</v>
      </c>
      <c r="I3486" s="66" t="s">
        <v>1658</v>
      </c>
      <c r="J3486" s="69"/>
      <c r="K3486" s="69"/>
      <c r="L3486" s="69" t="s">
        <v>666</v>
      </c>
      <c r="M3486" s="69" t="s">
        <v>28</v>
      </c>
      <c r="N3486" s="71">
        <v>0</v>
      </c>
      <c r="O3486" s="74">
        <v>461.07</v>
      </c>
      <c r="P3486" s="175">
        <f t="shared" si="62"/>
        <v>79208.610000000728</v>
      </c>
    </row>
    <row r="3487" spans="1:16" ht="14.25" hidden="1" customHeight="1" outlineLevel="1">
      <c r="A3487" s="64" t="s">
        <v>651</v>
      </c>
      <c r="B3487" s="163" t="s">
        <v>1653</v>
      </c>
      <c r="C3487" s="174" t="s">
        <v>647</v>
      </c>
      <c r="D3487" s="68">
        <v>45838</v>
      </c>
      <c r="E3487" s="66">
        <f t="shared" si="59"/>
        <v>6</v>
      </c>
      <c r="F3487" s="66">
        <f t="shared" si="60"/>
        <v>2025</v>
      </c>
      <c r="G3487" s="67">
        <f t="shared" si="61"/>
        <v>45809</v>
      </c>
      <c r="H3487" s="26" t="s">
        <v>102</v>
      </c>
      <c r="I3487" s="66" t="s">
        <v>1778</v>
      </c>
      <c r="J3487" s="69"/>
      <c r="K3487" s="69"/>
      <c r="L3487" s="69" t="s">
        <v>666</v>
      </c>
      <c r="M3487" s="69" t="s">
        <v>28</v>
      </c>
      <c r="N3487" s="71">
        <v>0</v>
      </c>
      <c r="O3487" s="74">
        <v>2.2799999999999998</v>
      </c>
      <c r="P3487" s="175">
        <f t="shared" si="62"/>
        <v>79206.330000000729</v>
      </c>
    </row>
    <row r="3488" spans="1:16" ht="14.25" hidden="1" customHeight="1" outlineLevel="1">
      <c r="A3488" s="64" t="s">
        <v>651</v>
      </c>
      <c r="B3488" s="163" t="s">
        <v>1653</v>
      </c>
      <c r="C3488" s="174" t="s">
        <v>647</v>
      </c>
      <c r="D3488" s="68">
        <v>45838</v>
      </c>
      <c r="E3488" s="66">
        <f t="shared" si="59"/>
        <v>6</v>
      </c>
      <c r="F3488" s="66">
        <f t="shared" si="60"/>
        <v>2025</v>
      </c>
      <c r="G3488" s="67">
        <f t="shared" si="61"/>
        <v>45809</v>
      </c>
      <c r="H3488" s="26" t="s">
        <v>102</v>
      </c>
      <c r="I3488" s="66" t="s">
        <v>1779</v>
      </c>
      <c r="J3488" s="69"/>
      <c r="K3488" s="69"/>
      <c r="L3488" s="69" t="s">
        <v>666</v>
      </c>
      <c r="M3488" s="69" t="s">
        <v>28</v>
      </c>
      <c r="N3488" s="71">
        <v>0</v>
      </c>
      <c r="O3488" s="74">
        <v>13</v>
      </c>
      <c r="P3488" s="175">
        <f t="shared" si="62"/>
        <v>79193.330000000729</v>
      </c>
    </row>
    <row r="3489" spans="1:16" ht="14.25" hidden="1" customHeight="1" outlineLevel="1">
      <c r="A3489" s="64" t="s">
        <v>650</v>
      </c>
      <c r="B3489" s="163" t="s">
        <v>1780</v>
      </c>
      <c r="C3489" s="174" t="s">
        <v>647</v>
      </c>
      <c r="D3489" s="68">
        <v>45656</v>
      </c>
      <c r="E3489" s="66">
        <f t="shared" si="59"/>
        <v>12</v>
      </c>
      <c r="F3489" s="66">
        <f t="shared" si="60"/>
        <v>2024</v>
      </c>
      <c r="G3489" s="67">
        <f t="shared" si="61"/>
        <v>45627</v>
      </c>
      <c r="H3489" s="26" t="s">
        <v>663</v>
      </c>
      <c r="I3489" s="66" t="s">
        <v>663</v>
      </c>
      <c r="J3489" s="69"/>
      <c r="K3489" s="69"/>
      <c r="L3489" s="69"/>
      <c r="M3489" s="69"/>
      <c r="N3489" s="71">
        <v>0</v>
      </c>
      <c r="O3489" s="74">
        <v>0</v>
      </c>
      <c r="P3489" s="175">
        <v>0</v>
      </c>
    </row>
    <row r="3490" spans="1:16" ht="14.25" hidden="1" customHeight="1" outlineLevel="1">
      <c r="A3490" s="64" t="s">
        <v>650</v>
      </c>
      <c r="B3490" s="163" t="s">
        <v>1780</v>
      </c>
      <c r="C3490" s="174" t="s">
        <v>647</v>
      </c>
      <c r="D3490" s="68">
        <v>45656</v>
      </c>
      <c r="E3490" s="66">
        <f t="shared" si="59"/>
        <v>12</v>
      </c>
      <c r="F3490" s="66">
        <f t="shared" si="60"/>
        <v>2024</v>
      </c>
      <c r="G3490" s="67">
        <f t="shared" si="61"/>
        <v>45627</v>
      </c>
      <c r="H3490" s="32" t="s">
        <v>1781</v>
      </c>
      <c r="I3490" s="66" t="s">
        <v>1699</v>
      </c>
      <c r="J3490" s="69"/>
      <c r="K3490" s="69"/>
      <c r="L3490" s="69" t="s">
        <v>664</v>
      </c>
      <c r="M3490" s="69" t="s">
        <v>604</v>
      </c>
      <c r="N3490" s="71">
        <v>150000</v>
      </c>
      <c r="O3490" s="74">
        <v>0</v>
      </c>
      <c r="P3490" s="175">
        <v>150000</v>
      </c>
    </row>
    <row r="3491" spans="1:16" ht="14.25" hidden="1" customHeight="1" outlineLevel="1">
      <c r="A3491" s="64" t="s">
        <v>650</v>
      </c>
      <c r="B3491" s="163" t="s">
        <v>1780</v>
      </c>
      <c r="C3491" s="174" t="s">
        <v>647</v>
      </c>
      <c r="D3491" s="68">
        <v>45806</v>
      </c>
      <c r="E3491" s="66">
        <f t="shared" si="59"/>
        <v>5</v>
      </c>
      <c r="F3491" s="66">
        <f t="shared" si="60"/>
        <v>2025</v>
      </c>
      <c r="G3491" s="67">
        <f t="shared" si="61"/>
        <v>45778</v>
      </c>
      <c r="H3491" s="26" t="s">
        <v>165</v>
      </c>
      <c r="I3491" s="66" t="s">
        <v>1782</v>
      </c>
      <c r="J3491" s="69"/>
      <c r="K3491" s="69"/>
      <c r="L3491" s="69"/>
      <c r="M3491" s="69"/>
      <c r="N3491" s="71">
        <v>7891.2</v>
      </c>
      <c r="O3491" s="74">
        <v>0</v>
      </c>
      <c r="P3491" s="175">
        <v>157891.20000000001</v>
      </c>
    </row>
    <row r="3492" spans="1:16" ht="14.25" hidden="1" customHeight="1" outlineLevel="1">
      <c r="A3492" s="64" t="s">
        <v>650</v>
      </c>
      <c r="B3492" s="163" t="s">
        <v>1780</v>
      </c>
      <c r="C3492" s="174" t="s">
        <v>647</v>
      </c>
      <c r="D3492" s="68">
        <v>45807</v>
      </c>
      <c r="E3492" s="66">
        <f t="shared" si="59"/>
        <v>5</v>
      </c>
      <c r="F3492" s="66">
        <f t="shared" si="60"/>
        <v>2025</v>
      </c>
      <c r="G3492" s="67">
        <f t="shared" si="61"/>
        <v>45778</v>
      </c>
      <c r="H3492" s="26" t="s">
        <v>165</v>
      </c>
      <c r="I3492" s="66" t="s">
        <v>1782</v>
      </c>
      <c r="J3492" s="69"/>
      <c r="K3492" s="69"/>
      <c r="L3492" s="69"/>
      <c r="M3492" s="69"/>
      <c r="N3492" s="71">
        <v>9249.4500000000007</v>
      </c>
      <c r="O3492" s="74">
        <v>0</v>
      </c>
      <c r="P3492" s="175">
        <v>167140.65000000002</v>
      </c>
    </row>
    <row r="3493" spans="1:16" ht="14.25" hidden="1" customHeight="1" outlineLevel="1">
      <c r="A3493" s="64" t="s">
        <v>650</v>
      </c>
      <c r="B3493" s="163" t="s">
        <v>1780</v>
      </c>
      <c r="C3493" s="174" t="s">
        <v>647</v>
      </c>
      <c r="D3493" s="68">
        <v>45800</v>
      </c>
      <c r="E3493" s="66">
        <f t="shared" si="59"/>
        <v>5</v>
      </c>
      <c r="F3493" s="66">
        <f t="shared" si="60"/>
        <v>2025</v>
      </c>
      <c r="G3493" s="67">
        <f t="shared" si="61"/>
        <v>45778</v>
      </c>
      <c r="H3493" s="26" t="s">
        <v>165</v>
      </c>
      <c r="I3493" s="66" t="s">
        <v>1783</v>
      </c>
      <c r="J3493" s="69"/>
      <c r="K3493" s="69"/>
      <c r="L3493" s="69"/>
      <c r="M3493" s="69"/>
      <c r="N3493" s="71">
        <v>0</v>
      </c>
      <c r="O3493" s="74">
        <v>150000</v>
      </c>
      <c r="P3493" s="175">
        <v>17140.650000000023</v>
      </c>
    </row>
    <row r="3494" spans="1:16" ht="14.25" hidden="1" customHeight="1" outlineLevel="1">
      <c r="A3494" s="64" t="s">
        <v>650</v>
      </c>
      <c r="B3494" s="163" t="s">
        <v>1780</v>
      </c>
      <c r="C3494" s="174" t="s">
        <v>647</v>
      </c>
      <c r="D3494" s="68">
        <v>45806</v>
      </c>
      <c r="E3494" s="66">
        <f t="shared" si="59"/>
        <v>5</v>
      </c>
      <c r="F3494" s="66">
        <f t="shared" si="60"/>
        <v>2025</v>
      </c>
      <c r="G3494" s="67">
        <f t="shared" si="61"/>
        <v>45778</v>
      </c>
      <c r="H3494" s="26" t="s">
        <v>43</v>
      </c>
      <c r="I3494" s="66" t="s">
        <v>1784</v>
      </c>
      <c r="J3494" s="69"/>
      <c r="K3494" s="69"/>
      <c r="L3494" s="69"/>
      <c r="M3494" s="69"/>
      <c r="N3494" s="71">
        <v>0</v>
      </c>
      <c r="O3494" s="74">
        <v>3945.6</v>
      </c>
      <c r="P3494" s="175">
        <v>13195.050000000023</v>
      </c>
    </row>
    <row r="3495" spans="1:16" ht="14.25" hidden="1" customHeight="1" outlineLevel="1">
      <c r="A3495" s="64" t="s">
        <v>650</v>
      </c>
      <c r="B3495" s="163" t="s">
        <v>1780</v>
      </c>
      <c r="C3495" s="174" t="s">
        <v>647</v>
      </c>
      <c r="D3495" s="68">
        <v>45806</v>
      </c>
      <c r="E3495" s="66">
        <f t="shared" si="59"/>
        <v>5</v>
      </c>
      <c r="F3495" s="66">
        <f t="shared" si="60"/>
        <v>2025</v>
      </c>
      <c r="G3495" s="67">
        <f t="shared" si="61"/>
        <v>45778</v>
      </c>
      <c r="H3495" s="26" t="s">
        <v>43</v>
      </c>
      <c r="I3495" s="66" t="s">
        <v>1785</v>
      </c>
      <c r="J3495" s="69"/>
      <c r="K3495" s="69"/>
      <c r="L3495" s="69"/>
      <c r="M3495" s="69"/>
      <c r="N3495" s="71">
        <v>0</v>
      </c>
      <c r="O3495" s="74">
        <v>3945.6</v>
      </c>
      <c r="P3495" s="175">
        <v>9249.4500000000226</v>
      </c>
    </row>
    <row r="3496" spans="1:16" ht="14.25" hidden="1" customHeight="1" outlineLevel="1">
      <c r="A3496" s="64" t="s">
        <v>650</v>
      </c>
      <c r="B3496" s="163" t="s">
        <v>1780</v>
      </c>
      <c r="C3496" s="174" t="s">
        <v>647</v>
      </c>
      <c r="D3496" s="68">
        <v>45807</v>
      </c>
      <c r="E3496" s="66">
        <f t="shared" si="59"/>
        <v>5</v>
      </c>
      <c r="F3496" s="66">
        <f t="shared" si="60"/>
        <v>2025</v>
      </c>
      <c r="G3496" s="67">
        <f t="shared" si="61"/>
        <v>45778</v>
      </c>
      <c r="H3496" s="26" t="s">
        <v>43</v>
      </c>
      <c r="I3496" s="66" t="s">
        <v>1786</v>
      </c>
      <c r="J3496" s="69"/>
      <c r="K3496" s="69"/>
      <c r="L3496" s="69"/>
      <c r="M3496" s="69"/>
      <c r="N3496" s="71">
        <v>0</v>
      </c>
      <c r="O3496" s="74">
        <v>3303.85</v>
      </c>
      <c r="P3496" s="175">
        <v>5945.6000000000222</v>
      </c>
    </row>
    <row r="3497" spans="1:16" ht="14.25" hidden="1" customHeight="1" outlineLevel="1">
      <c r="A3497" s="64" t="s">
        <v>650</v>
      </c>
      <c r="B3497" s="163" t="s">
        <v>1780</v>
      </c>
      <c r="C3497" s="174" t="s">
        <v>647</v>
      </c>
      <c r="D3497" s="68">
        <v>45807</v>
      </c>
      <c r="E3497" s="66">
        <f t="shared" si="59"/>
        <v>5</v>
      </c>
      <c r="F3497" s="66">
        <f t="shared" si="60"/>
        <v>2025</v>
      </c>
      <c r="G3497" s="67">
        <f t="shared" si="61"/>
        <v>45778</v>
      </c>
      <c r="H3497" s="26" t="s">
        <v>43</v>
      </c>
      <c r="I3497" s="66" t="s">
        <v>1787</v>
      </c>
      <c r="J3497" s="69"/>
      <c r="K3497" s="69"/>
      <c r="L3497" s="69"/>
      <c r="M3497" s="69"/>
      <c r="N3497" s="71">
        <v>0</v>
      </c>
      <c r="O3497" s="74">
        <v>2000</v>
      </c>
      <c r="P3497" s="175">
        <v>3945.6000000000222</v>
      </c>
    </row>
    <row r="3498" spans="1:16" ht="14.25" hidden="1" customHeight="1" outlineLevel="1">
      <c r="A3498" s="64" t="s">
        <v>650</v>
      </c>
      <c r="B3498" s="163" t="s">
        <v>1780</v>
      </c>
      <c r="C3498" s="174" t="s">
        <v>647</v>
      </c>
      <c r="D3498" s="68">
        <v>45807</v>
      </c>
      <c r="E3498" s="66">
        <f t="shared" si="59"/>
        <v>5</v>
      </c>
      <c r="F3498" s="66">
        <f t="shared" si="60"/>
        <v>2025</v>
      </c>
      <c r="G3498" s="67">
        <f t="shared" si="61"/>
        <v>45778</v>
      </c>
      <c r="H3498" s="26" t="s">
        <v>43</v>
      </c>
      <c r="I3498" s="66" t="s">
        <v>1788</v>
      </c>
      <c r="J3498" s="69"/>
      <c r="K3498" s="69"/>
      <c r="L3498" s="69"/>
      <c r="M3498" s="69"/>
      <c r="N3498" s="71">
        <v>0</v>
      </c>
      <c r="O3498" s="74">
        <v>3945.6</v>
      </c>
      <c r="P3498" s="175">
        <v>3945.6000000000222</v>
      </c>
    </row>
    <row r="3499" spans="1:16" ht="14.25" hidden="1" customHeight="1" outlineLevel="1">
      <c r="A3499" s="64" t="s">
        <v>650</v>
      </c>
      <c r="B3499" s="163" t="s">
        <v>1780</v>
      </c>
      <c r="C3499" s="174" t="s">
        <v>647</v>
      </c>
      <c r="D3499" s="68">
        <v>45818</v>
      </c>
      <c r="E3499" s="66">
        <f t="shared" si="59"/>
        <v>6</v>
      </c>
      <c r="F3499" s="66">
        <f t="shared" si="60"/>
        <v>2025</v>
      </c>
      <c r="G3499" s="67">
        <f t="shared" si="61"/>
        <v>45809</v>
      </c>
      <c r="H3499" s="26" t="s">
        <v>1782</v>
      </c>
      <c r="I3499" s="66" t="s">
        <v>1783</v>
      </c>
      <c r="J3499" s="69"/>
      <c r="K3499" s="69"/>
      <c r="L3499" s="69"/>
      <c r="M3499" s="69"/>
      <c r="N3499" s="71">
        <v>2977.27</v>
      </c>
      <c r="O3499" s="74">
        <v>0</v>
      </c>
      <c r="P3499" s="175"/>
    </row>
    <row r="3500" spans="1:16" ht="14.25" hidden="1" customHeight="1" outlineLevel="1">
      <c r="A3500" s="64" t="s">
        <v>650</v>
      </c>
      <c r="B3500" s="163" t="s">
        <v>1780</v>
      </c>
      <c r="C3500" s="174" t="s">
        <v>647</v>
      </c>
      <c r="D3500" s="68">
        <v>45831</v>
      </c>
      <c r="E3500" s="66">
        <f t="shared" si="59"/>
        <v>6</v>
      </c>
      <c r="F3500" s="66">
        <f t="shared" si="60"/>
        <v>2025</v>
      </c>
      <c r="G3500" s="67">
        <f t="shared" si="61"/>
        <v>45809</v>
      </c>
      <c r="H3500" s="26" t="s">
        <v>1789</v>
      </c>
      <c r="I3500" s="66" t="s">
        <v>1790</v>
      </c>
      <c r="J3500" s="69"/>
      <c r="K3500" s="69"/>
      <c r="L3500" s="69"/>
      <c r="M3500" s="69"/>
      <c r="N3500" s="71">
        <v>165.83</v>
      </c>
      <c r="O3500" s="74">
        <v>0</v>
      </c>
      <c r="P3500" s="175">
        <v>2.2282620193436742E-11</v>
      </c>
    </row>
    <row r="3501" spans="1:16" ht="14.25" hidden="1" customHeight="1" outlineLevel="1">
      <c r="A3501" s="64" t="s">
        <v>650</v>
      </c>
      <c r="B3501" s="163" t="s">
        <v>1780</v>
      </c>
      <c r="C3501" s="174" t="s">
        <v>647</v>
      </c>
      <c r="D3501" s="68">
        <v>45831</v>
      </c>
      <c r="E3501" s="66">
        <f t="shared" si="59"/>
        <v>6</v>
      </c>
      <c r="F3501" s="66">
        <f t="shared" si="60"/>
        <v>2025</v>
      </c>
      <c r="G3501" s="67">
        <f t="shared" si="61"/>
        <v>45809</v>
      </c>
      <c r="H3501" s="26" t="s">
        <v>1782</v>
      </c>
      <c r="I3501" s="66" t="s">
        <v>1783</v>
      </c>
      <c r="J3501" s="69"/>
      <c r="K3501" s="69"/>
      <c r="L3501" s="69"/>
      <c r="M3501" s="69"/>
      <c r="N3501" s="71">
        <v>1226.53</v>
      </c>
      <c r="O3501" s="74">
        <v>0</v>
      </c>
      <c r="P3501" s="175">
        <v>1392.36</v>
      </c>
    </row>
    <row r="3502" spans="1:16" ht="14.25" hidden="1" customHeight="1" outlineLevel="1">
      <c r="A3502" s="64" t="s">
        <v>650</v>
      </c>
      <c r="B3502" s="163" t="s">
        <v>1780</v>
      </c>
      <c r="C3502" s="174" t="s">
        <v>647</v>
      </c>
      <c r="D3502" s="68">
        <v>45834</v>
      </c>
      <c r="E3502" s="66">
        <f t="shared" si="59"/>
        <v>6</v>
      </c>
      <c r="F3502" s="66">
        <f t="shared" si="60"/>
        <v>2025</v>
      </c>
      <c r="G3502" s="67">
        <f t="shared" si="61"/>
        <v>45809</v>
      </c>
      <c r="H3502" s="26" t="s">
        <v>1782</v>
      </c>
      <c r="I3502" s="66" t="s">
        <v>1783</v>
      </c>
      <c r="J3502" s="69"/>
      <c r="K3502" s="69"/>
      <c r="L3502" s="69"/>
      <c r="M3502" s="69"/>
      <c r="N3502" s="71">
        <v>15754.8</v>
      </c>
      <c r="O3502" s="74">
        <v>0</v>
      </c>
      <c r="P3502" s="175">
        <v>17147.16</v>
      </c>
    </row>
    <row r="3503" spans="1:16" ht="14.25" hidden="1" customHeight="1" outlineLevel="1">
      <c r="A3503" s="64" t="s">
        <v>650</v>
      </c>
      <c r="B3503" s="163" t="s">
        <v>1780</v>
      </c>
      <c r="C3503" s="174" t="s">
        <v>647</v>
      </c>
      <c r="D3503" s="68">
        <v>45835</v>
      </c>
      <c r="E3503" s="66">
        <f t="shared" si="59"/>
        <v>6</v>
      </c>
      <c r="F3503" s="66">
        <f t="shared" si="60"/>
        <v>2025</v>
      </c>
      <c r="G3503" s="67">
        <f t="shared" si="61"/>
        <v>45809</v>
      </c>
      <c r="H3503" s="26" t="s">
        <v>1782</v>
      </c>
      <c r="I3503" s="66" t="s">
        <v>1783</v>
      </c>
      <c r="J3503" s="69"/>
      <c r="K3503" s="69"/>
      <c r="L3503" s="69"/>
      <c r="M3503" s="69"/>
      <c r="N3503" s="71">
        <v>3115.66</v>
      </c>
      <c r="O3503" s="74">
        <v>0</v>
      </c>
      <c r="P3503" s="175">
        <v>20262.82</v>
      </c>
    </row>
    <row r="3504" spans="1:16" ht="14.25" hidden="1" customHeight="1" outlineLevel="1">
      <c r="A3504" s="64" t="s">
        <v>650</v>
      </c>
      <c r="B3504" s="163" t="s">
        <v>1780</v>
      </c>
      <c r="C3504" s="174" t="s">
        <v>647</v>
      </c>
      <c r="D3504" s="68">
        <v>45818</v>
      </c>
      <c r="E3504" s="66">
        <f t="shared" si="59"/>
        <v>6</v>
      </c>
      <c r="F3504" s="66">
        <f t="shared" si="60"/>
        <v>2025</v>
      </c>
      <c r="G3504" s="67">
        <f t="shared" si="61"/>
        <v>45809</v>
      </c>
      <c r="H3504" s="26" t="s">
        <v>475</v>
      </c>
      <c r="I3504" s="66" t="s">
        <v>1676</v>
      </c>
      <c r="J3504" s="69"/>
      <c r="K3504" s="69"/>
      <c r="L3504" s="69"/>
      <c r="M3504" s="69"/>
      <c r="N3504" s="71">
        <v>0</v>
      </c>
      <c r="O3504" s="74">
        <v>1195</v>
      </c>
      <c r="P3504" s="175">
        <v>19067.82</v>
      </c>
    </row>
    <row r="3505" spans="1:16" ht="14.25" hidden="1" customHeight="1" outlineLevel="1">
      <c r="A3505" s="64" t="s">
        <v>650</v>
      </c>
      <c r="B3505" s="163" t="s">
        <v>1780</v>
      </c>
      <c r="C3505" s="174" t="s">
        <v>647</v>
      </c>
      <c r="D3505" s="68">
        <v>45818</v>
      </c>
      <c r="E3505" s="66">
        <f t="shared" si="59"/>
        <v>6</v>
      </c>
      <c r="F3505" s="66">
        <f t="shared" si="60"/>
        <v>2025</v>
      </c>
      <c r="G3505" s="67">
        <f t="shared" si="61"/>
        <v>45809</v>
      </c>
      <c r="H3505" s="26" t="s">
        <v>475</v>
      </c>
      <c r="I3505" s="66" t="s">
        <v>1707</v>
      </c>
      <c r="J3505" s="69"/>
      <c r="K3505" s="69"/>
      <c r="L3505" s="69"/>
      <c r="M3505" s="69"/>
      <c r="N3505" s="71">
        <v>0</v>
      </c>
      <c r="O3505" s="74">
        <v>1782.27</v>
      </c>
      <c r="P3505" s="175">
        <v>17285.55</v>
      </c>
    </row>
    <row r="3506" spans="1:16" ht="14.25" hidden="1" customHeight="1" outlineLevel="1">
      <c r="A3506" s="64" t="s">
        <v>650</v>
      </c>
      <c r="B3506" s="163" t="s">
        <v>1780</v>
      </c>
      <c r="C3506" s="174" t="s">
        <v>647</v>
      </c>
      <c r="D3506" s="68">
        <v>45831</v>
      </c>
      <c r="E3506" s="66">
        <f t="shared" si="59"/>
        <v>6</v>
      </c>
      <c r="F3506" s="66">
        <f t="shared" si="60"/>
        <v>2025</v>
      </c>
      <c r="G3506" s="67">
        <f t="shared" si="61"/>
        <v>45809</v>
      </c>
      <c r="H3506" s="26" t="s">
        <v>1791</v>
      </c>
      <c r="I3506" s="66" t="s">
        <v>1792</v>
      </c>
      <c r="J3506" s="69"/>
      <c r="K3506" s="69"/>
      <c r="L3506" s="69"/>
      <c r="M3506" s="69"/>
      <c r="N3506" s="71">
        <v>0</v>
      </c>
      <c r="O3506" s="74">
        <v>829.94</v>
      </c>
      <c r="P3506" s="175">
        <v>16455.61</v>
      </c>
    </row>
    <row r="3507" spans="1:16" ht="14.25" hidden="1" customHeight="1" outlineLevel="1">
      <c r="A3507" s="64" t="s">
        <v>650</v>
      </c>
      <c r="B3507" s="163" t="s">
        <v>1780</v>
      </c>
      <c r="C3507" s="174" t="s">
        <v>647</v>
      </c>
      <c r="D3507" s="68">
        <v>45831</v>
      </c>
      <c r="E3507" s="66">
        <f t="shared" si="59"/>
        <v>6</v>
      </c>
      <c r="F3507" s="66">
        <f t="shared" si="60"/>
        <v>2025</v>
      </c>
      <c r="G3507" s="67">
        <f t="shared" si="61"/>
        <v>45809</v>
      </c>
      <c r="H3507" s="26" t="s">
        <v>37</v>
      </c>
      <c r="I3507" s="66" t="s">
        <v>1008</v>
      </c>
      <c r="J3507" s="69"/>
      <c r="K3507" s="69"/>
      <c r="L3507" s="69"/>
      <c r="M3507" s="69"/>
      <c r="N3507" s="71">
        <v>0</v>
      </c>
      <c r="O3507" s="74">
        <v>562.41999999999996</v>
      </c>
      <c r="P3507" s="175">
        <v>15893.19</v>
      </c>
    </row>
    <row r="3508" spans="1:16" ht="14.25" hidden="1" customHeight="1" outlineLevel="1">
      <c r="A3508" s="64" t="s">
        <v>650</v>
      </c>
      <c r="B3508" s="163" t="s">
        <v>1780</v>
      </c>
      <c r="C3508" s="174" t="s">
        <v>647</v>
      </c>
      <c r="D3508" s="68">
        <v>45834</v>
      </c>
      <c r="E3508" s="66">
        <f t="shared" si="59"/>
        <v>6</v>
      </c>
      <c r="F3508" s="66">
        <f t="shared" si="60"/>
        <v>2025</v>
      </c>
      <c r="G3508" s="67">
        <f t="shared" si="61"/>
        <v>45809</v>
      </c>
      <c r="H3508" s="26" t="s">
        <v>43</v>
      </c>
      <c r="I3508" s="66" t="s">
        <v>1793</v>
      </c>
      <c r="J3508" s="69"/>
      <c r="K3508" s="69"/>
      <c r="L3508" s="69"/>
      <c r="M3508" s="69"/>
      <c r="N3508" s="71">
        <v>0</v>
      </c>
      <c r="O3508" s="74">
        <v>2000</v>
      </c>
      <c r="P3508" s="175">
        <v>13893.19</v>
      </c>
    </row>
    <row r="3509" spans="1:16" ht="14.25" hidden="1" customHeight="1" outlineLevel="1">
      <c r="A3509" s="64" t="s">
        <v>650</v>
      </c>
      <c r="B3509" s="163" t="s">
        <v>1780</v>
      </c>
      <c r="C3509" s="174" t="s">
        <v>647</v>
      </c>
      <c r="D3509" s="68">
        <v>45834</v>
      </c>
      <c r="E3509" s="66">
        <f t="shared" si="59"/>
        <v>6</v>
      </c>
      <c r="F3509" s="66">
        <f t="shared" si="60"/>
        <v>2025</v>
      </c>
      <c r="G3509" s="67">
        <f t="shared" si="61"/>
        <v>45809</v>
      </c>
      <c r="H3509" s="26" t="s">
        <v>43</v>
      </c>
      <c r="I3509" s="66" t="s">
        <v>1794</v>
      </c>
      <c r="J3509" s="69"/>
      <c r="K3509" s="69"/>
      <c r="L3509" s="69"/>
      <c r="M3509" s="69"/>
      <c r="N3509" s="71">
        <v>0</v>
      </c>
      <c r="O3509" s="74">
        <v>3303.85</v>
      </c>
      <c r="P3509" s="175">
        <v>10589.34</v>
      </c>
    </row>
    <row r="3510" spans="1:16" ht="14.25" hidden="1" customHeight="1" outlineLevel="1">
      <c r="A3510" s="64" t="s">
        <v>650</v>
      </c>
      <c r="B3510" s="163" t="s">
        <v>1780</v>
      </c>
      <c r="C3510" s="174" t="s">
        <v>647</v>
      </c>
      <c r="D3510" s="68">
        <v>45834</v>
      </c>
      <c r="E3510" s="66">
        <f t="shared" si="59"/>
        <v>6</v>
      </c>
      <c r="F3510" s="66">
        <f t="shared" si="60"/>
        <v>2025</v>
      </c>
      <c r="G3510" s="67">
        <f t="shared" si="61"/>
        <v>45809</v>
      </c>
      <c r="H3510" s="26" t="s">
        <v>43</v>
      </c>
      <c r="I3510" s="66" t="s">
        <v>1795</v>
      </c>
      <c r="J3510" s="69"/>
      <c r="K3510" s="69"/>
      <c r="L3510" s="69"/>
      <c r="M3510" s="69"/>
      <c r="N3510" s="71">
        <v>0</v>
      </c>
      <c r="O3510" s="74">
        <v>5000</v>
      </c>
      <c r="P3510" s="175">
        <v>5589.34</v>
      </c>
    </row>
    <row r="3511" spans="1:16" ht="14.25" hidden="1" customHeight="1" outlineLevel="1">
      <c r="A3511" s="64" t="s">
        <v>650</v>
      </c>
      <c r="B3511" s="163" t="s">
        <v>1780</v>
      </c>
      <c r="C3511" s="174" t="s">
        <v>647</v>
      </c>
      <c r="D3511" s="68">
        <v>45834</v>
      </c>
      <c r="E3511" s="66">
        <f t="shared" si="59"/>
        <v>6</v>
      </c>
      <c r="F3511" s="66">
        <f t="shared" si="60"/>
        <v>2025</v>
      </c>
      <c r="G3511" s="67">
        <f t="shared" si="61"/>
        <v>45809</v>
      </c>
      <c r="H3511" s="26" t="s">
        <v>43</v>
      </c>
      <c r="I3511" s="66" t="s">
        <v>1796</v>
      </c>
      <c r="J3511" s="69"/>
      <c r="K3511" s="69"/>
      <c r="L3511" s="69"/>
      <c r="M3511" s="69"/>
      <c r="N3511" s="71">
        <v>0</v>
      </c>
      <c r="O3511" s="74">
        <v>5450.95</v>
      </c>
      <c r="P3511" s="175">
        <v>138.39000000000033</v>
      </c>
    </row>
    <row r="3512" spans="1:16" ht="14.25" hidden="1" customHeight="1" outlineLevel="1">
      <c r="A3512" s="64" t="s">
        <v>650</v>
      </c>
      <c r="B3512" s="163" t="s">
        <v>1780</v>
      </c>
      <c r="C3512" s="174" t="s">
        <v>647</v>
      </c>
      <c r="D3512" s="68">
        <v>45835</v>
      </c>
      <c r="E3512" s="66">
        <f t="shared" si="59"/>
        <v>6</v>
      </c>
      <c r="F3512" s="66">
        <f t="shared" si="60"/>
        <v>2025</v>
      </c>
      <c r="G3512" s="67">
        <f t="shared" si="61"/>
        <v>45809</v>
      </c>
      <c r="H3512" s="26" t="s">
        <v>43</v>
      </c>
      <c r="I3512" s="66" t="s">
        <v>1797</v>
      </c>
      <c r="J3512" s="69"/>
      <c r="K3512" s="69"/>
      <c r="L3512" s="69"/>
      <c r="M3512" s="69"/>
      <c r="N3512" s="71">
        <v>0</v>
      </c>
      <c r="O3512" s="74">
        <v>3115.66</v>
      </c>
      <c r="P3512" s="175">
        <v>-2977.2699999999995</v>
      </c>
    </row>
    <row r="3513" spans="1:16" ht="14.25" hidden="1" customHeight="1" outlineLevel="1">
      <c r="A3513" s="64" t="s">
        <v>650</v>
      </c>
      <c r="B3513" s="163" t="s">
        <v>1780</v>
      </c>
      <c r="C3513" s="174" t="s">
        <v>647</v>
      </c>
      <c r="D3513" s="68">
        <v>45867</v>
      </c>
      <c r="E3513" s="66">
        <f t="shared" si="59"/>
        <v>7</v>
      </c>
      <c r="F3513" s="66">
        <f t="shared" si="60"/>
        <v>2025</v>
      </c>
      <c r="G3513" s="67">
        <f t="shared" si="61"/>
        <v>45839</v>
      </c>
      <c r="H3513" s="26" t="s">
        <v>43</v>
      </c>
      <c r="I3513" s="66" t="s">
        <v>1031</v>
      </c>
      <c r="J3513" s="69"/>
      <c r="K3513" s="69"/>
      <c r="L3513" s="69"/>
      <c r="M3513" s="69"/>
      <c r="N3513" s="71">
        <v>0</v>
      </c>
      <c r="O3513" s="74">
        <v>5000</v>
      </c>
      <c r="P3513" s="175">
        <v>-7977.2699999999995</v>
      </c>
    </row>
    <row r="3514" spans="1:16" ht="14.25" hidden="1" customHeight="1" outlineLevel="1">
      <c r="A3514" s="64" t="s">
        <v>650</v>
      </c>
      <c r="B3514" s="163" t="s">
        <v>1780</v>
      </c>
      <c r="C3514" s="174" t="s">
        <v>647</v>
      </c>
      <c r="D3514" s="68">
        <v>45867</v>
      </c>
      <c r="E3514" s="66">
        <f t="shared" si="59"/>
        <v>7</v>
      </c>
      <c r="F3514" s="66">
        <f t="shared" si="60"/>
        <v>2025</v>
      </c>
      <c r="G3514" s="67">
        <f t="shared" si="61"/>
        <v>45839</v>
      </c>
      <c r="H3514" s="26" t="s">
        <v>43</v>
      </c>
      <c r="I3514" s="66" t="s">
        <v>1028</v>
      </c>
      <c r="J3514" s="69"/>
      <c r="K3514" s="69"/>
      <c r="L3514" s="69"/>
      <c r="M3514" s="69"/>
      <c r="N3514" s="71">
        <v>0</v>
      </c>
      <c r="O3514" s="74">
        <v>2000</v>
      </c>
      <c r="P3514" s="175">
        <v>-9977.27</v>
      </c>
    </row>
    <row r="3515" spans="1:16" ht="14.25" hidden="1" customHeight="1" outlineLevel="1">
      <c r="A3515" s="64" t="s">
        <v>650</v>
      </c>
      <c r="B3515" s="163" t="s">
        <v>1780</v>
      </c>
      <c r="C3515" s="174" t="s">
        <v>647</v>
      </c>
      <c r="D3515" s="68">
        <v>45867</v>
      </c>
      <c r="E3515" s="66">
        <f t="shared" si="59"/>
        <v>7</v>
      </c>
      <c r="F3515" s="66">
        <f t="shared" si="60"/>
        <v>2025</v>
      </c>
      <c r="G3515" s="67">
        <f t="shared" si="61"/>
        <v>45839</v>
      </c>
      <c r="H3515" s="26" t="s">
        <v>43</v>
      </c>
      <c r="I3515" s="66" t="s">
        <v>1796</v>
      </c>
      <c r="J3515" s="69"/>
      <c r="K3515" s="69"/>
      <c r="L3515" s="69"/>
      <c r="M3515" s="69"/>
      <c r="N3515" s="71">
        <v>0</v>
      </c>
      <c r="O3515" s="74">
        <v>5450.95</v>
      </c>
      <c r="P3515" s="175">
        <v>-15428.220000000001</v>
      </c>
    </row>
    <row r="3516" spans="1:16" ht="14.25" hidden="1" customHeight="1" outlineLevel="1">
      <c r="A3516" s="64" t="s">
        <v>650</v>
      </c>
      <c r="B3516" s="163" t="s">
        <v>1780</v>
      </c>
      <c r="C3516" s="174" t="s">
        <v>647</v>
      </c>
      <c r="D3516" s="68">
        <v>45867</v>
      </c>
      <c r="E3516" s="66">
        <f t="shared" si="59"/>
        <v>7</v>
      </c>
      <c r="F3516" s="66">
        <f t="shared" si="60"/>
        <v>2025</v>
      </c>
      <c r="G3516" s="67">
        <f t="shared" si="61"/>
        <v>45839</v>
      </c>
      <c r="H3516" s="26" t="s">
        <v>43</v>
      </c>
      <c r="I3516" s="66" t="s">
        <v>1054</v>
      </c>
      <c r="J3516" s="69"/>
      <c r="K3516" s="69"/>
      <c r="L3516" s="69"/>
      <c r="M3516" s="69"/>
      <c r="N3516" s="71">
        <v>0</v>
      </c>
      <c r="O3516" s="74">
        <v>3945.6</v>
      </c>
      <c r="P3516" s="175">
        <v>-19373.82</v>
      </c>
    </row>
    <row r="3517" spans="1:16" ht="14.25" hidden="1" customHeight="1" outlineLevel="1">
      <c r="A3517" s="64" t="s">
        <v>650</v>
      </c>
      <c r="B3517" s="163" t="s">
        <v>1780</v>
      </c>
      <c r="C3517" s="174" t="s">
        <v>647</v>
      </c>
      <c r="D3517" s="68">
        <v>45867</v>
      </c>
      <c r="E3517" s="66">
        <f t="shared" si="59"/>
        <v>7</v>
      </c>
      <c r="F3517" s="66">
        <f t="shared" si="60"/>
        <v>2025</v>
      </c>
      <c r="G3517" s="67">
        <f t="shared" si="61"/>
        <v>45839</v>
      </c>
      <c r="H3517" s="26" t="s">
        <v>43</v>
      </c>
      <c r="I3517" s="66" t="s">
        <v>1030</v>
      </c>
      <c r="J3517" s="69"/>
      <c r="K3517" s="69"/>
      <c r="L3517" s="69"/>
      <c r="M3517" s="69"/>
      <c r="N3517" s="71">
        <v>0</v>
      </c>
      <c r="O3517" s="74">
        <v>3303.85</v>
      </c>
      <c r="P3517" s="175">
        <v>-22677.67</v>
      </c>
    </row>
    <row r="3518" spans="1:16" ht="14.25" hidden="1" customHeight="1" outlineLevel="1">
      <c r="A3518" s="64" t="s">
        <v>650</v>
      </c>
      <c r="B3518" s="163" t="s">
        <v>1780</v>
      </c>
      <c r="C3518" s="174" t="s">
        <v>647</v>
      </c>
      <c r="D3518" s="68">
        <v>45867</v>
      </c>
      <c r="E3518" s="66">
        <f t="shared" si="59"/>
        <v>7</v>
      </c>
      <c r="F3518" s="66">
        <f t="shared" si="60"/>
        <v>2025</v>
      </c>
      <c r="G3518" s="67">
        <f t="shared" si="61"/>
        <v>45839</v>
      </c>
      <c r="H3518" s="26" t="s">
        <v>165</v>
      </c>
      <c r="I3518" s="66" t="s">
        <v>1783</v>
      </c>
      <c r="J3518" s="69"/>
      <c r="K3518" s="69"/>
      <c r="L3518" s="69"/>
      <c r="M3518" s="69"/>
      <c r="N3518" s="71">
        <v>19700.400000000001</v>
      </c>
      <c r="O3518" s="74">
        <v>0</v>
      </c>
      <c r="P3518" s="175">
        <v>-2977.2699999999968</v>
      </c>
    </row>
    <row r="3519" spans="1:16" ht="14.25" hidden="1" customHeight="1" outlineLevel="1">
      <c r="A3519" s="64" t="s">
        <v>650</v>
      </c>
      <c r="B3519" s="163" t="s">
        <v>1780</v>
      </c>
      <c r="C3519" s="174" t="s">
        <v>647</v>
      </c>
      <c r="D3519" s="68">
        <v>45874</v>
      </c>
      <c r="E3519" s="66">
        <f t="shared" si="59"/>
        <v>8</v>
      </c>
      <c r="F3519" s="66">
        <f t="shared" si="60"/>
        <v>2025</v>
      </c>
      <c r="G3519" s="67">
        <f t="shared" si="61"/>
        <v>45870</v>
      </c>
      <c r="H3519" s="26" t="s">
        <v>1798</v>
      </c>
      <c r="I3519" s="66" t="s">
        <v>1782</v>
      </c>
      <c r="J3519" s="69"/>
      <c r="K3519" s="69"/>
      <c r="L3519" s="69"/>
      <c r="M3519" s="69"/>
      <c r="N3519" s="71">
        <v>4041.64</v>
      </c>
      <c r="O3519" s="74">
        <v>0</v>
      </c>
      <c r="P3519" s="175">
        <v>1064.3700000000031</v>
      </c>
    </row>
    <row r="3520" spans="1:16" ht="14.25" hidden="1" customHeight="1" outlineLevel="1">
      <c r="A3520" s="64" t="s">
        <v>650</v>
      </c>
      <c r="B3520" s="163" t="s">
        <v>1780</v>
      </c>
      <c r="C3520" s="174" t="s">
        <v>647</v>
      </c>
      <c r="D3520" s="68">
        <v>45874</v>
      </c>
      <c r="E3520" s="66">
        <f t="shared" si="59"/>
        <v>8</v>
      </c>
      <c r="F3520" s="66">
        <f t="shared" si="60"/>
        <v>2025</v>
      </c>
      <c r="G3520" s="67">
        <f t="shared" si="61"/>
        <v>45870</v>
      </c>
      <c r="H3520" s="26" t="s">
        <v>475</v>
      </c>
      <c r="I3520" s="66" t="s">
        <v>1799</v>
      </c>
      <c r="J3520" s="69"/>
      <c r="K3520" s="69"/>
      <c r="L3520" s="69"/>
      <c r="M3520" s="69"/>
      <c r="N3520" s="71">
        <v>0</v>
      </c>
      <c r="O3520" s="74">
        <v>884.19</v>
      </c>
      <c r="P3520" s="175">
        <v>180.18000000000302</v>
      </c>
    </row>
    <row r="3521" spans="1:16" ht="14.25" hidden="1" customHeight="1" outlineLevel="1">
      <c r="A3521" s="64" t="s">
        <v>650</v>
      </c>
      <c r="B3521" s="163" t="s">
        <v>1780</v>
      </c>
      <c r="C3521" s="174" t="s">
        <v>647</v>
      </c>
      <c r="D3521" s="68">
        <v>45874</v>
      </c>
      <c r="E3521" s="66">
        <f t="shared" si="59"/>
        <v>8</v>
      </c>
      <c r="F3521" s="66">
        <f t="shared" si="60"/>
        <v>2025</v>
      </c>
      <c r="G3521" s="67">
        <f t="shared" si="61"/>
        <v>45870</v>
      </c>
      <c r="H3521" s="26" t="s">
        <v>475</v>
      </c>
      <c r="I3521" s="66" t="s">
        <v>1707</v>
      </c>
      <c r="J3521" s="69"/>
      <c r="K3521" s="69"/>
      <c r="L3521" s="69"/>
      <c r="M3521" s="69"/>
      <c r="N3521" s="71">
        <v>0</v>
      </c>
      <c r="O3521" s="74">
        <v>3157.45</v>
      </c>
      <c r="P3521" s="175">
        <v>-2977.2699999999968</v>
      </c>
    </row>
    <row r="3522" spans="1:16" ht="14.25" hidden="1" customHeight="1" outlineLevel="1">
      <c r="A3522" s="64" t="s">
        <v>650</v>
      </c>
      <c r="B3522" s="163" t="s">
        <v>1780</v>
      </c>
      <c r="C3522" s="174" t="s">
        <v>647</v>
      </c>
      <c r="D3522" s="68">
        <v>45887</v>
      </c>
      <c r="E3522" s="66">
        <f t="shared" si="59"/>
        <v>8</v>
      </c>
      <c r="F3522" s="66">
        <f t="shared" si="60"/>
        <v>2025</v>
      </c>
      <c r="G3522" s="67">
        <f t="shared" si="61"/>
        <v>45870</v>
      </c>
      <c r="H3522" s="26" t="s">
        <v>1798</v>
      </c>
      <c r="I3522" s="66" t="s">
        <v>1782</v>
      </c>
      <c r="J3522" s="69"/>
      <c r="K3522" s="69"/>
      <c r="L3522" s="69"/>
      <c r="M3522" s="69"/>
      <c r="N3522" s="71">
        <v>2127.17</v>
      </c>
      <c r="O3522" s="74">
        <v>0</v>
      </c>
      <c r="P3522" s="175">
        <v>-850.09999999999673</v>
      </c>
    </row>
    <row r="3523" spans="1:16" ht="14.25" hidden="1" customHeight="1" outlineLevel="1">
      <c r="A3523" s="64" t="s">
        <v>650</v>
      </c>
      <c r="B3523" s="163" t="s">
        <v>1780</v>
      </c>
      <c r="C3523" s="174" t="s">
        <v>647</v>
      </c>
      <c r="D3523" s="68">
        <v>45887</v>
      </c>
      <c r="E3523" s="66">
        <f t="shared" si="59"/>
        <v>8</v>
      </c>
      <c r="F3523" s="66">
        <f t="shared" si="60"/>
        <v>2025</v>
      </c>
      <c r="G3523" s="67">
        <f t="shared" si="61"/>
        <v>45870</v>
      </c>
      <c r="H3523" s="26" t="s">
        <v>475</v>
      </c>
      <c r="I3523" s="66" t="s">
        <v>1800</v>
      </c>
      <c r="J3523" s="69"/>
      <c r="K3523" s="69"/>
      <c r="L3523" s="69"/>
      <c r="M3523" s="69"/>
      <c r="N3523" s="71">
        <v>0</v>
      </c>
      <c r="O3523" s="74">
        <v>1564.01</v>
      </c>
      <c r="P3523" s="175">
        <v>-2414.1099999999969</v>
      </c>
    </row>
    <row r="3524" spans="1:16" ht="14.25" hidden="1" customHeight="1" outlineLevel="1">
      <c r="A3524" s="64" t="s">
        <v>650</v>
      </c>
      <c r="B3524" s="163" t="s">
        <v>1780</v>
      </c>
      <c r="C3524" s="174" t="s">
        <v>647</v>
      </c>
      <c r="D3524" s="68">
        <v>45887</v>
      </c>
      <c r="E3524" s="66">
        <f t="shared" si="59"/>
        <v>8</v>
      </c>
      <c r="F3524" s="66">
        <f t="shared" si="60"/>
        <v>2025</v>
      </c>
      <c r="G3524" s="67">
        <f t="shared" si="61"/>
        <v>45870</v>
      </c>
      <c r="H3524" s="26" t="s">
        <v>475</v>
      </c>
      <c r="I3524" s="66" t="s">
        <v>1799</v>
      </c>
      <c r="J3524" s="69"/>
      <c r="K3524" s="69"/>
      <c r="L3524" s="69"/>
      <c r="M3524" s="69"/>
      <c r="N3524" s="71">
        <v>0</v>
      </c>
      <c r="O3524" s="74">
        <v>563.16</v>
      </c>
      <c r="P3524" s="175">
        <v>-2977.2699999999968</v>
      </c>
    </row>
    <row r="3525" spans="1:16" ht="14.25" hidden="1" customHeight="1" outlineLevel="1">
      <c r="A3525" s="64" t="s">
        <v>650</v>
      </c>
      <c r="B3525" s="163" t="s">
        <v>1780</v>
      </c>
      <c r="C3525" s="174" t="s">
        <v>647</v>
      </c>
      <c r="D3525" s="68">
        <v>45890</v>
      </c>
      <c r="E3525" s="66">
        <f t="shared" si="59"/>
        <v>8</v>
      </c>
      <c r="F3525" s="66">
        <f t="shared" si="60"/>
        <v>2025</v>
      </c>
      <c r="G3525" s="67">
        <f t="shared" si="61"/>
        <v>45870</v>
      </c>
      <c r="H3525" s="26" t="s">
        <v>1798</v>
      </c>
      <c r="I3525" s="66" t="s">
        <v>1782</v>
      </c>
      <c r="J3525" s="69"/>
      <c r="K3525" s="69"/>
      <c r="L3525" s="69"/>
      <c r="M3525" s="69"/>
      <c r="N3525" s="71">
        <v>3352.87</v>
      </c>
      <c r="O3525" s="74">
        <v>0</v>
      </c>
      <c r="P3525" s="175">
        <v>375.60000000000309</v>
      </c>
    </row>
    <row r="3526" spans="1:16" ht="14.25" hidden="1" customHeight="1" outlineLevel="1">
      <c r="A3526" s="64" t="s">
        <v>650</v>
      </c>
      <c r="B3526" s="163" t="s">
        <v>1780</v>
      </c>
      <c r="C3526" s="174" t="s">
        <v>647</v>
      </c>
      <c r="D3526" s="68">
        <v>45890</v>
      </c>
      <c r="E3526" s="66">
        <f t="shared" si="59"/>
        <v>8</v>
      </c>
      <c r="F3526" s="66">
        <f t="shared" si="60"/>
        <v>2025</v>
      </c>
      <c r="G3526" s="67">
        <f t="shared" si="61"/>
        <v>45870</v>
      </c>
      <c r="H3526" s="26" t="s">
        <v>475</v>
      </c>
      <c r="I3526" s="66" t="s">
        <v>1801</v>
      </c>
      <c r="J3526" s="69"/>
      <c r="K3526" s="69"/>
      <c r="L3526" s="69"/>
      <c r="M3526" s="69"/>
      <c r="N3526" s="71">
        <v>0</v>
      </c>
      <c r="O3526" s="74">
        <v>196.81</v>
      </c>
      <c r="P3526" s="175">
        <v>178.79000000000309</v>
      </c>
    </row>
    <row r="3527" spans="1:16" ht="14.25" hidden="1" customHeight="1" outlineLevel="1">
      <c r="A3527" s="64" t="s">
        <v>650</v>
      </c>
      <c r="B3527" s="163" t="s">
        <v>1780</v>
      </c>
      <c r="C3527" s="174" t="s">
        <v>647</v>
      </c>
      <c r="D3527" s="68">
        <v>45890</v>
      </c>
      <c r="E3527" s="66">
        <f t="shared" si="59"/>
        <v>8</v>
      </c>
      <c r="F3527" s="66">
        <f t="shared" si="60"/>
        <v>2025</v>
      </c>
      <c r="G3527" s="67">
        <f t="shared" si="61"/>
        <v>45870</v>
      </c>
      <c r="H3527" s="26" t="s">
        <v>475</v>
      </c>
      <c r="I3527" s="66" t="s">
        <v>1671</v>
      </c>
      <c r="J3527" s="69"/>
      <c r="K3527" s="69"/>
      <c r="L3527" s="69"/>
      <c r="M3527" s="69"/>
      <c r="N3527" s="71">
        <v>0</v>
      </c>
      <c r="O3527" s="74">
        <v>516</v>
      </c>
      <c r="P3527" s="175">
        <v>-337.20999999999691</v>
      </c>
    </row>
    <row r="3528" spans="1:16" ht="14.25" hidden="1" customHeight="1" outlineLevel="1">
      <c r="A3528" s="64" t="s">
        <v>650</v>
      </c>
      <c r="B3528" s="163" t="s">
        <v>1780</v>
      </c>
      <c r="C3528" s="174" t="s">
        <v>647</v>
      </c>
      <c r="D3528" s="68">
        <v>45890</v>
      </c>
      <c r="E3528" s="66">
        <f t="shared" si="59"/>
        <v>8</v>
      </c>
      <c r="F3528" s="66">
        <f t="shared" si="60"/>
        <v>2025</v>
      </c>
      <c r="G3528" s="67">
        <f t="shared" si="61"/>
        <v>45870</v>
      </c>
      <c r="H3528" s="26" t="s">
        <v>475</v>
      </c>
      <c r="I3528" s="66" t="s">
        <v>1802</v>
      </c>
      <c r="J3528" s="69"/>
      <c r="K3528" s="69"/>
      <c r="L3528" s="69"/>
      <c r="M3528" s="69"/>
      <c r="N3528" s="71">
        <v>0</v>
      </c>
      <c r="O3528" s="74">
        <v>1059.52</v>
      </c>
      <c r="P3528" s="175">
        <v>-1396.7299999999968</v>
      </c>
    </row>
    <row r="3529" spans="1:16" ht="14.25" hidden="1" customHeight="1" outlineLevel="1">
      <c r="A3529" s="64" t="s">
        <v>650</v>
      </c>
      <c r="B3529" s="163" t="s">
        <v>1780</v>
      </c>
      <c r="C3529" s="174" t="s">
        <v>647</v>
      </c>
      <c r="D3529" s="68">
        <v>45890</v>
      </c>
      <c r="E3529" s="66">
        <f t="shared" si="59"/>
        <v>8</v>
      </c>
      <c r="F3529" s="66">
        <f t="shared" si="60"/>
        <v>2025</v>
      </c>
      <c r="G3529" s="67">
        <f t="shared" si="61"/>
        <v>45870</v>
      </c>
      <c r="H3529" s="26" t="s">
        <v>475</v>
      </c>
      <c r="I3529" s="66" t="s">
        <v>1671</v>
      </c>
      <c r="J3529" s="69"/>
      <c r="K3529" s="69"/>
      <c r="L3529" s="69"/>
      <c r="M3529" s="69"/>
      <c r="N3529" s="71">
        <v>0</v>
      </c>
      <c r="O3529" s="74">
        <v>507.9</v>
      </c>
      <c r="P3529" s="175">
        <v>-1904.6299999999969</v>
      </c>
    </row>
    <row r="3530" spans="1:16" ht="14.25" hidden="1" customHeight="1" outlineLevel="1">
      <c r="A3530" s="64" t="s">
        <v>650</v>
      </c>
      <c r="B3530" s="163" t="s">
        <v>1780</v>
      </c>
      <c r="C3530" s="174" t="s">
        <v>647</v>
      </c>
      <c r="D3530" s="68">
        <v>45890</v>
      </c>
      <c r="E3530" s="66">
        <f t="shared" si="59"/>
        <v>8</v>
      </c>
      <c r="F3530" s="66">
        <f t="shared" si="60"/>
        <v>2025</v>
      </c>
      <c r="G3530" s="67">
        <f t="shared" si="61"/>
        <v>45870</v>
      </c>
      <c r="H3530" s="26" t="s">
        <v>475</v>
      </c>
      <c r="I3530" s="66" t="s">
        <v>1671</v>
      </c>
      <c r="J3530" s="69"/>
      <c r="K3530" s="69"/>
      <c r="L3530" s="69"/>
      <c r="M3530" s="69"/>
      <c r="N3530" s="71">
        <v>0</v>
      </c>
      <c r="O3530" s="74">
        <v>543.6</v>
      </c>
      <c r="P3530" s="175">
        <v>-2448.2299999999968</v>
      </c>
    </row>
    <row r="3531" spans="1:16" ht="14.25" hidden="1" customHeight="1" outlineLevel="1">
      <c r="A3531" s="64" t="s">
        <v>650</v>
      </c>
      <c r="B3531" s="163" t="s">
        <v>1780</v>
      </c>
      <c r="C3531" s="174" t="s">
        <v>647</v>
      </c>
      <c r="D3531" s="68">
        <v>45890</v>
      </c>
      <c r="E3531" s="66">
        <f t="shared" si="59"/>
        <v>8</v>
      </c>
      <c r="F3531" s="66">
        <f t="shared" si="60"/>
        <v>2025</v>
      </c>
      <c r="G3531" s="67">
        <f t="shared" si="61"/>
        <v>45870</v>
      </c>
      <c r="H3531" s="26" t="s">
        <v>475</v>
      </c>
      <c r="I3531" s="66" t="s">
        <v>1707</v>
      </c>
      <c r="J3531" s="69"/>
      <c r="K3531" s="69"/>
      <c r="L3531" s="69"/>
      <c r="M3531" s="69"/>
      <c r="N3531" s="71">
        <v>0</v>
      </c>
      <c r="O3531" s="74">
        <v>529.04</v>
      </c>
      <c r="P3531" s="175">
        <v>-2977.2699999999968</v>
      </c>
    </row>
    <row r="3532" spans="1:16" ht="14.25" hidden="1" customHeight="1" outlineLevel="1">
      <c r="A3532" s="64" t="s">
        <v>650</v>
      </c>
      <c r="B3532" s="163" t="s">
        <v>1780</v>
      </c>
      <c r="C3532" s="174" t="s">
        <v>647</v>
      </c>
      <c r="D3532" s="68">
        <v>45897</v>
      </c>
      <c r="E3532" s="66">
        <f t="shared" si="59"/>
        <v>8</v>
      </c>
      <c r="F3532" s="66">
        <f t="shared" si="60"/>
        <v>2025</v>
      </c>
      <c r="G3532" s="67">
        <f t="shared" si="61"/>
        <v>45870</v>
      </c>
      <c r="H3532" s="26" t="s">
        <v>1798</v>
      </c>
      <c r="I3532" s="66" t="s">
        <v>1782</v>
      </c>
      <c r="J3532" s="69"/>
      <c r="K3532" s="69"/>
      <c r="L3532" s="69"/>
      <c r="M3532" s="69"/>
      <c r="N3532" s="71">
        <v>19700.400000000001</v>
      </c>
      <c r="O3532" s="74">
        <v>0</v>
      </c>
      <c r="P3532" s="175">
        <v>16723.130000000005</v>
      </c>
    </row>
    <row r="3533" spans="1:16" ht="14.25" hidden="1" customHeight="1" outlineLevel="1">
      <c r="A3533" s="64" t="s">
        <v>650</v>
      </c>
      <c r="B3533" s="163" t="s">
        <v>1780</v>
      </c>
      <c r="C3533" s="174" t="s">
        <v>647</v>
      </c>
      <c r="D3533" s="68">
        <v>45897</v>
      </c>
      <c r="E3533" s="66">
        <f t="shared" si="59"/>
        <v>8</v>
      </c>
      <c r="F3533" s="66">
        <f t="shared" si="60"/>
        <v>2025</v>
      </c>
      <c r="G3533" s="67">
        <f t="shared" si="61"/>
        <v>45870</v>
      </c>
      <c r="H3533" s="26" t="s">
        <v>43</v>
      </c>
      <c r="I3533" s="66" t="s">
        <v>307</v>
      </c>
      <c r="J3533" s="69"/>
      <c r="K3533" s="69"/>
      <c r="L3533" s="69"/>
      <c r="M3533" s="69"/>
      <c r="N3533" s="71">
        <v>0</v>
      </c>
      <c r="O3533" s="74">
        <v>5000</v>
      </c>
      <c r="P3533" s="175">
        <v>11723.130000000005</v>
      </c>
    </row>
    <row r="3534" spans="1:16" ht="14.25" hidden="1" customHeight="1" outlineLevel="1">
      <c r="A3534" s="64" t="s">
        <v>650</v>
      </c>
      <c r="B3534" s="163" t="s">
        <v>1780</v>
      </c>
      <c r="C3534" s="174" t="s">
        <v>647</v>
      </c>
      <c r="D3534" s="68">
        <v>45897</v>
      </c>
      <c r="E3534" s="66">
        <f t="shared" si="59"/>
        <v>8</v>
      </c>
      <c r="F3534" s="66">
        <f t="shared" si="60"/>
        <v>2025</v>
      </c>
      <c r="G3534" s="67">
        <f t="shared" si="61"/>
        <v>45870</v>
      </c>
      <c r="H3534" s="26" t="s">
        <v>43</v>
      </c>
      <c r="I3534" s="66" t="s">
        <v>307</v>
      </c>
      <c r="J3534" s="69"/>
      <c r="K3534" s="69"/>
      <c r="L3534" s="69"/>
      <c r="M3534" s="69"/>
      <c r="N3534" s="71">
        <v>0</v>
      </c>
      <c r="O3534" s="74">
        <v>2000</v>
      </c>
      <c r="P3534" s="175">
        <v>9723.1300000000047</v>
      </c>
    </row>
    <row r="3535" spans="1:16" ht="14.25" hidden="1" customHeight="1" outlineLevel="1">
      <c r="A3535" s="64" t="s">
        <v>650</v>
      </c>
      <c r="B3535" s="163" t="s">
        <v>1780</v>
      </c>
      <c r="C3535" s="174" t="s">
        <v>647</v>
      </c>
      <c r="D3535" s="68">
        <v>45897</v>
      </c>
      <c r="E3535" s="66">
        <f t="shared" si="59"/>
        <v>8</v>
      </c>
      <c r="F3535" s="66">
        <f t="shared" si="60"/>
        <v>2025</v>
      </c>
      <c r="G3535" s="67">
        <f t="shared" si="61"/>
        <v>45870</v>
      </c>
      <c r="H3535" s="26" t="s">
        <v>43</v>
      </c>
      <c r="I3535" s="66" t="s">
        <v>307</v>
      </c>
      <c r="J3535" s="69"/>
      <c r="K3535" s="69"/>
      <c r="L3535" s="69"/>
      <c r="M3535" s="69"/>
      <c r="N3535" s="71">
        <v>0</v>
      </c>
      <c r="O3535" s="74">
        <v>5450.95</v>
      </c>
      <c r="P3535" s="175">
        <v>4272.1800000000048</v>
      </c>
    </row>
    <row r="3536" spans="1:16" ht="14.25" hidden="1" customHeight="1" outlineLevel="1">
      <c r="A3536" s="64" t="s">
        <v>650</v>
      </c>
      <c r="B3536" s="163" t="s">
        <v>1780</v>
      </c>
      <c r="C3536" s="174" t="s">
        <v>647</v>
      </c>
      <c r="D3536" s="68">
        <v>45897</v>
      </c>
      <c r="E3536" s="66">
        <f t="shared" si="59"/>
        <v>8</v>
      </c>
      <c r="F3536" s="66">
        <f t="shared" si="60"/>
        <v>2025</v>
      </c>
      <c r="G3536" s="67">
        <f t="shared" si="61"/>
        <v>45870</v>
      </c>
      <c r="H3536" s="26" t="s">
        <v>43</v>
      </c>
      <c r="I3536" s="66" t="s">
        <v>307</v>
      </c>
      <c r="J3536" s="69"/>
      <c r="K3536" s="69"/>
      <c r="L3536" s="69"/>
      <c r="M3536" s="69"/>
      <c r="N3536" s="71">
        <v>0</v>
      </c>
      <c r="O3536" s="74">
        <v>3945.6</v>
      </c>
      <c r="P3536" s="175">
        <v>326.58000000000493</v>
      </c>
    </row>
    <row r="3537" spans="1:16" ht="14.25" hidden="1" customHeight="1" outlineLevel="1">
      <c r="A3537" s="64" t="s">
        <v>650</v>
      </c>
      <c r="B3537" s="163" t="s">
        <v>1780</v>
      </c>
      <c r="C3537" s="174" t="s">
        <v>647</v>
      </c>
      <c r="D3537" s="68">
        <v>45897</v>
      </c>
      <c r="E3537" s="66">
        <f t="shared" si="59"/>
        <v>8</v>
      </c>
      <c r="F3537" s="66">
        <f t="shared" si="60"/>
        <v>2025</v>
      </c>
      <c r="G3537" s="67">
        <f t="shared" si="61"/>
        <v>45870</v>
      </c>
      <c r="H3537" s="26" t="s">
        <v>43</v>
      </c>
      <c r="I3537" s="66" t="s">
        <v>307</v>
      </c>
      <c r="J3537" s="69"/>
      <c r="K3537" s="69"/>
      <c r="L3537" s="69"/>
      <c r="M3537" s="69"/>
      <c r="N3537" s="71">
        <v>0</v>
      </c>
      <c r="O3537" s="74">
        <v>3303.85</v>
      </c>
      <c r="P3537" s="175">
        <v>-2977.269999999995</v>
      </c>
    </row>
    <row r="3538" spans="1:16" ht="14.25" hidden="1" customHeight="1" outlineLevel="1">
      <c r="A3538" s="64" t="s">
        <v>653</v>
      </c>
      <c r="B3538" s="163" t="s">
        <v>1803</v>
      </c>
      <c r="C3538" s="174" t="s">
        <v>647</v>
      </c>
      <c r="D3538" s="68">
        <v>45303</v>
      </c>
      <c r="E3538" s="66">
        <f t="shared" si="59"/>
        <v>1</v>
      </c>
      <c r="F3538" s="66">
        <f t="shared" si="60"/>
        <v>2024</v>
      </c>
      <c r="G3538" s="67">
        <f t="shared" si="61"/>
        <v>45292</v>
      </c>
      <c r="H3538" s="26" t="s">
        <v>663</v>
      </c>
      <c r="I3538" s="66" t="s">
        <v>663</v>
      </c>
      <c r="J3538" s="69"/>
      <c r="K3538" s="69"/>
      <c r="L3538" s="69"/>
      <c r="M3538" s="69"/>
      <c r="N3538" s="71">
        <v>0</v>
      </c>
      <c r="O3538" s="74">
        <v>0</v>
      </c>
      <c r="P3538" s="175">
        <v>0</v>
      </c>
    </row>
    <row r="3539" spans="1:16" ht="14.25" hidden="1" customHeight="1" outlineLevel="1">
      <c r="A3539" s="64" t="s">
        <v>653</v>
      </c>
      <c r="B3539" s="163" t="s">
        <v>1803</v>
      </c>
      <c r="C3539" s="174" t="s">
        <v>647</v>
      </c>
      <c r="D3539" s="68">
        <v>45469</v>
      </c>
      <c r="E3539" s="66">
        <f t="shared" si="59"/>
        <v>6</v>
      </c>
      <c r="F3539" s="66">
        <f t="shared" si="60"/>
        <v>2024</v>
      </c>
      <c r="G3539" s="67">
        <f t="shared" si="61"/>
        <v>45444</v>
      </c>
      <c r="H3539" s="32" t="s">
        <v>1804</v>
      </c>
      <c r="I3539" s="66" t="s">
        <v>1805</v>
      </c>
      <c r="J3539" s="69"/>
      <c r="K3539" s="69"/>
      <c r="L3539" s="69" t="s">
        <v>664</v>
      </c>
      <c r="M3539" s="69" t="s">
        <v>604</v>
      </c>
      <c r="N3539" s="71">
        <v>50000</v>
      </c>
      <c r="O3539" s="74">
        <v>0</v>
      </c>
      <c r="P3539" s="175">
        <v>50000</v>
      </c>
    </row>
    <row r="3540" spans="1:16" ht="14.25" hidden="1" customHeight="1" outlineLevel="1">
      <c r="A3540" s="64" t="s">
        <v>653</v>
      </c>
      <c r="B3540" s="163" t="s">
        <v>1803</v>
      </c>
      <c r="C3540" s="174" t="s">
        <v>647</v>
      </c>
      <c r="D3540" s="68">
        <v>45469</v>
      </c>
      <c r="E3540" s="66">
        <f t="shared" si="59"/>
        <v>6</v>
      </c>
      <c r="F3540" s="66">
        <f t="shared" si="60"/>
        <v>2024</v>
      </c>
      <c r="G3540" s="67">
        <f t="shared" si="61"/>
        <v>45444</v>
      </c>
      <c r="H3540" s="32" t="s">
        <v>1804</v>
      </c>
      <c r="I3540" s="66" t="s">
        <v>1805</v>
      </c>
      <c r="J3540" s="69"/>
      <c r="K3540" s="69"/>
      <c r="L3540" s="69" t="s">
        <v>664</v>
      </c>
      <c r="M3540" s="69" t="s">
        <v>604</v>
      </c>
      <c r="N3540" s="71">
        <v>50000</v>
      </c>
      <c r="O3540" s="74">
        <v>0</v>
      </c>
      <c r="P3540" s="175">
        <v>100000</v>
      </c>
    </row>
    <row r="3541" spans="1:16" ht="14.25" hidden="1" customHeight="1" outlineLevel="1">
      <c r="A3541" s="64" t="s">
        <v>653</v>
      </c>
      <c r="B3541" s="163" t="s">
        <v>1803</v>
      </c>
      <c r="C3541" s="174" t="s">
        <v>647</v>
      </c>
      <c r="D3541" s="68">
        <v>45469</v>
      </c>
      <c r="E3541" s="66">
        <f t="shared" si="59"/>
        <v>6</v>
      </c>
      <c r="F3541" s="66">
        <f t="shared" si="60"/>
        <v>2024</v>
      </c>
      <c r="G3541" s="67">
        <f t="shared" si="61"/>
        <v>45444</v>
      </c>
      <c r="H3541" s="26" t="s">
        <v>165</v>
      </c>
      <c r="I3541" s="66" t="s">
        <v>1806</v>
      </c>
      <c r="J3541" s="69"/>
      <c r="K3541" s="69"/>
      <c r="L3541" s="69"/>
      <c r="M3541" s="69"/>
      <c r="N3541" s="71">
        <v>0</v>
      </c>
      <c r="O3541" s="74">
        <v>100000</v>
      </c>
      <c r="P3541" s="175">
        <v>0</v>
      </c>
    </row>
    <row r="3542" spans="1:16" ht="14.25" hidden="1" customHeight="1" outlineLevel="1">
      <c r="A3542" s="64" t="s">
        <v>653</v>
      </c>
      <c r="B3542" s="163" t="s">
        <v>1803</v>
      </c>
      <c r="C3542" s="174" t="s">
        <v>647</v>
      </c>
      <c r="D3542" s="68">
        <v>45698</v>
      </c>
      <c r="E3542" s="66">
        <f t="shared" si="59"/>
        <v>2</v>
      </c>
      <c r="F3542" s="66">
        <f t="shared" si="60"/>
        <v>2025</v>
      </c>
      <c r="G3542" s="67">
        <f t="shared" si="61"/>
        <v>45689</v>
      </c>
      <c r="H3542" s="26" t="s">
        <v>165</v>
      </c>
      <c r="I3542" s="66" t="s">
        <v>1807</v>
      </c>
      <c r="J3542" s="69"/>
      <c r="K3542" s="69"/>
      <c r="L3542" s="69"/>
      <c r="M3542" s="69"/>
      <c r="N3542" s="71">
        <v>1750</v>
      </c>
      <c r="O3542" s="74">
        <v>0</v>
      </c>
      <c r="P3542" s="175">
        <v>1750</v>
      </c>
    </row>
    <row r="3543" spans="1:16" ht="14.25" hidden="1" customHeight="1" outlineLevel="1">
      <c r="A3543" s="64" t="s">
        <v>653</v>
      </c>
      <c r="B3543" s="163" t="s">
        <v>1803</v>
      </c>
      <c r="C3543" s="174" t="s">
        <v>647</v>
      </c>
      <c r="D3543" s="68">
        <v>45700</v>
      </c>
      <c r="E3543" s="66">
        <f t="shared" si="59"/>
        <v>2</v>
      </c>
      <c r="F3543" s="66">
        <f t="shared" si="60"/>
        <v>2025</v>
      </c>
      <c r="G3543" s="67">
        <f t="shared" si="61"/>
        <v>45689</v>
      </c>
      <c r="H3543" s="26" t="s">
        <v>165</v>
      </c>
      <c r="I3543" s="66" t="s">
        <v>1807</v>
      </c>
      <c r="J3543" s="69"/>
      <c r="K3543" s="69"/>
      <c r="L3543" s="69"/>
      <c r="M3543" s="69"/>
      <c r="N3543" s="71">
        <v>1750</v>
      </c>
      <c r="O3543" s="74">
        <v>0</v>
      </c>
      <c r="P3543" s="175">
        <v>3500</v>
      </c>
    </row>
    <row r="3544" spans="1:16" ht="14.25" hidden="1" customHeight="1" outlineLevel="1">
      <c r="A3544" s="64" t="s">
        <v>653</v>
      </c>
      <c r="B3544" s="163" t="s">
        <v>1803</v>
      </c>
      <c r="C3544" s="174" t="s">
        <v>647</v>
      </c>
      <c r="D3544" s="68">
        <v>45705</v>
      </c>
      <c r="E3544" s="66">
        <f t="shared" si="59"/>
        <v>2</v>
      </c>
      <c r="F3544" s="66">
        <f t="shared" si="60"/>
        <v>2025</v>
      </c>
      <c r="G3544" s="67">
        <f t="shared" si="61"/>
        <v>45689</v>
      </c>
      <c r="H3544" s="26" t="s">
        <v>165</v>
      </c>
      <c r="I3544" s="66" t="s">
        <v>1807</v>
      </c>
      <c r="J3544" s="69"/>
      <c r="K3544" s="69"/>
      <c r="L3544" s="69"/>
      <c r="M3544" s="69"/>
      <c r="N3544" s="71">
        <v>1750</v>
      </c>
      <c r="O3544" s="74">
        <v>0</v>
      </c>
      <c r="P3544" s="175">
        <v>5250</v>
      </c>
    </row>
    <row r="3545" spans="1:16" ht="14.25" hidden="1" customHeight="1" outlineLevel="1">
      <c r="A3545" s="64" t="s">
        <v>653</v>
      </c>
      <c r="B3545" s="163" t="s">
        <v>1803</v>
      </c>
      <c r="C3545" s="174" t="s">
        <v>647</v>
      </c>
      <c r="D3545" s="68">
        <v>45714</v>
      </c>
      <c r="E3545" s="66">
        <f t="shared" si="59"/>
        <v>2</v>
      </c>
      <c r="F3545" s="66">
        <f t="shared" si="60"/>
        <v>2025</v>
      </c>
      <c r="G3545" s="67">
        <f t="shared" si="61"/>
        <v>45689</v>
      </c>
      <c r="H3545" s="26" t="s">
        <v>165</v>
      </c>
      <c r="I3545" s="66" t="s">
        <v>1807</v>
      </c>
      <c r="J3545" s="69"/>
      <c r="K3545" s="69"/>
      <c r="L3545" s="69"/>
      <c r="M3545" s="69"/>
      <c r="N3545" s="71">
        <v>1750</v>
      </c>
      <c r="O3545" s="74">
        <v>0</v>
      </c>
      <c r="P3545" s="175">
        <v>7000</v>
      </c>
    </row>
    <row r="3546" spans="1:16" ht="14.25" hidden="1" customHeight="1" outlineLevel="1">
      <c r="A3546" s="64" t="s">
        <v>653</v>
      </c>
      <c r="B3546" s="163" t="s">
        <v>1803</v>
      </c>
      <c r="C3546" s="174" t="s">
        <v>647</v>
      </c>
      <c r="D3546" s="68">
        <v>45698</v>
      </c>
      <c r="E3546" s="66">
        <f t="shared" si="59"/>
        <v>2</v>
      </c>
      <c r="F3546" s="66">
        <f t="shared" si="60"/>
        <v>2025</v>
      </c>
      <c r="G3546" s="67">
        <f t="shared" si="61"/>
        <v>45689</v>
      </c>
      <c r="H3546" s="26" t="s">
        <v>1808</v>
      </c>
      <c r="I3546" s="66" t="s">
        <v>1809</v>
      </c>
      <c r="J3546" s="69"/>
      <c r="K3546" s="69"/>
      <c r="L3546" s="69"/>
      <c r="M3546" s="69"/>
      <c r="N3546" s="71">
        <v>0</v>
      </c>
      <c r="O3546" s="74">
        <v>1750</v>
      </c>
      <c r="P3546" s="175">
        <v>5250</v>
      </c>
    </row>
    <row r="3547" spans="1:16" ht="14.25" hidden="1" customHeight="1" outlineLevel="1">
      <c r="A3547" s="64" t="s">
        <v>653</v>
      </c>
      <c r="B3547" s="163" t="s">
        <v>1803</v>
      </c>
      <c r="C3547" s="174" t="s">
        <v>647</v>
      </c>
      <c r="D3547" s="68">
        <v>45700</v>
      </c>
      <c r="E3547" s="66">
        <f t="shared" si="59"/>
        <v>2</v>
      </c>
      <c r="F3547" s="66">
        <f t="shared" si="60"/>
        <v>2025</v>
      </c>
      <c r="G3547" s="67">
        <f t="shared" si="61"/>
        <v>45689</v>
      </c>
      <c r="H3547" s="26" t="s">
        <v>1808</v>
      </c>
      <c r="I3547" s="66" t="s">
        <v>1809</v>
      </c>
      <c r="J3547" s="69"/>
      <c r="K3547" s="69"/>
      <c r="L3547" s="69"/>
      <c r="M3547" s="69"/>
      <c r="N3547" s="71">
        <v>0</v>
      </c>
      <c r="O3547" s="74">
        <v>1750</v>
      </c>
      <c r="P3547" s="175">
        <v>3500</v>
      </c>
    </row>
    <row r="3548" spans="1:16" ht="14.25" hidden="1" customHeight="1" outlineLevel="1">
      <c r="A3548" s="64" t="s">
        <v>653</v>
      </c>
      <c r="B3548" s="163" t="s">
        <v>1803</v>
      </c>
      <c r="C3548" s="174" t="s">
        <v>647</v>
      </c>
      <c r="D3548" s="68">
        <v>45705</v>
      </c>
      <c r="E3548" s="66">
        <f t="shared" si="59"/>
        <v>2</v>
      </c>
      <c r="F3548" s="66">
        <f t="shared" si="60"/>
        <v>2025</v>
      </c>
      <c r="G3548" s="67">
        <f t="shared" si="61"/>
        <v>45689</v>
      </c>
      <c r="H3548" s="26" t="s">
        <v>1808</v>
      </c>
      <c r="I3548" s="66" t="s">
        <v>1809</v>
      </c>
      <c r="J3548" s="69"/>
      <c r="K3548" s="69"/>
      <c r="L3548" s="69"/>
      <c r="M3548" s="69"/>
      <c r="N3548" s="71">
        <v>0</v>
      </c>
      <c r="O3548" s="74">
        <v>1750</v>
      </c>
      <c r="P3548" s="175">
        <v>1750</v>
      </c>
    </row>
    <row r="3549" spans="1:16" ht="14.25" hidden="1" customHeight="1" outlineLevel="1">
      <c r="A3549" s="64" t="s">
        <v>653</v>
      </c>
      <c r="B3549" s="163" t="s">
        <v>1803</v>
      </c>
      <c r="C3549" s="174" t="s">
        <v>647</v>
      </c>
      <c r="D3549" s="68">
        <v>45714</v>
      </c>
      <c r="E3549" s="66">
        <f t="shared" si="59"/>
        <v>2</v>
      </c>
      <c r="F3549" s="66">
        <f t="shared" si="60"/>
        <v>2025</v>
      </c>
      <c r="G3549" s="67">
        <f t="shared" si="61"/>
        <v>45689</v>
      </c>
      <c r="H3549" s="26" t="s">
        <v>1808</v>
      </c>
      <c r="I3549" s="66" t="s">
        <v>1809</v>
      </c>
      <c r="J3549" s="69"/>
      <c r="K3549" s="69"/>
      <c r="L3549" s="69"/>
      <c r="M3549" s="69"/>
      <c r="N3549" s="71">
        <v>0</v>
      </c>
      <c r="O3549" s="74">
        <v>1750</v>
      </c>
      <c r="P3549" s="175">
        <v>0</v>
      </c>
    </row>
    <row r="3550" spans="1:16" ht="14.25" hidden="1" customHeight="1" outlineLevel="1">
      <c r="A3550" s="64" t="s">
        <v>653</v>
      </c>
      <c r="B3550" s="163" t="s">
        <v>1803</v>
      </c>
      <c r="C3550" s="174" t="s">
        <v>647</v>
      </c>
      <c r="D3550" s="68">
        <v>45729</v>
      </c>
      <c r="E3550" s="66">
        <f t="shared" si="59"/>
        <v>3</v>
      </c>
      <c r="F3550" s="66">
        <f t="shared" si="60"/>
        <v>2025</v>
      </c>
      <c r="G3550" s="67">
        <f t="shared" si="61"/>
        <v>45717</v>
      </c>
      <c r="H3550" s="26" t="s">
        <v>165</v>
      </c>
      <c r="I3550" s="66" t="s">
        <v>1807</v>
      </c>
      <c r="J3550" s="69"/>
      <c r="K3550" s="69"/>
      <c r="L3550" s="69"/>
      <c r="M3550" s="69"/>
      <c r="N3550" s="71">
        <v>1750</v>
      </c>
      <c r="O3550" s="74">
        <v>0</v>
      </c>
      <c r="P3550" s="175">
        <v>1750</v>
      </c>
    </row>
    <row r="3551" spans="1:16" ht="14.25" hidden="1" customHeight="1" outlineLevel="1">
      <c r="A3551" s="64" t="s">
        <v>653</v>
      </c>
      <c r="B3551" s="163" t="s">
        <v>1803</v>
      </c>
      <c r="C3551" s="174" t="s">
        <v>647</v>
      </c>
      <c r="D3551" s="68">
        <v>45743</v>
      </c>
      <c r="E3551" s="66">
        <f t="shared" si="59"/>
        <v>3</v>
      </c>
      <c r="F3551" s="66">
        <f t="shared" si="60"/>
        <v>2025</v>
      </c>
      <c r="G3551" s="67">
        <f t="shared" si="61"/>
        <v>45717</v>
      </c>
      <c r="H3551" s="26" t="s">
        <v>165</v>
      </c>
      <c r="I3551" s="66" t="s">
        <v>1807</v>
      </c>
      <c r="J3551" s="69"/>
      <c r="K3551" s="69"/>
      <c r="L3551" s="69"/>
      <c r="M3551" s="69"/>
      <c r="N3551" s="71">
        <v>1750</v>
      </c>
      <c r="O3551" s="74">
        <v>0</v>
      </c>
      <c r="P3551" s="175">
        <v>3500</v>
      </c>
    </row>
    <row r="3552" spans="1:16" ht="14.25" hidden="1" customHeight="1" outlineLevel="1">
      <c r="A3552" s="64" t="s">
        <v>653</v>
      </c>
      <c r="B3552" s="163" t="s">
        <v>1803</v>
      </c>
      <c r="C3552" s="174" t="s">
        <v>647</v>
      </c>
      <c r="D3552" s="68">
        <v>45747</v>
      </c>
      <c r="E3552" s="66">
        <f t="shared" si="59"/>
        <v>3</v>
      </c>
      <c r="F3552" s="66">
        <f t="shared" si="60"/>
        <v>2025</v>
      </c>
      <c r="G3552" s="67">
        <f t="shared" si="61"/>
        <v>45717</v>
      </c>
      <c r="H3552" s="26" t="s">
        <v>165</v>
      </c>
      <c r="I3552" s="66" t="s">
        <v>1807</v>
      </c>
      <c r="J3552" s="69"/>
      <c r="K3552" s="69"/>
      <c r="L3552" s="69"/>
      <c r="M3552" s="69"/>
      <c r="N3552" s="71">
        <v>1600</v>
      </c>
      <c r="O3552" s="74">
        <v>0</v>
      </c>
      <c r="P3552" s="175">
        <v>5100</v>
      </c>
    </row>
    <row r="3553" spans="1:16" ht="14.25" hidden="1" customHeight="1" outlineLevel="1">
      <c r="A3553" s="64" t="s">
        <v>653</v>
      </c>
      <c r="B3553" s="163" t="s">
        <v>1803</v>
      </c>
      <c r="C3553" s="174" t="s">
        <v>647</v>
      </c>
      <c r="D3553" s="68">
        <v>45729</v>
      </c>
      <c r="E3553" s="66">
        <f t="shared" si="59"/>
        <v>3</v>
      </c>
      <c r="F3553" s="66">
        <f t="shared" si="60"/>
        <v>2025</v>
      </c>
      <c r="G3553" s="67">
        <f t="shared" si="61"/>
        <v>45717</v>
      </c>
      <c r="H3553" s="26" t="s">
        <v>1808</v>
      </c>
      <c r="I3553" s="66" t="s">
        <v>1809</v>
      </c>
      <c r="J3553" s="69"/>
      <c r="K3553" s="69"/>
      <c r="L3553" s="69"/>
      <c r="M3553" s="69"/>
      <c r="N3553" s="71">
        <v>0</v>
      </c>
      <c r="O3553" s="74">
        <v>1750</v>
      </c>
      <c r="P3553" s="175">
        <v>3350</v>
      </c>
    </row>
    <row r="3554" spans="1:16" ht="14.25" hidden="1" customHeight="1" outlineLevel="1">
      <c r="A3554" s="64" t="s">
        <v>653</v>
      </c>
      <c r="B3554" s="163" t="s">
        <v>1803</v>
      </c>
      <c r="C3554" s="174" t="s">
        <v>647</v>
      </c>
      <c r="D3554" s="68">
        <v>45743</v>
      </c>
      <c r="E3554" s="66">
        <f t="shared" si="59"/>
        <v>3</v>
      </c>
      <c r="F3554" s="66">
        <f t="shared" si="60"/>
        <v>2025</v>
      </c>
      <c r="G3554" s="67">
        <f t="shared" si="61"/>
        <v>45717</v>
      </c>
      <c r="H3554" s="26" t="s">
        <v>1808</v>
      </c>
      <c r="I3554" s="66" t="s">
        <v>1809</v>
      </c>
      <c r="J3554" s="69"/>
      <c r="K3554" s="69"/>
      <c r="L3554" s="69"/>
      <c r="M3554" s="69"/>
      <c r="N3554" s="71">
        <v>0</v>
      </c>
      <c r="O3554" s="74">
        <v>1750</v>
      </c>
      <c r="P3554" s="175">
        <v>1600</v>
      </c>
    </row>
    <row r="3555" spans="1:16" ht="14.25" hidden="1" customHeight="1" outlineLevel="1">
      <c r="A3555" s="64" t="s">
        <v>653</v>
      </c>
      <c r="B3555" s="163" t="s">
        <v>1803</v>
      </c>
      <c r="C3555" s="174" t="s">
        <v>647</v>
      </c>
      <c r="D3555" s="68">
        <v>45747</v>
      </c>
      <c r="E3555" s="66">
        <f t="shared" si="59"/>
        <v>3</v>
      </c>
      <c r="F3555" s="66">
        <f t="shared" si="60"/>
        <v>2025</v>
      </c>
      <c r="G3555" s="67">
        <f t="shared" si="61"/>
        <v>45717</v>
      </c>
      <c r="H3555" s="26" t="s">
        <v>1808</v>
      </c>
      <c r="I3555" s="66" t="s">
        <v>1809</v>
      </c>
      <c r="J3555" s="69"/>
      <c r="K3555" s="69"/>
      <c r="L3555" s="69"/>
      <c r="M3555" s="69"/>
      <c r="N3555" s="71">
        <v>0</v>
      </c>
      <c r="O3555" s="74">
        <v>1600</v>
      </c>
      <c r="P3555" s="175">
        <v>0</v>
      </c>
    </row>
    <row r="3556" spans="1:16" ht="14.25" hidden="1" customHeight="1" outlineLevel="1">
      <c r="A3556" s="64" t="s">
        <v>653</v>
      </c>
      <c r="B3556" s="163" t="s">
        <v>1803</v>
      </c>
      <c r="C3556" s="174" t="s">
        <v>647</v>
      </c>
      <c r="D3556" s="68">
        <v>45761</v>
      </c>
      <c r="E3556" s="66">
        <f t="shared" si="59"/>
        <v>4</v>
      </c>
      <c r="F3556" s="66">
        <f t="shared" si="60"/>
        <v>2025</v>
      </c>
      <c r="G3556" s="67">
        <f t="shared" si="61"/>
        <v>45748</v>
      </c>
      <c r="H3556" s="26" t="s">
        <v>165</v>
      </c>
      <c r="I3556" s="66" t="s">
        <v>1807</v>
      </c>
      <c r="J3556" s="69"/>
      <c r="K3556" s="69"/>
      <c r="L3556" s="69"/>
      <c r="M3556" s="69"/>
      <c r="N3556" s="71">
        <v>1600</v>
      </c>
      <c r="O3556" s="74">
        <v>0</v>
      </c>
      <c r="P3556" s="175">
        <v>1600</v>
      </c>
    </row>
    <row r="3557" spans="1:16" ht="14.25" hidden="1" customHeight="1" outlineLevel="1">
      <c r="A3557" s="64" t="s">
        <v>653</v>
      </c>
      <c r="B3557" s="163" t="s">
        <v>1803</v>
      </c>
      <c r="C3557" s="174" t="s">
        <v>647</v>
      </c>
      <c r="D3557" s="68">
        <v>45764</v>
      </c>
      <c r="E3557" s="66">
        <f t="shared" si="59"/>
        <v>4</v>
      </c>
      <c r="F3557" s="66">
        <f t="shared" si="60"/>
        <v>2025</v>
      </c>
      <c r="G3557" s="67">
        <f t="shared" si="61"/>
        <v>45748</v>
      </c>
      <c r="H3557" s="26" t="s">
        <v>165</v>
      </c>
      <c r="I3557" s="66" t="s">
        <v>1807</v>
      </c>
      <c r="J3557" s="69"/>
      <c r="K3557" s="69"/>
      <c r="L3557" s="69"/>
      <c r="M3557" s="69"/>
      <c r="N3557" s="71">
        <v>45888.97</v>
      </c>
      <c r="O3557" s="74">
        <v>0</v>
      </c>
      <c r="P3557" s="175">
        <v>47488.97</v>
      </c>
    </row>
    <row r="3558" spans="1:16" ht="14.25" hidden="1" customHeight="1" outlineLevel="1">
      <c r="A3558" s="64" t="s">
        <v>653</v>
      </c>
      <c r="B3558" s="163" t="s">
        <v>1803</v>
      </c>
      <c r="C3558" s="174" t="s">
        <v>647</v>
      </c>
      <c r="D3558" s="68">
        <v>45775</v>
      </c>
      <c r="E3558" s="66">
        <f t="shared" si="59"/>
        <v>4</v>
      </c>
      <c r="F3558" s="66">
        <f t="shared" si="60"/>
        <v>2025</v>
      </c>
      <c r="G3558" s="67">
        <f t="shared" si="61"/>
        <v>45748</v>
      </c>
      <c r="H3558" s="26" t="s">
        <v>165</v>
      </c>
      <c r="I3558" s="66" t="s">
        <v>1807</v>
      </c>
      <c r="J3558" s="69"/>
      <c r="K3558" s="69"/>
      <c r="L3558" s="69"/>
      <c r="M3558" s="69"/>
      <c r="N3558" s="71">
        <v>1750</v>
      </c>
      <c r="O3558" s="74">
        <v>0</v>
      </c>
      <c r="P3558" s="175">
        <v>49238.97</v>
      </c>
    </row>
    <row r="3559" spans="1:16" ht="14.25" hidden="1" customHeight="1" outlineLevel="1">
      <c r="A3559" s="64" t="s">
        <v>653</v>
      </c>
      <c r="B3559" s="163" t="s">
        <v>1803</v>
      </c>
      <c r="C3559" s="174" t="s">
        <v>647</v>
      </c>
      <c r="D3559" s="68">
        <v>45761</v>
      </c>
      <c r="E3559" s="66">
        <f t="shared" si="59"/>
        <v>4</v>
      </c>
      <c r="F3559" s="66">
        <f t="shared" si="60"/>
        <v>2025</v>
      </c>
      <c r="G3559" s="67">
        <f t="shared" si="61"/>
        <v>45748</v>
      </c>
      <c r="H3559" s="26" t="s">
        <v>1808</v>
      </c>
      <c r="I3559" s="66" t="s">
        <v>1809</v>
      </c>
      <c r="J3559" s="69"/>
      <c r="K3559" s="69"/>
      <c r="L3559" s="69"/>
      <c r="M3559" s="69"/>
      <c r="N3559" s="71">
        <v>0</v>
      </c>
      <c r="O3559" s="74">
        <v>1600</v>
      </c>
      <c r="P3559" s="175">
        <v>47638.97</v>
      </c>
    </row>
    <row r="3560" spans="1:16" ht="14.25" hidden="1" customHeight="1" outlineLevel="1">
      <c r="A3560" s="64" t="s">
        <v>653</v>
      </c>
      <c r="B3560" s="163" t="s">
        <v>1803</v>
      </c>
      <c r="C3560" s="174" t="s">
        <v>647</v>
      </c>
      <c r="D3560" s="68">
        <v>45764</v>
      </c>
      <c r="E3560" s="66">
        <f t="shared" si="59"/>
        <v>4</v>
      </c>
      <c r="F3560" s="66">
        <f t="shared" si="60"/>
        <v>2025</v>
      </c>
      <c r="G3560" s="67">
        <f t="shared" si="61"/>
        <v>45748</v>
      </c>
      <c r="H3560" s="26" t="s">
        <v>475</v>
      </c>
      <c r="I3560" s="66" t="s">
        <v>1809</v>
      </c>
      <c r="J3560" s="69"/>
      <c r="K3560" s="69"/>
      <c r="L3560" s="69"/>
      <c r="M3560" s="69"/>
      <c r="N3560" s="71">
        <v>0</v>
      </c>
      <c r="O3560" s="74">
        <v>45888.97</v>
      </c>
      <c r="P3560" s="175">
        <v>1750</v>
      </c>
    </row>
    <row r="3561" spans="1:16" ht="14.25" hidden="1" customHeight="1" outlineLevel="1">
      <c r="A3561" s="64" t="s">
        <v>653</v>
      </c>
      <c r="B3561" s="163" t="s">
        <v>1803</v>
      </c>
      <c r="C3561" s="174" t="s">
        <v>647</v>
      </c>
      <c r="D3561" s="68">
        <v>45775</v>
      </c>
      <c r="E3561" s="66">
        <f t="shared" si="59"/>
        <v>4</v>
      </c>
      <c r="F3561" s="66">
        <f t="shared" si="60"/>
        <v>2025</v>
      </c>
      <c r="G3561" s="67">
        <f t="shared" si="61"/>
        <v>45748</v>
      </c>
      <c r="H3561" s="26" t="s">
        <v>1808</v>
      </c>
      <c r="I3561" s="66" t="s">
        <v>1809</v>
      </c>
      <c r="J3561" s="69"/>
      <c r="K3561" s="69"/>
      <c r="L3561" s="69"/>
      <c r="M3561" s="69"/>
      <c r="N3561" s="71">
        <v>0</v>
      </c>
      <c r="O3561" s="74">
        <v>1750</v>
      </c>
      <c r="P3561" s="175">
        <v>0</v>
      </c>
    </row>
    <row r="3562" spans="1:16" ht="14.25" hidden="1" customHeight="1" outlineLevel="1">
      <c r="A3562" s="64" t="s">
        <v>653</v>
      </c>
      <c r="B3562" s="163" t="s">
        <v>1803</v>
      </c>
      <c r="C3562" s="174" t="s">
        <v>647</v>
      </c>
      <c r="D3562" s="68">
        <v>45782</v>
      </c>
      <c r="E3562" s="66">
        <f t="shared" si="59"/>
        <v>5</v>
      </c>
      <c r="F3562" s="66">
        <f t="shared" si="60"/>
        <v>2025</v>
      </c>
      <c r="G3562" s="67">
        <f t="shared" si="61"/>
        <v>45778</v>
      </c>
      <c r="H3562" s="26" t="s">
        <v>165</v>
      </c>
      <c r="I3562" s="66" t="s">
        <v>1807</v>
      </c>
      <c r="J3562" s="69"/>
      <c r="K3562" s="69"/>
      <c r="L3562" s="69"/>
      <c r="M3562" s="69"/>
      <c r="N3562" s="71">
        <v>3200</v>
      </c>
      <c r="O3562" s="74">
        <v>0</v>
      </c>
      <c r="P3562" s="175">
        <v>3200</v>
      </c>
    </row>
    <row r="3563" spans="1:16" ht="14.25" hidden="1" customHeight="1" outlineLevel="1">
      <c r="A3563" s="64" t="s">
        <v>653</v>
      </c>
      <c r="B3563" s="163" t="s">
        <v>1803</v>
      </c>
      <c r="C3563" s="174" t="s">
        <v>647</v>
      </c>
      <c r="D3563" s="68">
        <v>45803</v>
      </c>
      <c r="E3563" s="66">
        <f t="shared" si="59"/>
        <v>5</v>
      </c>
      <c r="F3563" s="66">
        <f t="shared" si="60"/>
        <v>2025</v>
      </c>
      <c r="G3563" s="67">
        <f t="shared" si="61"/>
        <v>45778</v>
      </c>
      <c r="H3563" s="26" t="s">
        <v>165</v>
      </c>
      <c r="I3563" s="66" t="s">
        <v>1807</v>
      </c>
      <c r="J3563" s="69"/>
      <c r="K3563" s="69"/>
      <c r="L3563" s="69"/>
      <c r="M3563" s="69"/>
      <c r="N3563" s="71">
        <v>4950</v>
      </c>
      <c r="O3563" s="74">
        <v>0</v>
      </c>
      <c r="P3563" s="175">
        <v>8150</v>
      </c>
    </row>
    <row r="3564" spans="1:16" ht="14.25" hidden="1" customHeight="1" outlineLevel="1">
      <c r="A3564" s="64" t="s">
        <v>653</v>
      </c>
      <c r="B3564" s="163" t="s">
        <v>1803</v>
      </c>
      <c r="C3564" s="174" t="s">
        <v>647</v>
      </c>
      <c r="D3564" s="68">
        <v>45782</v>
      </c>
      <c r="E3564" s="66">
        <f t="shared" si="59"/>
        <v>5</v>
      </c>
      <c r="F3564" s="66">
        <f t="shared" si="60"/>
        <v>2025</v>
      </c>
      <c r="G3564" s="67">
        <f t="shared" si="61"/>
        <v>45778</v>
      </c>
      <c r="H3564" s="26" t="s">
        <v>1808</v>
      </c>
      <c r="I3564" s="66" t="s">
        <v>1809</v>
      </c>
      <c r="J3564" s="69"/>
      <c r="K3564" s="69"/>
      <c r="L3564" s="69"/>
      <c r="M3564" s="69"/>
      <c r="N3564" s="71">
        <v>0</v>
      </c>
      <c r="O3564" s="74">
        <v>1600</v>
      </c>
      <c r="P3564" s="175">
        <v>6550</v>
      </c>
    </row>
    <row r="3565" spans="1:16" ht="14.25" hidden="1" customHeight="1" outlineLevel="1">
      <c r="A3565" s="64" t="s">
        <v>653</v>
      </c>
      <c r="B3565" s="163" t="s">
        <v>1803</v>
      </c>
      <c r="C3565" s="174" t="s">
        <v>647</v>
      </c>
      <c r="D3565" s="68">
        <v>45782</v>
      </c>
      <c r="E3565" s="66">
        <f t="shared" si="59"/>
        <v>5</v>
      </c>
      <c r="F3565" s="66">
        <f t="shared" si="60"/>
        <v>2025</v>
      </c>
      <c r="G3565" s="67">
        <f t="shared" si="61"/>
        <v>45778</v>
      </c>
      <c r="H3565" s="26" t="s">
        <v>1808</v>
      </c>
      <c r="I3565" s="66" t="s">
        <v>1809</v>
      </c>
      <c r="J3565" s="69"/>
      <c r="K3565" s="69"/>
      <c r="L3565" s="69"/>
      <c r="M3565" s="69"/>
      <c r="N3565" s="71">
        <v>0</v>
      </c>
      <c r="O3565" s="74">
        <v>1600</v>
      </c>
      <c r="P3565" s="175">
        <v>4950</v>
      </c>
    </row>
    <row r="3566" spans="1:16" ht="14.25" hidden="1" customHeight="1" outlineLevel="1">
      <c r="A3566" s="64" t="s">
        <v>653</v>
      </c>
      <c r="B3566" s="163" t="s">
        <v>1803</v>
      </c>
      <c r="C3566" s="174" t="s">
        <v>647</v>
      </c>
      <c r="D3566" s="68">
        <v>45803</v>
      </c>
      <c r="E3566" s="66">
        <f t="shared" si="59"/>
        <v>5</v>
      </c>
      <c r="F3566" s="66">
        <f t="shared" si="60"/>
        <v>2025</v>
      </c>
      <c r="G3566" s="67">
        <f t="shared" si="61"/>
        <v>45778</v>
      </c>
      <c r="H3566" s="26" t="s">
        <v>1808</v>
      </c>
      <c r="I3566" s="66" t="s">
        <v>1809</v>
      </c>
      <c r="J3566" s="69"/>
      <c r="K3566" s="69"/>
      <c r="L3566" s="69"/>
      <c r="M3566" s="69"/>
      <c r="N3566" s="71">
        <v>0</v>
      </c>
      <c r="O3566" s="74">
        <v>1750</v>
      </c>
      <c r="P3566" s="175">
        <v>3200</v>
      </c>
    </row>
    <row r="3567" spans="1:16" ht="14.25" hidden="1" customHeight="1" outlineLevel="1">
      <c r="A3567" s="64" t="s">
        <v>653</v>
      </c>
      <c r="B3567" s="163" t="s">
        <v>1803</v>
      </c>
      <c r="C3567" s="174" t="s">
        <v>647</v>
      </c>
      <c r="D3567" s="68">
        <v>45803</v>
      </c>
      <c r="E3567" s="66">
        <f t="shared" si="59"/>
        <v>5</v>
      </c>
      <c r="F3567" s="66">
        <f t="shared" si="60"/>
        <v>2025</v>
      </c>
      <c r="G3567" s="67">
        <f t="shared" si="61"/>
        <v>45778</v>
      </c>
      <c r="H3567" s="26" t="s">
        <v>1808</v>
      </c>
      <c r="I3567" s="66" t="s">
        <v>1809</v>
      </c>
      <c r="J3567" s="69"/>
      <c r="K3567" s="69"/>
      <c r="L3567" s="69"/>
      <c r="M3567" s="69"/>
      <c r="N3567" s="71">
        <v>0</v>
      </c>
      <c r="O3567" s="74">
        <v>1600</v>
      </c>
      <c r="P3567" s="175">
        <v>1600</v>
      </c>
    </row>
    <row r="3568" spans="1:16" ht="14.25" hidden="1" customHeight="1" outlineLevel="1">
      <c r="A3568" s="64" t="s">
        <v>653</v>
      </c>
      <c r="B3568" s="163" t="s">
        <v>1803</v>
      </c>
      <c r="C3568" s="174" t="s">
        <v>647</v>
      </c>
      <c r="D3568" s="68">
        <v>45803</v>
      </c>
      <c r="E3568" s="66">
        <f t="shared" si="59"/>
        <v>5</v>
      </c>
      <c r="F3568" s="66">
        <f t="shared" si="60"/>
        <v>2025</v>
      </c>
      <c r="G3568" s="67">
        <f t="shared" si="61"/>
        <v>45778</v>
      </c>
      <c r="H3568" s="26" t="s">
        <v>1808</v>
      </c>
      <c r="I3568" s="66" t="s">
        <v>1809</v>
      </c>
      <c r="J3568" s="69"/>
      <c r="K3568" s="69"/>
      <c r="L3568" s="69"/>
      <c r="M3568" s="69"/>
      <c r="N3568" s="71">
        <v>0</v>
      </c>
      <c r="O3568" s="74">
        <v>1600</v>
      </c>
      <c r="P3568" s="175">
        <v>0</v>
      </c>
    </row>
    <row r="3569" spans="1:16" ht="14.25" hidden="1" customHeight="1" outlineLevel="1">
      <c r="A3569" s="64" t="s">
        <v>653</v>
      </c>
      <c r="B3569" s="163" t="s">
        <v>1803</v>
      </c>
      <c r="C3569" s="174" t="s">
        <v>647</v>
      </c>
      <c r="D3569" s="68">
        <v>45838</v>
      </c>
      <c r="E3569" s="66">
        <f t="shared" si="59"/>
        <v>6</v>
      </c>
      <c r="F3569" s="66">
        <f t="shared" si="60"/>
        <v>2025</v>
      </c>
      <c r="G3569" s="67">
        <f t="shared" si="61"/>
        <v>45809</v>
      </c>
      <c r="H3569" s="26" t="s">
        <v>1808</v>
      </c>
      <c r="I3569" s="66" t="s">
        <v>1810</v>
      </c>
      <c r="J3569" s="69"/>
      <c r="K3569" s="69"/>
      <c r="L3569" s="69"/>
      <c r="M3569" s="69"/>
      <c r="N3569" s="71">
        <v>0</v>
      </c>
      <c r="O3569" s="74">
        <v>1600</v>
      </c>
      <c r="P3569" s="175">
        <v>-1600</v>
      </c>
    </row>
    <row r="3570" spans="1:16" ht="14.25" hidden="1" customHeight="1" outlineLevel="1">
      <c r="A3570" s="64" t="s">
        <v>653</v>
      </c>
      <c r="B3570" s="163" t="s">
        <v>1803</v>
      </c>
      <c r="C3570" s="174" t="s">
        <v>647</v>
      </c>
      <c r="D3570" s="68">
        <v>45838</v>
      </c>
      <c r="E3570" s="66">
        <f t="shared" si="59"/>
        <v>6</v>
      </c>
      <c r="F3570" s="66">
        <f t="shared" si="60"/>
        <v>2025</v>
      </c>
      <c r="G3570" s="67">
        <f t="shared" si="61"/>
        <v>45809</v>
      </c>
      <c r="H3570" s="26" t="s">
        <v>1808</v>
      </c>
      <c r="I3570" s="66" t="s">
        <v>1810</v>
      </c>
      <c r="J3570" s="69"/>
      <c r="K3570" s="69"/>
      <c r="L3570" s="69"/>
      <c r="M3570" s="69"/>
      <c r="N3570" s="71">
        <v>0</v>
      </c>
      <c r="O3570" s="74">
        <v>1750</v>
      </c>
      <c r="P3570" s="175">
        <v>-3350</v>
      </c>
    </row>
    <row r="3571" spans="1:16" ht="14.25" hidden="1" customHeight="1" outlineLevel="1">
      <c r="A3571" s="64" t="s">
        <v>653</v>
      </c>
      <c r="B3571" s="163" t="s">
        <v>1803</v>
      </c>
      <c r="C3571" s="174" t="s">
        <v>647</v>
      </c>
      <c r="D3571" s="68">
        <v>45838</v>
      </c>
      <c r="E3571" s="66">
        <f t="shared" si="59"/>
        <v>6</v>
      </c>
      <c r="F3571" s="66">
        <f t="shared" si="60"/>
        <v>2025</v>
      </c>
      <c r="G3571" s="67">
        <f t="shared" si="61"/>
        <v>45809</v>
      </c>
      <c r="H3571" s="26" t="s">
        <v>165</v>
      </c>
      <c r="I3571" s="66" t="s">
        <v>1811</v>
      </c>
      <c r="J3571" s="69"/>
      <c r="K3571" s="69"/>
      <c r="L3571" s="69"/>
      <c r="M3571" s="69"/>
      <c r="N3571" s="71">
        <v>3350</v>
      </c>
      <c r="O3571" s="74">
        <v>0</v>
      </c>
      <c r="P3571" s="175">
        <v>0</v>
      </c>
    </row>
    <row r="3572" spans="1:16" ht="14.25" hidden="1" customHeight="1" outlineLevel="1">
      <c r="A3572" s="64" t="s">
        <v>653</v>
      </c>
      <c r="B3572" s="163" t="s">
        <v>1803</v>
      </c>
      <c r="C3572" s="174" t="s">
        <v>647</v>
      </c>
      <c r="D3572" s="68">
        <v>45840</v>
      </c>
      <c r="E3572" s="66">
        <f t="shared" si="59"/>
        <v>7</v>
      </c>
      <c r="F3572" s="66">
        <f t="shared" si="60"/>
        <v>2025</v>
      </c>
      <c r="G3572" s="67">
        <f t="shared" si="61"/>
        <v>45839</v>
      </c>
      <c r="H3572" s="26" t="s">
        <v>1808</v>
      </c>
      <c r="I3572" s="66" t="s">
        <v>1810</v>
      </c>
      <c r="J3572" s="69"/>
      <c r="K3572" s="69"/>
      <c r="L3572" s="69"/>
      <c r="M3572" s="69"/>
      <c r="N3572" s="71">
        <v>0</v>
      </c>
      <c r="O3572" s="74">
        <v>1600</v>
      </c>
      <c r="P3572" s="175">
        <v>-1600</v>
      </c>
    </row>
    <row r="3573" spans="1:16" ht="14.25" hidden="1" customHeight="1" outlineLevel="1">
      <c r="A3573" s="64" t="s">
        <v>653</v>
      </c>
      <c r="B3573" s="163" t="s">
        <v>1803</v>
      </c>
      <c r="C3573" s="174" t="s">
        <v>647</v>
      </c>
      <c r="D3573" s="68">
        <v>45840</v>
      </c>
      <c r="E3573" s="66">
        <f t="shared" si="59"/>
        <v>7</v>
      </c>
      <c r="F3573" s="66">
        <f t="shared" si="60"/>
        <v>2025</v>
      </c>
      <c r="G3573" s="67">
        <f t="shared" si="61"/>
        <v>45839</v>
      </c>
      <c r="H3573" s="26" t="s">
        <v>165</v>
      </c>
      <c r="I3573" s="66" t="s">
        <v>1811</v>
      </c>
      <c r="J3573" s="69"/>
      <c r="K3573" s="69"/>
      <c r="L3573" s="69"/>
      <c r="M3573" s="69"/>
      <c r="N3573" s="71">
        <v>1600</v>
      </c>
      <c r="O3573" s="74"/>
      <c r="P3573" s="175">
        <v>0</v>
      </c>
    </row>
    <row r="3574" spans="1:16" ht="14.25" hidden="1" customHeight="1" outlineLevel="1">
      <c r="A3574" s="64" t="s">
        <v>652</v>
      </c>
      <c r="B3574" s="163" t="s">
        <v>1812</v>
      </c>
      <c r="C3574" s="174" t="s">
        <v>648</v>
      </c>
      <c r="D3574" s="68">
        <v>45845</v>
      </c>
      <c r="E3574" s="66">
        <f t="shared" si="59"/>
        <v>7</v>
      </c>
      <c r="F3574" s="66">
        <f t="shared" si="60"/>
        <v>2025</v>
      </c>
      <c r="G3574" s="67">
        <f t="shared" si="61"/>
        <v>45839</v>
      </c>
      <c r="H3574" s="26" t="s">
        <v>1813</v>
      </c>
      <c r="I3574" s="66" t="s">
        <v>1218</v>
      </c>
      <c r="J3574" s="69"/>
      <c r="K3574" s="69"/>
      <c r="L3574" s="69" t="s">
        <v>666</v>
      </c>
      <c r="M3574" s="69" t="s">
        <v>28</v>
      </c>
      <c r="N3574" s="71">
        <v>144332.26999999999</v>
      </c>
      <c r="O3574" s="74">
        <v>0</v>
      </c>
      <c r="P3574" s="175">
        <v>144332.26999999999</v>
      </c>
    </row>
    <row r="3575" spans="1:16" ht="14.25" hidden="1" customHeight="1" outlineLevel="1">
      <c r="A3575" s="64" t="s">
        <v>652</v>
      </c>
      <c r="B3575" s="163" t="s">
        <v>1812</v>
      </c>
      <c r="C3575" s="174" t="s">
        <v>648</v>
      </c>
      <c r="D3575" s="68">
        <v>45867</v>
      </c>
      <c r="E3575" s="66">
        <f t="shared" si="59"/>
        <v>7</v>
      </c>
      <c r="F3575" s="66">
        <f t="shared" si="60"/>
        <v>2025</v>
      </c>
      <c r="G3575" s="67">
        <f t="shared" si="61"/>
        <v>45839</v>
      </c>
      <c r="H3575" s="26" t="s">
        <v>1814</v>
      </c>
      <c r="I3575" s="66" t="s">
        <v>1815</v>
      </c>
      <c r="J3575" s="69"/>
      <c r="K3575" s="69"/>
      <c r="L3575" s="69"/>
      <c r="M3575" s="69"/>
      <c r="N3575" s="71">
        <v>0</v>
      </c>
      <c r="O3575" s="74">
        <v>1974.68</v>
      </c>
      <c r="P3575" s="175">
        <v>142357.59</v>
      </c>
    </row>
    <row r="3576" spans="1:16" ht="14.25" hidden="1" customHeight="1" outlineLevel="1">
      <c r="A3576" s="64" t="s">
        <v>652</v>
      </c>
      <c r="B3576" s="163" t="s">
        <v>1812</v>
      </c>
      <c r="C3576" s="174" t="s">
        <v>648</v>
      </c>
      <c r="D3576" s="68">
        <v>45867</v>
      </c>
      <c r="E3576" s="66">
        <f t="shared" si="59"/>
        <v>7</v>
      </c>
      <c r="F3576" s="66">
        <f t="shared" si="60"/>
        <v>2025</v>
      </c>
      <c r="G3576" s="67">
        <f t="shared" si="61"/>
        <v>45839</v>
      </c>
      <c r="H3576" s="26" t="s">
        <v>1814</v>
      </c>
      <c r="I3576" s="66" t="s">
        <v>1816</v>
      </c>
      <c r="J3576" s="69"/>
      <c r="K3576" s="69"/>
      <c r="L3576" s="69"/>
      <c r="M3576" s="69"/>
      <c r="N3576" s="71">
        <v>0</v>
      </c>
      <c r="O3576" s="74">
        <v>1765.26</v>
      </c>
      <c r="P3576" s="175">
        <v>140592.32999999999</v>
      </c>
    </row>
    <row r="3577" spans="1:16" ht="14.25" hidden="1" customHeight="1" outlineLevel="1">
      <c r="A3577" s="64" t="s">
        <v>652</v>
      </c>
      <c r="B3577" s="163" t="s">
        <v>1812</v>
      </c>
      <c r="C3577" s="174" t="s">
        <v>648</v>
      </c>
      <c r="D3577" s="68">
        <v>45867</v>
      </c>
      <c r="E3577" s="66">
        <f t="shared" si="59"/>
        <v>7</v>
      </c>
      <c r="F3577" s="66">
        <f t="shared" si="60"/>
        <v>2025</v>
      </c>
      <c r="G3577" s="67">
        <f t="shared" si="61"/>
        <v>45839</v>
      </c>
      <c r="H3577" s="26" t="s">
        <v>1814</v>
      </c>
      <c r="I3577" s="66" t="s">
        <v>1817</v>
      </c>
      <c r="J3577" s="69"/>
      <c r="K3577" s="69"/>
      <c r="L3577" s="69"/>
      <c r="M3577" s="69"/>
      <c r="N3577" s="71">
        <v>0</v>
      </c>
      <c r="O3577" s="74">
        <v>1135.93</v>
      </c>
      <c r="P3577" s="175">
        <v>139456.4</v>
      </c>
    </row>
    <row r="3578" spans="1:16" ht="14.25" hidden="1" customHeight="1" outlineLevel="1">
      <c r="A3578" s="64" t="s">
        <v>652</v>
      </c>
      <c r="B3578" s="163" t="s">
        <v>1812</v>
      </c>
      <c r="C3578" s="174" t="s">
        <v>648</v>
      </c>
      <c r="D3578" s="68">
        <v>45867</v>
      </c>
      <c r="E3578" s="66">
        <f t="shared" si="59"/>
        <v>7</v>
      </c>
      <c r="F3578" s="66">
        <f t="shared" si="60"/>
        <v>2025</v>
      </c>
      <c r="G3578" s="67">
        <f t="shared" si="61"/>
        <v>45839</v>
      </c>
      <c r="H3578" s="26" t="s">
        <v>1814</v>
      </c>
      <c r="I3578" s="66" t="s">
        <v>1818</v>
      </c>
      <c r="J3578" s="69"/>
      <c r="K3578" s="69"/>
      <c r="L3578" s="69"/>
      <c r="M3578" s="69"/>
      <c r="N3578" s="71">
        <v>0</v>
      </c>
      <c r="O3578" s="74">
        <v>3797.45</v>
      </c>
      <c r="P3578" s="175">
        <v>135658.94999999998</v>
      </c>
    </row>
    <row r="3579" spans="1:16" ht="14.25" hidden="1" customHeight="1" outlineLevel="1">
      <c r="A3579" s="64" t="s">
        <v>652</v>
      </c>
      <c r="B3579" s="163" t="s">
        <v>1812</v>
      </c>
      <c r="C3579" s="174" t="s">
        <v>648</v>
      </c>
      <c r="D3579" s="68">
        <v>45867</v>
      </c>
      <c r="E3579" s="66">
        <f t="shared" si="59"/>
        <v>7</v>
      </c>
      <c r="F3579" s="66">
        <f t="shared" si="60"/>
        <v>2025</v>
      </c>
      <c r="G3579" s="67">
        <f t="shared" si="61"/>
        <v>45839</v>
      </c>
      <c r="H3579" s="26" t="s">
        <v>1814</v>
      </c>
      <c r="I3579" s="66" t="s">
        <v>1819</v>
      </c>
      <c r="J3579" s="69"/>
      <c r="K3579" s="69"/>
      <c r="L3579" s="69"/>
      <c r="M3579" s="69"/>
      <c r="N3579" s="71">
        <v>0</v>
      </c>
      <c r="O3579" s="74">
        <v>2645.18</v>
      </c>
      <c r="P3579" s="175">
        <v>133013.76999999999</v>
      </c>
    </row>
    <row r="3580" spans="1:16" ht="14.25" hidden="1" customHeight="1" outlineLevel="1">
      <c r="A3580" s="64" t="s">
        <v>652</v>
      </c>
      <c r="B3580" s="163" t="s">
        <v>1812</v>
      </c>
      <c r="C3580" s="174" t="s">
        <v>648</v>
      </c>
      <c r="D3580" s="68">
        <v>45868</v>
      </c>
      <c r="E3580" s="66">
        <f t="shared" si="59"/>
        <v>7</v>
      </c>
      <c r="F3580" s="66">
        <f t="shared" si="60"/>
        <v>2025</v>
      </c>
      <c r="G3580" s="67">
        <f t="shared" si="61"/>
        <v>45839</v>
      </c>
      <c r="H3580" s="26" t="s">
        <v>1814</v>
      </c>
      <c r="I3580" s="66" t="s">
        <v>1820</v>
      </c>
      <c r="J3580" s="69"/>
      <c r="K3580" s="69"/>
      <c r="L3580" s="69"/>
      <c r="M3580" s="69"/>
      <c r="N3580" s="71">
        <v>0</v>
      </c>
      <c r="O3580" s="74">
        <v>78329</v>
      </c>
      <c r="P3580" s="175">
        <v>54684.76999999999</v>
      </c>
    </row>
    <row r="3581" spans="1:16" ht="14.25" hidden="1" customHeight="1" outlineLevel="1">
      <c r="A3581" s="64" t="s">
        <v>652</v>
      </c>
      <c r="B3581" s="163" t="s">
        <v>1812</v>
      </c>
      <c r="C3581" s="174" t="s">
        <v>648</v>
      </c>
      <c r="D3581" s="68">
        <v>45869</v>
      </c>
      <c r="E3581" s="66">
        <f t="shared" si="59"/>
        <v>7</v>
      </c>
      <c r="F3581" s="66">
        <f t="shared" si="60"/>
        <v>2025</v>
      </c>
      <c r="G3581" s="67">
        <f t="shared" si="61"/>
        <v>45839</v>
      </c>
      <c r="H3581" s="26" t="s">
        <v>1814</v>
      </c>
      <c r="I3581" s="66" t="s">
        <v>1821</v>
      </c>
      <c r="J3581" s="69"/>
      <c r="K3581" s="69"/>
      <c r="L3581" s="69"/>
      <c r="M3581" s="69"/>
      <c r="N3581" s="71">
        <v>0</v>
      </c>
      <c r="O3581" s="74">
        <v>8526.02</v>
      </c>
      <c r="P3581" s="175">
        <v>46158.749999999985</v>
      </c>
    </row>
    <row r="3582" spans="1:16" ht="14.25" hidden="1" customHeight="1" outlineLevel="1">
      <c r="A3582" s="64" t="s">
        <v>652</v>
      </c>
      <c r="B3582" s="163" t="s">
        <v>1812</v>
      </c>
      <c r="C3582" s="174" t="s">
        <v>648</v>
      </c>
      <c r="D3582" s="68">
        <v>45869</v>
      </c>
      <c r="E3582" s="66">
        <f t="shared" si="59"/>
        <v>7</v>
      </c>
      <c r="F3582" s="66">
        <f t="shared" si="60"/>
        <v>2025</v>
      </c>
      <c r="G3582" s="67">
        <f t="shared" si="61"/>
        <v>45839</v>
      </c>
      <c r="H3582" s="26" t="s">
        <v>1814</v>
      </c>
      <c r="I3582" s="66" t="s">
        <v>1822</v>
      </c>
      <c r="J3582" s="69"/>
      <c r="K3582" s="69"/>
      <c r="L3582" s="69"/>
      <c r="M3582" s="69"/>
      <c r="N3582" s="71">
        <v>0</v>
      </c>
      <c r="O3582" s="74">
        <v>23031.360000000001</v>
      </c>
      <c r="P3582" s="175">
        <v>23127.389999999985</v>
      </c>
    </row>
    <row r="3583" spans="1:16" ht="14.25" hidden="1" customHeight="1" outlineLevel="1">
      <c r="A3583" s="64" t="s">
        <v>652</v>
      </c>
      <c r="B3583" s="163" t="s">
        <v>1812</v>
      </c>
      <c r="C3583" s="174" t="s">
        <v>648</v>
      </c>
      <c r="D3583" s="68">
        <v>45869</v>
      </c>
      <c r="E3583" s="66">
        <f t="shared" si="59"/>
        <v>7</v>
      </c>
      <c r="F3583" s="66">
        <f t="shared" si="60"/>
        <v>2025</v>
      </c>
      <c r="G3583" s="67">
        <f t="shared" si="61"/>
        <v>45839</v>
      </c>
      <c r="H3583" s="26" t="s">
        <v>446</v>
      </c>
      <c r="I3583" s="66" t="s">
        <v>1823</v>
      </c>
      <c r="J3583" s="69"/>
      <c r="K3583" s="69"/>
      <c r="L3583" s="69"/>
      <c r="M3583" s="69"/>
      <c r="N3583" s="71">
        <v>23031.360000000001</v>
      </c>
      <c r="O3583" s="74">
        <v>0</v>
      </c>
      <c r="P3583" s="175">
        <v>46158.749999999985</v>
      </c>
    </row>
    <row r="3584" spans="1:16" ht="14.25" hidden="1" customHeight="1" outlineLevel="1">
      <c r="A3584" s="64" t="s">
        <v>652</v>
      </c>
      <c r="B3584" s="163" t="s">
        <v>1812</v>
      </c>
      <c r="C3584" s="174" t="s">
        <v>648</v>
      </c>
      <c r="D3584" s="68">
        <v>45870</v>
      </c>
      <c r="E3584" s="66">
        <f t="shared" si="59"/>
        <v>8</v>
      </c>
      <c r="F3584" s="66">
        <f t="shared" si="60"/>
        <v>2025</v>
      </c>
      <c r="G3584" s="67">
        <f t="shared" si="61"/>
        <v>45870</v>
      </c>
      <c r="H3584" s="26" t="s">
        <v>1814</v>
      </c>
      <c r="I3584" s="66" t="s">
        <v>1824</v>
      </c>
      <c r="J3584" s="69"/>
      <c r="K3584" s="69"/>
      <c r="L3584" s="69"/>
      <c r="M3584" s="69"/>
      <c r="N3584" s="71">
        <v>0</v>
      </c>
      <c r="O3584" s="74">
        <v>23031.360000000001</v>
      </c>
      <c r="P3584" s="175">
        <v>23127.389999999985</v>
      </c>
    </row>
    <row r="3585" spans="1:16" ht="14.25" hidden="1" customHeight="1" outlineLevel="1">
      <c r="A3585" s="64" t="s">
        <v>652</v>
      </c>
      <c r="B3585" s="163" t="s">
        <v>1812</v>
      </c>
      <c r="C3585" s="174" t="s">
        <v>648</v>
      </c>
      <c r="D3585" s="68">
        <v>45876</v>
      </c>
      <c r="E3585" s="66">
        <f t="shared" si="59"/>
        <v>8</v>
      </c>
      <c r="F3585" s="66">
        <f t="shared" si="60"/>
        <v>2025</v>
      </c>
      <c r="G3585" s="67">
        <f t="shared" si="61"/>
        <v>45870</v>
      </c>
      <c r="H3585" s="26" t="s">
        <v>1798</v>
      </c>
      <c r="I3585" s="66" t="s">
        <v>1316</v>
      </c>
      <c r="J3585" s="69"/>
      <c r="K3585" s="69"/>
      <c r="L3585" s="69"/>
      <c r="M3585" s="69"/>
      <c r="N3585" s="71">
        <v>156.57</v>
      </c>
      <c r="O3585" s="74">
        <v>0</v>
      </c>
      <c r="P3585" s="175">
        <v>23283.959999999985</v>
      </c>
    </row>
    <row r="3586" spans="1:16" ht="14.25" hidden="1" customHeight="1" outlineLevel="1">
      <c r="A3586" s="64" t="s">
        <v>652</v>
      </c>
      <c r="B3586" s="163" t="s">
        <v>1812</v>
      </c>
      <c r="C3586" s="174" t="s">
        <v>648</v>
      </c>
      <c r="D3586" s="68">
        <v>45876</v>
      </c>
      <c r="E3586" s="66">
        <f t="shared" si="59"/>
        <v>8</v>
      </c>
      <c r="F3586" s="66">
        <f t="shared" si="60"/>
        <v>2025</v>
      </c>
      <c r="G3586" s="67">
        <f t="shared" si="61"/>
        <v>45870</v>
      </c>
      <c r="H3586" s="26" t="s">
        <v>1311</v>
      </c>
      <c r="I3586" s="66" t="s">
        <v>1317</v>
      </c>
      <c r="J3586" s="69"/>
      <c r="K3586" s="69"/>
      <c r="L3586" s="69"/>
      <c r="M3586" s="69"/>
      <c r="N3586" s="71">
        <v>0</v>
      </c>
      <c r="O3586" s="74">
        <v>35.22</v>
      </c>
      <c r="P3586" s="175">
        <v>23248.739999999983</v>
      </c>
    </row>
    <row r="3587" spans="1:16" ht="14.25" customHeight="1" outlineLevel="1">
      <c r="A3587" s="64" t="s">
        <v>1</v>
      </c>
      <c r="B3587" s="163" t="s">
        <v>662</v>
      </c>
      <c r="C3587" s="174" t="s">
        <v>647</v>
      </c>
      <c r="D3587" s="68">
        <v>45597</v>
      </c>
      <c r="E3587" s="66">
        <f t="shared" si="59"/>
        <v>11</v>
      </c>
      <c r="F3587" s="66">
        <f t="shared" si="60"/>
        <v>2024</v>
      </c>
      <c r="G3587" s="67">
        <f t="shared" si="61"/>
        <v>45597</v>
      </c>
      <c r="H3587" s="26" t="s">
        <v>630</v>
      </c>
      <c r="I3587" s="66" t="s">
        <v>1825</v>
      </c>
      <c r="J3587" s="69"/>
      <c r="K3587" s="69"/>
      <c r="L3587" s="69"/>
      <c r="M3587" s="69"/>
      <c r="N3587" s="71">
        <v>3425</v>
      </c>
      <c r="O3587" s="74">
        <v>0</v>
      </c>
      <c r="P3587" s="175">
        <v>375436.42</v>
      </c>
    </row>
    <row r="3588" spans="1:16" ht="14.25" customHeight="1" outlineLevel="1">
      <c r="A3588" s="64" t="s">
        <v>1</v>
      </c>
      <c r="B3588" s="163" t="s">
        <v>662</v>
      </c>
      <c r="C3588" s="174" t="s">
        <v>647</v>
      </c>
      <c r="D3588" s="68">
        <v>45597</v>
      </c>
      <c r="E3588" s="66">
        <f t="shared" si="59"/>
        <v>11</v>
      </c>
      <c r="F3588" s="66">
        <f t="shared" si="60"/>
        <v>2024</v>
      </c>
      <c r="G3588" s="67">
        <f t="shared" si="61"/>
        <v>45597</v>
      </c>
      <c r="H3588" s="26" t="s">
        <v>124</v>
      </c>
      <c r="I3588" s="66" t="s">
        <v>1826</v>
      </c>
      <c r="J3588" s="69"/>
      <c r="K3588" s="69"/>
      <c r="L3588" s="69"/>
      <c r="M3588" s="69"/>
      <c r="N3588" s="71">
        <v>2000</v>
      </c>
      <c r="O3588" s="74">
        <v>0</v>
      </c>
      <c r="P3588" s="175">
        <v>377436.42</v>
      </c>
    </row>
    <row r="3589" spans="1:16" ht="14.25" customHeight="1" outlineLevel="1">
      <c r="A3589" s="64" t="s">
        <v>1</v>
      </c>
      <c r="B3589" s="163" t="s">
        <v>662</v>
      </c>
      <c r="C3589" s="174" t="s">
        <v>647</v>
      </c>
      <c r="D3589" s="68">
        <v>45597</v>
      </c>
      <c r="E3589" s="66">
        <f t="shared" si="59"/>
        <v>11</v>
      </c>
      <c r="F3589" s="66">
        <f t="shared" si="60"/>
        <v>2024</v>
      </c>
      <c r="G3589" s="67">
        <f t="shared" si="61"/>
        <v>45597</v>
      </c>
      <c r="H3589" s="26" t="s">
        <v>124</v>
      </c>
      <c r="I3589" s="66" t="s">
        <v>1827</v>
      </c>
      <c r="J3589" s="69"/>
      <c r="K3589" s="69"/>
      <c r="L3589" s="69"/>
      <c r="M3589" s="69"/>
      <c r="N3589" s="71">
        <v>1900</v>
      </c>
      <c r="O3589" s="74">
        <v>0</v>
      </c>
      <c r="P3589" s="175">
        <v>379336.42</v>
      </c>
    </row>
    <row r="3590" spans="1:16" ht="14.25" customHeight="1" outlineLevel="1">
      <c r="A3590" s="64" t="s">
        <v>1</v>
      </c>
      <c r="B3590" s="163" t="s">
        <v>662</v>
      </c>
      <c r="C3590" s="174" t="s">
        <v>647</v>
      </c>
      <c r="D3590" s="68">
        <v>45597</v>
      </c>
      <c r="E3590" s="66">
        <f t="shared" si="59"/>
        <v>11</v>
      </c>
      <c r="F3590" s="66">
        <f t="shared" si="60"/>
        <v>2024</v>
      </c>
      <c r="G3590" s="67">
        <f t="shared" si="61"/>
        <v>45597</v>
      </c>
      <c r="H3590" s="26" t="s">
        <v>124</v>
      </c>
      <c r="I3590" s="66" t="s">
        <v>1828</v>
      </c>
      <c r="J3590" s="69"/>
      <c r="K3590" s="69"/>
      <c r="L3590" s="69"/>
      <c r="M3590" s="69"/>
      <c r="N3590" s="71">
        <v>1900</v>
      </c>
      <c r="O3590" s="74">
        <v>0</v>
      </c>
      <c r="P3590" s="175">
        <v>381236.42</v>
      </c>
    </row>
    <row r="3591" spans="1:16" ht="14.25" customHeight="1" outlineLevel="1">
      <c r="A3591" s="64" t="s">
        <v>1</v>
      </c>
      <c r="B3591" s="163" t="s">
        <v>662</v>
      </c>
      <c r="C3591" s="174" t="s">
        <v>647</v>
      </c>
      <c r="D3591" s="68">
        <v>45597</v>
      </c>
      <c r="E3591" s="66">
        <f t="shared" si="59"/>
        <v>11</v>
      </c>
      <c r="F3591" s="66">
        <f t="shared" si="60"/>
        <v>2024</v>
      </c>
      <c r="G3591" s="67">
        <f t="shared" si="61"/>
        <v>45597</v>
      </c>
      <c r="H3591" s="26" t="s">
        <v>124</v>
      </c>
      <c r="I3591" s="66" t="s">
        <v>1829</v>
      </c>
      <c r="J3591" s="69"/>
      <c r="K3591" s="69"/>
      <c r="L3591" s="69"/>
      <c r="M3591" s="69"/>
      <c r="N3591" s="71">
        <v>2000</v>
      </c>
      <c r="O3591" s="74">
        <v>0</v>
      </c>
      <c r="P3591" s="175">
        <v>383236.42</v>
      </c>
    </row>
    <row r="3592" spans="1:16" ht="14.25" customHeight="1" outlineLevel="1">
      <c r="A3592" s="64" t="s">
        <v>1</v>
      </c>
      <c r="B3592" s="163" t="s">
        <v>662</v>
      </c>
      <c r="C3592" s="174" t="s">
        <v>647</v>
      </c>
      <c r="D3592" s="68">
        <v>45597</v>
      </c>
      <c r="E3592" s="66">
        <f t="shared" si="59"/>
        <v>11</v>
      </c>
      <c r="F3592" s="66">
        <f t="shared" si="60"/>
        <v>2024</v>
      </c>
      <c r="G3592" s="67">
        <f t="shared" si="61"/>
        <v>45597</v>
      </c>
      <c r="H3592" s="26" t="s">
        <v>124</v>
      </c>
      <c r="I3592" s="66" t="s">
        <v>1830</v>
      </c>
      <c r="J3592" s="69"/>
      <c r="K3592" s="69"/>
      <c r="L3592" s="69"/>
      <c r="M3592" s="69"/>
      <c r="N3592" s="71">
        <v>1900</v>
      </c>
      <c r="O3592" s="74">
        <v>0</v>
      </c>
      <c r="P3592" s="175">
        <v>385136.42</v>
      </c>
    </row>
    <row r="3593" spans="1:16" ht="14.25" customHeight="1" outlineLevel="1">
      <c r="A3593" s="64" t="s">
        <v>1</v>
      </c>
      <c r="B3593" s="163" t="s">
        <v>662</v>
      </c>
      <c r="C3593" s="174" t="s">
        <v>647</v>
      </c>
      <c r="D3593" s="68">
        <v>45597</v>
      </c>
      <c r="E3593" s="66">
        <f t="shared" ref="E3593:E3847" si="63">MONTH(D3593)</f>
        <v>11</v>
      </c>
      <c r="F3593" s="66">
        <f t="shared" ref="F3593:F3847" si="64">YEAR(D3593)</f>
        <v>2024</v>
      </c>
      <c r="G3593" s="67">
        <f t="shared" ref="G3593:G3847" si="65">(E3593&amp;"/"&amp;F3593)*1</f>
        <v>45597</v>
      </c>
      <c r="H3593" s="26" t="s">
        <v>124</v>
      </c>
      <c r="I3593" s="66" t="s">
        <v>1831</v>
      </c>
      <c r="J3593" s="69"/>
      <c r="K3593" s="69"/>
      <c r="L3593" s="69"/>
      <c r="M3593" s="69"/>
      <c r="N3593" s="71">
        <v>2000</v>
      </c>
      <c r="O3593" s="74">
        <v>0</v>
      </c>
      <c r="P3593" s="175">
        <v>387136.42</v>
      </c>
    </row>
    <row r="3594" spans="1:16" ht="14.25" customHeight="1" outlineLevel="1">
      <c r="A3594" s="64" t="s">
        <v>1</v>
      </c>
      <c r="B3594" s="163" t="s">
        <v>662</v>
      </c>
      <c r="C3594" s="174" t="s">
        <v>647</v>
      </c>
      <c r="D3594" s="68">
        <v>45597</v>
      </c>
      <c r="E3594" s="66">
        <f t="shared" si="63"/>
        <v>11</v>
      </c>
      <c r="F3594" s="66">
        <f t="shared" si="64"/>
        <v>2024</v>
      </c>
      <c r="G3594" s="67">
        <f t="shared" si="65"/>
        <v>45597</v>
      </c>
      <c r="H3594" s="26" t="s">
        <v>124</v>
      </c>
      <c r="I3594" s="66" t="s">
        <v>1832</v>
      </c>
      <c r="J3594" s="69"/>
      <c r="K3594" s="69"/>
      <c r="L3594" s="69"/>
      <c r="M3594" s="69"/>
      <c r="N3594" s="71">
        <v>900</v>
      </c>
      <c r="O3594" s="74">
        <v>0</v>
      </c>
      <c r="P3594" s="175">
        <v>388036.42</v>
      </c>
    </row>
    <row r="3595" spans="1:16" ht="14.25" hidden="1" customHeight="1" outlineLevel="1">
      <c r="A3595" s="64" t="s">
        <v>1</v>
      </c>
      <c r="B3595" s="163" t="s">
        <v>662</v>
      </c>
      <c r="C3595" s="174" t="s">
        <v>647</v>
      </c>
      <c r="D3595" s="68">
        <v>45597</v>
      </c>
      <c r="E3595" s="66">
        <f t="shared" si="63"/>
        <v>11</v>
      </c>
      <c r="F3595" s="66">
        <f t="shared" si="64"/>
        <v>2024</v>
      </c>
      <c r="G3595" s="67">
        <f t="shared" si="65"/>
        <v>45597</v>
      </c>
      <c r="H3595" s="26" t="s">
        <v>102</v>
      </c>
      <c r="I3595" s="66" t="s">
        <v>129</v>
      </c>
      <c r="J3595" s="69"/>
      <c r="K3595" s="69"/>
      <c r="L3595" s="69"/>
      <c r="M3595" s="69"/>
      <c r="N3595" s="71">
        <v>0</v>
      </c>
      <c r="O3595" s="74">
        <v>9</v>
      </c>
      <c r="P3595" s="175">
        <v>388027.42</v>
      </c>
    </row>
    <row r="3596" spans="1:16" ht="14.25" hidden="1" customHeight="1" outlineLevel="1">
      <c r="A3596" s="64" t="s">
        <v>1</v>
      </c>
      <c r="B3596" s="163" t="s">
        <v>662</v>
      </c>
      <c r="C3596" s="174" t="s">
        <v>647</v>
      </c>
      <c r="D3596" s="68">
        <v>45597</v>
      </c>
      <c r="E3596" s="66">
        <f t="shared" si="63"/>
        <v>11</v>
      </c>
      <c r="F3596" s="66">
        <f t="shared" si="64"/>
        <v>2024</v>
      </c>
      <c r="G3596" s="67">
        <f t="shared" si="65"/>
        <v>45597</v>
      </c>
      <c r="H3596" s="26" t="s">
        <v>102</v>
      </c>
      <c r="I3596" s="66" t="s">
        <v>129</v>
      </c>
      <c r="J3596" s="69"/>
      <c r="K3596" s="69"/>
      <c r="L3596" s="69"/>
      <c r="M3596" s="69"/>
      <c r="N3596" s="71">
        <v>0</v>
      </c>
      <c r="O3596" s="74">
        <v>9</v>
      </c>
      <c r="P3596" s="175">
        <v>388018.42</v>
      </c>
    </row>
    <row r="3597" spans="1:16" ht="14.25" hidden="1" customHeight="1" outlineLevel="1">
      <c r="A3597" s="64" t="s">
        <v>1</v>
      </c>
      <c r="B3597" s="163" t="s">
        <v>662</v>
      </c>
      <c r="C3597" s="174" t="s">
        <v>647</v>
      </c>
      <c r="D3597" s="68">
        <v>45597</v>
      </c>
      <c r="E3597" s="66">
        <f t="shared" si="63"/>
        <v>11</v>
      </c>
      <c r="F3597" s="66">
        <f t="shared" si="64"/>
        <v>2024</v>
      </c>
      <c r="G3597" s="67">
        <f t="shared" si="65"/>
        <v>45597</v>
      </c>
      <c r="H3597" s="26" t="s">
        <v>102</v>
      </c>
      <c r="I3597" s="66" t="s">
        <v>129</v>
      </c>
      <c r="J3597" s="69"/>
      <c r="K3597" s="69"/>
      <c r="L3597" s="69"/>
      <c r="M3597" s="69"/>
      <c r="N3597" s="71">
        <v>0</v>
      </c>
      <c r="O3597" s="74">
        <v>9</v>
      </c>
      <c r="P3597" s="175">
        <v>388009.42</v>
      </c>
    </row>
    <row r="3598" spans="1:16" ht="14.25" hidden="1" customHeight="1" outlineLevel="1">
      <c r="A3598" s="64" t="s">
        <v>1</v>
      </c>
      <c r="B3598" s="163" t="s">
        <v>662</v>
      </c>
      <c r="C3598" s="174" t="s">
        <v>647</v>
      </c>
      <c r="D3598" s="68">
        <v>45597</v>
      </c>
      <c r="E3598" s="66">
        <f t="shared" si="63"/>
        <v>11</v>
      </c>
      <c r="F3598" s="66">
        <f t="shared" si="64"/>
        <v>2024</v>
      </c>
      <c r="G3598" s="67">
        <f t="shared" si="65"/>
        <v>45597</v>
      </c>
      <c r="H3598" s="26" t="s">
        <v>102</v>
      </c>
      <c r="I3598" s="66" t="s">
        <v>129</v>
      </c>
      <c r="J3598" s="69"/>
      <c r="K3598" s="69"/>
      <c r="L3598" s="69"/>
      <c r="M3598" s="69"/>
      <c r="N3598" s="71">
        <v>0</v>
      </c>
      <c r="O3598" s="74">
        <v>9</v>
      </c>
      <c r="P3598" s="175">
        <v>388000.42</v>
      </c>
    </row>
    <row r="3599" spans="1:16" ht="14.25" hidden="1" customHeight="1" outlineLevel="1">
      <c r="A3599" s="64" t="s">
        <v>1</v>
      </c>
      <c r="B3599" s="163" t="s">
        <v>662</v>
      </c>
      <c r="C3599" s="174" t="s">
        <v>647</v>
      </c>
      <c r="D3599" s="68">
        <v>45597</v>
      </c>
      <c r="E3599" s="66">
        <f t="shared" si="63"/>
        <v>11</v>
      </c>
      <c r="F3599" s="66">
        <f t="shared" si="64"/>
        <v>2024</v>
      </c>
      <c r="G3599" s="67">
        <f t="shared" si="65"/>
        <v>45597</v>
      </c>
      <c r="H3599" s="26" t="s">
        <v>63</v>
      </c>
      <c r="I3599" s="66" t="s">
        <v>1833</v>
      </c>
      <c r="J3599" s="69"/>
      <c r="K3599" s="69"/>
      <c r="L3599" s="69"/>
      <c r="M3599" s="69"/>
      <c r="N3599" s="71">
        <v>0</v>
      </c>
      <c r="O3599" s="74">
        <v>20</v>
      </c>
      <c r="P3599" s="175">
        <v>387980.42</v>
      </c>
    </row>
    <row r="3600" spans="1:16" ht="14.25" hidden="1" customHeight="1" outlineLevel="1">
      <c r="A3600" s="64" t="s">
        <v>1</v>
      </c>
      <c r="B3600" s="163" t="s">
        <v>662</v>
      </c>
      <c r="C3600" s="174" t="s">
        <v>647</v>
      </c>
      <c r="D3600" s="68">
        <v>45601</v>
      </c>
      <c r="E3600" s="66">
        <f t="shared" si="63"/>
        <v>11</v>
      </c>
      <c r="F3600" s="66">
        <f t="shared" si="64"/>
        <v>2024</v>
      </c>
      <c r="G3600" s="67">
        <f t="shared" si="65"/>
        <v>45597</v>
      </c>
      <c r="H3600" s="26" t="s">
        <v>138</v>
      </c>
      <c r="I3600" s="66" t="s">
        <v>139</v>
      </c>
      <c r="J3600" s="69"/>
      <c r="K3600" s="69"/>
      <c r="L3600" s="69"/>
      <c r="M3600" s="69"/>
      <c r="N3600" s="71">
        <v>0.22</v>
      </c>
      <c r="O3600" s="74">
        <v>0</v>
      </c>
      <c r="P3600" s="175">
        <v>387980.63999999996</v>
      </c>
    </row>
    <row r="3601" spans="1:16" ht="14.25" hidden="1" customHeight="1" outlineLevel="1">
      <c r="A3601" s="64" t="s">
        <v>1</v>
      </c>
      <c r="B3601" s="163" t="s">
        <v>662</v>
      </c>
      <c r="C3601" s="174" t="s">
        <v>647</v>
      </c>
      <c r="D3601" s="68">
        <v>45601</v>
      </c>
      <c r="E3601" s="66">
        <f t="shared" si="63"/>
        <v>11</v>
      </c>
      <c r="F3601" s="66">
        <f t="shared" si="64"/>
        <v>2024</v>
      </c>
      <c r="G3601" s="67">
        <f t="shared" si="65"/>
        <v>45597</v>
      </c>
      <c r="H3601" s="26" t="s">
        <v>102</v>
      </c>
      <c r="I3601" s="66" t="s">
        <v>129</v>
      </c>
      <c r="J3601" s="69"/>
      <c r="K3601" s="69"/>
      <c r="L3601" s="69"/>
      <c r="M3601" s="69"/>
      <c r="N3601" s="71">
        <v>0</v>
      </c>
      <c r="O3601" s="74">
        <v>1.65</v>
      </c>
      <c r="P3601" s="175">
        <v>387978.98999999993</v>
      </c>
    </row>
    <row r="3602" spans="1:16" ht="14.25" customHeight="1" outlineLevel="1">
      <c r="A3602" s="64" t="s">
        <v>1</v>
      </c>
      <c r="B3602" s="163" t="s">
        <v>662</v>
      </c>
      <c r="C3602" s="174" t="s">
        <v>647</v>
      </c>
      <c r="D3602" s="68">
        <v>45601</v>
      </c>
      <c r="E3602" s="66">
        <f t="shared" si="63"/>
        <v>11</v>
      </c>
      <c r="F3602" s="66">
        <f t="shared" si="64"/>
        <v>2024</v>
      </c>
      <c r="G3602" s="67">
        <f t="shared" si="65"/>
        <v>45597</v>
      </c>
      <c r="H3602" s="26" t="s">
        <v>124</v>
      </c>
      <c r="I3602" s="66" t="s">
        <v>1355</v>
      </c>
      <c r="J3602" s="69"/>
      <c r="K3602" s="69"/>
      <c r="L3602" s="69"/>
      <c r="M3602" s="69"/>
      <c r="N3602" s="71">
        <v>0</v>
      </c>
      <c r="O3602" s="74">
        <v>116.8</v>
      </c>
      <c r="P3602" s="175">
        <v>387862.18999999994</v>
      </c>
    </row>
    <row r="3603" spans="1:16" ht="14.25" hidden="1" customHeight="1" outlineLevel="1">
      <c r="A3603" s="64" t="s">
        <v>1</v>
      </c>
      <c r="B3603" s="163" t="s">
        <v>662</v>
      </c>
      <c r="C3603" s="174" t="s">
        <v>647</v>
      </c>
      <c r="D3603" s="68">
        <v>45601</v>
      </c>
      <c r="E3603" s="66">
        <f t="shared" si="63"/>
        <v>11</v>
      </c>
      <c r="F3603" s="66">
        <f t="shared" si="64"/>
        <v>2024</v>
      </c>
      <c r="G3603" s="67">
        <f t="shared" si="65"/>
        <v>45597</v>
      </c>
      <c r="H3603" s="26" t="s">
        <v>63</v>
      </c>
      <c r="I3603" s="66" t="s">
        <v>1834</v>
      </c>
      <c r="J3603" s="69"/>
      <c r="K3603" s="69"/>
      <c r="L3603" s="69"/>
      <c r="M3603" s="69"/>
      <c r="N3603" s="71">
        <v>0</v>
      </c>
      <c r="O3603" s="74">
        <v>63</v>
      </c>
      <c r="P3603" s="175">
        <v>387799.18999999994</v>
      </c>
    </row>
    <row r="3604" spans="1:16" ht="14.25" hidden="1" customHeight="1" outlineLevel="1">
      <c r="A3604" s="64" t="s">
        <v>1</v>
      </c>
      <c r="B3604" s="163" t="s">
        <v>662</v>
      </c>
      <c r="C3604" s="174" t="s">
        <v>647</v>
      </c>
      <c r="D3604" s="68">
        <v>45601</v>
      </c>
      <c r="E3604" s="66">
        <f t="shared" si="63"/>
        <v>11</v>
      </c>
      <c r="F3604" s="66">
        <f t="shared" si="64"/>
        <v>2024</v>
      </c>
      <c r="G3604" s="67">
        <f t="shared" si="65"/>
        <v>45597</v>
      </c>
      <c r="H3604" s="26" t="s">
        <v>61</v>
      </c>
      <c r="I3604" s="66" t="s">
        <v>144</v>
      </c>
      <c r="J3604" s="69"/>
      <c r="K3604" s="69"/>
      <c r="L3604" s="69"/>
      <c r="M3604" s="69"/>
      <c r="N3604" s="71">
        <v>0</v>
      </c>
      <c r="O3604" s="74">
        <v>101.19</v>
      </c>
      <c r="P3604" s="175">
        <v>387697.99999999994</v>
      </c>
    </row>
    <row r="3605" spans="1:16" ht="14.25" hidden="1" customHeight="1" outlineLevel="1">
      <c r="A3605" s="64" t="s">
        <v>1</v>
      </c>
      <c r="B3605" s="163" t="s">
        <v>662</v>
      </c>
      <c r="C3605" s="174" t="s">
        <v>647</v>
      </c>
      <c r="D3605" s="68">
        <v>45601</v>
      </c>
      <c r="E3605" s="66">
        <f t="shared" si="63"/>
        <v>11</v>
      </c>
      <c r="F3605" s="66">
        <f t="shared" si="64"/>
        <v>2024</v>
      </c>
      <c r="G3605" s="67">
        <f t="shared" si="65"/>
        <v>45597</v>
      </c>
      <c r="H3605" s="26" t="s">
        <v>61</v>
      </c>
      <c r="I3605" s="66" t="s">
        <v>144</v>
      </c>
      <c r="J3605" s="69"/>
      <c r="K3605" s="69"/>
      <c r="L3605" s="69"/>
      <c r="M3605" s="69"/>
      <c r="N3605" s="71">
        <v>0</v>
      </c>
      <c r="O3605" s="74">
        <v>97.44</v>
      </c>
      <c r="P3605" s="175">
        <v>387600.55999999994</v>
      </c>
    </row>
    <row r="3606" spans="1:16" ht="14.25" hidden="1" customHeight="1" outlineLevel="1">
      <c r="A3606" s="64" t="s">
        <v>1</v>
      </c>
      <c r="B3606" s="163" t="s">
        <v>662</v>
      </c>
      <c r="C3606" s="174" t="s">
        <v>647</v>
      </c>
      <c r="D3606" s="68">
        <v>45601</v>
      </c>
      <c r="E3606" s="66">
        <f t="shared" si="63"/>
        <v>11</v>
      </c>
      <c r="F3606" s="66">
        <f t="shared" si="64"/>
        <v>2024</v>
      </c>
      <c r="G3606" s="67">
        <f t="shared" si="65"/>
        <v>45597</v>
      </c>
      <c r="H3606" s="26" t="s">
        <v>61</v>
      </c>
      <c r="I3606" s="66" t="s">
        <v>144</v>
      </c>
      <c r="J3606" s="69"/>
      <c r="K3606" s="69"/>
      <c r="L3606" s="69"/>
      <c r="M3606" s="69"/>
      <c r="N3606" s="71">
        <v>0</v>
      </c>
      <c r="O3606" s="74">
        <v>175.93</v>
      </c>
      <c r="P3606" s="175">
        <v>387424.62999999995</v>
      </c>
    </row>
    <row r="3607" spans="1:16" ht="14.25" customHeight="1" outlineLevel="1">
      <c r="A3607" s="64" t="s">
        <v>1</v>
      </c>
      <c r="B3607" s="163" t="s">
        <v>662</v>
      </c>
      <c r="C3607" s="174" t="s">
        <v>647</v>
      </c>
      <c r="D3607" s="68">
        <v>45602</v>
      </c>
      <c r="E3607" s="66">
        <f t="shared" si="63"/>
        <v>11</v>
      </c>
      <c r="F3607" s="66">
        <f t="shared" si="64"/>
        <v>2024</v>
      </c>
      <c r="G3607" s="67">
        <f t="shared" si="65"/>
        <v>45597</v>
      </c>
      <c r="H3607" s="26" t="s">
        <v>124</v>
      </c>
      <c r="I3607" s="66" t="s">
        <v>136</v>
      </c>
      <c r="J3607" s="69"/>
      <c r="K3607" s="69"/>
      <c r="L3607" s="69"/>
      <c r="M3607" s="69"/>
      <c r="N3607" s="71">
        <v>250.03</v>
      </c>
      <c r="O3607" s="74">
        <v>0</v>
      </c>
      <c r="P3607" s="175">
        <v>387674.66</v>
      </c>
    </row>
    <row r="3608" spans="1:16" ht="14.25" hidden="1" customHeight="1" outlineLevel="1">
      <c r="A3608" s="64" t="s">
        <v>1</v>
      </c>
      <c r="B3608" s="163" t="s">
        <v>662</v>
      </c>
      <c r="C3608" s="174" t="s">
        <v>647</v>
      </c>
      <c r="D3608" s="68">
        <v>45602</v>
      </c>
      <c r="E3608" s="66">
        <f t="shared" si="63"/>
        <v>11</v>
      </c>
      <c r="F3608" s="66">
        <f t="shared" si="64"/>
        <v>2024</v>
      </c>
      <c r="G3608" s="67">
        <f t="shared" si="65"/>
        <v>45597</v>
      </c>
      <c r="H3608" s="26" t="s">
        <v>142</v>
      </c>
      <c r="I3608" s="66" t="s">
        <v>1835</v>
      </c>
      <c r="J3608" s="69"/>
      <c r="K3608" s="69"/>
      <c r="L3608" s="69"/>
      <c r="M3608" s="69"/>
      <c r="N3608" s="71">
        <v>441.4</v>
      </c>
      <c r="O3608" s="74">
        <v>0</v>
      </c>
      <c r="P3608" s="175">
        <v>388116.06</v>
      </c>
    </row>
    <row r="3609" spans="1:16" ht="14.25" hidden="1" customHeight="1" outlineLevel="1">
      <c r="A3609" s="64" t="s">
        <v>1</v>
      </c>
      <c r="B3609" s="163" t="s">
        <v>662</v>
      </c>
      <c r="C3609" s="174" t="s">
        <v>647</v>
      </c>
      <c r="D3609" s="68">
        <v>45602</v>
      </c>
      <c r="E3609" s="66">
        <f t="shared" si="63"/>
        <v>11</v>
      </c>
      <c r="F3609" s="66">
        <f t="shared" si="64"/>
        <v>2024</v>
      </c>
      <c r="G3609" s="67">
        <f t="shared" si="65"/>
        <v>45597</v>
      </c>
      <c r="H3609" s="26" t="s">
        <v>142</v>
      </c>
      <c r="I3609" s="66" t="s">
        <v>1835</v>
      </c>
      <c r="J3609" s="69"/>
      <c r="K3609" s="69"/>
      <c r="L3609" s="69"/>
      <c r="M3609" s="69"/>
      <c r="N3609" s="71">
        <v>516.75</v>
      </c>
      <c r="O3609" s="74">
        <v>0</v>
      </c>
      <c r="P3609" s="175">
        <v>388632.81</v>
      </c>
    </row>
    <row r="3610" spans="1:16" ht="14.25" hidden="1" customHeight="1" outlineLevel="1">
      <c r="A3610" s="64" t="s">
        <v>1</v>
      </c>
      <c r="B3610" s="163" t="s">
        <v>662</v>
      </c>
      <c r="C3610" s="174" t="s">
        <v>647</v>
      </c>
      <c r="D3610" s="68">
        <v>45602</v>
      </c>
      <c r="E3610" s="66">
        <f t="shared" si="63"/>
        <v>11</v>
      </c>
      <c r="F3610" s="66">
        <f t="shared" si="64"/>
        <v>2024</v>
      </c>
      <c r="G3610" s="67">
        <f t="shared" si="65"/>
        <v>45597</v>
      </c>
      <c r="H3610" s="26" t="s">
        <v>142</v>
      </c>
      <c r="I3610" s="66" t="s">
        <v>1836</v>
      </c>
      <c r="J3610" s="69"/>
      <c r="K3610" s="69"/>
      <c r="L3610" s="69"/>
      <c r="M3610" s="69"/>
      <c r="N3610" s="71">
        <v>118.02</v>
      </c>
      <c r="O3610" s="74">
        <v>0</v>
      </c>
      <c r="P3610" s="175">
        <v>388750.83</v>
      </c>
    </row>
    <row r="3611" spans="1:16" ht="14.25" hidden="1" customHeight="1" outlineLevel="1">
      <c r="A3611" s="64" t="s">
        <v>1</v>
      </c>
      <c r="B3611" s="163" t="s">
        <v>662</v>
      </c>
      <c r="C3611" s="174" t="s">
        <v>647</v>
      </c>
      <c r="D3611" s="68">
        <v>45602</v>
      </c>
      <c r="E3611" s="66">
        <f t="shared" si="63"/>
        <v>11</v>
      </c>
      <c r="F3611" s="66">
        <f t="shared" si="64"/>
        <v>2024</v>
      </c>
      <c r="G3611" s="67">
        <f t="shared" si="65"/>
        <v>45597</v>
      </c>
      <c r="H3611" s="26" t="s">
        <v>138</v>
      </c>
      <c r="I3611" s="66" t="s">
        <v>139</v>
      </c>
      <c r="J3611" s="69"/>
      <c r="K3611" s="69"/>
      <c r="L3611" s="69"/>
      <c r="M3611" s="69"/>
      <c r="N3611" s="71">
        <v>0.34</v>
      </c>
      <c r="O3611" s="74">
        <v>0</v>
      </c>
      <c r="P3611" s="175">
        <v>388751.17000000004</v>
      </c>
    </row>
    <row r="3612" spans="1:16" ht="14.25" hidden="1" customHeight="1" outlineLevel="1">
      <c r="A3612" s="64" t="s">
        <v>1</v>
      </c>
      <c r="B3612" s="163" t="s">
        <v>662</v>
      </c>
      <c r="C3612" s="174" t="s">
        <v>647</v>
      </c>
      <c r="D3612" s="68">
        <v>45602</v>
      </c>
      <c r="E3612" s="66">
        <f t="shared" si="63"/>
        <v>11</v>
      </c>
      <c r="F3612" s="66">
        <f t="shared" si="64"/>
        <v>2024</v>
      </c>
      <c r="G3612" s="67">
        <f t="shared" si="65"/>
        <v>45597</v>
      </c>
      <c r="H3612" s="26" t="s">
        <v>33</v>
      </c>
      <c r="I3612" s="66" t="s">
        <v>1837</v>
      </c>
      <c r="J3612" s="69"/>
      <c r="K3612" s="69"/>
      <c r="L3612" s="69"/>
      <c r="M3612" s="69"/>
      <c r="N3612" s="71">
        <v>0</v>
      </c>
      <c r="O3612" s="74">
        <v>649.5</v>
      </c>
      <c r="P3612" s="175">
        <v>388101.67000000004</v>
      </c>
    </row>
    <row r="3613" spans="1:16" ht="14.25" hidden="1" customHeight="1" outlineLevel="1">
      <c r="A3613" s="64" t="s">
        <v>1</v>
      </c>
      <c r="B3613" s="163" t="s">
        <v>662</v>
      </c>
      <c r="C3613" s="174" t="s">
        <v>647</v>
      </c>
      <c r="D3613" s="68">
        <v>45602</v>
      </c>
      <c r="E3613" s="66">
        <f t="shared" si="63"/>
        <v>11</v>
      </c>
      <c r="F3613" s="66">
        <f t="shared" si="64"/>
        <v>2024</v>
      </c>
      <c r="G3613" s="67">
        <f t="shared" si="65"/>
        <v>45597</v>
      </c>
      <c r="H3613" s="26" t="s">
        <v>82</v>
      </c>
      <c r="I3613" s="66" t="s">
        <v>1838</v>
      </c>
      <c r="J3613" s="69"/>
      <c r="K3613" s="69"/>
      <c r="L3613" s="69"/>
      <c r="M3613" s="69"/>
      <c r="N3613" s="71">
        <v>0</v>
      </c>
      <c r="O3613" s="74">
        <v>795.88</v>
      </c>
      <c r="P3613" s="175">
        <v>387305.79000000004</v>
      </c>
    </row>
    <row r="3614" spans="1:16" ht="14.25" hidden="1" customHeight="1" outlineLevel="1">
      <c r="A3614" s="64" t="s">
        <v>1</v>
      </c>
      <c r="B3614" s="163" t="s">
        <v>662</v>
      </c>
      <c r="C3614" s="174" t="s">
        <v>647</v>
      </c>
      <c r="D3614" s="68">
        <v>45602</v>
      </c>
      <c r="E3614" s="66">
        <f t="shared" si="63"/>
        <v>11</v>
      </c>
      <c r="F3614" s="66">
        <f t="shared" si="64"/>
        <v>2024</v>
      </c>
      <c r="G3614" s="67">
        <f t="shared" si="65"/>
        <v>45597</v>
      </c>
      <c r="H3614" s="26" t="s">
        <v>82</v>
      </c>
      <c r="I3614" s="66" t="s">
        <v>1839</v>
      </c>
      <c r="J3614" s="69"/>
      <c r="K3614" s="69"/>
      <c r="L3614" s="69"/>
      <c r="M3614" s="69"/>
      <c r="N3614" s="71">
        <v>0</v>
      </c>
      <c r="O3614" s="74">
        <v>679.08</v>
      </c>
      <c r="P3614" s="175">
        <v>386626.71</v>
      </c>
    </row>
    <row r="3615" spans="1:16" ht="14.25" customHeight="1" outlineLevel="1">
      <c r="A3615" s="64" t="s">
        <v>1</v>
      </c>
      <c r="B3615" s="163" t="s">
        <v>662</v>
      </c>
      <c r="C3615" s="174" t="s">
        <v>647</v>
      </c>
      <c r="D3615" s="68">
        <v>45603</v>
      </c>
      <c r="E3615" s="66">
        <f t="shared" si="63"/>
        <v>11</v>
      </c>
      <c r="F3615" s="66">
        <f t="shared" si="64"/>
        <v>2024</v>
      </c>
      <c r="G3615" s="67">
        <f t="shared" si="65"/>
        <v>45597</v>
      </c>
      <c r="H3615" s="26" t="s">
        <v>630</v>
      </c>
      <c r="I3615" s="66" t="s">
        <v>1840</v>
      </c>
      <c r="J3615" s="69"/>
      <c r="K3615" s="69"/>
      <c r="L3615" s="69"/>
      <c r="M3615" s="69"/>
      <c r="N3615" s="71">
        <v>2500</v>
      </c>
      <c r="O3615" s="74">
        <v>0</v>
      </c>
      <c r="P3615" s="175">
        <v>389126.71</v>
      </c>
    </row>
    <row r="3616" spans="1:16" ht="14.25" customHeight="1" outlineLevel="1">
      <c r="A3616" s="64" t="s">
        <v>1</v>
      </c>
      <c r="B3616" s="163" t="s">
        <v>662</v>
      </c>
      <c r="C3616" s="174" t="s">
        <v>647</v>
      </c>
      <c r="D3616" s="68">
        <v>45603</v>
      </c>
      <c r="E3616" s="66">
        <f t="shared" si="63"/>
        <v>11</v>
      </c>
      <c r="F3616" s="66">
        <f t="shared" si="64"/>
        <v>2024</v>
      </c>
      <c r="G3616" s="67">
        <f t="shared" si="65"/>
        <v>45597</v>
      </c>
      <c r="H3616" s="26" t="s">
        <v>124</v>
      </c>
      <c r="I3616" s="66" t="s">
        <v>1841</v>
      </c>
      <c r="J3616" s="69"/>
      <c r="K3616" s="69"/>
      <c r="L3616" s="69"/>
      <c r="M3616" s="69"/>
      <c r="N3616" s="71">
        <v>12</v>
      </c>
      <c r="O3616" s="74">
        <v>0</v>
      </c>
      <c r="P3616" s="175">
        <v>389138.71</v>
      </c>
    </row>
    <row r="3617" spans="1:16" ht="14.25" hidden="1" customHeight="1" outlineLevel="1">
      <c r="A3617" s="64" t="s">
        <v>1</v>
      </c>
      <c r="B3617" s="163" t="s">
        <v>662</v>
      </c>
      <c r="C3617" s="174" t="s">
        <v>647</v>
      </c>
      <c r="D3617" s="68">
        <v>45603</v>
      </c>
      <c r="E3617" s="66">
        <f t="shared" si="63"/>
        <v>11</v>
      </c>
      <c r="F3617" s="66">
        <f t="shared" si="64"/>
        <v>2024</v>
      </c>
      <c r="G3617" s="67">
        <f t="shared" si="65"/>
        <v>45597</v>
      </c>
      <c r="H3617" s="26" t="s">
        <v>102</v>
      </c>
      <c r="I3617" s="66" t="s">
        <v>129</v>
      </c>
      <c r="J3617" s="69"/>
      <c r="K3617" s="69"/>
      <c r="L3617" s="69"/>
      <c r="M3617" s="69"/>
      <c r="N3617" s="71">
        <v>0</v>
      </c>
      <c r="O3617" s="74">
        <v>1.65</v>
      </c>
      <c r="P3617" s="175">
        <v>389137.06</v>
      </c>
    </row>
    <row r="3618" spans="1:16" ht="14.25" hidden="1" customHeight="1" outlineLevel="1">
      <c r="A3618" s="64" t="s">
        <v>1</v>
      </c>
      <c r="B3618" s="163" t="s">
        <v>662</v>
      </c>
      <c r="C3618" s="174" t="s">
        <v>647</v>
      </c>
      <c r="D3618" s="68">
        <v>45603</v>
      </c>
      <c r="E3618" s="66">
        <f t="shared" si="63"/>
        <v>11</v>
      </c>
      <c r="F3618" s="66">
        <f t="shared" si="64"/>
        <v>2024</v>
      </c>
      <c r="G3618" s="67">
        <f t="shared" si="65"/>
        <v>45597</v>
      </c>
      <c r="H3618" s="26" t="s">
        <v>281</v>
      </c>
      <c r="I3618" s="66" t="s">
        <v>685</v>
      </c>
      <c r="J3618" s="69"/>
      <c r="K3618" s="69"/>
      <c r="L3618" s="69"/>
      <c r="M3618" s="69"/>
      <c r="N3618" s="71">
        <v>0</v>
      </c>
      <c r="O3618" s="74">
        <v>23.34</v>
      </c>
      <c r="P3618" s="175">
        <v>389113.72</v>
      </c>
    </row>
    <row r="3619" spans="1:16" ht="14.25" hidden="1" customHeight="1" outlineLevel="1">
      <c r="A3619" s="64" t="s">
        <v>1</v>
      </c>
      <c r="B3619" s="163" t="s">
        <v>662</v>
      </c>
      <c r="C3619" s="174" t="s">
        <v>647</v>
      </c>
      <c r="D3619" s="68">
        <v>45603</v>
      </c>
      <c r="E3619" s="66">
        <f t="shared" si="63"/>
        <v>11</v>
      </c>
      <c r="F3619" s="66">
        <f t="shared" si="64"/>
        <v>2024</v>
      </c>
      <c r="G3619" s="67">
        <f t="shared" si="65"/>
        <v>45597</v>
      </c>
      <c r="H3619" s="26" t="s">
        <v>63</v>
      </c>
      <c r="I3619" s="66" t="s">
        <v>1842</v>
      </c>
      <c r="J3619" s="69"/>
      <c r="K3619" s="69"/>
      <c r="L3619" s="69"/>
      <c r="M3619" s="69"/>
      <c r="N3619" s="71">
        <v>0</v>
      </c>
      <c r="O3619" s="74">
        <v>14.29</v>
      </c>
      <c r="P3619" s="175">
        <v>389099.43</v>
      </c>
    </row>
    <row r="3620" spans="1:16" ht="14.25" hidden="1" customHeight="1" outlineLevel="1">
      <c r="A3620" s="64" t="s">
        <v>1</v>
      </c>
      <c r="B3620" s="163" t="s">
        <v>662</v>
      </c>
      <c r="C3620" s="174" t="s">
        <v>647</v>
      </c>
      <c r="D3620" s="68">
        <v>45603</v>
      </c>
      <c r="E3620" s="66">
        <f t="shared" si="63"/>
        <v>11</v>
      </c>
      <c r="F3620" s="66">
        <f t="shared" si="64"/>
        <v>2024</v>
      </c>
      <c r="G3620" s="67">
        <f t="shared" si="65"/>
        <v>45597</v>
      </c>
      <c r="H3620" s="26" t="s">
        <v>63</v>
      </c>
      <c r="I3620" s="66" t="s">
        <v>1843</v>
      </c>
      <c r="J3620" s="69"/>
      <c r="K3620" s="69"/>
      <c r="L3620" s="69"/>
      <c r="M3620" s="69"/>
      <c r="N3620" s="71">
        <v>0</v>
      </c>
      <c r="O3620" s="74">
        <v>100</v>
      </c>
      <c r="P3620" s="175">
        <v>388999.43</v>
      </c>
    </row>
    <row r="3621" spans="1:16" ht="14.25" hidden="1" customHeight="1" outlineLevel="1">
      <c r="A3621" s="64" t="s">
        <v>1</v>
      </c>
      <c r="B3621" s="163" t="s">
        <v>662</v>
      </c>
      <c r="C3621" s="174" t="s">
        <v>647</v>
      </c>
      <c r="D3621" s="68">
        <v>45603</v>
      </c>
      <c r="E3621" s="66">
        <f t="shared" si="63"/>
        <v>11</v>
      </c>
      <c r="F3621" s="66">
        <f t="shared" si="64"/>
        <v>2024</v>
      </c>
      <c r="G3621" s="67">
        <f t="shared" si="65"/>
        <v>45597</v>
      </c>
      <c r="H3621" s="26" t="s">
        <v>63</v>
      </c>
      <c r="I3621" s="66" t="s">
        <v>1844</v>
      </c>
      <c r="J3621" s="69"/>
      <c r="K3621" s="69"/>
      <c r="L3621" s="69"/>
      <c r="M3621" s="69"/>
      <c r="N3621" s="71">
        <v>0</v>
      </c>
      <c r="O3621" s="74">
        <v>140</v>
      </c>
      <c r="P3621" s="175">
        <v>388859.43</v>
      </c>
    </row>
    <row r="3622" spans="1:16" ht="14.25" customHeight="1" outlineLevel="1">
      <c r="A3622" s="64" t="s">
        <v>1</v>
      </c>
      <c r="B3622" s="163" t="s">
        <v>662</v>
      </c>
      <c r="C3622" s="174" t="s">
        <v>647</v>
      </c>
      <c r="D3622" s="68">
        <v>45604</v>
      </c>
      <c r="E3622" s="66">
        <f t="shared" si="63"/>
        <v>11</v>
      </c>
      <c r="F3622" s="66">
        <f t="shared" si="64"/>
        <v>2024</v>
      </c>
      <c r="G3622" s="67">
        <f t="shared" si="65"/>
        <v>45597</v>
      </c>
      <c r="H3622" s="26" t="s">
        <v>124</v>
      </c>
      <c r="I3622" s="66" t="s">
        <v>1845</v>
      </c>
      <c r="J3622" s="69"/>
      <c r="K3622" s="69"/>
      <c r="L3622" s="69"/>
      <c r="M3622" s="69"/>
      <c r="N3622" s="71">
        <v>2000</v>
      </c>
      <c r="O3622" s="74">
        <v>0</v>
      </c>
      <c r="P3622" s="175">
        <v>390859.43</v>
      </c>
    </row>
    <row r="3623" spans="1:16" ht="14.25" customHeight="1" outlineLevel="1">
      <c r="A3623" s="64" t="s">
        <v>1</v>
      </c>
      <c r="B3623" s="163" t="s">
        <v>662</v>
      </c>
      <c r="C3623" s="174" t="s">
        <v>647</v>
      </c>
      <c r="D3623" s="68">
        <v>45604</v>
      </c>
      <c r="E3623" s="66">
        <f t="shared" si="63"/>
        <v>11</v>
      </c>
      <c r="F3623" s="66">
        <f t="shared" si="64"/>
        <v>2024</v>
      </c>
      <c r="G3623" s="67">
        <f t="shared" si="65"/>
        <v>45597</v>
      </c>
      <c r="H3623" s="26" t="s">
        <v>124</v>
      </c>
      <c r="I3623" s="66" t="s">
        <v>1846</v>
      </c>
      <c r="J3623" s="69"/>
      <c r="K3623" s="69"/>
      <c r="L3623" s="69"/>
      <c r="M3623" s="69"/>
      <c r="N3623" s="71">
        <v>2000</v>
      </c>
      <c r="O3623" s="74">
        <v>0</v>
      </c>
      <c r="P3623" s="175">
        <v>392859.43</v>
      </c>
    </row>
    <row r="3624" spans="1:16" ht="14.25" customHeight="1" outlineLevel="1">
      <c r="A3624" s="64" t="s">
        <v>1</v>
      </c>
      <c r="B3624" s="163" t="s">
        <v>662</v>
      </c>
      <c r="C3624" s="174" t="s">
        <v>647</v>
      </c>
      <c r="D3624" s="68">
        <v>45604</v>
      </c>
      <c r="E3624" s="66">
        <f t="shared" si="63"/>
        <v>11</v>
      </c>
      <c r="F3624" s="66">
        <f t="shared" si="64"/>
        <v>2024</v>
      </c>
      <c r="G3624" s="67">
        <f t="shared" si="65"/>
        <v>45597</v>
      </c>
      <c r="H3624" s="26" t="s">
        <v>124</v>
      </c>
      <c r="I3624" s="66" t="s">
        <v>1847</v>
      </c>
      <c r="J3624" s="69"/>
      <c r="K3624" s="69"/>
      <c r="L3624" s="69"/>
      <c r="M3624" s="69"/>
      <c r="N3624" s="71">
        <v>2000</v>
      </c>
      <c r="O3624" s="74">
        <v>0</v>
      </c>
      <c r="P3624" s="175">
        <v>394859.43</v>
      </c>
    </row>
    <row r="3625" spans="1:16" ht="14.25" customHeight="1" outlineLevel="1">
      <c r="A3625" s="64" t="s">
        <v>1</v>
      </c>
      <c r="B3625" s="163" t="s">
        <v>662</v>
      </c>
      <c r="C3625" s="174" t="s">
        <v>647</v>
      </c>
      <c r="D3625" s="68">
        <v>45604</v>
      </c>
      <c r="E3625" s="66">
        <f t="shared" si="63"/>
        <v>11</v>
      </c>
      <c r="F3625" s="66">
        <f t="shared" si="64"/>
        <v>2024</v>
      </c>
      <c r="G3625" s="67">
        <f t="shared" si="65"/>
        <v>45597</v>
      </c>
      <c r="H3625" s="26" t="s">
        <v>124</v>
      </c>
      <c r="I3625" s="66" t="s">
        <v>1848</v>
      </c>
      <c r="J3625" s="69"/>
      <c r="K3625" s="69"/>
      <c r="L3625" s="69"/>
      <c r="M3625" s="69"/>
      <c r="N3625" s="71">
        <v>2000</v>
      </c>
      <c r="O3625" s="74">
        <v>0</v>
      </c>
      <c r="P3625" s="175">
        <v>396859.43</v>
      </c>
    </row>
    <row r="3626" spans="1:16" ht="14.25" customHeight="1" outlineLevel="1">
      <c r="A3626" s="64" t="s">
        <v>1</v>
      </c>
      <c r="B3626" s="163" t="s">
        <v>662</v>
      </c>
      <c r="C3626" s="174" t="s">
        <v>647</v>
      </c>
      <c r="D3626" s="68">
        <v>45604</v>
      </c>
      <c r="E3626" s="66">
        <f t="shared" si="63"/>
        <v>11</v>
      </c>
      <c r="F3626" s="66">
        <f t="shared" si="64"/>
        <v>2024</v>
      </c>
      <c r="G3626" s="67">
        <f t="shared" si="65"/>
        <v>45597</v>
      </c>
      <c r="H3626" s="26" t="s">
        <v>124</v>
      </c>
      <c r="I3626" s="66" t="s">
        <v>1849</v>
      </c>
      <c r="J3626" s="69"/>
      <c r="K3626" s="69"/>
      <c r="L3626" s="69"/>
      <c r="M3626" s="69"/>
      <c r="N3626" s="71">
        <v>2000</v>
      </c>
      <c r="O3626" s="74">
        <v>0</v>
      </c>
      <c r="P3626" s="175">
        <v>398859.43</v>
      </c>
    </row>
    <row r="3627" spans="1:16" ht="14.25" customHeight="1" outlineLevel="1">
      <c r="A3627" s="64" t="s">
        <v>1</v>
      </c>
      <c r="B3627" s="163" t="s">
        <v>662</v>
      </c>
      <c r="C3627" s="174" t="s">
        <v>647</v>
      </c>
      <c r="D3627" s="68">
        <v>45604</v>
      </c>
      <c r="E3627" s="66">
        <f t="shared" si="63"/>
        <v>11</v>
      </c>
      <c r="F3627" s="66">
        <f t="shared" si="64"/>
        <v>2024</v>
      </c>
      <c r="G3627" s="67">
        <f t="shared" si="65"/>
        <v>45597</v>
      </c>
      <c r="H3627" s="26" t="s">
        <v>124</v>
      </c>
      <c r="I3627" s="66" t="s">
        <v>1850</v>
      </c>
      <c r="J3627" s="69"/>
      <c r="K3627" s="69"/>
      <c r="L3627" s="69"/>
      <c r="M3627" s="69"/>
      <c r="N3627" s="71">
        <v>1900</v>
      </c>
      <c r="O3627" s="74">
        <v>0</v>
      </c>
      <c r="P3627" s="175">
        <v>400759.43</v>
      </c>
    </row>
    <row r="3628" spans="1:16" ht="14.25" customHeight="1" outlineLevel="1">
      <c r="A3628" s="64" t="s">
        <v>1</v>
      </c>
      <c r="B3628" s="163" t="s">
        <v>662</v>
      </c>
      <c r="C3628" s="174" t="s">
        <v>647</v>
      </c>
      <c r="D3628" s="68">
        <v>45604</v>
      </c>
      <c r="E3628" s="66">
        <f t="shared" si="63"/>
        <v>11</v>
      </c>
      <c r="F3628" s="66">
        <f t="shared" si="64"/>
        <v>2024</v>
      </c>
      <c r="G3628" s="67">
        <f t="shared" si="65"/>
        <v>45597</v>
      </c>
      <c r="H3628" s="26" t="s">
        <v>124</v>
      </c>
      <c r="I3628" s="66" t="s">
        <v>1851</v>
      </c>
      <c r="J3628" s="69"/>
      <c r="K3628" s="69"/>
      <c r="L3628" s="69"/>
      <c r="M3628" s="69"/>
      <c r="N3628" s="71">
        <v>1700</v>
      </c>
      <c r="O3628" s="74">
        <v>0</v>
      </c>
      <c r="P3628" s="175">
        <v>402459.43</v>
      </c>
    </row>
    <row r="3629" spans="1:16" ht="14.25" customHeight="1" outlineLevel="1">
      <c r="A3629" s="64" t="s">
        <v>1</v>
      </c>
      <c r="B3629" s="163" t="s">
        <v>662</v>
      </c>
      <c r="C3629" s="174" t="s">
        <v>647</v>
      </c>
      <c r="D3629" s="68">
        <v>45604</v>
      </c>
      <c r="E3629" s="66">
        <f t="shared" si="63"/>
        <v>11</v>
      </c>
      <c r="F3629" s="66">
        <f t="shared" si="64"/>
        <v>2024</v>
      </c>
      <c r="G3629" s="67">
        <f t="shared" si="65"/>
        <v>45597</v>
      </c>
      <c r="H3629" s="26" t="s">
        <v>124</v>
      </c>
      <c r="I3629" s="66" t="s">
        <v>1852</v>
      </c>
      <c r="J3629" s="69"/>
      <c r="K3629" s="69"/>
      <c r="L3629" s="69"/>
      <c r="M3629" s="69"/>
      <c r="N3629" s="71">
        <v>2000</v>
      </c>
      <c r="O3629" s="74">
        <v>0</v>
      </c>
      <c r="P3629" s="175">
        <v>404459.43</v>
      </c>
    </row>
    <row r="3630" spans="1:16" ht="14.25" customHeight="1" outlineLevel="1">
      <c r="A3630" s="64" t="s">
        <v>1</v>
      </c>
      <c r="B3630" s="163" t="s">
        <v>662</v>
      </c>
      <c r="C3630" s="174" t="s">
        <v>647</v>
      </c>
      <c r="D3630" s="68">
        <v>45604</v>
      </c>
      <c r="E3630" s="66">
        <f t="shared" si="63"/>
        <v>11</v>
      </c>
      <c r="F3630" s="66">
        <f t="shared" si="64"/>
        <v>2024</v>
      </c>
      <c r="G3630" s="67">
        <f t="shared" si="65"/>
        <v>45597</v>
      </c>
      <c r="H3630" s="26" t="s">
        <v>124</v>
      </c>
      <c r="I3630" s="66" t="s">
        <v>1853</v>
      </c>
      <c r="J3630" s="69"/>
      <c r="K3630" s="69"/>
      <c r="L3630" s="69"/>
      <c r="M3630" s="69"/>
      <c r="N3630" s="71">
        <v>2000</v>
      </c>
      <c r="O3630" s="74">
        <v>0</v>
      </c>
      <c r="P3630" s="175">
        <v>406459.43</v>
      </c>
    </row>
    <row r="3631" spans="1:16" ht="14.25" customHeight="1" outlineLevel="1">
      <c r="A3631" s="64" t="s">
        <v>1</v>
      </c>
      <c r="B3631" s="163" t="s">
        <v>662</v>
      </c>
      <c r="C3631" s="174" t="s">
        <v>647</v>
      </c>
      <c r="D3631" s="68">
        <v>45604</v>
      </c>
      <c r="E3631" s="66">
        <f t="shared" si="63"/>
        <v>11</v>
      </c>
      <c r="F3631" s="66">
        <f t="shared" si="64"/>
        <v>2024</v>
      </c>
      <c r="G3631" s="67">
        <f t="shared" si="65"/>
        <v>45597</v>
      </c>
      <c r="H3631" s="26" t="s">
        <v>124</v>
      </c>
      <c r="I3631" s="66" t="s">
        <v>1854</v>
      </c>
      <c r="J3631" s="69"/>
      <c r="K3631" s="69"/>
      <c r="L3631" s="69"/>
      <c r="M3631" s="69"/>
      <c r="N3631" s="71">
        <v>2000</v>
      </c>
      <c r="O3631" s="74">
        <v>0</v>
      </c>
      <c r="P3631" s="175">
        <v>408459.43</v>
      </c>
    </row>
    <row r="3632" spans="1:16" ht="14.25" customHeight="1" outlineLevel="1">
      <c r="A3632" s="64" t="s">
        <v>1</v>
      </c>
      <c r="B3632" s="163" t="s">
        <v>662</v>
      </c>
      <c r="C3632" s="174" t="s">
        <v>647</v>
      </c>
      <c r="D3632" s="68">
        <v>45604</v>
      </c>
      <c r="E3632" s="66">
        <f t="shared" si="63"/>
        <v>11</v>
      </c>
      <c r="F3632" s="66">
        <f t="shared" si="64"/>
        <v>2024</v>
      </c>
      <c r="G3632" s="67">
        <f t="shared" si="65"/>
        <v>45597</v>
      </c>
      <c r="H3632" s="26" t="s">
        <v>124</v>
      </c>
      <c r="I3632" s="66" t="s">
        <v>1855</v>
      </c>
      <c r="J3632" s="69"/>
      <c r="K3632" s="69"/>
      <c r="L3632" s="69"/>
      <c r="M3632" s="69"/>
      <c r="N3632" s="71">
        <v>200</v>
      </c>
      <c r="O3632" s="74">
        <v>0</v>
      </c>
      <c r="P3632" s="175">
        <v>408659.43</v>
      </c>
    </row>
    <row r="3633" spans="1:16" ht="14.25" customHeight="1" outlineLevel="1">
      <c r="A3633" s="64" t="s">
        <v>1</v>
      </c>
      <c r="B3633" s="163" t="s">
        <v>662</v>
      </c>
      <c r="C3633" s="174" t="s">
        <v>647</v>
      </c>
      <c r="D3633" s="68">
        <v>45604</v>
      </c>
      <c r="E3633" s="66">
        <f t="shared" si="63"/>
        <v>11</v>
      </c>
      <c r="F3633" s="66">
        <f t="shared" si="64"/>
        <v>2024</v>
      </c>
      <c r="G3633" s="67">
        <f t="shared" si="65"/>
        <v>45597</v>
      </c>
      <c r="H3633" s="26" t="s">
        <v>124</v>
      </c>
      <c r="I3633" s="66" t="s">
        <v>1856</v>
      </c>
      <c r="J3633" s="69"/>
      <c r="K3633" s="69"/>
      <c r="L3633" s="69"/>
      <c r="M3633" s="69"/>
      <c r="N3633" s="71">
        <v>400</v>
      </c>
      <c r="O3633" s="74">
        <v>0</v>
      </c>
      <c r="P3633" s="175">
        <v>409059.43</v>
      </c>
    </row>
    <row r="3634" spans="1:16" ht="14.25" customHeight="1" outlineLevel="1">
      <c r="A3634" s="64" t="s">
        <v>1</v>
      </c>
      <c r="B3634" s="163" t="s">
        <v>662</v>
      </c>
      <c r="C3634" s="174" t="s">
        <v>647</v>
      </c>
      <c r="D3634" s="68">
        <v>45604</v>
      </c>
      <c r="E3634" s="66">
        <f t="shared" si="63"/>
        <v>11</v>
      </c>
      <c r="F3634" s="66">
        <f t="shared" si="64"/>
        <v>2024</v>
      </c>
      <c r="G3634" s="67">
        <f t="shared" si="65"/>
        <v>45597</v>
      </c>
      <c r="H3634" s="26" t="s">
        <v>124</v>
      </c>
      <c r="I3634" s="66" t="s">
        <v>688</v>
      </c>
      <c r="J3634" s="69"/>
      <c r="K3634" s="69"/>
      <c r="L3634" s="69"/>
      <c r="M3634" s="69"/>
      <c r="N3634" s="71">
        <v>0</v>
      </c>
      <c r="O3634" s="74">
        <v>35</v>
      </c>
      <c r="P3634" s="175">
        <v>409024.43</v>
      </c>
    </row>
    <row r="3635" spans="1:16" ht="14.25" customHeight="1" outlineLevel="1">
      <c r="A3635" s="64" t="s">
        <v>1</v>
      </c>
      <c r="B3635" s="163" t="s">
        <v>662</v>
      </c>
      <c r="C3635" s="174" t="s">
        <v>647</v>
      </c>
      <c r="D3635" s="68">
        <v>45604</v>
      </c>
      <c r="E3635" s="66">
        <f t="shared" si="63"/>
        <v>11</v>
      </c>
      <c r="F3635" s="66">
        <f t="shared" si="64"/>
        <v>2024</v>
      </c>
      <c r="G3635" s="67">
        <f t="shared" si="65"/>
        <v>45597</v>
      </c>
      <c r="H3635" s="26" t="s">
        <v>124</v>
      </c>
      <c r="I3635" s="66" t="s">
        <v>305</v>
      </c>
      <c r="J3635" s="69"/>
      <c r="K3635" s="69"/>
      <c r="L3635" s="69"/>
      <c r="M3635" s="69"/>
      <c r="N3635" s="71">
        <v>0</v>
      </c>
      <c r="O3635" s="74">
        <v>35</v>
      </c>
      <c r="P3635" s="175">
        <v>408989.43</v>
      </c>
    </row>
    <row r="3636" spans="1:16" ht="14.25" customHeight="1" outlineLevel="1">
      <c r="A3636" s="64" t="s">
        <v>1</v>
      </c>
      <c r="B3636" s="163" t="s">
        <v>662</v>
      </c>
      <c r="C3636" s="174" t="s">
        <v>647</v>
      </c>
      <c r="D3636" s="68">
        <v>45604</v>
      </c>
      <c r="E3636" s="66">
        <f t="shared" si="63"/>
        <v>11</v>
      </c>
      <c r="F3636" s="66">
        <f t="shared" si="64"/>
        <v>2024</v>
      </c>
      <c r="G3636" s="67">
        <f t="shared" si="65"/>
        <v>45597</v>
      </c>
      <c r="H3636" s="26" t="s">
        <v>124</v>
      </c>
      <c r="I3636" s="66" t="s">
        <v>1355</v>
      </c>
      <c r="J3636" s="69"/>
      <c r="K3636" s="69"/>
      <c r="L3636" s="69"/>
      <c r="M3636" s="69"/>
      <c r="N3636" s="71">
        <v>0</v>
      </c>
      <c r="O3636" s="74">
        <v>35</v>
      </c>
      <c r="P3636" s="175">
        <v>408954.43</v>
      </c>
    </row>
    <row r="3637" spans="1:16" ht="14.25" hidden="1" customHeight="1" outlineLevel="1">
      <c r="A3637" s="64" t="s">
        <v>1</v>
      </c>
      <c r="B3637" s="163" t="s">
        <v>662</v>
      </c>
      <c r="C3637" s="174" t="s">
        <v>647</v>
      </c>
      <c r="D3637" s="68">
        <v>45607</v>
      </c>
      <c r="E3637" s="66">
        <f t="shared" si="63"/>
        <v>11</v>
      </c>
      <c r="F3637" s="66">
        <f t="shared" si="64"/>
        <v>2024</v>
      </c>
      <c r="G3637" s="67">
        <f t="shared" si="65"/>
        <v>45597</v>
      </c>
      <c r="H3637" s="26" t="s">
        <v>138</v>
      </c>
      <c r="I3637" s="66" t="s">
        <v>139</v>
      </c>
      <c r="J3637" s="69"/>
      <c r="K3637" s="69"/>
      <c r="L3637" s="69"/>
      <c r="M3637" s="69"/>
      <c r="N3637" s="71">
        <v>0.87</v>
      </c>
      <c r="O3637" s="74">
        <v>0</v>
      </c>
      <c r="P3637" s="175">
        <v>408955.3</v>
      </c>
    </row>
    <row r="3638" spans="1:16" ht="14.25" hidden="1" customHeight="1" outlineLevel="1">
      <c r="A3638" s="64" t="s">
        <v>1</v>
      </c>
      <c r="B3638" s="163" t="s">
        <v>662</v>
      </c>
      <c r="C3638" s="174" t="s">
        <v>647</v>
      </c>
      <c r="D3638" s="68">
        <v>45607</v>
      </c>
      <c r="E3638" s="66">
        <f t="shared" si="63"/>
        <v>11</v>
      </c>
      <c r="F3638" s="66">
        <f t="shared" si="64"/>
        <v>2024</v>
      </c>
      <c r="G3638" s="67">
        <f t="shared" si="65"/>
        <v>45597</v>
      </c>
      <c r="H3638" s="26" t="s">
        <v>147</v>
      </c>
      <c r="I3638" s="66" t="s">
        <v>1857</v>
      </c>
      <c r="J3638" s="69"/>
      <c r="K3638" s="69"/>
      <c r="L3638" s="69"/>
      <c r="M3638" s="69"/>
      <c r="N3638" s="71">
        <v>0</v>
      </c>
      <c r="O3638" s="74">
        <v>322.81</v>
      </c>
      <c r="P3638" s="175">
        <v>408632.49</v>
      </c>
    </row>
    <row r="3639" spans="1:16" ht="14.25" hidden="1" customHeight="1" outlineLevel="1">
      <c r="A3639" s="64" t="s">
        <v>1</v>
      </c>
      <c r="B3639" s="163" t="s">
        <v>662</v>
      </c>
      <c r="C3639" s="174" t="s">
        <v>647</v>
      </c>
      <c r="D3639" s="68">
        <v>45607</v>
      </c>
      <c r="E3639" s="66">
        <f t="shared" si="63"/>
        <v>11</v>
      </c>
      <c r="F3639" s="66">
        <f t="shared" si="64"/>
        <v>2024</v>
      </c>
      <c r="G3639" s="67">
        <f t="shared" si="65"/>
        <v>45597</v>
      </c>
      <c r="H3639" s="26" t="s">
        <v>102</v>
      </c>
      <c r="I3639" s="66" t="s">
        <v>129</v>
      </c>
      <c r="J3639" s="69"/>
      <c r="K3639" s="69"/>
      <c r="L3639" s="69"/>
      <c r="M3639" s="69"/>
      <c r="N3639" s="71">
        <v>0</v>
      </c>
      <c r="O3639" s="74">
        <v>1.65</v>
      </c>
      <c r="P3639" s="175">
        <v>408630.83999999997</v>
      </c>
    </row>
    <row r="3640" spans="1:16" ht="14.25" hidden="1" customHeight="1" outlineLevel="1">
      <c r="A3640" s="64" t="s">
        <v>1</v>
      </c>
      <c r="B3640" s="163" t="s">
        <v>662</v>
      </c>
      <c r="C3640" s="174" t="s">
        <v>647</v>
      </c>
      <c r="D3640" s="68">
        <v>45607</v>
      </c>
      <c r="E3640" s="66">
        <f t="shared" si="63"/>
        <v>11</v>
      </c>
      <c r="F3640" s="66">
        <f t="shared" si="64"/>
        <v>2024</v>
      </c>
      <c r="G3640" s="67">
        <f t="shared" si="65"/>
        <v>45597</v>
      </c>
      <c r="H3640" s="26" t="s">
        <v>102</v>
      </c>
      <c r="I3640" s="66" t="s">
        <v>129</v>
      </c>
      <c r="J3640" s="69"/>
      <c r="K3640" s="69"/>
      <c r="L3640" s="69"/>
      <c r="M3640" s="69"/>
      <c r="N3640" s="71">
        <v>0</v>
      </c>
      <c r="O3640" s="74">
        <v>1.65</v>
      </c>
      <c r="P3640" s="175">
        <v>408629.18999999994</v>
      </c>
    </row>
    <row r="3641" spans="1:16" ht="14.25" hidden="1" customHeight="1" outlineLevel="1">
      <c r="A3641" s="64" t="s">
        <v>1</v>
      </c>
      <c r="B3641" s="163" t="s">
        <v>662</v>
      </c>
      <c r="C3641" s="174" t="s">
        <v>647</v>
      </c>
      <c r="D3641" s="68">
        <v>45607</v>
      </c>
      <c r="E3641" s="66">
        <f t="shared" si="63"/>
        <v>11</v>
      </c>
      <c r="F3641" s="66">
        <f t="shared" si="64"/>
        <v>2024</v>
      </c>
      <c r="G3641" s="67">
        <f t="shared" si="65"/>
        <v>45597</v>
      </c>
      <c r="H3641" s="26" t="s">
        <v>102</v>
      </c>
      <c r="I3641" s="66" t="s">
        <v>129</v>
      </c>
      <c r="J3641" s="69"/>
      <c r="K3641" s="69"/>
      <c r="L3641" s="69"/>
      <c r="M3641" s="69"/>
      <c r="N3641" s="71">
        <v>0</v>
      </c>
      <c r="O3641" s="74">
        <v>1.96</v>
      </c>
      <c r="P3641" s="175">
        <v>408627.22999999992</v>
      </c>
    </row>
    <row r="3642" spans="1:16" ht="14.25" hidden="1" customHeight="1" outlineLevel="1">
      <c r="A3642" s="64" t="s">
        <v>1</v>
      </c>
      <c r="B3642" s="163" t="s">
        <v>662</v>
      </c>
      <c r="C3642" s="174" t="s">
        <v>647</v>
      </c>
      <c r="D3642" s="68">
        <v>45607</v>
      </c>
      <c r="E3642" s="66">
        <f t="shared" si="63"/>
        <v>11</v>
      </c>
      <c r="F3642" s="66">
        <f t="shared" si="64"/>
        <v>2024</v>
      </c>
      <c r="G3642" s="67">
        <f t="shared" si="65"/>
        <v>45597</v>
      </c>
      <c r="H3642" s="26" t="s">
        <v>676</v>
      </c>
      <c r="I3642" s="66" t="s">
        <v>1858</v>
      </c>
      <c r="J3642" s="69"/>
      <c r="K3642" s="69"/>
      <c r="L3642" s="69"/>
      <c r="M3642" s="69"/>
      <c r="N3642" s="71">
        <v>0</v>
      </c>
      <c r="O3642" s="74">
        <v>1520</v>
      </c>
      <c r="P3642" s="175">
        <v>407107.22999999992</v>
      </c>
    </row>
    <row r="3643" spans="1:16" ht="14.25" hidden="1" customHeight="1" outlineLevel="1">
      <c r="A3643" s="64" t="s">
        <v>1</v>
      </c>
      <c r="B3643" s="163" t="s">
        <v>662</v>
      </c>
      <c r="C3643" s="174" t="s">
        <v>647</v>
      </c>
      <c r="D3643" s="68">
        <v>45608</v>
      </c>
      <c r="E3643" s="66">
        <f t="shared" si="63"/>
        <v>11</v>
      </c>
      <c r="F3643" s="66">
        <f t="shared" si="64"/>
        <v>2024</v>
      </c>
      <c r="G3643" s="67">
        <f t="shared" si="65"/>
        <v>45597</v>
      </c>
      <c r="H3643" s="26" t="s">
        <v>138</v>
      </c>
      <c r="I3643" s="66" t="s">
        <v>139</v>
      </c>
      <c r="J3643" s="69"/>
      <c r="K3643" s="69"/>
      <c r="L3643" s="69"/>
      <c r="M3643" s="69"/>
      <c r="N3643" s="71">
        <v>0.01</v>
      </c>
      <c r="O3643" s="74">
        <v>0</v>
      </c>
      <c r="P3643" s="175">
        <v>407107.23999999993</v>
      </c>
    </row>
    <row r="3644" spans="1:16" ht="14.25" hidden="1" customHeight="1" outlineLevel="1">
      <c r="A3644" s="64" t="s">
        <v>1</v>
      </c>
      <c r="B3644" s="163" t="s">
        <v>662</v>
      </c>
      <c r="C3644" s="174" t="s">
        <v>647</v>
      </c>
      <c r="D3644" s="68">
        <v>45608</v>
      </c>
      <c r="E3644" s="66">
        <f t="shared" si="63"/>
        <v>11</v>
      </c>
      <c r="F3644" s="66">
        <f t="shared" si="64"/>
        <v>2024</v>
      </c>
      <c r="G3644" s="67">
        <f t="shared" si="65"/>
        <v>45597</v>
      </c>
      <c r="H3644" s="26" t="s">
        <v>281</v>
      </c>
      <c r="I3644" s="66" t="s">
        <v>284</v>
      </c>
      <c r="J3644" s="69"/>
      <c r="K3644" s="69"/>
      <c r="L3644" s="69"/>
      <c r="M3644" s="69"/>
      <c r="N3644" s="71">
        <v>0</v>
      </c>
      <c r="O3644" s="74">
        <v>25</v>
      </c>
      <c r="P3644" s="175">
        <v>407082.23999999993</v>
      </c>
    </row>
    <row r="3645" spans="1:16" ht="14.25" hidden="1" customHeight="1" outlineLevel="1">
      <c r="A3645" s="64" t="s">
        <v>1</v>
      </c>
      <c r="B3645" s="163" t="s">
        <v>662</v>
      </c>
      <c r="C3645" s="174" t="s">
        <v>647</v>
      </c>
      <c r="D3645" s="68">
        <v>45609</v>
      </c>
      <c r="E3645" s="66">
        <f t="shared" si="63"/>
        <v>11</v>
      </c>
      <c r="F3645" s="66">
        <f t="shared" si="64"/>
        <v>2024</v>
      </c>
      <c r="G3645" s="67">
        <f t="shared" si="65"/>
        <v>45597</v>
      </c>
      <c r="H3645" s="26" t="s">
        <v>142</v>
      </c>
      <c r="I3645" s="66" t="s">
        <v>690</v>
      </c>
      <c r="J3645" s="69"/>
      <c r="K3645" s="69"/>
      <c r="L3645" s="69"/>
      <c r="M3645" s="69"/>
      <c r="N3645" s="71">
        <v>1903.19</v>
      </c>
      <c r="O3645" s="74">
        <v>0</v>
      </c>
      <c r="P3645" s="175">
        <v>408985.42999999993</v>
      </c>
    </row>
    <row r="3646" spans="1:16" ht="14.25" hidden="1" customHeight="1" outlineLevel="1">
      <c r="A3646" s="64" t="s">
        <v>1</v>
      </c>
      <c r="B3646" s="163" t="s">
        <v>662</v>
      </c>
      <c r="C3646" s="174" t="s">
        <v>647</v>
      </c>
      <c r="D3646" s="68">
        <v>45609</v>
      </c>
      <c r="E3646" s="66">
        <f t="shared" si="63"/>
        <v>11</v>
      </c>
      <c r="F3646" s="66">
        <f t="shared" si="64"/>
        <v>2024</v>
      </c>
      <c r="G3646" s="67">
        <f t="shared" si="65"/>
        <v>45597</v>
      </c>
      <c r="H3646" s="26" t="s">
        <v>142</v>
      </c>
      <c r="I3646" s="66" t="s">
        <v>690</v>
      </c>
      <c r="J3646" s="69"/>
      <c r="K3646" s="69"/>
      <c r="L3646" s="69"/>
      <c r="M3646" s="69"/>
      <c r="N3646" s="71">
        <v>1522.55</v>
      </c>
      <c r="O3646" s="74">
        <v>0</v>
      </c>
      <c r="P3646" s="175">
        <v>410507.97999999992</v>
      </c>
    </row>
    <row r="3647" spans="1:16" ht="14.25" hidden="1" customHeight="1" outlineLevel="1">
      <c r="A3647" s="64" t="s">
        <v>1</v>
      </c>
      <c r="B3647" s="163" t="s">
        <v>662</v>
      </c>
      <c r="C3647" s="174" t="s">
        <v>647</v>
      </c>
      <c r="D3647" s="68">
        <v>45609</v>
      </c>
      <c r="E3647" s="66">
        <f t="shared" si="63"/>
        <v>11</v>
      </c>
      <c r="F3647" s="66">
        <f t="shared" si="64"/>
        <v>2024</v>
      </c>
      <c r="G3647" s="67">
        <f t="shared" si="65"/>
        <v>45597</v>
      </c>
      <c r="H3647" s="26" t="s">
        <v>138</v>
      </c>
      <c r="I3647" s="66" t="s">
        <v>139</v>
      </c>
      <c r="J3647" s="69"/>
      <c r="K3647" s="69"/>
      <c r="L3647" s="69"/>
      <c r="M3647" s="69"/>
      <c r="N3647" s="71">
        <v>0.2</v>
      </c>
      <c r="O3647" s="74">
        <v>0</v>
      </c>
      <c r="P3647" s="175">
        <v>410508.17999999993</v>
      </c>
    </row>
    <row r="3648" spans="1:16" ht="14.25" hidden="1" customHeight="1" outlineLevel="1">
      <c r="A3648" s="64" t="s">
        <v>1</v>
      </c>
      <c r="B3648" s="163" t="s">
        <v>662</v>
      </c>
      <c r="C3648" s="174" t="s">
        <v>647</v>
      </c>
      <c r="D3648" s="68">
        <v>45609</v>
      </c>
      <c r="E3648" s="66">
        <f t="shared" si="63"/>
        <v>11</v>
      </c>
      <c r="F3648" s="66">
        <f t="shared" si="64"/>
        <v>2024</v>
      </c>
      <c r="G3648" s="67">
        <f t="shared" si="65"/>
        <v>45597</v>
      </c>
      <c r="H3648" s="26" t="s">
        <v>102</v>
      </c>
      <c r="I3648" s="66" t="s">
        <v>129</v>
      </c>
      <c r="J3648" s="69"/>
      <c r="K3648" s="69"/>
      <c r="L3648" s="69"/>
      <c r="M3648" s="69"/>
      <c r="N3648" s="71">
        <v>0</v>
      </c>
      <c r="O3648" s="74">
        <v>9</v>
      </c>
      <c r="P3648" s="175">
        <v>410499.17999999993</v>
      </c>
    </row>
    <row r="3649" spans="1:16" ht="14.25" hidden="1" customHeight="1" outlineLevel="1">
      <c r="A3649" s="64" t="s">
        <v>1</v>
      </c>
      <c r="B3649" s="163" t="s">
        <v>662</v>
      </c>
      <c r="C3649" s="174" t="s">
        <v>647</v>
      </c>
      <c r="D3649" s="68">
        <v>45609</v>
      </c>
      <c r="E3649" s="66">
        <f t="shared" si="63"/>
        <v>11</v>
      </c>
      <c r="F3649" s="66">
        <f t="shared" si="64"/>
        <v>2024</v>
      </c>
      <c r="G3649" s="67">
        <f t="shared" si="65"/>
        <v>45597</v>
      </c>
      <c r="H3649" s="26" t="s">
        <v>709</v>
      </c>
      <c r="I3649" s="66" t="s">
        <v>372</v>
      </c>
      <c r="J3649" s="69"/>
      <c r="K3649" s="69"/>
      <c r="L3649" s="69"/>
      <c r="M3649" s="69"/>
      <c r="N3649" s="71">
        <v>0</v>
      </c>
      <c r="O3649" s="74">
        <v>3806.37</v>
      </c>
      <c r="P3649" s="175">
        <v>406692.80999999994</v>
      </c>
    </row>
    <row r="3650" spans="1:16" ht="14.25" customHeight="1" outlineLevel="1">
      <c r="A3650" s="64" t="s">
        <v>1</v>
      </c>
      <c r="B3650" s="163" t="s">
        <v>662</v>
      </c>
      <c r="C3650" s="174" t="s">
        <v>647</v>
      </c>
      <c r="D3650" s="68">
        <v>45610</v>
      </c>
      <c r="E3650" s="66">
        <f t="shared" si="63"/>
        <v>11</v>
      </c>
      <c r="F3650" s="66">
        <f t="shared" si="64"/>
        <v>2024</v>
      </c>
      <c r="G3650" s="67">
        <f t="shared" si="65"/>
        <v>45597</v>
      </c>
      <c r="H3650" s="26" t="s">
        <v>630</v>
      </c>
      <c r="I3650" s="66" t="s">
        <v>359</v>
      </c>
      <c r="J3650" s="69"/>
      <c r="K3650" s="69"/>
      <c r="L3650" s="69"/>
      <c r="M3650" s="69"/>
      <c r="N3650" s="71">
        <v>2000</v>
      </c>
      <c r="O3650" s="74">
        <v>0</v>
      </c>
      <c r="P3650" s="175">
        <v>408692.80999999994</v>
      </c>
    </row>
    <row r="3651" spans="1:16" ht="14.25" hidden="1" customHeight="1" outlineLevel="1">
      <c r="A3651" s="64" t="s">
        <v>1</v>
      </c>
      <c r="B3651" s="163" t="s">
        <v>662</v>
      </c>
      <c r="C3651" s="174" t="s">
        <v>647</v>
      </c>
      <c r="D3651" s="68">
        <v>45610</v>
      </c>
      <c r="E3651" s="66">
        <f t="shared" si="63"/>
        <v>11</v>
      </c>
      <c r="F3651" s="66">
        <f t="shared" si="64"/>
        <v>2024</v>
      </c>
      <c r="G3651" s="67">
        <f t="shared" si="65"/>
        <v>45597</v>
      </c>
      <c r="H3651" s="26" t="s">
        <v>82</v>
      </c>
      <c r="I3651" s="66" t="s">
        <v>1859</v>
      </c>
      <c r="J3651" s="69"/>
      <c r="K3651" s="69"/>
      <c r="L3651" s="69"/>
      <c r="M3651" s="69"/>
      <c r="N3651" s="71">
        <v>0</v>
      </c>
      <c r="O3651" s="74">
        <v>251.27</v>
      </c>
      <c r="P3651" s="175">
        <v>408441.53999999992</v>
      </c>
    </row>
    <row r="3652" spans="1:16" ht="14.25" hidden="1" customHeight="1" outlineLevel="1">
      <c r="A3652" s="64" t="s">
        <v>1</v>
      </c>
      <c r="B3652" s="163" t="s">
        <v>662</v>
      </c>
      <c r="C3652" s="174" t="s">
        <v>647</v>
      </c>
      <c r="D3652" s="68">
        <v>45610</v>
      </c>
      <c r="E3652" s="66">
        <f t="shared" si="63"/>
        <v>11</v>
      </c>
      <c r="F3652" s="66">
        <f t="shared" si="64"/>
        <v>2024</v>
      </c>
      <c r="G3652" s="67">
        <f t="shared" si="65"/>
        <v>45597</v>
      </c>
      <c r="H3652" s="26" t="s">
        <v>102</v>
      </c>
      <c r="I3652" s="66" t="s">
        <v>167</v>
      </c>
      <c r="J3652" s="69"/>
      <c r="K3652" s="69"/>
      <c r="L3652" s="69"/>
      <c r="M3652" s="69"/>
      <c r="N3652" s="71">
        <v>0</v>
      </c>
      <c r="O3652" s="74">
        <v>156.1</v>
      </c>
      <c r="P3652" s="175">
        <v>408285.43999999994</v>
      </c>
    </row>
    <row r="3653" spans="1:16" ht="14.25" hidden="1" customHeight="1" outlineLevel="1">
      <c r="A3653" s="64" t="s">
        <v>1</v>
      </c>
      <c r="B3653" s="163" t="s">
        <v>662</v>
      </c>
      <c r="C3653" s="174" t="s">
        <v>647</v>
      </c>
      <c r="D3653" s="68">
        <v>45614</v>
      </c>
      <c r="E3653" s="66">
        <f t="shared" si="63"/>
        <v>11</v>
      </c>
      <c r="F3653" s="66">
        <f t="shared" si="64"/>
        <v>2024</v>
      </c>
      <c r="G3653" s="67">
        <f t="shared" si="65"/>
        <v>45597</v>
      </c>
      <c r="H3653" s="26" t="s">
        <v>142</v>
      </c>
      <c r="I3653" s="66" t="s">
        <v>732</v>
      </c>
      <c r="J3653" s="69"/>
      <c r="K3653" s="69"/>
      <c r="L3653" s="69"/>
      <c r="M3653" s="69"/>
      <c r="N3653" s="71">
        <v>6452.5</v>
      </c>
      <c r="O3653" s="74">
        <v>0</v>
      </c>
      <c r="P3653" s="175">
        <v>414737.93999999994</v>
      </c>
    </row>
    <row r="3654" spans="1:16" ht="14.25" hidden="1" customHeight="1" outlineLevel="1">
      <c r="A3654" s="64" t="s">
        <v>1</v>
      </c>
      <c r="B3654" s="163" t="s">
        <v>662</v>
      </c>
      <c r="C3654" s="174" t="s">
        <v>647</v>
      </c>
      <c r="D3654" s="68">
        <v>45614</v>
      </c>
      <c r="E3654" s="66">
        <f t="shared" si="63"/>
        <v>11</v>
      </c>
      <c r="F3654" s="66">
        <f t="shared" si="64"/>
        <v>2024</v>
      </c>
      <c r="G3654" s="67">
        <f t="shared" si="65"/>
        <v>45597</v>
      </c>
      <c r="H3654" s="26" t="s">
        <v>142</v>
      </c>
      <c r="I3654" s="66" t="s">
        <v>732</v>
      </c>
      <c r="J3654" s="69"/>
      <c r="K3654" s="69"/>
      <c r="L3654" s="69"/>
      <c r="M3654" s="69"/>
      <c r="N3654" s="71">
        <v>5298.1</v>
      </c>
      <c r="O3654" s="74">
        <v>0</v>
      </c>
      <c r="P3654" s="175">
        <v>420036.03999999992</v>
      </c>
    </row>
    <row r="3655" spans="1:16" ht="14.25" hidden="1" customHeight="1" outlineLevel="1">
      <c r="A3655" s="64" t="s">
        <v>1</v>
      </c>
      <c r="B3655" s="163" t="s">
        <v>662</v>
      </c>
      <c r="C3655" s="174" t="s">
        <v>647</v>
      </c>
      <c r="D3655" s="68">
        <v>45614</v>
      </c>
      <c r="E3655" s="66">
        <f t="shared" si="63"/>
        <v>11</v>
      </c>
      <c r="F3655" s="66">
        <f t="shared" si="64"/>
        <v>2024</v>
      </c>
      <c r="G3655" s="67">
        <f t="shared" si="65"/>
        <v>45597</v>
      </c>
      <c r="H3655" s="26" t="s">
        <v>142</v>
      </c>
      <c r="I3655" s="66" t="s">
        <v>734</v>
      </c>
      <c r="J3655" s="69"/>
      <c r="K3655" s="69"/>
      <c r="L3655" s="69"/>
      <c r="M3655" s="69"/>
      <c r="N3655" s="71">
        <v>4671.7299999999996</v>
      </c>
      <c r="O3655" s="74">
        <v>0</v>
      </c>
      <c r="P3655" s="175">
        <v>424707.7699999999</v>
      </c>
    </row>
    <row r="3656" spans="1:16" ht="14.25" hidden="1" customHeight="1" outlineLevel="1">
      <c r="A3656" s="64" t="s">
        <v>1</v>
      </c>
      <c r="B3656" s="163" t="s">
        <v>662</v>
      </c>
      <c r="C3656" s="174" t="s">
        <v>647</v>
      </c>
      <c r="D3656" s="68">
        <v>45614</v>
      </c>
      <c r="E3656" s="66">
        <f t="shared" si="63"/>
        <v>11</v>
      </c>
      <c r="F3656" s="66">
        <f t="shared" si="64"/>
        <v>2024</v>
      </c>
      <c r="G3656" s="67">
        <f t="shared" si="65"/>
        <v>45597</v>
      </c>
      <c r="H3656" s="26" t="s">
        <v>142</v>
      </c>
      <c r="I3656" s="66" t="s">
        <v>734</v>
      </c>
      <c r="J3656" s="69"/>
      <c r="K3656" s="69"/>
      <c r="L3656" s="69"/>
      <c r="M3656" s="69"/>
      <c r="N3656" s="71">
        <v>2313.77</v>
      </c>
      <c r="O3656" s="74">
        <v>0</v>
      </c>
      <c r="P3656" s="175">
        <v>427021.53999999992</v>
      </c>
    </row>
    <row r="3657" spans="1:16" ht="14.25" hidden="1" customHeight="1" outlineLevel="1">
      <c r="A3657" s="64" t="s">
        <v>1</v>
      </c>
      <c r="B3657" s="163" t="s">
        <v>662</v>
      </c>
      <c r="C3657" s="174" t="s">
        <v>647</v>
      </c>
      <c r="D3657" s="68">
        <v>45614</v>
      </c>
      <c r="E3657" s="66">
        <f t="shared" si="63"/>
        <v>11</v>
      </c>
      <c r="F3657" s="66">
        <f t="shared" si="64"/>
        <v>2024</v>
      </c>
      <c r="G3657" s="67">
        <f t="shared" si="65"/>
        <v>45597</v>
      </c>
      <c r="H3657" s="26" t="s">
        <v>142</v>
      </c>
      <c r="I3657" s="66" t="s">
        <v>733</v>
      </c>
      <c r="J3657" s="69"/>
      <c r="K3657" s="69"/>
      <c r="L3657" s="69"/>
      <c r="M3657" s="69"/>
      <c r="N3657" s="71">
        <v>195.44</v>
      </c>
      <c r="O3657" s="74">
        <v>0</v>
      </c>
      <c r="P3657" s="175">
        <v>427216.97999999992</v>
      </c>
    </row>
    <row r="3658" spans="1:16" ht="14.25" hidden="1" customHeight="1" outlineLevel="1">
      <c r="A3658" s="64" t="s">
        <v>1</v>
      </c>
      <c r="B3658" s="163" t="s">
        <v>662</v>
      </c>
      <c r="C3658" s="174" t="s">
        <v>647</v>
      </c>
      <c r="D3658" s="68">
        <v>45614</v>
      </c>
      <c r="E3658" s="66">
        <f t="shared" si="63"/>
        <v>11</v>
      </c>
      <c r="F3658" s="66">
        <f t="shared" si="64"/>
        <v>2024</v>
      </c>
      <c r="G3658" s="67">
        <f t="shared" si="65"/>
        <v>45597</v>
      </c>
      <c r="H3658" s="26" t="s">
        <v>142</v>
      </c>
      <c r="I3658" s="66" t="s">
        <v>733</v>
      </c>
      <c r="J3658" s="69"/>
      <c r="K3658" s="69"/>
      <c r="L3658" s="69"/>
      <c r="M3658" s="69"/>
      <c r="N3658" s="71">
        <v>93.19</v>
      </c>
      <c r="O3658" s="74">
        <v>0</v>
      </c>
      <c r="P3658" s="175">
        <v>427310.16999999993</v>
      </c>
    </row>
    <row r="3659" spans="1:16" ht="14.25" hidden="1" customHeight="1" outlineLevel="1">
      <c r="A3659" s="64" t="s">
        <v>1</v>
      </c>
      <c r="B3659" s="163" t="s">
        <v>662</v>
      </c>
      <c r="C3659" s="174" t="s">
        <v>647</v>
      </c>
      <c r="D3659" s="68">
        <v>45614</v>
      </c>
      <c r="E3659" s="66">
        <f t="shared" si="63"/>
        <v>11</v>
      </c>
      <c r="F3659" s="66">
        <f t="shared" si="64"/>
        <v>2024</v>
      </c>
      <c r="G3659" s="67">
        <f t="shared" si="65"/>
        <v>45597</v>
      </c>
      <c r="H3659" s="26" t="s">
        <v>142</v>
      </c>
      <c r="I3659" s="66" t="s">
        <v>1860</v>
      </c>
      <c r="J3659" s="69"/>
      <c r="K3659" s="69"/>
      <c r="L3659" s="69"/>
      <c r="M3659" s="69"/>
      <c r="N3659" s="71">
        <v>3187.2</v>
      </c>
      <c r="O3659" s="74">
        <v>0</v>
      </c>
      <c r="P3659" s="175">
        <v>430497.36999999994</v>
      </c>
    </row>
    <row r="3660" spans="1:16" ht="14.25" hidden="1" customHeight="1" outlineLevel="1">
      <c r="A3660" s="64" t="s">
        <v>1</v>
      </c>
      <c r="B3660" s="163" t="s">
        <v>662</v>
      </c>
      <c r="C3660" s="174" t="s">
        <v>647</v>
      </c>
      <c r="D3660" s="68">
        <v>45614</v>
      </c>
      <c r="E3660" s="66">
        <f t="shared" si="63"/>
        <v>11</v>
      </c>
      <c r="F3660" s="66">
        <f t="shared" si="64"/>
        <v>2024</v>
      </c>
      <c r="G3660" s="67">
        <f t="shared" si="65"/>
        <v>45597</v>
      </c>
      <c r="H3660" s="26" t="s">
        <v>138</v>
      </c>
      <c r="I3660" s="66" t="s">
        <v>139</v>
      </c>
      <c r="J3660" s="69"/>
      <c r="K3660" s="69"/>
      <c r="L3660" s="69"/>
      <c r="M3660" s="69"/>
      <c r="N3660" s="71">
        <v>0.99</v>
      </c>
      <c r="O3660" s="74">
        <v>0</v>
      </c>
      <c r="P3660" s="175">
        <v>430498.35999999993</v>
      </c>
    </row>
    <row r="3661" spans="1:16" ht="14.25" hidden="1" customHeight="1" outlineLevel="1">
      <c r="A3661" s="64" t="s">
        <v>1</v>
      </c>
      <c r="B3661" s="163" t="s">
        <v>662</v>
      </c>
      <c r="C3661" s="174" t="s">
        <v>647</v>
      </c>
      <c r="D3661" s="68">
        <v>45614</v>
      </c>
      <c r="E3661" s="66">
        <f t="shared" si="63"/>
        <v>11</v>
      </c>
      <c r="F3661" s="66">
        <f t="shared" si="64"/>
        <v>2024</v>
      </c>
      <c r="G3661" s="67">
        <f t="shared" si="65"/>
        <v>45597</v>
      </c>
      <c r="H3661" s="26" t="s">
        <v>40</v>
      </c>
      <c r="I3661" s="66" t="s">
        <v>474</v>
      </c>
      <c r="J3661" s="69"/>
      <c r="K3661" s="69"/>
      <c r="L3661" s="69"/>
      <c r="M3661" s="69"/>
      <c r="N3661" s="71">
        <v>0</v>
      </c>
      <c r="O3661" s="74">
        <v>18340.2</v>
      </c>
      <c r="P3661" s="175">
        <v>412158.15999999992</v>
      </c>
    </row>
    <row r="3662" spans="1:16" ht="14.25" hidden="1" customHeight="1" outlineLevel="1">
      <c r="A3662" s="64" t="s">
        <v>1</v>
      </c>
      <c r="B3662" s="163" t="s">
        <v>662</v>
      </c>
      <c r="C3662" s="174" t="s">
        <v>647</v>
      </c>
      <c r="D3662" s="68">
        <v>45614</v>
      </c>
      <c r="E3662" s="66">
        <f t="shared" si="63"/>
        <v>11</v>
      </c>
      <c r="F3662" s="66">
        <f t="shared" si="64"/>
        <v>2024</v>
      </c>
      <c r="G3662" s="67">
        <f t="shared" si="65"/>
        <v>45597</v>
      </c>
      <c r="H3662" s="26" t="s">
        <v>50</v>
      </c>
      <c r="I3662" s="66" t="s">
        <v>171</v>
      </c>
      <c r="J3662" s="69"/>
      <c r="K3662" s="69"/>
      <c r="L3662" s="69"/>
      <c r="M3662" s="69"/>
      <c r="N3662" s="71">
        <v>0</v>
      </c>
      <c r="O3662" s="74">
        <v>4254.4399999999996</v>
      </c>
      <c r="P3662" s="175">
        <v>407903.71999999991</v>
      </c>
    </row>
    <row r="3663" spans="1:16" ht="14.25" hidden="1" customHeight="1" outlineLevel="1">
      <c r="A3663" s="64" t="s">
        <v>1</v>
      </c>
      <c r="B3663" s="163" t="s">
        <v>662</v>
      </c>
      <c r="C3663" s="174" t="s">
        <v>647</v>
      </c>
      <c r="D3663" s="68">
        <v>45614</v>
      </c>
      <c r="E3663" s="66">
        <f t="shared" si="63"/>
        <v>11</v>
      </c>
      <c r="F3663" s="66">
        <f t="shared" si="64"/>
        <v>2024</v>
      </c>
      <c r="G3663" s="67">
        <f t="shared" si="65"/>
        <v>45597</v>
      </c>
      <c r="H3663" s="26" t="s">
        <v>147</v>
      </c>
      <c r="I3663" s="66" t="s">
        <v>1861</v>
      </c>
      <c r="J3663" s="69"/>
      <c r="K3663" s="69"/>
      <c r="L3663" s="69"/>
      <c r="M3663" s="69"/>
      <c r="N3663" s="71">
        <v>0</v>
      </c>
      <c r="O3663" s="74">
        <v>1043</v>
      </c>
      <c r="P3663" s="175">
        <v>406860.71999999991</v>
      </c>
    </row>
    <row r="3664" spans="1:16" ht="14.25" hidden="1" customHeight="1" outlineLevel="1">
      <c r="A3664" s="64" t="s">
        <v>1</v>
      </c>
      <c r="B3664" s="163" t="s">
        <v>662</v>
      </c>
      <c r="C3664" s="174" t="s">
        <v>647</v>
      </c>
      <c r="D3664" s="68">
        <v>45614</v>
      </c>
      <c r="E3664" s="66">
        <f t="shared" si="63"/>
        <v>11</v>
      </c>
      <c r="F3664" s="66">
        <f t="shared" si="64"/>
        <v>2024</v>
      </c>
      <c r="G3664" s="67">
        <f t="shared" si="65"/>
        <v>45597</v>
      </c>
      <c r="H3664" s="26" t="s">
        <v>147</v>
      </c>
      <c r="I3664" s="66" t="s">
        <v>1862</v>
      </c>
      <c r="J3664" s="69"/>
      <c r="K3664" s="69"/>
      <c r="L3664" s="69"/>
      <c r="M3664" s="69"/>
      <c r="N3664" s="71">
        <v>0</v>
      </c>
      <c r="O3664" s="74">
        <v>426.3</v>
      </c>
      <c r="P3664" s="175">
        <v>406434.41999999993</v>
      </c>
    </row>
    <row r="3665" spans="1:16" ht="14.25" hidden="1" customHeight="1" outlineLevel="1">
      <c r="A3665" s="64" t="s">
        <v>1</v>
      </c>
      <c r="B3665" s="163" t="s">
        <v>662</v>
      </c>
      <c r="C3665" s="174" t="s">
        <v>647</v>
      </c>
      <c r="D3665" s="68">
        <v>45615</v>
      </c>
      <c r="E3665" s="66">
        <f t="shared" si="63"/>
        <v>11</v>
      </c>
      <c r="F3665" s="66">
        <f t="shared" si="64"/>
        <v>2024</v>
      </c>
      <c r="G3665" s="67">
        <f t="shared" si="65"/>
        <v>45597</v>
      </c>
      <c r="H3665" s="26" t="s">
        <v>138</v>
      </c>
      <c r="I3665" s="66" t="s">
        <v>139</v>
      </c>
      <c r="J3665" s="69"/>
      <c r="K3665" s="69"/>
      <c r="L3665" s="69"/>
      <c r="M3665" s="69"/>
      <c r="N3665" s="71">
        <v>0.56999999999999995</v>
      </c>
      <c r="O3665" s="74">
        <v>0</v>
      </c>
      <c r="P3665" s="175">
        <v>406434.98999999993</v>
      </c>
    </row>
    <row r="3666" spans="1:16" ht="14.25" hidden="1" customHeight="1" outlineLevel="1">
      <c r="A3666" s="64" t="s">
        <v>1</v>
      </c>
      <c r="B3666" s="163" t="s">
        <v>662</v>
      </c>
      <c r="C3666" s="174" t="s">
        <v>647</v>
      </c>
      <c r="D3666" s="68">
        <v>45615</v>
      </c>
      <c r="E3666" s="66">
        <f t="shared" si="63"/>
        <v>11</v>
      </c>
      <c r="F3666" s="66">
        <f t="shared" si="64"/>
        <v>2024</v>
      </c>
      <c r="G3666" s="67">
        <f t="shared" si="65"/>
        <v>45597</v>
      </c>
      <c r="H3666" s="26" t="s">
        <v>147</v>
      </c>
      <c r="I3666" s="66" t="s">
        <v>1863</v>
      </c>
      <c r="J3666" s="69"/>
      <c r="K3666" s="69"/>
      <c r="L3666" s="69"/>
      <c r="M3666" s="69"/>
      <c r="N3666" s="71">
        <v>0</v>
      </c>
      <c r="O3666" s="74">
        <v>427.04</v>
      </c>
      <c r="P3666" s="175">
        <v>406007.94999999995</v>
      </c>
    </row>
    <row r="3667" spans="1:16" ht="14.25" hidden="1" customHeight="1" outlineLevel="1">
      <c r="A3667" s="64" t="s">
        <v>1</v>
      </c>
      <c r="B3667" s="163" t="s">
        <v>662</v>
      </c>
      <c r="C3667" s="174" t="s">
        <v>647</v>
      </c>
      <c r="D3667" s="68">
        <v>45615</v>
      </c>
      <c r="E3667" s="66">
        <f t="shared" si="63"/>
        <v>11</v>
      </c>
      <c r="F3667" s="66">
        <f t="shared" si="64"/>
        <v>2024</v>
      </c>
      <c r="G3667" s="67">
        <f t="shared" si="65"/>
        <v>45597</v>
      </c>
      <c r="H3667" s="26" t="s">
        <v>582</v>
      </c>
      <c r="I3667" s="66" t="s">
        <v>365</v>
      </c>
      <c r="J3667" s="69"/>
      <c r="K3667" s="69"/>
      <c r="L3667" s="69"/>
      <c r="M3667" s="69"/>
      <c r="N3667" s="71">
        <v>0</v>
      </c>
      <c r="O3667" s="74">
        <v>155</v>
      </c>
      <c r="P3667" s="175">
        <v>405852.94999999995</v>
      </c>
    </row>
    <row r="3668" spans="1:16" ht="14.25" hidden="1" customHeight="1" outlineLevel="1">
      <c r="A3668" s="64" t="s">
        <v>1</v>
      </c>
      <c r="B3668" s="163" t="s">
        <v>662</v>
      </c>
      <c r="C3668" s="174" t="s">
        <v>647</v>
      </c>
      <c r="D3668" s="68">
        <v>45615</v>
      </c>
      <c r="E3668" s="66">
        <f t="shared" si="63"/>
        <v>11</v>
      </c>
      <c r="F3668" s="66">
        <f t="shared" si="64"/>
        <v>2024</v>
      </c>
      <c r="G3668" s="67">
        <f t="shared" si="65"/>
        <v>45597</v>
      </c>
      <c r="H3668" s="26" t="s">
        <v>44</v>
      </c>
      <c r="I3668" s="66" t="s">
        <v>524</v>
      </c>
      <c r="J3668" s="69"/>
      <c r="K3668" s="69"/>
      <c r="L3668" s="69"/>
      <c r="M3668" s="69"/>
      <c r="N3668" s="71">
        <v>0</v>
      </c>
      <c r="O3668" s="74">
        <v>398.55</v>
      </c>
      <c r="P3668" s="175">
        <v>405454.39999999997</v>
      </c>
    </row>
    <row r="3669" spans="1:16" ht="14.25" hidden="1" customHeight="1" outlineLevel="1">
      <c r="A3669" s="64" t="s">
        <v>1</v>
      </c>
      <c r="B3669" s="163" t="s">
        <v>662</v>
      </c>
      <c r="C3669" s="174" t="s">
        <v>647</v>
      </c>
      <c r="D3669" s="68">
        <v>45615</v>
      </c>
      <c r="E3669" s="66">
        <f t="shared" si="63"/>
        <v>11</v>
      </c>
      <c r="F3669" s="66">
        <f t="shared" si="64"/>
        <v>2024</v>
      </c>
      <c r="G3669" s="67">
        <f t="shared" si="65"/>
        <v>45597</v>
      </c>
      <c r="H3669" s="26" t="s">
        <v>582</v>
      </c>
      <c r="I3669" s="66" t="s">
        <v>1864</v>
      </c>
      <c r="J3669" s="69"/>
      <c r="K3669" s="69"/>
      <c r="L3669" s="69"/>
      <c r="M3669" s="69"/>
      <c r="N3669" s="71">
        <v>0</v>
      </c>
      <c r="O3669" s="74">
        <v>55.37</v>
      </c>
      <c r="P3669" s="175">
        <v>405399.02999999997</v>
      </c>
    </row>
    <row r="3670" spans="1:16" ht="14.25" hidden="1" customHeight="1" outlineLevel="1">
      <c r="A3670" s="64" t="s">
        <v>1</v>
      </c>
      <c r="B3670" s="163" t="s">
        <v>662</v>
      </c>
      <c r="C3670" s="174" t="s">
        <v>647</v>
      </c>
      <c r="D3670" s="68">
        <v>45617</v>
      </c>
      <c r="E3670" s="66">
        <f t="shared" si="63"/>
        <v>11</v>
      </c>
      <c r="F3670" s="66">
        <f t="shared" si="64"/>
        <v>2024</v>
      </c>
      <c r="G3670" s="67">
        <f t="shared" si="65"/>
        <v>45597</v>
      </c>
      <c r="H3670" s="26" t="s">
        <v>138</v>
      </c>
      <c r="I3670" s="66" t="s">
        <v>139</v>
      </c>
      <c r="J3670" s="69"/>
      <c r="K3670" s="69"/>
      <c r="L3670" s="69"/>
      <c r="M3670" s="69"/>
      <c r="N3670" s="71">
        <v>7.04</v>
      </c>
      <c r="O3670" s="74">
        <v>0</v>
      </c>
      <c r="P3670" s="175">
        <v>405406.06999999995</v>
      </c>
    </row>
    <row r="3671" spans="1:16" ht="14.25" hidden="1" customHeight="1" outlineLevel="1">
      <c r="A3671" s="64" t="s">
        <v>1</v>
      </c>
      <c r="B3671" s="163" t="s">
        <v>662</v>
      </c>
      <c r="C3671" s="174" t="s">
        <v>647</v>
      </c>
      <c r="D3671" s="68">
        <v>45617</v>
      </c>
      <c r="E3671" s="66">
        <f t="shared" si="63"/>
        <v>11</v>
      </c>
      <c r="F3671" s="66">
        <f t="shared" si="64"/>
        <v>2024</v>
      </c>
      <c r="G3671" s="67">
        <f t="shared" si="65"/>
        <v>45597</v>
      </c>
      <c r="H3671" s="26" t="s">
        <v>102</v>
      </c>
      <c r="I3671" s="66" t="s">
        <v>129</v>
      </c>
      <c r="J3671" s="69"/>
      <c r="K3671" s="69"/>
      <c r="L3671" s="69"/>
      <c r="M3671" s="69"/>
      <c r="N3671" s="71">
        <v>0</v>
      </c>
      <c r="O3671" s="74">
        <v>5.96</v>
      </c>
      <c r="P3671" s="175">
        <v>405400.10999999993</v>
      </c>
    </row>
    <row r="3672" spans="1:16" ht="14.25" hidden="1" customHeight="1" outlineLevel="1">
      <c r="A3672" s="64" t="s">
        <v>1</v>
      </c>
      <c r="B3672" s="163" t="s">
        <v>662</v>
      </c>
      <c r="C3672" s="174" t="s">
        <v>647</v>
      </c>
      <c r="D3672" s="68">
        <v>45617</v>
      </c>
      <c r="E3672" s="66">
        <f t="shared" si="63"/>
        <v>11</v>
      </c>
      <c r="F3672" s="66">
        <f t="shared" si="64"/>
        <v>2024</v>
      </c>
      <c r="G3672" s="67">
        <f t="shared" si="65"/>
        <v>45597</v>
      </c>
      <c r="H3672" s="26" t="s">
        <v>102</v>
      </c>
      <c r="I3672" s="66" t="s">
        <v>129</v>
      </c>
      <c r="J3672" s="69"/>
      <c r="K3672" s="69"/>
      <c r="L3672" s="69"/>
      <c r="M3672" s="69"/>
      <c r="N3672" s="71">
        <v>0</v>
      </c>
      <c r="O3672" s="74">
        <v>9</v>
      </c>
      <c r="P3672" s="175">
        <v>405391.10999999993</v>
      </c>
    </row>
    <row r="3673" spans="1:16" ht="14.25" hidden="1" customHeight="1" outlineLevel="1">
      <c r="A3673" s="64" t="s">
        <v>1</v>
      </c>
      <c r="B3673" s="163" t="s">
        <v>662</v>
      </c>
      <c r="C3673" s="174" t="s">
        <v>647</v>
      </c>
      <c r="D3673" s="68">
        <v>45617</v>
      </c>
      <c r="E3673" s="66">
        <f t="shared" si="63"/>
        <v>11</v>
      </c>
      <c r="F3673" s="66">
        <f t="shared" si="64"/>
        <v>2024</v>
      </c>
      <c r="G3673" s="67">
        <f t="shared" si="65"/>
        <v>45597</v>
      </c>
      <c r="H3673" s="26" t="s">
        <v>50</v>
      </c>
      <c r="I3673" s="66" t="s">
        <v>171</v>
      </c>
      <c r="J3673" s="69"/>
      <c r="K3673" s="69"/>
      <c r="L3673" s="69"/>
      <c r="M3673" s="69"/>
      <c r="N3673" s="71">
        <v>0</v>
      </c>
      <c r="O3673" s="74">
        <v>1867.9</v>
      </c>
      <c r="P3673" s="175">
        <v>403523.2099999999</v>
      </c>
    </row>
    <row r="3674" spans="1:16" ht="14.25" hidden="1" customHeight="1" outlineLevel="1">
      <c r="A3674" s="64" t="s">
        <v>1</v>
      </c>
      <c r="B3674" s="163" t="s">
        <v>662</v>
      </c>
      <c r="C3674" s="174" t="s">
        <v>647</v>
      </c>
      <c r="D3674" s="68">
        <v>45617</v>
      </c>
      <c r="E3674" s="66">
        <f t="shared" si="63"/>
        <v>11</v>
      </c>
      <c r="F3674" s="66">
        <f t="shared" si="64"/>
        <v>2024</v>
      </c>
      <c r="G3674" s="67">
        <f t="shared" si="65"/>
        <v>45597</v>
      </c>
      <c r="H3674" s="26" t="s">
        <v>37</v>
      </c>
      <c r="I3674" s="66" t="s">
        <v>1865</v>
      </c>
      <c r="J3674" s="69"/>
      <c r="K3674" s="69"/>
      <c r="L3674" s="69"/>
      <c r="M3674" s="69"/>
      <c r="N3674" s="71">
        <v>0</v>
      </c>
      <c r="O3674" s="74">
        <v>10554.66</v>
      </c>
      <c r="P3674" s="175">
        <v>392968.54999999993</v>
      </c>
    </row>
    <row r="3675" spans="1:16" ht="14.25" hidden="1" customHeight="1" outlineLevel="1">
      <c r="A3675" s="64" t="s">
        <v>1</v>
      </c>
      <c r="B3675" s="163" t="s">
        <v>662</v>
      </c>
      <c r="C3675" s="174" t="s">
        <v>647</v>
      </c>
      <c r="D3675" s="68">
        <v>45618</v>
      </c>
      <c r="E3675" s="66">
        <f t="shared" si="63"/>
        <v>11</v>
      </c>
      <c r="F3675" s="66">
        <f t="shared" si="64"/>
        <v>2024</v>
      </c>
      <c r="G3675" s="67">
        <f t="shared" si="65"/>
        <v>45597</v>
      </c>
      <c r="H3675" s="26" t="s">
        <v>142</v>
      </c>
      <c r="I3675" s="66" t="s">
        <v>945</v>
      </c>
      <c r="J3675" s="69"/>
      <c r="K3675" s="69"/>
      <c r="L3675" s="69"/>
      <c r="M3675" s="69"/>
      <c r="N3675" s="71">
        <v>1226.8599999999999</v>
      </c>
      <c r="O3675" s="74">
        <v>0</v>
      </c>
      <c r="P3675" s="175">
        <v>394195.40999999992</v>
      </c>
    </row>
    <row r="3676" spans="1:16" ht="14.25" hidden="1" customHeight="1" outlineLevel="1">
      <c r="A3676" s="64" t="s">
        <v>1</v>
      </c>
      <c r="B3676" s="163" t="s">
        <v>662</v>
      </c>
      <c r="C3676" s="174" t="s">
        <v>647</v>
      </c>
      <c r="D3676" s="68">
        <v>45618</v>
      </c>
      <c r="E3676" s="66">
        <f t="shared" si="63"/>
        <v>11</v>
      </c>
      <c r="F3676" s="66">
        <f t="shared" si="64"/>
        <v>2024</v>
      </c>
      <c r="G3676" s="67">
        <f t="shared" si="65"/>
        <v>45597</v>
      </c>
      <c r="H3676" s="26" t="s">
        <v>142</v>
      </c>
      <c r="I3676" s="66" t="s">
        <v>690</v>
      </c>
      <c r="J3676" s="69"/>
      <c r="K3676" s="69"/>
      <c r="L3676" s="69"/>
      <c r="M3676" s="69"/>
      <c r="N3676" s="71">
        <v>1692.62</v>
      </c>
      <c r="O3676" s="74">
        <v>0</v>
      </c>
      <c r="P3676" s="175">
        <v>395888.02999999991</v>
      </c>
    </row>
    <row r="3677" spans="1:16" ht="14.25" hidden="1" customHeight="1" outlineLevel="1">
      <c r="A3677" s="64" t="s">
        <v>1</v>
      </c>
      <c r="B3677" s="163" t="s">
        <v>662</v>
      </c>
      <c r="C3677" s="174" t="s">
        <v>647</v>
      </c>
      <c r="D3677" s="68">
        <v>45618</v>
      </c>
      <c r="E3677" s="66">
        <f t="shared" si="63"/>
        <v>11</v>
      </c>
      <c r="F3677" s="66">
        <f t="shared" si="64"/>
        <v>2024</v>
      </c>
      <c r="G3677" s="67">
        <f t="shared" si="65"/>
        <v>45597</v>
      </c>
      <c r="H3677" s="26" t="s">
        <v>142</v>
      </c>
      <c r="I3677" s="66" t="s">
        <v>690</v>
      </c>
      <c r="J3677" s="69"/>
      <c r="K3677" s="69"/>
      <c r="L3677" s="69"/>
      <c r="M3677" s="69"/>
      <c r="N3677" s="71">
        <v>1354.09</v>
      </c>
      <c r="O3677" s="74">
        <v>0</v>
      </c>
      <c r="P3677" s="175">
        <v>397242.11999999994</v>
      </c>
    </row>
    <row r="3678" spans="1:16" ht="14.25" hidden="1" customHeight="1" outlineLevel="1">
      <c r="A3678" s="64" t="s">
        <v>1</v>
      </c>
      <c r="B3678" s="163" t="s">
        <v>662</v>
      </c>
      <c r="C3678" s="174" t="s">
        <v>647</v>
      </c>
      <c r="D3678" s="68">
        <v>45618</v>
      </c>
      <c r="E3678" s="66">
        <f t="shared" si="63"/>
        <v>11</v>
      </c>
      <c r="F3678" s="66">
        <f t="shared" si="64"/>
        <v>2024</v>
      </c>
      <c r="G3678" s="67">
        <f t="shared" si="65"/>
        <v>45597</v>
      </c>
      <c r="H3678" s="26" t="s">
        <v>142</v>
      </c>
      <c r="I3678" s="66" t="s">
        <v>945</v>
      </c>
      <c r="J3678" s="69"/>
      <c r="K3678" s="69"/>
      <c r="L3678" s="69"/>
      <c r="M3678" s="69"/>
      <c r="N3678" s="71">
        <v>981.49</v>
      </c>
      <c r="O3678" s="74">
        <v>0</v>
      </c>
      <c r="P3678" s="175">
        <v>398223.60999999993</v>
      </c>
    </row>
    <row r="3679" spans="1:16" ht="14.25" hidden="1" customHeight="1" outlineLevel="1">
      <c r="A3679" s="64" t="s">
        <v>1</v>
      </c>
      <c r="B3679" s="163" t="s">
        <v>662</v>
      </c>
      <c r="C3679" s="174" t="s">
        <v>647</v>
      </c>
      <c r="D3679" s="68">
        <v>45618</v>
      </c>
      <c r="E3679" s="66">
        <f t="shared" si="63"/>
        <v>11</v>
      </c>
      <c r="F3679" s="66">
        <f t="shared" si="64"/>
        <v>2024</v>
      </c>
      <c r="G3679" s="67">
        <f t="shared" si="65"/>
        <v>45597</v>
      </c>
      <c r="H3679" s="26" t="s">
        <v>142</v>
      </c>
      <c r="I3679" s="66" t="s">
        <v>1860</v>
      </c>
      <c r="J3679" s="69"/>
      <c r="K3679" s="69"/>
      <c r="L3679" s="69"/>
      <c r="M3679" s="69"/>
      <c r="N3679" s="71">
        <v>1155</v>
      </c>
      <c r="O3679" s="74">
        <v>0</v>
      </c>
      <c r="P3679" s="175">
        <v>399378.60999999993</v>
      </c>
    </row>
    <row r="3680" spans="1:16" ht="14.25" hidden="1" customHeight="1" outlineLevel="1">
      <c r="A3680" s="64" t="s">
        <v>1</v>
      </c>
      <c r="B3680" s="163" t="s">
        <v>662</v>
      </c>
      <c r="C3680" s="174" t="s">
        <v>647</v>
      </c>
      <c r="D3680" s="68">
        <v>45618</v>
      </c>
      <c r="E3680" s="66">
        <f t="shared" si="63"/>
        <v>11</v>
      </c>
      <c r="F3680" s="66">
        <f t="shared" si="64"/>
        <v>2024</v>
      </c>
      <c r="G3680" s="67">
        <f t="shared" si="65"/>
        <v>45597</v>
      </c>
      <c r="H3680" s="26" t="s">
        <v>142</v>
      </c>
      <c r="I3680" s="66" t="s">
        <v>1860</v>
      </c>
      <c r="J3680" s="69"/>
      <c r="K3680" s="69"/>
      <c r="L3680" s="69"/>
      <c r="M3680" s="69"/>
      <c r="N3680" s="71">
        <v>295</v>
      </c>
      <c r="O3680" s="74">
        <v>0</v>
      </c>
      <c r="P3680" s="175">
        <v>399673.60999999993</v>
      </c>
    </row>
    <row r="3681" spans="1:16" ht="14.25" hidden="1" customHeight="1" outlineLevel="1">
      <c r="A3681" s="64" t="s">
        <v>1</v>
      </c>
      <c r="B3681" s="163" t="s">
        <v>662</v>
      </c>
      <c r="C3681" s="174" t="s">
        <v>647</v>
      </c>
      <c r="D3681" s="68">
        <v>45618</v>
      </c>
      <c r="E3681" s="66">
        <f t="shared" si="63"/>
        <v>11</v>
      </c>
      <c r="F3681" s="66">
        <f t="shared" si="64"/>
        <v>2024</v>
      </c>
      <c r="G3681" s="67">
        <f t="shared" si="65"/>
        <v>45597</v>
      </c>
      <c r="H3681" s="26" t="s">
        <v>142</v>
      </c>
      <c r="I3681" s="66" t="s">
        <v>1860</v>
      </c>
      <c r="J3681" s="69"/>
      <c r="K3681" s="69"/>
      <c r="L3681" s="69"/>
      <c r="M3681" s="69"/>
      <c r="N3681" s="71">
        <v>1837.5</v>
      </c>
      <c r="O3681" s="74">
        <v>0</v>
      </c>
      <c r="P3681" s="175">
        <v>401511.10999999993</v>
      </c>
    </row>
    <row r="3682" spans="1:16" ht="14.25" hidden="1" customHeight="1" outlineLevel="1">
      <c r="A3682" s="64" t="s">
        <v>1</v>
      </c>
      <c r="B3682" s="163" t="s">
        <v>662</v>
      </c>
      <c r="C3682" s="174" t="s">
        <v>647</v>
      </c>
      <c r="D3682" s="68">
        <v>45618</v>
      </c>
      <c r="E3682" s="66">
        <f t="shared" si="63"/>
        <v>11</v>
      </c>
      <c r="F3682" s="66">
        <f t="shared" si="64"/>
        <v>2024</v>
      </c>
      <c r="G3682" s="67">
        <f t="shared" si="65"/>
        <v>45597</v>
      </c>
      <c r="H3682" s="26" t="s">
        <v>142</v>
      </c>
      <c r="I3682" s="66" t="s">
        <v>1860</v>
      </c>
      <c r="J3682" s="69"/>
      <c r="K3682" s="69"/>
      <c r="L3682" s="69"/>
      <c r="M3682" s="69"/>
      <c r="N3682" s="71">
        <v>2205</v>
      </c>
      <c r="O3682" s="74">
        <v>0</v>
      </c>
      <c r="P3682" s="175">
        <v>403716.10999999993</v>
      </c>
    </row>
    <row r="3683" spans="1:16" ht="14.25" hidden="1" customHeight="1" outlineLevel="1">
      <c r="A3683" s="64" t="s">
        <v>1</v>
      </c>
      <c r="B3683" s="163" t="s">
        <v>662</v>
      </c>
      <c r="C3683" s="174" t="s">
        <v>647</v>
      </c>
      <c r="D3683" s="68">
        <v>45618</v>
      </c>
      <c r="E3683" s="66">
        <f t="shared" si="63"/>
        <v>11</v>
      </c>
      <c r="F3683" s="66">
        <f t="shared" si="64"/>
        <v>2024</v>
      </c>
      <c r="G3683" s="67">
        <f t="shared" si="65"/>
        <v>45597</v>
      </c>
      <c r="H3683" s="26" t="s">
        <v>142</v>
      </c>
      <c r="I3683" s="66" t="s">
        <v>1860</v>
      </c>
      <c r="J3683" s="69"/>
      <c r="K3683" s="69"/>
      <c r="L3683" s="69"/>
      <c r="M3683" s="69"/>
      <c r="N3683" s="71">
        <v>562.5</v>
      </c>
      <c r="O3683" s="74">
        <v>0</v>
      </c>
      <c r="P3683" s="175">
        <v>404278.60999999993</v>
      </c>
    </row>
    <row r="3684" spans="1:16" ht="14.25" hidden="1" customHeight="1" outlineLevel="1">
      <c r="A3684" s="64" t="s">
        <v>1</v>
      </c>
      <c r="B3684" s="163" t="s">
        <v>662</v>
      </c>
      <c r="C3684" s="174" t="s">
        <v>647</v>
      </c>
      <c r="D3684" s="68">
        <v>45618</v>
      </c>
      <c r="E3684" s="66">
        <f t="shared" si="63"/>
        <v>11</v>
      </c>
      <c r="F3684" s="66">
        <f t="shared" si="64"/>
        <v>2024</v>
      </c>
      <c r="G3684" s="67">
        <f t="shared" si="65"/>
        <v>45597</v>
      </c>
      <c r="H3684" s="26" t="s">
        <v>138</v>
      </c>
      <c r="I3684" s="66" t="s">
        <v>139</v>
      </c>
      <c r="J3684" s="69"/>
      <c r="K3684" s="69"/>
      <c r="L3684" s="69"/>
      <c r="M3684" s="69"/>
      <c r="N3684" s="71">
        <v>6.46</v>
      </c>
      <c r="O3684" s="74">
        <v>0</v>
      </c>
      <c r="P3684" s="175">
        <v>404285.06999999995</v>
      </c>
    </row>
    <row r="3685" spans="1:16" ht="14.25" hidden="1" customHeight="1" outlineLevel="1">
      <c r="A3685" s="64" t="s">
        <v>1</v>
      </c>
      <c r="B3685" s="163" t="s">
        <v>662</v>
      </c>
      <c r="C3685" s="174" t="s">
        <v>647</v>
      </c>
      <c r="D3685" s="68">
        <v>45618</v>
      </c>
      <c r="E3685" s="66">
        <f t="shared" si="63"/>
        <v>11</v>
      </c>
      <c r="F3685" s="66">
        <f t="shared" si="64"/>
        <v>2024</v>
      </c>
      <c r="G3685" s="67">
        <f t="shared" si="65"/>
        <v>45597</v>
      </c>
      <c r="H3685" s="26" t="s">
        <v>50</v>
      </c>
      <c r="I3685" s="66" t="s">
        <v>1866</v>
      </c>
      <c r="J3685" s="69"/>
      <c r="K3685" s="69"/>
      <c r="L3685" s="69"/>
      <c r="M3685" s="69"/>
      <c r="N3685" s="71">
        <v>0</v>
      </c>
      <c r="O3685" s="74">
        <v>89.4</v>
      </c>
      <c r="P3685" s="175">
        <v>404195.66999999993</v>
      </c>
    </row>
    <row r="3686" spans="1:16" ht="14.25" hidden="1" customHeight="1" outlineLevel="1">
      <c r="A3686" s="64" t="s">
        <v>1</v>
      </c>
      <c r="B3686" s="163" t="s">
        <v>662</v>
      </c>
      <c r="C3686" s="174" t="s">
        <v>647</v>
      </c>
      <c r="D3686" s="68">
        <v>45618</v>
      </c>
      <c r="E3686" s="66">
        <f t="shared" si="63"/>
        <v>11</v>
      </c>
      <c r="F3686" s="66">
        <f t="shared" si="64"/>
        <v>2024</v>
      </c>
      <c r="G3686" s="67">
        <f t="shared" si="65"/>
        <v>45597</v>
      </c>
      <c r="H3686" s="26" t="s">
        <v>582</v>
      </c>
      <c r="I3686" s="66" t="s">
        <v>560</v>
      </c>
      <c r="J3686" s="69"/>
      <c r="K3686" s="69"/>
      <c r="L3686" s="69"/>
      <c r="M3686" s="69"/>
      <c r="N3686" s="71">
        <v>0</v>
      </c>
      <c r="O3686" s="74">
        <v>223</v>
      </c>
      <c r="P3686" s="175">
        <v>403972.66999999993</v>
      </c>
    </row>
    <row r="3687" spans="1:16" ht="14.25" hidden="1" customHeight="1" outlineLevel="1">
      <c r="A3687" s="64" t="s">
        <v>1</v>
      </c>
      <c r="B3687" s="163" t="s">
        <v>662</v>
      </c>
      <c r="C3687" s="174" t="s">
        <v>647</v>
      </c>
      <c r="D3687" s="68">
        <v>45618</v>
      </c>
      <c r="E3687" s="66">
        <f t="shared" si="63"/>
        <v>11</v>
      </c>
      <c r="F3687" s="66">
        <f t="shared" si="64"/>
        <v>2024</v>
      </c>
      <c r="G3687" s="67">
        <f t="shared" si="65"/>
        <v>45597</v>
      </c>
      <c r="H3687" s="26" t="s">
        <v>55</v>
      </c>
      <c r="I3687" s="66" t="s">
        <v>539</v>
      </c>
      <c r="J3687" s="69"/>
      <c r="K3687" s="69"/>
      <c r="L3687" s="69"/>
      <c r="M3687" s="69"/>
      <c r="N3687" s="71">
        <v>0</v>
      </c>
      <c r="O3687" s="74">
        <v>3385.23</v>
      </c>
      <c r="P3687" s="175">
        <v>400587.43999999994</v>
      </c>
    </row>
    <row r="3688" spans="1:16" ht="14.25" hidden="1" customHeight="1" outlineLevel="1">
      <c r="A3688" s="64" t="s">
        <v>1</v>
      </c>
      <c r="B3688" s="163" t="s">
        <v>662</v>
      </c>
      <c r="C3688" s="174" t="s">
        <v>647</v>
      </c>
      <c r="D3688" s="68">
        <v>45618</v>
      </c>
      <c r="E3688" s="66">
        <f t="shared" si="63"/>
        <v>11</v>
      </c>
      <c r="F3688" s="66">
        <f t="shared" si="64"/>
        <v>2024</v>
      </c>
      <c r="G3688" s="67">
        <f t="shared" si="65"/>
        <v>45597</v>
      </c>
      <c r="H3688" s="26" t="s">
        <v>628</v>
      </c>
      <c r="I3688" s="66" t="s">
        <v>255</v>
      </c>
      <c r="J3688" s="69"/>
      <c r="K3688" s="69"/>
      <c r="L3688" s="69"/>
      <c r="M3688" s="69"/>
      <c r="N3688" s="71">
        <v>0</v>
      </c>
      <c r="O3688" s="74">
        <v>55.89</v>
      </c>
      <c r="P3688" s="175">
        <v>400531.54999999993</v>
      </c>
    </row>
    <row r="3689" spans="1:16" ht="14.25" hidden="1" customHeight="1" outlineLevel="1">
      <c r="A3689" s="64" t="s">
        <v>1</v>
      </c>
      <c r="B3689" s="163" t="s">
        <v>662</v>
      </c>
      <c r="C3689" s="174" t="s">
        <v>647</v>
      </c>
      <c r="D3689" s="68">
        <v>45618</v>
      </c>
      <c r="E3689" s="66">
        <f t="shared" si="63"/>
        <v>11</v>
      </c>
      <c r="F3689" s="66">
        <f t="shared" si="64"/>
        <v>2024</v>
      </c>
      <c r="G3689" s="67">
        <f t="shared" si="65"/>
        <v>45597</v>
      </c>
      <c r="H3689" s="26" t="s">
        <v>628</v>
      </c>
      <c r="I3689" s="66" t="s">
        <v>282</v>
      </c>
      <c r="J3689" s="69"/>
      <c r="K3689" s="69"/>
      <c r="L3689" s="69"/>
      <c r="M3689" s="69"/>
      <c r="N3689" s="71">
        <v>0</v>
      </c>
      <c r="O3689" s="74">
        <v>1661.1</v>
      </c>
      <c r="P3689" s="175">
        <v>398870.44999999995</v>
      </c>
    </row>
    <row r="3690" spans="1:16" ht="14.25" hidden="1" customHeight="1" outlineLevel="1">
      <c r="A3690" s="64" t="s">
        <v>1</v>
      </c>
      <c r="B3690" s="163" t="s">
        <v>662</v>
      </c>
      <c r="C3690" s="174" t="s">
        <v>647</v>
      </c>
      <c r="D3690" s="68">
        <v>45618</v>
      </c>
      <c r="E3690" s="66">
        <f t="shared" si="63"/>
        <v>11</v>
      </c>
      <c r="F3690" s="66">
        <f t="shared" si="64"/>
        <v>2024</v>
      </c>
      <c r="G3690" s="67">
        <f t="shared" si="65"/>
        <v>45597</v>
      </c>
      <c r="H3690" s="26" t="s">
        <v>628</v>
      </c>
      <c r="I3690" s="66" t="s">
        <v>283</v>
      </c>
      <c r="J3690" s="69"/>
      <c r="K3690" s="69"/>
      <c r="L3690" s="69"/>
      <c r="M3690" s="69"/>
      <c r="N3690" s="71">
        <v>0</v>
      </c>
      <c r="O3690" s="74">
        <v>1396.78</v>
      </c>
      <c r="P3690" s="175">
        <v>397473.66999999993</v>
      </c>
    </row>
    <row r="3691" spans="1:16" ht="14.25" hidden="1" customHeight="1" outlineLevel="1">
      <c r="A3691" s="64" t="s">
        <v>1</v>
      </c>
      <c r="B3691" s="163" t="s">
        <v>662</v>
      </c>
      <c r="C3691" s="174" t="s">
        <v>647</v>
      </c>
      <c r="D3691" s="68">
        <v>45618</v>
      </c>
      <c r="E3691" s="66">
        <f t="shared" si="63"/>
        <v>11</v>
      </c>
      <c r="F3691" s="66">
        <f t="shared" si="64"/>
        <v>2024</v>
      </c>
      <c r="G3691" s="67">
        <f t="shared" si="65"/>
        <v>45597</v>
      </c>
      <c r="H3691" s="26" t="s">
        <v>628</v>
      </c>
      <c r="I3691" s="66" t="s">
        <v>284</v>
      </c>
      <c r="J3691" s="69"/>
      <c r="K3691" s="69"/>
      <c r="L3691" s="69"/>
      <c r="M3691" s="69"/>
      <c r="N3691" s="71">
        <v>0</v>
      </c>
      <c r="O3691" s="74">
        <v>1005.9</v>
      </c>
      <c r="P3691" s="175">
        <v>396467.7699999999</v>
      </c>
    </row>
    <row r="3692" spans="1:16" ht="14.25" hidden="1" customHeight="1" outlineLevel="1">
      <c r="A3692" s="64" t="s">
        <v>1</v>
      </c>
      <c r="B3692" s="163" t="s">
        <v>662</v>
      </c>
      <c r="C3692" s="174" t="s">
        <v>647</v>
      </c>
      <c r="D3692" s="68">
        <v>45618</v>
      </c>
      <c r="E3692" s="66">
        <f t="shared" si="63"/>
        <v>11</v>
      </c>
      <c r="F3692" s="66">
        <f t="shared" si="64"/>
        <v>2024</v>
      </c>
      <c r="G3692" s="67">
        <f t="shared" si="65"/>
        <v>45597</v>
      </c>
      <c r="H3692" s="26" t="s">
        <v>628</v>
      </c>
      <c r="I3692" s="66" t="s">
        <v>685</v>
      </c>
      <c r="J3692" s="69"/>
      <c r="K3692" s="69"/>
      <c r="L3692" s="69"/>
      <c r="M3692" s="69"/>
      <c r="N3692" s="71">
        <v>0</v>
      </c>
      <c r="O3692" s="74">
        <v>12.92</v>
      </c>
      <c r="P3692" s="175">
        <v>396454.84999999992</v>
      </c>
    </row>
    <row r="3693" spans="1:16" ht="14.25" hidden="1" customHeight="1" outlineLevel="1">
      <c r="A3693" s="64" t="s">
        <v>1</v>
      </c>
      <c r="B3693" s="163" t="s">
        <v>662</v>
      </c>
      <c r="C3693" s="174" t="s">
        <v>647</v>
      </c>
      <c r="D3693" s="68">
        <v>45618</v>
      </c>
      <c r="E3693" s="66">
        <f t="shared" si="63"/>
        <v>11</v>
      </c>
      <c r="F3693" s="66">
        <f t="shared" si="64"/>
        <v>2024</v>
      </c>
      <c r="G3693" s="67">
        <f t="shared" si="65"/>
        <v>45597</v>
      </c>
      <c r="H3693" s="26" t="s">
        <v>628</v>
      </c>
      <c r="I3693" s="66" t="s">
        <v>284</v>
      </c>
      <c r="J3693" s="69"/>
      <c r="K3693" s="69"/>
      <c r="L3693" s="69"/>
      <c r="M3693" s="69"/>
      <c r="N3693" s="71">
        <v>0</v>
      </c>
      <c r="O3693" s="74">
        <v>1155</v>
      </c>
      <c r="P3693" s="175">
        <v>395299.84999999992</v>
      </c>
    </row>
    <row r="3694" spans="1:16" ht="14.25" hidden="1" customHeight="1" outlineLevel="1">
      <c r="A3694" s="64" t="s">
        <v>1</v>
      </c>
      <c r="B3694" s="163" t="s">
        <v>662</v>
      </c>
      <c r="C3694" s="174" t="s">
        <v>647</v>
      </c>
      <c r="D3694" s="68">
        <v>45618</v>
      </c>
      <c r="E3694" s="66">
        <f t="shared" si="63"/>
        <v>11</v>
      </c>
      <c r="F3694" s="66">
        <f t="shared" si="64"/>
        <v>2024</v>
      </c>
      <c r="G3694" s="67">
        <f t="shared" si="65"/>
        <v>45597</v>
      </c>
      <c r="H3694" s="26" t="s">
        <v>628</v>
      </c>
      <c r="I3694" s="66" t="s">
        <v>687</v>
      </c>
      <c r="J3694" s="69"/>
      <c r="K3694" s="69"/>
      <c r="L3694" s="69"/>
      <c r="M3694" s="69"/>
      <c r="N3694" s="71">
        <v>0</v>
      </c>
      <c r="O3694" s="74">
        <v>643.13</v>
      </c>
      <c r="P3694" s="175">
        <v>394656.71999999991</v>
      </c>
    </row>
    <row r="3695" spans="1:16" ht="14.25" hidden="1" customHeight="1" outlineLevel="1">
      <c r="A3695" s="64" t="s">
        <v>1</v>
      </c>
      <c r="B3695" s="163" t="s">
        <v>662</v>
      </c>
      <c r="C3695" s="174" t="s">
        <v>647</v>
      </c>
      <c r="D3695" s="68">
        <v>45618</v>
      </c>
      <c r="E3695" s="66">
        <f t="shared" si="63"/>
        <v>11</v>
      </c>
      <c r="F3695" s="66">
        <f t="shared" si="64"/>
        <v>2024</v>
      </c>
      <c r="G3695" s="67">
        <f t="shared" si="65"/>
        <v>45597</v>
      </c>
      <c r="H3695" s="26" t="s">
        <v>628</v>
      </c>
      <c r="I3695" s="66" t="s">
        <v>687</v>
      </c>
      <c r="J3695" s="69"/>
      <c r="K3695" s="69"/>
      <c r="L3695" s="69"/>
      <c r="M3695" s="69"/>
      <c r="N3695" s="71">
        <v>0</v>
      </c>
      <c r="O3695" s="74">
        <v>1837.5</v>
      </c>
      <c r="P3695" s="175">
        <v>392819.21999999991</v>
      </c>
    </row>
    <row r="3696" spans="1:16" ht="14.25" hidden="1" customHeight="1" outlineLevel="1">
      <c r="A3696" s="64" t="s">
        <v>1</v>
      </c>
      <c r="B3696" s="163" t="s">
        <v>662</v>
      </c>
      <c r="C3696" s="174" t="s">
        <v>647</v>
      </c>
      <c r="D3696" s="68">
        <v>45618</v>
      </c>
      <c r="E3696" s="66">
        <f t="shared" si="63"/>
        <v>11</v>
      </c>
      <c r="F3696" s="66">
        <f t="shared" si="64"/>
        <v>2024</v>
      </c>
      <c r="G3696" s="67">
        <f t="shared" si="65"/>
        <v>45597</v>
      </c>
      <c r="H3696" s="26" t="s">
        <v>628</v>
      </c>
      <c r="I3696" s="66" t="s">
        <v>261</v>
      </c>
      <c r="J3696" s="69"/>
      <c r="K3696" s="69"/>
      <c r="L3696" s="69"/>
      <c r="M3696" s="69"/>
      <c r="N3696" s="71">
        <v>0</v>
      </c>
      <c r="O3696" s="74">
        <v>795.56</v>
      </c>
      <c r="P3696" s="175">
        <v>392023.65999999992</v>
      </c>
    </row>
    <row r="3697" spans="1:16" ht="14.25" hidden="1" customHeight="1" outlineLevel="1">
      <c r="A3697" s="64" t="s">
        <v>1</v>
      </c>
      <c r="B3697" s="163" t="s">
        <v>662</v>
      </c>
      <c r="C3697" s="174" t="s">
        <v>647</v>
      </c>
      <c r="D3697" s="68">
        <v>45618</v>
      </c>
      <c r="E3697" s="66">
        <f t="shared" si="63"/>
        <v>11</v>
      </c>
      <c r="F3697" s="66">
        <f t="shared" si="64"/>
        <v>2024</v>
      </c>
      <c r="G3697" s="67">
        <f t="shared" si="65"/>
        <v>45597</v>
      </c>
      <c r="H3697" s="26" t="s">
        <v>628</v>
      </c>
      <c r="I3697" s="66" t="s">
        <v>688</v>
      </c>
      <c r="J3697" s="69"/>
      <c r="K3697" s="69"/>
      <c r="L3697" s="69"/>
      <c r="M3697" s="69"/>
      <c r="N3697" s="71">
        <v>0</v>
      </c>
      <c r="O3697" s="74">
        <v>110.25</v>
      </c>
      <c r="P3697" s="175">
        <v>391913.40999999992</v>
      </c>
    </row>
    <row r="3698" spans="1:16" ht="14.25" hidden="1" customHeight="1" outlineLevel="1">
      <c r="A3698" s="64" t="s">
        <v>1</v>
      </c>
      <c r="B3698" s="163" t="s">
        <v>662</v>
      </c>
      <c r="C3698" s="174" t="s">
        <v>647</v>
      </c>
      <c r="D3698" s="68">
        <v>45618</v>
      </c>
      <c r="E3698" s="66">
        <f t="shared" si="63"/>
        <v>11</v>
      </c>
      <c r="F3698" s="66">
        <f t="shared" si="64"/>
        <v>2024</v>
      </c>
      <c r="G3698" s="67">
        <f t="shared" si="65"/>
        <v>45597</v>
      </c>
      <c r="H3698" s="26" t="s">
        <v>628</v>
      </c>
      <c r="I3698" s="66" t="s">
        <v>288</v>
      </c>
      <c r="J3698" s="69"/>
      <c r="K3698" s="69"/>
      <c r="L3698" s="69"/>
      <c r="M3698" s="69"/>
      <c r="N3698" s="71">
        <v>0</v>
      </c>
      <c r="O3698" s="74">
        <v>484.59</v>
      </c>
      <c r="P3698" s="175">
        <v>391428.81999999989</v>
      </c>
    </row>
    <row r="3699" spans="1:16" ht="14.25" hidden="1" customHeight="1" outlineLevel="1">
      <c r="A3699" s="64" t="s">
        <v>1</v>
      </c>
      <c r="B3699" s="163" t="s">
        <v>662</v>
      </c>
      <c r="C3699" s="174" t="s">
        <v>647</v>
      </c>
      <c r="D3699" s="68">
        <v>45618</v>
      </c>
      <c r="E3699" s="66">
        <f t="shared" si="63"/>
        <v>11</v>
      </c>
      <c r="F3699" s="66">
        <f t="shared" si="64"/>
        <v>2024</v>
      </c>
      <c r="G3699" s="67">
        <f t="shared" si="65"/>
        <v>45597</v>
      </c>
      <c r="H3699" s="26" t="s">
        <v>628</v>
      </c>
      <c r="I3699" s="66" t="s">
        <v>263</v>
      </c>
      <c r="J3699" s="69"/>
      <c r="K3699" s="69"/>
      <c r="L3699" s="69"/>
      <c r="M3699" s="69"/>
      <c r="N3699" s="71">
        <v>0</v>
      </c>
      <c r="O3699" s="74">
        <v>555.97</v>
      </c>
      <c r="P3699" s="175">
        <v>390872.84999999992</v>
      </c>
    </row>
    <row r="3700" spans="1:16" ht="14.25" hidden="1" customHeight="1" outlineLevel="1">
      <c r="A3700" s="64" t="s">
        <v>1</v>
      </c>
      <c r="B3700" s="163" t="s">
        <v>662</v>
      </c>
      <c r="C3700" s="174" t="s">
        <v>647</v>
      </c>
      <c r="D3700" s="68">
        <v>45618</v>
      </c>
      <c r="E3700" s="66">
        <f t="shared" si="63"/>
        <v>11</v>
      </c>
      <c r="F3700" s="66">
        <f t="shared" si="64"/>
        <v>2024</v>
      </c>
      <c r="G3700" s="67">
        <f t="shared" si="65"/>
        <v>45597</v>
      </c>
      <c r="H3700" s="26" t="s">
        <v>628</v>
      </c>
      <c r="I3700" s="66" t="s">
        <v>688</v>
      </c>
      <c r="J3700" s="69"/>
      <c r="K3700" s="69"/>
      <c r="L3700" s="69"/>
      <c r="M3700" s="69"/>
      <c r="N3700" s="71">
        <v>0</v>
      </c>
      <c r="O3700" s="74">
        <v>2205</v>
      </c>
      <c r="P3700" s="175">
        <v>388667.84999999992</v>
      </c>
    </row>
    <row r="3701" spans="1:16" ht="14.25" hidden="1" customHeight="1" outlineLevel="1">
      <c r="A3701" s="64" t="s">
        <v>1</v>
      </c>
      <c r="B3701" s="163" t="s">
        <v>662</v>
      </c>
      <c r="C3701" s="174" t="s">
        <v>647</v>
      </c>
      <c r="D3701" s="68">
        <v>45618</v>
      </c>
      <c r="E3701" s="66">
        <f t="shared" si="63"/>
        <v>11</v>
      </c>
      <c r="F3701" s="66">
        <f t="shared" si="64"/>
        <v>2024</v>
      </c>
      <c r="G3701" s="67">
        <f t="shared" si="65"/>
        <v>45597</v>
      </c>
      <c r="H3701" s="26" t="s">
        <v>628</v>
      </c>
      <c r="I3701" s="66" t="s">
        <v>689</v>
      </c>
      <c r="J3701" s="69"/>
      <c r="K3701" s="69"/>
      <c r="L3701" s="69"/>
      <c r="M3701" s="69"/>
      <c r="N3701" s="71">
        <v>0</v>
      </c>
      <c r="O3701" s="74">
        <v>295</v>
      </c>
      <c r="P3701" s="175">
        <v>388372.84999999992</v>
      </c>
    </row>
    <row r="3702" spans="1:16" ht="14.25" hidden="1" customHeight="1" outlineLevel="1">
      <c r="A3702" s="64" t="s">
        <v>1</v>
      </c>
      <c r="B3702" s="163" t="s">
        <v>662</v>
      </c>
      <c r="C3702" s="174" t="s">
        <v>647</v>
      </c>
      <c r="D3702" s="68">
        <v>45618</v>
      </c>
      <c r="E3702" s="66">
        <f t="shared" si="63"/>
        <v>11</v>
      </c>
      <c r="F3702" s="66">
        <f t="shared" si="64"/>
        <v>2024</v>
      </c>
      <c r="G3702" s="67">
        <f t="shared" si="65"/>
        <v>45597</v>
      </c>
      <c r="H3702" s="26" t="s">
        <v>628</v>
      </c>
      <c r="I3702" s="66" t="s">
        <v>267</v>
      </c>
      <c r="J3702" s="69"/>
      <c r="K3702" s="69"/>
      <c r="L3702" s="69"/>
      <c r="M3702" s="69"/>
      <c r="N3702" s="71">
        <v>0</v>
      </c>
      <c r="O3702" s="74">
        <v>350.63</v>
      </c>
      <c r="P3702" s="175">
        <v>388022.21999999991</v>
      </c>
    </row>
    <row r="3703" spans="1:16" ht="14.25" hidden="1" customHeight="1" outlineLevel="1">
      <c r="A3703" s="64" t="s">
        <v>1</v>
      </c>
      <c r="B3703" s="163" t="s">
        <v>662</v>
      </c>
      <c r="C3703" s="174" t="s">
        <v>647</v>
      </c>
      <c r="D3703" s="68">
        <v>45618</v>
      </c>
      <c r="E3703" s="66">
        <f t="shared" si="63"/>
        <v>11</v>
      </c>
      <c r="F3703" s="66">
        <f t="shared" si="64"/>
        <v>2024</v>
      </c>
      <c r="G3703" s="67">
        <f t="shared" si="65"/>
        <v>45597</v>
      </c>
      <c r="H3703" s="26" t="s">
        <v>628</v>
      </c>
      <c r="I3703" s="66" t="s">
        <v>289</v>
      </c>
      <c r="J3703" s="69"/>
      <c r="K3703" s="69"/>
      <c r="L3703" s="69"/>
      <c r="M3703" s="69"/>
      <c r="N3703" s="71">
        <v>0</v>
      </c>
      <c r="O3703" s="74">
        <v>562.5</v>
      </c>
      <c r="P3703" s="175">
        <v>387459.71999999991</v>
      </c>
    </row>
    <row r="3704" spans="1:16" ht="14.25" hidden="1" customHeight="1" outlineLevel="1">
      <c r="A3704" s="64" t="s">
        <v>1</v>
      </c>
      <c r="B3704" s="163" t="s">
        <v>662</v>
      </c>
      <c r="C3704" s="174" t="s">
        <v>647</v>
      </c>
      <c r="D3704" s="68">
        <v>45618</v>
      </c>
      <c r="E3704" s="66">
        <f t="shared" si="63"/>
        <v>11</v>
      </c>
      <c r="F3704" s="66">
        <f t="shared" si="64"/>
        <v>2024</v>
      </c>
      <c r="G3704" s="67">
        <f t="shared" si="65"/>
        <v>45597</v>
      </c>
      <c r="H3704" s="26" t="s">
        <v>628</v>
      </c>
      <c r="I3704" s="66" t="s">
        <v>290</v>
      </c>
      <c r="J3704" s="69"/>
      <c r="K3704" s="69"/>
      <c r="L3704" s="69"/>
      <c r="M3704" s="69"/>
      <c r="N3704" s="71">
        <v>0</v>
      </c>
      <c r="O3704" s="74">
        <v>500</v>
      </c>
      <c r="P3704" s="175">
        <v>386959.71999999991</v>
      </c>
    </row>
    <row r="3705" spans="1:16" ht="14.25" hidden="1" customHeight="1" outlineLevel="1">
      <c r="A3705" s="64" t="s">
        <v>1</v>
      </c>
      <c r="B3705" s="163" t="s">
        <v>662</v>
      </c>
      <c r="C3705" s="174" t="s">
        <v>647</v>
      </c>
      <c r="D3705" s="68">
        <v>45618</v>
      </c>
      <c r="E3705" s="66">
        <f t="shared" si="63"/>
        <v>11</v>
      </c>
      <c r="F3705" s="66">
        <f t="shared" si="64"/>
        <v>2024</v>
      </c>
      <c r="G3705" s="67">
        <f t="shared" si="65"/>
        <v>45597</v>
      </c>
      <c r="H3705" s="26" t="s">
        <v>628</v>
      </c>
      <c r="I3705" s="66" t="s">
        <v>291</v>
      </c>
      <c r="J3705" s="69"/>
      <c r="K3705" s="69"/>
      <c r="L3705" s="69"/>
      <c r="M3705" s="69"/>
      <c r="N3705" s="71">
        <v>0</v>
      </c>
      <c r="O3705" s="74">
        <v>2625</v>
      </c>
      <c r="P3705" s="175">
        <v>384334.71999999991</v>
      </c>
    </row>
    <row r="3706" spans="1:16" ht="14.25" hidden="1" customHeight="1" outlineLevel="1">
      <c r="A3706" s="64" t="s">
        <v>1</v>
      </c>
      <c r="B3706" s="163" t="s">
        <v>662</v>
      </c>
      <c r="C3706" s="174" t="s">
        <v>647</v>
      </c>
      <c r="D3706" s="68">
        <v>45618</v>
      </c>
      <c r="E3706" s="66">
        <f t="shared" si="63"/>
        <v>11</v>
      </c>
      <c r="F3706" s="66">
        <f t="shared" si="64"/>
        <v>2024</v>
      </c>
      <c r="G3706" s="67">
        <f t="shared" si="65"/>
        <v>45597</v>
      </c>
      <c r="H3706" s="26" t="s">
        <v>628</v>
      </c>
      <c r="I3706" s="66" t="s">
        <v>372</v>
      </c>
      <c r="J3706" s="69"/>
      <c r="K3706" s="69"/>
      <c r="L3706" s="69"/>
      <c r="M3706" s="69"/>
      <c r="N3706" s="71">
        <v>0</v>
      </c>
      <c r="O3706" s="74">
        <v>2453.7199999999998</v>
      </c>
      <c r="P3706" s="175">
        <v>381880.99999999994</v>
      </c>
    </row>
    <row r="3707" spans="1:16" ht="14.25" hidden="1" customHeight="1" outlineLevel="1">
      <c r="A3707" s="64" t="s">
        <v>1</v>
      </c>
      <c r="B3707" s="163" t="s">
        <v>662</v>
      </c>
      <c r="C3707" s="174" t="s">
        <v>647</v>
      </c>
      <c r="D3707" s="68">
        <v>45621</v>
      </c>
      <c r="E3707" s="66">
        <f t="shared" si="63"/>
        <v>11</v>
      </c>
      <c r="F3707" s="66">
        <f t="shared" si="64"/>
        <v>2024</v>
      </c>
      <c r="G3707" s="67">
        <f t="shared" si="65"/>
        <v>45597</v>
      </c>
      <c r="H3707" s="26" t="s">
        <v>628</v>
      </c>
      <c r="I3707" s="66" t="s">
        <v>182</v>
      </c>
      <c r="J3707" s="69"/>
      <c r="K3707" s="69"/>
      <c r="L3707" s="69"/>
      <c r="M3707" s="69"/>
      <c r="N3707" s="71">
        <v>5959.9</v>
      </c>
      <c r="O3707" s="74">
        <v>0</v>
      </c>
      <c r="P3707" s="175">
        <v>387840.89999999997</v>
      </c>
    </row>
    <row r="3708" spans="1:16" ht="14.25" hidden="1" customHeight="1" outlineLevel="1">
      <c r="A3708" s="64" t="s">
        <v>1</v>
      </c>
      <c r="B3708" s="163" t="s">
        <v>662</v>
      </c>
      <c r="C3708" s="174" t="s">
        <v>647</v>
      </c>
      <c r="D3708" s="68">
        <v>45621</v>
      </c>
      <c r="E3708" s="66">
        <f t="shared" si="63"/>
        <v>11</v>
      </c>
      <c r="F3708" s="66">
        <f t="shared" si="64"/>
        <v>2024</v>
      </c>
      <c r="G3708" s="67">
        <f t="shared" si="65"/>
        <v>45597</v>
      </c>
      <c r="H3708" s="26" t="s">
        <v>628</v>
      </c>
      <c r="I3708" s="66" t="s">
        <v>182</v>
      </c>
      <c r="J3708" s="69"/>
      <c r="K3708" s="69"/>
      <c r="L3708" s="69"/>
      <c r="M3708" s="69"/>
      <c r="N3708" s="71">
        <v>12157.93</v>
      </c>
      <c r="O3708" s="74">
        <v>0</v>
      </c>
      <c r="P3708" s="175">
        <v>399998.82999999996</v>
      </c>
    </row>
    <row r="3709" spans="1:16" ht="14.25" hidden="1" customHeight="1" outlineLevel="1">
      <c r="A3709" s="64" t="s">
        <v>1</v>
      </c>
      <c r="B3709" s="163" t="s">
        <v>662</v>
      </c>
      <c r="C3709" s="174" t="s">
        <v>647</v>
      </c>
      <c r="D3709" s="68">
        <v>45621</v>
      </c>
      <c r="E3709" s="66">
        <f t="shared" si="63"/>
        <v>11</v>
      </c>
      <c r="F3709" s="66">
        <f t="shared" si="64"/>
        <v>2024</v>
      </c>
      <c r="G3709" s="67">
        <f t="shared" si="65"/>
        <v>45597</v>
      </c>
      <c r="H3709" s="26" t="s">
        <v>138</v>
      </c>
      <c r="I3709" s="66" t="s">
        <v>139</v>
      </c>
      <c r="J3709" s="69"/>
      <c r="K3709" s="69"/>
      <c r="L3709" s="69"/>
      <c r="M3709" s="69"/>
      <c r="N3709" s="71">
        <v>1.1399999999999999</v>
      </c>
      <c r="O3709" s="74">
        <v>0</v>
      </c>
      <c r="P3709" s="175">
        <v>399999.97</v>
      </c>
    </row>
    <row r="3710" spans="1:16" ht="14.25" hidden="1" customHeight="1" outlineLevel="1">
      <c r="A3710" s="64" t="s">
        <v>1</v>
      </c>
      <c r="B3710" s="163" t="s">
        <v>662</v>
      </c>
      <c r="C3710" s="174" t="s">
        <v>647</v>
      </c>
      <c r="D3710" s="68">
        <v>45621</v>
      </c>
      <c r="E3710" s="66">
        <f t="shared" si="63"/>
        <v>11</v>
      </c>
      <c r="F3710" s="66">
        <f t="shared" si="64"/>
        <v>2024</v>
      </c>
      <c r="G3710" s="67">
        <f t="shared" si="65"/>
        <v>45597</v>
      </c>
      <c r="H3710" s="26" t="s">
        <v>138</v>
      </c>
      <c r="I3710" s="66" t="s">
        <v>139</v>
      </c>
      <c r="J3710" s="69"/>
      <c r="K3710" s="69"/>
      <c r="L3710" s="69"/>
      <c r="M3710" s="69"/>
      <c r="N3710" s="71">
        <v>21.07</v>
      </c>
      <c r="O3710" s="74">
        <v>0</v>
      </c>
      <c r="P3710" s="175">
        <v>400021.04</v>
      </c>
    </row>
    <row r="3711" spans="1:16" ht="14.25" hidden="1" customHeight="1" outlineLevel="1">
      <c r="A3711" s="64" t="s">
        <v>1</v>
      </c>
      <c r="B3711" s="163" t="s">
        <v>662</v>
      </c>
      <c r="C3711" s="174" t="s">
        <v>647</v>
      </c>
      <c r="D3711" s="68">
        <v>45621</v>
      </c>
      <c r="E3711" s="66">
        <f t="shared" si="63"/>
        <v>11</v>
      </c>
      <c r="F3711" s="66">
        <f t="shared" si="64"/>
        <v>2024</v>
      </c>
      <c r="G3711" s="67">
        <f t="shared" si="65"/>
        <v>45597</v>
      </c>
      <c r="H3711" s="26" t="s">
        <v>138</v>
      </c>
      <c r="I3711" s="66" t="s">
        <v>139</v>
      </c>
      <c r="J3711" s="69"/>
      <c r="K3711" s="69"/>
      <c r="L3711" s="69"/>
      <c r="M3711" s="69"/>
      <c r="N3711" s="71">
        <v>4.51</v>
      </c>
      <c r="O3711" s="74">
        <v>0</v>
      </c>
      <c r="P3711" s="175">
        <v>400025.55</v>
      </c>
    </row>
    <row r="3712" spans="1:16" ht="14.25" hidden="1" customHeight="1" outlineLevel="1">
      <c r="A3712" s="64" t="s">
        <v>1</v>
      </c>
      <c r="B3712" s="163" t="s">
        <v>662</v>
      </c>
      <c r="C3712" s="174" t="s">
        <v>647</v>
      </c>
      <c r="D3712" s="68">
        <v>45621</v>
      </c>
      <c r="E3712" s="66">
        <f t="shared" si="63"/>
        <v>11</v>
      </c>
      <c r="F3712" s="66">
        <f t="shared" si="64"/>
        <v>2024</v>
      </c>
      <c r="G3712" s="67">
        <f t="shared" si="65"/>
        <v>45597</v>
      </c>
      <c r="H3712" s="26" t="s">
        <v>138</v>
      </c>
      <c r="I3712" s="66" t="s">
        <v>139</v>
      </c>
      <c r="J3712" s="69"/>
      <c r="K3712" s="69"/>
      <c r="L3712" s="69"/>
      <c r="M3712" s="69"/>
      <c r="N3712" s="71">
        <v>16.96</v>
      </c>
      <c r="O3712" s="74">
        <v>0</v>
      </c>
      <c r="P3712" s="175">
        <v>400042.51</v>
      </c>
    </row>
    <row r="3713" spans="1:16" ht="14.25" hidden="1" customHeight="1" outlineLevel="1">
      <c r="A3713" s="64" t="s">
        <v>1</v>
      </c>
      <c r="B3713" s="163" t="s">
        <v>662</v>
      </c>
      <c r="C3713" s="174" t="s">
        <v>647</v>
      </c>
      <c r="D3713" s="68">
        <v>45621</v>
      </c>
      <c r="E3713" s="66">
        <f t="shared" si="63"/>
        <v>11</v>
      </c>
      <c r="F3713" s="66">
        <f t="shared" si="64"/>
        <v>2024</v>
      </c>
      <c r="G3713" s="67">
        <f t="shared" si="65"/>
        <v>45597</v>
      </c>
      <c r="H3713" s="26" t="s">
        <v>138</v>
      </c>
      <c r="I3713" s="66" t="s">
        <v>139</v>
      </c>
      <c r="J3713" s="69"/>
      <c r="K3713" s="69"/>
      <c r="L3713" s="69"/>
      <c r="M3713" s="69"/>
      <c r="N3713" s="71">
        <v>16.14</v>
      </c>
      <c r="O3713" s="74">
        <v>0</v>
      </c>
      <c r="P3713" s="175">
        <v>400058.65</v>
      </c>
    </row>
    <row r="3714" spans="1:16" ht="14.25" hidden="1" customHeight="1" outlineLevel="1">
      <c r="A3714" s="64" t="s">
        <v>1</v>
      </c>
      <c r="B3714" s="163" t="s">
        <v>662</v>
      </c>
      <c r="C3714" s="174" t="s">
        <v>647</v>
      </c>
      <c r="D3714" s="68">
        <v>45621</v>
      </c>
      <c r="E3714" s="66">
        <f t="shared" si="63"/>
        <v>11</v>
      </c>
      <c r="F3714" s="66">
        <f t="shared" si="64"/>
        <v>2024</v>
      </c>
      <c r="G3714" s="67">
        <f t="shared" si="65"/>
        <v>45597</v>
      </c>
      <c r="H3714" s="26" t="s">
        <v>138</v>
      </c>
      <c r="I3714" s="66" t="s">
        <v>139</v>
      </c>
      <c r="J3714" s="69"/>
      <c r="K3714" s="69"/>
      <c r="L3714" s="69"/>
      <c r="M3714" s="69"/>
      <c r="N3714" s="71">
        <v>1.75</v>
      </c>
      <c r="O3714" s="74">
        <v>0</v>
      </c>
      <c r="P3714" s="175">
        <v>400060.4</v>
      </c>
    </row>
    <row r="3715" spans="1:16" ht="14.25" hidden="1" customHeight="1" outlineLevel="1">
      <c r="A3715" s="64" t="s">
        <v>1</v>
      </c>
      <c r="B3715" s="163" t="s">
        <v>662</v>
      </c>
      <c r="C3715" s="174" t="s">
        <v>647</v>
      </c>
      <c r="D3715" s="68">
        <v>45621</v>
      </c>
      <c r="E3715" s="66">
        <f t="shared" si="63"/>
        <v>11</v>
      </c>
      <c r="F3715" s="66">
        <f t="shared" si="64"/>
        <v>2024</v>
      </c>
      <c r="G3715" s="67">
        <f t="shared" si="65"/>
        <v>45597</v>
      </c>
      <c r="H3715" s="26" t="s">
        <v>138</v>
      </c>
      <c r="I3715" s="66" t="s">
        <v>139</v>
      </c>
      <c r="J3715" s="69"/>
      <c r="K3715" s="69"/>
      <c r="L3715" s="69"/>
      <c r="M3715" s="69"/>
      <c r="N3715" s="71">
        <v>48.01</v>
      </c>
      <c r="O3715" s="74">
        <v>0</v>
      </c>
      <c r="P3715" s="175">
        <v>400108.41000000003</v>
      </c>
    </row>
    <row r="3716" spans="1:16" ht="14.25" hidden="1" customHeight="1" outlineLevel="1">
      <c r="A3716" s="64" t="s">
        <v>1</v>
      </c>
      <c r="B3716" s="163" t="s">
        <v>662</v>
      </c>
      <c r="C3716" s="174" t="s">
        <v>647</v>
      </c>
      <c r="D3716" s="68">
        <v>45621</v>
      </c>
      <c r="E3716" s="66">
        <f t="shared" si="63"/>
        <v>11</v>
      </c>
      <c r="F3716" s="66">
        <f t="shared" si="64"/>
        <v>2024</v>
      </c>
      <c r="G3716" s="67">
        <f t="shared" si="65"/>
        <v>45597</v>
      </c>
      <c r="H3716" s="26" t="s">
        <v>582</v>
      </c>
      <c r="I3716" s="66" t="s">
        <v>1867</v>
      </c>
      <c r="J3716" s="69"/>
      <c r="K3716" s="69"/>
      <c r="L3716" s="69"/>
      <c r="M3716" s="69"/>
      <c r="N3716" s="71">
        <v>0</v>
      </c>
      <c r="O3716" s="74">
        <v>1331.77</v>
      </c>
      <c r="P3716" s="175">
        <v>398776.64</v>
      </c>
    </row>
    <row r="3717" spans="1:16" ht="14.25" hidden="1" customHeight="1" outlineLevel="1">
      <c r="A3717" s="64" t="s">
        <v>1</v>
      </c>
      <c r="B3717" s="163" t="s">
        <v>662</v>
      </c>
      <c r="C3717" s="174" t="s">
        <v>647</v>
      </c>
      <c r="D3717" s="68">
        <v>45621</v>
      </c>
      <c r="E3717" s="66">
        <f t="shared" si="63"/>
        <v>11</v>
      </c>
      <c r="F3717" s="66">
        <f t="shared" si="64"/>
        <v>2024</v>
      </c>
      <c r="G3717" s="67">
        <f t="shared" si="65"/>
        <v>45597</v>
      </c>
      <c r="H3717" s="26" t="s">
        <v>582</v>
      </c>
      <c r="I3717" s="66" t="s">
        <v>1868</v>
      </c>
      <c r="J3717" s="69"/>
      <c r="K3717" s="69"/>
      <c r="L3717" s="69"/>
      <c r="M3717" s="69"/>
      <c r="N3717" s="71">
        <v>0</v>
      </c>
      <c r="O3717" s="74">
        <v>1319.3</v>
      </c>
      <c r="P3717" s="175">
        <v>397457.34</v>
      </c>
    </row>
    <row r="3718" spans="1:16" ht="14.25" hidden="1" customHeight="1" outlineLevel="1">
      <c r="A3718" s="64" t="s">
        <v>1</v>
      </c>
      <c r="B3718" s="163" t="s">
        <v>662</v>
      </c>
      <c r="C3718" s="174" t="s">
        <v>647</v>
      </c>
      <c r="D3718" s="68">
        <v>45621</v>
      </c>
      <c r="E3718" s="66">
        <f t="shared" si="63"/>
        <v>11</v>
      </c>
      <c r="F3718" s="66">
        <f t="shared" si="64"/>
        <v>2024</v>
      </c>
      <c r="G3718" s="67">
        <f t="shared" si="65"/>
        <v>45597</v>
      </c>
      <c r="H3718" s="26" t="s">
        <v>582</v>
      </c>
      <c r="I3718" s="66" t="s">
        <v>1869</v>
      </c>
      <c r="J3718" s="69"/>
      <c r="K3718" s="69"/>
      <c r="L3718" s="69"/>
      <c r="M3718" s="69"/>
      <c r="N3718" s="71">
        <v>0</v>
      </c>
      <c r="O3718" s="74">
        <v>1285</v>
      </c>
      <c r="P3718" s="175">
        <v>396172.34</v>
      </c>
    </row>
    <row r="3719" spans="1:16" ht="14.25" hidden="1" customHeight="1" outlineLevel="1">
      <c r="A3719" s="64" t="s">
        <v>1</v>
      </c>
      <c r="B3719" s="163" t="s">
        <v>662</v>
      </c>
      <c r="C3719" s="174" t="s">
        <v>647</v>
      </c>
      <c r="D3719" s="68">
        <v>45621</v>
      </c>
      <c r="E3719" s="66">
        <f t="shared" si="63"/>
        <v>11</v>
      </c>
      <c r="F3719" s="66">
        <f t="shared" si="64"/>
        <v>2024</v>
      </c>
      <c r="G3719" s="67">
        <f t="shared" si="65"/>
        <v>45597</v>
      </c>
      <c r="H3719" s="26" t="s">
        <v>161</v>
      </c>
      <c r="I3719" s="66" t="s">
        <v>909</v>
      </c>
      <c r="J3719" s="69"/>
      <c r="K3719" s="69"/>
      <c r="L3719" s="69"/>
      <c r="M3719" s="69"/>
      <c r="N3719" s="71">
        <v>0</v>
      </c>
      <c r="O3719" s="74">
        <v>5959.9</v>
      </c>
      <c r="P3719" s="175">
        <v>390212.44</v>
      </c>
    </row>
    <row r="3720" spans="1:16" ht="14.25" hidden="1" customHeight="1" outlineLevel="1">
      <c r="A3720" s="64" t="s">
        <v>1</v>
      </c>
      <c r="B3720" s="163" t="s">
        <v>662</v>
      </c>
      <c r="C3720" s="174" t="s">
        <v>647</v>
      </c>
      <c r="D3720" s="68">
        <v>45621</v>
      </c>
      <c r="E3720" s="66">
        <f t="shared" si="63"/>
        <v>11</v>
      </c>
      <c r="F3720" s="66">
        <f t="shared" si="64"/>
        <v>2024</v>
      </c>
      <c r="G3720" s="67">
        <f t="shared" si="65"/>
        <v>45597</v>
      </c>
      <c r="H3720" s="26" t="s">
        <v>161</v>
      </c>
      <c r="I3720" s="66" t="s">
        <v>910</v>
      </c>
      <c r="J3720" s="69"/>
      <c r="K3720" s="69"/>
      <c r="L3720" s="69"/>
      <c r="M3720" s="69"/>
      <c r="N3720" s="71">
        <v>0</v>
      </c>
      <c r="O3720" s="74">
        <v>12157.93</v>
      </c>
      <c r="P3720" s="175">
        <v>378054.51</v>
      </c>
    </row>
    <row r="3721" spans="1:16" ht="14.25" hidden="1" customHeight="1" outlineLevel="1">
      <c r="A3721" s="64" t="s">
        <v>1</v>
      </c>
      <c r="B3721" s="163" t="s">
        <v>662</v>
      </c>
      <c r="C3721" s="174" t="s">
        <v>647</v>
      </c>
      <c r="D3721" s="68">
        <v>45621</v>
      </c>
      <c r="E3721" s="66">
        <f t="shared" si="63"/>
        <v>11</v>
      </c>
      <c r="F3721" s="66">
        <f t="shared" si="64"/>
        <v>2024</v>
      </c>
      <c r="G3721" s="67">
        <f t="shared" si="65"/>
        <v>45597</v>
      </c>
      <c r="H3721" s="26" t="s">
        <v>142</v>
      </c>
      <c r="I3721" s="66" t="s">
        <v>1218</v>
      </c>
      <c r="J3721" s="69"/>
      <c r="K3721" s="69"/>
      <c r="L3721" s="69"/>
      <c r="M3721" s="69"/>
      <c r="N3721" s="71">
        <v>0</v>
      </c>
      <c r="O3721" s="74">
        <v>2000</v>
      </c>
      <c r="P3721" s="175">
        <v>376054.51</v>
      </c>
    </row>
    <row r="3722" spans="1:16" ht="14.25" hidden="1" customHeight="1" outlineLevel="1">
      <c r="A3722" s="64" t="s">
        <v>1</v>
      </c>
      <c r="B3722" s="163" t="s">
        <v>662</v>
      </c>
      <c r="C3722" s="174" t="s">
        <v>647</v>
      </c>
      <c r="D3722" s="68">
        <v>45621</v>
      </c>
      <c r="E3722" s="66">
        <f t="shared" si="63"/>
        <v>11</v>
      </c>
      <c r="F3722" s="66">
        <f t="shared" si="64"/>
        <v>2024</v>
      </c>
      <c r="G3722" s="67">
        <f t="shared" si="65"/>
        <v>45597</v>
      </c>
      <c r="H3722" s="26" t="s">
        <v>142</v>
      </c>
      <c r="I3722" s="66" t="s">
        <v>458</v>
      </c>
      <c r="J3722" s="69"/>
      <c r="K3722" s="69"/>
      <c r="L3722" s="69"/>
      <c r="M3722" s="69"/>
      <c r="N3722" s="71">
        <v>0</v>
      </c>
      <c r="O3722" s="74">
        <v>270000</v>
      </c>
      <c r="P3722" s="175">
        <v>106054.51000000001</v>
      </c>
    </row>
    <row r="3723" spans="1:16" ht="14.25" hidden="1" customHeight="1" outlineLevel="1">
      <c r="A3723" s="64" t="s">
        <v>1</v>
      </c>
      <c r="B3723" s="163" t="s">
        <v>662</v>
      </c>
      <c r="C3723" s="174" t="s">
        <v>647</v>
      </c>
      <c r="D3723" s="68">
        <v>45621</v>
      </c>
      <c r="E3723" s="66">
        <f t="shared" si="63"/>
        <v>11</v>
      </c>
      <c r="F3723" s="66">
        <f t="shared" si="64"/>
        <v>2024</v>
      </c>
      <c r="G3723" s="67">
        <f t="shared" si="65"/>
        <v>45597</v>
      </c>
      <c r="H3723" s="26" t="s">
        <v>82</v>
      </c>
      <c r="I3723" s="66" t="s">
        <v>1870</v>
      </c>
      <c r="J3723" s="69"/>
      <c r="K3723" s="69"/>
      <c r="L3723" s="69"/>
      <c r="M3723" s="69"/>
      <c r="N3723" s="71">
        <v>0</v>
      </c>
      <c r="O3723" s="74">
        <v>224.85</v>
      </c>
      <c r="P3723" s="175">
        <v>105829.66</v>
      </c>
    </row>
    <row r="3724" spans="1:16" ht="14.25" hidden="1" customHeight="1" outlineLevel="1">
      <c r="A3724" s="64" t="s">
        <v>1</v>
      </c>
      <c r="B3724" s="163" t="s">
        <v>662</v>
      </c>
      <c r="C3724" s="174" t="s">
        <v>647</v>
      </c>
      <c r="D3724" s="68">
        <v>45621</v>
      </c>
      <c r="E3724" s="66">
        <f t="shared" si="63"/>
        <v>11</v>
      </c>
      <c r="F3724" s="66">
        <f t="shared" si="64"/>
        <v>2024</v>
      </c>
      <c r="G3724" s="67">
        <f t="shared" si="65"/>
        <v>45597</v>
      </c>
      <c r="H3724" s="26" t="s">
        <v>61</v>
      </c>
      <c r="I3724" s="66" t="s">
        <v>144</v>
      </c>
      <c r="J3724" s="69"/>
      <c r="K3724" s="69"/>
      <c r="L3724" s="69"/>
      <c r="M3724" s="69"/>
      <c r="N3724" s="71">
        <v>0</v>
      </c>
      <c r="O3724" s="74">
        <v>169.82</v>
      </c>
      <c r="P3724" s="175">
        <v>105659.84</v>
      </c>
    </row>
    <row r="3725" spans="1:16" ht="14.25" hidden="1" customHeight="1" outlineLevel="1">
      <c r="A3725" s="64" t="s">
        <v>1</v>
      </c>
      <c r="B3725" s="163" t="s">
        <v>662</v>
      </c>
      <c r="C3725" s="174" t="s">
        <v>647</v>
      </c>
      <c r="D3725" s="68">
        <v>45621</v>
      </c>
      <c r="E3725" s="66">
        <f t="shared" si="63"/>
        <v>11</v>
      </c>
      <c r="F3725" s="66">
        <f t="shared" si="64"/>
        <v>2024</v>
      </c>
      <c r="G3725" s="67">
        <f t="shared" si="65"/>
        <v>45597</v>
      </c>
      <c r="H3725" s="26" t="s">
        <v>61</v>
      </c>
      <c r="I3725" s="66" t="s">
        <v>144</v>
      </c>
      <c r="J3725" s="69"/>
      <c r="K3725" s="69"/>
      <c r="L3725" s="69"/>
      <c r="M3725" s="69"/>
      <c r="N3725" s="71">
        <v>0</v>
      </c>
      <c r="O3725" s="74">
        <v>169.91</v>
      </c>
      <c r="P3725" s="175">
        <v>105489.93</v>
      </c>
    </row>
    <row r="3726" spans="1:16" ht="14.25" hidden="1" customHeight="1" outlineLevel="1">
      <c r="A3726" s="64" t="s">
        <v>1</v>
      </c>
      <c r="B3726" s="163" t="s">
        <v>662</v>
      </c>
      <c r="C3726" s="174" t="s">
        <v>647</v>
      </c>
      <c r="D3726" s="68">
        <v>45621</v>
      </c>
      <c r="E3726" s="66">
        <f t="shared" si="63"/>
        <v>11</v>
      </c>
      <c r="F3726" s="66">
        <f t="shared" si="64"/>
        <v>2024</v>
      </c>
      <c r="G3726" s="67">
        <f t="shared" si="65"/>
        <v>45597</v>
      </c>
      <c r="H3726" s="26" t="s">
        <v>61</v>
      </c>
      <c r="I3726" s="66" t="s">
        <v>144</v>
      </c>
      <c r="J3726" s="69"/>
      <c r="K3726" s="69"/>
      <c r="L3726" s="69"/>
      <c r="M3726" s="69"/>
      <c r="N3726" s="71">
        <v>0</v>
      </c>
      <c r="O3726" s="74">
        <v>175.02</v>
      </c>
      <c r="P3726" s="175">
        <v>105314.90999999999</v>
      </c>
    </row>
    <row r="3727" spans="1:16" ht="14.25" hidden="1" customHeight="1" outlineLevel="1">
      <c r="A3727" s="64" t="s">
        <v>1</v>
      </c>
      <c r="B3727" s="163" t="s">
        <v>662</v>
      </c>
      <c r="C3727" s="174" t="s">
        <v>647</v>
      </c>
      <c r="D3727" s="68">
        <v>45622</v>
      </c>
      <c r="E3727" s="66">
        <f t="shared" si="63"/>
        <v>11</v>
      </c>
      <c r="F3727" s="66">
        <f t="shared" si="64"/>
        <v>2024</v>
      </c>
      <c r="G3727" s="67">
        <f t="shared" si="65"/>
        <v>45597</v>
      </c>
      <c r="H3727" s="26" t="s">
        <v>142</v>
      </c>
      <c r="I3727" s="66" t="s">
        <v>1220</v>
      </c>
      <c r="J3727" s="69"/>
      <c r="K3727" s="69"/>
      <c r="L3727" s="69"/>
      <c r="M3727" s="69"/>
      <c r="N3727" s="71">
        <v>282.38</v>
      </c>
      <c r="O3727" s="74">
        <v>0</v>
      </c>
      <c r="P3727" s="175">
        <v>105597.29</v>
      </c>
    </row>
    <row r="3728" spans="1:16" ht="14.25" hidden="1" customHeight="1" outlineLevel="1">
      <c r="A3728" s="64" t="s">
        <v>1</v>
      </c>
      <c r="B3728" s="163" t="s">
        <v>662</v>
      </c>
      <c r="C3728" s="174" t="s">
        <v>647</v>
      </c>
      <c r="D3728" s="68">
        <v>45622</v>
      </c>
      <c r="E3728" s="66">
        <f t="shared" si="63"/>
        <v>11</v>
      </c>
      <c r="F3728" s="66">
        <f t="shared" si="64"/>
        <v>2024</v>
      </c>
      <c r="G3728" s="67">
        <f t="shared" si="65"/>
        <v>45597</v>
      </c>
      <c r="H3728" s="26" t="s">
        <v>142</v>
      </c>
      <c r="I3728" s="66" t="s">
        <v>1220</v>
      </c>
      <c r="J3728" s="69"/>
      <c r="K3728" s="69"/>
      <c r="L3728" s="69"/>
      <c r="M3728" s="69"/>
      <c r="N3728" s="71">
        <v>627.47</v>
      </c>
      <c r="O3728" s="74">
        <v>0</v>
      </c>
      <c r="P3728" s="175">
        <v>106224.76</v>
      </c>
    </row>
    <row r="3729" spans="1:16" ht="14.25" hidden="1" customHeight="1" outlineLevel="1">
      <c r="A3729" s="64" t="s">
        <v>1</v>
      </c>
      <c r="B3729" s="163" t="s">
        <v>662</v>
      </c>
      <c r="C3729" s="174" t="s">
        <v>647</v>
      </c>
      <c r="D3729" s="68">
        <v>45622</v>
      </c>
      <c r="E3729" s="66">
        <f t="shared" si="63"/>
        <v>11</v>
      </c>
      <c r="F3729" s="66">
        <f t="shared" si="64"/>
        <v>2024</v>
      </c>
      <c r="G3729" s="67">
        <f t="shared" si="65"/>
        <v>45597</v>
      </c>
      <c r="H3729" s="26" t="s">
        <v>142</v>
      </c>
      <c r="I3729" s="66" t="s">
        <v>1871</v>
      </c>
      <c r="J3729" s="69"/>
      <c r="K3729" s="69"/>
      <c r="L3729" s="69"/>
      <c r="M3729" s="69"/>
      <c r="N3729" s="71">
        <v>408</v>
      </c>
      <c r="O3729" s="74">
        <v>0</v>
      </c>
      <c r="P3729" s="175">
        <v>106632.76</v>
      </c>
    </row>
    <row r="3730" spans="1:16" ht="14.25" hidden="1" customHeight="1" outlineLevel="1">
      <c r="A3730" s="64" t="s">
        <v>1</v>
      </c>
      <c r="B3730" s="163" t="s">
        <v>662</v>
      </c>
      <c r="C3730" s="174" t="s">
        <v>647</v>
      </c>
      <c r="D3730" s="68">
        <v>45622</v>
      </c>
      <c r="E3730" s="66">
        <f t="shared" si="63"/>
        <v>11</v>
      </c>
      <c r="F3730" s="66">
        <f t="shared" si="64"/>
        <v>2024</v>
      </c>
      <c r="G3730" s="67">
        <f t="shared" si="65"/>
        <v>45597</v>
      </c>
      <c r="H3730" s="26" t="s">
        <v>142</v>
      </c>
      <c r="I3730" s="66" t="s">
        <v>1871</v>
      </c>
      <c r="J3730" s="69"/>
      <c r="K3730" s="69"/>
      <c r="L3730" s="69"/>
      <c r="M3730" s="69"/>
      <c r="N3730" s="71">
        <v>510</v>
      </c>
      <c r="O3730" s="74">
        <v>0</v>
      </c>
      <c r="P3730" s="175">
        <v>107142.76</v>
      </c>
    </row>
    <row r="3731" spans="1:16" ht="14.25" hidden="1" customHeight="1" outlineLevel="1">
      <c r="A3731" s="64" t="s">
        <v>1</v>
      </c>
      <c r="B3731" s="163" t="s">
        <v>662</v>
      </c>
      <c r="C3731" s="174" t="s">
        <v>647</v>
      </c>
      <c r="D3731" s="68">
        <v>45622</v>
      </c>
      <c r="E3731" s="66">
        <f t="shared" si="63"/>
        <v>11</v>
      </c>
      <c r="F3731" s="66">
        <f t="shared" si="64"/>
        <v>2024</v>
      </c>
      <c r="G3731" s="67">
        <f t="shared" si="65"/>
        <v>45597</v>
      </c>
      <c r="H3731" s="26" t="s">
        <v>138</v>
      </c>
      <c r="I3731" s="66" t="s">
        <v>139</v>
      </c>
      <c r="J3731" s="69"/>
      <c r="K3731" s="69"/>
      <c r="L3731" s="69"/>
      <c r="M3731" s="69"/>
      <c r="N3731" s="71">
        <v>0.33</v>
      </c>
      <c r="O3731" s="74">
        <v>0</v>
      </c>
      <c r="P3731" s="175">
        <v>107143.09</v>
      </c>
    </row>
    <row r="3732" spans="1:16" ht="14.25" hidden="1" customHeight="1" outlineLevel="1">
      <c r="A3732" s="64" t="s">
        <v>1</v>
      </c>
      <c r="B3732" s="163" t="s">
        <v>662</v>
      </c>
      <c r="C3732" s="174" t="s">
        <v>647</v>
      </c>
      <c r="D3732" s="68">
        <v>45622</v>
      </c>
      <c r="E3732" s="66">
        <f t="shared" si="63"/>
        <v>11</v>
      </c>
      <c r="F3732" s="66">
        <f t="shared" si="64"/>
        <v>2024</v>
      </c>
      <c r="G3732" s="67">
        <f t="shared" si="65"/>
        <v>45597</v>
      </c>
      <c r="H3732" s="26" t="s">
        <v>281</v>
      </c>
      <c r="I3732" s="66" t="s">
        <v>674</v>
      </c>
      <c r="J3732" s="69"/>
      <c r="K3732" s="69"/>
      <c r="L3732" s="69"/>
      <c r="M3732" s="69"/>
      <c r="N3732" s="71">
        <v>0</v>
      </c>
      <c r="O3732" s="74">
        <v>342.92</v>
      </c>
      <c r="P3732" s="175">
        <v>106800.17</v>
      </c>
    </row>
    <row r="3733" spans="1:16" ht="14.25" hidden="1" customHeight="1" outlineLevel="1">
      <c r="A3733" s="64" t="s">
        <v>1</v>
      </c>
      <c r="B3733" s="163" t="s">
        <v>662</v>
      </c>
      <c r="C3733" s="174" t="s">
        <v>647</v>
      </c>
      <c r="D3733" s="68">
        <v>45622</v>
      </c>
      <c r="E3733" s="66">
        <f t="shared" si="63"/>
        <v>11</v>
      </c>
      <c r="F3733" s="66">
        <f t="shared" si="64"/>
        <v>2024</v>
      </c>
      <c r="G3733" s="67">
        <f t="shared" si="65"/>
        <v>45597</v>
      </c>
      <c r="H3733" s="26" t="s">
        <v>281</v>
      </c>
      <c r="I3733" s="66" t="s">
        <v>742</v>
      </c>
      <c r="J3733" s="69"/>
      <c r="K3733" s="69"/>
      <c r="L3733" s="69"/>
      <c r="M3733" s="69"/>
      <c r="N3733" s="71">
        <v>0</v>
      </c>
      <c r="O3733" s="74">
        <v>362</v>
      </c>
      <c r="P3733" s="175">
        <v>106438.17</v>
      </c>
    </row>
    <row r="3734" spans="1:16" ht="14.25" hidden="1" customHeight="1" outlineLevel="1">
      <c r="A3734" s="64" t="s">
        <v>1</v>
      </c>
      <c r="B3734" s="163" t="s">
        <v>662</v>
      </c>
      <c r="C3734" s="174" t="s">
        <v>647</v>
      </c>
      <c r="D3734" s="68">
        <v>45622</v>
      </c>
      <c r="E3734" s="66">
        <f t="shared" si="63"/>
        <v>11</v>
      </c>
      <c r="F3734" s="66">
        <f t="shared" si="64"/>
        <v>2024</v>
      </c>
      <c r="G3734" s="67">
        <f t="shared" si="65"/>
        <v>45597</v>
      </c>
      <c r="H3734" s="26" t="s">
        <v>281</v>
      </c>
      <c r="I3734" s="66" t="s">
        <v>674</v>
      </c>
      <c r="J3734" s="69"/>
      <c r="K3734" s="69"/>
      <c r="L3734" s="69"/>
      <c r="M3734" s="69"/>
      <c r="N3734" s="71">
        <v>0</v>
      </c>
      <c r="O3734" s="74">
        <v>204</v>
      </c>
      <c r="P3734" s="175">
        <v>106234.17</v>
      </c>
    </row>
    <row r="3735" spans="1:16" ht="14.25" hidden="1" customHeight="1" outlineLevel="1">
      <c r="A3735" s="64" t="s">
        <v>1</v>
      </c>
      <c r="B3735" s="163" t="s">
        <v>662</v>
      </c>
      <c r="C3735" s="174" t="s">
        <v>647</v>
      </c>
      <c r="D3735" s="68">
        <v>45622</v>
      </c>
      <c r="E3735" s="66">
        <f t="shared" si="63"/>
        <v>11</v>
      </c>
      <c r="F3735" s="66">
        <f t="shared" si="64"/>
        <v>2024</v>
      </c>
      <c r="G3735" s="67">
        <f t="shared" si="65"/>
        <v>45597</v>
      </c>
      <c r="H3735" s="26" t="s">
        <v>45</v>
      </c>
      <c r="I3735" s="66" t="s">
        <v>545</v>
      </c>
      <c r="J3735" s="69"/>
      <c r="K3735" s="69"/>
      <c r="L3735" s="69"/>
      <c r="M3735" s="69"/>
      <c r="N3735" s="71">
        <v>0</v>
      </c>
      <c r="O3735" s="74">
        <v>1254.77</v>
      </c>
      <c r="P3735" s="175">
        <v>104979.4</v>
      </c>
    </row>
    <row r="3736" spans="1:16" ht="14.25" hidden="1" customHeight="1" outlineLevel="1">
      <c r="A3736" s="64" t="s">
        <v>1</v>
      </c>
      <c r="B3736" s="163" t="s">
        <v>662</v>
      </c>
      <c r="C3736" s="174" t="s">
        <v>647</v>
      </c>
      <c r="D3736" s="68">
        <v>45622</v>
      </c>
      <c r="E3736" s="66">
        <f t="shared" si="63"/>
        <v>11</v>
      </c>
      <c r="F3736" s="66">
        <f t="shared" si="64"/>
        <v>2024</v>
      </c>
      <c r="G3736" s="67">
        <f t="shared" si="65"/>
        <v>45597</v>
      </c>
      <c r="H3736" s="26" t="s">
        <v>63</v>
      </c>
      <c r="I3736" s="66" t="s">
        <v>1872</v>
      </c>
      <c r="J3736" s="69"/>
      <c r="K3736" s="69"/>
      <c r="L3736" s="69"/>
      <c r="M3736" s="69"/>
      <c r="N3736" s="71">
        <v>0</v>
      </c>
      <c r="O3736" s="74">
        <v>1020</v>
      </c>
      <c r="P3736" s="175">
        <v>103959.4</v>
      </c>
    </row>
    <row r="3737" spans="1:16" ht="14.25" hidden="1" customHeight="1" outlineLevel="1">
      <c r="A3737" s="64" t="s">
        <v>1</v>
      </c>
      <c r="B3737" s="163" t="s">
        <v>662</v>
      </c>
      <c r="C3737" s="174" t="s">
        <v>647</v>
      </c>
      <c r="D3737" s="68">
        <v>45623</v>
      </c>
      <c r="E3737" s="66">
        <f t="shared" si="63"/>
        <v>11</v>
      </c>
      <c r="F3737" s="66">
        <f t="shared" si="64"/>
        <v>2024</v>
      </c>
      <c r="G3737" s="67">
        <f t="shared" si="65"/>
        <v>45597</v>
      </c>
      <c r="H3737" s="26" t="s">
        <v>142</v>
      </c>
      <c r="I3737" s="66" t="s">
        <v>1860</v>
      </c>
      <c r="J3737" s="69"/>
      <c r="K3737" s="69"/>
      <c r="L3737" s="69"/>
      <c r="M3737" s="69"/>
      <c r="N3737" s="71">
        <v>4575.9799999999996</v>
      </c>
      <c r="O3737" s="74">
        <v>0</v>
      </c>
      <c r="P3737" s="175">
        <v>108535.37999999999</v>
      </c>
    </row>
    <row r="3738" spans="1:16" ht="14.25" hidden="1" customHeight="1" outlineLevel="1">
      <c r="A3738" s="64" t="s">
        <v>1</v>
      </c>
      <c r="B3738" s="163" t="s">
        <v>662</v>
      </c>
      <c r="C3738" s="174" t="s">
        <v>647</v>
      </c>
      <c r="D3738" s="68">
        <v>45623</v>
      </c>
      <c r="E3738" s="66">
        <f t="shared" si="63"/>
        <v>11</v>
      </c>
      <c r="F3738" s="66">
        <f t="shared" si="64"/>
        <v>2024</v>
      </c>
      <c r="G3738" s="67">
        <f t="shared" si="65"/>
        <v>45597</v>
      </c>
      <c r="H3738" s="26" t="s">
        <v>17</v>
      </c>
      <c r="I3738" s="66" t="s">
        <v>17</v>
      </c>
      <c r="J3738" s="69"/>
      <c r="K3738" s="69"/>
      <c r="L3738" s="69"/>
      <c r="M3738" s="69"/>
      <c r="N3738" s="71">
        <v>3669.21</v>
      </c>
      <c r="O3738" s="74">
        <v>0</v>
      </c>
      <c r="P3738" s="175">
        <v>112204.59</v>
      </c>
    </row>
    <row r="3739" spans="1:16" ht="14.25" hidden="1" customHeight="1" outlineLevel="1">
      <c r="A3739" s="64" t="s">
        <v>1</v>
      </c>
      <c r="B3739" s="163" t="s">
        <v>662</v>
      </c>
      <c r="C3739" s="174" t="s">
        <v>647</v>
      </c>
      <c r="D3739" s="68">
        <v>45623</v>
      </c>
      <c r="E3739" s="66">
        <f t="shared" si="63"/>
        <v>11</v>
      </c>
      <c r="F3739" s="66">
        <f t="shared" si="64"/>
        <v>2024</v>
      </c>
      <c r="G3739" s="67">
        <f t="shared" si="65"/>
        <v>45597</v>
      </c>
      <c r="H3739" s="26" t="s">
        <v>138</v>
      </c>
      <c r="I3739" s="66" t="s">
        <v>139</v>
      </c>
      <c r="J3739" s="69"/>
      <c r="K3739" s="69"/>
      <c r="L3739" s="69"/>
      <c r="M3739" s="69"/>
      <c r="N3739" s="71">
        <v>2.69</v>
      </c>
      <c r="O3739" s="74">
        <v>0</v>
      </c>
      <c r="P3739" s="175">
        <v>112207.28</v>
      </c>
    </row>
    <row r="3740" spans="1:16" ht="14.25" hidden="1" customHeight="1" outlineLevel="1">
      <c r="A3740" s="64" t="s">
        <v>1</v>
      </c>
      <c r="B3740" s="163" t="s">
        <v>662</v>
      </c>
      <c r="C3740" s="174" t="s">
        <v>647</v>
      </c>
      <c r="D3740" s="68">
        <v>45623</v>
      </c>
      <c r="E3740" s="66">
        <f t="shared" si="63"/>
        <v>11</v>
      </c>
      <c r="F3740" s="66">
        <f t="shared" si="64"/>
        <v>2024</v>
      </c>
      <c r="G3740" s="67">
        <f t="shared" si="65"/>
        <v>45597</v>
      </c>
      <c r="H3740" s="26" t="s">
        <v>582</v>
      </c>
      <c r="I3740" s="66" t="s">
        <v>736</v>
      </c>
      <c r="J3740" s="69"/>
      <c r="K3740" s="69"/>
      <c r="L3740" s="69"/>
      <c r="M3740" s="69"/>
      <c r="N3740" s="71">
        <v>0</v>
      </c>
      <c r="O3740" s="74">
        <v>183.84</v>
      </c>
      <c r="P3740" s="175">
        <v>112023.44</v>
      </c>
    </row>
    <row r="3741" spans="1:16" ht="14.25" hidden="1" customHeight="1" outlineLevel="1">
      <c r="A3741" s="64" t="s">
        <v>1</v>
      </c>
      <c r="B3741" s="163" t="s">
        <v>662</v>
      </c>
      <c r="C3741" s="174" t="s">
        <v>647</v>
      </c>
      <c r="D3741" s="68">
        <v>45623</v>
      </c>
      <c r="E3741" s="66">
        <f t="shared" si="63"/>
        <v>11</v>
      </c>
      <c r="F3741" s="66">
        <f t="shared" si="64"/>
        <v>2024</v>
      </c>
      <c r="G3741" s="67">
        <f t="shared" si="65"/>
        <v>45597</v>
      </c>
      <c r="H3741" s="26" t="s">
        <v>63</v>
      </c>
      <c r="I3741" s="66" t="s">
        <v>1873</v>
      </c>
      <c r="J3741" s="69"/>
      <c r="K3741" s="69"/>
      <c r="L3741" s="69"/>
      <c r="M3741" s="69"/>
      <c r="N3741" s="71">
        <v>0</v>
      </c>
      <c r="O3741" s="74">
        <v>4400</v>
      </c>
      <c r="P3741" s="175">
        <v>107623.44</v>
      </c>
    </row>
    <row r="3742" spans="1:16" ht="14.25" hidden="1" customHeight="1" outlineLevel="1">
      <c r="A3742" s="64" t="s">
        <v>1</v>
      </c>
      <c r="B3742" s="163" t="s">
        <v>662</v>
      </c>
      <c r="C3742" s="174" t="s">
        <v>647</v>
      </c>
      <c r="D3742" s="68">
        <v>45623</v>
      </c>
      <c r="E3742" s="66">
        <f t="shared" si="63"/>
        <v>11</v>
      </c>
      <c r="F3742" s="66">
        <f t="shared" si="64"/>
        <v>2024</v>
      </c>
      <c r="G3742" s="67">
        <f t="shared" si="65"/>
        <v>45597</v>
      </c>
      <c r="H3742" s="26" t="s">
        <v>69</v>
      </c>
      <c r="I3742" s="66" t="s">
        <v>681</v>
      </c>
      <c r="J3742" s="69"/>
      <c r="K3742" s="69"/>
      <c r="L3742" s="69"/>
      <c r="M3742" s="69"/>
      <c r="N3742" s="71">
        <v>0</v>
      </c>
      <c r="O3742" s="74">
        <v>3785</v>
      </c>
      <c r="P3742" s="175">
        <v>103838.44</v>
      </c>
    </row>
    <row r="3743" spans="1:16" ht="14.25" hidden="1" customHeight="1" outlineLevel="1">
      <c r="A3743" s="64" t="s">
        <v>1</v>
      </c>
      <c r="B3743" s="163" t="s">
        <v>662</v>
      </c>
      <c r="C3743" s="174" t="s">
        <v>647</v>
      </c>
      <c r="D3743" s="68">
        <v>45623</v>
      </c>
      <c r="E3743" s="66">
        <f t="shared" si="63"/>
        <v>11</v>
      </c>
      <c r="F3743" s="66">
        <f t="shared" si="64"/>
        <v>2024</v>
      </c>
      <c r="G3743" s="67">
        <f t="shared" si="65"/>
        <v>45597</v>
      </c>
      <c r="H3743" s="26" t="s">
        <v>102</v>
      </c>
      <c r="I3743" s="66" t="s">
        <v>129</v>
      </c>
      <c r="J3743" s="69"/>
      <c r="K3743" s="69"/>
      <c r="L3743" s="69"/>
      <c r="M3743" s="69"/>
      <c r="N3743" s="71">
        <v>0</v>
      </c>
      <c r="O3743" s="74">
        <v>3.14</v>
      </c>
      <c r="P3743" s="175">
        <v>103835.3</v>
      </c>
    </row>
    <row r="3744" spans="1:16" ht="14.25" hidden="1" customHeight="1" outlineLevel="1">
      <c r="A3744" s="64" t="s">
        <v>1</v>
      </c>
      <c r="B3744" s="163" t="s">
        <v>662</v>
      </c>
      <c r="C3744" s="174" t="s">
        <v>647</v>
      </c>
      <c r="D3744" s="68">
        <v>45623</v>
      </c>
      <c r="E3744" s="66">
        <f t="shared" si="63"/>
        <v>11</v>
      </c>
      <c r="F3744" s="66">
        <f t="shared" si="64"/>
        <v>2024</v>
      </c>
      <c r="G3744" s="67">
        <f t="shared" si="65"/>
        <v>45597</v>
      </c>
      <c r="H3744" s="26" t="s">
        <v>63</v>
      </c>
      <c r="I3744" s="66" t="s">
        <v>1874</v>
      </c>
      <c r="J3744" s="69"/>
      <c r="K3744" s="69"/>
      <c r="L3744" s="69"/>
      <c r="M3744" s="69"/>
      <c r="N3744" s="71">
        <v>0</v>
      </c>
      <c r="O3744" s="74">
        <v>786.58</v>
      </c>
      <c r="P3744" s="175">
        <v>103048.72</v>
      </c>
    </row>
    <row r="3745" spans="1:16" ht="14.25" hidden="1" customHeight="1" outlineLevel="1">
      <c r="A3745" s="64" t="s">
        <v>1</v>
      </c>
      <c r="B3745" s="163" t="s">
        <v>662</v>
      </c>
      <c r="C3745" s="174" t="s">
        <v>647</v>
      </c>
      <c r="D3745" s="68">
        <v>45623</v>
      </c>
      <c r="E3745" s="66">
        <f t="shared" si="63"/>
        <v>11</v>
      </c>
      <c r="F3745" s="66">
        <f t="shared" si="64"/>
        <v>2024</v>
      </c>
      <c r="G3745" s="67">
        <f t="shared" si="65"/>
        <v>45597</v>
      </c>
      <c r="H3745" s="26" t="s">
        <v>63</v>
      </c>
      <c r="I3745" s="66" t="s">
        <v>1875</v>
      </c>
      <c r="J3745" s="69"/>
      <c r="K3745" s="69"/>
      <c r="L3745" s="69"/>
      <c r="M3745" s="69"/>
      <c r="N3745" s="71">
        <v>0</v>
      </c>
      <c r="O3745" s="74">
        <v>100</v>
      </c>
      <c r="P3745" s="175">
        <v>102948.72</v>
      </c>
    </row>
    <row r="3746" spans="1:16" ht="14.25" hidden="1" customHeight="1" outlineLevel="1">
      <c r="A3746" s="64" t="s">
        <v>1</v>
      </c>
      <c r="B3746" s="163" t="s">
        <v>662</v>
      </c>
      <c r="C3746" s="174" t="s">
        <v>647</v>
      </c>
      <c r="D3746" s="68">
        <v>45623</v>
      </c>
      <c r="E3746" s="66">
        <f t="shared" si="63"/>
        <v>11</v>
      </c>
      <c r="F3746" s="66">
        <f t="shared" si="64"/>
        <v>2024</v>
      </c>
      <c r="G3746" s="67">
        <f t="shared" si="65"/>
        <v>45597</v>
      </c>
      <c r="H3746" s="26" t="s">
        <v>69</v>
      </c>
      <c r="I3746" s="66" t="s">
        <v>1876</v>
      </c>
      <c r="J3746" s="69"/>
      <c r="K3746" s="69"/>
      <c r="L3746" s="69"/>
      <c r="M3746" s="69"/>
      <c r="N3746" s="71">
        <v>0</v>
      </c>
      <c r="O3746" s="74">
        <v>8810</v>
      </c>
      <c r="P3746" s="175">
        <v>94138.72</v>
      </c>
    </row>
    <row r="3747" spans="1:16" ht="14.25" hidden="1" customHeight="1" outlineLevel="1">
      <c r="A3747" s="64" t="s">
        <v>1</v>
      </c>
      <c r="B3747" s="163" t="s">
        <v>662</v>
      </c>
      <c r="C3747" s="174" t="s">
        <v>647</v>
      </c>
      <c r="D3747" s="68">
        <v>45623</v>
      </c>
      <c r="E3747" s="66">
        <f t="shared" si="63"/>
        <v>11</v>
      </c>
      <c r="F3747" s="66">
        <f t="shared" si="64"/>
        <v>2024</v>
      </c>
      <c r="G3747" s="67">
        <f t="shared" si="65"/>
        <v>45597</v>
      </c>
      <c r="H3747" s="26" t="s">
        <v>63</v>
      </c>
      <c r="I3747" s="66" t="s">
        <v>1877</v>
      </c>
      <c r="J3747" s="69"/>
      <c r="K3747" s="69"/>
      <c r="L3747" s="69"/>
      <c r="M3747" s="69"/>
      <c r="N3747" s="71">
        <v>0</v>
      </c>
      <c r="O3747" s="74">
        <v>93</v>
      </c>
      <c r="P3747" s="175">
        <v>94045.72</v>
      </c>
    </row>
    <row r="3748" spans="1:16" ht="14.25" hidden="1" customHeight="1" outlineLevel="1">
      <c r="A3748" s="64" t="s">
        <v>1</v>
      </c>
      <c r="B3748" s="163" t="s">
        <v>662</v>
      </c>
      <c r="C3748" s="174" t="s">
        <v>647</v>
      </c>
      <c r="D3748" s="68">
        <v>45624</v>
      </c>
      <c r="E3748" s="66">
        <f t="shared" si="63"/>
        <v>11</v>
      </c>
      <c r="F3748" s="66">
        <f t="shared" si="64"/>
        <v>2024</v>
      </c>
      <c r="G3748" s="67">
        <f t="shared" si="65"/>
        <v>45597</v>
      </c>
      <c r="H3748" s="26" t="s">
        <v>138</v>
      </c>
      <c r="I3748" s="66" t="s">
        <v>139</v>
      </c>
      <c r="J3748" s="69"/>
      <c r="K3748" s="69"/>
      <c r="L3748" s="69"/>
      <c r="M3748" s="69"/>
      <c r="N3748" s="71">
        <v>0.06</v>
      </c>
      <c r="O3748" s="74">
        <v>0</v>
      </c>
      <c r="P3748" s="175">
        <v>94045.78</v>
      </c>
    </row>
    <row r="3749" spans="1:16" ht="14.25" hidden="1" customHeight="1" outlineLevel="1">
      <c r="A3749" s="64" t="s">
        <v>1</v>
      </c>
      <c r="B3749" s="163" t="s">
        <v>662</v>
      </c>
      <c r="C3749" s="174" t="s">
        <v>647</v>
      </c>
      <c r="D3749" s="68">
        <v>45624</v>
      </c>
      <c r="E3749" s="66">
        <f t="shared" si="63"/>
        <v>11</v>
      </c>
      <c r="F3749" s="66">
        <f t="shared" si="64"/>
        <v>2024</v>
      </c>
      <c r="G3749" s="67">
        <f t="shared" si="65"/>
        <v>45597</v>
      </c>
      <c r="H3749" s="26" t="s">
        <v>82</v>
      </c>
      <c r="I3749" s="66" t="s">
        <v>1878</v>
      </c>
      <c r="J3749" s="69"/>
      <c r="K3749" s="69"/>
      <c r="L3749" s="69"/>
      <c r="M3749" s="69"/>
      <c r="N3749" s="71">
        <v>0</v>
      </c>
      <c r="O3749" s="74">
        <v>186</v>
      </c>
      <c r="P3749" s="175">
        <v>93859.78</v>
      </c>
    </row>
    <row r="3750" spans="1:16" ht="14.25" customHeight="1" outlineLevel="1">
      <c r="A3750" s="64" t="s">
        <v>1</v>
      </c>
      <c r="B3750" s="163" t="s">
        <v>662</v>
      </c>
      <c r="C3750" s="174" t="s">
        <v>647</v>
      </c>
      <c r="D3750" s="68">
        <v>45625</v>
      </c>
      <c r="E3750" s="66">
        <f t="shared" si="63"/>
        <v>11</v>
      </c>
      <c r="F3750" s="66">
        <f t="shared" si="64"/>
        <v>2024</v>
      </c>
      <c r="G3750" s="67">
        <f t="shared" si="65"/>
        <v>45597</v>
      </c>
      <c r="H3750" s="26" t="s">
        <v>630</v>
      </c>
      <c r="I3750" s="66" t="s">
        <v>1879</v>
      </c>
      <c r="J3750" s="69"/>
      <c r="K3750" s="69"/>
      <c r="L3750" s="69"/>
      <c r="M3750" s="69"/>
      <c r="N3750" s="71">
        <v>4308.59</v>
      </c>
      <c r="O3750" s="74">
        <v>0</v>
      </c>
      <c r="P3750" s="175">
        <v>98168.37</v>
      </c>
    </row>
    <row r="3751" spans="1:16" ht="14.25" customHeight="1" outlineLevel="1">
      <c r="A3751" s="64" t="s">
        <v>1</v>
      </c>
      <c r="B3751" s="163" t="s">
        <v>662</v>
      </c>
      <c r="C3751" s="174" t="s">
        <v>647</v>
      </c>
      <c r="D3751" s="68">
        <v>45625</v>
      </c>
      <c r="E3751" s="66">
        <f t="shared" si="63"/>
        <v>11</v>
      </c>
      <c r="F3751" s="66">
        <f t="shared" si="64"/>
        <v>2024</v>
      </c>
      <c r="G3751" s="67">
        <f t="shared" si="65"/>
        <v>45597</v>
      </c>
      <c r="H3751" s="26" t="s">
        <v>630</v>
      </c>
      <c r="I3751" s="66" t="s">
        <v>359</v>
      </c>
      <c r="J3751" s="69"/>
      <c r="K3751" s="69"/>
      <c r="L3751" s="69"/>
      <c r="M3751" s="69"/>
      <c r="N3751" s="71">
        <v>11000</v>
      </c>
      <c r="O3751" s="74">
        <v>0</v>
      </c>
      <c r="P3751" s="175">
        <v>109168.37</v>
      </c>
    </row>
    <row r="3752" spans="1:16" ht="14.25" hidden="1" customHeight="1" outlineLevel="1">
      <c r="A3752" s="64" t="s">
        <v>1</v>
      </c>
      <c r="B3752" s="163" t="s">
        <v>662</v>
      </c>
      <c r="C3752" s="174" t="s">
        <v>647</v>
      </c>
      <c r="D3752" s="68">
        <v>45625</v>
      </c>
      <c r="E3752" s="66">
        <f t="shared" si="63"/>
        <v>11</v>
      </c>
      <c r="F3752" s="66">
        <f t="shared" si="64"/>
        <v>2024</v>
      </c>
      <c r="G3752" s="67">
        <f t="shared" si="65"/>
        <v>45597</v>
      </c>
      <c r="H3752" s="26" t="s">
        <v>142</v>
      </c>
      <c r="I3752" s="66" t="s">
        <v>182</v>
      </c>
      <c r="J3752" s="69"/>
      <c r="K3752" s="69"/>
      <c r="L3752" s="69"/>
      <c r="M3752" s="69"/>
      <c r="N3752" s="71">
        <v>1320</v>
      </c>
      <c r="O3752" s="74">
        <v>0</v>
      </c>
      <c r="P3752" s="175">
        <v>110488.37</v>
      </c>
    </row>
    <row r="3753" spans="1:16" ht="14.25" hidden="1" customHeight="1" outlineLevel="1">
      <c r="A3753" s="64" t="s">
        <v>1</v>
      </c>
      <c r="B3753" s="163" t="s">
        <v>662</v>
      </c>
      <c r="C3753" s="174" t="s">
        <v>647</v>
      </c>
      <c r="D3753" s="68">
        <v>45625</v>
      </c>
      <c r="E3753" s="66">
        <f t="shared" si="63"/>
        <v>11</v>
      </c>
      <c r="F3753" s="66">
        <f t="shared" si="64"/>
        <v>2024</v>
      </c>
      <c r="G3753" s="67">
        <f t="shared" si="65"/>
        <v>45597</v>
      </c>
      <c r="H3753" s="26" t="s">
        <v>142</v>
      </c>
      <c r="I3753" s="66" t="s">
        <v>182</v>
      </c>
      <c r="J3753" s="69"/>
      <c r="K3753" s="69"/>
      <c r="L3753" s="69"/>
      <c r="M3753" s="69"/>
      <c r="N3753" s="71">
        <v>1212</v>
      </c>
      <c r="O3753" s="74">
        <v>0</v>
      </c>
      <c r="P3753" s="175">
        <v>111700.37</v>
      </c>
    </row>
    <row r="3754" spans="1:16" ht="14.25" hidden="1" customHeight="1" outlineLevel="1">
      <c r="A3754" s="64" t="s">
        <v>1</v>
      </c>
      <c r="B3754" s="163" t="s">
        <v>662</v>
      </c>
      <c r="C3754" s="174" t="s">
        <v>647</v>
      </c>
      <c r="D3754" s="68">
        <v>45625</v>
      </c>
      <c r="E3754" s="66">
        <f t="shared" si="63"/>
        <v>11</v>
      </c>
      <c r="F3754" s="66">
        <f t="shared" si="64"/>
        <v>2024</v>
      </c>
      <c r="G3754" s="67">
        <f t="shared" si="65"/>
        <v>45597</v>
      </c>
      <c r="H3754" s="26" t="s">
        <v>175</v>
      </c>
      <c r="I3754" s="66" t="s">
        <v>1880</v>
      </c>
      <c r="J3754" s="69"/>
      <c r="K3754" s="69"/>
      <c r="L3754" s="69"/>
      <c r="M3754" s="69"/>
      <c r="N3754" s="71">
        <v>200</v>
      </c>
      <c r="O3754" s="74">
        <v>0</v>
      </c>
      <c r="P3754" s="175">
        <v>111900.37</v>
      </c>
    </row>
    <row r="3755" spans="1:16" ht="14.25" hidden="1" customHeight="1" outlineLevel="1">
      <c r="A3755" s="64" t="s">
        <v>1</v>
      </c>
      <c r="B3755" s="163" t="s">
        <v>662</v>
      </c>
      <c r="C3755" s="174" t="s">
        <v>647</v>
      </c>
      <c r="D3755" s="68">
        <v>45625</v>
      </c>
      <c r="E3755" s="66">
        <f t="shared" si="63"/>
        <v>11</v>
      </c>
      <c r="F3755" s="66">
        <f t="shared" si="64"/>
        <v>2024</v>
      </c>
      <c r="G3755" s="67">
        <f t="shared" si="65"/>
        <v>45597</v>
      </c>
      <c r="H3755" s="26" t="s">
        <v>142</v>
      </c>
      <c r="I3755" s="66" t="s">
        <v>146</v>
      </c>
      <c r="J3755" s="69"/>
      <c r="K3755" s="69"/>
      <c r="L3755" s="69"/>
      <c r="M3755" s="69"/>
      <c r="N3755" s="71">
        <v>3734.02</v>
      </c>
      <c r="O3755" s="74">
        <v>0</v>
      </c>
      <c r="P3755" s="175">
        <v>115634.39</v>
      </c>
    </row>
    <row r="3756" spans="1:16" ht="14.25" hidden="1" customHeight="1" outlineLevel="1">
      <c r="A3756" s="64" t="s">
        <v>1</v>
      </c>
      <c r="B3756" s="163" t="s">
        <v>662</v>
      </c>
      <c r="C3756" s="174" t="s">
        <v>647</v>
      </c>
      <c r="D3756" s="68">
        <v>45625</v>
      </c>
      <c r="E3756" s="66">
        <f t="shared" si="63"/>
        <v>11</v>
      </c>
      <c r="F3756" s="66">
        <f t="shared" si="64"/>
        <v>2024</v>
      </c>
      <c r="G3756" s="67">
        <f t="shared" si="65"/>
        <v>45597</v>
      </c>
      <c r="H3756" s="26" t="s">
        <v>142</v>
      </c>
      <c r="I3756" s="66" t="s">
        <v>146</v>
      </c>
      <c r="J3756" s="69"/>
      <c r="K3756" s="69"/>
      <c r="L3756" s="69"/>
      <c r="M3756" s="69"/>
      <c r="N3756" s="71">
        <v>2731.38</v>
      </c>
      <c r="O3756" s="74">
        <v>0</v>
      </c>
      <c r="P3756" s="175">
        <v>118365.77</v>
      </c>
    </row>
    <row r="3757" spans="1:16" ht="14.25" hidden="1" customHeight="1" outlineLevel="1">
      <c r="A3757" s="64" t="s">
        <v>1</v>
      </c>
      <c r="B3757" s="163" t="s">
        <v>662</v>
      </c>
      <c r="C3757" s="174" t="s">
        <v>647</v>
      </c>
      <c r="D3757" s="68">
        <v>45625</v>
      </c>
      <c r="E3757" s="66">
        <f t="shared" si="63"/>
        <v>11</v>
      </c>
      <c r="F3757" s="66">
        <f t="shared" si="64"/>
        <v>2024</v>
      </c>
      <c r="G3757" s="67">
        <f t="shared" si="65"/>
        <v>45597</v>
      </c>
      <c r="H3757" s="26" t="s">
        <v>142</v>
      </c>
      <c r="I3757" s="66" t="s">
        <v>146</v>
      </c>
      <c r="J3757" s="69"/>
      <c r="K3757" s="69"/>
      <c r="L3757" s="69"/>
      <c r="M3757" s="69"/>
      <c r="N3757" s="71">
        <v>1020.7</v>
      </c>
      <c r="O3757" s="74">
        <v>0</v>
      </c>
      <c r="P3757" s="175">
        <v>119386.47</v>
      </c>
    </row>
    <row r="3758" spans="1:16" ht="14.25" hidden="1" customHeight="1" outlineLevel="1">
      <c r="A3758" s="64" t="s">
        <v>1</v>
      </c>
      <c r="B3758" s="163" t="s">
        <v>662</v>
      </c>
      <c r="C3758" s="174" t="s">
        <v>647</v>
      </c>
      <c r="D3758" s="68">
        <v>45625</v>
      </c>
      <c r="E3758" s="66">
        <f t="shared" si="63"/>
        <v>11</v>
      </c>
      <c r="F3758" s="66">
        <f t="shared" si="64"/>
        <v>2024</v>
      </c>
      <c r="G3758" s="67">
        <f t="shared" si="65"/>
        <v>45597</v>
      </c>
      <c r="H3758" s="26" t="s">
        <v>142</v>
      </c>
      <c r="I3758" s="66" t="s">
        <v>146</v>
      </c>
      <c r="J3758" s="69"/>
      <c r="K3758" s="69"/>
      <c r="L3758" s="69"/>
      <c r="M3758" s="69"/>
      <c r="N3758" s="71">
        <v>3575.1</v>
      </c>
      <c r="O3758" s="74">
        <v>0</v>
      </c>
      <c r="P3758" s="175">
        <v>122961.57</v>
      </c>
    </row>
    <row r="3759" spans="1:16" ht="14.25" hidden="1" customHeight="1" outlineLevel="1">
      <c r="A3759" s="64" t="s">
        <v>1</v>
      </c>
      <c r="B3759" s="163" t="s">
        <v>662</v>
      </c>
      <c r="C3759" s="174" t="s">
        <v>647</v>
      </c>
      <c r="D3759" s="68">
        <v>45625</v>
      </c>
      <c r="E3759" s="66">
        <f t="shared" si="63"/>
        <v>11</v>
      </c>
      <c r="F3759" s="66">
        <f t="shared" si="64"/>
        <v>2024</v>
      </c>
      <c r="G3759" s="67">
        <f t="shared" si="65"/>
        <v>45597</v>
      </c>
      <c r="H3759" s="26" t="s">
        <v>142</v>
      </c>
      <c r="I3759" s="66" t="s">
        <v>146</v>
      </c>
      <c r="J3759" s="69"/>
      <c r="K3759" s="69"/>
      <c r="L3759" s="69"/>
      <c r="M3759" s="69"/>
      <c r="N3759" s="71">
        <v>1841.18</v>
      </c>
      <c r="O3759" s="74">
        <v>0</v>
      </c>
      <c r="P3759" s="175">
        <v>124802.75</v>
      </c>
    </row>
    <row r="3760" spans="1:16" ht="14.25" hidden="1" customHeight="1" outlineLevel="1">
      <c r="A3760" s="64" t="s">
        <v>1</v>
      </c>
      <c r="B3760" s="163" t="s">
        <v>662</v>
      </c>
      <c r="C3760" s="174" t="s">
        <v>647</v>
      </c>
      <c r="D3760" s="68">
        <v>45625</v>
      </c>
      <c r="E3760" s="66">
        <f t="shared" si="63"/>
        <v>11</v>
      </c>
      <c r="F3760" s="66">
        <f t="shared" si="64"/>
        <v>2024</v>
      </c>
      <c r="G3760" s="67">
        <f t="shared" si="65"/>
        <v>45597</v>
      </c>
      <c r="H3760" s="26" t="s">
        <v>142</v>
      </c>
      <c r="I3760" s="66" t="s">
        <v>146</v>
      </c>
      <c r="J3760" s="69"/>
      <c r="K3760" s="69"/>
      <c r="L3760" s="69"/>
      <c r="M3760" s="69"/>
      <c r="N3760" s="71">
        <v>2068.23</v>
      </c>
      <c r="O3760" s="74">
        <v>0</v>
      </c>
      <c r="P3760" s="175">
        <v>126870.98</v>
      </c>
    </row>
    <row r="3761" spans="1:16" ht="14.25" hidden="1" customHeight="1" outlineLevel="1">
      <c r="A3761" s="64" t="s">
        <v>1</v>
      </c>
      <c r="B3761" s="163" t="s">
        <v>662</v>
      </c>
      <c r="C3761" s="174" t="s">
        <v>647</v>
      </c>
      <c r="D3761" s="68">
        <v>45625</v>
      </c>
      <c r="E3761" s="66">
        <f t="shared" si="63"/>
        <v>11</v>
      </c>
      <c r="F3761" s="66">
        <f t="shared" si="64"/>
        <v>2024</v>
      </c>
      <c r="G3761" s="67">
        <f t="shared" si="65"/>
        <v>45597</v>
      </c>
      <c r="H3761" s="26" t="s">
        <v>142</v>
      </c>
      <c r="I3761" s="66" t="s">
        <v>146</v>
      </c>
      <c r="J3761" s="69"/>
      <c r="K3761" s="69"/>
      <c r="L3761" s="69"/>
      <c r="M3761" s="69"/>
      <c r="N3761" s="71">
        <v>2115.84</v>
      </c>
      <c r="O3761" s="74">
        <v>0</v>
      </c>
      <c r="P3761" s="175">
        <v>128986.81999999999</v>
      </c>
    </row>
    <row r="3762" spans="1:16" ht="14.25" hidden="1" customHeight="1" outlineLevel="1">
      <c r="A3762" s="64" t="s">
        <v>1</v>
      </c>
      <c r="B3762" s="163" t="s">
        <v>662</v>
      </c>
      <c r="C3762" s="174" t="s">
        <v>647</v>
      </c>
      <c r="D3762" s="68">
        <v>45625</v>
      </c>
      <c r="E3762" s="66">
        <f t="shared" si="63"/>
        <v>11</v>
      </c>
      <c r="F3762" s="66">
        <f t="shared" si="64"/>
        <v>2024</v>
      </c>
      <c r="G3762" s="67">
        <f t="shared" si="65"/>
        <v>45597</v>
      </c>
      <c r="H3762" s="26" t="s">
        <v>142</v>
      </c>
      <c r="I3762" s="66" t="s">
        <v>146</v>
      </c>
      <c r="J3762" s="69"/>
      <c r="K3762" s="69"/>
      <c r="L3762" s="69"/>
      <c r="M3762" s="69"/>
      <c r="N3762" s="71">
        <v>3186</v>
      </c>
      <c r="O3762" s="74">
        <v>0</v>
      </c>
      <c r="P3762" s="175">
        <v>132172.82</v>
      </c>
    </row>
    <row r="3763" spans="1:16" ht="14.25" customHeight="1" outlineLevel="1">
      <c r="A3763" s="64" t="s">
        <v>1</v>
      </c>
      <c r="B3763" s="163" t="s">
        <v>662</v>
      </c>
      <c r="C3763" s="174" t="s">
        <v>647</v>
      </c>
      <c r="D3763" s="68">
        <v>45625</v>
      </c>
      <c r="E3763" s="66">
        <f t="shared" si="63"/>
        <v>11</v>
      </c>
      <c r="F3763" s="66">
        <f t="shared" si="64"/>
        <v>2024</v>
      </c>
      <c r="G3763" s="67">
        <f t="shared" si="65"/>
        <v>45597</v>
      </c>
      <c r="H3763" s="26" t="s">
        <v>630</v>
      </c>
      <c r="I3763" s="66" t="s">
        <v>359</v>
      </c>
      <c r="J3763" s="69"/>
      <c r="K3763" s="69"/>
      <c r="L3763" s="69"/>
      <c r="M3763" s="69"/>
      <c r="N3763" s="71">
        <v>14700</v>
      </c>
      <c r="O3763" s="74">
        <v>0</v>
      </c>
      <c r="P3763" s="175">
        <v>146872.82</v>
      </c>
    </row>
    <row r="3764" spans="1:16" ht="14.25" hidden="1" customHeight="1" outlineLevel="1">
      <c r="A3764" s="64" t="s">
        <v>1</v>
      </c>
      <c r="B3764" s="163" t="s">
        <v>662</v>
      </c>
      <c r="C3764" s="174" t="s">
        <v>647</v>
      </c>
      <c r="D3764" s="68">
        <v>45625</v>
      </c>
      <c r="E3764" s="66">
        <f t="shared" si="63"/>
        <v>11</v>
      </c>
      <c r="F3764" s="66">
        <f t="shared" si="64"/>
        <v>2024</v>
      </c>
      <c r="G3764" s="67">
        <f t="shared" si="65"/>
        <v>45597</v>
      </c>
      <c r="H3764" s="26" t="s">
        <v>138</v>
      </c>
      <c r="I3764" s="66" t="s">
        <v>139</v>
      </c>
      <c r="J3764" s="69"/>
      <c r="K3764" s="69"/>
      <c r="L3764" s="69"/>
      <c r="M3764" s="69"/>
      <c r="N3764" s="71">
        <v>7.11</v>
      </c>
      <c r="O3764" s="74">
        <v>0</v>
      </c>
      <c r="P3764" s="175">
        <v>146879.93</v>
      </c>
    </row>
    <row r="3765" spans="1:16" ht="14.25" hidden="1" customHeight="1" outlineLevel="1">
      <c r="A3765" s="64" t="s">
        <v>1</v>
      </c>
      <c r="B3765" s="163" t="s">
        <v>662</v>
      </c>
      <c r="C3765" s="174" t="s">
        <v>647</v>
      </c>
      <c r="D3765" s="68">
        <v>45625</v>
      </c>
      <c r="E3765" s="66">
        <f t="shared" si="63"/>
        <v>11</v>
      </c>
      <c r="F3765" s="66">
        <f t="shared" si="64"/>
        <v>2024</v>
      </c>
      <c r="G3765" s="67">
        <f t="shared" si="65"/>
        <v>45597</v>
      </c>
      <c r="H3765" s="26" t="s">
        <v>362</v>
      </c>
      <c r="I3765" s="66" t="s">
        <v>449</v>
      </c>
      <c r="J3765" s="69"/>
      <c r="K3765" s="69"/>
      <c r="L3765" s="69"/>
      <c r="M3765" s="69"/>
      <c r="N3765" s="71">
        <v>0</v>
      </c>
      <c r="O3765" s="74">
        <v>1140.96</v>
      </c>
      <c r="P3765" s="175">
        <v>145738.97</v>
      </c>
    </row>
    <row r="3766" spans="1:16" ht="14.25" hidden="1" customHeight="1" outlineLevel="1">
      <c r="A3766" s="64" t="s">
        <v>1</v>
      </c>
      <c r="B3766" s="163" t="s">
        <v>662</v>
      </c>
      <c r="C3766" s="174" t="s">
        <v>647</v>
      </c>
      <c r="D3766" s="68">
        <v>45625</v>
      </c>
      <c r="E3766" s="66">
        <f t="shared" si="63"/>
        <v>11</v>
      </c>
      <c r="F3766" s="66">
        <f t="shared" si="64"/>
        <v>2024</v>
      </c>
      <c r="G3766" s="67">
        <f t="shared" si="65"/>
        <v>45597</v>
      </c>
      <c r="H3766" s="26" t="s">
        <v>582</v>
      </c>
      <c r="I3766" s="66" t="s">
        <v>1881</v>
      </c>
      <c r="J3766" s="69"/>
      <c r="K3766" s="69"/>
      <c r="L3766" s="69"/>
      <c r="M3766" s="69"/>
      <c r="N3766" s="71">
        <v>0</v>
      </c>
      <c r="O3766" s="74">
        <v>360</v>
      </c>
      <c r="P3766" s="175">
        <v>145378.97</v>
      </c>
    </row>
    <row r="3767" spans="1:16" ht="14.25" hidden="1" customHeight="1" outlineLevel="1">
      <c r="A3767" s="64" t="s">
        <v>1</v>
      </c>
      <c r="B3767" s="163" t="s">
        <v>662</v>
      </c>
      <c r="C3767" s="174" t="s">
        <v>647</v>
      </c>
      <c r="D3767" s="68">
        <v>45625</v>
      </c>
      <c r="E3767" s="66">
        <f t="shared" si="63"/>
        <v>11</v>
      </c>
      <c r="F3767" s="66">
        <f t="shared" si="64"/>
        <v>2024</v>
      </c>
      <c r="G3767" s="67">
        <f t="shared" si="65"/>
        <v>45597</v>
      </c>
      <c r="H3767" s="26" t="s">
        <v>54</v>
      </c>
      <c r="I3767" s="66" t="s">
        <v>343</v>
      </c>
      <c r="J3767" s="69"/>
      <c r="K3767" s="69"/>
      <c r="L3767" s="69"/>
      <c r="M3767" s="69"/>
      <c r="N3767" s="71">
        <v>0</v>
      </c>
      <c r="O3767" s="74">
        <v>1412</v>
      </c>
      <c r="P3767" s="175">
        <v>143966.97</v>
      </c>
    </row>
    <row r="3768" spans="1:16" ht="14.25" hidden="1" customHeight="1" outlineLevel="1">
      <c r="A3768" s="64" t="s">
        <v>1</v>
      </c>
      <c r="B3768" s="163" t="s">
        <v>662</v>
      </c>
      <c r="C3768" s="174" t="s">
        <v>647</v>
      </c>
      <c r="D3768" s="68">
        <v>45625</v>
      </c>
      <c r="E3768" s="66">
        <f t="shared" si="63"/>
        <v>11</v>
      </c>
      <c r="F3768" s="66">
        <f t="shared" si="64"/>
        <v>2024</v>
      </c>
      <c r="G3768" s="67">
        <f t="shared" si="65"/>
        <v>45597</v>
      </c>
      <c r="H3768" s="26" t="s">
        <v>54</v>
      </c>
      <c r="I3768" s="66" t="s">
        <v>343</v>
      </c>
      <c r="J3768" s="69"/>
      <c r="K3768" s="69"/>
      <c r="L3768" s="69"/>
      <c r="M3768" s="69"/>
      <c r="N3768" s="71">
        <v>0</v>
      </c>
      <c r="O3768" s="74">
        <v>1412</v>
      </c>
      <c r="P3768" s="175">
        <v>142554.97</v>
      </c>
    </row>
    <row r="3769" spans="1:16" ht="14.25" hidden="1" customHeight="1" outlineLevel="1">
      <c r="A3769" s="64" t="s">
        <v>1</v>
      </c>
      <c r="B3769" s="163" t="s">
        <v>662</v>
      </c>
      <c r="C3769" s="174" t="s">
        <v>647</v>
      </c>
      <c r="D3769" s="68">
        <v>45625</v>
      </c>
      <c r="E3769" s="66">
        <f t="shared" si="63"/>
        <v>11</v>
      </c>
      <c r="F3769" s="66">
        <f t="shared" si="64"/>
        <v>2024</v>
      </c>
      <c r="G3769" s="67">
        <f t="shared" si="65"/>
        <v>45597</v>
      </c>
      <c r="H3769" s="26" t="s">
        <v>54</v>
      </c>
      <c r="I3769" s="66" t="s">
        <v>343</v>
      </c>
      <c r="J3769" s="69"/>
      <c r="K3769" s="69"/>
      <c r="L3769" s="69"/>
      <c r="M3769" s="69"/>
      <c r="N3769" s="71">
        <v>0</v>
      </c>
      <c r="O3769" s="74">
        <v>141.19999999999999</v>
      </c>
      <c r="P3769" s="175">
        <v>142413.76999999999</v>
      </c>
    </row>
    <row r="3770" spans="1:16" ht="14.25" hidden="1" customHeight="1" outlineLevel="1">
      <c r="A3770" s="64" t="s">
        <v>1</v>
      </c>
      <c r="B3770" s="163" t="s">
        <v>662</v>
      </c>
      <c r="C3770" s="174" t="s">
        <v>647</v>
      </c>
      <c r="D3770" s="68">
        <v>45625</v>
      </c>
      <c r="E3770" s="66">
        <f t="shared" si="63"/>
        <v>11</v>
      </c>
      <c r="F3770" s="66">
        <f t="shared" si="64"/>
        <v>2024</v>
      </c>
      <c r="G3770" s="67">
        <f t="shared" si="65"/>
        <v>45597</v>
      </c>
      <c r="H3770" s="26" t="s">
        <v>54</v>
      </c>
      <c r="I3770" s="66" t="s">
        <v>1882</v>
      </c>
      <c r="J3770" s="69"/>
      <c r="K3770" s="69"/>
      <c r="L3770" s="69"/>
      <c r="M3770" s="69"/>
      <c r="N3770" s="71">
        <v>0</v>
      </c>
      <c r="O3770" s="74">
        <v>706</v>
      </c>
      <c r="P3770" s="175">
        <v>141707.76999999999</v>
      </c>
    </row>
    <row r="3771" spans="1:16" ht="14.25" hidden="1" customHeight="1" outlineLevel="1">
      <c r="A3771" s="64" t="s">
        <v>1</v>
      </c>
      <c r="B3771" s="163" t="s">
        <v>662</v>
      </c>
      <c r="C3771" s="174" t="s">
        <v>647</v>
      </c>
      <c r="D3771" s="68">
        <v>45625</v>
      </c>
      <c r="E3771" s="66">
        <f t="shared" si="63"/>
        <v>11</v>
      </c>
      <c r="F3771" s="66">
        <f t="shared" si="64"/>
        <v>2024</v>
      </c>
      <c r="G3771" s="67">
        <f t="shared" si="65"/>
        <v>45597</v>
      </c>
      <c r="H3771" s="26" t="s">
        <v>54</v>
      </c>
      <c r="I3771" s="66" t="s">
        <v>1883</v>
      </c>
      <c r="J3771" s="69"/>
      <c r="K3771" s="69"/>
      <c r="L3771" s="69"/>
      <c r="M3771" s="69"/>
      <c r="N3771" s="71">
        <v>0</v>
      </c>
      <c r="O3771" s="74">
        <v>706</v>
      </c>
      <c r="P3771" s="175">
        <v>141001.76999999999</v>
      </c>
    </row>
    <row r="3772" spans="1:16" ht="14.25" hidden="1" customHeight="1" outlineLevel="1">
      <c r="A3772" s="64" t="s">
        <v>1</v>
      </c>
      <c r="B3772" s="163" t="s">
        <v>662</v>
      </c>
      <c r="C3772" s="174" t="s">
        <v>647</v>
      </c>
      <c r="D3772" s="68">
        <v>45625</v>
      </c>
      <c r="E3772" s="66">
        <f t="shared" si="63"/>
        <v>11</v>
      </c>
      <c r="F3772" s="66">
        <f t="shared" si="64"/>
        <v>2024</v>
      </c>
      <c r="G3772" s="67">
        <f t="shared" si="65"/>
        <v>45597</v>
      </c>
      <c r="H3772" s="26" t="s">
        <v>54</v>
      </c>
      <c r="I3772" s="66" t="s">
        <v>1884</v>
      </c>
      <c r="J3772" s="69"/>
      <c r="K3772" s="69"/>
      <c r="L3772" s="69"/>
      <c r="M3772" s="69"/>
      <c r="N3772" s="71">
        <v>0</v>
      </c>
      <c r="O3772" s="74">
        <v>70.599999999999994</v>
      </c>
      <c r="P3772" s="175">
        <v>140931.16999999998</v>
      </c>
    </row>
    <row r="3773" spans="1:16" ht="14.25" hidden="1" customHeight="1" outlineLevel="1">
      <c r="A3773" s="64" t="s">
        <v>1</v>
      </c>
      <c r="B3773" s="163" t="s">
        <v>662</v>
      </c>
      <c r="C3773" s="174" t="s">
        <v>647</v>
      </c>
      <c r="D3773" s="68">
        <v>45625</v>
      </c>
      <c r="E3773" s="66">
        <f t="shared" si="63"/>
        <v>11</v>
      </c>
      <c r="F3773" s="66">
        <f t="shared" si="64"/>
        <v>2024</v>
      </c>
      <c r="G3773" s="67">
        <f t="shared" si="65"/>
        <v>45597</v>
      </c>
      <c r="H3773" s="26" t="s">
        <v>63</v>
      </c>
      <c r="I3773" s="66" t="s">
        <v>1885</v>
      </c>
      <c r="J3773" s="69"/>
      <c r="K3773" s="69"/>
      <c r="L3773" s="69"/>
      <c r="M3773" s="69"/>
      <c r="N3773" s="71">
        <v>0</v>
      </c>
      <c r="O3773" s="74">
        <v>4586.51</v>
      </c>
      <c r="P3773" s="175">
        <v>136344.65999999997</v>
      </c>
    </row>
    <row r="3774" spans="1:16" ht="14.25" hidden="1" customHeight="1" outlineLevel="1">
      <c r="A3774" s="64" t="s">
        <v>1</v>
      </c>
      <c r="B3774" s="163" t="s">
        <v>662</v>
      </c>
      <c r="C3774" s="174" t="s">
        <v>647</v>
      </c>
      <c r="D3774" s="68">
        <v>45625</v>
      </c>
      <c r="E3774" s="66">
        <f t="shared" si="63"/>
        <v>11</v>
      </c>
      <c r="F3774" s="66">
        <f t="shared" si="64"/>
        <v>2024</v>
      </c>
      <c r="G3774" s="67">
        <f t="shared" si="65"/>
        <v>45597</v>
      </c>
      <c r="H3774" s="26" t="s">
        <v>362</v>
      </c>
      <c r="I3774" s="66" t="s">
        <v>1886</v>
      </c>
      <c r="J3774" s="69"/>
      <c r="K3774" s="69"/>
      <c r="L3774" s="69"/>
      <c r="M3774" s="69"/>
      <c r="N3774" s="71">
        <v>0</v>
      </c>
      <c r="O3774" s="74">
        <v>634.04999999999995</v>
      </c>
      <c r="P3774" s="175">
        <v>135710.60999999999</v>
      </c>
    </row>
    <row r="3775" spans="1:16" ht="14.25" hidden="1" customHeight="1" outlineLevel="1">
      <c r="A3775" s="64" t="s">
        <v>1</v>
      </c>
      <c r="B3775" s="163" t="s">
        <v>662</v>
      </c>
      <c r="C3775" s="174" t="s">
        <v>647</v>
      </c>
      <c r="D3775" s="68">
        <v>45625</v>
      </c>
      <c r="E3775" s="66">
        <f t="shared" si="63"/>
        <v>11</v>
      </c>
      <c r="F3775" s="66">
        <f t="shared" si="64"/>
        <v>2024</v>
      </c>
      <c r="G3775" s="67">
        <f t="shared" si="65"/>
        <v>45597</v>
      </c>
      <c r="H3775" s="26" t="s">
        <v>43</v>
      </c>
      <c r="I3775" s="66" t="s">
        <v>336</v>
      </c>
      <c r="J3775" s="69"/>
      <c r="K3775" s="69"/>
      <c r="L3775" s="69"/>
      <c r="M3775" s="69"/>
      <c r="N3775" s="71">
        <v>0</v>
      </c>
      <c r="O3775" s="74">
        <v>3186</v>
      </c>
      <c r="P3775" s="175">
        <v>132524.60999999999</v>
      </c>
    </row>
    <row r="3776" spans="1:16" ht="14.25" hidden="1" customHeight="1" outlineLevel="1">
      <c r="A3776" s="64" t="s">
        <v>1</v>
      </c>
      <c r="B3776" s="163" t="s">
        <v>662</v>
      </c>
      <c r="C3776" s="174" t="s">
        <v>647</v>
      </c>
      <c r="D3776" s="68">
        <v>45625</v>
      </c>
      <c r="E3776" s="66">
        <f t="shared" si="63"/>
        <v>11</v>
      </c>
      <c r="F3776" s="66">
        <f t="shared" si="64"/>
        <v>2024</v>
      </c>
      <c r="G3776" s="67">
        <f t="shared" si="65"/>
        <v>45597</v>
      </c>
      <c r="H3776" s="26" t="s">
        <v>43</v>
      </c>
      <c r="I3776" s="66" t="s">
        <v>1887</v>
      </c>
      <c r="J3776" s="69"/>
      <c r="K3776" s="69"/>
      <c r="L3776" s="69"/>
      <c r="M3776" s="69"/>
      <c r="N3776" s="71">
        <v>0</v>
      </c>
      <c r="O3776" s="74">
        <v>200</v>
      </c>
      <c r="P3776" s="175">
        <v>132324.60999999999</v>
      </c>
    </row>
    <row r="3777" spans="1:16" ht="14.25" hidden="1" customHeight="1" outlineLevel="1">
      <c r="A3777" s="64" t="s">
        <v>1</v>
      </c>
      <c r="B3777" s="163" t="s">
        <v>662</v>
      </c>
      <c r="C3777" s="174" t="s">
        <v>647</v>
      </c>
      <c r="D3777" s="68">
        <v>45625</v>
      </c>
      <c r="E3777" s="66">
        <f t="shared" si="63"/>
        <v>11</v>
      </c>
      <c r="F3777" s="66">
        <f t="shared" si="64"/>
        <v>2024</v>
      </c>
      <c r="G3777" s="67">
        <f t="shared" si="65"/>
        <v>45597</v>
      </c>
      <c r="H3777" s="26" t="s">
        <v>102</v>
      </c>
      <c r="I3777" s="66" t="s">
        <v>129</v>
      </c>
      <c r="J3777" s="69"/>
      <c r="K3777" s="69"/>
      <c r="L3777" s="69"/>
      <c r="M3777" s="69"/>
      <c r="N3777" s="71">
        <v>0</v>
      </c>
      <c r="O3777" s="74">
        <v>1.65</v>
      </c>
      <c r="P3777" s="175">
        <v>132322.96</v>
      </c>
    </row>
    <row r="3778" spans="1:16" ht="14.25" hidden="1" customHeight="1" outlineLevel="1">
      <c r="A3778" s="64" t="s">
        <v>1</v>
      </c>
      <c r="B3778" s="163" t="s">
        <v>662</v>
      </c>
      <c r="C3778" s="174" t="s">
        <v>647</v>
      </c>
      <c r="D3778" s="68">
        <v>45625</v>
      </c>
      <c r="E3778" s="66">
        <f t="shared" si="63"/>
        <v>11</v>
      </c>
      <c r="F3778" s="66">
        <f t="shared" si="64"/>
        <v>2024</v>
      </c>
      <c r="G3778" s="67">
        <f t="shared" si="65"/>
        <v>45597</v>
      </c>
      <c r="H3778" s="26" t="s">
        <v>102</v>
      </c>
      <c r="I3778" s="66" t="s">
        <v>129</v>
      </c>
      <c r="J3778" s="69"/>
      <c r="K3778" s="69"/>
      <c r="L3778" s="69"/>
      <c r="M3778" s="69"/>
      <c r="N3778" s="71">
        <v>0</v>
      </c>
      <c r="O3778" s="74">
        <v>1.65</v>
      </c>
      <c r="P3778" s="175">
        <v>132321.31</v>
      </c>
    </row>
    <row r="3779" spans="1:16" ht="14.25" hidden="1" customHeight="1" outlineLevel="1">
      <c r="A3779" s="64" t="s">
        <v>1</v>
      </c>
      <c r="B3779" s="163" t="s">
        <v>662</v>
      </c>
      <c r="C3779" s="174" t="s">
        <v>647</v>
      </c>
      <c r="D3779" s="68">
        <v>45625</v>
      </c>
      <c r="E3779" s="66">
        <f t="shared" si="63"/>
        <v>11</v>
      </c>
      <c r="F3779" s="66">
        <f t="shared" si="64"/>
        <v>2024</v>
      </c>
      <c r="G3779" s="67">
        <f t="shared" si="65"/>
        <v>45597</v>
      </c>
      <c r="H3779" s="26" t="s">
        <v>102</v>
      </c>
      <c r="I3779" s="66" t="s">
        <v>129</v>
      </c>
      <c r="J3779" s="69"/>
      <c r="K3779" s="69"/>
      <c r="L3779" s="69"/>
      <c r="M3779" s="69"/>
      <c r="N3779" s="71">
        <v>0</v>
      </c>
      <c r="O3779" s="74">
        <v>9</v>
      </c>
      <c r="P3779" s="175">
        <v>132312.31</v>
      </c>
    </row>
    <row r="3780" spans="1:16" ht="14.25" hidden="1" customHeight="1" outlineLevel="1">
      <c r="A3780" s="64" t="s">
        <v>1</v>
      </c>
      <c r="B3780" s="163" t="s">
        <v>662</v>
      </c>
      <c r="C3780" s="174" t="s">
        <v>647</v>
      </c>
      <c r="D3780" s="68">
        <v>45625</v>
      </c>
      <c r="E3780" s="66">
        <f t="shared" si="63"/>
        <v>11</v>
      </c>
      <c r="F3780" s="66">
        <f t="shared" si="64"/>
        <v>2024</v>
      </c>
      <c r="G3780" s="67">
        <f t="shared" si="65"/>
        <v>45597</v>
      </c>
      <c r="H3780" s="26" t="s">
        <v>102</v>
      </c>
      <c r="I3780" s="66" t="s">
        <v>129</v>
      </c>
      <c r="J3780" s="69"/>
      <c r="K3780" s="69"/>
      <c r="L3780" s="69"/>
      <c r="M3780" s="69"/>
      <c r="N3780" s="71">
        <v>0</v>
      </c>
      <c r="O3780" s="74">
        <v>9</v>
      </c>
      <c r="P3780" s="175">
        <v>132303.31</v>
      </c>
    </row>
    <row r="3781" spans="1:16" ht="14.25" hidden="1" customHeight="1" outlineLevel="1">
      <c r="A3781" s="64" t="s">
        <v>1</v>
      </c>
      <c r="B3781" s="163" t="s">
        <v>662</v>
      </c>
      <c r="C3781" s="174" t="s">
        <v>647</v>
      </c>
      <c r="D3781" s="68">
        <v>45625</v>
      </c>
      <c r="E3781" s="66">
        <f t="shared" si="63"/>
        <v>11</v>
      </c>
      <c r="F3781" s="66">
        <f t="shared" si="64"/>
        <v>2024</v>
      </c>
      <c r="G3781" s="67">
        <f t="shared" si="65"/>
        <v>45597</v>
      </c>
      <c r="H3781" s="26" t="s">
        <v>43</v>
      </c>
      <c r="I3781" s="66" t="s">
        <v>1595</v>
      </c>
      <c r="J3781" s="69"/>
      <c r="K3781" s="69"/>
      <c r="L3781" s="69"/>
      <c r="M3781" s="69"/>
      <c r="N3781" s="71">
        <v>0</v>
      </c>
      <c r="O3781" s="74">
        <v>284.14</v>
      </c>
      <c r="P3781" s="175">
        <v>132019.16999999998</v>
      </c>
    </row>
    <row r="3782" spans="1:16" ht="14.25" hidden="1" customHeight="1" outlineLevel="1">
      <c r="A3782" s="64" t="s">
        <v>1</v>
      </c>
      <c r="B3782" s="163" t="s">
        <v>662</v>
      </c>
      <c r="C3782" s="174" t="s">
        <v>647</v>
      </c>
      <c r="D3782" s="68">
        <v>45625</v>
      </c>
      <c r="E3782" s="66">
        <f t="shared" si="63"/>
        <v>11</v>
      </c>
      <c r="F3782" s="66">
        <f t="shared" si="64"/>
        <v>2024</v>
      </c>
      <c r="G3782" s="67">
        <f t="shared" si="65"/>
        <v>45597</v>
      </c>
      <c r="H3782" s="26" t="s">
        <v>43</v>
      </c>
      <c r="I3782" s="66" t="s">
        <v>255</v>
      </c>
      <c r="J3782" s="69"/>
      <c r="K3782" s="69"/>
      <c r="L3782" s="69"/>
      <c r="M3782" s="69"/>
      <c r="N3782" s="71">
        <v>0</v>
      </c>
      <c r="O3782" s="74">
        <v>96.86</v>
      </c>
      <c r="P3782" s="175">
        <v>131922.31</v>
      </c>
    </row>
    <row r="3783" spans="1:16" ht="14.25" hidden="1" customHeight="1" outlineLevel="1">
      <c r="A3783" s="64" t="s">
        <v>1</v>
      </c>
      <c r="B3783" s="163" t="s">
        <v>662</v>
      </c>
      <c r="C3783" s="174" t="s">
        <v>647</v>
      </c>
      <c r="D3783" s="68">
        <v>45625</v>
      </c>
      <c r="E3783" s="66">
        <f t="shared" si="63"/>
        <v>11</v>
      </c>
      <c r="F3783" s="66">
        <f t="shared" si="64"/>
        <v>2024</v>
      </c>
      <c r="G3783" s="67">
        <f t="shared" si="65"/>
        <v>45597</v>
      </c>
      <c r="H3783" s="26" t="s">
        <v>43</v>
      </c>
      <c r="I3783" s="66" t="s">
        <v>763</v>
      </c>
      <c r="J3783" s="69"/>
      <c r="K3783" s="69"/>
      <c r="L3783" s="69"/>
      <c r="M3783" s="69"/>
      <c r="N3783" s="71">
        <v>0</v>
      </c>
      <c r="O3783" s="74">
        <v>2115.84</v>
      </c>
      <c r="P3783" s="175">
        <v>129806.47</v>
      </c>
    </row>
    <row r="3784" spans="1:16" ht="14.25" hidden="1" customHeight="1" outlineLevel="1">
      <c r="A3784" s="64" t="s">
        <v>1</v>
      </c>
      <c r="B3784" s="163" t="s">
        <v>662</v>
      </c>
      <c r="C3784" s="174" t="s">
        <v>647</v>
      </c>
      <c r="D3784" s="68">
        <v>45625</v>
      </c>
      <c r="E3784" s="66">
        <f t="shared" si="63"/>
        <v>11</v>
      </c>
      <c r="F3784" s="66">
        <f t="shared" si="64"/>
        <v>2024</v>
      </c>
      <c r="G3784" s="67">
        <f t="shared" si="65"/>
        <v>45597</v>
      </c>
      <c r="H3784" s="26" t="s">
        <v>43</v>
      </c>
      <c r="I3784" s="66" t="s">
        <v>282</v>
      </c>
      <c r="J3784" s="69"/>
      <c r="K3784" s="69"/>
      <c r="L3784" s="69"/>
      <c r="M3784" s="69"/>
      <c r="N3784" s="71">
        <v>0</v>
      </c>
      <c r="O3784" s="74">
        <v>3025.9</v>
      </c>
      <c r="P3784" s="175">
        <v>126780.57</v>
      </c>
    </row>
    <row r="3785" spans="1:16" ht="14.25" hidden="1" customHeight="1" outlineLevel="1">
      <c r="A3785" s="64" t="s">
        <v>1</v>
      </c>
      <c r="B3785" s="163" t="s">
        <v>662</v>
      </c>
      <c r="C3785" s="174" t="s">
        <v>647</v>
      </c>
      <c r="D3785" s="68">
        <v>45625</v>
      </c>
      <c r="E3785" s="66">
        <f t="shared" si="63"/>
        <v>11</v>
      </c>
      <c r="F3785" s="66">
        <f t="shared" si="64"/>
        <v>2024</v>
      </c>
      <c r="G3785" s="67">
        <f t="shared" si="65"/>
        <v>45597</v>
      </c>
      <c r="H3785" s="26" t="s">
        <v>43</v>
      </c>
      <c r="I3785" s="66" t="s">
        <v>283</v>
      </c>
      <c r="J3785" s="69"/>
      <c r="K3785" s="69"/>
      <c r="L3785" s="69"/>
      <c r="M3785" s="69"/>
      <c r="N3785" s="71">
        <v>0</v>
      </c>
      <c r="O3785" s="74">
        <v>2543.5700000000002</v>
      </c>
      <c r="P3785" s="175">
        <v>124237</v>
      </c>
    </row>
    <row r="3786" spans="1:16" ht="14.25" hidden="1" customHeight="1" outlineLevel="1">
      <c r="A3786" s="64" t="s">
        <v>1</v>
      </c>
      <c r="B3786" s="163" t="s">
        <v>662</v>
      </c>
      <c r="C3786" s="174" t="s">
        <v>647</v>
      </c>
      <c r="D3786" s="68">
        <v>45625</v>
      </c>
      <c r="E3786" s="66">
        <f t="shared" si="63"/>
        <v>11</v>
      </c>
      <c r="F3786" s="66">
        <f t="shared" si="64"/>
        <v>2024</v>
      </c>
      <c r="G3786" s="67">
        <f t="shared" si="65"/>
        <v>45597</v>
      </c>
      <c r="H3786" s="26" t="s">
        <v>43</v>
      </c>
      <c r="I3786" s="66" t="s">
        <v>284</v>
      </c>
      <c r="J3786" s="69"/>
      <c r="K3786" s="69"/>
      <c r="L3786" s="69"/>
      <c r="M3786" s="69"/>
      <c r="N3786" s="71">
        <v>0</v>
      </c>
      <c r="O3786" s="74">
        <v>1607.79</v>
      </c>
      <c r="P3786" s="175">
        <v>122629.21</v>
      </c>
    </row>
    <row r="3787" spans="1:16" ht="14.25" hidden="1" customHeight="1" outlineLevel="1">
      <c r="A3787" s="64" t="s">
        <v>1</v>
      </c>
      <c r="B3787" s="163" t="s">
        <v>662</v>
      </c>
      <c r="C3787" s="174" t="s">
        <v>647</v>
      </c>
      <c r="D3787" s="68">
        <v>45625</v>
      </c>
      <c r="E3787" s="66">
        <f t="shared" si="63"/>
        <v>11</v>
      </c>
      <c r="F3787" s="66">
        <f t="shared" si="64"/>
        <v>2024</v>
      </c>
      <c r="G3787" s="67">
        <f t="shared" si="65"/>
        <v>45597</v>
      </c>
      <c r="H3787" s="26" t="s">
        <v>43</v>
      </c>
      <c r="I3787" s="66" t="s">
        <v>685</v>
      </c>
      <c r="J3787" s="69"/>
      <c r="K3787" s="69"/>
      <c r="L3787" s="69"/>
      <c r="M3787" s="69"/>
      <c r="N3787" s="71">
        <v>0</v>
      </c>
      <c r="O3787" s="74">
        <v>38.69</v>
      </c>
      <c r="P3787" s="175">
        <v>122590.52</v>
      </c>
    </row>
    <row r="3788" spans="1:16" ht="14.25" hidden="1" customHeight="1" outlineLevel="1">
      <c r="A3788" s="64" t="s">
        <v>1</v>
      </c>
      <c r="B3788" s="163" t="s">
        <v>662</v>
      </c>
      <c r="C3788" s="174" t="s">
        <v>647</v>
      </c>
      <c r="D3788" s="68">
        <v>45625</v>
      </c>
      <c r="E3788" s="66">
        <f t="shared" si="63"/>
        <v>11</v>
      </c>
      <c r="F3788" s="66">
        <f t="shared" si="64"/>
        <v>2024</v>
      </c>
      <c r="G3788" s="67">
        <f t="shared" si="65"/>
        <v>45597</v>
      </c>
      <c r="H3788" s="26" t="s">
        <v>43</v>
      </c>
      <c r="I3788" s="66" t="s">
        <v>285</v>
      </c>
      <c r="J3788" s="69"/>
      <c r="K3788" s="69"/>
      <c r="L3788" s="69"/>
      <c r="M3788" s="69"/>
      <c r="N3788" s="71">
        <v>0</v>
      </c>
      <c r="O3788" s="74">
        <v>284.14</v>
      </c>
      <c r="P3788" s="175">
        <v>122306.38</v>
      </c>
    </row>
    <row r="3789" spans="1:16" ht="14.25" hidden="1" customHeight="1" outlineLevel="1">
      <c r="A3789" s="64" t="s">
        <v>1</v>
      </c>
      <c r="B3789" s="163" t="s">
        <v>662</v>
      </c>
      <c r="C3789" s="174" t="s">
        <v>647</v>
      </c>
      <c r="D3789" s="68">
        <v>45625</v>
      </c>
      <c r="E3789" s="66">
        <f t="shared" si="63"/>
        <v>11</v>
      </c>
      <c r="F3789" s="66">
        <f t="shared" si="64"/>
        <v>2024</v>
      </c>
      <c r="G3789" s="67">
        <f t="shared" si="65"/>
        <v>45597</v>
      </c>
      <c r="H3789" s="26" t="s">
        <v>43</v>
      </c>
      <c r="I3789" s="66" t="s">
        <v>1352</v>
      </c>
      <c r="J3789" s="69"/>
      <c r="K3789" s="69"/>
      <c r="L3789" s="69"/>
      <c r="M3789" s="69"/>
      <c r="N3789" s="71">
        <v>0</v>
      </c>
      <c r="O3789" s="74">
        <v>284.14</v>
      </c>
      <c r="P3789" s="175">
        <v>122022.24</v>
      </c>
    </row>
    <row r="3790" spans="1:16" ht="14.25" hidden="1" customHeight="1" outlineLevel="1">
      <c r="A3790" s="64" t="s">
        <v>1</v>
      </c>
      <c r="B3790" s="163" t="s">
        <v>662</v>
      </c>
      <c r="C3790" s="174" t="s">
        <v>647</v>
      </c>
      <c r="D3790" s="68">
        <v>45625</v>
      </c>
      <c r="E3790" s="66">
        <f t="shared" si="63"/>
        <v>11</v>
      </c>
      <c r="F3790" s="66">
        <f t="shared" si="64"/>
        <v>2024</v>
      </c>
      <c r="G3790" s="67">
        <f t="shared" si="65"/>
        <v>45597</v>
      </c>
      <c r="H3790" s="26" t="s">
        <v>43</v>
      </c>
      <c r="I3790" s="66" t="s">
        <v>284</v>
      </c>
      <c r="J3790" s="69"/>
      <c r="K3790" s="69"/>
      <c r="L3790" s="69"/>
      <c r="M3790" s="69"/>
      <c r="N3790" s="71">
        <v>0</v>
      </c>
      <c r="O3790" s="74">
        <v>2068.23</v>
      </c>
      <c r="P3790" s="175">
        <v>119954.01000000001</v>
      </c>
    </row>
    <row r="3791" spans="1:16" ht="14.25" hidden="1" customHeight="1" outlineLevel="1">
      <c r="A3791" s="64" t="s">
        <v>1</v>
      </c>
      <c r="B3791" s="163" t="s">
        <v>662</v>
      </c>
      <c r="C3791" s="174" t="s">
        <v>647</v>
      </c>
      <c r="D3791" s="68">
        <v>45625</v>
      </c>
      <c r="E3791" s="66">
        <f t="shared" si="63"/>
        <v>11</v>
      </c>
      <c r="F3791" s="66">
        <f t="shared" si="64"/>
        <v>2024</v>
      </c>
      <c r="G3791" s="67">
        <f t="shared" si="65"/>
        <v>45597</v>
      </c>
      <c r="H3791" s="26" t="s">
        <v>43</v>
      </c>
      <c r="I3791" s="66" t="s">
        <v>686</v>
      </c>
      <c r="J3791" s="69"/>
      <c r="K3791" s="69"/>
      <c r="L3791" s="69"/>
      <c r="M3791" s="69"/>
      <c r="N3791" s="71">
        <v>0</v>
      </c>
      <c r="O3791" s="74">
        <v>4661.74</v>
      </c>
      <c r="P3791" s="175">
        <v>115292.27</v>
      </c>
    </row>
    <row r="3792" spans="1:16" ht="14.25" hidden="1" customHeight="1" outlineLevel="1">
      <c r="A3792" s="64" t="s">
        <v>1</v>
      </c>
      <c r="B3792" s="163" t="s">
        <v>662</v>
      </c>
      <c r="C3792" s="174" t="s">
        <v>647</v>
      </c>
      <c r="D3792" s="68">
        <v>45625</v>
      </c>
      <c r="E3792" s="66">
        <f t="shared" si="63"/>
        <v>11</v>
      </c>
      <c r="F3792" s="66">
        <f t="shared" si="64"/>
        <v>2024</v>
      </c>
      <c r="G3792" s="67">
        <f t="shared" si="65"/>
        <v>45597</v>
      </c>
      <c r="H3792" s="26" t="s">
        <v>43</v>
      </c>
      <c r="I3792" s="66" t="s">
        <v>1888</v>
      </c>
      <c r="J3792" s="69"/>
      <c r="K3792" s="69"/>
      <c r="L3792" s="69"/>
      <c r="M3792" s="69"/>
      <c r="N3792" s="71">
        <v>0</v>
      </c>
      <c r="O3792" s="74">
        <v>1600</v>
      </c>
      <c r="P3792" s="175">
        <v>113692.27</v>
      </c>
    </row>
    <row r="3793" spans="1:16" ht="14.25" hidden="1" customHeight="1" outlineLevel="1">
      <c r="A3793" s="64" t="s">
        <v>1</v>
      </c>
      <c r="B3793" s="163" t="s">
        <v>662</v>
      </c>
      <c r="C3793" s="174" t="s">
        <v>647</v>
      </c>
      <c r="D3793" s="68">
        <v>45625</v>
      </c>
      <c r="E3793" s="66">
        <f t="shared" si="63"/>
        <v>11</v>
      </c>
      <c r="F3793" s="66">
        <f t="shared" si="64"/>
        <v>2024</v>
      </c>
      <c r="G3793" s="67">
        <f t="shared" si="65"/>
        <v>45597</v>
      </c>
      <c r="H3793" s="26" t="s">
        <v>43</v>
      </c>
      <c r="I3793" s="66" t="s">
        <v>687</v>
      </c>
      <c r="J3793" s="69"/>
      <c r="K3793" s="69"/>
      <c r="L3793" s="69"/>
      <c r="M3793" s="69"/>
      <c r="N3793" s="71">
        <v>0</v>
      </c>
      <c r="O3793" s="74">
        <v>2731.38</v>
      </c>
      <c r="P3793" s="175">
        <v>110960.89</v>
      </c>
    </row>
    <row r="3794" spans="1:16" ht="14.25" hidden="1" customHeight="1" outlineLevel="1">
      <c r="A3794" s="64" t="s">
        <v>1</v>
      </c>
      <c r="B3794" s="163" t="s">
        <v>662</v>
      </c>
      <c r="C3794" s="174" t="s">
        <v>647</v>
      </c>
      <c r="D3794" s="68">
        <v>45625</v>
      </c>
      <c r="E3794" s="66">
        <f t="shared" si="63"/>
        <v>11</v>
      </c>
      <c r="F3794" s="66">
        <f t="shared" si="64"/>
        <v>2024</v>
      </c>
      <c r="G3794" s="67">
        <f t="shared" si="65"/>
        <v>45597</v>
      </c>
      <c r="H3794" s="26" t="s">
        <v>43</v>
      </c>
      <c r="I3794" s="66" t="s">
        <v>687</v>
      </c>
      <c r="J3794" s="69"/>
      <c r="K3794" s="69"/>
      <c r="L3794" s="69"/>
      <c r="M3794" s="69"/>
      <c r="N3794" s="71">
        <v>0</v>
      </c>
      <c r="O3794" s="74">
        <v>993.14</v>
      </c>
      <c r="P3794" s="175">
        <v>109967.75</v>
      </c>
    </row>
    <row r="3795" spans="1:16" ht="14.25" hidden="1" customHeight="1" outlineLevel="1">
      <c r="A3795" s="64" t="s">
        <v>1</v>
      </c>
      <c r="B3795" s="163" t="s">
        <v>662</v>
      </c>
      <c r="C3795" s="174" t="s">
        <v>647</v>
      </c>
      <c r="D3795" s="68">
        <v>45625</v>
      </c>
      <c r="E3795" s="66">
        <f t="shared" si="63"/>
        <v>11</v>
      </c>
      <c r="F3795" s="66">
        <f t="shared" si="64"/>
        <v>2024</v>
      </c>
      <c r="G3795" s="67">
        <f t="shared" si="65"/>
        <v>45597</v>
      </c>
      <c r="H3795" s="26" t="s">
        <v>43</v>
      </c>
      <c r="I3795" s="66" t="s">
        <v>1889</v>
      </c>
      <c r="J3795" s="69"/>
      <c r="K3795" s="69"/>
      <c r="L3795" s="69"/>
      <c r="M3795" s="69"/>
      <c r="N3795" s="71">
        <v>0</v>
      </c>
      <c r="O3795" s="74">
        <v>4575.9799999999996</v>
      </c>
      <c r="P3795" s="175">
        <v>105391.77</v>
      </c>
    </row>
    <row r="3796" spans="1:16" ht="14.25" hidden="1" customHeight="1" outlineLevel="1">
      <c r="A3796" s="64" t="s">
        <v>1</v>
      </c>
      <c r="B3796" s="163" t="s">
        <v>662</v>
      </c>
      <c r="C3796" s="174" t="s">
        <v>647</v>
      </c>
      <c r="D3796" s="68">
        <v>45625</v>
      </c>
      <c r="E3796" s="66">
        <f t="shared" si="63"/>
        <v>11</v>
      </c>
      <c r="F3796" s="66">
        <f t="shared" si="64"/>
        <v>2024</v>
      </c>
      <c r="G3796" s="67">
        <f t="shared" si="65"/>
        <v>45597</v>
      </c>
      <c r="H3796" s="26" t="s">
        <v>43</v>
      </c>
      <c r="I3796" s="66" t="s">
        <v>261</v>
      </c>
      <c r="J3796" s="69"/>
      <c r="K3796" s="69"/>
      <c r="L3796" s="69"/>
      <c r="M3796" s="69"/>
      <c r="N3796" s="71">
        <v>0</v>
      </c>
      <c r="O3796" s="74">
        <v>1418.73</v>
      </c>
      <c r="P3796" s="175">
        <v>103973.04000000001</v>
      </c>
    </row>
    <row r="3797" spans="1:16" ht="14.25" hidden="1" customHeight="1" outlineLevel="1">
      <c r="A3797" s="64" t="s">
        <v>1</v>
      </c>
      <c r="B3797" s="163" t="s">
        <v>662</v>
      </c>
      <c r="C3797" s="174" t="s">
        <v>647</v>
      </c>
      <c r="D3797" s="68">
        <v>45625</v>
      </c>
      <c r="E3797" s="66">
        <f t="shared" si="63"/>
        <v>11</v>
      </c>
      <c r="F3797" s="66">
        <f t="shared" si="64"/>
        <v>2024</v>
      </c>
      <c r="G3797" s="67">
        <f t="shared" si="65"/>
        <v>45597</v>
      </c>
      <c r="H3797" s="26" t="s">
        <v>43</v>
      </c>
      <c r="I3797" s="66" t="s">
        <v>688</v>
      </c>
      <c r="J3797" s="69"/>
      <c r="K3797" s="69"/>
      <c r="L3797" s="69"/>
      <c r="M3797" s="69"/>
      <c r="N3797" s="71">
        <v>0</v>
      </c>
      <c r="O3797" s="74">
        <v>177.39</v>
      </c>
      <c r="P3797" s="175">
        <v>103795.65000000001</v>
      </c>
    </row>
    <row r="3798" spans="1:16" ht="14.25" hidden="1" customHeight="1" outlineLevel="1">
      <c r="A3798" s="64" t="s">
        <v>1</v>
      </c>
      <c r="B3798" s="163" t="s">
        <v>662</v>
      </c>
      <c r="C3798" s="174" t="s">
        <v>647</v>
      </c>
      <c r="D3798" s="68">
        <v>45625</v>
      </c>
      <c r="E3798" s="66">
        <f t="shared" si="63"/>
        <v>11</v>
      </c>
      <c r="F3798" s="66">
        <f t="shared" si="64"/>
        <v>2024</v>
      </c>
      <c r="G3798" s="67">
        <f t="shared" si="65"/>
        <v>45597</v>
      </c>
      <c r="H3798" s="26" t="s">
        <v>43</v>
      </c>
      <c r="I3798" s="66" t="s">
        <v>288</v>
      </c>
      <c r="J3798" s="69"/>
      <c r="K3798" s="69"/>
      <c r="L3798" s="69"/>
      <c r="M3798" s="69"/>
      <c r="N3798" s="71">
        <v>0</v>
      </c>
      <c r="O3798" s="74">
        <v>4195.18</v>
      </c>
      <c r="P3798" s="175">
        <v>99600.47</v>
      </c>
    </row>
    <row r="3799" spans="1:16" ht="14.25" hidden="1" customHeight="1" outlineLevel="1">
      <c r="A3799" s="64" t="s">
        <v>1</v>
      </c>
      <c r="B3799" s="163" t="s">
        <v>662</v>
      </c>
      <c r="C3799" s="174" t="s">
        <v>647</v>
      </c>
      <c r="D3799" s="68">
        <v>45625</v>
      </c>
      <c r="E3799" s="66">
        <f t="shared" si="63"/>
        <v>11</v>
      </c>
      <c r="F3799" s="66">
        <f t="shared" si="64"/>
        <v>2024</v>
      </c>
      <c r="G3799" s="67">
        <f t="shared" si="65"/>
        <v>45597</v>
      </c>
      <c r="H3799" s="26" t="s">
        <v>43</v>
      </c>
      <c r="I3799" s="66" t="s">
        <v>263</v>
      </c>
      <c r="J3799" s="69"/>
      <c r="K3799" s="69"/>
      <c r="L3799" s="69"/>
      <c r="M3799" s="69"/>
      <c r="N3799" s="71">
        <v>0</v>
      </c>
      <c r="O3799" s="74">
        <v>1000.25</v>
      </c>
      <c r="P3799" s="175">
        <v>98600.22</v>
      </c>
    </row>
    <row r="3800" spans="1:16" ht="14.25" hidden="1" customHeight="1" outlineLevel="1">
      <c r="A3800" s="64" t="s">
        <v>1</v>
      </c>
      <c r="B3800" s="163" t="s">
        <v>662</v>
      </c>
      <c r="C3800" s="174" t="s">
        <v>647</v>
      </c>
      <c r="D3800" s="68">
        <v>45625</v>
      </c>
      <c r="E3800" s="66">
        <f t="shared" si="63"/>
        <v>11</v>
      </c>
      <c r="F3800" s="66">
        <f t="shared" si="64"/>
        <v>2024</v>
      </c>
      <c r="G3800" s="67">
        <f t="shared" si="65"/>
        <v>45597</v>
      </c>
      <c r="H3800" s="26" t="s">
        <v>43</v>
      </c>
      <c r="I3800" s="66" t="s">
        <v>688</v>
      </c>
      <c r="J3800" s="69"/>
      <c r="K3800" s="69"/>
      <c r="L3800" s="69"/>
      <c r="M3800" s="69"/>
      <c r="N3800" s="71">
        <v>0</v>
      </c>
      <c r="O3800" s="74">
        <v>3734.02</v>
      </c>
      <c r="P3800" s="175">
        <v>94866.2</v>
      </c>
    </row>
    <row r="3801" spans="1:16" ht="14.25" hidden="1" customHeight="1" outlineLevel="1">
      <c r="A3801" s="64" t="s">
        <v>1</v>
      </c>
      <c r="B3801" s="163" t="s">
        <v>662</v>
      </c>
      <c r="C3801" s="174" t="s">
        <v>647</v>
      </c>
      <c r="D3801" s="68">
        <v>45625</v>
      </c>
      <c r="E3801" s="66">
        <f t="shared" si="63"/>
        <v>11</v>
      </c>
      <c r="F3801" s="66">
        <f t="shared" si="64"/>
        <v>2024</v>
      </c>
      <c r="G3801" s="67">
        <f t="shared" si="65"/>
        <v>45597</v>
      </c>
      <c r="H3801" s="26" t="s">
        <v>43</v>
      </c>
      <c r="I3801" s="66" t="s">
        <v>689</v>
      </c>
      <c r="J3801" s="69"/>
      <c r="K3801" s="69"/>
      <c r="L3801" s="69"/>
      <c r="M3801" s="69"/>
      <c r="N3801" s="71">
        <v>0</v>
      </c>
      <c r="O3801" s="74">
        <v>1020.7</v>
      </c>
      <c r="P3801" s="175">
        <v>93845.5</v>
      </c>
    </row>
    <row r="3802" spans="1:16" ht="14.25" hidden="1" customHeight="1" outlineLevel="1">
      <c r="A3802" s="64" t="s">
        <v>1</v>
      </c>
      <c r="B3802" s="163" t="s">
        <v>662</v>
      </c>
      <c r="C3802" s="174" t="s">
        <v>647</v>
      </c>
      <c r="D3802" s="68">
        <v>45625</v>
      </c>
      <c r="E3802" s="66">
        <f t="shared" si="63"/>
        <v>11</v>
      </c>
      <c r="F3802" s="66">
        <f t="shared" si="64"/>
        <v>2024</v>
      </c>
      <c r="G3802" s="67">
        <f t="shared" si="65"/>
        <v>45597</v>
      </c>
      <c r="H3802" s="26" t="s">
        <v>43</v>
      </c>
      <c r="I3802" s="66" t="s">
        <v>264</v>
      </c>
      <c r="J3802" s="69"/>
      <c r="K3802" s="69"/>
      <c r="L3802" s="69"/>
      <c r="M3802" s="69"/>
      <c r="N3802" s="71">
        <v>0</v>
      </c>
      <c r="O3802" s="74">
        <v>284.14</v>
      </c>
      <c r="P3802" s="175">
        <v>93561.36</v>
      </c>
    </row>
    <row r="3803" spans="1:16" ht="14.25" hidden="1" customHeight="1" outlineLevel="1">
      <c r="A3803" s="64" t="s">
        <v>1</v>
      </c>
      <c r="B3803" s="163" t="s">
        <v>662</v>
      </c>
      <c r="C3803" s="174" t="s">
        <v>647</v>
      </c>
      <c r="D3803" s="68">
        <v>45625</v>
      </c>
      <c r="E3803" s="66">
        <f t="shared" si="63"/>
        <v>11</v>
      </c>
      <c r="F3803" s="66">
        <f t="shared" si="64"/>
        <v>2024</v>
      </c>
      <c r="G3803" s="67">
        <f t="shared" si="65"/>
        <v>45597</v>
      </c>
      <c r="H3803" s="26" t="s">
        <v>43</v>
      </c>
      <c r="I3803" s="66" t="s">
        <v>267</v>
      </c>
      <c r="J3803" s="69"/>
      <c r="K3803" s="69"/>
      <c r="L3803" s="69"/>
      <c r="M3803" s="69"/>
      <c r="N3803" s="71">
        <v>0</v>
      </c>
      <c r="O3803" s="74">
        <v>582.99</v>
      </c>
      <c r="P3803" s="175">
        <v>92978.37</v>
      </c>
    </row>
    <row r="3804" spans="1:16" ht="14.25" hidden="1" customHeight="1" outlineLevel="1">
      <c r="A3804" s="64" t="s">
        <v>1</v>
      </c>
      <c r="B3804" s="163" t="s">
        <v>662</v>
      </c>
      <c r="C3804" s="174" t="s">
        <v>647</v>
      </c>
      <c r="D3804" s="68">
        <v>45625</v>
      </c>
      <c r="E3804" s="66">
        <f t="shared" si="63"/>
        <v>11</v>
      </c>
      <c r="F3804" s="66">
        <f t="shared" si="64"/>
        <v>2024</v>
      </c>
      <c r="G3804" s="67">
        <f t="shared" si="65"/>
        <v>45597</v>
      </c>
      <c r="H3804" s="26" t="s">
        <v>43</v>
      </c>
      <c r="I3804" s="66" t="s">
        <v>289</v>
      </c>
      <c r="J3804" s="69"/>
      <c r="K3804" s="69"/>
      <c r="L3804" s="69"/>
      <c r="M3804" s="69"/>
      <c r="N3804" s="71">
        <v>0</v>
      </c>
      <c r="O3804" s="74">
        <v>3575.1</v>
      </c>
      <c r="P3804" s="175">
        <v>89403.26999999999</v>
      </c>
    </row>
    <row r="3805" spans="1:16" ht="14.25" hidden="1" customHeight="1" outlineLevel="1">
      <c r="A3805" s="64" t="s">
        <v>1</v>
      </c>
      <c r="B3805" s="163" t="s">
        <v>662</v>
      </c>
      <c r="C3805" s="174" t="s">
        <v>647</v>
      </c>
      <c r="D3805" s="68">
        <v>45625</v>
      </c>
      <c r="E3805" s="66">
        <f t="shared" si="63"/>
        <v>11</v>
      </c>
      <c r="F3805" s="66">
        <f t="shared" si="64"/>
        <v>2024</v>
      </c>
      <c r="G3805" s="67">
        <f t="shared" si="65"/>
        <v>45597</v>
      </c>
      <c r="H3805" s="26" t="s">
        <v>43</v>
      </c>
      <c r="I3805" s="66" t="s">
        <v>290</v>
      </c>
      <c r="J3805" s="69"/>
      <c r="K3805" s="69"/>
      <c r="L3805" s="69"/>
      <c r="M3805" s="69"/>
      <c r="N3805" s="71">
        <v>0</v>
      </c>
      <c r="O3805" s="74">
        <v>1841.18</v>
      </c>
      <c r="P3805" s="175">
        <v>87562.09</v>
      </c>
    </row>
    <row r="3806" spans="1:16" ht="14.25" hidden="1" customHeight="1" outlineLevel="1">
      <c r="A3806" s="64" t="s">
        <v>1</v>
      </c>
      <c r="B3806" s="163" t="s">
        <v>662</v>
      </c>
      <c r="C3806" s="174" t="s">
        <v>647</v>
      </c>
      <c r="D3806" s="68">
        <v>45625</v>
      </c>
      <c r="E3806" s="66">
        <f t="shared" si="63"/>
        <v>11</v>
      </c>
      <c r="F3806" s="66">
        <f t="shared" si="64"/>
        <v>2024</v>
      </c>
      <c r="G3806" s="67">
        <f t="shared" si="65"/>
        <v>45597</v>
      </c>
      <c r="H3806" s="26" t="s">
        <v>43</v>
      </c>
      <c r="I3806" s="66" t="s">
        <v>291</v>
      </c>
      <c r="J3806" s="69"/>
      <c r="K3806" s="69"/>
      <c r="L3806" s="69"/>
      <c r="M3806" s="69"/>
      <c r="N3806" s="71">
        <v>0</v>
      </c>
      <c r="O3806" s="74">
        <v>4593.41</v>
      </c>
      <c r="P3806" s="175">
        <v>82968.679999999993</v>
      </c>
    </row>
    <row r="3807" spans="1:16" ht="14.25" hidden="1" customHeight="1" outlineLevel="1">
      <c r="A3807" s="64" t="s">
        <v>1</v>
      </c>
      <c r="B3807" s="163" t="s">
        <v>662</v>
      </c>
      <c r="C3807" s="174" t="s">
        <v>647</v>
      </c>
      <c r="D3807" s="68">
        <v>45625</v>
      </c>
      <c r="E3807" s="66">
        <f t="shared" si="63"/>
        <v>11</v>
      </c>
      <c r="F3807" s="66">
        <f t="shared" si="64"/>
        <v>2024</v>
      </c>
      <c r="G3807" s="67">
        <f t="shared" si="65"/>
        <v>45597</v>
      </c>
      <c r="H3807" s="26" t="s">
        <v>102</v>
      </c>
      <c r="I3807" s="66" t="s">
        <v>682</v>
      </c>
      <c r="J3807" s="69"/>
      <c r="K3807" s="69"/>
      <c r="L3807" s="69"/>
      <c r="M3807" s="69"/>
      <c r="N3807" s="71">
        <v>0</v>
      </c>
      <c r="O3807" s="74">
        <v>13.1</v>
      </c>
      <c r="P3807" s="175">
        <v>82955.579999999987</v>
      </c>
    </row>
    <row r="3808" spans="1:16" ht="14.25" hidden="1" customHeight="1" outlineLevel="1">
      <c r="A3808" s="64" t="s">
        <v>1</v>
      </c>
      <c r="B3808" s="163" t="s">
        <v>662</v>
      </c>
      <c r="C3808" s="174" t="s">
        <v>647</v>
      </c>
      <c r="D3808" s="68">
        <v>45625</v>
      </c>
      <c r="E3808" s="66">
        <f t="shared" si="63"/>
        <v>11</v>
      </c>
      <c r="F3808" s="66">
        <f t="shared" si="64"/>
        <v>2024</v>
      </c>
      <c r="G3808" s="67">
        <f t="shared" si="65"/>
        <v>45597</v>
      </c>
      <c r="H3808" s="26" t="s">
        <v>102</v>
      </c>
      <c r="I3808" s="66" t="s">
        <v>682</v>
      </c>
      <c r="J3808" s="69"/>
      <c r="K3808" s="69"/>
      <c r="L3808" s="69"/>
      <c r="M3808" s="69"/>
      <c r="N3808" s="71">
        <v>0</v>
      </c>
      <c r="O3808" s="74">
        <v>13.1</v>
      </c>
      <c r="P3808" s="175">
        <v>82942.479999999981</v>
      </c>
    </row>
    <row r="3809" spans="1:16" ht="14.25" hidden="1" customHeight="1" outlineLevel="1">
      <c r="A3809" s="64" t="s">
        <v>1</v>
      </c>
      <c r="B3809" s="163" t="s">
        <v>662</v>
      </c>
      <c r="C3809" s="174" t="s">
        <v>647</v>
      </c>
      <c r="D3809" s="68">
        <v>45625</v>
      </c>
      <c r="E3809" s="66">
        <f t="shared" si="63"/>
        <v>11</v>
      </c>
      <c r="F3809" s="66">
        <f t="shared" si="64"/>
        <v>2024</v>
      </c>
      <c r="G3809" s="67">
        <f t="shared" si="65"/>
        <v>45597</v>
      </c>
      <c r="H3809" s="26" t="s">
        <v>43</v>
      </c>
      <c r="I3809" s="66" t="s">
        <v>1890</v>
      </c>
      <c r="J3809" s="69"/>
      <c r="K3809" s="69"/>
      <c r="L3809" s="69"/>
      <c r="M3809" s="69"/>
      <c r="N3809" s="71">
        <v>0</v>
      </c>
      <c r="O3809" s="74">
        <v>200</v>
      </c>
      <c r="P3809" s="175">
        <v>82742.479999999981</v>
      </c>
    </row>
    <row r="3810" spans="1:16" ht="14.25" hidden="1" customHeight="1" outlineLevel="1">
      <c r="A3810" s="64" t="s">
        <v>1</v>
      </c>
      <c r="B3810" s="163" t="s">
        <v>662</v>
      </c>
      <c r="C3810" s="174" t="s">
        <v>647</v>
      </c>
      <c r="D3810" s="68">
        <v>45625</v>
      </c>
      <c r="E3810" s="66">
        <f t="shared" si="63"/>
        <v>11</v>
      </c>
      <c r="F3810" s="66">
        <f t="shared" si="64"/>
        <v>2024</v>
      </c>
      <c r="G3810" s="67">
        <f t="shared" si="65"/>
        <v>45597</v>
      </c>
      <c r="H3810" s="26" t="s">
        <v>43</v>
      </c>
      <c r="I3810" s="66" t="s">
        <v>1891</v>
      </c>
      <c r="J3810" s="69"/>
      <c r="K3810" s="69"/>
      <c r="L3810" s="69"/>
      <c r="M3810" s="69"/>
      <c r="N3810" s="71">
        <v>0</v>
      </c>
      <c r="O3810" s="74">
        <v>200</v>
      </c>
      <c r="P3810" s="175">
        <v>82542.479999999981</v>
      </c>
    </row>
    <row r="3811" spans="1:16" ht="14.25" hidden="1" customHeight="1" outlineLevel="1">
      <c r="A3811" s="64" t="s">
        <v>1</v>
      </c>
      <c r="B3811" s="163" t="s">
        <v>662</v>
      </c>
      <c r="C3811" s="174" t="s">
        <v>647</v>
      </c>
      <c r="D3811" s="68">
        <v>45625</v>
      </c>
      <c r="E3811" s="66">
        <f t="shared" si="63"/>
        <v>11</v>
      </c>
      <c r="F3811" s="66">
        <f t="shared" si="64"/>
        <v>2024</v>
      </c>
      <c r="G3811" s="67">
        <f t="shared" si="65"/>
        <v>45597</v>
      </c>
      <c r="H3811" s="26" t="s">
        <v>63</v>
      </c>
      <c r="I3811" s="66" t="s">
        <v>1892</v>
      </c>
      <c r="J3811" s="69"/>
      <c r="K3811" s="69"/>
      <c r="L3811" s="69"/>
      <c r="M3811" s="69"/>
      <c r="N3811" s="71">
        <v>0</v>
      </c>
      <c r="O3811" s="74">
        <v>722.24</v>
      </c>
      <c r="P3811" s="175">
        <v>81820.239999999976</v>
      </c>
    </row>
    <row r="3812" spans="1:16" ht="14.25" hidden="1" customHeight="1" outlineLevel="1">
      <c r="A3812" s="64" t="s">
        <v>1</v>
      </c>
      <c r="B3812" s="163" t="s">
        <v>662</v>
      </c>
      <c r="C3812" s="174" t="s">
        <v>647</v>
      </c>
      <c r="D3812" s="68">
        <v>45625</v>
      </c>
      <c r="E3812" s="66">
        <f t="shared" si="63"/>
        <v>11</v>
      </c>
      <c r="F3812" s="66">
        <f t="shared" si="64"/>
        <v>2024</v>
      </c>
      <c r="G3812" s="67">
        <f t="shared" si="65"/>
        <v>45597</v>
      </c>
      <c r="H3812" s="26" t="s">
        <v>63</v>
      </c>
      <c r="I3812" s="66" t="s">
        <v>1892</v>
      </c>
      <c r="J3812" s="69"/>
      <c r="K3812" s="69"/>
      <c r="L3812" s="69"/>
      <c r="M3812" s="69"/>
      <c r="N3812" s="71">
        <v>0</v>
      </c>
      <c r="O3812" s="74">
        <v>228.86</v>
      </c>
      <c r="P3812" s="175">
        <v>81591.379999999976</v>
      </c>
    </row>
    <row r="3813" spans="1:16" ht="14.25" hidden="1" customHeight="1" outlineLevel="1">
      <c r="A3813" s="64" t="s">
        <v>1</v>
      </c>
      <c r="B3813" s="163" t="s">
        <v>662</v>
      </c>
      <c r="C3813" s="174" t="s">
        <v>647</v>
      </c>
      <c r="D3813" s="68">
        <v>45625</v>
      </c>
      <c r="E3813" s="66">
        <f t="shared" si="63"/>
        <v>11</v>
      </c>
      <c r="F3813" s="66">
        <f t="shared" si="64"/>
        <v>2024</v>
      </c>
      <c r="G3813" s="67">
        <f t="shared" si="65"/>
        <v>45597</v>
      </c>
      <c r="H3813" s="26" t="s">
        <v>43</v>
      </c>
      <c r="I3813" s="66" t="s">
        <v>1893</v>
      </c>
      <c r="J3813" s="69"/>
      <c r="K3813" s="69"/>
      <c r="L3813" s="69"/>
      <c r="M3813" s="69"/>
      <c r="N3813" s="71">
        <v>0</v>
      </c>
      <c r="O3813" s="74">
        <v>1504.23</v>
      </c>
      <c r="P3813" s="175">
        <v>80087.14999999998</v>
      </c>
    </row>
    <row r="3814" spans="1:16" ht="14.25" hidden="1" customHeight="1" outlineLevel="1">
      <c r="A3814" s="64" t="s">
        <v>1</v>
      </c>
      <c r="B3814" s="163" t="s">
        <v>662</v>
      </c>
      <c r="C3814" s="174" t="s">
        <v>647</v>
      </c>
      <c r="D3814" s="68">
        <v>45625</v>
      </c>
      <c r="E3814" s="66">
        <f t="shared" si="63"/>
        <v>11</v>
      </c>
      <c r="F3814" s="66">
        <f t="shared" si="64"/>
        <v>2024</v>
      </c>
      <c r="G3814" s="67">
        <f t="shared" si="65"/>
        <v>45597</v>
      </c>
      <c r="H3814" s="26" t="s">
        <v>43</v>
      </c>
      <c r="I3814" s="66" t="s">
        <v>1893</v>
      </c>
      <c r="J3814" s="69"/>
      <c r="K3814" s="69"/>
      <c r="L3814" s="69"/>
      <c r="M3814" s="69"/>
      <c r="N3814" s="71">
        <v>0</v>
      </c>
      <c r="O3814" s="74">
        <v>200</v>
      </c>
      <c r="P3814" s="175">
        <v>79887.14999999998</v>
      </c>
    </row>
    <row r="3815" spans="1:16" ht="14.25" hidden="1" customHeight="1" outlineLevel="1">
      <c r="A3815" s="64" t="s">
        <v>1</v>
      </c>
      <c r="B3815" s="163" t="s">
        <v>662</v>
      </c>
      <c r="C3815" s="174" t="s">
        <v>647</v>
      </c>
      <c r="D3815" s="68">
        <v>45625</v>
      </c>
      <c r="E3815" s="66">
        <f t="shared" si="63"/>
        <v>11</v>
      </c>
      <c r="F3815" s="66">
        <f t="shared" si="64"/>
        <v>2024</v>
      </c>
      <c r="G3815" s="67">
        <f t="shared" si="65"/>
        <v>45597</v>
      </c>
      <c r="H3815" s="26" t="s">
        <v>63</v>
      </c>
      <c r="I3815" s="66" t="s">
        <v>1894</v>
      </c>
      <c r="J3815" s="69"/>
      <c r="K3815" s="69"/>
      <c r="L3815" s="69"/>
      <c r="M3815" s="69"/>
      <c r="N3815" s="71">
        <v>0</v>
      </c>
      <c r="O3815" s="74">
        <v>1360.08</v>
      </c>
      <c r="P3815" s="175">
        <v>78527.069999999978</v>
      </c>
    </row>
    <row r="3816" spans="1:16" ht="14.25" hidden="1" customHeight="1" outlineLevel="1">
      <c r="A3816" s="64" t="s">
        <v>1</v>
      </c>
      <c r="B3816" s="163" t="s">
        <v>662</v>
      </c>
      <c r="C3816" s="174" t="s">
        <v>647</v>
      </c>
      <c r="D3816" s="68">
        <v>45625</v>
      </c>
      <c r="E3816" s="66">
        <f t="shared" si="63"/>
        <v>11</v>
      </c>
      <c r="F3816" s="66">
        <f t="shared" si="64"/>
        <v>2024</v>
      </c>
      <c r="G3816" s="67">
        <f t="shared" si="65"/>
        <v>45597</v>
      </c>
      <c r="H3816" s="26" t="s">
        <v>63</v>
      </c>
      <c r="I3816" s="66" t="s">
        <v>1894</v>
      </c>
      <c r="J3816" s="69"/>
      <c r="K3816" s="69"/>
      <c r="L3816" s="69"/>
      <c r="M3816" s="69"/>
      <c r="N3816" s="71">
        <v>0</v>
      </c>
      <c r="O3816" s="74">
        <v>6800.4</v>
      </c>
      <c r="P3816" s="175">
        <v>71726.669999999984</v>
      </c>
    </row>
    <row r="3817" spans="1:16" ht="14.25" customHeight="1" outlineLevel="1">
      <c r="A3817" s="64" t="s">
        <v>1</v>
      </c>
      <c r="B3817" s="163" t="s">
        <v>662</v>
      </c>
      <c r="C3817" s="174" t="s">
        <v>647</v>
      </c>
      <c r="D3817" s="68">
        <v>45628</v>
      </c>
      <c r="E3817" s="66">
        <f t="shared" si="63"/>
        <v>12</v>
      </c>
      <c r="F3817" s="66">
        <f t="shared" si="64"/>
        <v>2024</v>
      </c>
      <c r="G3817" s="67">
        <f t="shared" si="65"/>
        <v>45627</v>
      </c>
      <c r="H3817" s="26" t="s">
        <v>124</v>
      </c>
      <c r="I3817" s="66" t="s">
        <v>1895</v>
      </c>
      <c r="J3817" s="69"/>
      <c r="K3817" s="69"/>
      <c r="L3817" s="69"/>
      <c r="M3817" s="69"/>
      <c r="N3817" s="71">
        <v>2000</v>
      </c>
      <c r="O3817" s="74">
        <v>0</v>
      </c>
      <c r="P3817" s="175">
        <v>73726.669999999984</v>
      </c>
    </row>
    <row r="3818" spans="1:16" ht="14.25" customHeight="1" outlineLevel="1">
      <c r="A3818" s="64" t="s">
        <v>1</v>
      </c>
      <c r="B3818" s="163" t="s">
        <v>662</v>
      </c>
      <c r="C3818" s="174" t="s">
        <v>647</v>
      </c>
      <c r="D3818" s="68">
        <v>45628</v>
      </c>
      <c r="E3818" s="66">
        <f t="shared" si="63"/>
        <v>12</v>
      </c>
      <c r="F3818" s="66">
        <f t="shared" si="64"/>
        <v>2024</v>
      </c>
      <c r="G3818" s="67">
        <f t="shared" si="65"/>
        <v>45627</v>
      </c>
      <c r="H3818" s="26" t="s">
        <v>124</v>
      </c>
      <c r="I3818" s="66" t="s">
        <v>1896</v>
      </c>
      <c r="J3818" s="69"/>
      <c r="K3818" s="69"/>
      <c r="L3818" s="69"/>
      <c r="M3818" s="69"/>
      <c r="N3818" s="71">
        <v>2000</v>
      </c>
      <c r="O3818" s="74">
        <v>0</v>
      </c>
      <c r="P3818" s="175">
        <v>75726.669999999984</v>
      </c>
    </row>
    <row r="3819" spans="1:16" ht="14.25" customHeight="1" outlineLevel="1">
      <c r="A3819" s="64" t="s">
        <v>1</v>
      </c>
      <c r="B3819" s="163" t="s">
        <v>662</v>
      </c>
      <c r="C3819" s="174" t="s">
        <v>647</v>
      </c>
      <c r="D3819" s="68">
        <v>45628</v>
      </c>
      <c r="E3819" s="66">
        <f t="shared" si="63"/>
        <v>12</v>
      </c>
      <c r="F3819" s="66">
        <f t="shared" si="64"/>
        <v>2024</v>
      </c>
      <c r="G3819" s="67">
        <f t="shared" si="65"/>
        <v>45627</v>
      </c>
      <c r="H3819" s="26" t="s">
        <v>124</v>
      </c>
      <c r="I3819" s="66" t="s">
        <v>1897</v>
      </c>
      <c r="J3819" s="69"/>
      <c r="K3819" s="69"/>
      <c r="L3819" s="69"/>
      <c r="M3819" s="69"/>
      <c r="N3819" s="71">
        <v>2000</v>
      </c>
      <c r="O3819" s="74">
        <v>0</v>
      </c>
      <c r="P3819" s="175">
        <v>77726.669999999984</v>
      </c>
    </row>
    <row r="3820" spans="1:16" ht="14.25" customHeight="1" outlineLevel="1">
      <c r="A3820" s="64" t="s">
        <v>1</v>
      </c>
      <c r="B3820" s="163" t="s">
        <v>662</v>
      </c>
      <c r="C3820" s="174" t="s">
        <v>647</v>
      </c>
      <c r="D3820" s="68">
        <v>45628</v>
      </c>
      <c r="E3820" s="66">
        <f t="shared" si="63"/>
        <v>12</v>
      </c>
      <c r="F3820" s="66">
        <f t="shared" si="64"/>
        <v>2024</v>
      </c>
      <c r="G3820" s="67">
        <f t="shared" si="65"/>
        <v>45627</v>
      </c>
      <c r="H3820" s="26" t="s">
        <v>124</v>
      </c>
      <c r="I3820" s="66" t="s">
        <v>1898</v>
      </c>
      <c r="J3820" s="69"/>
      <c r="K3820" s="69"/>
      <c r="L3820" s="69"/>
      <c r="M3820" s="69"/>
      <c r="N3820" s="71">
        <v>2000</v>
      </c>
      <c r="O3820" s="74">
        <v>0</v>
      </c>
      <c r="P3820" s="175">
        <v>79726.669999999984</v>
      </c>
    </row>
    <row r="3821" spans="1:16" ht="14.25" customHeight="1" outlineLevel="1">
      <c r="A3821" s="64" t="s">
        <v>1</v>
      </c>
      <c r="B3821" s="163" t="s">
        <v>662</v>
      </c>
      <c r="C3821" s="174" t="s">
        <v>647</v>
      </c>
      <c r="D3821" s="68">
        <v>45628</v>
      </c>
      <c r="E3821" s="66">
        <f t="shared" si="63"/>
        <v>12</v>
      </c>
      <c r="F3821" s="66">
        <f t="shared" si="64"/>
        <v>2024</v>
      </c>
      <c r="G3821" s="67">
        <f t="shared" si="65"/>
        <v>45627</v>
      </c>
      <c r="H3821" s="26" t="s">
        <v>124</v>
      </c>
      <c r="I3821" s="66" t="s">
        <v>1899</v>
      </c>
      <c r="J3821" s="69"/>
      <c r="K3821" s="69"/>
      <c r="L3821" s="69"/>
      <c r="M3821" s="69"/>
      <c r="N3821" s="71">
        <v>2000</v>
      </c>
      <c r="O3821" s="74">
        <v>0</v>
      </c>
      <c r="P3821" s="175">
        <v>81726.669999999984</v>
      </c>
    </row>
    <row r="3822" spans="1:16" ht="14.25" customHeight="1" outlineLevel="1">
      <c r="A3822" s="64" t="s">
        <v>1</v>
      </c>
      <c r="B3822" s="163" t="s">
        <v>662</v>
      </c>
      <c r="C3822" s="174" t="s">
        <v>647</v>
      </c>
      <c r="D3822" s="68">
        <v>45628</v>
      </c>
      <c r="E3822" s="66">
        <f t="shared" si="63"/>
        <v>12</v>
      </c>
      <c r="F3822" s="66">
        <f t="shared" si="64"/>
        <v>2024</v>
      </c>
      <c r="G3822" s="67">
        <f t="shared" si="65"/>
        <v>45627</v>
      </c>
      <c r="H3822" s="26" t="s">
        <v>124</v>
      </c>
      <c r="I3822" s="66" t="s">
        <v>1900</v>
      </c>
      <c r="J3822" s="69"/>
      <c r="K3822" s="69"/>
      <c r="L3822" s="69"/>
      <c r="M3822" s="69"/>
      <c r="N3822" s="71">
        <v>2000</v>
      </c>
      <c r="O3822" s="74">
        <v>0</v>
      </c>
      <c r="P3822" s="175">
        <v>83726.669999999984</v>
      </c>
    </row>
    <row r="3823" spans="1:16" ht="14.25" customHeight="1" outlineLevel="1">
      <c r="A3823" s="64" t="s">
        <v>1</v>
      </c>
      <c r="B3823" s="163" t="s">
        <v>662</v>
      </c>
      <c r="C3823" s="174" t="s">
        <v>647</v>
      </c>
      <c r="D3823" s="68">
        <v>45628</v>
      </c>
      <c r="E3823" s="66">
        <f t="shared" si="63"/>
        <v>12</v>
      </c>
      <c r="F3823" s="66">
        <f t="shared" si="64"/>
        <v>2024</v>
      </c>
      <c r="G3823" s="67">
        <f t="shared" si="65"/>
        <v>45627</v>
      </c>
      <c r="H3823" s="26" t="s">
        <v>124</v>
      </c>
      <c r="I3823" s="66" t="s">
        <v>1901</v>
      </c>
      <c r="J3823" s="69"/>
      <c r="K3823" s="69"/>
      <c r="L3823" s="69"/>
      <c r="M3823" s="69"/>
      <c r="N3823" s="71">
        <v>2000</v>
      </c>
      <c r="O3823" s="74">
        <v>0</v>
      </c>
      <c r="P3823" s="175">
        <v>85726.669999999984</v>
      </c>
    </row>
    <row r="3824" spans="1:16" ht="14.25" customHeight="1" outlineLevel="1">
      <c r="A3824" s="64" t="s">
        <v>1</v>
      </c>
      <c r="B3824" s="163" t="s">
        <v>662</v>
      </c>
      <c r="C3824" s="174" t="s">
        <v>647</v>
      </c>
      <c r="D3824" s="68">
        <v>45628</v>
      </c>
      <c r="E3824" s="66">
        <f t="shared" si="63"/>
        <v>12</v>
      </c>
      <c r="F3824" s="66">
        <f t="shared" si="64"/>
        <v>2024</v>
      </c>
      <c r="G3824" s="67">
        <f t="shared" si="65"/>
        <v>45627</v>
      </c>
      <c r="H3824" s="26" t="s">
        <v>124</v>
      </c>
      <c r="I3824" s="66" t="s">
        <v>1902</v>
      </c>
      <c r="J3824" s="69"/>
      <c r="K3824" s="69"/>
      <c r="L3824" s="69"/>
      <c r="M3824" s="69"/>
      <c r="N3824" s="71">
        <v>2000</v>
      </c>
      <c r="O3824" s="74">
        <v>0</v>
      </c>
      <c r="P3824" s="175">
        <v>87726.669999999984</v>
      </c>
    </row>
    <row r="3825" spans="1:16" ht="14.25" customHeight="1" outlineLevel="1">
      <c r="A3825" s="64" t="s">
        <v>1</v>
      </c>
      <c r="B3825" s="163" t="s">
        <v>662</v>
      </c>
      <c r="C3825" s="174" t="s">
        <v>647</v>
      </c>
      <c r="D3825" s="68">
        <v>45628</v>
      </c>
      <c r="E3825" s="66">
        <f t="shared" si="63"/>
        <v>12</v>
      </c>
      <c r="F3825" s="66">
        <f t="shared" si="64"/>
        <v>2024</v>
      </c>
      <c r="G3825" s="67">
        <f t="shared" si="65"/>
        <v>45627</v>
      </c>
      <c r="H3825" s="26" t="s">
        <v>124</v>
      </c>
      <c r="I3825" s="66" t="s">
        <v>1903</v>
      </c>
      <c r="J3825" s="69"/>
      <c r="K3825" s="69"/>
      <c r="L3825" s="69"/>
      <c r="M3825" s="69"/>
      <c r="N3825" s="71">
        <v>2000</v>
      </c>
      <c r="O3825" s="74">
        <v>0</v>
      </c>
      <c r="P3825" s="175">
        <v>89726.669999999984</v>
      </c>
    </row>
    <row r="3826" spans="1:16" ht="14.25" customHeight="1" outlineLevel="1">
      <c r="A3826" s="64" t="s">
        <v>1</v>
      </c>
      <c r="B3826" s="163" t="s">
        <v>662</v>
      </c>
      <c r="C3826" s="174" t="s">
        <v>647</v>
      </c>
      <c r="D3826" s="68">
        <v>45628</v>
      </c>
      <c r="E3826" s="66">
        <f t="shared" si="63"/>
        <v>12</v>
      </c>
      <c r="F3826" s="66">
        <f t="shared" si="64"/>
        <v>2024</v>
      </c>
      <c r="G3826" s="67">
        <f t="shared" si="65"/>
        <v>45627</v>
      </c>
      <c r="H3826" s="26" t="s">
        <v>124</v>
      </c>
      <c r="I3826" s="66" t="s">
        <v>1904</v>
      </c>
      <c r="J3826" s="69"/>
      <c r="K3826" s="69"/>
      <c r="L3826" s="69"/>
      <c r="M3826" s="69"/>
      <c r="N3826" s="71">
        <v>2000</v>
      </c>
      <c r="O3826" s="74">
        <v>0</v>
      </c>
      <c r="P3826" s="175">
        <v>91726.669999999984</v>
      </c>
    </row>
    <row r="3827" spans="1:16" ht="14.25" customHeight="1" outlineLevel="1">
      <c r="A3827" s="64" t="s">
        <v>1</v>
      </c>
      <c r="B3827" s="163" t="s">
        <v>662</v>
      </c>
      <c r="C3827" s="174" t="s">
        <v>647</v>
      </c>
      <c r="D3827" s="68">
        <v>45628</v>
      </c>
      <c r="E3827" s="66">
        <f t="shared" si="63"/>
        <v>12</v>
      </c>
      <c r="F3827" s="66">
        <f t="shared" si="64"/>
        <v>2024</v>
      </c>
      <c r="G3827" s="67">
        <f t="shared" si="65"/>
        <v>45627</v>
      </c>
      <c r="H3827" s="26" t="s">
        <v>124</v>
      </c>
      <c r="I3827" s="66" t="s">
        <v>1905</v>
      </c>
      <c r="J3827" s="69"/>
      <c r="K3827" s="69"/>
      <c r="L3827" s="69"/>
      <c r="M3827" s="69"/>
      <c r="N3827" s="71">
        <v>35</v>
      </c>
      <c r="O3827" s="74">
        <v>0</v>
      </c>
      <c r="P3827" s="175">
        <v>91761.669999999984</v>
      </c>
    </row>
    <row r="3828" spans="1:16" ht="14.25" hidden="1" customHeight="1" outlineLevel="1">
      <c r="A3828" s="64" t="s">
        <v>1</v>
      </c>
      <c r="B3828" s="163" t="s">
        <v>662</v>
      </c>
      <c r="C3828" s="174" t="s">
        <v>647</v>
      </c>
      <c r="D3828" s="68">
        <v>45628</v>
      </c>
      <c r="E3828" s="66">
        <f t="shared" si="63"/>
        <v>12</v>
      </c>
      <c r="F3828" s="66">
        <f t="shared" si="64"/>
        <v>2024</v>
      </c>
      <c r="G3828" s="67">
        <f t="shared" si="65"/>
        <v>45627</v>
      </c>
      <c r="H3828" s="26" t="s">
        <v>138</v>
      </c>
      <c r="I3828" s="66" t="s">
        <v>139</v>
      </c>
      <c r="J3828" s="69"/>
      <c r="K3828" s="69"/>
      <c r="L3828" s="69"/>
      <c r="M3828" s="69"/>
      <c r="N3828" s="71">
        <v>0.27</v>
      </c>
      <c r="O3828" s="74">
        <v>0</v>
      </c>
      <c r="P3828" s="175">
        <v>91761.939999999988</v>
      </c>
    </row>
    <row r="3829" spans="1:16" ht="14.25" hidden="1" customHeight="1" outlineLevel="1">
      <c r="A3829" s="64" t="s">
        <v>1</v>
      </c>
      <c r="B3829" s="163" t="s">
        <v>662</v>
      </c>
      <c r="C3829" s="174" t="s">
        <v>647</v>
      </c>
      <c r="D3829" s="68">
        <v>45628</v>
      </c>
      <c r="E3829" s="66">
        <f t="shared" si="63"/>
        <v>12</v>
      </c>
      <c r="F3829" s="66">
        <f t="shared" si="64"/>
        <v>2024</v>
      </c>
      <c r="G3829" s="67">
        <f t="shared" si="65"/>
        <v>45627</v>
      </c>
      <c r="H3829" s="26" t="s">
        <v>102</v>
      </c>
      <c r="I3829" s="66" t="s">
        <v>129</v>
      </c>
      <c r="J3829" s="69"/>
      <c r="K3829" s="69"/>
      <c r="L3829" s="69"/>
      <c r="M3829" s="69"/>
      <c r="N3829" s="71">
        <v>0</v>
      </c>
      <c r="O3829" s="74">
        <v>2.6</v>
      </c>
      <c r="P3829" s="175">
        <v>91759.339999999982</v>
      </c>
    </row>
    <row r="3830" spans="1:16" ht="14.25" hidden="1" customHeight="1" outlineLevel="1">
      <c r="A3830" s="64" t="s">
        <v>1</v>
      </c>
      <c r="B3830" s="163" t="s">
        <v>662</v>
      </c>
      <c r="C3830" s="174" t="s">
        <v>647</v>
      </c>
      <c r="D3830" s="68">
        <v>45628</v>
      </c>
      <c r="E3830" s="66">
        <f t="shared" si="63"/>
        <v>12</v>
      </c>
      <c r="F3830" s="66">
        <f t="shared" si="64"/>
        <v>2024</v>
      </c>
      <c r="G3830" s="67">
        <f t="shared" si="65"/>
        <v>45627</v>
      </c>
      <c r="H3830" s="26" t="s">
        <v>63</v>
      </c>
      <c r="I3830" s="66" t="s">
        <v>1906</v>
      </c>
      <c r="J3830" s="69"/>
      <c r="K3830" s="69"/>
      <c r="L3830" s="69"/>
      <c r="M3830" s="69"/>
      <c r="N3830" s="71">
        <v>0</v>
      </c>
      <c r="O3830" s="74">
        <v>9958.65</v>
      </c>
      <c r="P3830" s="175">
        <v>81800.689999999988</v>
      </c>
    </row>
    <row r="3831" spans="1:16" ht="14.25" hidden="1" customHeight="1" outlineLevel="1">
      <c r="A3831" s="64" t="s">
        <v>1</v>
      </c>
      <c r="B3831" s="163" t="s">
        <v>662</v>
      </c>
      <c r="C3831" s="174" t="s">
        <v>647</v>
      </c>
      <c r="D3831" s="68">
        <v>45628</v>
      </c>
      <c r="E3831" s="66">
        <f t="shared" si="63"/>
        <v>12</v>
      </c>
      <c r="F3831" s="66">
        <f t="shared" si="64"/>
        <v>2024</v>
      </c>
      <c r="G3831" s="67">
        <f t="shared" si="65"/>
        <v>45627</v>
      </c>
      <c r="H3831" s="26" t="s">
        <v>63</v>
      </c>
      <c r="I3831" s="66" t="s">
        <v>1906</v>
      </c>
      <c r="J3831" s="69"/>
      <c r="K3831" s="69"/>
      <c r="L3831" s="69"/>
      <c r="M3831" s="69"/>
      <c r="N3831" s="71">
        <v>0</v>
      </c>
      <c r="O3831" s="74">
        <v>634.04999999999995</v>
      </c>
      <c r="P3831" s="175">
        <v>81166.639999999985</v>
      </c>
    </row>
    <row r="3832" spans="1:16" ht="14.25" hidden="1" customHeight="1" outlineLevel="1">
      <c r="A3832" s="64" t="s">
        <v>1</v>
      </c>
      <c r="B3832" s="163" t="s">
        <v>662</v>
      </c>
      <c r="C3832" s="174" t="s">
        <v>647</v>
      </c>
      <c r="D3832" s="68">
        <v>45628</v>
      </c>
      <c r="E3832" s="66">
        <f t="shared" si="63"/>
        <v>12</v>
      </c>
      <c r="F3832" s="66">
        <f t="shared" si="64"/>
        <v>2024</v>
      </c>
      <c r="G3832" s="67">
        <f t="shared" si="65"/>
        <v>45627</v>
      </c>
      <c r="H3832" s="26" t="s">
        <v>63</v>
      </c>
      <c r="I3832" s="66" t="s">
        <v>1906</v>
      </c>
      <c r="J3832" s="69"/>
      <c r="K3832" s="69"/>
      <c r="L3832" s="69"/>
      <c r="M3832" s="69"/>
      <c r="N3832" s="71">
        <v>0</v>
      </c>
      <c r="O3832" s="74">
        <v>9997.4500000000007</v>
      </c>
      <c r="P3832" s="175">
        <v>71169.189999999988</v>
      </c>
    </row>
    <row r="3833" spans="1:16" ht="14.25" hidden="1" customHeight="1" outlineLevel="1">
      <c r="A3833" s="64" t="s">
        <v>1</v>
      </c>
      <c r="B3833" s="163" t="s">
        <v>662</v>
      </c>
      <c r="C3833" s="174" t="s">
        <v>647</v>
      </c>
      <c r="D3833" s="68">
        <v>45628</v>
      </c>
      <c r="E3833" s="66">
        <f t="shared" si="63"/>
        <v>12</v>
      </c>
      <c r="F3833" s="66">
        <f t="shared" si="64"/>
        <v>2024</v>
      </c>
      <c r="G3833" s="67">
        <f t="shared" si="65"/>
        <v>45627</v>
      </c>
      <c r="H3833" s="26" t="s">
        <v>82</v>
      </c>
      <c r="I3833" s="66" t="s">
        <v>1907</v>
      </c>
      <c r="J3833" s="69"/>
      <c r="K3833" s="69"/>
      <c r="L3833" s="69"/>
      <c r="M3833" s="69"/>
      <c r="N3833" s="71">
        <v>0</v>
      </c>
      <c r="O3833" s="74">
        <v>250</v>
      </c>
      <c r="P3833" s="175">
        <v>70919.189999999988</v>
      </c>
    </row>
    <row r="3834" spans="1:16" ht="14.25" customHeight="1" outlineLevel="1">
      <c r="A3834" s="64" t="s">
        <v>1</v>
      </c>
      <c r="B3834" s="163" t="s">
        <v>662</v>
      </c>
      <c r="C3834" s="174" t="s">
        <v>647</v>
      </c>
      <c r="D3834" s="68">
        <v>45629</v>
      </c>
      <c r="E3834" s="66">
        <f t="shared" si="63"/>
        <v>12</v>
      </c>
      <c r="F3834" s="66">
        <f t="shared" si="64"/>
        <v>2024</v>
      </c>
      <c r="G3834" s="67">
        <f t="shared" si="65"/>
        <v>45627</v>
      </c>
      <c r="H3834" s="26" t="s">
        <v>124</v>
      </c>
      <c r="I3834" s="66" t="s">
        <v>1908</v>
      </c>
      <c r="J3834" s="69"/>
      <c r="K3834" s="69"/>
      <c r="L3834" s="69"/>
      <c r="M3834" s="69"/>
      <c r="N3834" s="71">
        <v>35</v>
      </c>
      <c r="O3834" s="74">
        <v>0</v>
      </c>
      <c r="P3834" s="175">
        <v>70954.189999999988</v>
      </c>
    </row>
    <row r="3835" spans="1:16" ht="14.25" hidden="1" customHeight="1" outlineLevel="1">
      <c r="A3835" s="64" t="s">
        <v>1</v>
      </c>
      <c r="B3835" s="163" t="s">
        <v>662</v>
      </c>
      <c r="C3835" s="174" t="s">
        <v>647</v>
      </c>
      <c r="D3835" s="68">
        <v>45629</v>
      </c>
      <c r="E3835" s="66">
        <f t="shared" si="63"/>
        <v>12</v>
      </c>
      <c r="F3835" s="66">
        <f t="shared" si="64"/>
        <v>2024</v>
      </c>
      <c r="G3835" s="67">
        <f t="shared" si="65"/>
        <v>45627</v>
      </c>
      <c r="H3835" s="26" t="s">
        <v>138</v>
      </c>
      <c r="I3835" s="66" t="s">
        <v>139</v>
      </c>
      <c r="J3835" s="69"/>
      <c r="K3835" s="69"/>
      <c r="L3835" s="69"/>
      <c r="M3835" s="69"/>
      <c r="N3835" s="71">
        <v>0.47</v>
      </c>
      <c r="O3835" s="74">
        <v>0</v>
      </c>
      <c r="P3835" s="175">
        <v>70954.659999999989</v>
      </c>
    </row>
    <row r="3836" spans="1:16" ht="14.25" hidden="1" customHeight="1" outlineLevel="1">
      <c r="A3836" s="64" t="s">
        <v>1</v>
      </c>
      <c r="B3836" s="163" t="s">
        <v>662</v>
      </c>
      <c r="C3836" s="174" t="s">
        <v>647</v>
      </c>
      <c r="D3836" s="68">
        <v>45629</v>
      </c>
      <c r="E3836" s="66">
        <f t="shared" si="63"/>
        <v>12</v>
      </c>
      <c r="F3836" s="66">
        <f t="shared" si="64"/>
        <v>2024</v>
      </c>
      <c r="G3836" s="67">
        <f t="shared" si="65"/>
        <v>45627</v>
      </c>
      <c r="H3836" s="26" t="s">
        <v>102</v>
      </c>
      <c r="I3836" s="66" t="s">
        <v>129</v>
      </c>
      <c r="J3836" s="69"/>
      <c r="K3836" s="69"/>
      <c r="L3836" s="69"/>
      <c r="M3836" s="69"/>
      <c r="N3836" s="71">
        <v>0</v>
      </c>
      <c r="O3836" s="74">
        <v>2.8</v>
      </c>
      <c r="P3836" s="175">
        <v>70951.859999999986</v>
      </c>
    </row>
    <row r="3837" spans="1:16" ht="14.25" hidden="1" customHeight="1" outlineLevel="1">
      <c r="A3837" s="64" t="s">
        <v>1</v>
      </c>
      <c r="B3837" s="163" t="s">
        <v>662</v>
      </c>
      <c r="C3837" s="174" t="s">
        <v>647</v>
      </c>
      <c r="D3837" s="68">
        <v>45629</v>
      </c>
      <c r="E3837" s="66">
        <f t="shared" si="63"/>
        <v>12</v>
      </c>
      <c r="F3837" s="66">
        <f t="shared" si="64"/>
        <v>2024</v>
      </c>
      <c r="G3837" s="67">
        <f t="shared" si="65"/>
        <v>45627</v>
      </c>
      <c r="H3837" s="26" t="s">
        <v>102</v>
      </c>
      <c r="I3837" s="66" t="s">
        <v>129</v>
      </c>
      <c r="J3837" s="69"/>
      <c r="K3837" s="69"/>
      <c r="L3837" s="69"/>
      <c r="M3837" s="69"/>
      <c r="N3837" s="71">
        <v>0</v>
      </c>
      <c r="O3837" s="74">
        <v>2.8</v>
      </c>
      <c r="P3837" s="175">
        <v>70949.059999999983</v>
      </c>
    </row>
    <row r="3838" spans="1:16" ht="14.25" hidden="1" customHeight="1" outlineLevel="1">
      <c r="A3838" s="64" t="s">
        <v>1</v>
      </c>
      <c r="B3838" s="163" t="s">
        <v>662</v>
      </c>
      <c r="C3838" s="174" t="s">
        <v>647</v>
      </c>
      <c r="D3838" s="68">
        <v>45629</v>
      </c>
      <c r="E3838" s="66">
        <f t="shared" si="63"/>
        <v>12</v>
      </c>
      <c r="F3838" s="66">
        <f t="shared" si="64"/>
        <v>2024</v>
      </c>
      <c r="G3838" s="67">
        <f t="shared" si="65"/>
        <v>45627</v>
      </c>
      <c r="H3838" s="26" t="s">
        <v>102</v>
      </c>
      <c r="I3838" s="66" t="s">
        <v>129</v>
      </c>
      <c r="J3838" s="69"/>
      <c r="K3838" s="69"/>
      <c r="L3838" s="69"/>
      <c r="M3838" s="69"/>
      <c r="N3838" s="71">
        <v>0</v>
      </c>
      <c r="O3838" s="74">
        <v>2.8</v>
      </c>
      <c r="P3838" s="175">
        <v>70946.25999999998</v>
      </c>
    </row>
    <row r="3839" spans="1:16" ht="14.25" hidden="1" customHeight="1" outlineLevel="1">
      <c r="A3839" s="64" t="s">
        <v>1</v>
      </c>
      <c r="B3839" s="163" t="s">
        <v>662</v>
      </c>
      <c r="C3839" s="174" t="s">
        <v>647</v>
      </c>
      <c r="D3839" s="68">
        <v>45629</v>
      </c>
      <c r="E3839" s="66">
        <f t="shared" si="63"/>
        <v>12</v>
      </c>
      <c r="F3839" s="66">
        <f t="shared" si="64"/>
        <v>2024</v>
      </c>
      <c r="G3839" s="67">
        <f t="shared" si="65"/>
        <v>45627</v>
      </c>
      <c r="H3839" s="26" t="s">
        <v>102</v>
      </c>
      <c r="I3839" s="66" t="s">
        <v>129</v>
      </c>
      <c r="J3839" s="69"/>
      <c r="K3839" s="69"/>
      <c r="L3839" s="69"/>
      <c r="M3839" s="69"/>
      <c r="N3839" s="71">
        <v>0</v>
      </c>
      <c r="O3839" s="74">
        <v>3.2</v>
      </c>
      <c r="P3839" s="175">
        <v>70943.059999999983</v>
      </c>
    </row>
    <row r="3840" spans="1:16" ht="14.25" hidden="1" customHeight="1" outlineLevel="1">
      <c r="A3840" s="64" t="s">
        <v>1</v>
      </c>
      <c r="B3840" s="163" t="s">
        <v>662</v>
      </c>
      <c r="C3840" s="174" t="s">
        <v>647</v>
      </c>
      <c r="D3840" s="68">
        <v>45629</v>
      </c>
      <c r="E3840" s="66">
        <f t="shared" si="63"/>
        <v>12</v>
      </c>
      <c r="F3840" s="66">
        <f t="shared" si="64"/>
        <v>2024</v>
      </c>
      <c r="G3840" s="67">
        <f t="shared" si="65"/>
        <v>45627</v>
      </c>
      <c r="H3840" s="26" t="s">
        <v>102</v>
      </c>
      <c r="I3840" s="66" t="s">
        <v>129</v>
      </c>
      <c r="J3840" s="69"/>
      <c r="K3840" s="69"/>
      <c r="L3840" s="69"/>
      <c r="M3840" s="69"/>
      <c r="N3840" s="71">
        <v>0</v>
      </c>
      <c r="O3840" s="74">
        <v>9</v>
      </c>
      <c r="P3840" s="175">
        <v>70934.059999999983</v>
      </c>
    </row>
    <row r="3841" spans="1:16" ht="14.25" hidden="1" customHeight="1" outlineLevel="1">
      <c r="A3841" s="64" t="s">
        <v>1</v>
      </c>
      <c r="B3841" s="163" t="s">
        <v>662</v>
      </c>
      <c r="C3841" s="174" t="s">
        <v>647</v>
      </c>
      <c r="D3841" s="68">
        <v>45629</v>
      </c>
      <c r="E3841" s="66">
        <f t="shared" si="63"/>
        <v>12</v>
      </c>
      <c r="F3841" s="66">
        <f t="shared" si="64"/>
        <v>2024</v>
      </c>
      <c r="G3841" s="67">
        <f t="shared" si="65"/>
        <v>45627</v>
      </c>
      <c r="H3841" s="26" t="s">
        <v>102</v>
      </c>
      <c r="I3841" s="66" t="s">
        <v>129</v>
      </c>
      <c r="J3841" s="69"/>
      <c r="K3841" s="69"/>
      <c r="L3841" s="69"/>
      <c r="M3841" s="69"/>
      <c r="N3841" s="71">
        <v>0</v>
      </c>
      <c r="O3841" s="74">
        <v>9</v>
      </c>
      <c r="P3841" s="175">
        <v>70925.059999999983</v>
      </c>
    </row>
    <row r="3842" spans="1:16" ht="14.25" hidden="1" customHeight="1" outlineLevel="1">
      <c r="A3842" s="64" t="s">
        <v>1</v>
      </c>
      <c r="B3842" s="163" t="s">
        <v>662</v>
      </c>
      <c r="C3842" s="174" t="s">
        <v>647</v>
      </c>
      <c r="D3842" s="68">
        <v>45629</v>
      </c>
      <c r="E3842" s="66">
        <f t="shared" si="63"/>
        <v>12</v>
      </c>
      <c r="F3842" s="66">
        <f t="shared" si="64"/>
        <v>2024</v>
      </c>
      <c r="G3842" s="67">
        <f t="shared" si="65"/>
        <v>45627</v>
      </c>
      <c r="H3842" s="26" t="s">
        <v>63</v>
      </c>
      <c r="I3842" s="66" t="s">
        <v>1909</v>
      </c>
      <c r="J3842" s="69"/>
      <c r="K3842" s="69"/>
      <c r="L3842" s="69"/>
      <c r="M3842" s="69"/>
      <c r="N3842" s="71">
        <v>0</v>
      </c>
      <c r="O3842" s="74">
        <v>1326.84</v>
      </c>
      <c r="P3842" s="175">
        <v>69598.219999999987</v>
      </c>
    </row>
    <row r="3843" spans="1:16" ht="14.25" hidden="1" customHeight="1" outlineLevel="1">
      <c r="A3843" s="64" t="s">
        <v>1</v>
      </c>
      <c r="B3843" s="163" t="s">
        <v>662</v>
      </c>
      <c r="C3843" s="174" t="s">
        <v>647</v>
      </c>
      <c r="D3843" s="68">
        <v>45630</v>
      </c>
      <c r="E3843" s="66">
        <f t="shared" si="63"/>
        <v>12</v>
      </c>
      <c r="F3843" s="66">
        <f t="shared" si="64"/>
        <v>2024</v>
      </c>
      <c r="G3843" s="67">
        <f t="shared" si="65"/>
        <v>45627</v>
      </c>
      <c r="H3843" s="26" t="s">
        <v>43</v>
      </c>
      <c r="I3843" s="66" t="s">
        <v>1910</v>
      </c>
      <c r="J3843" s="69"/>
      <c r="K3843" s="69"/>
      <c r="L3843" s="69"/>
      <c r="M3843" s="69"/>
      <c r="N3843" s="71">
        <v>67275.149999999994</v>
      </c>
      <c r="O3843" s="74">
        <v>0</v>
      </c>
      <c r="P3843" s="175">
        <v>136873.37</v>
      </c>
    </row>
    <row r="3844" spans="1:16" ht="14.25" hidden="1" customHeight="1" outlineLevel="1">
      <c r="A3844" s="64" t="s">
        <v>1</v>
      </c>
      <c r="B3844" s="163" t="s">
        <v>662</v>
      </c>
      <c r="C3844" s="174" t="s">
        <v>647</v>
      </c>
      <c r="D3844" s="68">
        <v>45630</v>
      </c>
      <c r="E3844" s="66">
        <f t="shared" si="63"/>
        <v>12</v>
      </c>
      <c r="F3844" s="66">
        <f t="shared" si="64"/>
        <v>2024</v>
      </c>
      <c r="G3844" s="67">
        <f t="shared" si="65"/>
        <v>45627</v>
      </c>
      <c r="H3844" s="26" t="s">
        <v>175</v>
      </c>
      <c r="I3844" s="66" t="s">
        <v>1911</v>
      </c>
      <c r="J3844" s="69"/>
      <c r="K3844" s="69"/>
      <c r="L3844" s="69"/>
      <c r="M3844" s="69"/>
      <c r="N3844" s="71">
        <v>35</v>
      </c>
      <c r="O3844" s="74">
        <v>0</v>
      </c>
      <c r="P3844" s="175">
        <v>136908.37</v>
      </c>
    </row>
    <row r="3845" spans="1:16" ht="14.25" hidden="1" customHeight="1" outlineLevel="1">
      <c r="A3845" s="64" t="s">
        <v>1</v>
      </c>
      <c r="B3845" s="163" t="s">
        <v>662</v>
      </c>
      <c r="C3845" s="174" t="s">
        <v>647</v>
      </c>
      <c r="D3845" s="68">
        <v>45630</v>
      </c>
      <c r="E3845" s="66">
        <f t="shared" si="63"/>
        <v>12</v>
      </c>
      <c r="F3845" s="66">
        <f t="shared" si="64"/>
        <v>2024</v>
      </c>
      <c r="G3845" s="67">
        <f t="shared" si="65"/>
        <v>45627</v>
      </c>
      <c r="H3845" s="26" t="s">
        <v>102</v>
      </c>
      <c r="I3845" s="66" t="s">
        <v>129</v>
      </c>
      <c r="J3845" s="69"/>
      <c r="K3845" s="69"/>
      <c r="L3845" s="69"/>
      <c r="M3845" s="69"/>
      <c r="N3845" s="71">
        <v>0</v>
      </c>
      <c r="O3845" s="74">
        <v>3.5</v>
      </c>
      <c r="P3845" s="175">
        <v>136904.87</v>
      </c>
    </row>
    <row r="3846" spans="1:16" ht="14.25" hidden="1" customHeight="1" outlineLevel="1">
      <c r="A3846" s="64" t="s">
        <v>1</v>
      </c>
      <c r="B3846" s="163" t="s">
        <v>662</v>
      </c>
      <c r="C3846" s="174" t="s">
        <v>647</v>
      </c>
      <c r="D3846" s="68">
        <v>45630</v>
      </c>
      <c r="E3846" s="66">
        <f t="shared" si="63"/>
        <v>12</v>
      </c>
      <c r="F3846" s="66">
        <f t="shared" si="64"/>
        <v>2024</v>
      </c>
      <c r="G3846" s="67">
        <f t="shared" si="65"/>
        <v>45627</v>
      </c>
      <c r="H3846" s="26" t="s">
        <v>102</v>
      </c>
      <c r="I3846" s="66" t="s">
        <v>129</v>
      </c>
      <c r="J3846" s="69"/>
      <c r="K3846" s="69"/>
      <c r="L3846" s="69"/>
      <c r="M3846" s="69"/>
      <c r="N3846" s="71">
        <v>0</v>
      </c>
      <c r="O3846" s="74">
        <v>8.8699999999999992</v>
      </c>
      <c r="P3846" s="175">
        <v>136896</v>
      </c>
    </row>
    <row r="3847" spans="1:16" ht="14.25" hidden="1" customHeight="1" outlineLevel="1">
      <c r="A3847" s="64" t="s">
        <v>1</v>
      </c>
      <c r="B3847" s="163" t="s">
        <v>662</v>
      </c>
      <c r="C3847" s="174" t="s">
        <v>647</v>
      </c>
      <c r="D3847" s="68">
        <v>45630</v>
      </c>
      <c r="E3847" s="66">
        <f t="shared" si="63"/>
        <v>12</v>
      </c>
      <c r="F3847" s="66">
        <f t="shared" si="64"/>
        <v>2024</v>
      </c>
      <c r="G3847" s="67">
        <f t="shared" si="65"/>
        <v>45627</v>
      </c>
      <c r="H3847" s="26" t="s">
        <v>102</v>
      </c>
      <c r="I3847" s="66" t="s">
        <v>129</v>
      </c>
      <c r="J3847" s="69"/>
      <c r="K3847" s="69"/>
      <c r="L3847" s="69"/>
      <c r="M3847" s="69"/>
      <c r="N3847" s="71">
        <v>0</v>
      </c>
      <c r="O3847" s="74">
        <v>9</v>
      </c>
      <c r="P3847" s="175">
        <v>136887</v>
      </c>
    </row>
    <row r="3848" spans="1:16" ht="14.25" hidden="1" customHeight="1" outlineLevel="1">
      <c r="A3848" s="64" t="s">
        <v>1</v>
      </c>
      <c r="B3848" s="163" t="s">
        <v>662</v>
      </c>
      <c r="C3848" s="174" t="s">
        <v>647</v>
      </c>
      <c r="D3848" s="68">
        <v>45630</v>
      </c>
      <c r="E3848" s="66">
        <f t="shared" ref="E3848:E4102" si="66">MONTH(D3848)</f>
        <v>12</v>
      </c>
      <c r="F3848" s="66">
        <f t="shared" ref="F3848:F4102" si="67">YEAR(D3848)</f>
        <v>2024</v>
      </c>
      <c r="G3848" s="67">
        <f t="shared" ref="G3848:G4102" si="68">(E3848&amp;"/"&amp;F3848)*1</f>
        <v>45627</v>
      </c>
      <c r="H3848" s="26" t="s">
        <v>102</v>
      </c>
      <c r="I3848" s="66" t="s">
        <v>129</v>
      </c>
      <c r="J3848" s="69"/>
      <c r="K3848" s="69"/>
      <c r="L3848" s="69"/>
      <c r="M3848" s="69"/>
      <c r="N3848" s="71">
        <v>0</v>
      </c>
      <c r="O3848" s="74">
        <v>9</v>
      </c>
      <c r="P3848" s="175">
        <v>136878</v>
      </c>
    </row>
    <row r="3849" spans="1:16" ht="14.25" hidden="1" customHeight="1" outlineLevel="1">
      <c r="A3849" s="64" t="s">
        <v>1</v>
      </c>
      <c r="B3849" s="163" t="s">
        <v>662</v>
      </c>
      <c r="C3849" s="174" t="s">
        <v>647</v>
      </c>
      <c r="D3849" s="68">
        <v>45630</v>
      </c>
      <c r="E3849" s="66">
        <f t="shared" si="66"/>
        <v>12</v>
      </c>
      <c r="F3849" s="66">
        <f t="shared" si="67"/>
        <v>2024</v>
      </c>
      <c r="G3849" s="67">
        <f t="shared" si="68"/>
        <v>45627</v>
      </c>
      <c r="H3849" s="26" t="s">
        <v>63</v>
      </c>
      <c r="I3849" s="66" t="s">
        <v>1912</v>
      </c>
      <c r="J3849" s="69"/>
      <c r="K3849" s="69"/>
      <c r="L3849" s="69"/>
      <c r="M3849" s="69"/>
      <c r="N3849" s="71">
        <v>0</v>
      </c>
      <c r="O3849" s="74">
        <v>4250</v>
      </c>
      <c r="P3849" s="175">
        <v>132628</v>
      </c>
    </row>
    <row r="3850" spans="1:16" ht="14.25" hidden="1" customHeight="1" outlineLevel="1">
      <c r="A3850" s="64" t="s">
        <v>1</v>
      </c>
      <c r="B3850" s="163" t="s">
        <v>662</v>
      </c>
      <c r="C3850" s="174" t="s">
        <v>647</v>
      </c>
      <c r="D3850" s="68">
        <v>45631</v>
      </c>
      <c r="E3850" s="66">
        <f t="shared" si="66"/>
        <v>12</v>
      </c>
      <c r="F3850" s="66">
        <f t="shared" si="67"/>
        <v>2024</v>
      </c>
      <c r="G3850" s="67">
        <f t="shared" si="68"/>
        <v>45627</v>
      </c>
      <c r="H3850" s="26" t="s">
        <v>142</v>
      </c>
      <c r="I3850" s="66" t="s">
        <v>1836</v>
      </c>
      <c r="J3850" s="69"/>
      <c r="K3850" s="69"/>
      <c r="L3850" s="69"/>
      <c r="M3850" s="69"/>
      <c r="N3850" s="71">
        <v>295.23</v>
      </c>
      <c r="O3850" s="74">
        <v>0</v>
      </c>
      <c r="P3850" s="175">
        <v>132923.23000000001</v>
      </c>
    </row>
    <row r="3851" spans="1:16" ht="14.25" customHeight="1" outlineLevel="1">
      <c r="A3851" s="64" t="s">
        <v>1</v>
      </c>
      <c r="B3851" s="163" t="s">
        <v>662</v>
      </c>
      <c r="C3851" s="174" t="s">
        <v>647</v>
      </c>
      <c r="D3851" s="68">
        <v>45631</v>
      </c>
      <c r="E3851" s="66">
        <f t="shared" si="66"/>
        <v>12</v>
      </c>
      <c r="F3851" s="66">
        <f t="shared" si="67"/>
        <v>2024</v>
      </c>
      <c r="G3851" s="67">
        <f t="shared" si="68"/>
        <v>45627</v>
      </c>
      <c r="H3851" s="26" t="s">
        <v>124</v>
      </c>
      <c r="I3851" s="66" t="s">
        <v>1913</v>
      </c>
      <c r="J3851" s="69"/>
      <c r="K3851" s="69"/>
      <c r="L3851" s="69"/>
      <c r="M3851" s="69"/>
      <c r="N3851" s="71">
        <v>70</v>
      </c>
      <c r="O3851" s="74">
        <v>0</v>
      </c>
      <c r="P3851" s="175">
        <v>132993.23000000001</v>
      </c>
    </row>
    <row r="3852" spans="1:16" ht="14.25" customHeight="1" outlineLevel="1">
      <c r="A3852" s="64" t="s">
        <v>1</v>
      </c>
      <c r="B3852" s="163" t="s">
        <v>662</v>
      </c>
      <c r="C3852" s="174" t="s">
        <v>647</v>
      </c>
      <c r="D3852" s="68">
        <v>45631</v>
      </c>
      <c r="E3852" s="66">
        <f t="shared" si="66"/>
        <v>12</v>
      </c>
      <c r="F3852" s="66">
        <f t="shared" si="67"/>
        <v>2024</v>
      </c>
      <c r="G3852" s="67">
        <f t="shared" si="68"/>
        <v>45627</v>
      </c>
      <c r="H3852" s="26" t="s">
        <v>124</v>
      </c>
      <c r="I3852" s="66" t="s">
        <v>1914</v>
      </c>
      <c r="J3852" s="69"/>
      <c r="K3852" s="69"/>
      <c r="L3852" s="69"/>
      <c r="M3852" s="69"/>
      <c r="N3852" s="71">
        <v>5</v>
      </c>
      <c r="O3852" s="74">
        <v>0</v>
      </c>
      <c r="P3852" s="175">
        <v>132998.23000000001</v>
      </c>
    </row>
    <row r="3853" spans="1:16" ht="14.25" customHeight="1" outlineLevel="1">
      <c r="A3853" s="64" t="s">
        <v>1</v>
      </c>
      <c r="B3853" s="163" t="s">
        <v>662</v>
      </c>
      <c r="C3853" s="174" t="s">
        <v>647</v>
      </c>
      <c r="D3853" s="68">
        <v>45631</v>
      </c>
      <c r="E3853" s="66">
        <f t="shared" si="66"/>
        <v>12</v>
      </c>
      <c r="F3853" s="66">
        <f t="shared" si="67"/>
        <v>2024</v>
      </c>
      <c r="G3853" s="67">
        <f t="shared" si="68"/>
        <v>45627</v>
      </c>
      <c r="H3853" s="26" t="s">
        <v>124</v>
      </c>
      <c r="I3853" s="66" t="s">
        <v>1914</v>
      </c>
      <c r="J3853" s="69"/>
      <c r="K3853" s="69"/>
      <c r="L3853" s="69"/>
      <c r="M3853" s="69"/>
      <c r="N3853" s="71">
        <v>30</v>
      </c>
      <c r="O3853" s="74">
        <v>0</v>
      </c>
      <c r="P3853" s="175">
        <v>133028.23000000001</v>
      </c>
    </row>
    <row r="3854" spans="1:16" ht="14.25" customHeight="1" outlineLevel="1">
      <c r="A3854" s="64" t="s">
        <v>1</v>
      </c>
      <c r="B3854" s="163" t="s">
        <v>662</v>
      </c>
      <c r="C3854" s="174" t="s">
        <v>647</v>
      </c>
      <c r="D3854" s="68">
        <v>45631</v>
      </c>
      <c r="E3854" s="66">
        <f t="shared" si="66"/>
        <v>12</v>
      </c>
      <c r="F3854" s="66">
        <f t="shared" si="67"/>
        <v>2024</v>
      </c>
      <c r="G3854" s="67">
        <f t="shared" si="68"/>
        <v>45627</v>
      </c>
      <c r="H3854" s="26" t="s">
        <v>124</v>
      </c>
      <c r="I3854" s="66" t="s">
        <v>1915</v>
      </c>
      <c r="J3854" s="69"/>
      <c r="K3854" s="69"/>
      <c r="L3854" s="69"/>
      <c r="M3854" s="69"/>
      <c r="N3854" s="71">
        <v>70</v>
      </c>
      <c r="O3854" s="74">
        <v>0</v>
      </c>
      <c r="P3854" s="175">
        <v>133098.23000000001</v>
      </c>
    </row>
    <row r="3855" spans="1:16" ht="14.25" customHeight="1" outlineLevel="1">
      <c r="A3855" s="64" t="s">
        <v>1</v>
      </c>
      <c r="B3855" s="163" t="s">
        <v>662</v>
      </c>
      <c r="C3855" s="174" t="s">
        <v>647</v>
      </c>
      <c r="D3855" s="68">
        <v>45631</v>
      </c>
      <c r="E3855" s="66">
        <f t="shared" si="66"/>
        <v>12</v>
      </c>
      <c r="F3855" s="66">
        <f t="shared" si="67"/>
        <v>2024</v>
      </c>
      <c r="G3855" s="67">
        <f t="shared" si="68"/>
        <v>45627</v>
      </c>
      <c r="H3855" s="26" t="s">
        <v>124</v>
      </c>
      <c r="I3855" s="66" t="s">
        <v>1916</v>
      </c>
      <c r="J3855" s="69"/>
      <c r="K3855" s="69"/>
      <c r="L3855" s="69"/>
      <c r="M3855" s="69"/>
      <c r="N3855" s="71">
        <v>70</v>
      </c>
      <c r="O3855" s="74">
        <v>0</v>
      </c>
      <c r="P3855" s="175">
        <v>133168.23000000001</v>
      </c>
    </row>
    <row r="3856" spans="1:16" ht="14.25" customHeight="1" outlineLevel="1">
      <c r="A3856" s="64" t="s">
        <v>1</v>
      </c>
      <c r="B3856" s="163" t="s">
        <v>662</v>
      </c>
      <c r="C3856" s="174" t="s">
        <v>647</v>
      </c>
      <c r="D3856" s="68">
        <v>45631</v>
      </c>
      <c r="E3856" s="66">
        <f t="shared" si="66"/>
        <v>12</v>
      </c>
      <c r="F3856" s="66">
        <f t="shared" si="67"/>
        <v>2024</v>
      </c>
      <c r="G3856" s="67">
        <f t="shared" si="68"/>
        <v>45627</v>
      </c>
      <c r="H3856" s="26" t="s">
        <v>124</v>
      </c>
      <c r="I3856" s="66" t="s">
        <v>1917</v>
      </c>
      <c r="J3856" s="69"/>
      <c r="K3856" s="69"/>
      <c r="L3856" s="69"/>
      <c r="M3856" s="69"/>
      <c r="N3856" s="71">
        <v>35</v>
      </c>
      <c r="O3856" s="74">
        <v>0</v>
      </c>
      <c r="P3856" s="175">
        <v>133203.23000000001</v>
      </c>
    </row>
    <row r="3857" spans="1:16" ht="14.25" hidden="1" customHeight="1" outlineLevel="1">
      <c r="A3857" s="64" t="s">
        <v>1</v>
      </c>
      <c r="B3857" s="163" t="s">
        <v>662</v>
      </c>
      <c r="C3857" s="174" t="s">
        <v>647</v>
      </c>
      <c r="D3857" s="68">
        <v>45631</v>
      </c>
      <c r="E3857" s="66">
        <f t="shared" si="66"/>
        <v>12</v>
      </c>
      <c r="F3857" s="66">
        <f t="shared" si="67"/>
        <v>2024</v>
      </c>
      <c r="G3857" s="67">
        <f t="shared" si="68"/>
        <v>45627</v>
      </c>
      <c r="H3857" s="26" t="s">
        <v>138</v>
      </c>
      <c r="I3857" s="66" t="s">
        <v>139</v>
      </c>
      <c r="J3857" s="69"/>
      <c r="K3857" s="69"/>
      <c r="L3857" s="69"/>
      <c r="M3857" s="69"/>
      <c r="N3857" s="71">
        <v>0.01</v>
      </c>
      <c r="O3857" s="74">
        <v>0</v>
      </c>
      <c r="P3857" s="175">
        <v>133203.24000000002</v>
      </c>
    </row>
    <row r="3858" spans="1:16" ht="14.25" hidden="1" customHeight="1" outlineLevel="1">
      <c r="A3858" s="64" t="s">
        <v>1</v>
      </c>
      <c r="B3858" s="163" t="s">
        <v>662</v>
      </c>
      <c r="C3858" s="174" t="s">
        <v>647</v>
      </c>
      <c r="D3858" s="68">
        <v>45631</v>
      </c>
      <c r="E3858" s="66">
        <f t="shared" si="66"/>
        <v>12</v>
      </c>
      <c r="F3858" s="66">
        <f t="shared" si="67"/>
        <v>2024</v>
      </c>
      <c r="G3858" s="67">
        <f t="shared" si="68"/>
        <v>45627</v>
      </c>
      <c r="H3858" s="26" t="s">
        <v>33</v>
      </c>
      <c r="I3858" s="66" t="s">
        <v>347</v>
      </c>
      <c r="J3858" s="69"/>
      <c r="K3858" s="69"/>
      <c r="L3858" s="69"/>
      <c r="M3858" s="69"/>
      <c r="N3858" s="71">
        <v>0</v>
      </c>
      <c r="O3858" s="74">
        <v>590.46</v>
      </c>
      <c r="P3858" s="175">
        <v>132612.78000000003</v>
      </c>
    </row>
    <row r="3859" spans="1:16" ht="14.25" hidden="1" customHeight="1" outlineLevel="1">
      <c r="A3859" s="64" t="s">
        <v>1</v>
      </c>
      <c r="B3859" s="163" t="s">
        <v>662</v>
      </c>
      <c r="C3859" s="174" t="s">
        <v>647</v>
      </c>
      <c r="D3859" s="68">
        <v>45631</v>
      </c>
      <c r="E3859" s="66">
        <f t="shared" si="66"/>
        <v>12</v>
      </c>
      <c r="F3859" s="66">
        <f t="shared" si="67"/>
        <v>2024</v>
      </c>
      <c r="G3859" s="67">
        <f t="shared" si="68"/>
        <v>45627</v>
      </c>
      <c r="H3859" s="26" t="s">
        <v>102</v>
      </c>
      <c r="I3859" s="66" t="s">
        <v>129</v>
      </c>
      <c r="J3859" s="69"/>
      <c r="K3859" s="69"/>
      <c r="L3859" s="69"/>
      <c r="M3859" s="69"/>
      <c r="N3859" s="71">
        <v>0</v>
      </c>
      <c r="O3859" s="74">
        <v>9</v>
      </c>
      <c r="P3859" s="175">
        <v>132603.78000000003</v>
      </c>
    </row>
    <row r="3860" spans="1:16" ht="14.25" customHeight="1" outlineLevel="1">
      <c r="A3860" s="64" t="s">
        <v>1</v>
      </c>
      <c r="B3860" s="163" t="s">
        <v>662</v>
      </c>
      <c r="C3860" s="174" t="s">
        <v>647</v>
      </c>
      <c r="D3860" s="68">
        <v>45632</v>
      </c>
      <c r="E3860" s="66">
        <f t="shared" si="66"/>
        <v>12</v>
      </c>
      <c r="F3860" s="66">
        <f t="shared" si="67"/>
        <v>2024</v>
      </c>
      <c r="G3860" s="67">
        <f t="shared" si="68"/>
        <v>45627</v>
      </c>
      <c r="H3860" s="26" t="s">
        <v>124</v>
      </c>
      <c r="I3860" s="66" t="s">
        <v>136</v>
      </c>
      <c r="J3860" s="69"/>
      <c r="K3860" s="69"/>
      <c r="L3860" s="69"/>
      <c r="M3860" s="69"/>
      <c r="N3860" s="71">
        <v>250.03</v>
      </c>
      <c r="O3860" s="74">
        <v>0</v>
      </c>
      <c r="P3860" s="175">
        <v>132853.81000000003</v>
      </c>
    </row>
    <row r="3861" spans="1:16" ht="14.25" customHeight="1" outlineLevel="1">
      <c r="A3861" s="64" t="s">
        <v>1</v>
      </c>
      <c r="B3861" s="163" t="s">
        <v>662</v>
      </c>
      <c r="C3861" s="174" t="s">
        <v>647</v>
      </c>
      <c r="D3861" s="68">
        <v>45632</v>
      </c>
      <c r="E3861" s="66">
        <f t="shared" si="66"/>
        <v>12</v>
      </c>
      <c r="F3861" s="66">
        <f t="shared" si="67"/>
        <v>2024</v>
      </c>
      <c r="G3861" s="67">
        <f t="shared" si="68"/>
        <v>45627</v>
      </c>
      <c r="H3861" s="26" t="s">
        <v>124</v>
      </c>
      <c r="I3861" s="66" t="s">
        <v>1918</v>
      </c>
      <c r="J3861" s="69"/>
      <c r="K3861" s="69"/>
      <c r="L3861" s="69"/>
      <c r="M3861" s="69"/>
      <c r="N3861" s="71">
        <v>1700</v>
      </c>
      <c r="O3861" s="74">
        <v>0</v>
      </c>
      <c r="P3861" s="175">
        <v>134553.81000000003</v>
      </c>
    </row>
    <row r="3862" spans="1:16" ht="14.25" customHeight="1" outlineLevel="1">
      <c r="A3862" s="64" t="s">
        <v>1</v>
      </c>
      <c r="B3862" s="163" t="s">
        <v>662</v>
      </c>
      <c r="C3862" s="174" t="s">
        <v>647</v>
      </c>
      <c r="D3862" s="68">
        <v>45632</v>
      </c>
      <c r="E3862" s="66">
        <f t="shared" si="66"/>
        <v>12</v>
      </c>
      <c r="F3862" s="66">
        <f t="shared" si="67"/>
        <v>2024</v>
      </c>
      <c r="G3862" s="67">
        <f t="shared" si="68"/>
        <v>45627</v>
      </c>
      <c r="H3862" s="26" t="s">
        <v>124</v>
      </c>
      <c r="I3862" s="66" t="s">
        <v>1919</v>
      </c>
      <c r="J3862" s="69"/>
      <c r="K3862" s="69"/>
      <c r="L3862" s="69"/>
      <c r="M3862" s="69"/>
      <c r="N3862" s="71">
        <v>2000</v>
      </c>
      <c r="O3862" s="74">
        <v>0</v>
      </c>
      <c r="P3862" s="175">
        <v>136553.81000000003</v>
      </c>
    </row>
    <row r="3863" spans="1:16" ht="14.25" customHeight="1" outlineLevel="1">
      <c r="A3863" s="64" t="s">
        <v>1</v>
      </c>
      <c r="B3863" s="163" t="s">
        <v>662</v>
      </c>
      <c r="C3863" s="174" t="s">
        <v>647</v>
      </c>
      <c r="D3863" s="68">
        <v>45632</v>
      </c>
      <c r="E3863" s="66">
        <f t="shared" si="66"/>
        <v>12</v>
      </c>
      <c r="F3863" s="66">
        <f t="shared" si="67"/>
        <v>2024</v>
      </c>
      <c r="G3863" s="67">
        <f t="shared" si="68"/>
        <v>45627</v>
      </c>
      <c r="H3863" s="26" t="s">
        <v>124</v>
      </c>
      <c r="I3863" s="66" t="s">
        <v>1920</v>
      </c>
      <c r="J3863" s="69"/>
      <c r="K3863" s="69"/>
      <c r="L3863" s="69"/>
      <c r="M3863" s="69"/>
      <c r="N3863" s="71">
        <v>1900</v>
      </c>
      <c r="O3863" s="74">
        <v>0</v>
      </c>
      <c r="P3863" s="175">
        <v>138453.81000000003</v>
      </c>
    </row>
    <row r="3864" spans="1:16" ht="14.25" customHeight="1" outlineLevel="1">
      <c r="A3864" s="64" t="s">
        <v>1</v>
      </c>
      <c r="B3864" s="163" t="s">
        <v>662</v>
      </c>
      <c r="C3864" s="174" t="s">
        <v>647</v>
      </c>
      <c r="D3864" s="68">
        <v>45632</v>
      </c>
      <c r="E3864" s="66">
        <f t="shared" si="66"/>
        <v>12</v>
      </c>
      <c r="F3864" s="66">
        <f t="shared" si="67"/>
        <v>2024</v>
      </c>
      <c r="G3864" s="67">
        <f t="shared" si="68"/>
        <v>45627</v>
      </c>
      <c r="H3864" s="26" t="s">
        <v>124</v>
      </c>
      <c r="I3864" s="66" t="s">
        <v>1921</v>
      </c>
      <c r="J3864" s="69"/>
      <c r="K3864" s="69"/>
      <c r="L3864" s="69"/>
      <c r="M3864" s="69"/>
      <c r="N3864" s="71">
        <v>1800</v>
      </c>
      <c r="O3864" s="74">
        <v>0</v>
      </c>
      <c r="P3864" s="175">
        <v>140253.81000000003</v>
      </c>
    </row>
    <row r="3865" spans="1:16" ht="14.25" customHeight="1" outlineLevel="1">
      <c r="A3865" s="64" t="s">
        <v>1</v>
      </c>
      <c r="B3865" s="163" t="s">
        <v>662</v>
      </c>
      <c r="C3865" s="174" t="s">
        <v>647</v>
      </c>
      <c r="D3865" s="68">
        <v>45632</v>
      </c>
      <c r="E3865" s="66">
        <f t="shared" si="66"/>
        <v>12</v>
      </c>
      <c r="F3865" s="66">
        <f t="shared" si="67"/>
        <v>2024</v>
      </c>
      <c r="G3865" s="67">
        <f t="shared" si="68"/>
        <v>45627</v>
      </c>
      <c r="H3865" s="26" t="s">
        <v>124</v>
      </c>
      <c r="I3865" s="66" t="s">
        <v>1922</v>
      </c>
      <c r="J3865" s="69"/>
      <c r="K3865" s="69"/>
      <c r="L3865" s="69"/>
      <c r="M3865" s="69"/>
      <c r="N3865" s="71">
        <v>2000</v>
      </c>
      <c r="O3865" s="74">
        <v>0</v>
      </c>
      <c r="P3865" s="175">
        <v>142253.81000000003</v>
      </c>
    </row>
    <row r="3866" spans="1:16" ht="14.25" customHeight="1" outlineLevel="1">
      <c r="A3866" s="64" t="s">
        <v>1</v>
      </c>
      <c r="B3866" s="163" t="s">
        <v>662</v>
      </c>
      <c r="C3866" s="174" t="s">
        <v>647</v>
      </c>
      <c r="D3866" s="68">
        <v>45632</v>
      </c>
      <c r="E3866" s="66">
        <f t="shared" si="66"/>
        <v>12</v>
      </c>
      <c r="F3866" s="66">
        <f t="shared" si="67"/>
        <v>2024</v>
      </c>
      <c r="G3866" s="67">
        <f t="shared" si="68"/>
        <v>45627</v>
      </c>
      <c r="H3866" s="26" t="s">
        <v>124</v>
      </c>
      <c r="I3866" s="66" t="s">
        <v>1923</v>
      </c>
      <c r="J3866" s="69"/>
      <c r="K3866" s="69"/>
      <c r="L3866" s="69"/>
      <c r="M3866" s="69"/>
      <c r="N3866" s="71">
        <v>1900</v>
      </c>
      <c r="O3866" s="74">
        <v>0</v>
      </c>
      <c r="P3866" s="175">
        <v>144153.81000000003</v>
      </c>
    </row>
    <row r="3867" spans="1:16" ht="14.25" customHeight="1" outlineLevel="1">
      <c r="A3867" s="64" t="s">
        <v>1</v>
      </c>
      <c r="B3867" s="163" t="s">
        <v>662</v>
      </c>
      <c r="C3867" s="174" t="s">
        <v>647</v>
      </c>
      <c r="D3867" s="68">
        <v>45632</v>
      </c>
      <c r="E3867" s="66">
        <f t="shared" si="66"/>
        <v>12</v>
      </c>
      <c r="F3867" s="66">
        <f t="shared" si="67"/>
        <v>2024</v>
      </c>
      <c r="G3867" s="67">
        <f t="shared" si="68"/>
        <v>45627</v>
      </c>
      <c r="H3867" s="26" t="s">
        <v>124</v>
      </c>
      <c r="I3867" s="66" t="s">
        <v>1924</v>
      </c>
      <c r="J3867" s="69"/>
      <c r="K3867" s="69"/>
      <c r="L3867" s="69"/>
      <c r="M3867" s="69"/>
      <c r="N3867" s="71">
        <v>2000</v>
      </c>
      <c r="O3867" s="74">
        <v>0</v>
      </c>
      <c r="P3867" s="175">
        <v>146153.81000000003</v>
      </c>
    </row>
    <row r="3868" spans="1:16" ht="14.25" customHeight="1" outlineLevel="1">
      <c r="A3868" s="64" t="s">
        <v>1</v>
      </c>
      <c r="B3868" s="163" t="s">
        <v>662</v>
      </c>
      <c r="C3868" s="174" t="s">
        <v>647</v>
      </c>
      <c r="D3868" s="68">
        <v>45632</v>
      </c>
      <c r="E3868" s="66">
        <f t="shared" si="66"/>
        <v>12</v>
      </c>
      <c r="F3868" s="66">
        <f t="shared" si="67"/>
        <v>2024</v>
      </c>
      <c r="G3868" s="67">
        <f t="shared" si="68"/>
        <v>45627</v>
      </c>
      <c r="H3868" s="26" t="s">
        <v>124</v>
      </c>
      <c r="I3868" s="66" t="s">
        <v>1925</v>
      </c>
      <c r="J3868" s="69"/>
      <c r="K3868" s="69"/>
      <c r="L3868" s="69"/>
      <c r="M3868" s="69"/>
      <c r="N3868" s="71">
        <v>2000</v>
      </c>
      <c r="O3868" s="74">
        <v>0</v>
      </c>
      <c r="P3868" s="175">
        <v>148153.81000000003</v>
      </c>
    </row>
    <row r="3869" spans="1:16" ht="14.25" customHeight="1" outlineLevel="1">
      <c r="A3869" s="64" t="s">
        <v>1</v>
      </c>
      <c r="B3869" s="163" t="s">
        <v>662</v>
      </c>
      <c r="C3869" s="174" t="s">
        <v>647</v>
      </c>
      <c r="D3869" s="68">
        <v>45632</v>
      </c>
      <c r="E3869" s="66">
        <f t="shared" si="66"/>
        <v>12</v>
      </c>
      <c r="F3869" s="66">
        <f t="shared" si="67"/>
        <v>2024</v>
      </c>
      <c r="G3869" s="67">
        <f t="shared" si="68"/>
        <v>45627</v>
      </c>
      <c r="H3869" s="26" t="s">
        <v>124</v>
      </c>
      <c r="I3869" s="66" t="s">
        <v>1926</v>
      </c>
      <c r="J3869" s="69"/>
      <c r="K3869" s="69"/>
      <c r="L3869" s="69"/>
      <c r="M3869" s="69"/>
      <c r="N3869" s="71">
        <v>2000</v>
      </c>
      <c r="O3869" s="74">
        <v>0</v>
      </c>
      <c r="P3869" s="175">
        <v>150153.81000000003</v>
      </c>
    </row>
    <row r="3870" spans="1:16" ht="14.25" customHeight="1" outlineLevel="1">
      <c r="A3870" s="64" t="s">
        <v>1</v>
      </c>
      <c r="B3870" s="163" t="s">
        <v>662</v>
      </c>
      <c r="C3870" s="174" t="s">
        <v>647</v>
      </c>
      <c r="D3870" s="68">
        <v>45632</v>
      </c>
      <c r="E3870" s="66">
        <f t="shared" si="66"/>
        <v>12</v>
      </c>
      <c r="F3870" s="66">
        <f t="shared" si="67"/>
        <v>2024</v>
      </c>
      <c r="G3870" s="67">
        <f t="shared" si="68"/>
        <v>45627</v>
      </c>
      <c r="H3870" s="26" t="s">
        <v>124</v>
      </c>
      <c r="I3870" s="66" t="s">
        <v>1927</v>
      </c>
      <c r="J3870" s="69"/>
      <c r="K3870" s="69"/>
      <c r="L3870" s="69"/>
      <c r="M3870" s="69"/>
      <c r="N3870" s="71">
        <v>2000</v>
      </c>
      <c r="O3870" s="74">
        <v>0</v>
      </c>
      <c r="P3870" s="175">
        <v>152153.81000000003</v>
      </c>
    </row>
    <row r="3871" spans="1:16" ht="14.25" customHeight="1" outlineLevel="1">
      <c r="A3871" s="64" t="s">
        <v>1</v>
      </c>
      <c r="B3871" s="163" t="s">
        <v>662</v>
      </c>
      <c r="C3871" s="174" t="s">
        <v>647</v>
      </c>
      <c r="D3871" s="68">
        <v>45632</v>
      </c>
      <c r="E3871" s="66">
        <f t="shared" si="66"/>
        <v>12</v>
      </c>
      <c r="F3871" s="66">
        <f t="shared" si="67"/>
        <v>2024</v>
      </c>
      <c r="G3871" s="67">
        <f t="shared" si="68"/>
        <v>45627</v>
      </c>
      <c r="H3871" s="26" t="s">
        <v>124</v>
      </c>
      <c r="I3871" s="66" t="s">
        <v>1928</v>
      </c>
      <c r="J3871" s="69"/>
      <c r="K3871" s="69"/>
      <c r="L3871" s="69"/>
      <c r="M3871" s="69"/>
      <c r="N3871" s="71">
        <v>2000</v>
      </c>
      <c r="O3871" s="74">
        <v>0</v>
      </c>
      <c r="P3871" s="175">
        <v>154153.81000000003</v>
      </c>
    </row>
    <row r="3872" spans="1:16" ht="14.25" customHeight="1" outlineLevel="1">
      <c r="A3872" s="64" t="s">
        <v>1</v>
      </c>
      <c r="B3872" s="163" t="s">
        <v>662</v>
      </c>
      <c r="C3872" s="174" t="s">
        <v>647</v>
      </c>
      <c r="D3872" s="68">
        <v>45632</v>
      </c>
      <c r="E3872" s="66">
        <f t="shared" si="66"/>
        <v>12</v>
      </c>
      <c r="F3872" s="66">
        <f t="shared" si="67"/>
        <v>2024</v>
      </c>
      <c r="G3872" s="67">
        <f t="shared" si="68"/>
        <v>45627</v>
      </c>
      <c r="H3872" s="26" t="s">
        <v>124</v>
      </c>
      <c r="I3872" s="66" t="s">
        <v>1929</v>
      </c>
      <c r="J3872" s="69"/>
      <c r="K3872" s="69"/>
      <c r="L3872" s="69"/>
      <c r="M3872" s="69"/>
      <c r="N3872" s="71">
        <v>400</v>
      </c>
      <c r="O3872" s="74">
        <v>0</v>
      </c>
      <c r="P3872" s="175">
        <v>154553.81000000003</v>
      </c>
    </row>
    <row r="3873" spans="1:16" ht="14.25" customHeight="1" outlineLevel="1">
      <c r="A3873" s="64" t="s">
        <v>1</v>
      </c>
      <c r="B3873" s="163" t="s">
        <v>662</v>
      </c>
      <c r="C3873" s="174" t="s">
        <v>647</v>
      </c>
      <c r="D3873" s="68">
        <v>45632</v>
      </c>
      <c r="E3873" s="66">
        <f t="shared" si="66"/>
        <v>12</v>
      </c>
      <c r="F3873" s="66">
        <f t="shared" si="67"/>
        <v>2024</v>
      </c>
      <c r="G3873" s="67">
        <f t="shared" si="68"/>
        <v>45627</v>
      </c>
      <c r="H3873" s="26" t="s">
        <v>124</v>
      </c>
      <c r="I3873" s="66" t="s">
        <v>1930</v>
      </c>
      <c r="J3873" s="69"/>
      <c r="K3873" s="69"/>
      <c r="L3873" s="69"/>
      <c r="M3873" s="69"/>
      <c r="N3873" s="71">
        <v>35</v>
      </c>
      <c r="O3873" s="74">
        <v>0</v>
      </c>
      <c r="P3873" s="175">
        <v>154588.81000000003</v>
      </c>
    </row>
    <row r="3874" spans="1:16" ht="14.25" customHeight="1" outlineLevel="1">
      <c r="A3874" s="64" t="s">
        <v>1</v>
      </c>
      <c r="B3874" s="163" t="s">
        <v>662</v>
      </c>
      <c r="C3874" s="174" t="s">
        <v>647</v>
      </c>
      <c r="D3874" s="68">
        <v>45632</v>
      </c>
      <c r="E3874" s="66">
        <f t="shared" si="66"/>
        <v>12</v>
      </c>
      <c r="F3874" s="66">
        <f t="shared" si="67"/>
        <v>2024</v>
      </c>
      <c r="G3874" s="67">
        <f t="shared" si="68"/>
        <v>45627</v>
      </c>
      <c r="H3874" s="26" t="s">
        <v>124</v>
      </c>
      <c r="I3874" s="66" t="s">
        <v>1931</v>
      </c>
      <c r="J3874" s="69"/>
      <c r="K3874" s="69"/>
      <c r="L3874" s="69"/>
      <c r="M3874" s="69"/>
      <c r="N3874" s="71">
        <v>35</v>
      </c>
      <c r="O3874" s="74">
        <v>0</v>
      </c>
      <c r="P3874" s="175">
        <v>154623.81000000003</v>
      </c>
    </row>
    <row r="3875" spans="1:16" ht="14.25" customHeight="1" outlineLevel="1">
      <c r="A3875" s="64" t="s">
        <v>1</v>
      </c>
      <c r="B3875" s="163" t="s">
        <v>662</v>
      </c>
      <c r="C3875" s="174" t="s">
        <v>647</v>
      </c>
      <c r="D3875" s="68">
        <v>45632</v>
      </c>
      <c r="E3875" s="66">
        <f t="shared" si="66"/>
        <v>12</v>
      </c>
      <c r="F3875" s="66">
        <f t="shared" si="67"/>
        <v>2024</v>
      </c>
      <c r="G3875" s="67">
        <f t="shared" si="68"/>
        <v>45627</v>
      </c>
      <c r="H3875" s="26" t="s">
        <v>124</v>
      </c>
      <c r="I3875" s="66" t="s">
        <v>1931</v>
      </c>
      <c r="J3875" s="69"/>
      <c r="K3875" s="69"/>
      <c r="L3875" s="69"/>
      <c r="M3875" s="69"/>
      <c r="N3875" s="71">
        <v>35</v>
      </c>
      <c r="O3875" s="74">
        <v>0</v>
      </c>
      <c r="P3875" s="175">
        <v>154658.81000000003</v>
      </c>
    </row>
    <row r="3876" spans="1:16" ht="14.25" customHeight="1" outlineLevel="1">
      <c r="A3876" s="64" t="s">
        <v>1</v>
      </c>
      <c r="B3876" s="163" t="s">
        <v>662</v>
      </c>
      <c r="C3876" s="174" t="s">
        <v>647</v>
      </c>
      <c r="D3876" s="68">
        <v>45632</v>
      </c>
      <c r="E3876" s="66">
        <f t="shared" si="66"/>
        <v>12</v>
      </c>
      <c r="F3876" s="66">
        <f t="shared" si="67"/>
        <v>2024</v>
      </c>
      <c r="G3876" s="67">
        <f t="shared" si="68"/>
        <v>45627</v>
      </c>
      <c r="H3876" s="26" t="s">
        <v>124</v>
      </c>
      <c r="I3876" s="66" t="s">
        <v>1932</v>
      </c>
      <c r="J3876" s="69"/>
      <c r="K3876" s="69"/>
      <c r="L3876" s="69"/>
      <c r="M3876" s="69"/>
      <c r="N3876" s="71">
        <v>35</v>
      </c>
      <c r="O3876" s="74">
        <v>0</v>
      </c>
      <c r="P3876" s="175">
        <v>154693.81000000003</v>
      </c>
    </row>
    <row r="3877" spans="1:16" ht="14.25" customHeight="1" outlineLevel="1">
      <c r="A3877" s="64" t="s">
        <v>1</v>
      </c>
      <c r="B3877" s="163" t="s">
        <v>662</v>
      </c>
      <c r="C3877" s="174" t="s">
        <v>647</v>
      </c>
      <c r="D3877" s="68">
        <v>45632</v>
      </c>
      <c r="E3877" s="66">
        <f t="shared" si="66"/>
        <v>12</v>
      </c>
      <c r="F3877" s="66">
        <f t="shared" si="67"/>
        <v>2024</v>
      </c>
      <c r="G3877" s="67">
        <f t="shared" si="68"/>
        <v>45627</v>
      </c>
      <c r="H3877" s="26" t="s">
        <v>124</v>
      </c>
      <c r="I3877" s="66" t="s">
        <v>1933</v>
      </c>
      <c r="J3877" s="69"/>
      <c r="K3877" s="69"/>
      <c r="L3877" s="69"/>
      <c r="M3877" s="69"/>
      <c r="N3877" s="71">
        <v>35</v>
      </c>
      <c r="O3877" s="74">
        <v>0</v>
      </c>
      <c r="P3877" s="175">
        <v>154728.81000000003</v>
      </c>
    </row>
    <row r="3878" spans="1:16" ht="14.25" customHeight="1" outlineLevel="1">
      <c r="A3878" s="64" t="s">
        <v>1</v>
      </c>
      <c r="B3878" s="163" t="s">
        <v>662</v>
      </c>
      <c r="C3878" s="174" t="s">
        <v>647</v>
      </c>
      <c r="D3878" s="68">
        <v>45632</v>
      </c>
      <c r="E3878" s="66">
        <f t="shared" si="66"/>
        <v>12</v>
      </c>
      <c r="F3878" s="66">
        <f t="shared" si="67"/>
        <v>2024</v>
      </c>
      <c r="G3878" s="67">
        <f t="shared" si="68"/>
        <v>45627</v>
      </c>
      <c r="H3878" s="26" t="s">
        <v>124</v>
      </c>
      <c r="I3878" s="66" t="s">
        <v>1934</v>
      </c>
      <c r="J3878" s="69"/>
      <c r="K3878" s="69"/>
      <c r="L3878" s="69"/>
      <c r="M3878" s="69"/>
      <c r="N3878" s="71">
        <v>35</v>
      </c>
      <c r="O3878" s="74">
        <v>0</v>
      </c>
      <c r="P3878" s="175">
        <v>154763.81000000003</v>
      </c>
    </row>
    <row r="3879" spans="1:16" ht="14.25" customHeight="1" outlineLevel="1">
      <c r="A3879" s="64" t="s">
        <v>1</v>
      </c>
      <c r="B3879" s="163" t="s">
        <v>662</v>
      </c>
      <c r="C3879" s="174" t="s">
        <v>647</v>
      </c>
      <c r="D3879" s="68">
        <v>45632</v>
      </c>
      <c r="E3879" s="66">
        <f t="shared" si="66"/>
        <v>12</v>
      </c>
      <c r="F3879" s="66">
        <f t="shared" si="67"/>
        <v>2024</v>
      </c>
      <c r="G3879" s="67">
        <f t="shared" si="68"/>
        <v>45627</v>
      </c>
      <c r="H3879" s="26" t="s">
        <v>124</v>
      </c>
      <c r="I3879" s="66" t="s">
        <v>1935</v>
      </c>
      <c r="J3879" s="69"/>
      <c r="K3879" s="69"/>
      <c r="L3879" s="69"/>
      <c r="M3879" s="69"/>
      <c r="N3879" s="71">
        <v>35</v>
      </c>
      <c r="O3879" s="74">
        <v>0</v>
      </c>
      <c r="P3879" s="175">
        <v>154798.81000000003</v>
      </c>
    </row>
    <row r="3880" spans="1:16" ht="14.25" customHeight="1" outlineLevel="1">
      <c r="A3880" s="64" t="s">
        <v>1</v>
      </c>
      <c r="B3880" s="163" t="s">
        <v>662</v>
      </c>
      <c r="C3880" s="174" t="s">
        <v>647</v>
      </c>
      <c r="D3880" s="68">
        <v>45632</v>
      </c>
      <c r="E3880" s="66">
        <f t="shared" si="66"/>
        <v>12</v>
      </c>
      <c r="F3880" s="66">
        <f t="shared" si="67"/>
        <v>2024</v>
      </c>
      <c r="G3880" s="67">
        <f t="shared" si="68"/>
        <v>45627</v>
      </c>
      <c r="H3880" s="26" t="s">
        <v>124</v>
      </c>
      <c r="I3880" s="66" t="s">
        <v>1936</v>
      </c>
      <c r="J3880" s="69"/>
      <c r="K3880" s="69"/>
      <c r="L3880" s="69"/>
      <c r="M3880" s="69"/>
      <c r="N3880" s="71">
        <v>70</v>
      </c>
      <c r="O3880" s="74">
        <v>0</v>
      </c>
      <c r="P3880" s="175">
        <v>154868.81000000003</v>
      </c>
    </row>
    <row r="3881" spans="1:16" ht="14.25" hidden="1" customHeight="1" outlineLevel="1">
      <c r="A3881" s="64" t="s">
        <v>1</v>
      </c>
      <c r="B3881" s="163" t="s">
        <v>662</v>
      </c>
      <c r="C3881" s="174" t="s">
        <v>647</v>
      </c>
      <c r="D3881" s="68">
        <v>45632</v>
      </c>
      <c r="E3881" s="66">
        <f t="shared" si="66"/>
        <v>12</v>
      </c>
      <c r="F3881" s="66">
        <f t="shared" si="67"/>
        <v>2024</v>
      </c>
      <c r="G3881" s="67">
        <f t="shared" si="68"/>
        <v>45627</v>
      </c>
      <c r="H3881" s="26" t="s">
        <v>102</v>
      </c>
      <c r="I3881" s="66" t="s">
        <v>129</v>
      </c>
      <c r="J3881" s="69"/>
      <c r="K3881" s="69"/>
      <c r="L3881" s="69"/>
      <c r="M3881" s="69"/>
      <c r="N3881" s="71">
        <v>0</v>
      </c>
      <c r="O3881" s="74">
        <v>9</v>
      </c>
      <c r="P3881" s="175">
        <v>154859.81000000003</v>
      </c>
    </row>
    <row r="3882" spans="1:16" ht="14.25" hidden="1" customHeight="1" outlineLevel="1">
      <c r="A3882" s="64" t="s">
        <v>1</v>
      </c>
      <c r="B3882" s="163" t="s">
        <v>662</v>
      </c>
      <c r="C3882" s="174" t="s">
        <v>647</v>
      </c>
      <c r="D3882" s="68">
        <v>45632</v>
      </c>
      <c r="E3882" s="66">
        <f t="shared" si="66"/>
        <v>12</v>
      </c>
      <c r="F3882" s="66">
        <f t="shared" si="67"/>
        <v>2024</v>
      </c>
      <c r="G3882" s="67">
        <f t="shared" si="68"/>
        <v>45627</v>
      </c>
      <c r="H3882" s="26" t="s">
        <v>281</v>
      </c>
      <c r="I3882" s="66" t="s">
        <v>289</v>
      </c>
      <c r="J3882" s="69"/>
      <c r="K3882" s="69"/>
      <c r="L3882" s="69"/>
      <c r="M3882" s="69"/>
      <c r="N3882" s="71">
        <v>0</v>
      </c>
      <c r="O3882" s="74">
        <v>307.39999999999998</v>
      </c>
      <c r="P3882" s="175">
        <v>154552.41000000003</v>
      </c>
    </row>
    <row r="3883" spans="1:16" ht="14.25" hidden="1" customHeight="1" outlineLevel="1">
      <c r="A3883" s="64" t="s">
        <v>1</v>
      </c>
      <c r="B3883" s="163" t="s">
        <v>662</v>
      </c>
      <c r="C3883" s="174" t="s">
        <v>647</v>
      </c>
      <c r="D3883" s="68">
        <v>45632</v>
      </c>
      <c r="E3883" s="66">
        <f t="shared" si="66"/>
        <v>12</v>
      </c>
      <c r="F3883" s="66">
        <f t="shared" si="67"/>
        <v>2024</v>
      </c>
      <c r="G3883" s="67">
        <f t="shared" si="68"/>
        <v>45627</v>
      </c>
      <c r="H3883" s="26" t="s">
        <v>63</v>
      </c>
      <c r="I3883" s="66" t="s">
        <v>1937</v>
      </c>
      <c r="J3883" s="69"/>
      <c r="K3883" s="69"/>
      <c r="L3883" s="69"/>
      <c r="M3883" s="69"/>
      <c r="N3883" s="71">
        <v>0</v>
      </c>
      <c r="O3883" s="74">
        <v>1176.3599999999999</v>
      </c>
      <c r="P3883" s="175">
        <v>153376.05000000005</v>
      </c>
    </row>
    <row r="3884" spans="1:16" ht="14.25" customHeight="1" outlineLevel="1">
      <c r="A3884" s="64" t="s">
        <v>1</v>
      </c>
      <c r="B3884" s="163" t="s">
        <v>662</v>
      </c>
      <c r="C3884" s="174" t="s">
        <v>647</v>
      </c>
      <c r="D3884" s="68">
        <v>45635</v>
      </c>
      <c r="E3884" s="66">
        <f t="shared" si="66"/>
        <v>12</v>
      </c>
      <c r="F3884" s="66">
        <f t="shared" si="67"/>
        <v>2024</v>
      </c>
      <c r="G3884" s="67">
        <f t="shared" si="68"/>
        <v>45627</v>
      </c>
      <c r="H3884" s="26" t="s">
        <v>124</v>
      </c>
      <c r="I3884" s="66" t="s">
        <v>1938</v>
      </c>
      <c r="J3884" s="69"/>
      <c r="K3884" s="69"/>
      <c r="L3884" s="69"/>
      <c r="M3884" s="69"/>
      <c r="N3884" s="71">
        <v>40</v>
      </c>
      <c r="O3884" s="74">
        <v>0</v>
      </c>
      <c r="P3884" s="175">
        <v>153416.05000000005</v>
      </c>
    </row>
    <row r="3885" spans="1:16" ht="14.25" customHeight="1" outlineLevel="1">
      <c r="A3885" s="64" t="s">
        <v>1</v>
      </c>
      <c r="B3885" s="163" t="s">
        <v>662</v>
      </c>
      <c r="C3885" s="174" t="s">
        <v>647</v>
      </c>
      <c r="D3885" s="68">
        <v>45635</v>
      </c>
      <c r="E3885" s="66">
        <f t="shared" si="66"/>
        <v>12</v>
      </c>
      <c r="F3885" s="66">
        <f t="shared" si="67"/>
        <v>2024</v>
      </c>
      <c r="G3885" s="67">
        <f t="shared" si="68"/>
        <v>45627</v>
      </c>
      <c r="H3885" s="26" t="s">
        <v>124</v>
      </c>
      <c r="I3885" s="66" t="s">
        <v>1939</v>
      </c>
      <c r="J3885" s="69"/>
      <c r="K3885" s="69"/>
      <c r="L3885" s="69"/>
      <c r="M3885" s="69"/>
      <c r="N3885" s="71">
        <v>24</v>
      </c>
      <c r="O3885" s="74">
        <v>0</v>
      </c>
      <c r="P3885" s="175">
        <v>153440.05000000005</v>
      </c>
    </row>
    <row r="3886" spans="1:16" ht="14.25" customHeight="1" outlineLevel="1">
      <c r="A3886" s="64" t="s">
        <v>1</v>
      </c>
      <c r="B3886" s="163" t="s">
        <v>662</v>
      </c>
      <c r="C3886" s="174" t="s">
        <v>647</v>
      </c>
      <c r="D3886" s="68">
        <v>45635</v>
      </c>
      <c r="E3886" s="66">
        <f t="shared" si="66"/>
        <v>12</v>
      </c>
      <c r="F3886" s="66">
        <f t="shared" si="67"/>
        <v>2024</v>
      </c>
      <c r="G3886" s="67">
        <f t="shared" si="68"/>
        <v>45627</v>
      </c>
      <c r="H3886" s="26" t="s">
        <v>124</v>
      </c>
      <c r="I3886" s="66" t="s">
        <v>1940</v>
      </c>
      <c r="J3886" s="69"/>
      <c r="K3886" s="69"/>
      <c r="L3886" s="69"/>
      <c r="M3886" s="69"/>
      <c r="N3886" s="71">
        <v>27</v>
      </c>
      <c r="O3886" s="74">
        <v>0</v>
      </c>
      <c r="P3886" s="175">
        <v>153467.05000000005</v>
      </c>
    </row>
    <row r="3887" spans="1:16" ht="14.25" customHeight="1" outlineLevel="1">
      <c r="A3887" s="64" t="s">
        <v>1</v>
      </c>
      <c r="B3887" s="163" t="s">
        <v>662</v>
      </c>
      <c r="C3887" s="174" t="s">
        <v>647</v>
      </c>
      <c r="D3887" s="68">
        <v>45635</v>
      </c>
      <c r="E3887" s="66">
        <f t="shared" si="66"/>
        <v>12</v>
      </c>
      <c r="F3887" s="66">
        <f t="shared" si="67"/>
        <v>2024</v>
      </c>
      <c r="G3887" s="67">
        <f t="shared" si="68"/>
        <v>45627</v>
      </c>
      <c r="H3887" s="26" t="s">
        <v>124</v>
      </c>
      <c r="I3887" s="66" t="s">
        <v>1941</v>
      </c>
      <c r="J3887" s="69"/>
      <c r="K3887" s="69"/>
      <c r="L3887" s="69"/>
      <c r="M3887" s="69"/>
      <c r="N3887" s="71">
        <v>40</v>
      </c>
      <c r="O3887" s="74">
        <v>0</v>
      </c>
      <c r="P3887" s="175">
        <v>153507.05000000005</v>
      </c>
    </row>
    <row r="3888" spans="1:16" ht="14.25" customHeight="1" outlineLevel="1">
      <c r="A3888" s="64" t="s">
        <v>1</v>
      </c>
      <c r="B3888" s="163" t="s">
        <v>662</v>
      </c>
      <c r="C3888" s="174" t="s">
        <v>647</v>
      </c>
      <c r="D3888" s="68">
        <v>45635</v>
      </c>
      <c r="E3888" s="66">
        <f t="shared" si="66"/>
        <v>12</v>
      </c>
      <c r="F3888" s="66">
        <f t="shared" si="67"/>
        <v>2024</v>
      </c>
      <c r="G3888" s="67">
        <f t="shared" si="68"/>
        <v>45627</v>
      </c>
      <c r="H3888" s="26" t="s">
        <v>124</v>
      </c>
      <c r="I3888" s="66" t="s">
        <v>1942</v>
      </c>
      <c r="J3888" s="69"/>
      <c r="K3888" s="69"/>
      <c r="L3888" s="69"/>
      <c r="M3888" s="69"/>
      <c r="N3888" s="71">
        <v>7</v>
      </c>
      <c r="O3888" s="74">
        <v>0</v>
      </c>
      <c r="P3888" s="175">
        <v>153514.05000000005</v>
      </c>
    </row>
    <row r="3889" spans="1:16" ht="14.25" customHeight="1" outlineLevel="1">
      <c r="A3889" s="64" t="s">
        <v>1</v>
      </c>
      <c r="B3889" s="163" t="s">
        <v>662</v>
      </c>
      <c r="C3889" s="174" t="s">
        <v>647</v>
      </c>
      <c r="D3889" s="68">
        <v>45635</v>
      </c>
      <c r="E3889" s="66">
        <f t="shared" si="66"/>
        <v>12</v>
      </c>
      <c r="F3889" s="66">
        <f t="shared" si="67"/>
        <v>2024</v>
      </c>
      <c r="G3889" s="67">
        <f t="shared" si="68"/>
        <v>45627</v>
      </c>
      <c r="H3889" s="26" t="s">
        <v>124</v>
      </c>
      <c r="I3889" s="66" t="s">
        <v>1943</v>
      </c>
      <c r="J3889" s="69"/>
      <c r="K3889" s="69"/>
      <c r="L3889" s="69"/>
      <c r="M3889" s="69"/>
      <c r="N3889" s="71">
        <v>4</v>
      </c>
      <c r="O3889" s="74">
        <v>0</v>
      </c>
      <c r="P3889" s="175">
        <v>153518.05000000005</v>
      </c>
    </row>
    <row r="3890" spans="1:16" ht="14.25" customHeight="1" outlineLevel="1">
      <c r="A3890" s="64" t="s">
        <v>1</v>
      </c>
      <c r="B3890" s="163" t="s">
        <v>662</v>
      </c>
      <c r="C3890" s="174" t="s">
        <v>647</v>
      </c>
      <c r="D3890" s="68">
        <v>45635</v>
      </c>
      <c r="E3890" s="66">
        <f t="shared" si="66"/>
        <v>12</v>
      </c>
      <c r="F3890" s="66">
        <f t="shared" si="67"/>
        <v>2024</v>
      </c>
      <c r="G3890" s="67">
        <f t="shared" si="68"/>
        <v>45627</v>
      </c>
      <c r="H3890" s="26" t="s">
        <v>124</v>
      </c>
      <c r="I3890" s="66" t="s">
        <v>1944</v>
      </c>
      <c r="J3890" s="69"/>
      <c r="K3890" s="69"/>
      <c r="L3890" s="69"/>
      <c r="M3890" s="69"/>
      <c r="N3890" s="71">
        <v>8</v>
      </c>
      <c r="O3890" s="74">
        <v>0</v>
      </c>
      <c r="P3890" s="175">
        <v>153526.05000000005</v>
      </c>
    </row>
    <row r="3891" spans="1:16" ht="14.25" customHeight="1" outlineLevel="1">
      <c r="A3891" s="64" t="s">
        <v>1</v>
      </c>
      <c r="B3891" s="163" t="s">
        <v>662</v>
      </c>
      <c r="C3891" s="174" t="s">
        <v>647</v>
      </c>
      <c r="D3891" s="68">
        <v>45635</v>
      </c>
      <c r="E3891" s="66">
        <f t="shared" si="66"/>
        <v>12</v>
      </c>
      <c r="F3891" s="66">
        <f t="shared" si="67"/>
        <v>2024</v>
      </c>
      <c r="G3891" s="67">
        <f t="shared" si="68"/>
        <v>45627</v>
      </c>
      <c r="H3891" s="26" t="s">
        <v>124</v>
      </c>
      <c r="I3891" s="66" t="s">
        <v>1945</v>
      </c>
      <c r="J3891" s="69"/>
      <c r="K3891" s="69"/>
      <c r="L3891" s="69"/>
      <c r="M3891" s="69"/>
      <c r="N3891" s="71">
        <v>13</v>
      </c>
      <c r="O3891" s="74">
        <v>0</v>
      </c>
      <c r="P3891" s="175">
        <v>153539.05000000005</v>
      </c>
    </row>
    <row r="3892" spans="1:16" ht="14.25" customHeight="1" outlineLevel="1">
      <c r="A3892" s="64" t="s">
        <v>1</v>
      </c>
      <c r="B3892" s="163" t="s">
        <v>662</v>
      </c>
      <c r="C3892" s="174" t="s">
        <v>647</v>
      </c>
      <c r="D3892" s="68">
        <v>45635</v>
      </c>
      <c r="E3892" s="66">
        <f t="shared" si="66"/>
        <v>12</v>
      </c>
      <c r="F3892" s="66">
        <f t="shared" si="67"/>
        <v>2024</v>
      </c>
      <c r="G3892" s="67">
        <f t="shared" si="68"/>
        <v>45627</v>
      </c>
      <c r="H3892" s="26" t="s">
        <v>124</v>
      </c>
      <c r="I3892" s="66" t="s">
        <v>1946</v>
      </c>
      <c r="J3892" s="69"/>
      <c r="K3892" s="69"/>
      <c r="L3892" s="69"/>
      <c r="M3892" s="69"/>
      <c r="N3892" s="71">
        <v>6</v>
      </c>
      <c r="O3892" s="74">
        <v>0</v>
      </c>
      <c r="P3892" s="175">
        <v>153545.05000000005</v>
      </c>
    </row>
    <row r="3893" spans="1:16" ht="14.25" customHeight="1" outlineLevel="1">
      <c r="A3893" s="64" t="s">
        <v>1</v>
      </c>
      <c r="B3893" s="163" t="s">
        <v>662</v>
      </c>
      <c r="C3893" s="174" t="s">
        <v>647</v>
      </c>
      <c r="D3893" s="68">
        <v>45635</v>
      </c>
      <c r="E3893" s="66">
        <f t="shared" si="66"/>
        <v>12</v>
      </c>
      <c r="F3893" s="66">
        <f t="shared" si="67"/>
        <v>2024</v>
      </c>
      <c r="G3893" s="67">
        <f t="shared" si="68"/>
        <v>45627</v>
      </c>
      <c r="H3893" s="26" t="s">
        <v>124</v>
      </c>
      <c r="I3893" s="66" t="s">
        <v>1947</v>
      </c>
      <c r="J3893" s="69"/>
      <c r="K3893" s="69"/>
      <c r="L3893" s="69"/>
      <c r="M3893" s="69"/>
      <c r="N3893" s="71">
        <v>8</v>
      </c>
      <c r="O3893" s="74">
        <v>0</v>
      </c>
      <c r="P3893" s="175">
        <v>153553.05000000005</v>
      </c>
    </row>
    <row r="3894" spans="1:16" ht="14.25" customHeight="1" outlineLevel="1">
      <c r="A3894" s="64" t="s">
        <v>1</v>
      </c>
      <c r="B3894" s="163" t="s">
        <v>662</v>
      </c>
      <c r="C3894" s="174" t="s">
        <v>647</v>
      </c>
      <c r="D3894" s="68">
        <v>45635</v>
      </c>
      <c r="E3894" s="66">
        <f t="shared" si="66"/>
        <v>12</v>
      </c>
      <c r="F3894" s="66">
        <f t="shared" si="67"/>
        <v>2024</v>
      </c>
      <c r="G3894" s="67">
        <f t="shared" si="68"/>
        <v>45627</v>
      </c>
      <c r="H3894" s="26" t="s">
        <v>124</v>
      </c>
      <c r="I3894" s="66" t="s">
        <v>1948</v>
      </c>
      <c r="J3894" s="69"/>
      <c r="K3894" s="69"/>
      <c r="L3894" s="69"/>
      <c r="M3894" s="69"/>
      <c r="N3894" s="71">
        <v>20</v>
      </c>
      <c r="O3894" s="74">
        <v>0</v>
      </c>
      <c r="P3894" s="175">
        <v>153573.05000000005</v>
      </c>
    </row>
    <row r="3895" spans="1:16" ht="14.25" customHeight="1" outlineLevel="1">
      <c r="A3895" s="64" t="s">
        <v>1</v>
      </c>
      <c r="B3895" s="163" t="s">
        <v>662</v>
      </c>
      <c r="C3895" s="174" t="s">
        <v>647</v>
      </c>
      <c r="D3895" s="68">
        <v>45635</v>
      </c>
      <c r="E3895" s="66">
        <f t="shared" si="66"/>
        <v>12</v>
      </c>
      <c r="F3895" s="66">
        <f t="shared" si="67"/>
        <v>2024</v>
      </c>
      <c r="G3895" s="67">
        <f t="shared" si="68"/>
        <v>45627</v>
      </c>
      <c r="H3895" s="26" t="s">
        <v>124</v>
      </c>
      <c r="I3895" s="66" t="s">
        <v>1949</v>
      </c>
      <c r="J3895" s="69"/>
      <c r="K3895" s="69"/>
      <c r="L3895" s="69"/>
      <c r="M3895" s="69"/>
      <c r="N3895" s="71">
        <v>7</v>
      </c>
      <c r="O3895" s="74">
        <v>0</v>
      </c>
      <c r="P3895" s="175">
        <v>153580.05000000005</v>
      </c>
    </row>
    <row r="3896" spans="1:16" ht="14.25" customHeight="1" outlineLevel="1">
      <c r="A3896" s="64" t="s">
        <v>1</v>
      </c>
      <c r="B3896" s="163" t="s">
        <v>662</v>
      </c>
      <c r="C3896" s="174" t="s">
        <v>647</v>
      </c>
      <c r="D3896" s="68">
        <v>45635</v>
      </c>
      <c r="E3896" s="66">
        <f t="shared" si="66"/>
        <v>12</v>
      </c>
      <c r="F3896" s="66">
        <f t="shared" si="67"/>
        <v>2024</v>
      </c>
      <c r="G3896" s="67">
        <f t="shared" si="68"/>
        <v>45627</v>
      </c>
      <c r="H3896" s="26" t="s">
        <v>124</v>
      </c>
      <c r="I3896" s="66" t="s">
        <v>1949</v>
      </c>
      <c r="J3896" s="69"/>
      <c r="K3896" s="69"/>
      <c r="L3896" s="69"/>
      <c r="M3896" s="69"/>
      <c r="N3896" s="71">
        <v>3</v>
      </c>
      <c r="O3896" s="74">
        <v>0</v>
      </c>
      <c r="P3896" s="175">
        <v>153583.05000000005</v>
      </c>
    </row>
    <row r="3897" spans="1:16" ht="14.25" customHeight="1" outlineLevel="1">
      <c r="A3897" s="64" t="s">
        <v>1</v>
      </c>
      <c r="B3897" s="163" t="s">
        <v>662</v>
      </c>
      <c r="C3897" s="174" t="s">
        <v>647</v>
      </c>
      <c r="D3897" s="68">
        <v>45635</v>
      </c>
      <c r="E3897" s="66">
        <f t="shared" si="66"/>
        <v>12</v>
      </c>
      <c r="F3897" s="66">
        <f t="shared" si="67"/>
        <v>2024</v>
      </c>
      <c r="G3897" s="67">
        <f t="shared" si="68"/>
        <v>45627</v>
      </c>
      <c r="H3897" s="26" t="s">
        <v>124</v>
      </c>
      <c r="I3897" s="66" t="s">
        <v>1942</v>
      </c>
      <c r="J3897" s="69"/>
      <c r="K3897" s="69"/>
      <c r="L3897" s="69"/>
      <c r="M3897" s="69"/>
      <c r="N3897" s="71">
        <v>5</v>
      </c>
      <c r="O3897" s="74">
        <v>0</v>
      </c>
      <c r="P3897" s="175">
        <v>153588.05000000005</v>
      </c>
    </row>
    <row r="3898" spans="1:16" ht="14.25" customHeight="1" outlineLevel="1">
      <c r="A3898" s="64" t="s">
        <v>1</v>
      </c>
      <c r="B3898" s="163" t="s">
        <v>662</v>
      </c>
      <c r="C3898" s="174" t="s">
        <v>647</v>
      </c>
      <c r="D3898" s="68">
        <v>45635</v>
      </c>
      <c r="E3898" s="66">
        <f t="shared" si="66"/>
        <v>12</v>
      </c>
      <c r="F3898" s="66">
        <f t="shared" si="67"/>
        <v>2024</v>
      </c>
      <c r="G3898" s="67">
        <f t="shared" si="68"/>
        <v>45627</v>
      </c>
      <c r="H3898" s="26" t="s">
        <v>124</v>
      </c>
      <c r="I3898" s="66" t="s">
        <v>1945</v>
      </c>
      <c r="J3898" s="69"/>
      <c r="K3898" s="69"/>
      <c r="L3898" s="69"/>
      <c r="M3898" s="69"/>
      <c r="N3898" s="71">
        <v>8</v>
      </c>
      <c r="O3898" s="74">
        <v>0</v>
      </c>
      <c r="P3898" s="175">
        <v>153596.05000000005</v>
      </c>
    </row>
    <row r="3899" spans="1:16" ht="14.25" hidden="1" customHeight="1" outlineLevel="1">
      <c r="A3899" s="64" t="s">
        <v>1</v>
      </c>
      <c r="B3899" s="163" t="s">
        <v>662</v>
      </c>
      <c r="C3899" s="174" t="s">
        <v>647</v>
      </c>
      <c r="D3899" s="68">
        <v>45635</v>
      </c>
      <c r="E3899" s="66">
        <f t="shared" si="66"/>
        <v>12</v>
      </c>
      <c r="F3899" s="66">
        <f t="shared" si="67"/>
        <v>2024</v>
      </c>
      <c r="G3899" s="67">
        <f t="shared" si="68"/>
        <v>45627</v>
      </c>
      <c r="H3899" s="26" t="s">
        <v>138</v>
      </c>
      <c r="I3899" s="66" t="s">
        <v>139</v>
      </c>
      <c r="J3899" s="69"/>
      <c r="K3899" s="69"/>
      <c r="L3899" s="69"/>
      <c r="M3899" s="69"/>
      <c r="N3899" s="71">
        <v>11.03</v>
      </c>
      <c r="O3899" s="74">
        <v>0</v>
      </c>
      <c r="P3899" s="175">
        <v>153607.08000000005</v>
      </c>
    </row>
    <row r="3900" spans="1:16" ht="14.25" hidden="1" customHeight="1" outlineLevel="1">
      <c r="A3900" s="64" t="s">
        <v>1</v>
      </c>
      <c r="B3900" s="163" t="s">
        <v>662</v>
      </c>
      <c r="C3900" s="174" t="s">
        <v>647</v>
      </c>
      <c r="D3900" s="68">
        <v>45635</v>
      </c>
      <c r="E3900" s="66">
        <f t="shared" si="66"/>
        <v>12</v>
      </c>
      <c r="F3900" s="66">
        <f t="shared" si="67"/>
        <v>2024</v>
      </c>
      <c r="G3900" s="67">
        <f t="shared" si="68"/>
        <v>45627</v>
      </c>
      <c r="H3900" s="26" t="s">
        <v>45</v>
      </c>
      <c r="I3900" s="66" t="s">
        <v>545</v>
      </c>
      <c r="J3900" s="69"/>
      <c r="K3900" s="69"/>
      <c r="L3900" s="69"/>
      <c r="M3900" s="69"/>
      <c r="N3900" s="71">
        <v>0</v>
      </c>
      <c r="O3900" s="74">
        <v>156.88</v>
      </c>
      <c r="P3900" s="175">
        <v>153450.20000000004</v>
      </c>
    </row>
    <row r="3901" spans="1:16" ht="14.25" hidden="1" customHeight="1" outlineLevel="1">
      <c r="A3901" s="64" t="s">
        <v>1</v>
      </c>
      <c r="B3901" s="163" t="s">
        <v>662</v>
      </c>
      <c r="C3901" s="174" t="s">
        <v>647</v>
      </c>
      <c r="D3901" s="68">
        <v>45635</v>
      </c>
      <c r="E3901" s="66">
        <f t="shared" si="66"/>
        <v>12</v>
      </c>
      <c r="F3901" s="66">
        <f t="shared" si="67"/>
        <v>2024</v>
      </c>
      <c r="G3901" s="67">
        <f t="shared" si="68"/>
        <v>45627</v>
      </c>
      <c r="H3901" s="26" t="s">
        <v>582</v>
      </c>
      <c r="I3901" s="66" t="s">
        <v>913</v>
      </c>
      <c r="J3901" s="69"/>
      <c r="K3901" s="69"/>
      <c r="L3901" s="69"/>
      <c r="M3901" s="69"/>
      <c r="N3901" s="71">
        <v>0</v>
      </c>
      <c r="O3901" s="74">
        <v>21.5</v>
      </c>
      <c r="P3901" s="175">
        <v>153428.70000000004</v>
      </c>
    </row>
    <row r="3902" spans="1:16" ht="14.25" hidden="1" customHeight="1" outlineLevel="1">
      <c r="A3902" s="64" t="s">
        <v>1</v>
      </c>
      <c r="B3902" s="163" t="s">
        <v>662</v>
      </c>
      <c r="C3902" s="174" t="s">
        <v>647</v>
      </c>
      <c r="D3902" s="68">
        <v>45635</v>
      </c>
      <c r="E3902" s="66">
        <f t="shared" si="66"/>
        <v>12</v>
      </c>
      <c r="F3902" s="66">
        <f t="shared" si="67"/>
        <v>2024</v>
      </c>
      <c r="G3902" s="67">
        <f t="shared" si="68"/>
        <v>45627</v>
      </c>
      <c r="H3902" s="26" t="s">
        <v>69</v>
      </c>
      <c r="I3902" s="66" t="s">
        <v>665</v>
      </c>
      <c r="J3902" s="69"/>
      <c r="K3902" s="69"/>
      <c r="L3902" s="69"/>
      <c r="M3902" s="69"/>
      <c r="N3902" s="71">
        <v>0</v>
      </c>
      <c r="O3902" s="74">
        <v>25000</v>
      </c>
      <c r="P3902" s="175">
        <v>128428.70000000004</v>
      </c>
    </row>
    <row r="3903" spans="1:16" ht="14.25" hidden="1" customHeight="1" outlineLevel="1">
      <c r="A3903" s="64" t="s">
        <v>1</v>
      </c>
      <c r="B3903" s="163" t="s">
        <v>662</v>
      </c>
      <c r="C3903" s="174" t="s">
        <v>647</v>
      </c>
      <c r="D3903" s="68">
        <v>45635</v>
      </c>
      <c r="E3903" s="66">
        <f t="shared" si="66"/>
        <v>12</v>
      </c>
      <c r="F3903" s="66">
        <f t="shared" si="67"/>
        <v>2024</v>
      </c>
      <c r="G3903" s="67">
        <f t="shared" si="68"/>
        <v>45627</v>
      </c>
      <c r="H3903" s="26" t="s">
        <v>63</v>
      </c>
      <c r="I3903" s="66" t="s">
        <v>1950</v>
      </c>
      <c r="J3903" s="69"/>
      <c r="K3903" s="69"/>
      <c r="L3903" s="69"/>
      <c r="M3903" s="69"/>
      <c r="N3903" s="71">
        <v>0</v>
      </c>
      <c r="O3903" s="74">
        <v>480</v>
      </c>
      <c r="P3903" s="175">
        <v>127948.70000000004</v>
      </c>
    </row>
    <row r="3904" spans="1:16" ht="14.25" hidden="1" customHeight="1" outlineLevel="1">
      <c r="A3904" s="64" t="s">
        <v>1</v>
      </c>
      <c r="B3904" s="163" t="s">
        <v>662</v>
      </c>
      <c r="C3904" s="174" t="s">
        <v>647</v>
      </c>
      <c r="D3904" s="68">
        <v>45635</v>
      </c>
      <c r="E3904" s="66">
        <f t="shared" si="66"/>
        <v>12</v>
      </c>
      <c r="F3904" s="66">
        <f t="shared" si="67"/>
        <v>2024</v>
      </c>
      <c r="G3904" s="67">
        <f t="shared" si="68"/>
        <v>45627</v>
      </c>
      <c r="H3904" s="26" t="s">
        <v>63</v>
      </c>
      <c r="I3904" s="66" t="s">
        <v>1951</v>
      </c>
      <c r="J3904" s="69"/>
      <c r="K3904" s="69"/>
      <c r="L3904" s="69"/>
      <c r="M3904" s="69"/>
      <c r="N3904" s="71">
        <v>0</v>
      </c>
      <c r="O3904" s="74">
        <v>524</v>
      </c>
      <c r="P3904" s="175">
        <v>127424.70000000004</v>
      </c>
    </row>
    <row r="3905" spans="1:16" ht="14.25" hidden="1" customHeight="1" outlineLevel="1">
      <c r="A3905" s="64" t="s">
        <v>1</v>
      </c>
      <c r="B3905" s="163" t="s">
        <v>662</v>
      </c>
      <c r="C3905" s="174" t="s">
        <v>647</v>
      </c>
      <c r="D3905" s="68">
        <v>45635</v>
      </c>
      <c r="E3905" s="66">
        <f t="shared" si="66"/>
        <v>12</v>
      </c>
      <c r="F3905" s="66">
        <f t="shared" si="67"/>
        <v>2024</v>
      </c>
      <c r="G3905" s="67">
        <f t="shared" si="68"/>
        <v>45627</v>
      </c>
      <c r="H3905" s="26" t="s">
        <v>82</v>
      </c>
      <c r="I3905" s="66" t="s">
        <v>1952</v>
      </c>
      <c r="J3905" s="69"/>
      <c r="K3905" s="69"/>
      <c r="L3905" s="69"/>
      <c r="M3905" s="69"/>
      <c r="N3905" s="71">
        <v>0</v>
      </c>
      <c r="O3905" s="74">
        <v>250</v>
      </c>
      <c r="P3905" s="175">
        <v>127174.70000000004</v>
      </c>
    </row>
    <row r="3906" spans="1:16" ht="14.25" hidden="1" customHeight="1" outlineLevel="1">
      <c r="A3906" s="64" t="s">
        <v>1</v>
      </c>
      <c r="B3906" s="163" t="s">
        <v>662</v>
      </c>
      <c r="C3906" s="174" t="s">
        <v>647</v>
      </c>
      <c r="D3906" s="68">
        <v>45635</v>
      </c>
      <c r="E3906" s="66">
        <f t="shared" si="66"/>
        <v>12</v>
      </c>
      <c r="F3906" s="66">
        <f t="shared" si="67"/>
        <v>2024</v>
      </c>
      <c r="G3906" s="67">
        <f t="shared" si="68"/>
        <v>45627</v>
      </c>
      <c r="H3906" s="26" t="s">
        <v>82</v>
      </c>
      <c r="I3906" s="66" t="s">
        <v>1953</v>
      </c>
      <c r="J3906" s="69"/>
      <c r="K3906" s="69"/>
      <c r="L3906" s="69"/>
      <c r="M3906" s="69"/>
      <c r="N3906" s="71">
        <v>0</v>
      </c>
      <c r="O3906" s="74">
        <v>45</v>
      </c>
      <c r="P3906" s="175">
        <v>127129.70000000004</v>
      </c>
    </row>
    <row r="3907" spans="1:16" ht="14.25" hidden="1" customHeight="1" outlineLevel="1">
      <c r="A3907" s="64" t="s">
        <v>1</v>
      </c>
      <c r="B3907" s="163" t="s">
        <v>662</v>
      </c>
      <c r="C3907" s="174" t="s">
        <v>647</v>
      </c>
      <c r="D3907" s="68">
        <v>45635</v>
      </c>
      <c r="E3907" s="66">
        <f t="shared" si="66"/>
        <v>12</v>
      </c>
      <c r="F3907" s="66">
        <f t="shared" si="67"/>
        <v>2024</v>
      </c>
      <c r="G3907" s="67">
        <f t="shared" si="68"/>
        <v>45627</v>
      </c>
      <c r="H3907" s="26" t="s">
        <v>63</v>
      </c>
      <c r="I3907" s="66" t="s">
        <v>1954</v>
      </c>
      <c r="J3907" s="69"/>
      <c r="K3907" s="69"/>
      <c r="L3907" s="69"/>
      <c r="M3907" s="69"/>
      <c r="N3907" s="71">
        <v>0</v>
      </c>
      <c r="O3907" s="74">
        <v>105.84</v>
      </c>
      <c r="P3907" s="175">
        <v>127023.86000000004</v>
      </c>
    </row>
    <row r="3908" spans="1:16" ht="14.25" hidden="1" customHeight="1" outlineLevel="1">
      <c r="A3908" s="64" t="s">
        <v>1</v>
      </c>
      <c r="B3908" s="163" t="s">
        <v>662</v>
      </c>
      <c r="C3908" s="174" t="s">
        <v>647</v>
      </c>
      <c r="D3908" s="68">
        <v>45637</v>
      </c>
      <c r="E3908" s="66">
        <f t="shared" si="66"/>
        <v>12</v>
      </c>
      <c r="F3908" s="66">
        <f t="shared" si="67"/>
        <v>2024</v>
      </c>
      <c r="G3908" s="67">
        <f t="shared" si="68"/>
        <v>45627</v>
      </c>
      <c r="H3908" s="26" t="s">
        <v>142</v>
      </c>
      <c r="I3908" s="66" t="s">
        <v>182</v>
      </c>
      <c r="J3908" s="69"/>
      <c r="K3908" s="69"/>
      <c r="L3908" s="69"/>
      <c r="M3908" s="69"/>
      <c r="N3908" s="71">
        <v>238.11</v>
      </c>
      <c r="O3908" s="74">
        <v>0</v>
      </c>
      <c r="P3908" s="175">
        <v>127261.97000000004</v>
      </c>
    </row>
    <row r="3909" spans="1:16" ht="14.25" hidden="1" customHeight="1" outlineLevel="1">
      <c r="A3909" s="64" t="s">
        <v>1</v>
      </c>
      <c r="B3909" s="163" t="s">
        <v>662</v>
      </c>
      <c r="C3909" s="174" t="s">
        <v>647</v>
      </c>
      <c r="D3909" s="68">
        <v>45637</v>
      </c>
      <c r="E3909" s="66">
        <f t="shared" si="66"/>
        <v>12</v>
      </c>
      <c r="F3909" s="66">
        <f t="shared" si="67"/>
        <v>2024</v>
      </c>
      <c r="G3909" s="67">
        <f t="shared" si="68"/>
        <v>45627</v>
      </c>
      <c r="H3909" s="26" t="s">
        <v>142</v>
      </c>
      <c r="I3909" s="66" t="s">
        <v>1955</v>
      </c>
      <c r="J3909" s="69"/>
      <c r="K3909" s="69"/>
      <c r="L3909" s="69"/>
      <c r="M3909" s="69"/>
      <c r="N3909" s="71">
        <v>75.400000000000006</v>
      </c>
      <c r="O3909" s="74">
        <v>0</v>
      </c>
      <c r="P3909" s="175">
        <v>127337.37000000004</v>
      </c>
    </row>
    <row r="3910" spans="1:16" ht="14.25" hidden="1" customHeight="1" outlineLevel="1">
      <c r="A3910" s="64" t="s">
        <v>1</v>
      </c>
      <c r="B3910" s="163" t="s">
        <v>662</v>
      </c>
      <c r="C3910" s="174" t="s">
        <v>647</v>
      </c>
      <c r="D3910" s="68">
        <v>45637</v>
      </c>
      <c r="E3910" s="66">
        <f t="shared" si="66"/>
        <v>12</v>
      </c>
      <c r="F3910" s="66">
        <f t="shared" si="67"/>
        <v>2024</v>
      </c>
      <c r="G3910" s="67">
        <f t="shared" si="68"/>
        <v>45627</v>
      </c>
      <c r="H3910" s="26" t="s">
        <v>142</v>
      </c>
      <c r="I3910" s="66" t="s">
        <v>1956</v>
      </c>
      <c r="J3910" s="69"/>
      <c r="K3910" s="69"/>
      <c r="L3910" s="69"/>
      <c r="M3910" s="69"/>
      <c r="N3910" s="71">
        <v>865.84</v>
      </c>
      <c r="O3910" s="74">
        <v>0</v>
      </c>
      <c r="P3910" s="175">
        <v>128203.21000000004</v>
      </c>
    </row>
    <row r="3911" spans="1:16" ht="14.25" hidden="1" customHeight="1" outlineLevel="1">
      <c r="A3911" s="64" t="s">
        <v>1</v>
      </c>
      <c r="B3911" s="163" t="s">
        <v>662</v>
      </c>
      <c r="C3911" s="174" t="s">
        <v>647</v>
      </c>
      <c r="D3911" s="68">
        <v>45637</v>
      </c>
      <c r="E3911" s="66">
        <f t="shared" si="66"/>
        <v>12</v>
      </c>
      <c r="F3911" s="66">
        <f t="shared" si="67"/>
        <v>2024</v>
      </c>
      <c r="G3911" s="67">
        <f t="shared" si="68"/>
        <v>45627</v>
      </c>
      <c r="H3911" s="26" t="s">
        <v>138</v>
      </c>
      <c r="I3911" s="66" t="s">
        <v>139</v>
      </c>
      <c r="J3911" s="69"/>
      <c r="K3911" s="69"/>
      <c r="L3911" s="69"/>
      <c r="M3911" s="69"/>
      <c r="N3911" s="71">
        <v>0.02</v>
      </c>
      <c r="O3911" s="74">
        <v>0</v>
      </c>
      <c r="P3911" s="175">
        <v>128203.23000000004</v>
      </c>
    </row>
    <row r="3912" spans="1:16" ht="14.25" hidden="1" customHeight="1" outlineLevel="1">
      <c r="A3912" s="64" t="s">
        <v>1</v>
      </c>
      <c r="B3912" s="163" t="s">
        <v>662</v>
      </c>
      <c r="C3912" s="174" t="s">
        <v>647</v>
      </c>
      <c r="D3912" s="68">
        <v>45637</v>
      </c>
      <c r="E3912" s="66">
        <f t="shared" si="66"/>
        <v>12</v>
      </c>
      <c r="F3912" s="66">
        <f t="shared" si="67"/>
        <v>2024</v>
      </c>
      <c r="G3912" s="67">
        <f t="shared" si="68"/>
        <v>45627</v>
      </c>
      <c r="H3912" s="26" t="s">
        <v>63</v>
      </c>
      <c r="I3912" s="66" t="s">
        <v>1957</v>
      </c>
      <c r="J3912" s="69"/>
      <c r="K3912" s="69"/>
      <c r="L3912" s="69"/>
      <c r="M3912" s="69"/>
      <c r="N3912" s="71">
        <v>0</v>
      </c>
      <c r="O3912" s="74">
        <v>488.12</v>
      </c>
      <c r="P3912" s="175">
        <v>127715.11000000004</v>
      </c>
    </row>
    <row r="3913" spans="1:16" ht="14.25" hidden="1" customHeight="1" outlineLevel="1">
      <c r="A3913" s="64" t="s">
        <v>1</v>
      </c>
      <c r="B3913" s="163" t="s">
        <v>662</v>
      </c>
      <c r="C3913" s="174" t="s">
        <v>647</v>
      </c>
      <c r="D3913" s="68">
        <v>45637</v>
      </c>
      <c r="E3913" s="66">
        <f t="shared" si="66"/>
        <v>12</v>
      </c>
      <c r="F3913" s="66">
        <f t="shared" si="67"/>
        <v>2024</v>
      </c>
      <c r="G3913" s="67">
        <f t="shared" si="68"/>
        <v>45627</v>
      </c>
      <c r="H3913" s="26" t="s">
        <v>582</v>
      </c>
      <c r="I3913" s="66" t="s">
        <v>1958</v>
      </c>
      <c r="J3913" s="69"/>
      <c r="K3913" s="69"/>
      <c r="L3913" s="69"/>
      <c r="M3913" s="69"/>
      <c r="N3913" s="71">
        <v>0</v>
      </c>
      <c r="O3913" s="74">
        <v>223</v>
      </c>
      <c r="P3913" s="175">
        <v>127492.11000000004</v>
      </c>
    </row>
    <row r="3914" spans="1:16" ht="14.25" hidden="1" customHeight="1" outlineLevel="1">
      <c r="A3914" s="64" t="s">
        <v>1</v>
      </c>
      <c r="B3914" s="163" t="s">
        <v>662</v>
      </c>
      <c r="C3914" s="174" t="s">
        <v>647</v>
      </c>
      <c r="D3914" s="68">
        <v>45637</v>
      </c>
      <c r="E3914" s="66">
        <f t="shared" si="66"/>
        <v>12</v>
      </c>
      <c r="F3914" s="66">
        <f t="shared" si="67"/>
        <v>2024</v>
      </c>
      <c r="G3914" s="67">
        <f t="shared" si="68"/>
        <v>45627</v>
      </c>
      <c r="H3914" s="26" t="s">
        <v>102</v>
      </c>
      <c r="I3914" s="66" t="s">
        <v>170</v>
      </c>
      <c r="J3914" s="69"/>
      <c r="K3914" s="69"/>
      <c r="L3914" s="69"/>
      <c r="M3914" s="69"/>
      <c r="N3914" s="71">
        <v>0</v>
      </c>
      <c r="O3914" s="74">
        <v>10.8</v>
      </c>
      <c r="P3914" s="175">
        <v>127481.31000000004</v>
      </c>
    </row>
    <row r="3915" spans="1:16" ht="14.25" hidden="1" customHeight="1" outlineLevel="1">
      <c r="A3915" s="64" t="s">
        <v>1</v>
      </c>
      <c r="B3915" s="163" t="s">
        <v>662</v>
      </c>
      <c r="C3915" s="174" t="s">
        <v>647</v>
      </c>
      <c r="D3915" s="68">
        <v>45637</v>
      </c>
      <c r="E3915" s="66">
        <f t="shared" si="66"/>
        <v>12</v>
      </c>
      <c r="F3915" s="66">
        <f t="shared" si="67"/>
        <v>2024</v>
      </c>
      <c r="G3915" s="67">
        <f t="shared" si="68"/>
        <v>45627</v>
      </c>
      <c r="H3915" s="26" t="s">
        <v>102</v>
      </c>
      <c r="I3915" s="66" t="s">
        <v>129</v>
      </c>
      <c r="J3915" s="69"/>
      <c r="K3915" s="69"/>
      <c r="L3915" s="69"/>
      <c r="M3915" s="69"/>
      <c r="N3915" s="71">
        <v>0</v>
      </c>
      <c r="O3915" s="74">
        <v>1.65</v>
      </c>
      <c r="P3915" s="175">
        <v>127479.66000000005</v>
      </c>
    </row>
    <row r="3916" spans="1:16" ht="14.25" hidden="1" customHeight="1" outlineLevel="1">
      <c r="A3916" s="64" t="s">
        <v>1</v>
      </c>
      <c r="B3916" s="163" t="s">
        <v>662</v>
      </c>
      <c r="C3916" s="174" t="s">
        <v>647</v>
      </c>
      <c r="D3916" s="68">
        <v>45637</v>
      </c>
      <c r="E3916" s="66">
        <f t="shared" si="66"/>
        <v>12</v>
      </c>
      <c r="F3916" s="66">
        <f t="shared" si="67"/>
        <v>2024</v>
      </c>
      <c r="G3916" s="67">
        <f t="shared" si="68"/>
        <v>45627</v>
      </c>
      <c r="H3916" s="26" t="s">
        <v>102</v>
      </c>
      <c r="I3916" s="66" t="s">
        <v>129</v>
      </c>
      <c r="J3916" s="69"/>
      <c r="K3916" s="69"/>
      <c r="L3916" s="69"/>
      <c r="M3916" s="69"/>
      <c r="N3916" s="71">
        <v>0</v>
      </c>
      <c r="O3916" s="74">
        <v>6.72</v>
      </c>
      <c r="P3916" s="175">
        <v>127472.94000000005</v>
      </c>
    </row>
    <row r="3917" spans="1:16" ht="14.25" hidden="1" customHeight="1" outlineLevel="1">
      <c r="A3917" s="64" t="s">
        <v>1</v>
      </c>
      <c r="B3917" s="163" t="s">
        <v>662</v>
      </c>
      <c r="C3917" s="174" t="s">
        <v>647</v>
      </c>
      <c r="D3917" s="68">
        <v>45637</v>
      </c>
      <c r="E3917" s="66">
        <f t="shared" si="66"/>
        <v>12</v>
      </c>
      <c r="F3917" s="66">
        <f t="shared" si="67"/>
        <v>2024</v>
      </c>
      <c r="G3917" s="67">
        <f t="shared" si="68"/>
        <v>45627</v>
      </c>
      <c r="H3917" s="26" t="s">
        <v>102</v>
      </c>
      <c r="I3917" s="66" t="s">
        <v>129</v>
      </c>
      <c r="J3917" s="69"/>
      <c r="K3917" s="69"/>
      <c r="L3917" s="69"/>
      <c r="M3917" s="69"/>
      <c r="N3917" s="71">
        <v>0</v>
      </c>
      <c r="O3917" s="74">
        <v>7.33</v>
      </c>
      <c r="P3917" s="175">
        <v>127465.61000000004</v>
      </c>
    </row>
    <row r="3918" spans="1:16" ht="14.25" hidden="1" customHeight="1" outlineLevel="1">
      <c r="A3918" s="64" t="s">
        <v>1</v>
      </c>
      <c r="B3918" s="163" t="s">
        <v>662</v>
      </c>
      <c r="C3918" s="174" t="s">
        <v>647</v>
      </c>
      <c r="D3918" s="68">
        <v>45637</v>
      </c>
      <c r="E3918" s="66">
        <f t="shared" si="66"/>
        <v>12</v>
      </c>
      <c r="F3918" s="66">
        <f t="shared" si="67"/>
        <v>2024</v>
      </c>
      <c r="G3918" s="67">
        <f t="shared" si="68"/>
        <v>45627</v>
      </c>
      <c r="H3918" s="26" t="s">
        <v>102</v>
      </c>
      <c r="I3918" s="66" t="s">
        <v>129</v>
      </c>
      <c r="J3918" s="69"/>
      <c r="K3918" s="69"/>
      <c r="L3918" s="69"/>
      <c r="M3918" s="69"/>
      <c r="N3918" s="71">
        <v>0</v>
      </c>
      <c r="O3918" s="74">
        <v>1.65</v>
      </c>
      <c r="P3918" s="175">
        <v>127463.96000000005</v>
      </c>
    </row>
    <row r="3919" spans="1:16" ht="14.25" hidden="1" customHeight="1" outlineLevel="1">
      <c r="A3919" s="64" t="s">
        <v>1</v>
      </c>
      <c r="B3919" s="163" t="s">
        <v>662</v>
      </c>
      <c r="C3919" s="174" t="s">
        <v>647</v>
      </c>
      <c r="D3919" s="68">
        <v>45637</v>
      </c>
      <c r="E3919" s="66">
        <f t="shared" si="66"/>
        <v>12</v>
      </c>
      <c r="F3919" s="66">
        <f t="shared" si="67"/>
        <v>2024</v>
      </c>
      <c r="G3919" s="67">
        <f t="shared" si="68"/>
        <v>45627</v>
      </c>
      <c r="H3919" s="26" t="s">
        <v>102</v>
      </c>
      <c r="I3919" s="66" t="s">
        <v>129</v>
      </c>
      <c r="J3919" s="69"/>
      <c r="K3919" s="69"/>
      <c r="L3919" s="69"/>
      <c r="M3919" s="69"/>
      <c r="N3919" s="71">
        <v>0</v>
      </c>
      <c r="O3919" s="74">
        <v>3.5</v>
      </c>
      <c r="P3919" s="175">
        <v>127460.46000000005</v>
      </c>
    </row>
    <row r="3920" spans="1:16" ht="14.25" hidden="1" customHeight="1" outlineLevel="1">
      <c r="A3920" s="64" t="s">
        <v>1</v>
      </c>
      <c r="B3920" s="163" t="s">
        <v>662</v>
      </c>
      <c r="C3920" s="174" t="s">
        <v>647</v>
      </c>
      <c r="D3920" s="68">
        <v>45637</v>
      </c>
      <c r="E3920" s="66">
        <f t="shared" si="66"/>
        <v>12</v>
      </c>
      <c r="F3920" s="66">
        <f t="shared" si="67"/>
        <v>2024</v>
      </c>
      <c r="G3920" s="67">
        <f t="shared" si="68"/>
        <v>45627</v>
      </c>
      <c r="H3920" s="26" t="s">
        <v>175</v>
      </c>
      <c r="I3920" s="66" t="s">
        <v>1959</v>
      </c>
      <c r="J3920" s="69"/>
      <c r="K3920" s="69"/>
      <c r="L3920" s="69"/>
      <c r="M3920" s="69"/>
      <c r="N3920" s="71">
        <v>0</v>
      </c>
      <c r="O3920" s="74">
        <v>35</v>
      </c>
      <c r="P3920" s="175">
        <v>127425.46000000005</v>
      </c>
    </row>
    <row r="3921" spans="1:16" ht="14.25" hidden="1" customHeight="1" outlineLevel="1">
      <c r="A3921" s="64" t="s">
        <v>1</v>
      </c>
      <c r="B3921" s="163" t="s">
        <v>662</v>
      </c>
      <c r="C3921" s="174" t="s">
        <v>647</v>
      </c>
      <c r="D3921" s="68">
        <v>45637</v>
      </c>
      <c r="E3921" s="66">
        <f t="shared" si="66"/>
        <v>12</v>
      </c>
      <c r="F3921" s="66">
        <f t="shared" si="67"/>
        <v>2024</v>
      </c>
      <c r="G3921" s="67">
        <f t="shared" si="68"/>
        <v>45627</v>
      </c>
      <c r="H3921" s="26" t="s">
        <v>63</v>
      </c>
      <c r="I3921" s="66" t="s">
        <v>1960</v>
      </c>
      <c r="J3921" s="69"/>
      <c r="K3921" s="69"/>
      <c r="L3921" s="69"/>
      <c r="M3921" s="69"/>
      <c r="N3921" s="71">
        <v>0</v>
      </c>
      <c r="O3921" s="74">
        <v>450</v>
      </c>
      <c r="P3921" s="175">
        <v>126975.46000000005</v>
      </c>
    </row>
    <row r="3922" spans="1:16" ht="14.25" hidden="1" customHeight="1" outlineLevel="1">
      <c r="A3922" s="64" t="s">
        <v>1</v>
      </c>
      <c r="B3922" s="163" t="s">
        <v>662</v>
      </c>
      <c r="C3922" s="174" t="s">
        <v>647</v>
      </c>
      <c r="D3922" s="68">
        <v>45638</v>
      </c>
      <c r="E3922" s="66">
        <f t="shared" si="66"/>
        <v>12</v>
      </c>
      <c r="F3922" s="66">
        <f t="shared" si="67"/>
        <v>2024</v>
      </c>
      <c r="G3922" s="67">
        <f t="shared" si="68"/>
        <v>45627</v>
      </c>
      <c r="H3922" s="26" t="s">
        <v>138</v>
      </c>
      <c r="I3922" s="66" t="s">
        <v>139</v>
      </c>
      <c r="J3922" s="69"/>
      <c r="K3922" s="69"/>
      <c r="L3922" s="69"/>
      <c r="M3922" s="69"/>
      <c r="N3922" s="71">
        <v>0.52</v>
      </c>
      <c r="O3922" s="74">
        <v>0</v>
      </c>
      <c r="P3922" s="175">
        <v>126975.98000000005</v>
      </c>
    </row>
    <row r="3923" spans="1:16" ht="14.25" hidden="1" customHeight="1" outlineLevel="1">
      <c r="A3923" s="64" t="s">
        <v>1</v>
      </c>
      <c r="B3923" s="163" t="s">
        <v>662</v>
      </c>
      <c r="C3923" s="174" t="s">
        <v>647</v>
      </c>
      <c r="D3923" s="68">
        <v>45638</v>
      </c>
      <c r="E3923" s="66">
        <f t="shared" si="66"/>
        <v>12</v>
      </c>
      <c r="F3923" s="66">
        <f t="shared" si="67"/>
        <v>2024</v>
      </c>
      <c r="G3923" s="67">
        <f t="shared" si="68"/>
        <v>45627</v>
      </c>
      <c r="H3923" s="26" t="s">
        <v>676</v>
      </c>
      <c r="I3923" s="66" t="s">
        <v>1305</v>
      </c>
      <c r="J3923" s="69"/>
      <c r="K3923" s="69"/>
      <c r="L3923" s="69"/>
      <c r="M3923" s="69"/>
      <c r="N3923" s="71">
        <v>0</v>
      </c>
      <c r="O3923" s="74">
        <v>380</v>
      </c>
      <c r="P3923" s="175">
        <v>126595.98000000005</v>
      </c>
    </row>
    <row r="3924" spans="1:16" ht="14.25" hidden="1" customHeight="1" outlineLevel="1">
      <c r="A3924" s="64" t="s">
        <v>1</v>
      </c>
      <c r="B3924" s="163" t="s">
        <v>662</v>
      </c>
      <c r="C3924" s="174" t="s">
        <v>647</v>
      </c>
      <c r="D3924" s="68">
        <v>45638</v>
      </c>
      <c r="E3924" s="66">
        <f t="shared" si="66"/>
        <v>12</v>
      </c>
      <c r="F3924" s="66">
        <f t="shared" si="67"/>
        <v>2024</v>
      </c>
      <c r="G3924" s="67">
        <f t="shared" si="68"/>
        <v>45627</v>
      </c>
      <c r="H3924" s="26" t="s">
        <v>676</v>
      </c>
      <c r="I3924" s="66" t="s">
        <v>1961</v>
      </c>
      <c r="J3924" s="69"/>
      <c r="K3924" s="69"/>
      <c r="L3924" s="69"/>
      <c r="M3924" s="69"/>
      <c r="N3924" s="71">
        <v>0</v>
      </c>
      <c r="O3924" s="74">
        <v>340</v>
      </c>
      <c r="P3924" s="175">
        <v>126255.98000000005</v>
      </c>
    </row>
    <row r="3925" spans="1:16" ht="14.25" hidden="1" customHeight="1" outlineLevel="1">
      <c r="A3925" s="64" t="s">
        <v>1</v>
      </c>
      <c r="B3925" s="163" t="s">
        <v>662</v>
      </c>
      <c r="C3925" s="174" t="s">
        <v>647</v>
      </c>
      <c r="D3925" s="68">
        <v>45638</v>
      </c>
      <c r="E3925" s="66">
        <f t="shared" si="66"/>
        <v>12</v>
      </c>
      <c r="F3925" s="66">
        <f t="shared" si="67"/>
        <v>2024</v>
      </c>
      <c r="G3925" s="67">
        <f t="shared" si="68"/>
        <v>45627</v>
      </c>
      <c r="H3925" s="26" t="s">
        <v>61</v>
      </c>
      <c r="I3925" s="66" t="s">
        <v>144</v>
      </c>
      <c r="J3925" s="69"/>
      <c r="K3925" s="69"/>
      <c r="L3925" s="69"/>
      <c r="M3925" s="69"/>
      <c r="N3925" s="71">
        <v>0</v>
      </c>
      <c r="O3925" s="74">
        <v>97.92</v>
      </c>
      <c r="P3925" s="175">
        <v>126158.06000000006</v>
      </c>
    </row>
    <row r="3926" spans="1:16" ht="14.25" hidden="1" customHeight="1" outlineLevel="1">
      <c r="A3926" s="64" t="s">
        <v>1</v>
      </c>
      <c r="B3926" s="163" t="s">
        <v>662</v>
      </c>
      <c r="C3926" s="174" t="s">
        <v>647</v>
      </c>
      <c r="D3926" s="68">
        <v>45638</v>
      </c>
      <c r="E3926" s="66">
        <f t="shared" si="66"/>
        <v>12</v>
      </c>
      <c r="F3926" s="66">
        <f t="shared" si="67"/>
        <v>2024</v>
      </c>
      <c r="G3926" s="67">
        <f t="shared" si="68"/>
        <v>45627</v>
      </c>
      <c r="H3926" s="26" t="s">
        <v>61</v>
      </c>
      <c r="I3926" s="66" t="s">
        <v>144</v>
      </c>
      <c r="J3926" s="69"/>
      <c r="K3926" s="69"/>
      <c r="L3926" s="69"/>
      <c r="M3926" s="69"/>
      <c r="N3926" s="71">
        <v>0</v>
      </c>
      <c r="O3926" s="74">
        <v>100.54</v>
      </c>
      <c r="P3926" s="175">
        <v>126057.52000000006</v>
      </c>
    </row>
    <row r="3927" spans="1:16" ht="14.25" hidden="1" customHeight="1" outlineLevel="1">
      <c r="A3927" s="64" t="s">
        <v>1</v>
      </c>
      <c r="B3927" s="163" t="s">
        <v>662</v>
      </c>
      <c r="C3927" s="174" t="s">
        <v>647</v>
      </c>
      <c r="D3927" s="68">
        <v>45638</v>
      </c>
      <c r="E3927" s="66">
        <f t="shared" si="66"/>
        <v>12</v>
      </c>
      <c r="F3927" s="66">
        <f t="shared" si="67"/>
        <v>2024</v>
      </c>
      <c r="G3927" s="67">
        <f t="shared" si="68"/>
        <v>45627</v>
      </c>
      <c r="H3927" s="26" t="s">
        <v>61</v>
      </c>
      <c r="I3927" s="66" t="s">
        <v>144</v>
      </c>
      <c r="J3927" s="69"/>
      <c r="K3927" s="69"/>
      <c r="L3927" s="69"/>
      <c r="M3927" s="69"/>
      <c r="N3927" s="71">
        <v>0</v>
      </c>
      <c r="O3927" s="74">
        <v>183.17</v>
      </c>
      <c r="P3927" s="175">
        <v>125874.35000000006</v>
      </c>
    </row>
    <row r="3928" spans="1:16" ht="14.25" customHeight="1" outlineLevel="1">
      <c r="A3928" s="64" t="s">
        <v>1</v>
      </c>
      <c r="B3928" s="163" t="s">
        <v>662</v>
      </c>
      <c r="C3928" s="174" t="s">
        <v>647</v>
      </c>
      <c r="D3928" s="68">
        <v>45639</v>
      </c>
      <c r="E3928" s="66">
        <f t="shared" si="66"/>
        <v>12</v>
      </c>
      <c r="F3928" s="66">
        <f t="shared" si="67"/>
        <v>2024</v>
      </c>
      <c r="G3928" s="67">
        <f t="shared" si="68"/>
        <v>45627</v>
      </c>
      <c r="H3928" s="26" t="s">
        <v>630</v>
      </c>
      <c r="I3928" s="66" t="s">
        <v>359</v>
      </c>
      <c r="J3928" s="69"/>
      <c r="K3928" s="69"/>
      <c r="L3928" s="69"/>
      <c r="M3928" s="69"/>
      <c r="N3928" s="71">
        <v>2400</v>
      </c>
      <c r="O3928" s="74">
        <v>0</v>
      </c>
      <c r="P3928" s="175">
        <v>128274.35000000006</v>
      </c>
    </row>
    <row r="3929" spans="1:16" ht="14.25" hidden="1" customHeight="1" outlineLevel="1">
      <c r="A3929" s="64" t="s">
        <v>1</v>
      </c>
      <c r="B3929" s="163" t="s">
        <v>662</v>
      </c>
      <c r="C3929" s="174" t="s">
        <v>647</v>
      </c>
      <c r="D3929" s="68">
        <v>45639</v>
      </c>
      <c r="E3929" s="66">
        <f t="shared" si="66"/>
        <v>12</v>
      </c>
      <c r="F3929" s="66">
        <f t="shared" si="67"/>
        <v>2024</v>
      </c>
      <c r="G3929" s="67">
        <f t="shared" si="68"/>
        <v>45627</v>
      </c>
      <c r="H3929" s="26" t="s">
        <v>142</v>
      </c>
      <c r="I3929" s="66" t="s">
        <v>734</v>
      </c>
      <c r="J3929" s="69"/>
      <c r="K3929" s="69"/>
      <c r="L3929" s="69"/>
      <c r="M3929" s="69"/>
      <c r="N3929" s="71">
        <v>3425.44</v>
      </c>
      <c r="O3929" s="74">
        <v>0</v>
      </c>
      <c r="P3929" s="175">
        <v>131699.79000000007</v>
      </c>
    </row>
    <row r="3930" spans="1:16" ht="14.25" hidden="1" customHeight="1" outlineLevel="1">
      <c r="A3930" s="64" t="s">
        <v>1</v>
      </c>
      <c r="B3930" s="163" t="s">
        <v>662</v>
      </c>
      <c r="C3930" s="174" t="s">
        <v>647</v>
      </c>
      <c r="D3930" s="68">
        <v>45639</v>
      </c>
      <c r="E3930" s="66">
        <f t="shared" si="66"/>
        <v>12</v>
      </c>
      <c r="F3930" s="66">
        <f t="shared" si="67"/>
        <v>2024</v>
      </c>
      <c r="G3930" s="67">
        <f t="shared" si="68"/>
        <v>45627</v>
      </c>
      <c r="H3930" s="26" t="s">
        <v>142</v>
      </c>
      <c r="I3930" s="66" t="s">
        <v>734</v>
      </c>
      <c r="J3930" s="69"/>
      <c r="K3930" s="69"/>
      <c r="L3930" s="69"/>
      <c r="M3930" s="69"/>
      <c r="N3930" s="71">
        <v>6521.01</v>
      </c>
      <c r="O3930" s="74">
        <v>0</v>
      </c>
      <c r="P3930" s="175">
        <v>138220.80000000008</v>
      </c>
    </row>
    <row r="3931" spans="1:16" ht="14.25" hidden="1" customHeight="1" outlineLevel="1">
      <c r="A3931" s="64" t="s">
        <v>1</v>
      </c>
      <c r="B3931" s="163" t="s">
        <v>662</v>
      </c>
      <c r="C3931" s="174" t="s">
        <v>647</v>
      </c>
      <c r="D3931" s="68">
        <v>45639</v>
      </c>
      <c r="E3931" s="66">
        <f t="shared" si="66"/>
        <v>12</v>
      </c>
      <c r="F3931" s="66">
        <f t="shared" si="67"/>
        <v>2024</v>
      </c>
      <c r="G3931" s="67">
        <f t="shared" si="68"/>
        <v>45627</v>
      </c>
      <c r="H3931" s="26" t="s">
        <v>142</v>
      </c>
      <c r="I3931" s="66" t="s">
        <v>732</v>
      </c>
      <c r="J3931" s="69"/>
      <c r="K3931" s="69"/>
      <c r="L3931" s="69"/>
      <c r="M3931" s="69"/>
      <c r="N3931" s="71">
        <v>7266.64</v>
      </c>
      <c r="O3931" s="74">
        <v>0</v>
      </c>
      <c r="P3931" s="175">
        <v>145487.44000000009</v>
      </c>
    </row>
    <row r="3932" spans="1:16" ht="14.25" hidden="1" customHeight="1" outlineLevel="1">
      <c r="A3932" s="64" t="s">
        <v>1</v>
      </c>
      <c r="B3932" s="163" t="s">
        <v>662</v>
      </c>
      <c r="C3932" s="174" t="s">
        <v>647</v>
      </c>
      <c r="D3932" s="68">
        <v>45639</v>
      </c>
      <c r="E3932" s="66">
        <f t="shared" si="66"/>
        <v>12</v>
      </c>
      <c r="F3932" s="66">
        <f t="shared" si="67"/>
        <v>2024</v>
      </c>
      <c r="G3932" s="67">
        <f t="shared" si="68"/>
        <v>45627</v>
      </c>
      <c r="H3932" s="26" t="s">
        <v>142</v>
      </c>
      <c r="I3932" s="66" t="s">
        <v>732</v>
      </c>
      <c r="J3932" s="69"/>
      <c r="K3932" s="69"/>
      <c r="L3932" s="69"/>
      <c r="M3932" s="69"/>
      <c r="N3932" s="71">
        <v>4576.79</v>
      </c>
      <c r="O3932" s="74">
        <v>0</v>
      </c>
      <c r="P3932" s="175">
        <v>150064.2300000001</v>
      </c>
    </row>
    <row r="3933" spans="1:16" ht="14.25" hidden="1" customHeight="1" outlineLevel="1">
      <c r="A3933" s="64" t="s">
        <v>1</v>
      </c>
      <c r="B3933" s="163" t="s">
        <v>662</v>
      </c>
      <c r="C3933" s="174" t="s">
        <v>647</v>
      </c>
      <c r="D3933" s="68">
        <v>45639</v>
      </c>
      <c r="E3933" s="66">
        <f t="shared" si="66"/>
        <v>12</v>
      </c>
      <c r="F3933" s="66">
        <f t="shared" si="67"/>
        <v>2024</v>
      </c>
      <c r="G3933" s="67">
        <f t="shared" si="68"/>
        <v>45627</v>
      </c>
      <c r="H3933" s="26" t="s">
        <v>142</v>
      </c>
      <c r="I3933" s="66" t="s">
        <v>690</v>
      </c>
      <c r="J3933" s="69"/>
      <c r="K3933" s="69"/>
      <c r="L3933" s="69"/>
      <c r="M3933" s="69"/>
      <c r="N3933" s="71">
        <v>1168.05</v>
      </c>
      <c r="O3933" s="74">
        <v>0</v>
      </c>
      <c r="P3933" s="175">
        <v>151232.28000000009</v>
      </c>
    </row>
    <row r="3934" spans="1:16" ht="14.25" hidden="1" customHeight="1" outlineLevel="1">
      <c r="A3934" s="64" t="s">
        <v>1</v>
      </c>
      <c r="B3934" s="163" t="s">
        <v>662</v>
      </c>
      <c r="C3934" s="174" t="s">
        <v>647</v>
      </c>
      <c r="D3934" s="68">
        <v>45639</v>
      </c>
      <c r="E3934" s="66">
        <f t="shared" si="66"/>
        <v>12</v>
      </c>
      <c r="F3934" s="66">
        <f t="shared" si="67"/>
        <v>2024</v>
      </c>
      <c r="G3934" s="67">
        <f t="shared" si="68"/>
        <v>45627</v>
      </c>
      <c r="H3934" s="26" t="s">
        <v>142</v>
      </c>
      <c r="I3934" s="66" t="s">
        <v>690</v>
      </c>
      <c r="J3934" s="69"/>
      <c r="K3934" s="69"/>
      <c r="L3934" s="69"/>
      <c r="M3934" s="69"/>
      <c r="N3934" s="71">
        <v>1460.06</v>
      </c>
      <c r="O3934" s="74">
        <v>0</v>
      </c>
      <c r="P3934" s="175">
        <v>152692.34000000008</v>
      </c>
    </row>
    <row r="3935" spans="1:16" ht="14.25" hidden="1" customHeight="1" outlineLevel="1">
      <c r="A3935" s="64" t="s">
        <v>1</v>
      </c>
      <c r="B3935" s="163" t="s">
        <v>662</v>
      </c>
      <c r="C3935" s="174" t="s">
        <v>647</v>
      </c>
      <c r="D3935" s="68">
        <v>45639</v>
      </c>
      <c r="E3935" s="66">
        <f t="shared" si="66"/>
        <v>12</v>
      </c>
      <c r="F3935" s="66">
        <f t="shared" si="67"/>
        <v>2024</v>
      </c>
      <c r="G3935" s="67">
        <f t="shared" si="68"/>
        <v>45627</v>
      </c>
      <c r="H3935" s="26" t="s">
        <v>138</v>
      </c>
      <c r="I3935" s="66" t="s">
        <v>139</v>
      </c>
      <c r="J3935" s="69"/>
      <c r="K3935" s="69"/>
      <c r="L3935" s="69"/>
      <c r="M3935" s="69"/>
      <c r="N3935" s="71">
        <v>1.06</v>
      </c>
      <c r="O3935" s="74">
        <v>0</v>
      </c>
      <c r="P3935" s="175">
        <v>152693.40000000008</v>
      </c>
    </row>
    <row r="3936" spans="1:16" ht="14.25" hidden="1" customHeight="1" outlineLevel="1">
      <c r="A3936" s="64" t="s">
        <v>1</v>
      </c>
      <c r="B3936" s="163" t="s">
        <v>662</v>
      </c>
      <c r="C3936" s="174" t="s">
        <v>647</v>
      </c>
      <c r="D3936" s="68">
        <v>45639</v>
      </c>
      <c r="E3936" s="66">
        <f t="shared" si="66"/>
        <v>12</v>
      </c>
      <c r="F3936" s="66">
        <f t="shared" si="67"/>
        <v>2024</v>
      </c>
      <c r="G3936" s="67">
        <f t="shared" si="68"/>
        <v>45627</v>
      </c>
      <c r="H3936" s="26" t="s">
        <v>138</v>
      </c>
      <c r="I3936" s="66" t="s">
        <v>139</v>
      </c>
      <c r="J3936" s="69"/>
      <c r="K3936" s="69"/>
      <c r="L3936" s="69"/>
      <c r="M3936" s="69"/>
      <c r="N3936" s="71">
        <v>3.56</v>
      </c>
      <c r="O3936" s="74">
        <v>0</v>
      </c>
      <c r="P3936" s="175">
        <v>152696.96000000008</v>
      </c>
    </row>
    <row r="3937" spans="1:16" ht="14.25" hidden="1" customHeight="1" outlineLevel="1">
      <c r="A3937" s="64" t="s">
        <v>1</v>
      </c>
      <c r="B3937" s="163" t="s">
        <v>662</v>
      </c>
      <c r="C3937" s="174" t="s">
        <v>647</v>
      </c>
      <c r="D3937" s="68">
        <v>45639</v>
      </c>
      <c r="E3937" s="66">
        <f t="shared" si="66"/>
        <v>12</v>
      </c>
      <c r="F3937" s="66">
        <f t="shared" si="67"/>
        <v>2024</v>
      </c>
      <c r="G3937" s="67">
        <f t="shared" si="68"/>
        <v>45627</v>
      </c>
      <c r="H3937" s="26" t="s">
        <v>582</v>
      </c>
      <c r="I3937" s="66" t="s">
        <v>1962</v>
      </c>
      <c r="J3937" s="69"/>
      <c r="K3937" s="69"/>
      <c r="L3937" s="69"/>
      <c r="M3937" s="69"/>
      <c r="N3937" s="71">
        <v>0</v>
      </c>
      <c r="O3937" s="74">
        <v>225</v>
      </c>
      <c r="P3937" s="175">
        <v>152471.96000000008</v>
      </c>
    </row>
    <row r="3938" spans="1:16" ht="14.25" hidden="1" customHeight="1" outlineLevel="1">
      <c r="A3938" s="64" t="s">
        <v>1</v>
      </c>
      <c r="B3938" s="163" t="s">
        <v>662</v>
      </c>
      <c r="C3938" s="174" t="s">
        <v>647</v>
      </c>
      <c r="D3938" s="68">
        <v>45639</v>
      </c>
      <c r="E3938" s="66">
        <f t="shared" si="66"/>
        <v>12</v>
      </c>
      <c r="F3938" s="66">
        <f t="shared" si="67"/>
        <v>2024</v>
      </c>
      <c r="G3938" s="67">
        <f t="shared" si="68"/>
        <v>45627</v>
      </c>
      <c r="H3938" s="26" t="s">
        <v>55</v>
      </c>
      <c r="I3938" s="66" t="s">
        <v>1963</v>
      </c>
      <c r="J3938" s="69"/>
      <c r="K3938" s="69"/>
      <c r="L3938" s="69"/>
      <c r="M3938" s="69"/>
      <c r="N3938" s="71">
        <v>0</v>
      </c>
      <c r="O3938" s="74">
        <v>2920.12</v>
      </c>
      <c r="P3938" s="175">
        <v>149551.84000000008</v>
      </c>
    </row>
    <row r="3939" spans="1:16" ht="14.25" hidden="1" customHeight="1" outlineLevel="1">
      <c r="A3939" s="64" t="s">
        <v>1</v>
      </c>
      <c r="B3939" s="163" t="s">
        <v>662</v>
      </c>
      <c r="C3939" s="174" t="s">
        <v>647</v>
      </c>
      <c r="D3939" s="68">
        <v>45639</v>
      </c>
      <c r="E3939" s="66">
        <f t="shared" si="66"/>
        <v>12</v>
      </c>
      <c r="F3939" s="66">
        <f t="shared" si="67"/>
        <v>2024</v>
      </c>
      <c r="G3939" s="67">
        <f t="shared" si="68"/>
        <v>45627</v>
      </c>
      <c r="H3939" s="26" t="s">
        <v>102</v>
      </c>
      <c r="I3939" s="66" t="s">
        <v>167</v>
      </c>
      <c r="J3939" s="69"/>
      <c r="K3939" s="69"/>
      <c r="L3939" s="69"/>
      <c r="M3939" s="69"/>
      <c r="N3939" s="71">
        <v>0</v>
      </c>
      <c r="O3939" s="74">
        <v>171.7</v>
      </c>
      <c r="P3939" s="175">
        <v>149380.14000000007</v>
      </c>
    </row>
    <row r="3940" spans="1:16" ht="14.25" hidden="1" customHeight="1" outlineLevel="1">
      <c r="A3940" s="64" t="s">
        <v>1</v>
      </c>
      <c r="B3940" s="163" t="s">
        <v>662</v>
      </c>
      <c r="C3940" s="174" t="s">
        <v>647</v>
      </c>
      <c r="D3940" s="68">
        <v>45639</v>
      </c>
      <c r="E3940" s="66">
        <f t="shared" si="66"/>
        <v>12</v>
      </c>
      <c r="F3940" s="66">
        <f t="shared" si="67"/>
        <v>2024</v>
      </c>
      <c r="G3940" s="67">
        <f t="shared" si="68"/>
        <v>45627</v>
      </c>
      <c r="H3940" s="26" t="s">
        <v>102</v>
      </c>
      <c r="I3940" s="66" t="s">
        <v>129</v>
      </c>
      <c r="J3940" s="69"/>
      <c r="K3940" s="69"/>
      <c r="L3940" s="69"/>
      <c r="M3940" s="69"/>
      <c r="N3940" s="71">
        <v>0</v>
      </c>
      <c r="O3940" s="74">
        <v>1.65</v>
      </c>
      <c r="P3940" s="175">
        <v>149378.49000000008</v>
      </c>
    </row>
    <row r="3941" spans="1:16" ht="14.25" hidden="1" customHeight="1" outlineLevel="1">
      <c r="A3941" s="64" t="s">
        <v>1</v>
      </c>
      <c r="B3941" s="163" t="s">
        <v>662</v>
      </c>
      <c r="C3941" s="174" t="s">
        <v>647</v>
      </c>
      <c r="D3941" s="68">
        <v>45639</v>
      </c>
      <c r="E3941" s="66">
        <f t="shared" si="66"/>
        <v>12</v>
      </c>
      <c r="F3941" s="66">
        <f t="shared" si="67"/>
        <v>2024</v>
      </c>
      <c r="G3941" s="67">
        <f t="shared" si="68"/>
        <v>45627</v>
      </c>
      <c r="H3941" s="26" t="s">
        <v>102</v>
      </c>
      <c r="I3941" s="66" t="s">
        <v>129</v>
      </c>
      <c r="J3941" s="69"/>
      <c r="K3941" s="69"/>
      <c r="L3941" s="69"/>
      <c r="M3941" s="69"/>
      <c r="N3941" s="71">
        <v>0</v>
      </c>
      <c r="O3941" s="74">
        <v>6.3</v>
      </c>
      <c r="P3941" s="175">
        <v>149372.19000000009</v>
      </c>
    </row>
    <row r="3942" spans="1:16" ht="14.25" hidden="1" customHeight="1" outlineLevel="1">
      <c r="A3942" s="64" t="s">
        <v>1</v>
      </c>
      <c r="B3942" s="163" t="s">
        <v>662</v>
      </c>
      <c r="C3942" s="174" t="s">
        <v>647</v>
      </c>
      <c r="D3942" s="68">
        <v>45639</v>
      </c>
      <c r="E3942" s="66">
        <f t="shared" si="66"/>
        <v>12</v>
      </c>
      <c r="F3942" s="66">
        <f t="shared" si="67"/>
        <v>2024</v>
      </c>
      <c r="G3942" s="67">
        <f t="shared" si="68"/>
        <v>45627</v>
      </c>
      <c r="H3942" s="26" t="s">
        <v>40</v>
      </c>
      <c r="I3942" s="66" t="s">
        <v>474</v>
      </c>
      <c r="J3942" s="69"/>
      <c r="K3942" s="69"/>
      <c r="L3942" s="69"/>
      <c r="M3942" s="69"/>
      <c r="N3942" s="71">
        <v>0</v>
      </c>
      <c r="O3942" s="74">
        <v>18694.849999999999</v>
      </c>
      <c r="P3942" s="175">
        <v>130677.34000000008</v>
      </c>
    </row>
    <row r="3943" spans="1:16" ht="14.25" hidden="1" customHeight="1" outlineLevel="1">
      <c r="A3943" s="64" t="s">
        <v>1</v>
      </c>
      <c r="B3943" s="163" t="s">
        <v>662</v>
      </c>
      <c r="C3943" s="174" t="s">
        <v>647</v>
      </c>
      <c r="D3943" s="68">
        <v>45639</v>
      </c>
      <c r="E3943" s="66">
        <f t="shared" si="66"/>
        <v>12</v>
      </c>
      <c r="F3943" s="66">
        <f t="shared" si="67"/>
        <v>2024</v>
      </c>
      <c r="G3943" s="67">
        <f t="shared" si="68"/>
        <v>45627</v>
      </c>
      <c r="H3943" s="26" t="s">
        <v>37</v>
      </c>
      <c r="I3943" s="66" t="s">
        <v>1964</v>
      </c>
      <c r="J3943" s="69"/>
      <c r="K3943" s="69"/>
      <c r="L3943" s="69"/>
      <c r="M3943" s="69"/>
      <c r="N3943" s="71">
        <v>0</v>
      </c>
      <c r="O3943" s="74">
        <v>14818.75</v>
      </c>
      <c r="P3943" s="175">
        <v>115858.59000000008</v>
      </c>
    </row>
    <row r="3944" spans="1:16" ht="14.25" hidden="1" customHeight="1" outlineLevel="1">
      <c r="A3944" s="64" t="s">
        <v>1</v>
      </c>
      <c r="B3944" s="163" t="s">
        <v>662</v>
      </c>
      <c r="C3944" s="174" t="s">
        <v>647</v>
      </c>
      <c r="D3944" s="68">
        <v>45642</v>
      </c>
      <c r="E3944" s="66">
        <f t="shared" si="66"/>
        <v>12</v>
      </c>
      <c r="F3944" s="66">
        <f t="shared" si="67"/>
        <v>2024</v>
      </c>
      <c r="G3944" s="67">
        <f t="shared" si="68"/>
        <v>45627</v>
      </c>
      <c r="H3944" s="26" t="s">
        <v>161</v>
      </c>
      <c r="I3944" s="66" t="s">
        <v>182</v>
      </c>
      <c r="J3944" s="69"/>
      <c r="K3944" s="69"/>
      <c r="L3944" s="69"/>
      <c r="M3944" s="69"/>
      <c r="N3944" s="71">
        <v>5959.9</v>
      </c>
      <c r="O3944" s="74">
        <v>0</v>
      </c>
      <c r="P3944" s="175">
        <v>121818.49000000008</v>
      </c>
    </row>
    <row r="3945" spans="1:16" ht="14.25" hidden="1" customHeight="1" outlineLevel="1">
      <c r="A3945" s="64" t="s">
        <v>1</v>
      </c>
      <c r="B3945" s="163" t="s">
        <v>662</v>
      </c>
      <c r="C3945" s="174" t="s">
        <v>647</v>
      </c>
      <c r="D3945" s="68">
        <v>45642</v>
      </c>
      <c r="E3945" s="66">
        <f t="shared" si="66"/>
        <v>12</v>
      </c>
      <c r="F3945" s="66">
        <f t="shared" si="67"/>
        <v>2024</v>
      </c>
      <c r="G3945" s="67">
        <f t="shared" si="68"/>
        <v>45627</v>
      </c>
      <c r="H3945" s="26" t="s">
        <v>161</v>
      </c>
      <c r="I3945" s="66" t="s">
        <v>182</v>
      </c>
      <c r="J3945" s="69"/>
      <c r="K3945" s="69"/>
      <c r="L3945" s="69"/>
      <c r="M3945" s="69"/>
      <c r="N3945" s="71">
        <v>12157.93</v>
      </c>
      <c r="O3945" s="74">
        <v>0</v>
      </c>
      <c r="P3945" s="175">
        <v>133976.42000000007</v>
      </c>
    </row>
    <row r="3946" spans="1:16" ht="14.25" hidden="1" customHeight="1" outlineLevel="1">
      <c r="A3946" s="64" t="s">
        <v>1</v>
      </c>
      <c r="B3946" s="163" t="s">
        <v>662</v>
      </c>
      <c r="C3946" s="174" t="s">
        <v>647</v>
      </c>
      <c r="D3946" s="68">
        <v>45642</v>
      </c>
      <c r="E3946" s="66">
        <f t="shared" si="66"/>
        <v>12</v>
      </c>
      <c r="F3946" s="66">
        <f t="shared" si="67"/>
        <v>2024</v>
      </c>
      <c r="G3946" s="67">
        <f t="shared" si="68"/>
        <v>45627</v>
      </c>
      <c r="H3946" s="26" t="s">
        <v>142</v>
      </c>
      <c r="I3946" s="66" t="s">
        <v>733</v>
      </c>
      <c r="J3946" s="69"/>
      <c r="K3946" s="69"/>
      <c r="L3946" s="69"/>
      <c r="M3946" s="69"/>
      <c r="N3946" s="71">
        <v>195.44</v>
      </c>
      <c r="O3946" s="74">
        <v>0</v>
      </c>
      <c r="P3946" s="175">
        <v>134171.86000000007</v>
      </c>
    </row>
    <row r="3947" spans="1:16" ht="14.25" hidden="1" customHeight="1" outlineLevel="1">
      <c r="A3947" s="64" t="s">
        <v>1</v>
      </c>
      <c r="B3947" s="163" t="s">
        <v>662</v>
      </c>
      <c r="C3947" s="174" t="s">
        <v>647</v>
      </c>
      <c r="D3947" s="68">
        <v>45642</v>
      </c>
      <c r="E3947" s="66">
        <f t="shared" si="66"/>
        <v>12</v>
      </c>
      <c r="F3947" s="66">
        <f t="shared" si="67"/>
        <v>2024</v>
      </c>
      <c r="G3947" s="67">
        <f t="shared" si="68"/>
        <v>45627</v>
      </c>
      <c r="H3947" s="26" t="s">
        <v>142</v>
      </c>
      <c r="I3947" s="66" t="s">
        <v>733</v>
      </c>
      <c r="J3947" s="69"/>
      <c r="K3947" s="69"/>
      <c r="L3947" s="69"/>
      <c r="M3947" s="69"/>
      <c r="N3947" s="71">
        <v>93.19</v>
      </c>
      <c r="O3947" s="74">
        <v>0</v>
      </c>
      <c r="P3947" s="175">
        <v>134265.05000000008</v>
      </c>
    </row>
    <row r="3948" spans="1:16" ht="14.25" hidden="1" customHeight="1" outlineLevel="1">
      <c r="A3948" s="64" t="s">
        <v>1</v>
      </c>
      <c r="B3948" s="163" t="s">
        <v>662</v>
      </c>
      <c r="C3948" s="174" t="s">
        <v>647</v>
      </c>
      <c r="D3948" s="68">
        <v>45642</v>
      </c>
      <c r="E3948" s="66">
        <f t="shared" si="66"/>
        <v>12</v>
      </c>
      <c r="F3948" s="66">
        <f t="shared" si="67"/>
        <v>2024</v>
      </c>
      <c r="G3948" s="67">
        <f t="shared" si="68"/>
        <v>45627</v>
      </c>
      <c r="H3948" s="26" t="s">
        <v>142</v>
      </c>
      <c r="I3948" s="66" t="s">
        <v>139</v>
      </c>
      <c r="J3948" s="69"/>
      <c r="K3948" s="69"/>
      <c r="L3948" s="69"/>
      <c r="M3948" s="69"/>
      <c r="N3948" s="71">
        <v>3.33</v>
      </c>
      <c r="O3948" s="74">
        <v>0</v>
      </c>
      <c r="P3948" s="175">
        <v>134268.38000000006</v>
      </c>
    </row>
    <row r="3949" spans="1:16" ht="14.25" hidden="1" customHeight="1" outlineLevel="1">
      <c r="A3949" s="64" t="s">
        <v>1</v>
      </c>
      <c r="B3949" s="163" t="s">
        <v>662</v>
      </c>
      <c r="C3949" s="174" t="s">
        <v>647</v>
      </c>
      <c r="D3949" s="68">
        <v>45642</v>
      </c>
      <c r="E3949" s="66">
        <f t="shared" si="66"/>
        <v>12</v>
      </c>
      <c r="F3949" s="66">
        <f t="shared" si="67"/>
        <v>2024</v>
      </c>
      <c r="G3949" s="67">
        <f t="shared" si="68"/>
        <v>45627</v>
      </c>
      <c r="H3949" s="26" t="s">
        <v>44</v>
      </c>
      <c r="I3949" s="66" t="s">
        <v>524</v>
      </c>
      <c r="J3949" s="69"/>
      <c r="K3949" s="69"/>
      <c r="L3949" s="69"/>
      <c r="M3949" s="69"/>
      <c r="N3949" s="71">
        <v>0</v>
      </c>
      <c r="O3949" s="74">
        <v>398.55</v>
      </c>
      <c r="P3949" s="175">
        <v>133869.83000000007</v>
      </c>
    </row>
    <row r="3950" spans="1:16" ht="14.25" hidden="1" customHeight="1" outlineLevel="1">
      <c r="A3950" s="64" t="s">
        <v>1</v>
      </c>
      <c r="B3950" s="163" t="s">
        <v>662</v>
      </c>
      <c r="C3950" s="174" t="s">
        <v>647</v>
      </c>
      <c r="D3950" s="68">
        <v>45642</v>
      </c>
      <c r="E3950" s="66">
        <f t="shared" si="66"/>
        <v>12</v>
      </c>
      <c r="F3950" s="66">
        <f t="shared" si="67"/>
        <v>2024</v>
      </c>
      <c r="G3950" s="67">
        <f t="shared" si="68"/>
        <v>45627</v>
      </c>
      <c r="H3950" s="26" t="s">
        <v>102</v>
      </c>
      <c r="I3950" s="66" t="s">
        <v>129</v>
      </c>
      <c r="J3950" s="69"/>
      <c r="K3950" s="69"/>
      <c r="L3950" s="69"/>
      <c r="M3950" s="69"/>
      <c r="N3950" s="71">
        <v>0</v>
      </c>
      <c r="O3950" s="74">
        <v>4.76</v>
      </c>
      <c r="P3950" s="175">
        <v>133865.07000000007</v>
      </c>
    </row>
    <row r="3951" spans="1:16" ht="14.25" hidden="1" customHeight="1" outlineLevel="1">
      <c r="A3951" s="64" t="s">
        <v>1</v>
      </c>
      <c r="B3951" s="163" t="s">
        <v>662</v>
      </c>
      <c r="C3951" s="174" t="s">
        <v>647</v>
      </c>
      <c r="D3951" s="68">
        <v>45642</v>
      </c>
      <c r="E3951" s="66">
        <f t="shared" si="66"/>
        <v>12</v>
      </c>
      <c r="F3951" s="66">
        <f t="shared" si="67"/>
        <v>2024</v>
      </c>
      <c r="G3951" s="67">
        <f t="shared" si="68"/>
        <v>45627</v>
      </c>
      <c r="H3951" s="26" t="s">
        <v>50</v>
      </c>
      <c r="I3951" s="66" t="s">
        <v>171</v>
      </c>
      <c r="J3951" s="69"/>
      <c r="K3951" s="69"/>
      <c r="L3951" s="69"/>
      <c r="M3951" s="69"/>
      <c r="N3951" s="71">
        <v>0</v>
      </c>
      <c r="O3951" s="74">
        <v>4111.21</v>
      </c>
      <c r="P3951" s="175">
        <v>129753.86000000006</v>
      </c>
    </row>
    <row r="3952" spans="1:16" ht="14.25" hidden="1" customHeight="1" outlineLevel="1">
      <c r="A3952" s="64" t="s">
        <v>1</v>
      </c>
      <c r="B3952" s="163" t="s">
        <v>662</v>
      </c>
      <c r="C3952" s="174" t="s">
        <v>647</v>
      </c>
      <c r="D3952" s="68">
        <v>45642</v>
      </c>
      <c r="E3952" s="66">
        <f t="shared" si="66"/>
        <v>12</v>
      </c>
      <c r="F3952" s="66">
        <f t="shared" si="67"/>
        <v>2024</v>
      </c>
      <c r="G3952" s="67">
        <f t="shared" si="68"/>
        <v>45627</v>
      </c>
      <c r="H3952" s="26" t="s">
        <v>161</v>
      </c>
      <c r="I3952" s="66" t="s">
        <v>909</v>
      </c>
      <c r="J3952" s="69"/>
      <c r="K3952" s="69"/>
      <c r="L3952" s="69"/>
      <c r="M3952" s="69"/>
      <c r="N3952" s="71">
        <v>0</v>
      </c>
      <c r="O3952" s="74">
        <v>5959.9</v>
      </c>
      <c r="P3952" s="175">
        <v>123793.96000000006</v>
      </c>
    </row>
    <row r="3953" spans="1:16" ht="14.25" hidden="1" customHeight="1" outlineLevel="1">
      <c r="A3953" s="64" t="s">
        <v>1</v>
      </c>
      <c r="B3953" s="163" t="s">
        <v>662</v>
      </c>
      <c r="C3953" s="174" t="s">
        <v>647</v>
      </c>
      <c r="D3953" s="68">
        <v>45642</v>
      </c>
      <c r="E3953" s="66">
        <f t="shared" si="66"/>
        <v>12</v>
      </c>
      <c r="F3953" s="66">
        <f t="shared" si="67"/>
        <v>2024</v>
      </c>
      <c r="G3953" s="67">
        <f t="shared" si="68"/>
        <v>45627</v>
      </c>
      <c r="H3953" s="26" t="s">
        <v>161</v>
      </c>
      <c r="I3953" s="66" t="s">
        <v>910</v>
      </c>
      <c r="J3953" s="69"/>
      <c r="K3953" s="69"/>
      <c r="L3953" s="69"/>
      <c r="M3953" s="69"/>
      <c r="N3953" s="71">
        <v>0</v>
      </c>
      <c r="O3953" s="74">
        <v>12157.93</v>
      </c>
      <c r="P3953" s="175">
        <v>111636.03000000006</v>
      </c>
    </row>
    <row r="3954" spans="1:16" ht="14.25" hidden="1" customHeight="1" outlineLevel="1">
      <c r="A3954" s="64" t="s">
        <v>1</v>
      </c>
      <c r="B3954" s="163" t="s">
        <v>662</v>
      </c>
      <c r="C3954" s="174" t="s">
        <v>647</v>
      </c>
      <c r="D3954" s="68">
        <v>45642</v>
      </c>
      <c r="E3954" s="66">
        <f t="shared" si="66"/>
        <v>12</v>
      </c>
      <c r="F3954" s="66">
        <f t="shared" si="67"/>
        <v>2024</v>
      </c>
      <c r="G3954" s="67">
        <f t="shared" si="68"/>
        <v>45627</v>
      </c>
      <c r="H3954" s="26" t="s">
        <v>63</v>
      </c>
      <c r="I3954" s="66" t="s">
        <v>1965</v>
      </c>
      <c r="J3954" s="69"/>
      <c r="K3954" s="69"/>
      <c r="L3954" s="69"/>
      <c r="M3954" s="69"/>
      <c r="N3954" s="71">
        <v>0</v>
      </c>
      <c r="O3954" s="74">
        <v>2840.69</v>
      </c>
      <c r="P3954" s="175">
        <v>108795.34000000005</v>
      </c>
    </row>
    <row r="3955" spans="1:16" ht="14.25" hidden="1" customHeight="1" outlineLevel="1">
      <c r="A3955" s="64" t="s">
        <v>1</v>
      </c>
      <c r="B3955" s="163" t="s">
        <v>662</v>
      </c>
      <c r="C3955" s="174" t="s">
        <v>647</v>
      </c>
      <c r="D3955" s="68">
        <v>45643</v>
      </c>
      <c r="E3955" s="66">
        <f t="shared" si="66"/>
        <v>12</v>
      </c>
      <c r="F3955" s="66">
        <f t="shared" si="67"/>
        <v>2024</v>
      </c>
      <c r="G3955" s="67">
        <f t="shared" si="68"/>
        <v>45627</v>
      </c>
      <c r="H3955" s="26" t="s">
        <v>142</v>
      </c>
      <c r="I3955" s="66" t="s">
        <v>146</v>
      </c>
      <c r="J3955" s="69"/>
      <c r="K3955" s="69"/>
      <c r="L3955" s="69"/>
      <c r="M3955" s="69"/>
      <c r="N3955" s="71">
        <v>1520.15</v>
      </c>
      <c r="O3955" s="74">
        <v>0</v>
      </c>
      <c r="P3955" s="175">
        <v>110315.49000000005</v>
      </c>
    </row>
    <row r="3956" spans="1:16" ht="14.25" hidden="1" customHeight="1" outlineLevel="1">
      <c r="A3956" s="64" t="s">
        <v>1</v>
      </c>
      <c r="B3956" s="163" t="s">
        <v>662</v>
      </c>
      <c r="C3956" s="174" t="s">
        <v>647</v>
      </c>
      <c r="D3956" s="68">
        <v>45643</v>
      </c>
      <c r="E3956" s="66">
        <f t="shared" si="66"/>
        <v>12</v>
      </c>
      <c r="F3956" s="66">
        <f t="shared" si="67"/>
        <v>2024</v>
      </c>
      <c r="G3956" s="67">
        <f t="shared" si="68"/>
        <v>45627</v>
      </c>
      <c r="H3956" s="26" t="s">
        <v>142</v>
      </c>
      <c r="I3956" s="66" t="s">
        <v>146</v>
      </c>
      <c r="J3956" s="69"/>
      <c r="K3956" s="69"/>
      <c r="L3956" s="69"/>
      <c r="M3956" s="69"/>
      <c r="N3956" s="71">
        <v>425</v>
      </c>
      <c r="O3956" s="74">
        <v>0</v>
      </c>
      <c r="P3956" s="175">
        <v>110740.49000000005</v>
      </c>
    </row>
    <row r="3957" spans="1:16" ht="14.25" hidden="1" customHeight="1" outlineLevel="1">
      <c r="A3957" s="64" t="s">
        <v>1</v>
      </c>
      <c r="B3957" s="163" t="s">
        <v>662</v>
      </c>
      <c r="C3957" s="174" t="s">
        <v>647</v>
      </c>
      <c r="D3957" s="68">
        <v>45643</v>
      </c>
      <c r="E3957" s="66">
        <f t="shared" si="66"/>
        <v>12</v>
      </c>
      <c r="F3957" s="66">
        <f t="shared" si="67"/>
        <v>2024</v>
      </c>
      <c r="G3957" s="67">
        <f t="shared" si="68"/>
        <v>45627</v>
      </c>
      <c r="H3957" s="26" t="s">
        <v>142</v>
      </c>
      <c r="I3957" s="66" t="s">
        <v>146</v>
      </c>
      <c r="J3957" s="69"/>
      <c r="K3957" s="69"/>
      <c r="L3957" s="69"/>
      <c r="M3957" s="69"/>
      <c r="N3957" s="71">
        <v>250.75</v>
      </c>
      <c r="O3957" s="74">
        <v>0</v>
      </c>
      <c r="P3957" s="175">
        <v>110991.24000000005</v>
      </c>
    </row>
    <row r="3958" spans="1:16" ht="14.25" hidden="1" customHeight="1" outlineLevel="1">
      <c r="A3958" s="64" t="s">
        <v>1</v>
      </c>
      <c r="B3958" s="163" t="s">
        <v>662</v>
      </c>
      <c r="C3958" s="174" t="s">
        <v>647</v>
      </c>
      <c r="D3958" s="68">
        <v>45643</v>
      </c>
      <c r="E3958" s="66">
        <f t="shared" si="66"/>
        <v>12</v>
      </c>
      <c r="F3958" s="66">
        <f t="shared" si="67"/>
        <v>2024</v>
      </c>
      <c r="G3958" s="67">
        <f t="shared" si="68"/>
        <v>45627</v>
      </c>
      <c r="H3958" s="26" t="s">
        <v>142</v>
      </c>
      <c r="I3958" s="66" t="s">
        <v>146</v>
      </c>
      <c r="J3958" s="69"/>
      <c r="K3958" s="69"/>
      <c r="L3958" s="69"/>
      <c r="M3958" s="69"/>
      <c r="N3958" s="71">
        <v>1215.4100000000001</v>
      </c>
      <c r="O3958" s="74">
        <v>0</v>
      </c>
      <c r="P3958" s="175">
        <v>112206.65000000005</v>
      </c>
    </row>
    <row r="3959" spans="1:16" ht="14.25" hidden="1" customHeight="1" outlineLevel="1">
      <c r="A3959" s="64" t="s">
        <v>1</v>
      </c>
      <c r="B3959" s="163" t="s">
        <v>662</v>
      </c>
      <c r="C3959" s="174" t="s">
        <v>647</v>
      </c>
      <c r="D3959" s="68">
        <v>45643</v>
      </c>
      <c r="E3959" s="66">
        <f t="shared" si="66"/>
        <v>12</v>
      </c>
      <c r="F3959" s="66">
        <f t="shared" si="67"/>
        <v>2024</v>
      </c>
      <c r="G3959" s="67">
        <f t="shared" si="68"/>
        <v>45627</v>
      </c>
      <c r="H3959" s="26" t="s">
        <v>142</v>
      </c>
      <c r="I3959" s="66" t="s">
        <v>146</v>
      </c>
      <c r="J3959" s="69"/>
      <c r="K3959" s="69"/>
      <c r="L3959" s="69"/>
      <c r="M3959" s="69"/>
      <c r="N3959" s="71">
        <v>478.13</v>
      </c>
      <c r="O3959" s="74">
        <v>0</v>
      </c>
      <c r="P3959" s="175">
        <v>112684.78000000006</v>
      </c>
    </row>
    <row r="3960" spans="1:16" ht="14.25" hidden="1" customHeight="1" outlineLevel="1">
      <c r="A3960" s="64" t="s">
        <v>1</v>
      </c>
      <c r="B3960" s="163" t="s">
        <v>662</v>
      </c>
      <c r="C3960" s="174" t="s">
        <v>647</v>
      </c>
      <c r="D3960" s="68">
        <v>45643</v>
      </c>
      <c r="E3960" s="66">
        <f t="shared" si="66"/>
        <v>12</v>
      </c>
      <c r="F3960" s="66">
        <f t="shared" si="67"/>
        <v>2024</v>
      </c>
      <c r="G3960" s="67">
        <f t="shared" si="68"/>
        <v>45627</v>
      </c>
      <c r="H3960" s="26" t="s">
        <v>63</v>
      </c>
      <c r="I3960" s="66" t="s">
        <v>1966</v>
      </c>
      <c r="J3960" s="69"/>
      <c r="K3960" s="69"/>
      <c r="L3960" s="69"/>
      <c r="M3960" s="69"/>
      <c r="N3960" s="71">
        <v>0</v>
      </c>
      <c r="O3960" s="74">
        <v>2400</v>
      </c>
      <c r="P3960" s="175">
        <v>110284.78000000006</v>
      </c>
    </row>
    <row r="3961" spans="1:16" ht="14.25" hidden="1" customHeight="1" outlineLevel="1">
      <c r="A3961" s="64" t="s">
        <v>1</v>
      </c>
      <c r="B3961" s="163" t="s">
        <v>662</v>
      </c>
      <c r="C3961" s="174" t="s">
        <v>647</v>
      </c>
      <c r="D3961" s="68">
        <v>45643</v>
      </c>
      <c r="E3961" s="66">
        <f t="shared" si="66"/>
        <v>12</v>
      </c>
      <c r="F3961" s="66">
        <f t="shared" si="67"/>
        <v>2024</v>
      </c>
      <c r="G3961" s="67">
        <f t="shared" si="68"/>
        <v>45627</v>
      </c>
      <c r="H3961" s="26" t="s">
        <v>63</v>
      </c>
      <c r="I3961" s="66" t="s">
        <v>1967</v>
      </c>
      <c r="J3961" s="69"/>
      <c r="K3961" s="69"/>
      <c r="L3961" s="69"/>
      <c r="M3961" s="69"/>
      <c r="N3961" s="71">
        <v>0</v>
      </c>
      <c r="O3961" s="74">
        <v>130.15</v>
      </c>
      <c r="P3961" s="175">
        <v>110154.63000000006</v>
      </c>
    </row>
    <row r="3962" spans="1:16" ht="14.25" hidden="1" customHeight="1" outlineLevel="1">
      <c r="A3962" s="64" t="s">
        <v>1</v>
      </c>
      <c r="B3962" s="163" t="s">
        <v>662</v>
      </c>
      <c r="C3962" s="174" t="s">
        <v>647</v>
      </c>
      <c r="D3962" s="68">
        <v>45644</v>
      </c>
      <c r="E3962" s="66">
        <f t="shared" si="66"/>
        <v>12</v>
      </c>
      <c r="F3962" s="66">
        <f t="shared" si="67"/>
        <v>2024</v>
      </c>
      <c r="G3962" s="67">
        <f t="shared" si="68"/>
        <v>45627</v>
      </c>
      <c r="H3962" s="26" t="s">
        <v>43</v>
      </c>
      <c r="I3962" s="66" t="s">
        <v>1910</v>
      </c>
      <c r="J3962" s="69"/>
      <c r="K3962" s="69"/>
      <c r="L3962" s="69"/>
      <c r="M3962" s="69"/>
      <c r="N3962" s="71">
        <v>39798.230000000003</v>
      </c>
      <c r="O3962" s="74">
        <v>0</v>
      </c>
      <c r="P3962" s="175">
        <v>149952.86000000007</v>
      </c>
    </row>
    <row r="3963" spans="1:16" ht="14.25" hidden="1" customHeight="1" outlineLevel="1">
      <c r="A3963" s="64" t="s">
        <v>1</v>
      </c>
      <c r="B3963" s="163" t="s">
        <v>662</v>
      </c>
      <c r="C3963" s="174" t="s">
        <v>647</v>
      </c>
      <c r="D3963" s="68">
        <v>45644</v>
      </c>
      <c r="E3963" s="66">
        <f t="shared" si="66"/>
        <v>12</v>
      </c>
      <c r="F3963" s="66">
        <f t="shared" si="67"/>
        <v>2024</v>
      </c>
      <c r="G3963" s="67">
        <f t="shared" si="68"/>
        <v>45627</v>
      </c>
      <c r="H3963" s="26" t="s">
        <v>102</v>
      </c>
      <c r="I3963" s="66" t="s">
        <v>129</v>
      </c>
      <c r="J3963" s="69"/>
      <c r="K3963" s="69"/>
      <c r="L3963" s="69"/>
      <c r="M3963" s="69"/>
      <c r="N3963" s="71">
        <v>0</v>
      </c>
      <c r="O3963" s="74">
        <v>9</v>
      </c>
      <c r="P3963" s="175">
        <v>149943.86000000007</v>
      </c>
    </row>
    <row r="3964" spans="1:16" ht="14.25" customHeight="1" outlineLevel="1">
      <c r="A3964" s="64" t="s">
        <v>1</v>
      </c>
      <c r="B3964" s="163" t="s">
        <v>662</v>
      </c>
      <c r="C3964" s="174" t="s">
        <v>647</v>
      </c>
      <c r="D3964" s="68">
        <v>45644</v>
      </c>
      <c r="E3964" s="66">
        <f t="shared" si="66"/>
        <v>12</v>
      </c>
      <c r="F3964" s="66">
        <f t="shared" si="67"/>
        <v>2024</v>
      </c>
      <c r="G3964" s="67">
        <f t="shared" si="68"/>
        <v>45627</v>
      </c>
      <c r="H3964" s="26" t="s">
        <v>630</v>
      </c>
      <c r="I3964" s="66" t="s">
        <v>1840</v>
      </c>
      <c r="J3964" s="69"/>
      <c r="K3964" s="69"/>
      <c r="L3964" s="69"/>
      <c r="M3964" s="69"/>
      <c r="N3964" s="71">
        <v>0</v>
      </c>
      <c r="O3964" s="74">
        <v>2396.5100000000002</v>
      </c>
      <c r="P3964" s="175">
        <v>147547.35000000006</v>
      </c>
    </row>
    <row r="3965" spans="1:16" ht="14.25" customHeight="1" outlineLevel="1">
      <c r="A3965" s="64" t="s">
        <v>1</v>
      </c>
      <c r="B3965" s="163" t="s">
        <v>662</v>
      </c>
      <c r="C3965" s="174" t="s">
        <v>647</v>
      </c>
      <c r="D3965" s="68">
        <v>45645</v>
      </c>
      <c r="E3965" s="66">
        <f t="shared" si="66"/>
        <v>12</v>
      </c>
      <c r="F3965" s="66">
        <f t="shared" si="67"/>
        <v>2024</v>
      </c>
      <c r="G3965" s="67">
        <f t="shared" si="68"/>
        <v>45627</v>
      </c>
      <c r="H3965" s="26" t="s">
        <v>630</v>
      </c>
      <c r="I3965" s="66" t="s">
        <v>1879</v>
      </c>
      <c r="J3965" s="69"/>
      <c r="K3965" s="69"/>
      <c r="L3965" s="69"/>
      <c r="M3965" s="69"/>
      <c r="N3965" s="71">
        <v>12495.86</v>
      </c>
      <c r="O3965" s="74">
        <v>0</v>
      </c>
      <c r="P3965" s="175">
        <v>160043.21000000008</v>
      </c>
    </row>
    <row r="3966" spans="1:16" ht="14.25" customHeight="1" outlineLevel="1">
      <c r="A3966" s="64" t="s">
        <v>1</v>
      </c>
      <c r="B3966" s="163" t="s">
        <v>662</v>
      </c>
      <c r="C3966" s="174" t="s">
        <v>647</v>
      </c>
      <c r="D3966" s="68">
        <v>45645</v>
      </c>
      <c r="E3966" s="66">
        <f t="shared" si="66"/>
        <v>12</v>
      </c>
      <c r="F3966" s="66">
        <f t="shared" si="67"/>
        <v>2024</v>
      </c>
      <c r="G3966" s="67">
        <f t="shared" si="68"/>
        <v>45627</v>
      </c>
      <c r="H3966" s="26" t="s">
        <v>630</v>
      </c>
      <c r="I3966" s="66" t="s">
        <v>359</v>
      </c>
      <c r="J3966" s="69"/>
      <c r="K3966" s="69"/>
      <c r="L3966" s="69"/>
      <c r="M3966" s="69"/>
      <c r="N3966" s="71">
        <v>5400</v>
      </c>
      <c r="O3966" s="74">
        <v>0</v>
      </c>
      <c r="P3966" s="175">
        <v>165443.21000000008</v>
      </c>
    </row>
    <row r="3967" spans="1:16" ht="14.25" hidden="1" customHeight="1" outlineLevel="1">
      <c r="A3967" s="64" t="s">
        <v>1</v>
      </c>
      <c r="B3967" s="163" t="s">
        <v>662</v>
      </c>
      <c r="C3967" s="174" t="s">
        <v>647</v>
      </c>
      <c r="D3967" s="68">
        <v>45645</v>
      </c>
      <c r="E3967" s="66">
        <f t="shared" si="66"/>
        <v>12</v>
      </c>
      <c r="F3967" s="66">
        <f t="shared" si="67"/>
        <v>2024</v>
      </c>
      <c r="G3967" s="67">
        <f t="shared" si="68"/>
        <v>45627</v>
      </c>
      <c r="H3967" s="26" t="s">
        <v>142</v>
      </c>
      <c r="I3967" s="66" t="s">
        <v>945</v>
      </c>
      <c r="J3967" s="69"/>
      <c r="K3967" s="69"/>
      <c r="L3967" s="69"/>
      <c r="M3967" s="69"/>
      <c r="N3967" s="71">
        <v>931.97</v>
      </c>
      <c r="O3967" s="74">
        <v>0</v>
      </c>
      <c r="P3967" s="175">
        <v>166375.18000000008</v>
      </c>
    </row>
    <row r="3968" spans="1:16" ht="14.25" hidden="1" customHeight="1" outlineLevel="1">
      <c r="A3968" s="64" t="s">
        <v>1</v>
      </c>
      <c r="B3968" s="163" t="s">
        <v>662</v>
      </c>
      <c r="C3968" s="174" t="s">
        <v>647</v>
      </c>
      <c r="D3968" s="68">
        <v>45645</v>
      </c>
      <c r="E3968" s="66">
        <f t="shared" si="66"/>
        <v>12</v>
      </c>
      <c r="F3968" s="66">
        <f t="shared" si="67"/>
        <v>2024</v>
      </c>
      <c r="G3968" s="67">
        <f t="shared" si="68"/>
        <v>45627</v>
      </c>
      <c r="H3968" s="26" t="s">
        <v>142</v>
      </c>
      <c r="I3968" s="66" t="s">
        <v>945</v>
      </c>
      <c r="J3968" s="69"/>
      <c r="K3968" s="69"/>
      <c r="L3968" s="69"/>
      <c r="M3968" s="69"/>
      <c r="N3968" s="71">
        <v>1164.97</v>
      </c>
      <c r="O3968" s="74">
        <v>0</v>
      </c>
      <c r="P3968" s="175">
        <v>167540.15000000008</v>
      </c>
    </row>
    <row r="3969" spans="1:16" ht="14.25" hidden="1" customHeight="1" outlineLevel="1">
      <c r="A3969" s="64" t="s">
        <v>1</v>
      </c>
      <c r="B3969" s="163" t="s">
        <v>662</v>
      </c>
      <c r="C3969" s="174" t="s">
        <v>647</v>
      </c>
      <c r="D3969" s="68">
        <v>45645</v>
      </c>
      <c r="E3969" s="66">
        <f t="shared" si="66"/>
        <v>12</v>
      </c>
      <c r="F3969" s="66">
        <f t="shared" si="67"/>
        <v>2024</v>
      </c>
      <c r="G3969" s="67">
        <f t="shared" si="68"/>
        <v>45627</v>
      </c>
      <c r="H3969" s="26" t="s">
        <v>142</v>
      </c>
      <c r="I3969" s="66" t="s">
        <v>146</v>
      </c>
      <c r="J3969" s="69"/>
      <c r="K3969" s="69"/>
      <c r="L3969" s="69"/>
      <c r="M3969" s="69"/>
      <c r="N3969" s="71">
        <v>3425.99</v>
      </c>
      <c r="O3969" s="74">
        <v>0</v>
      </c>
      <c r="P3969" s="175">
        <v>170966.14000000007</v>
      </c>
    </row>
    <row r="3970" spans="1:16" ht="14.25" hidden="1" customHeight="1" outlineLevel="1">
      <c r="A3970" s="64" t="s">
        <v>1</v>
      </c>
      <c r="B3970" s="163" t="s">
        <v>662</v>
      </c>
      <c r="C3970" s="174" t="s">
        <v>647</v>
      </c>
      <c r="D3970" s="68">
        <v>45645</v>
      </c>
      <c r="E3970" s="66">
        <f t="shared" si="66"/>
        <v>12</v>
      </c>
      <c r="F3970" s="66">
        <f t="shared" si="67"/>
        <v>2024</v>
      </c>
      <c r="G3970" s="67">
        <f t="shared" si="68"/>
        <v>45627</v>
      </c>
      <c r="H3970" s="26" t="s">
        <v>142</v>
      </c>
      <c r="I3970" s="66" t="s">
        <v>146</v>
      </c>
      <c r="J3970" s="69"/>
      <c r="K3970" s="69"/>
      <c r="L3970" s="69"/>
      <c r="M3970" s="69"/>
      <c r="N3970" s="71">
        <v>268.43</v>
      </c>
      <c r="O3970" s="74">
        <v>0</v>
      </c>
      <c r="P3970" s="175">
        <v>171234.57000000007</v>
      </c>
    </row>
    <row r="3971" spans="1:16" ht="14.25" hidden="1" customHeight="1" outlineLevel="1">
      <c r="A3971" s="64" t="s">
        <v>1</v>
      </c>
      <c r="B3971" s="163" t="s">
        <v>662</v>
      </c>
      <c r="C3971" s="174" t="s">
        <v>647</v>
      </c>
      <c r="D3971" s="68">
        <v>45645</v>
      </c>
      <c r="E3971" s="66">
        <f t="shared" si="66"/>
        <v>12</v>
      </c>
      <c r="F3971" s="66">
        <f t="shared" si="67"/>
        <v>2024</v>
      </c>
      <c r="G3971" s="67">
        <f t="shared" si="68"/>
        <v>45627</v>
      </c>
      <c r="H3971" s="26" t="s">
        <v>142</v>
      </c>
      <c r="I3971" s="66" t="s">
        <v>146</v>
      </c>
      <c r="J3971" s="69"/>
      <c r="K3971" s="69"/>
      <c r="L3971" s="69"/>
      <c r="M3971" s="69"/>
      <c r="N3971" s="71">
        <v>2199.4499999999998</v>
      </c>
      <c r="O3971" s="74">
        <v>0</v>
      </c>
      <c r="P3971" s="175">
        <v>173434.02000000008</v>
      </c>
    </row>
    <row r="3972" spans="1:16" ht="14.25" hidden="1" customHeight="1" outlineLevel="1">
      <c r="A3972" s="64" t="s">
        <v>1</v>
      </c>
      <c r="B3972" s="163" t="s">
        <v>662</v>
      </c>
      <c r="C3972" s="174" t="s">
        <v>647</v>
      </c>
      <c r="D3972" s="68">
        <v>45645</v>
      </c>
      <c r="E3972" s="66">
        <f t="shared" si="66"/>
        <v>12</v>
      </c>
      <c r="F3972" s="66">
        <f t="shared" si="67"/>
        <v>2024</v>
      </c>
      <c r="G3972" s="67">
        <f t="shared" si="68"/>
        <v>45627</v>
      </c>
      <c r="H3972" s="26" t="s">
        <v>142</v>
      </c>
      <c r="I3972" s="66" t="s">
        <v>146</v>
      </c>
      <c r="J3972" s="69"/>
      <c r="K3972" s="69"/>
      <c r="L3972" s="69"/>
      <c r="M3972" s="69"/>
      <c r="N3972" s="71">
        <v>517.21</v>
      </c>
      <c r="O3972" s="74">
        <v>0</v>
      </c>
      <c r="P3972" s="175">
        <v>173951.23000000007</v>
      </c>
    </row>
    <row r="3973" spans="1:16" ht="14.25" hidden="1" customHeight="1" outlineLevel="1">
      <c r="A3973" s="64" t="s">
        <v>1</v>
      </c>
      <c r="B3973" s="163" t="s">
        <v>662</v>
      </c>
      <c r="C3973" s="174" t="s">
        <v>647</v>
      </c>
      <c r="D3973" s="68">
        <v>45645</v>
      </c>
      <c r="E3973" s="66">
        <f t="shared" si="66"/>
        <v>12</v>
      </c>
      <c r="F3973" s="66">
        <f t="shared" si="67"/>
        <v>2024</v>
      </c>
      <c r="G3973" s="67">
        <f t="shared" si="68"/>
        <v>45627</v>
      </c>
      <c r="H3973" s="26" t="s">
        <v>142</v>
      </c>
      <c r="I3973" s="66" t="s">
        <v>146</v>
      </c>
      <c r="J3973" s="69"/>
      <c r="K3973" s="69"/>
      <c r="L3973" s="69"/>
      <c r="M3973" s="69"/>
      <c r="N3973" s="71">
        <v>4062.64</v>
      </c>
      <c r="O3973" s="74">
        <v>0</v>
      </c>
      <c r="P3973" s="175">
        <v>178013.87000000008</v>
      </c>
    </row>
    <row r="3974" spans="1:16" ht="14.25" hidden="1" customHeight="1" outlineLevel="1">
      <c r="A3974" s="64" t="s">
        <v>1</v>
      </c>
      <c r="B3974" s="163" t="s">
        <v>662</v>
      </c>
      <c r="C3974" s="174" t="s">
        <v>647</v>
      </c>
      <c r="D3974" s="68">
        <v>45645</v>
      </c>
      <c r="E3974" s="66">
        <f t="shared" si="66"/>
        <v>12</v>
      </c>
      <c r="F3974" s="66">
        <f t="shared" si="67"/>
        <v>2024</v>
      </c>
      <c r="G3974" s="67">
        <f t="shared" si="68"/>
        <v>45627</v>
      </c>
      <c r="H3974" s="26" t="s">
        <v>102</v>
      </c>
      <c r="I3974" s="66" t="s">
        <v>129</v>
      </c>
      <c r="J3974" s="69"/>
      <c r="K3974" s="69"/>
      <c r="L3974" s="69"/>
      <c r="M3974" s="69"/>
      <c r="N3974" s="71">
        <v>0</v>
      </c>
      <c r="O3974" s="74">
        <v>9</v>
      </c>
      <c r="P3974" s="175">
        <v>178004.87000000008</v>
      </c>
    </row>
    <row r="3975" spans="1:16" ht="14.25" hidden="1" customHeight="1" outlineLevel="1">
      <c r="A3975" s="64" t="s">
        <v>1</v>
      </c>
      <c r="B3975" s="163" t="s">
        <v>662</v>
      </c>
      <c r="C3975" s="174" t="s">
        <v>647</v>
      </c>
      <c r="D3975" s="68">
        <v>45645</v>
      </c>
      <c r="E3975" s="66">
        <f t="shared" si="66"/>
        <v>12</v>
      </c>
      <c r="F3975" s="66">
        <f t="shared" si="67"/>
        <v>2024</v>
      </c>
      <c r="G3975" s="67">
        <f t="shared" si="68"/>
        <v>45627</v>
      </c>
      <c r="H3975" s="26" t="s">
        <v>709</v>
      </c>
      <c r="I3975" s="66" t="s">
        <v>372</v>
      </c>
      <c r="J3975" s="69"/>
      <c r="K3975" s="69"/>
      <c r="L3975" s="69"/>
      <c r="M3975" s="69"/>
      <c r="N3975" s="71">
        <v>0</v>
      </c>
      <c r="O3975" s="74">
        <v>2329.9299999999998</v>
      </c>
      <c r="P3975" s="175">
        <v>175674.94000000009</v>
      </c>
    </row>
    <row r="3976" spans="1:16" ht="14.25" hidden="1" customHeight="1" outlineLevel="1">
      <c r="A3976" s="64" t="s">
        <v>1</v>
      </c>
      <c r="B3976" s="163" t="s">
        <v>662</v>
      </c>
      <c r="C3976" s="174" t="s">
        <v>647</v>
      </c>
      <c r="D3976" s="68">
        <v>45646</v>
      </c>
      <c r="E3976" s="66">
        <f t="shared" si="66"/>
        <v>12</v>
      </c>
      <c r="F3976" s="66">
        <f t="shared" si="67"/>
        <v>2024</v>
      </c>
      <c r="G3976" s="67">
        <f t="shared" si="68"/>
        <v>45627</v>
      </c>
      <c r="H3976" s="26" t="s">
        <v>54</v>
      </c>
      <c r="I3976" s="66" t="s">
        <v>182</v>
      </c>
      <c r="J3976" s="69"/>
      <c r="K3976" s="69"/>
      <c r="L3976" s="69"/>
      <c r="M3976" s="69"/>
      <c r="N3976" s="71">
        <v>1212</v>
      </c>
      <c r="O3976" s="74">
        <v>0</v>
      </c>
      <c r="P3976" s="175">
        <v>176886.94000000009</v>
      </c>
    </row>
    <row r="3977" spans="1:16" ht="14.25" hidden="1" customHeight="1" outlineLevel="1">
      <c r="A3977" s="64" t="s">
        <v>1</v>
      </c>
      <c r="B3977" s="163" t="s">
        <v>662</v>
      </c>
      <c r="C3977" s="174" t="s">
        <v>647</v>
      </c>
      <c r="D3977" s="68">
        <v>45646</v>
      </c>
      <c r="E3977" s="66">
        <f t="shared" si="66"/>
        <v>12</v>
      </c>
      <c r="F3977" s="66">
        <f t="shared" si="67"/>
        <v>2024</v>
      </c>
      <c r="G3977" s="67">
        <f t="shared" si="68"/>
        <v>45627</v>
      </c>
      <c r="H3977" s="26" t="s">
        <v>54</v>
      </c>
      <c r="I3977" s="66" t="s">
        <v>182</v>
      </c>
      <c r="J3977" s="69"/>
      <c r="K3977" s="69"/>
      <c r="L3977" s="69"/>
      <c r="M3977" s="69"/>
      <c r="N3977" s="71">
        <v>1320</v>
      </c>
      <c r="O3977" s="74">
        <v>0</v>
      </c>
      <c r="P3977" s="175">
        <v>178206.94000000009</v>
      </c>
    </row>
    <row r="3978" spans="1:16" ht="14.25" hidden="1" customHeight="1" outlineLevel="1">
      <c r="A3978" s="64" t="s">
        <v>1</v>
      </c>
      <c r="B3978" s="163" t="s">
        <v>662</v>
      </c>
      <c r="C3978" s="174" t="s">
        <v>647</v>
      </c>
      <c r="D3978" s="68">
        <v>45646</v>
      </c>
      <c r="E3978" s="66">
        <f t="shared" si="66"/>
        <v>12</v>
      </c>
      <c r="F3978" s="66">
        <f t="shared" si="67"/>
        <v>2024</v>
      </c>
      <c r="G3978" s="67">
        <f t="shared" si="68"/>
        <v>45627</v>
      </c>
      <c r="H3978" s="26" t="s">
        <v>54</v>
      </c>
      <c r="I3978" s="66" t="s">
        <v>182</v>
      </c>
      <c r="J3978" s="69"/>
      <c r="K3978" s="69"/>
      <c r="L3978" s="69"/>
      <c r="M3978" s="69"/>
      <c r="N3978" s="71">
        <v>706</v>
      </c>
      <c r="O3978" s="74">
        <v>0</v>
      </c>
      <c r="P3978" s="175">
        <v>178912.94000000009</v>
      </c>
    </row>
    <row r="3979" spans="1:16" ht="14.25" hidden="1" customHeight="1" outlineLevel="1">
      <c r="A3979" s="64" t="s">
        <v>1</v>
      </c>
      <c r="B3979" s="163" t="s">
        <v>662</v>
      </c>
      <c r="C3979" s="174" t="s">
        <v>647</v>
      </c>
      <c r="D3979" s="68">
        <v>45646</v>
      </c>
      <c r="E3979" s="66">
        <f t="shared" si="66"/>
        <v>12</v>
      </c>
      <c r="F3979" s="66">
        <f t="shared" si="67"/>
        <v>2024</v>
      </c>
      <c r="G3979" s="67">
        <f t="shared" si="68"/>
        <v>45627</v>
      </c>
      <c r="H3979" s="26" t="s">
        <v>54</v>
      </c>
      <c r="I3979" s="66" t="s">
        <v>182</v>
      </c>
      <c r="J3979" s="69"/>
      <c r="K3979" s="69"/>
      <c r="L3979" s="69"/>
      <c r="M3979" s="69"/>
      <c r="N3979" s="71">
        <v>706</v>
      </c>
      <c r="O3979" s="74">
        <v>0</v>
      </c>
      <c r="P3979" s="175">
        <v>179618.94000000009</v>
      </c>
    </row>
    <row r="3980" spans="1:16" ht="14.25" customHeight="1" outlineLevel="1">
      <c r="A3980" s="64" t="s">
        <v>1</v>
      </c>
      <c r="B3980" s="163" t="s">
        <v>662</v>
      </c>
      <c r="C3980" s="174" t="s">
        <v>647</v>
      </c>
      <c r="D3980" s="68">
        <v>45646</v>
      </c>
      <c r="E3980" s="66">
        <f t="shared" si="66"/>
        <v>12</v>
      </c>
      <c r="F3980" s="66">
        <f t="shared" si="67"/>
        <v>2024</v>
      </c>
      <c r="G3980" s="67">
        <f t="shared" si="68"/>
        <v>45627</v>
      </c>
      <c r="H3980" s="26" t="s">
        <v>124</v>
      </c>
      <c r="I3980" s="66" t="s">
        <v>1968</v>
      </c>
      <c r="J3980" s="69"/>
      <c r="K3980" s="69"/>
      <c r="L3980" s="69"/>
      <c r="M3980" s="69"/>
      <c r="N3980" s="71">
        <v>2000</v>
      </c>
      <c r="O3980" s="74">
        <v>0</v>
      </c>
      <c r="P3980" s="175">
        <v>181618.94000000009</v>
      </c>
    </row>
    <row r="3981" spans="1:16" ht="14.25" customHeight="1" outlineLevel="1">
      <c r="A3981" s="64" t="s">
        <v>1</v>
      </c>
      <c r="B3981" s="163" t="s">
        <v>662</v>
      </c>
      <c r="C3981" s="174" t="s">
        <v>647</v>
      </c>
      <c r="D3981" s="68">
        <v>45646</v>
      </c>
      <c r="E3981" s="66">
        <f t="shared" si="66"/>
        <v>12</v>
      </c>
      <c r="F3981" s="66">
        <f t="shared" si="67"/>
        <v>2024</v>
      </c>
      <c r="G3981" s="67">
        <f t="shared" si="68"/>
        <v>45627</v>
      </c>
      <c r="H3981" s="26" t="s">
        <v>124</v>
      </c>
      <c r="I3981" s="66" t="s">
        <v>1969</v>
      </c>
      <c r="J3981" s="69"/>
      <c r="K3981" s="69"/>
      <c r="L3981" s="69"/>
      <c r="M3981" s="69"/>
      <c r="N3981" s="71">
        <v>2000</v>
      </c>
      <c r="O3981" s="74">
        <v>0</v>
      </c>
      <c r="P3981" s="175">
        <v>183618.94000000009</v>
      </c>
    </row>
    <row r="3982" spans="1:16" ht="14.25" customHeight="1" outlineLevel="1">
      <c r="A3982" s="64" t="s">
        <v>1</v>
      </c>
      <c r="B3982" s="163" t="s">
        <v>662</v>
      </c>
      <c r="C3982" s="174" t="s">
        <v>647</v>
      </c>
      <c r="D3982" s="68">
        <v>45646</v>
      </c>
      <c r="E3982" s="66">
        <f t="shared" si="66"/>
        <v>12</v>
      </c>
      <c r="F3982" s="66">
        <f t="shared" si="67"/>
        <v>2024</v>
      </c>
      <c r="G3982" s="67">
        <f t="shared" si="68"/>
        <v>45627</v>
      </c>
      <c r="H3982" s="26" t="s">
        <v>124</v>
      </c>
      <c r="I3982" s="66" t="s">
        <v>1970</v>
      </c>
      <c r="J3982" s="69"/>
      <c r="K3982" s="69"/>
      <c r="L3982" s="69"/>
      <c r="M3982" s="69"/>
      <c r="N3982" s="71">
        <v>1700</v>
      </c>
      <c r="O3982" s="74">
        <v>0</v>
      </c>
      <c r="P3982" s="175">
        <v>185318.94000000009</v>
      </c>
    </row>
    <row r="3983" spans="1:16" ht="14.25" customHeight="1" outlineLevel="1">
      <c r="A3983" s="64" t="s">
        <v>1</v>
      </c>
      <c r="B3983" s="163" t="s">
        <v>662</v>
      </c>
      <c r="C3983" s="174" t="s">
        <v>647</v>
      </c>
      <c r="D3983" s="68">
        <v>45646</v>
      </c>
      <c r="E3983" s="66">
        <f t="shared" si="66"/>
        <v>12</v>
      </c>
      <c r="F3983" s="66">
        <f t="shared" si="67"/>
        <v>2024</v>
      </c>
      <c r="G3983" s="67">
        <f t="shared" si="68"/>
        <v>45627</v>
      </c>
      <c r="H3983" s="26" t="s">
        <v>124</v>
      </c>
      <c r="I3983" s="66" t="s">
        <v>1971</v>
      </c>
      <c r="J3983" s="69"/>
      <c r="K3983" s="69"/>
      <c r="L3983" s="69"/>
      <c r="M3983" s="69"/>
      <c r="N3983" s="71">
        <v>1800</v>
      </c>
      <c r="O3983" s="74">
        <v>0</v>
      </c>
      <c r="P3983" s="175">
        <v>187118.94000000009</v>
      </c>
    </row>
    <row r="3984" spans="1:16" ht="14.25" customHeight="1" outlineLevel="1">
      <c r="A3984" s="64" t="s">
        <v>1</v>
      </c>
      <c r="B3984" s="163" t="s">
        <v>662</v>
      </c>
      <c r="C3984" s="174" t="s">
        <v>647</v>
      </c>
      <c r="D3984" s="68">
        <v>45646</v>
      </c>
      <c r="E3984" s="66">
        <f t="shared" si="66"/>
        <v>12</v>
      </c>
      <c r="F3984" s="66">
        <f t="shared" si="67"/>
        <v>2024</v>
      </c>
      <c r="G3984" s="67">
        <f t="shared" si="68"/>
        <v>45627</v>
      </c>
      <c r="H3984" s="26" t="s">
        <v>124</v>
      </c>
      <c r="I3984" s="66" t="s">
        <v>1972</v>
      </c>
      <c r="J3984" s="69"/>
      <c r="K3984" s="69"/>
      <c r="L3984" s="69"/>
      <c r="M3984" s="69"/>
      <c r="N3984" s="71">
        <v>2000</v>
      </c>
      <c r="O3984" s="74">
        <v>0</v>
      </c>
      <c r="P3984" s="175">
        <v>189118.94000000009</v>
      </c>
    </row>
    <row r="3985" spans="1:16" ht="14.25" customHeight="1" outlineLevel="1">
      <c r="A3985" s="64" t="s">
        <v>1</v>
      </c>
      <c r="B3985" s="163" t="s">
        <v>662</v>
      </c>
      <c r="C3985" s="174" t="s">
        <v>647</v>
      </c>
      <c r="D3985" s="68">
        <v>45646</v>
      </c>
      <c r="E3985" s="66">
        <f t="shared" si="66"/>
        <v>12</v>
      </c>
      <c r="F3985" s="66">
        <f t="shared" si="67"/>
        <v>2024</v>
      </c>
      <c r="G3985" s="67">
        <f t="shared" si="68"/>
        <v>45627</v>
      </c>
      <c r="H3985" s="26" t="s">
        <v>124</v>
      </c>
      <c r="I3985" s="66" t="s">
        <v>1973</v>
      </c>
      <c r="J3985" s="69"/>
      <c r="K3985" s="69"/>
      <c r="L3985" s="69"/>
      <c r="M3985" s="69"/>
      <c r="N3985" s="71">
        <v>2000</v>
      </c>
      <c r="O3985" s="74">
        <v>0</v>
      </c>
      <c r="P3985" s="175">
        <v>191118.94000000009</v>
      </c>
    </row>
    <row r="3986" spans="1:16" ht="14.25" customHeight="1" outlineLevel="1">
      <c r="A3986" s="64" t="s">
        <v>1</v>
      </c>
      <c r="B3986" s="163" t="s">
        <v>662</v>
      </c>
      <c r="C3986" s="174" t="s">
        <v>647</v>
      </c>
      <c r="D3986" s="68">
        <v>45646</v>
      </c>
      <c r="E3986" s="66">
        <f t="shared" si="66"/>
        <v>12</v>
      </c>
      <c r="F3986" s="66">
        <f t="shared" si="67"/>
        <v>2024</v>
      </c>
      <c r="G3986" s="67">
        <f t="shared" si="68"/>
        <v>45627</v>
      </c>
      <c r="H3986" s="26" t="s">
        <v>124</v>
      </c>
      <c r="I3986" s="66" t="s">
        <v>1974</v>
      </c>
      <c r="J3986" s="69"/>
      <c r="K3986" s="69"/>
      <c r="L3986" s="69"/>
      <c r="M3986" s="69"/>
      <c r="N3986" s="71">
        <v>2000</v>
      </c>
      <c r="O3986" s="74">
        <v>0</v>
      </c>
      <c r="P3986" s="175">
        <v>193118.94000000009</v>
      </c>
    </row>
    <row r="3987" spans="1:16" ht="14.25" customHeight="1" outlineLevel="1">
      <c r="A3987" s="64" t="s">
        <v>1</v>
      </c>
      <c r="B3987" s="163" t="s">
        <v>662</v>
      </c>
      <c r="C3987" s="174" t="s">
        <v>647</v>
      </c>
      <c r="D3987" s="68">
        <v>45646</v>
      </c>
      <c r="E3987" s="66">
        <f t="shared" si="66"/>
        <v>12</v>
      </c>
      <c r="F3987" s="66">
        <f t="shared" si="67"/>
        <v>2024</v>
      </c>
      <c r="G3987" s="67">
        <f t="shared" si="68"/>
        <v>45627</v>
      </c>
      <c r="H3987" s="26" t="s">
        <v>124</v>
      </c>
      <c r="I3987" s="66" t="s">
        <v>1975</v>
      </c>
      <c r="J3987" s="69"/>
      <c r="K3987" s="69"/>
      <c r="L3987" s="69"/>
      <c r="M3987" s="69"/>
      <c r="N3987" s="71">
        <v>2000</v>
      </c>
      <c r="O3987" s="74">
        <v>0</v>
      </c>
      <c r="P3987" s="175">
        <v>195118.94000000009</v>
      </c>
    </row>
    <row r="3988" spans="1:16" ht="14.25" customHeight="1" outlineLevel="1">
      <c r="A3988" s="64" t="s">
        <v>1</v>
      </c>
      <c r="B3988" s="163" t="s">
        <v>662</v>
      </c>
      <c r="C3988" s="174" t="s">
        <v>647</v>
      </c>
      <c r="D3988" s="68">
        <v>45646</v>
      </c>
      <c r="E3988" s="66">
        <f t="shared" si="66"/>
        <v>12</v>
      </c>
      <c r="F3988" s="66">
        <f t="shared" si="67"/>
        <v>2024</v>
      </c>
      <c r="G3988" s="67">
        <f t="shared" si="68"/>
        <v>45627</v>
      </c>
      <c r="H3988" s="26" t="s">
        <v>124</v>
      </c>
      <c r="I3988" s="66" t="s">
        <v>1976</v>
      </c>
      <c r="J3988" s="69"/>
      <c r="K3988" s="69"/>
      <c r="L3988" s="69"/>
      <c r="M3988" s="69"/>
      <c r="N3988" s="71">
        <v>2000</v>
      </c>
      <c r="O3988" s="74">
        <v>0</v>
      </c>
      <c r="P3988" s="175">
        <v>197118.94000000009</v>
      </c>
    </row>
    <row r="3989" spans="1:16" ht="14.25" customHeight="1" outlineLevel="1">
      <c r="A3989" s="64" t="s">
        <v>1</v>
      </c>
      <c r="B3989" s="163" t="s">
        <v>662</v>
      </c>
      <c r="C3989" s="174" t="s">
        <v>647</v>
      </c>
      <c r="D3989" s="68">
        <v>45646</v>
      </c>
      <c r="E3989" s="66">
        <f t="shared" si="66"/>
        <v>12</v>
      </c>
      <c r="F3989" s="66">
        <f t="shared" si="67"/>
        <v>2024</v>
      </c>
      <c r="G3989" s="67">
        <f t="shared" si="68"/>
        <v>45627</v>
      </c>
      <c r="H3989" s="26" t="s">
        <v>124</v>
      </c>
      <c r="I3989" s="66" t="s">
        <v>1977</v>
      </c>
      <c r="J3989" s="69"/>
      <c r="K3989" s="69"/>
      <c r="L3989" s="69"/>
      <c r="M3989" s="69"/>
      <c r="N3989" s="71">
        <v>2000</v>
      </c>
      <c r="O3989" s="74">
        <v>0</v>
      </c>
      <c r="P3989" s="175">
        <v>199118.94000000009</v>
      </c>
    </row>
    <row r="3990" spans="1:16" ht="14.25" customHeight="1" outlineLevel="1">
      <c r="A3990" s="64" t="s">
        <v>1</v>
      </c>
      <c r="B3990" s="163" t="s">
        <v>662</v>
      </c>
      <c r="C3990" s="174" t="s">
        <v>647</v>
      </c>
      <c r="D3990" s="68">
        <v>45646</v>
      </c>
      <c r="E3990" s="66">
        <f t="shared" si="66"/>
        <v>12</v>
      </c>
      <c r="F3990" s="66">
        <f t="shared" si="67"/>
        <v>2024</v>
      </c>
      <c r="G3990" s="67">
        <f t="shared" si="68"/>
        <v>45627</v>
      </c>
      <c r="H3990" s="26" t="s">
        <v>124</v>
      </c>
      <c r="I3990" s="66" t="s">
        <v>1978</v>
      </c>
      <c r="J3990" s="69"/>
      <c r="K3990" s="69"/>
      <c r="L3990" s="69"/>
      <c r="M3990" s="69"/>
      <c r="N3990" s="71">
        <v>1560</v>
      </c>
      <c r="O3990" s="74">
        <v>0</v>
      </c>
      <c r="P3990" s="175">
        <v>200678.94000000009</v>
      </c>
    </row>
    <row r="3991" spans="1:16" ht="14.25" customHeight="1" outlineLevel="1">
      <c r="A3991" s="64" t="s">
        <v>1</v>
      </c>
      <c r="B3991" s="163" t="s">
        <v>662</v>
      </c>
      <c r="C3991" s="174" t="s">
        <v>647</v>
      </c>
      <c r="D3991" s="68">
        <v>45646</v>
      </c>
      <c r="E3991" s="66">
        <f t="shared" si="66"/>
        <v>12</v>
      </c>
      <c r="F3991" s="66">
        <f t="shared" si="67"/>
        <v>2024</v>
      </c>
      <c r="G3991" s="67">
        <f t="shared" si="68"/>
        <v>45627</v>
      </c>
      <c r="H3991" s="26" t="s">
        <v>124</v>
      </c>
      <c r="I3991" s="66" t="s">
        <v>1979</v>
      </c>
      <c r="J3991" s="69"/>
      <c r="K3991" s="69"/>
      <c r="L3991" s="69"/>
      <c r="M3991" s="69"/>
      <c r="N3991" s="71">
        <v>1000</v>
      </c>
      <c r="O3991" s="74">
        <v>0</v>
      </c>
      <c r="P3991" s="175">
        <v>201678.94000000009</v>
      </c>
    </row>
    <row r="3992" spans="1:16" ht="14.25" customHeight="1" outlineLevel="1">
      <c r="A3992" s="64" t="s">
        <v>1</v>
      </c>
      <c r="B3992" s="163" t="s">
        <v>662</v>
      </c>
      <c r="C3992" s="174" t="s">
        <v>647</v>
      </c>
      <c r="D3992" s="68">
        <v>45646</v>
      </c>
      <c r="E3992" s="66">
        <f t="shared" si="66"/>
        <v>12</v>
      </c>
      <c r="F3992" s="66">
        <f t="shared" si="67"/>
        <v>2024</v>
      </c>
      <c r="G3992" s="67">
        <f t="shared" si="68"/>
        <v>45627</v>
      </c>
      <c r="H3992" s="26" t="s">
        <v>124</v>
      </c>
      <c r="I3992" s="66" t="s">
        <v>1980</v>
      </c>
      <c r="J3992" s="69"/>
      <c r="K3992" s="69"/>
      <c r="L3992" s="69"/>
      <c r="M3992" s="69"/>
      <c r="N3992" s="71">
        <v>500</v>
      </c>
      <c r="O3992" s="74">
        <v>0</v>
      </c>
      <c r="P3992" s="175">
        <v>202178.94000000009</v>
      </c>
    </row>
    <row r="3993" spans="1:16" ht="14.25" hidden="1" customHeight="1" outlineLevel="1">
      <c r="A3993" s="64" t="s">
        <v>1</v>
      </c>
      <c r="B3993" s="163" t="s">
        <v>662</v>
      </c>
      <c r="C3993" s="174" t="s">
        <v>647</v>
      </c>
      <c r="D3993" s="68">
        <v>45646</v>
      </c>
      <c r="E3993" s="66">
        <f t="shared" si="66"/>
        <v>12</v>
      </c>
      <c r="F3993" s="66">
        <f t="shared" si="67"/>
        <v>2024</v>
      </c>
      <c r="G3993" s="67">
        <f t="shared" si="68"/>
        <v>45627</v>
      </c>
      <c r="H3993" s="26" t="s">
        <v>138</v>
      </c>
      <c r="I3993" s="66" t="s">
        <v>139</v>
      </c>
      <c r="J3993" s="69"/>
      <c r="K3993" s="69"/>
      <c r="L3993" s="69"/>
      <c r="M3993" s="69"/>
      <c r="N3993" s="71">
        <v>1.07</v>
      </c>
      <c r="O3993" s="74">
        <v>0</v>
      </c>
      <c r="P3993" s="175">
        <v>202180.0100000001</v>
      </c>
    </row>
    <row r="3994" spans="1:16" ht="14.25" hidden="1" customHeight="1" outlineLevel="1">
      <c r="A3994" s="64" t="s">
        <v>1</v>
      </c>
      <c r="B3994" s="163" t="s">
        <v>662</v>
      </c>
      <c r="C3994" s="174" t="s">
        <v>647</v>
      </c>
      <c r="D3994" s="68">
        <v>45646</v>
      </c>
      <c r="E3994" s="66">
        <f t="shared" si="66"/>
        <v>12</v>
      </c>
      <c r="F3994" s="66">
        <f t="shared" si="67"/>
        <v>2024</v>
      </c>
      <c r="G3994" s="67">
        <f t="shared" si="68"/>
        <v>45627</v>
      </c>
      <c r="H3994" s="26" t="s">
        <v>138</v>
      </c>
      <c r="I3994" s="66" t="s">
        <v>139</v>
      </c>
      <c r="J3994" s="69"/>
      <c r="K3994" s="69"/>
      <c r="L3994" s="69"/>
      <c r="M3994" s="69"/>
      <c r="N3994" s="71">
        <v>9.32</v>
      </c>
      <c r="O3994" s="74">
        <v>0</v>
      </c>
      <c r="P3994" s="175">
        <v>202189.3300000001</v>
      </c>
    </row>
    <row r="3995" spans="1:16" ht="14.25" hidden="1" customHeight="1" outlineLevel="1">
      <c r="A3995" s="64" t="s">
        <v>1</v>
      </c>
      <c r="B3995" s="163" t="s">
        <v>662</v>
      </c>
      <c r="C3995" s="174" t="s">
        <v>647</v>
      </c>
      <c r="D3995" s="68">
        <v>45646</v>
      </c>
      <c r="E3995" s="66">
        <f t="shared" si="66"/>
        <v>12</v>
      </c>
      <c r="F3995" s="66">
        <f t="shared" si="67"/>
        <v>2024</v>
      </c>
      <c r="G3995" s="67">
        <f t="shared" si="68"/>
        <v>45627</v>
      </c>
      <c r="H3995" s="26" t="s">
        <v>138</v>
      </c>
      <c r="I3995" s="66" t="s">
        <v>139</v>
      </c>
      <c r="J3995" s="69"/>
      <c r="K3995" s="69"/>
      <c r="L3995" s="69"/>
      <c r="M3995" s="69"/>
      <c r="N3995" s="71">
        <v>0.63</v>
      </c>
      <c r="O3995" s="74">
        <v>0</v>
      </c>
      <c r="P3995" s="175">
        <v>202189.96000000011</v>
      </c>
    </row>
    <row r="3996" spans="1:16" ht="14.25" hidden="1" customHeight="1" outlineLevel="1">
      <c r="A3996" s="64" t="s">
        <v>1</v>
      </c>
      <c r="B3996" s="163" t="s">
        <v>662</v>
      </c>
      <c r="C3996" s="174" t="s">
        <v>647</v>
      </c>
      <c r="D3996" s="68">
        <v>45646</v>
      </c>
      <c r="E3996" s="66">
        <f t="shared" si="66"/>
        <v>12</v>
      </c>
      <c r="F3996" s="66">
        <f t="shared" si="67"/>
        <v>2024</v>
      </c>
      <c r="G3996" s="67">
        <f t="shared" si="68"/>
        <v>45627</v>
      </c>
      <c r="H3996" s="26" t="s">
        <v>138</v>
      </c>
      <c r="I3996" s="66" t="s">
        <v>139</v>
      </c>
      <c r="J3996" s="69"/>
      <c r="K3996" s="69"/>
      <c r="L3996" s="69"/>
      <c r="M3996" s="69"/>
      <c r="N3996" s="71">
        <v>0.57999999999999996</v>
      </c>
      <c r="O3996" s="74">
        <v>0</v>
      </c>
      <c r="P3996" s="175">
        <v>202190.5400000001</v>
      </c>
    </row>
    <row r="3997" spans="1:16" ht="14.25" hidden="1" customHeight="1" outlineLevel="1">
      <c r="A3997" s="64" t="s">
        <v>1</v>
      </c>
      <c r="B3997" s="163" t="s">
        <v>662</v>
      </c>
      <c r="C3997" s="174" t="s">
        <v>647</v>
      </c>
      <c r="D3997" s="68">
        <v>45646</v>
      </c>
      <c r="E3997" s="66">
        <f t="shared" si="66"/>
        <v>12</v>
      </c>
      <c r="F3997" s="66">
        <f t="shared" si="67"/>
        <v>2024</v>
      </c>
      <c r="G3997" s="67">
        <f t="shared" si="68"/>
        <v>45627</v>
      </c>
      <c r="H3997" s="26" t="s">
        <v>138</v>
      </c>
      <c r="I3997" s="66" t="s">
        <v>139</v>
      </c>
      <c r="J3997" s="69"/>
      <c r="K3997" s="69"/>
      <c r="L3997" s="69"/>
      <c r="M3997" s="69"/>
      <c r="N3997" s="71">
        <v>0.48</v>
      </c>
      <c r="O3997" s="74">
        <v>0</v>
      </c>
      <c r="P3997" s="175">
        <v>202191.02000000011</v>
      </c>
    </row>
    <row r="3998" spans="1:16" ht="14.25" hidden="1" customHeight="1" outlineLevel="1">
      <c r="A3998" s="64" t="s">
        <v>1</v>
      </c>
      <c r="B3998" s="163" t="s">
        <v>662</v>
      </c>
      <c r="C3998" s="174" t="s">
        <v>647</v>
      </c>
      <c r="D3998" s="68">
        <v>45646</v>
      </c>
      <c r="E3998" s="66">
        <f t="shared" si="66"/>
        <v>12</v>
      </c>
      <c r="F3998" s="66">
        <f t="shared" si="67"/>
        <v>2024</v>
      </c>
      <c r="G3998" s="67">
        <f t="shared" si="68"/>
        <v>45627</v>
      </c>
      <c r="H3998" s="26" t="s">
        <v>707</v>
      </c>
      <c r="I3998" s="66" t="s">
        <v>708</v>
      </c>
      <c r="J3998" s="69"/>
      <c r="K3998" s="69"/>
      <c r="L3998" s="69"/>
      <c r="M3998" s="69"/>
      <c r="N3998" s="71">
        <v>0</v>
      </c>
      <c r="O3998" s="74">
        <v>180</v>
      </c>
      <c r="P3998" s="175">
        <v>202011.02000000011</v>
      </c>
    </row>
    <row r="3999" spans="1:16" ht="14.25" hidden="1" customHeight="1" outlineLevel="1">
      <c r="A3999" s="64" t="s">
        <v>1</v>
      </c>
      <c r="B3999" s="163" t="s">
        <v>662</v>
      </c>
      <c r="C3999" s="174" t="s">
        <v>647</v>
      </c>
      <c r="D3999" s="68">
        <v>45646</v>
      </c>
      <c r="E3999" s="66">
        <f t="shared" si="66"/>
        <v>12</v>
      </c>
      <c r="F3999" s="66">
        <f t="shared" si="67"/>
        <v>2024</v>
      </c>
      <c r="G3999" s="67">
        <f t="shared" si="68"/>
        <v>45627</v>
      </c>
      <c r="H3999" s="26" t="s">
        <v>54</v>
      </c>
      <c r="I3999" s="66" t="s">
        <v>1981</v>
      </c>
      <c r="J3999" s="69"/>
      <c r="K3999" s="69"/>
      <c r="L3999" s="69"/>
      <c r="M3999" s="69"/>
      <c r="N3999" s="71">
        <v>0</v>
      </c>
      <c r="O3999" s="74">
        <v>1412</v>
      </c>
      <c r="P3999" s="175">
        <v>200599.02000000011</v>
      </c>
    </row>
    <row r="4000" spans="1:16" ht="14.25" hidden="1" customHeight="1" outlineLevel="1">
      <c r="A4000" s="64" t="s">
        <v>1</v>
      </c>
      <c r="B4000" s="163" t="s">
        <v>662</v>
      </c>
      <c r="C4000" s="174" t="s">
        <v>647</v>
      </c>
      <c r="D4000" s="68">
        <v>45646</v>
      </c>
      <c r="E4000" s="66">
        <f t="shared" si="66"/>
        <v>12</v>
      </c>
      <c r="F4000" s="66">
        <f t="shared" si="67"/>
        <v>2024</v>
      </c>
      <c r="G4000" s="67">
        <f t="shared" si="68"/>
        <v>45627</v>
      </c>
      <c r="H4000" s="26" t="s">
        <v>54</v>
      </c>
      <c r="I4000" s="66" t="s">
        <v>1982</v>
      </c>
      <c r="J4000" s="69"/>
      <c r="K4000" s="69"/>
      <c r="L4000" s="69"/>
      <c r="M4000" s="69"/>
      <c r="N4000" s="71">
        <v>0</v>
      </c>
      <c r="O4000" s="74">
        <v>1412</v>
      </c>
      <c r="P4000" s="175">
        <v>199187.02000000011</v>
      </c>
    </row>
    <row r="4001" spans="1:16" ht="14.25" hidden="1" customHeight="1" outlineLevel="1">
      <c r="A4001" s="64" t="s">
        <v>1</v>
      </c>
      <c r="B4001" s="163" t="s">
        <v>662</v>
      </c>
      <c r="C4001" s="174" t="s">
        <v>647</v>
      </c>
      <c r="D4001" s="68">
        <v>45646</v>
      </c>
      <c r="E4001" s="66">
        <f t="shared" si="66"/>
        <v>12</v>
      </c>
      <c r="F4001" s="66">
        <f t="shared" si="67"/>
        <v>2024</v>
      </c>
      <c r="G4001" s="67">
        <f t="shared" si="68"/>
        <v>45627</v>
      </c>
      <c r="H4001" s="26" t="s">
        <v>54</v>
      </c>
      <c r="I4001" s="66" t="s">
        <v>343</v>
      </c>
      <c r="J4001" s="69"/>
      <c r="K4001" s="69"/>
      <c r="L4001" s="69"/>
      <c r="M4001" s="69"/>
      <c r="N4001" s="71">
        <v>0</v>
      </c>
      <c r="O4001" s="74">
        <v>141.19999999999999</v>
      </c>
      <c r="P4001" s="175">
        <v>199045.82000000009</v>
      </c>
    </row>
    <row r="4002" spans="1:16" ht="14.25" hidden="1" customHeight="1" outlineLevel="1">
      <c r="A4002" s="64" t="s">
        <v>1</v>
      </c>
      <c r="B4002" s="163" t="s">
        <v>662</v>
      </c>
      <c r="C4002" s="174" t="s">
        <v>647</v>
      </c>
      <c r="D4002" s="68">
        <v>45646</v>
      </c>
      <c r="E4002" s="66">
        <f t="shared" si="66"/>
        <v>12</v>
      </c>
      <c r="F4002" s="66">
        <f t="shared" si="67"/>
        <v>2024</v>
      </c>
      <c r="G4002" s="67">
        <f t="shared" si="68"/>
        <v>45627</v>
      </c>
      <c r="H4002" s="26" t="s">
        <v>54</v>
      </c>
      <c r="I4002" s="66" t="s">
        <v>1983</v>
      </c>
      <c r="J4002" s="69"/>
      <c r="K4002" s="69"/>
      <c r="L4002" s="69"/>
      <c r="M4002" s="69"/>
      <c r="N4002" s="71">
        <v>0</v>
      </c>
      <c r="O4002" s="74">
        <v>706</v>
      </c>
      <c r="P4002" s="175">
        <v>198339.82000000009</v>
      </c>
    </row>
    <row r="4003" spans="1:16" ht="14.25" hidden="1" customHeight="1" outlineLevel="1">
      <c r="A4003" s="64" t="s">
        <v>1</v>
      </c>
      <c r="B4003" s="163" t="s">
        <v>662</v>
      </c>
      <c r="C4003" s="174" t="s">
        <v>647</v>
      </c>
      <c r="D4003" s="68">
        <v>45646</v>
      </c>
      <c r="E4003" s="66">
        <f t="shared" si="66"/>
        <v>12</v>
      </c>
      <c r="F4003" s="66">
        <f t="shared" si="67"/>
        <v>2024</v>
      </c>
      <c r="G4003" s="67">
        <f t="shared" si="68"/>
        <v>45627</v>
      </c>
      <c r="H4003" s="26" t="s">
        <v>54</v>
      </c>
      <c r="I4003" s="66" t="s">
        <v>343</v>
      </c>
      <c r="J4003" s="69"/>
      <c r="K4003" s="69"/>
      <c r="L4003" s="69"/>
      <c r="M4003" s="69"/>
      <c r="N4003" s="71">
        <v>0</v>
      </c>
      <c r="O4003" s="74">
        <v>706</v>
      </c>
      <c r="P4003" s="175">
        <v>197633.82000000009</v>
      </c>
    </row>
    <row r="4004" spans="1:16" ht="14.25" hidden="1" customHeight="1" outlineLevel="1">
      <c r="A4004" s="64" t="s">
        <v>1</v>
      </c>
      <c r="B4004" s="163" t="s">
        <v>662</v>
      </c>
      <c r="C4004" s="174" t="s">
        <v>647</v>
      </c>
      <c r="D4004" s="68">
        <v>45646</v>
      </c>
      <c r="E4004" s="66">
        <f t="shared" si="66"/>
        <v>12</v>
      </c>
      <c r="F4004" s="66">
        <f t="shared" si="67"/>
        <v>2024</v>
      </c>
      <c r="G4004" s="67">
        <f t="shared" si="68"/>
        <v>45627</v>
      </c>
      <c r="H4004" s="26" t="s">
        <v>54</v>
      </c>
      <c r="I4004" s="66" t="s">
        <v>343</v>
      </c>
      <c r="J4004" s="69"/>
      <c r="K4004" s="69"/>
      <c r="L4004" s="69"/>
      <c r="M4004" s="69"/>
      <c r="N4004" s="71">
        <v>0</v>
      </c>
      <c r="O4004" s="74">
        <v>70.599999999999994</v>
      </c>
      <c r="P4004" s="175">
        <v>197563.22000000009</v>
      </c>
    </row>
    <row r="4005" spans="1:16" ht="14.25" hidden="1" customHeight="1" outlineLevel="1">
      <c r="A4005" s="64" t="s">
        <v>1</v>
      </c>
      <c r="B4005" s="163" t="s">
        <v>662</v>
      </c>
      <c r="C4005" s="174" t="s">
        <v>647</v>
      </c>
      <c r="D4005" s="68">
        <v>45646</v>
      </c>
      <c r="E4005" s="66">
        <f t="shared" si="66"/>
        <v>12</v>
      </c>
      <c r="F4005" s="66">
        <f t="shared" si="67"/>
        <v>2024</v>
      </c>
      <c r="G4005" s="67">
        <f t="shared" si="68"/>
        <v>45627</v>
      </c>
      <c r="H4005" s="26" t="s">
        <v>50</v>
      </c>
      <c r="I4005" s="66" t="s">
        <v>171</v>
      </c>
      <c r="J4005" s="69"/>
      <c r="K4005" s="69"/>
      <c r="L4005" s="69"/>
      <c r="M4005" s="69"/>
      <c r="N4005" s="71">
        <v>0</v>
      </c>
      <c r="O4005" s="74">
        <v>1867.9</v>
      </c>
      <c r="P4005" s="175">
        <v>195695.32000000009</v>
      </c>
    </row>
    <row r="4006" spans="1:16" ht="14.25" hidden="1" customHeight="1" outlineLevel="1">
      <c r="A4006" s="64" t="s">
        <v>1</v>
      </c>
      <c r="B4006" s="163" t="s">
        <v>662</v>
      </c>
      <c r="C4006" s="174" t="s">
        <v>647</v>
      </c>
      <c r="D4006" s="68">
        <v>45646</v>
      </c>
      <c r="E4006" s="66">
        <f t="shared" si="66"/>
        <v>12</v>
      </c>
      <c r="F4006" s="66">
        <f t="shared" si="67"/>
        <v>2024</v>
      </c>
      <c r="G4006" s="67">
        <f t="shared" si="68"/>
        <v>45627</v>
      </c>
      <c r="H4006" s="26" t="s">
        <v>629</v>
      </c>
      <c r="I4006" s="66" t="s">
        <v>255</v>
      </c>
      <c r="J4006" s="69"/>
      <c r="K4006" s="69"/>
      <c r="L4006" s="69"/>
      <c r="M4006" s="69"/>
      <c r="N4006" s="71">
        <v>0</v>
      </c>
      <c r="O4006" s="74">
        <v>41.1</v>
      </c>
      <c r="P4006" s="175">
        <v>195654.22000000009</v>
      </c>
    </row>
    <row r="4007" spans="1:16" ht="14.25" hidden="1" customHeight="1" outlineLevel="1">
      <c r="A4007" s="64" t="s">
        <v>1</v>
      </c>
      <c r="B4007" s="163" t="s">
        <v>662</v>
      </c>
      <c r="C4007" s="174" t="s">
        <v>647</v>
      </c>
      <c r="D4007" s="68">
        <v>45646</v>
      </c>
      <c r="E4007" s="66">
        <f t="shared" si="66"/>
        <v>12</v>
      </c>
      <c r="F4007" s="66">
        <f t="shared" si="67"/>
        <v>2024</v>
      </c>
      <c r="G4007" s="67">
        <f t="shared" si="68"/>
        <v>45627</v>
      </c>
      <c r="H4007" s="26" t="s">
        <v>36</v>
      </c>
      <c r="I4007" s="66" t="s">
        <v>255</v>
      </c>
      <c r="J4007" s="69"/>
      <c r="K4007" s="69"/>
      <c r="L4007" s="69"/>
      <c r="M4007" s="69"/>
      <c r="N4007" s="71">
        <v>0</v>
      </c>
      <c r="O4007" s="74">
        <v>102.2</v>
      </c>
      <c r="P4007" s="175">
        <v>195552.02000000008</v>
      </c>
    </row>
    <row r="4008" spans="1:16" ht="14.25" hidden="1" customHeight="1" outlineLevel="1">
      <c r="A4008" s="64" t="s">
        <v>1</v>
      </c>
      <c r="B4008" s="163" t="s">
        <v>662</v>
      </c>
      <c r="C4008" s="174" t="s">
        <v>647</v>
      </c>
      <c r="D4008" s="68">
        <v>45646</v>
      </c>
      <c r="E4008" s="66">
        <f t="shared" si="66"/>
        <v>12</v>
      </c>
      <c r="F4008" s="66">
        <f t="shared" si="67"/>
        <v>2024</v>
      </c>
      <c r="G4008" s="67">
        <f t="shared" si="68"/>
        <v>45627</v>
      </c>
      <c r="H4008" s="26" t="s">
        <v>629</v>
      </c>
      <c r="I4008" s="66" t="s">
        <v>282</v>
      </c>
      <c r="J4008" s="69"/>
      <c r="K4008" s="69"/>
      <c r="L4008" s="69"/>
      <c r="M4008" s="69"/>
      <c r="N4008" s="71">
        <v>0</v>
      </c>
      <c r="O4008" s="74">
        <v>839</v>
      </c>
      <c r="P4008" s="175">
        <v>194713.02000000008</v>
      </c>
    </row>
    <row r="4009" spans="1:16" ht="14.25" hidden="1" customHeight="1" outlineLevel="1">
      <c r="A4009" s="64" t="s">
        <v>1</v>
      </c>
      <c r="B4009" s="163" t="s">
        <v>662</v>
      </c>
      <c r="C4009" s="174" t="s">
        <v>647</v>
      </c>
      <c r="D4009" s="68">
        <v>45646</v>
      </c>
      <c r="E4009" s="66">
        <f t="shared" si="66"/>
        <v>12</v>
      </c>
      <c r="F4009" s="66">
        <f t="shared" si="67"/>
        <v>2024</v>
      </c>
      <c r="G4009" s="67">
        <f t="shared" si="68"/>
        <v>45627</v>
      </c>
      <c r="H4009" s="26" t="s">
        <v>36</v>
      </c>
      <c r="I4009" s="66" t="s">
        <v>282</v>
      </c>
      <c r="J4009" s="69"/>
      <c r="K4009" s="69"/>
      <c r="L4009" s="69"/>
      <c r="M4009" s="69"/>
      <c r="N4009" s="71">
        <v>0</v>
      </c>
      <c r="O4009" s="74">
        <v>3199.32</v>
      </c>
      <c r="P4009" s="175">
        <v>191513.70000000007</v>
      </c>
    </row>
    <row r="4010" spans="1:16" ht="14.25" hidden="1" customHeight="1" outlineLevel="1">
      <c r="A4010" s="64" t="s">
        <v>1</v>
      </c>
      <c r="B4010" s="163" t="s">
        <v>662</v>
      </c>
      <c r="C4010" s="174" t="s">
        <v>647</v>
      </c>
      <c r="D4010" s="68">
        <v>45646</v>
      </c>
      <c r="E4010" s="66">
        <f t="shared" si="66"/>
        <v>12</v>
      </c>
      <c r="F4010" s="66">
        <f t="shared" si="67"/>
        <v>2024</v>
      </c>
      <c r="G4010" s="67">
        <f t="shared" si="68"/>
        <v>45627</v>
      </c>
      <c r="H4010" s="26" t="s">
        <v>629</v>
      </c>
      <c r="I4010" s="66" t="s">
        <v>283</v>
      </c>
      <c r="J4010" s="69"/>
      <c r="K4010" s="69"/>
      <c r="L4010" s="69"/>
      <c r="M4010" s="69"/>
      <c r="N4010" s="71">
        <v>0</v>
      </c>
      <c r="O4010" s="74">
        <v>1326.43</v>
      </c>
      <c r="P4010" s="175">
        <v>190187.27000000008</v>
      </c>
    </row>
    <row r="4011" spans="1:16" ht="14.25" hidden="1" customHeight="1" outlineLevel="1">
      <c r="A4011" s="64" t="s">
        <v>1</v>
      </c>
      <c r="B4011" s="163" t="s">
        <v>662</v>
      </c>
      <c r="C4011" s="174" t="s">
        <v>647</v>
      </c>
      <c r="D4011" s="68">
        <v>45646</v>
      </c>
      <c r="E4011" s="66">
        <f t="shared" si="66"/>
        <v>12</v>
      </c>
      <c r="F4011" s="66">
        <f t="shared" si="67"/>
        <v>2024</v>
      </c>
      <c r="G4011" s="67">
        <f t="shared" si="68"/>
        <v>45627</v>
      </c>
      <c r="H4011" s="26" t="s">
        <v>36</v>
      </c>
      <c r="I4011" s="66" t="s">
        <v>283</v>
      </c>
      <c r="J4011" s="69"/>
      <c r="K4011" s="69"/>
      <c r="L4011" s="69"/>
      <c r="M4011" s="69"/>
      <c r="N4011" s="71">
        <v>0</v>
      </c>
      <c r="O4011" s="74">
        <v>2800.72</v>
      </c>
      <c r="P4011" s="175">
        <v>187386.55000000008</v>
      </c>
    </row>
    <row r="4012" spans="1:16" ht="14.25" hidden="1" customHeight="1" outlineLevel="1">
      <c r="A4012" s="64" t="s">
        <v>1</v>
      </c>
      <c r="B4012" s="163" t="s">
        <v>662</v>
      </c>
      <c r="C4012" s="174" t="s">
        <v>647</v>
      </c>
      <c r="D4012" s="68">
        <v>45646</v>
      </c>
      <c r="E4012" s="66">
        <f t="shared" si="66"/>
        <v>12</v>
      </c>
      <c r="F4012" s="66">
        <f t="shared" si="67"/>
        <v>2024</v>
      </c>
      <c r="G4012" s="67">
        <f t="shared" si="68"/>
        <v>45627</v>
      </c>
      <c r="H4012" s="26" t="s">
        <v>629</v>
      </c>
      <c r="I4012" s="66" t="s">
        <v>284</v>
      </c>
      <c r="J4012" s="69"/>
      <c r="K4012" s="69"/>
      <c r="L4012" s="69"/>
      <c r="M4012" s="69"/>
      <c r="N4012" s="71">
        <v>0</v>
      </c>
      <c r="O4012" s="74">
        <v>830.87</v>
      </c>
      <c r="P4012" s="175">
        <v>186555.68000000008</v>
      </c>
    </row>
    <row r="4013" spans="1:16" ht="14.25" hidden="1" customHeight="1" outlineLevel="1">
      <c r="A4013" s="64" t="s">
        <v>1</v>
      </c>
      <c r="B4013" s="163" t="s">
        <v>662</v>
      </c>
      <c r="C4013" s="174" t="s">
        <v>647</v>
      </c>
      <c r="D4013" s="68">
        <v>45646</v>
      </c>
      <c r="E4013" s="66">
        <f t="shared" si="66"/>
        <v>12</v>
      </c>
      <c r="F4013" s="66">
        <f t="shared" si="67"/>
        <v>2024</v>
      </c>
      <c r="G4013" s="67">
        <f t="shared" si="68"/>
        <v>45627</v>
      </c>
      <c r="H4013" s="26" t="s">
        <v>36</v>
      </c>
      <c r="I4013" s="66" t="s">
        <v>284</v>
      </c>
      <c r="J4013" s="69"/>
      <c r="K4013" s="69"/>
      <c r="L4013" s="69"/>
      <c r="M4013" s="69"/>
      <c r="N4013" s="71">
        <v>0</v>
      </c>
      <c r="O4013" s="74">
        <v>723.61</v>
      </c>
      <c r="P4013" s="175">
        <v>185832.07000000009</v>
      </c>
    </row>
    <row r="4014" spans="1:16" ht="14.25" hidden="1" customHeight="1" outlineLevel="1">
      <c r="A4014" s="64" t="s">
        <v>1</v>
      </c>
      <c r="B4014" s="163" t="s">
        <v>662</v>
      </c>
      <c r="C4014" s="174" t="s">
        <v>647</v>
      </c>
      <c r="D4014" s="68">
        <v>45646</v>
      </c>
      <c r="E4014" s="66">
        <f t="shared" si="66"/>
        <v>12</v>
      </c>
      <c r="F4014" s="66">
        <f t="shared" si="67"/>
        <v>2024</v>
      </c>
      <c r="G4014" s="67">
        <f t="shared" si="68"/>
        <v>45627</v>
      </c>
      <c r="H4014" s="26" t="s">
        <v>43</v>
      </c>
      <c r="I4014" s="66" t="s">
        <v>685</v>
      </c>
      <c r="J4014" s="69"/>
      <c r="K4014" s="69"/>
      <c r="L4014" s="69"/>
      <c r="M4014" s="69"/>
      <c r="N4014" s="71">
        <v>0</v>
      </c>
      <c r="O4014" s="74">
        <v>10.81</v>
      </c>
      <c r="P4014" s="175">
        <v>185821.2600000001</v>
      </c>
    </row>
    <row r="4015" spans="1:16" ht="14.25" hidden="1" customHeight="1" outlineLevel="1">
      <c r="A4015" s="64" t="s">
        <v>1</v>
      </c>
      <c r="B4015" s="163" t="s">
        <v>662</v>
      </c>
      <c r="C4015" s="174" t="s">
        <v>647</v>
      </c>
      <c r="D4015" s="68">
        <v>45646</v>
      </c>
      <c r="E4015" s="66">
        <f t="shared" si="66"/>
        <v>12</v>
      </c>
      <c r="F4015" s="66">
        <f t="shared" si="67"/>
        <v>2024</v>
      </c>
      <c r="G4015" s="67">
        <f t="shared" si="68"/>
        <v>45627</v>
      </c>
      <c r="H4015" s="26" t="s">
        <v>629</v>
      </c>
      <c r="I4015" s="66" t="s">
        <v>284</v>
      </c>
      <c r="J4015" s="69"/>
      <c r="K4015" s="69"/>
      <c r="L4015" s="69"/>
      <c r="M4015" s="69"/>
      <c r="N4015" s="71">
        <v>0</v>
      </c>
      <c r="O4015" s="74">
        <v>2199.4499999999998</v>
      </c>
      <c r="P4015" s="175">
        <v>183621.81000000008</v>
      </c>
    </row>
    <row r="4016" spans="1:16" ht="14.25" hidden="1" customHeight="1" outlineLevel="1">
      <c r="A4016" s="64" t="s">
        <v>1</v>
      </c>
      <c r="B4016" s="163" t="s">
        <v>662</v>
      </c>
      <c r="C4016" s="174" t="s">
        <v>647</v>
      </c>
      <c r="D4016" s="68">
        <v>45646</v>
      </c>
      <c r="E4016" s="66">
        <f t="shared" si="66"/>
        <v>12</v>
      </c>
      <c r="F4016" s="66">
        <f t="shared" si="67"/>
        <v>2024</v>
      </c>
      <c r="G4016" s="67">
        <f t="shared" si="68"/>
        <v>45627</v>
      </c>
      <c r="H4016" s="26" t="s">
        <v>36</v>
      </c>
      <c r="I4016" s="66" t="s">
        <v>284</v>
      </c>
      <c r="J4016" s="69"/>
      <c r="K4016" s="69"/>
      <c r="L4016" s="69"/>
      <c r="M4016" s="69"/>
      <c r="N4016" s="71">
        <v>0</v>
      </c>
      <c r="O4016" s="74">
        <v>1751.67</v>
      </c>
      <c r="P4016" s="175">
        <v>181870.14000000007</v>
      </c>
    </row>
    <row r="4017" spans="1:16" ht="14.25" hidden="1" customHeight="1" outlineLevel="1">
      <c r="A4017" s="64" t="s">
        <v>1</v>
      </c>
      <c r="B4017" s="163" t="s">
        <v>662</v>
      </c>
      <c r="C4017" s="174" t="s">
        <v>647</v>
      </c>
      <c r="D4017" s="68">
        <v>45646</v>
      </c>
      <c r="E4017" s="66">
        <f t="shared" si="66"/>
        <v>12</v>
      </c>
      <c r="F4017" s="66">
        <f t="shared" si="67"/>
        <v>2024</v>
      </c>
      <c r="G4017" s="67">
        <f t="shared" si="68"/>
        <v>45627</v>
      </c>
      <c r="H4017" s="26" t="s">
        <v>43</v>
      </c>
      <c r="I4017" s="66" t="s">
        <v>685</v>
      </c>
      <c r="J4017" s="69"/>
      <c r="K4017" s="69"/>
      <c r="L4017" s="69"/>
      <c r="M4017" s="69"/>
      <c r="N4017" s="71">
        <v>0</v>
      </c>
      <c r="O4017" s="74">
        <v>15.79</v>
      </c>
      <c r="P4017" s="175">
        <v>181854.35000000006</v>
      </c>
    </row>
    <row r="4018" spans="1:16" ht="14.25" hidden="1" customHeight="1" outlineLevel="1">
      <c r="A4018" s="64" t="s">
        <v>1</v>
      </c>
      <c r="B4018" s="163" t="s">
        <v>662</v>
      </c>
      <c r="C4018" s="174" t="s">
        <v>647</v>
      </c>
      <c r="D4018" s="68">
        <v>45646</v>
      </c>
      <c r="E4018" s="66">
        <f t="shared" si="66"/>
        <v>12</v>
      </c>
      <c r="F4018" s="66">
        <f t="shared" si="67"/>
        <v>2024</v>
      </c>
      <c r="G4018" s="67">
        <f t="shared" si="68"/>
        <v>45627</v>
      </c>
      <c r="H4018" s="26" t="s">
        <v>36</v>
      </c>
      <c r="I4018" s="66" t="s">
        <v>687</v>
      </c>
      <c r="J4018" s="69"/>
      <c r="K4018" s="69"/>
      <c r="L4018" s="69"/>
      <c r="M4018" s="69"/>
      <c r="N4018" s="71">
        <v>0</v>
      </c>
      <c r="O4018" s="74">
        <v>1215.4100000000001</v>
      </c>
      <c r="P4018" s="175">
        <v>180638.94000000006</v>
      </c>
    </row>
    <row r="4019" spans="1:16" ht="14.25" hidden="1" customHeight="1" outlineLevel="1">
      <c r="A4019" s="64" t="s">
        <v>1</v>
      </c>
      <c r="B4019" s="163" t="s">
        <v>662</v>
      </c>
      <c r="C4019" s="174" t="s">
        <v>647</v>
      </c>
      <c r="D4019" s="68">
        <v>45646</v>
      </c>
      <c r="E4019" s="66">
        <f t="shared" si="66"/>
        <v>12</v>
      </c>
      <c r="F4019" s="66">
        <f t="shared" si="67"/>
        <v>2024</v>
      </c>
      <c r="G4019" s="67">
        <f t="shared" si="68"/>
        <v>45627</v>
      </c>
      <c r="H4019" s="26" t="s">
        <v>629</v>
      </c>
      <c r="I4019" s="66" t="s">
        <v>687</v>
      </c>
      <c r="J4019" s="69"/>
      <c r="K4019" s="69"/>
      <c r="L4019" s="69"/>
      <c r="M4019" s="69"/>
      <c r="N4019" s="71">
        <v>0</v>
      </c>
      <c r="O4019" s="74">
        <v>425.39</v>
      </c>
      <c r="P4019" s="175">
        <v>180213.55000000005</v>
      </c>
    </row>
    <row r="4020" spans="1:16" ht="14.25" hidden="1" customHeight="1" outlineLevel="1">
      <c r="A4020" s="64" t="s">
        <v>1</v>
      </c>
      <c r="B4020" s="163" t="s">
        <v>662</v>
      </c>
      <c r="C4020" s="174" t="s">
        <v>647</v>
      </c>
      <c r="D4020" s="68">
        <v>45646</v>
      </c>
      <c r="E4020" s="66">
        <f t="shared" si="66"/>
        <v>12</v>
      </c>
      <c r="F4020" s="66">
        <f t="shared" si="67"/>
        <v>2024</v>
      </c>
      <c r="G4020" s="67">
        <f t="shared" si="68"/>
        <v>45627</v>
      </c>
      <c r="H4020" s="26" t="s">
        <v>36</v>
      </c>
      <c r="I4020" s="66" t="s">
        <v>687</v>
      </c>
      <c r="J4020" s="69"/>
      <c r="K4020" s="69"/>
      <c r="L4020" s="69"/>
      <c r="M4020" s="69"/>
      <c r="N4020" s="71">
        <v>0</v>
      </c>
      <c r="O4020" s="74">
        <v>3425.99</v>
      </c>
      <c r="P4020" s="175">
        <v>176787.56000000006</v>
      </c>
    </row>
    <row r="4021" spans="1:16" ht="14.25" hidden="1" customHeight="1" outlineLevel="1">
      <c r="A4021" s="64" t="s">
        <v>1</v>
      </c>
      <c r="B4021" s="163" t="s">
        <v>662</v>
      </c>
      <c r="C4021" s="174" t="s">
        <v>647</v>
      </c>
      <c r="D4021" s="68">
        <v>45646</v>
      </c>
      <c r="E4021" s="66">
        <f t="shared" si="66"/>
        <v>12</v>
      </c>
      <c r="F4021" s="66">
        <f t="shared" si="67"/>
        <v>2024</v>
      </c>
      <c r="G4021" s="67">
        <f t="shared" si="68"/>
        <v>45627</v>
      </c>
      <c r="H4021" s="26" t="s">
        <v>629</v>
      </c>
      <c r="I4021" s="66" t="s">
        <v>687</v>
      </c>
      <c r="J4021" s="69"/>
      <c r="K4021" s="69"/>
      <c r="L4021" s="69"/>
      <c r="M4021" s="69"/>
      <c r="N4021" s="71">
        <v>0</v>
      </c>
      <c r="O4021" s="74">
        <v>1123.27</v>
      </c>
      <c r="P4021" s="175">
        <v>175664.29000000007</v>
      </c>
    </row>
    <row r="4022" spans="1:16" ht="14.25" hidden="1" customHeight="1" outlineLevel="1">
      <c r="A4022" s="64" t="s">
        <v>1</v>
      </c>
      <c r="B4022" s="163" t="s">
        <v>662</v>
      </c>
      <c r="C4022" s="174" t="s">
        <v>647</v>
      </c>
      <c r="D4022" s="68">
        <v>45646</v>
      </c>
      <c r="E4022" s="66">
        <f t="shared" si="66"/>
        <v>12</v>
      </c>
      <c r="F4022" s="66">
        <f t="shared" si="67"/>
        <v>2024</v>
      </c>
      <c r="G4022" s="67">
        <f t="shared" si="68"/>
        <v>45627</v>
      </c>
      <c r="H4022" s="26" t="s">
        <v>629</v>
      </c>
      <c r="I4022" s="66" t="s">
        <v>689</v>
      </c>
      <c r="J4022" s="69"/>
      <c r="K4022" s="69"/>
      <c r="L4022" s="69"/>
      <c r="M4022" s="69"/>
      <c r="N4022" s="71">
        <v>0</v>
      </c>
      <c r="O4022" s="74">
        <v>305.14999999999998</v>
      </c>
      <c r="P4022" s="175">
        <v>175359.14000000007</v>
      </c>
    </row>
    <row r="4023" spans="1:16" ht="14.25" hidden="1" customHeight="1" outlineLevel="1">
      <c r="A4023" s="64" t="s">
        <v>1</v>
      </c>
      <c r="B4023" s="163" t="s">
        <v>662</v>
      </c>
      <c r="C4023" s="174" t="s">
        <v>647</v>
      </c>
      <c r="D4023" s="68">
        <v>45646</v>
      </c>
      <c r="E4023" s="66">
        <f t="shared" si="66"/>
        <v>12</v>
      </c>
      <c r="F4023" s="66">
        <f t="shared" si="67"/>
        <v>2024</v>
      </c>
      <c r="G4023" s="67">
        <f t="shared" si="68"/>
        <v>45627</v>
      </c>
      <c r="H4023" s="26" t="s">
        <v>629</v>
      </c>
      <c r="I4023" s="66" t="s">
        <v>688</v>
      </c>
      <c r="J4023" s="69"/>
      <c r="K4023" s="69"/>
      <c r="L4023" s="69"/>
      <c r="M4023" s="69"/>
      <c r="N4023" s="71">
        <v>0</v>
      </c>
      <c r="O4023" s="74">
        <v>1520.15</v>
      </c>
      <c r="P4023" s="175">
        <v>173838.99000000008</v>
      </c>
    </row>
    <row r="4024" spans="1:16" ht="14.25" hidden="1" customHeight="1" outlineLevel="1">
      <c r="A4024" s="64" t="s">
        <v>1</v>
      </c>
      <c r="B4024" s="163" t="s">
        <v>662</v>
      </c>
      <c r="C4024" s="174" t="s">
        <v>647</v>
      </c>
      <c r="D4024" s="68">
        <v>45646</v>
      </c>
      <c r="E4024" s="66">
        <f t="shared" si="66"/>
        <v>12</v>
      </c>
      <c r="F4024" s="66">
        <f t="shared" si="67"/>
        <v>2024</v>
      </c>
      <c r="G4024" s="67">
        <f t="shared" si="68"/>
        <v>45627</v>
      </c>
      <c r="H4024" s="26" t="s">
        <v>36</v>
      </c>
      <c r="I4024" s="66" t="s">
        <v>689</v>
      </c>
      <c r="J4024" s="69"/>
      <c r="K4024" s="69"/>
      <c r="L4024" s="69"/>
      <c r="M4024" s="69"/>
      <c r="N4024" s="71">
        <v>0</v>
      </c>
      <c r="O4024" s="74">
        <v>250.75</v>
      </c>
      <c r="P4024" s="175">
        <v>173588.24000000008</v>
      </c>
    </row>
    <row r="4025" spans="1:16" ht="14.25" hidden="1" customHeight="1" outlineLevel="1">
      <c r="A4025" s="64" t="s">
        <v>1</v>
      </c>
      <c r="B4025" s="163" t="s">
        <v>662</v>
      </c>
      <c r="C4025" s="174" t="s">
        <v>647</v>
      </c>
      <c r="D4025" s="68">
        <v>45646</v>
      </c>
      <c r="E4025" s="66">
        <f t="shared" si="66"/>
        <v>12</v>
      </c>
      <c r="F4025" s="66">
        <f t="shared" si="67"/>
        <v>2024</v>
      </c>
      <c r="G4025" s="67">
        <f t="shared" si="68"/>
        <v>45627</v>
      </c>
      <c r="H4025" s="26" t="s">
        <v>629</v>
      </c>
      <c r="I4025" s="66" t="s">
        <v>261</v>
      </c>
      <c r="J4025" s="69"/>
      <c r="K4025" s="69"/>
      <c r="L4025" s="69"/>
      <c r="M4025" s="69"/>
      <c r="N4025" s="71">
        <v>0</v>
      </c>
      <c r="O4025" s="74">
        <v>648.23</v>
      </c>
      <c r="P4025" s="175">
        <v>172940.01000000007</v>
      </c>
    </row>
    <row r="4026" spans="1:16" ht="14.25" hidden="1" customHeight="1" outlineLevel="1">
      <c r="A4026" s="64" t="s">
        <v>1</v>
      </c>
      <c r="B4026" s="163" t="s">
        <v>662</v>
      </c>
      <c r="C4026" s="174" t="s">
        <v>647</v>
      </c>
      <c r="D4026" s="68">
        <v>45646</v>
      </c>
      <c r="E4026" s="66">
        <f t="shared" si="66"/>
        <v>12</v>
      </c>
      <c r="F4026" s="66">
        <f t="shared" si="67"/>
        <v>2024</v>
      </c>
      <c r="G4026" s="67">
        <f t="shared" si="68"/>
        <v>45627</v>
      </c>
      <c r="H4026" s="26" t="s">
        <v>36</v>
      </c>
      <c r="I4026" s="66" t="s">
        <v>688</v>
      </c>
      <c r="J4026" s="69"/>
      <c r="K4026" s="69"/>
      <c r="L4026" s="69"/>
      <c r="M4026" s="69"/>
      <c r="N4026" s="71">
        <v>0</v>
      </c>
      <c r="O4026" s="74">
        <v>76.010000000000005</v>
      </c>
      <c r="P4026" s="175">
        <v>172864.00000000006</v>
      </c>
    </row>
    <row r="4027" spans="1:16" ht="14.25" hidden="1" customHeight="1" outlineLevel="1">
      <c r="A4027" s="64" t="s">
        <v>1</v>
      </c>
      <c r="B4027" s="163" t="s">
        <v>662</v>
      </c>
      <c r="C4027" s="174" t="s">
        <v>647</v>
      </c>
      <c r="D4027" s="68">
        <v>45646</v>
      </c>
      <c r="E4027" s="66">
        <f t="shared" si="66"/>
        <v>12</v>
      </c>
      <c r="F4027" s="66">
        <f t="shared" si="67"/>
        <v>2024</v>
      </c>
      <c r="G4027" s="67">
        <f t="shared" si="68"/>
        <v>45627</v>
      </c>
      <c r="H4027" s="26" t="s">
        <v>629</v>
      </c>
      <c r="I4027" s="66" t="s">
        <v>288</v>
      </c>
      <c r="J4027" s="69"/>
      <c r="K4027" s="69"/>
      <c r="L4027" s="69"/>
      <c r="M4027" s="69"/>
      <c r="N4027" s="71">
        <v>0</v>
      </c>
      <c r="O4027" s="74">
        <v>1714.55</v>
      </c>
      <c r="P4027" s="175">
        <v>171149.45000000007</v>
      </c>
    </row>
    <row r="4028" spans="1:16" ht="14.25" hidden="1" customHeight="1" outlineLevel="1">
      <c r="A4028" s="64" t="s">
        <v>1</v>
      </c>
      <c r="B4028" s="163" t="s">
        <v>662</v>
      </c>
      <c r="C4028" s="174" t="s">
        <v>647</v>
      </c>
      <c r="D4028" s="68">
        <v>45646</v>
      </c>
      <c r="E4028" s="66">
        <f t="shared" si="66"/>
        <v>12</v>
      </c>
      <c r="F4028" s="66">
        <f t="shared" si="67"/>
        <v>2024</v>
      </c>
      <c r="G4028" s="67">
        <f t="shared" si="68"/>
        <v>45627</v>
      </c>
      <c r="H4028" s="26" t="s">
        <v>36</v>
      </c>
      <c r="I4028" s="66" t="s">
        <v>263</v>
      </c>
      <c r="J4028" s="69"/>
      <c r="K4028" s="69"/>
      <c r="L4028" s="69"/>
      <c r="M4028" s="69"/>
      <c r="N4028" s="71">
        <v>0</v>
      </c>
      <c r="O4028" s="74">
        <v>466.99</v>
      </c>
      <c r="P4028" s="175">
        <v>170682.46000000008</v>
      </c>
    </row>
    <row r="4029" spans="1:16" ht="14.25" hidden="1" customHeight="1" outlineLevel="1">
      <c r="A4029" s="64" t="s">
        <v>1</v>
      </c>
      <c r="B4029" s="163" t="s">
        <v>662</v>
      </c>
      <c r="C4029" s="174" t="s">
        <v>647</v>
      </c>
      <c r="D4029" s="68">
        <v>45646</v>
      </c>
      <c r="E4029" s="66">
        <f t="shared" si="66"/>
        <v>12</v>
      </c>
      <c r="F4029" s="66">
        <f t="shared" si="67"/>
        <v>2024</v>
      </c>
      <c r="G4029" s="67">
        <f t="shared" si="68"/>
        <v>45627</v>
      </c>
      <c r="H4029" s="26" t="s">
        <v>36</v>
      </c>
      <c r="I4029" s="66" t="s">
        <v>288</v>
      </c>
      <c r="J4029" s="69"/>
      <c r="K4029" s="69"/>
      <c r="L4029" s="69"/>
      <c r="M4029" s="69"/>
      <c r="N4029" s="71">
        <v>0</v>
      </c>
      <c r="O4029" s="74">
        <v>4549.26</v>
      </c>
      <c r="P4029" s="175">
        <v>166133.20000000007</v>
      </c>
    </row>
    <row r="4030" spans="1:16" ht="14.25" hidden="1" customHeight="1" outlineLevel="1">
      <c r="A4030" s="64" t="s">
        <v>1</v>
      </c>
      <c r="B4030" s="163" t="s">
        <v>662</v>
      </c>
      <c r="C4030" s="174" t="s">
        <v>647</v>
      </c>
      <c r="D4030" s="68">
        <v>45646</v>
      </c>
      <c r="E4030" s="66">
        <f t="shared" si="66"/>
        <v>12</v>
      </c>
      <c r="F4030" s="66">
        <f t="shared" si="67"/>
        <v>2024</v>
      </c>
      <c r="G4030" s="67">
        <f t="shared" si="68"/>
        <v>45627</v>
      </c>
      <c r="H4030" s="26" t="s">
        <v>36</v>
      </c>
      <c r="I4030" s="66" t="s">
        <v>688</v>
      </c>
      <c r="J4030" s="69"/>
      <c r="K4030" s="69"/>
      <c r="L4030" s="69"/>
      <c r="M4030" s="69"/>
      <c r="N4030" s="71">
        <v>0</v>
      </c>
      <c r="O4030" s="74">
        <v>4062.64</v>
      </c>
      <c r="P4030" s="175">
        <v>162070.56000000006</v>
      </c>
    </row>
    <row r="4031" spans="1:16" ht="14.25" hidden="1" customHeight="1" outlineLevel="1">
      <c r="A4031" s="64" t="s">
        <v>1</v>
      </c>
      <c r="B4031" s="163" t="s">
        <v>662</v>
      </c>
      <c r="C4031" s="174" t="s">
        <v>647</v>
      </c>
      <c r="D4031" s="68">
        <v>45646</v>
      </c>
      <c r="E4031" s="66">
        <f t="shared" si="66"/>
        <v>12</v>
      </c>
      <c r="F4031" s="66">
        <f t="shared" si="67"/>
        <v>2024</v>
      </c>
      <c r="G4031" s="67">
        <f t="shared" si="68"/>
        <v>45627</v>
      </c>
      <c r="H4031" s="26" t="s">
        <v>36</v>
      </c>
      <c r="I4031" s="66" t="s">
        <v>261</v>
      </c>
      <c r="J4031" s="69"/>
      <c r="K4031" s="69"/>
      <c r="L4031" s="69"/>
      <c r="M4031" s="69"/>
      <c r="N4031" s="71">
        <v>0</v>
      </c>
      <c r="O4031" s="74">
        <v>1430.31</v>
      </c>
      <c r="P4031" s="175">
        <v>160640.25000000006</v>
      </c>
    </row>
    <row r="4032" spans="1:16" ht="14.25" hidden="1" customHeight="1" outlineLevel="1">
      <c r="A4032" s="64" t="s">
        <v>1</v>
      </c>
      <c r="B4032" s="163" t="s">
        <v>662</v>
      </c>
      <c r="C4032" s="174" t="s">
        <v>647</v>
      </c>
      <c r="D4032" s="68">
        <v>45646</v>
      </c>
      <c r="E4032" s="66">
        <f t="shared" si="66"/>
        <v>12</v>
      </c>
      <c r="F4032" s="66">
        <f t="shared" si="67"/>
        <v>2024</v>
      </c>
      <c r="G4032" s="67">
        <f t="shared" si="68"/>
        <v>45627</v>
      </c>
      <c r="H4032" s="26" t="s">
        <v>629</v>
      </c>
      <c r="I4032" s="66" t="s">
        <v>688</v>
      </c>
      <c r="J4032" s="69"/>
      <c r="K4032" s="69"/>
      <c r="L4032" s="69"/>
      <c r="M4032" s="69"/>
      <c r="N4032" s="71">
        <v>0</v>
      </c>
      <c r="O4032" s="74">
        <v>193</v>
      </c>
      <c r="P4032" s="175">
        <v>160447.25000000006</v>
      </c>
    </row>
    <row r="4033" spans="1:16" ht="14.25" hidden="1" customHeight="1" outlineLevel="1">
      <c r="A4033" s="64" t="s">
        <v>1</v>
      </c>
      <c r="B4033" s="163" t="s">
        <v>662</v>
      </c>
      <c r="C4033" s="174" t="s">
        <v>647</v>
      </c>
      <c r="D4033" s="68">
        <v>45646</v>
      </c>
      <c r="E4033" s="66">
        <f t="shared" si="66"/>
        <v>12</v>
      </c>
      <c r="F4033" s="66">
        <f t="shared" si="67"/>
        <v>2024</v>
      </c>
      <c r="G4033" s="67">
        <f t="shared" si="68"/>
        <v>45627</v>
      </c>
      <c r="H4033" s="26" t="s">
        <v>36</v>
      </c>
      <c r="I4033" s="66" t="s">
        <v>263</v>
      </c>
      <c r="J4033" s="69"/>
      <c r="K4033" s="69"/>
      <c r="L4033" s="69"/>
      <c r="M4033" s="69"/>
      <c r="N4033" s="71">
        <v>0</v>
      </c>
      <c r="O4033" s="74">
        <v>1010.8</v>
      </c>
      <c r="P4033" s="175">
        <v>159436.45000000007</v>
      </c>
    </row>
    <row r="4034" spans="1:16" ht="14.25" hidden="1" customHeight="1" outlineLevel="1">
      <c r="A4034" s="64" t="s">
        <v>1</v>
      </c>
      <c r="B4034" s="163" t="s">
        <v>662</v>
      </c>
      <c r="C4034" s="174" t="s">
        <v>647</v>
      </c>
      <c r="D4034" s="68">
        <v>45646</v>
      </c>
      <c r="E4034" s="66">
        <f t="shared" si="66"/>
        <v>12</v>
      </c>
      <c r="F4034" s="66">
        <f t="shared" si="67"/>
        <v>2024</v>
      </c>
      <c r="G4034" s="67">
        <f t="shared" si="68"/>
        <v>45627</v>
      </c>
      <c r="H4034" s="26" t="s">
        <v>629</v>
      </c>
      <c r="I4034" s="66" t="s">
        <v>267</v>
      </c>
      <c r="J4034" s="69"/>
      <c r="K4034" s="69"/>
      <c r="L4034" s="69"/>
      <c r="M4034" s="69"/>
      <c r="N4034" s="71">
        <v>0</v>
      </c>
      <c r="O4034" s="74">
        <v>293.73</v>
      </c>
      <c r="P4034" s="175">
        <v>159142.72000000006</v>
      </c>
    </row>
    <row r="4035" spans="1:16" ht="14.25" hidden="1" customHeight="1" outlineLevel="1">
      <c r="A4035" s="64" t="s">
        <v>1</v>
      </c>
      <c r="B4035" s="163" t="s">
        <v>662</v>
      </c>
      <c r="C4035" s="174" t="s">
        <v>647</v>
      </c>
      <c r="D4035" s="68">
        <v>45646</v>
      </c>
      <c r="E4035" s="66">
        <f t="shared" si="66"/>
        <v>12</v>
      </c>
      <c r="F4035" s="66">
        <f t="shared" si="67"/>
        <v>2024</v>
      </c>
      <c r="G4035" s="67">
        <f t="shared" si="68"/>
        <v>45627</v>
      </c>
      <c r="H4035" s="26" t="s">
        <v>36</v>
      </c>
      <c r="I4035" s="66" t="s">
        <v>267</v>
      </c>
      <c r="J4035" s="69"/>
      <c r="K4035" s="69"/>
      <c r="L4035" s="69"/>
      <c r="M4035" s="69"/>
      <c r="N4035" s="71">
        <v>0</v>
      </c>
      <c r="O4035" s="74">
        <v>660.77</v>
      </c>
      <c r="P4035" s="175">
        <v>158481.95000000007</v>
      </c>
    </row>
    <row r="4036" spans="1:16" ht="14.25" hidden="1" customHeight="1" outlineLevel="1">
      <c r="A4036" s="64" t="s">
        <v>1</v>
      </c>
      <c r="B4036" s="163" t="s">
        <v>662</v>
      </c>
      <c r="C4036" s="174" t="s">
        <v>647</v>
      </c>
      <c r="D4036" s="68">
        <v>45646</v>
      </c>
      <c r="E4036" s="66">
        <f t="shared" si="66"/>
        <v>12</v>
      </c>
      <c r="F4036" s="66">
        <f t="shared" si="67"/>
        <v>2024</v>
      </c>
      <c r="G4036" s="67">
        <f t="shared" si="68"/>
        <v>45627</v>
      </c>
      <c r="H4036" s="26" t="s">
        <v>629</v>
      </c>
      <c r="I4036" s="66" t="s">
        <v>289</v>
      </c>
      <c r="J4036" s="69"/>
      <c r="K4036" s="69"/>
      <c r="L4036" s="69"/>
      <c r="M4036" s="69"/>
      <c r="N4036" s="71">
        <v>0</v>
      </c>
      <c r="O4036" s="74">
        <v>478.13</v>
      </c>
      <c r="P4036" s="175">
        <v>158003.82000000007</v>
      </c>
    </row>
    <row r="4037" spans="1:16" ht="14.25" hidden="1" customHeight="1" outlineLevel="1">
      <c r="A4037" s="64" t="s">
        <v>1</v>
      </c>
      <c r="B4037" s="163" t="s">
        <v>662</v>
      </c>
      <c r="C4037" s="174" t="s">
        <v>647</v>
      </c>
      <c r="D4037" s="68">
        <v>45646</v>
      </c>
      <c r="E4037" s="66">
        <f t="shared" si="66"/>
        <v>12</v>
      </c>
      <c r="F4037" s="66">
        <f t="shared" si="67"/>
        <v>2024</v>
      </c>
      <c r="G4037" s="67">
        <f t="shared" si="68"/>
        <v>45627</v>
      </c>
      <c r="H4037" s="26" t="s">
        <v>36</v>
      </c>
      <c r="I4037" s="66" t="s">
        <v>289</v>
      </c>
      <c r="J4037" s="69"/>
      <c r="K4037" s="69"/>
      <c r="L4037" s="69"/>
      <c r="M4037" s="69"/>
      <c r="N4037" s="71">
        <v>0</v>
      </c>
      <c r="O4037" s="74">
        <v>268.43</v>
      </c>
      <c r="P4037" s="175">
        <v>157735.39000000007</v>
      </c>
    </row>
    <row r="4038" spans="1:16" ht="14.25" hidden="1" customHeight="1" outlineLevel="1">
      <c r="A4038" s="64" t="s">
        <v>1</v>
      </c>
      <c r="B4038" s="163" t="s">
        <v>662</v>
      </c>
      <c r="C4038" s="174" t="s">
        <v>647</v>
      </c>
      <c r="D4038" s="68">
        <v>45646</v>
      </c>
      <c r="E4038" s="66">
        <f t="shared" si="66"/>
        <v>12</v>
      </c>
      <c r="F4038" s="66">
        <f t="shared" si="67"/>
        <v>2024</v>
      </c>
      <c r="G4038" s="67">
        <f t="shared" si="68"/>
        <v>45627</v>
      </c>
      <c r="H4038" s="26" t="s">
        <v>629</v>
      </c>
      <c r="I4038" s="66" t="s">
        <v>290</v>
      </c>
      <c r="J4038" s="69"/>
      <c r="K4038" s="69"/>
      <c r="L4038" s="69"/>
      <c r="M4038" s="69"/>
      <c r="N4038" s="71">
        <v>0</v>
      </c>
      <c r="O4038" s="74">
        <v>425</v>
      </c>
      <c r="P4038" s="175">
        <v>157310.39000000007</v>
      </c>
    </row>
    <row r="4039" spans="1:16" ht="14.25" hidden="1" customHeight="1" outlineLevel="1">
      <c r="A4039" s="64" t="s">
        <v>1</v>
      </c>
      <c r="B4039" s="163" t="s">
        <v>662</v>
      </c>
      <c r="C4039" s="174" t="s">
        <v>647</v>
      </c>
      <c r="D4039" s="68">
        <v>45646</v>
      </c>
      <c r="E4039" s="66">
        <f t="shared" si="66"/>
        <v>12</v>
      </c>
      <c r="F4039" s="66">
        <f t="shared" si="67"/>
        <v>2024</v>
      </c>
      <c r="G4039" s="67">
        <f t="shared" si="68"/>
        <v>45627</v>
      </c>
      <c r="H4039" s="26" t="s">
        <v>36</v>
      </c>
      <c r="I4039" s="66" t="s">
        <v>290</v>
      </c>
      <c r="J4039" s="69"/>
      <c r="K4039" s="69"/>
      <c r="L4039" s="69"/>
      <c r="M4039" s="69"/>
      <c r="N4039" s="71">
        <v>0</v>
      </c>
      <c r="O4039" s="74">
        <v>517.21</v>
      </c>
      <c r="P4039" s="175">
        <v>156793.18000000008</v>
      </c>
    </row>
    <row r="4040" spans="1:16" ht="14.25" hidden="1" customHeight="1" outlineLevel="1">
      <c r="A4040" s="64" t="s">
        <v>1</v>
      </c>
      <c r="B4040" s="163" t="s">
        <v>662</v>
      </c>
      <c r="C4040" s="174" t="s">
        <v>647</v>
      </c>
      <c r="D4040" s="68">
        <v>45646</v>
      </c>
      <c r="E4040" s="66">
        <f t="shared" si="66"/>
        <v>12</v>
      </c>
      <c r="F4040" s="66">
        <f t="shared" si="67"/>
        <v>2024</v>
      </c>
      <c r="G4040" s="67">
        <f t="shared" si="68"/>
        <v>45627</v>
      </c>
      <c r="H4040" s="26" t="s">
        <v>629</v>
      </c>
      <c r="I4040" s="66" t="s">
        <v>291</v>
      </c>
      <c r="J4040" s="69"/>
      <c r="K4040" s="69"/>
      <c r="L4040" s="69"/>
      <c r="M4040" s="69"/>
      <c r="N4040" s="71">
        <v>0</v>
      </c>
      <c r="O4040" s="74">
        <v>1678.76</v>
      </c>
      <c r="P4040" s="175">
        <v>155114.42000000007</v>
      </c>
    </row>
    <row r="4041" spans="1:16" ht="14.25" hidden="1" customHeight="1" outlineLevel="1">
      <c r="A4041" s="64" t="s">
        <v>1</v>
      </c>
      <c r="B4041" s="163" t="s">
        <v>662</v>
      </c>
      <c r="C4041" s="174" t="s">
        <v>647</v>
      </c>
      <c r="D4041" s="68">
        <v>45646</v>
      </c>
      <c r="E4041" s="66">
        <f t="shared" si="66"/>
        <v>12</v>
      </c>
      <c r="F4041" s="66">
        <f t="shared" si="67"/>
        <v>2024</v>
      </c>
      <c r="G4041" s="67">
        <f t="shared" si="68"/>
        <v>45627</v>
      </c>
      <c r="H4041" s="26" t="s">
        <v>36</v>
      </c>
      <c r="I4041" s="66" t="s">
        <v>291</v>
      </c>
      <c r="J4041" s="69"/>
      <c r="K4041" s="69"/>
      <c r="L4041" s="69"/>
      <c r="M4041" s="69"/>
      <c r="N4041" s="71">
        <v>0</v>
      </c>
      <c r="O4041" s="74">
        <v>4565.32</v>
      </c>
      <c r="P4041" s="175">
        <v>150549.10000000006</v>
      </c>
    </row>
    <row r="4042" spans="1:16" ht="14.25" hidden="1" customHeight="1" outlineLevel="1">
      <c r="A4042" s="64" t="s">
        <v>1</v>
      </c>
      <c r="B4042" s="163" t="s">
        <v>662</v>
      </c>
      <c r="C4042" s="174" t="s">
        <v>647</v>
      </c>
      <c r="D4042" s="68">
        <v>45646</v>
      </c>
      <c r="E4042" s="66">
        <f t="shared" si="66"/>
        <v>12</v>
      </c>
      <c r="F4042" s="66">
        <f t="shared" si="67"/>
        <v>2024</v>
      </c>
      <c r="G4042" s="67">
        <f t="shared" si="68"/>
        <v>45627</v>
      </c>
      <c r="H4042" s="26" t="s">
        <v>63</v>
      </c>
      <c r="I4042" s="66" t="s">
        <v>1984</v>
      </c>
      <c r="J4042" s="69"/>
      <c r="K4042" s="69"/>
      <c r="L4042" s="69"/>
      <c r="M4042" s="69"/>
      <c r="N4042" s="71">
        <v>0</v>
      </c>
      <c r="O4042" s="74">
        <v>4250</v>
      </c>
      <c r="P4042" s="175">
        <v>146299.10000000006</v>
      </c>
    </row>
    <row r="4043" spans="1:16" ht="14.25" hidden="1" customHeight="1" outlineLevel="1">
      <c r="A4043" s="64" t="s">
        <v>1</v>
      </c>
      <c r="B4043" s="163" t="s">
        <v>662</v>
      </c>
      <c r="C4043" s="174" t="s">
        <v>647</v>
      </c>
      <c r="D4043" s="68">
        <v>45649</v>
      </c>
      <c r="E4043" s="66">
        <f t="shared" si="66"/>
        <v>12</v>
      </c>
      <c r="F4043" s="66">
        <f t="shared" si="67"/>
        <v>2024</v>
      </c>
      <c r="G4043" s="67">
        <f t="shared" si="68"/>
        <v>45627</v>
      </c>
      <c r="H4043" s="26" t="s">
        <v>138</v>
      </c>
      <c r="I4043" s="66" t="s">
        <v>139</v>
      </c>
      <c r="J4043" s="69"/>
      <c r="K4043" s="69"/>
      <c r="L4043" s="69"/>
      <c r="M4043" s="69"/>
      <c r="N4043" s="71">
        <v>1.55</v>
      </c>
      <c r="O4043" s="74">
        <v>0</v>
      </c>
      <c r="P4043" s="175">
        <v>146300.65000000005</v>
      </c>
    </row>
    <row r="4044" spans="1:16" ht="14.25" hidden="1" customHeight="1" outlineLevel="1">
      <c r="A4044" s="64" t="s">
        <v>1</v>
      </c>
      <c r="B4044" s="163" t="s">
        <v>662</v>
      </c>
      <c r="C4044" s="174" t="s">
        <v>647</v>
      </c>
      <c r="D4044" s="68">
        <v>45649</v>
      </c>
      <c r="E4044" s="66">
        <f t="shared" si="66"/>
        <v>12</v>
      </c>
      <c r="F4044" s="66">
        <f t="shared" si="67"/>
        <v>2024</v>
      </c>
      <c r="G4044" s="67">
        <f t="shared" si="68"/>
        <v>45627</v>
      </c>
      <c r="H4044" s="26" t="s">
        <v>69</v>
      </c>
      <c r="I4044" s="66" t="s">
        <v>681</v>
      </c>
      <c r="J4044" s="69"/>
      <c r="K4044" s="69"/>
      <c r="L4044" s="69"/>
      <c r="M4044" s="69"/>
      <c r="N4044" s="71">
        <v>0</v>
      </c>
      <c r="O4044" s="74">
        <v>3380</v>
      </c>
      <c r="P4044" s="175">
        <v>142920.65000000005</v>
      </c>
    </row>
    <row r="4045" spans="1:16" ht="14.25" hidden="1" customHeight="1" outlineLevel="1">
      <c r="A4045" s="64" t="s">
        <v>1</v>
      </c>
      <c r="B4045" s="163" t="s">
        <v>662</v>
      </c>
      <c r="C4045" s="174" t="s">
        <v>647</v>
      </c>
      <c r="D4045" s="68">
        <v>45649</v>
      </c>
      <c r="E4045" s="66">
        <f t="shared" si="66"/>
        <v>12</v>
      </c>
      <c r="F4045" s="66">
        <f t="shared" si="67"/>
        <v>2024</v>
      </c>
      <c r="G4045" s="67">
        <f t="shared" si="68"/>
        <v>45627</v>
      </c>
      <c r="H4045" s="26" t="s">
        <v>102</v>
      </c>
      <c r="I4045" s="66" t="s">
        <v>682</v>
      </c>
      <c r="J4045" s="69"/>
      <c r="K4045" s="69"/>
      <c r="L4045" s="69"/>
      <c r="M4045" s="69"/>
      <c r="N4045" s="71">
        <v>0</v>
      </c>
      <c r="O4045" s="74">
        <v>13.1</v>
      </c>
      <c r="P4045" s="175">
        <v>142907.55000000005</v>
      </c>
    </row>
    <row r="4046" spans="1:16" ht="14.25" hidden="1" customHeight="1" outlineLevel="1">
      <c r="A4046" s="64" t="s">
        <v>1</v>
      </c>
      <c r="B4046" s="163" t="s">
        <v>662</v>
      </c>
      <c r="C4046" s="174" t="s">
        <v>647</v>
      </c>
      <c r="D4046" s="68">
        <v>45649</v>
      </c>
      <c r="E4046" s="66">
        <f t="shared" si="66"/>
        <v>12</v>
      </c>
      <c r="F4046" s="66">
        <f t="shared" si="67"/>
        <v>2024</v>
      </c>
      <c r="G4046" s="67">
        <f t="shared" si="68"/>
        <v>45627</v>
      </c>
      <c r="H4046" s="26" t="s">
        <v>69</v>
      </c>
      <c r="I4046" s="66" t="s">
        <v>1985</v>
      </c>
      <c r="J4046" s="69"/>
      <c r="K4046" s="69"/>
      <c r="L4046" s="69"/>
      <c r="M4046" s="69"/>
      <c r="N4046" s="71">
        <v>0</v>
      </c>
      <c r="O4046" s="74">
        <v>7560</v>
      </c>
      <c r="P4046" s="175">
        <v>135347.55000000005</v>
      </c>
    </row>
    <row r="4047" spans="1:16" ht="14.25" customHeight="1" outlineLevel="1">
      <c r="A4047" s="64" t="s">
        <v>1</v>
      </c>
      <c r="B4047" s="163" t="s">
        <v>662</v>
      </c>
      <c r="C4047" s="174" t="s">
        <v>647</v>
      </c>
      <c r="D4047" s="68">
        <v>45650</v>
      </c>
      <c r="E4047" s="66">
        <f t="shared" si="66"/>
        <v>12</v>
      </c>
      <c r="F4047" s="66">
        <f t="shared" si="67"/>
        <v>2024</v>
      </c>
      <c r="G4047" s="67">
        <f t="shared" si="68"/>
        <v>45627</v>
      </c>
      <c r="H4047" s="26" t="s">
        <v>124</v>
      </c>
      <c r="I4047" s="66" t="s">
        <v>1986</v>
      </c>
      <c r="J4047" s="69"/>
      <c r="K4047" s="69"/>
      <c r="L4047" s="69"/>
      <c r="M4047" s="69"/>
      <c r="N4047" s="71">
        <v>1000</v>
      </c>
      <c r="O4047" s="74">
        <v>0</v>
      </c>
      <c r="P4047" s="175">
        <v>136347.55000000005</v>
      </c>
    </row>
    <row r="4048" spans="1:16" ht="14.25" customHeight="1" outlineLevel="1">
      <c r="A4048" s="64" t="s">
        <v>1</v>
      </c>
      <c r="B4048" s="163" t="s">
        <v>662</v>
      </c>
      <c r="C4048" s="174" t="s">
        <v>647</v>
      </c>
      <c r="D4048" s="68">
        <v>45650</v>
      </c>
      <c r="E4048" s="66">
        <f t="shared" si="66"/>
        <v>12</v>
      </c>
      <c r="F4048" s="66">
        <f t="shared" si="67"/>
        <v>2024</v>
      </c>
      <c r="G4048" s="67">
        <f t="shared" si="68"/>
        <v>45627</v>
      </c>
      <c r="H4048" s="26" t="s">
        <v>124</v>
      </c>
      <c r="I4048" s="66" t="s">
        <v>1987</v>
      </c>
      <c r="J4048" s="69"/>
      <c r="K4048" s="69"/>
      <c r="L4048" s="69"/>
      <c r="M4048" s="69"/>
      <c r="N4048" s="71">
        <v>2000</v>
      </c>
      <c r="O4048" s="74">
        <v>0</v>
      </c>
      <c r="P4048" s="175">
        <v>138347.55000000005</v>
      </c>
    </row>
    <row r="4049" spans="1:16" ht="14.25" customHeight="1" outlineLevel="1">
      <c r="A4049" s="64" t="s">
        <v>1</v>
      </c>
      <c r="B4049" s="163" t="s">
        <v>662</v>
      </c>
      <c r="C4049" s="174" t="s">
        <v>647</v>
      </c>
      <c r="D4049" s="68">
        <v>45650</v>
      </c>
      <c r="E4049" s="66">
        <f t="shared" si="66"/>
        <v>12</v>
      </c>
      <c r="F4049" s="66">
        <f t="shared" si="67"/>
        <v>2024</v>
      </c>
      <c r="G4049" s="67">
        <f t="shared" si="68"/>
        <v>45627</v>
      </c>
      <c r="H4049" s="26" t="s">
        <v>124</v>
      </c>
      <c r="I4049" s="66" t="s">
        <v>1988</v>
      </c>
      <c r="J4049" s="69"/>
      <c r="K4049" s="69"/>
      <c r="L4049" s="69"/>
      <c r="M4049" s="69"/>
      <c r="N4049" s="71">
        <v>2000</v>
      </c>
      <c r="O4049" s="74">
        <v>0</v>
      </c>
      <c r="P4049" s="175">
        <v>140347.55000000005</v>
      </c>
    </row>
    <row r="4050" spans="1:16" ht="14.25" customHeight="1" outlineLevel="1">
      <c r="A4050" s="64" t="s">
        <v>1</v>
      </c>
      <c r="B4050" s="163" t="s">
        <v>662</v>
      </c>
      <c r="C4050" s="174" t="s">
        <v>647</v>
      </c>
      <c r="D4050" s="68">
        <v>45650</v>
      </c>
      <c r="E4050" s="66">
        <f t="shared" si="66"/>
        <v>12</v>
      </c>
      <c r="F4050" s="66">
        <f t="shared" si="67"/>
        <v>2024</v>
      </c>
      <c r="G4050" s="67">
        <f t="shared" si="68"/>
        <v>45627</v>
      </c>
      <c r="H4050" s="26" t="s">
        <v>124</v>
      </c>
      <c r="I4050" s="66" t="s">
        <v>1989</v>
      </c>
      <c r="J4050" s="69"/>
      <c r="K4050" s="69"/>
      <c r="L4050" s="69"/>
      <c r="M4050" s="69"/>
      <c r="N4050" s="71">
        <v>2000</v>
      </c>
      <c r="O4050" s="74">
        <v>0</v>
      </c>
      <c r="P4050" s="175">
        <v>142347.55000000005</v>
      </c>
    </row>
    <row r="4051" spans="1:16" ht="14.25" customHeight="1" outlineLevel="1">
      <c r="A4051" s="64" t="s">
        <v>1</v>
      </c>
      <c r="B4051" s="163" t="s">
        <v>662</v>
      </c>
      <c r="C4051" s="174" t="s">
        <v>647</v>
      </c>
      <c r="D4051" s="68">
        <v>45650</v>
      </c>
      <c r="E4051" s="66">
        <f t="shared" si="66"/>
        <v>12</v>
      </c>
      <c r="F4051" s="66">
        <f t="shared" si="67"/>
        <v>2024</v>
      </c>
      <c r="G4051" s="67">
        <f t="shared" si="68"/>
        <v>45627</v>
      </c>
      <c r="H4051" s="26" t="s">
        <v>124</v>
      </c>
      <c r="I4051" s="66" t="s">
        <v>1990</v>
      </c>
      <c r="J4051" s="69"/>
      <c r="K4051" s="69"/>
      <c r="L4051" s="69"/>
      <c r="M4051" s="69"/>
      <c r="N4051" s="71">
        <v>1700</v>
      </c>
      <c r="O4051" s="74">
        <v>0</v>
      </c>
      <c r="P4051" s="175">
        <v>144047.55000000005</v>
      </c>
    </row>
    <row r="4052" spans="1:16" ht="14.25" customHeight="1" outlineLevel="1">
      <c r="A4052" s="64" t="s">
        <v>1</v>
      </c>
      <c r="B4052" s="163" t="s">
        <v>662</v>
      </c>
      <c r="C4052" s="174" t="s">
        <v>647</v>
      </c>
      <c r="D4052" s="68">
        <v>45650</v>
      </c>
      <c r="E4052" s="66">
        <f t="shared" si="66"/>
        <v>12</v>
      </c>
      <c r="F4052" s="66">
        <f t="shared" si="67"/>
        <v>2024</v>
      </c>
      <c r="G4052" s="67">
        <f t="shared" si="68"/>
        <v>45627</v>
      </c>
      <c r="H4052" s="26" t="s">
        <v>124</v>
      </c>
      <c r="I4052" s="66" t="s">
        <v>1991</v>
      </c>
      <c r="J4052" s="69"/>
      <c r="K4052" s="69"/>
      <c r="L4052" s="69"/>
      <c r="M4052" s="69"/>
      <c r="N4052" s="71">
        <v>2000</v>
      </c>
      <c r="O4052" s="74">
        <v>0</v>
      </c>
      <c r="P4052" s="175">
        <v>146047.55000000005</v>
      </c>
    </row>
    <row r="4053" spans="1:16" ht="14.25" customHeight="1" outlineLevel="1">
      <c r="A4053" s="64" t="s">
        <v>1</v>
      </c>
      <c r="B4053" s="163" t="s">
        <v>662</v>
      </c>
      <c r="C4053" s="174" t="s">
        <v>647</v>
      </c>
      <c r="D4053" s="68">
        <v>45650</v>
      </c>
      <c r="E4053" s="66">
        <f t="shared" si="66"/>
        <v>12</v>
      </c>
      <c r="F4053" s="66">
        <f t="shared" si="67"/>
        <v>2024</v>
      </c>
      <c r="G4053" s="67">
        <f t="shared" si="68"/>
        <v>45627</v>
      </c>
      <c r="H4053" s="26" t="s">
        <v>124</v>
      </c>
      <c r="I4053" s="66" t="s">
        <v>1992</v>
      </c>
      <c r="J4053" s="69"/>
      <c r="K4053" s="69"/>
      <c r="L4053" s="69"/>
      <c r="M4053" s="69"/>
      <c r="N4053" s="71">
        <v>2000</v>
      </c>
      <c r="O4053" s="74">
        <v>0</v>
      </c>
      <c r="P4053" s="175">
        <v>148047.55000000005</v>
      </c>
    </row>
    <row r="4054" spans="1:16" ht="14.25" customHeight="1" outlineLevel="1">
      <c r="A4054" s="64" t="s">
        <v>1</v>
      </c>
      <c r="B4054" s="163" t="s">
        <v>662</v>
      </c>
      <c r="C4054" s="174" t="s">
        <v>647</v>
      </c>
      <c r="D4054" s="68">
        <v>45650</v>
      </c>
      <c r="E4054" s="66">
        <f t="shared" si="66"/>
        <v>12</v>
      </c>
      <c r="F4054" s="66">
        <f t="shared" si="67"/>
        <v>2024</v>
      </c>
      <c r="G4054" s="67">
        <f t="shared" si="68"/>
        <v>45627</v>
      </c>
      <c r="H4054" s="26" t="s">
        <v>124</v>
      </c>
      <c r="I4054" s="66" t="s">
        <v>1993</v>
      </c>
      <c r="J4054" s="69"/>
      <c r="K4054" s="69"/>
      <c r="L4054" s="69"/>
      <c r="M4054" s="69"/>
      <c r="N4054" s="71">
        <v>1700</v>
      </c>
      <c r="O4054" s="74">
        <v>0</v>
      </c>
      <c r="P4054" s="175">
        <v>149747.55000000005</v>
      </c>
    </row>
    <row r="4055" spans="1:16" ht="14.25" customHeight="1" outlineLevel="1">
      <c r="A4055" s="64" t="s">
        <v>1</v>
      </c>
      <c r="B4055" s="163" t="s">
        <v>662</v>
      </c>
      <c r="C4055" s="174" t="s">
        <v>647</v>
      </c>
      <c r="D4055" s="68">
        <v>45650</v>
      </c>
      <c r="E4055" s="66">
        <f t="shared" si="66"/>
        <v>12</v>
      </c>
      <c r="F4055" s="66">
        <f t="shared" si="67"/>
        <v>2024</v>
      </c>
      <c r="G4055" s="67">
        <f t="shared" si="68"/>
        <v>45627</v>
      </c>
      <c r="H4055" s="26" t="s">
        <v>124</v>
      </c>
      <c r="I4055" s="66" t="s">
        <v>1994</v>
      </c>
      <c r="J4055" s="69"/>
      <c r="K4055" s="69"/>
      <c r="L4055" s="69"/>
      <c r="M4055" s="69"/>
      <c r="N4055" s="71">
        <v>2000</v>
      </c>
      <c r="O4055" s="74">
        <v>0</v>
      </c>
      <c r="P4055" s="175">
        <v>151747.55000000005</v>
      </c>
    </row>
    <row r="4056" spans="1:16" ht="14.25" customHeight="1" outlineLevel="1">
      <c r="A4056" s="64" t="s">
        <v>1</v>
      </c>
      <c r="B4056" s="163" t="s">
        <v>662</v>
      </c>
      <c r="C4056" s="174" t="s">
        <v>647</v>
      </c>
      <c r="D4056" s="68">
        <v>45650</v>
      </c>
      <c r="E4056" s="66">
        <f t="shared" si="66"/>
        <v>12</v>
      </c>
      <c r="F4056" s="66">
        <f t="shared" si="67"/>
        <v>2024</v>
      </c>
      <c r="G4056" s="67">
        <f t="shared" si="68"/>
        <v>45627</v>
      </c>
      <c r="H4056" s="26" t="s">
        <v>124</v>
      </c>
      <c r="I4056" s="66" t="s">
        <v>1995</v>
      </c>
      <c r="J4056" s="69"/>
      <c r="K4056" s="69"/>
      <c r="L4056" s="69"/>
      <c r="M4056" s="69"/>
      <c r="N4056" s="71">
        <v>2000</v>
      </c>
      <c r="O4056" s="74">
        <v>0</v>
      </c>
      <c r="P4056" s="175">
        <v>153747.55000000005</v>
      </c>
    </row>
    <row r="4057" spans="1:16" ht="14.25" customHeight="1" outlineLevel="1">
      <c r="A4057" s="64" t="s">
        <v>1</v>
      </c>
      <c r="B4057" s="163" t="s">
        <v>662</v>
      </c>
      <c r="C4057" s="174" t="s">
        <v>647</v>
      </c>
      <c r="D4057" s="68">
        <v>45650</v>
      </c>
      <c r="E4057" s="66">
        <f t="shared" si="66"/>
        <v>12</v>
      </c>
      <c r="F4057" s="66">
        <f t="shared" si="67"/>
        <v>2024</v>
      </c>
      <c r="G4057" s="67">
        <f t="shared" si="68"/>
        <v>45627</v>
      </c>
      <c r="H4057" s="26" t="s">
        <v>124</v>
      </c>
      <c r="I4057" s="66" t="s">
        <v>1996</v>
      </c>
      <c r="J4057" s="69"/>
      <c r="K4057" s="69"/>
      <c r="L4057" s="69"/>
      <c r="M4057" s="69"/>
      <c r="N4057" s="71">
        <v>1900</v>
      </c>
      <c r="O4057" s="74">
        <v>0</v>
      </c>
      <c r="P4057" s="175">
        <v>155647.55000000005</v>
      </c>
    </row>
    <row r="4058" spans="1:16" ht="14.25" customHeight="1" outlineLevel="1">
      <c r="A4058" s="64" t="s">
        <v>1</v>
      </c>
      <c r="B4058" s="163" t="s">
        <v>662</v>
      </c>
      <c r="C4058" s="174" t="s">
        <v>647</v>
      </c>
      <c r="D4058" s="68">
        <v>45650</v>
      </c>
      <c r="E4058" s="66">
        <f t="shared" si="66"/>
        <v>12</v>
      </c>
      <c r="F4058" s="66">
        <f t="shared" si="67"/>
        <v>2024</v>
      </c>
      <c r="G4058" s="67">
        <f t="shared" si="68"/>
        <v>45627</v>
      </c>
      <c r="H4058" s="26" t="s">
        <v>124</v>
      </c>
      <c r="I4058" s="66" t="s">
        <v>1997</v>
      </c>
      <c r="J4058" s="69"/>
      <c r="K4058" s="69"/>
      <c r="L4058" s="69"/>
      <c r="M4058" s="69"/>
      <c r="N4058" s="71">
        <v>1900</v>
      </c>
      <c r="O4058" s="74">
        <v>0</v>
      </c>
      <c r="P4058" s="175">
        <v>157547.55000000005</v>
      </c>
    </row>
    <row r="4059" spans="1:16" ht="14.25" customHeight="1" outlineLevel="1">
      <c r="A4059" s="64" t="s">
        <v>1</v>
      </c>
      <c r="B4059" s="163" t="s">
        <v>662</v>
      </c>
      <c r="C4059" s="174" t="s">
        <v>647</v>
      </c>
      <c r="D4059" s="68">
        <v>45650</v>
      </c>
      <c r="E4059" s="66">
        <f t="shared" si="66"/>
        <v>12</v>
      </c>
      <c r="F4059" s="66">
        <f t="shared" si="67"/>
        <v>2024</v>
      </c>
      <c r="G4059" s="67">
        <f t="shared" si="68"/>
        <v>45627</v>
      </c>
      <c r="H4059" s="26" t="s">
        <v>124</v>
      </c>
      <c r="I4059" s="66" t="s">
        <v>1998</v>
      </c>
      <c r="J4059" s="69"/>
      <c r="K4059" s="69"/>
      <c r="L4059" s="69"/>
      <c r="M4059" s="69"/>
      <c r="N4059" s="71">
        <v>2000</v>
      </c>
      <c r="O4059" s="74">
        <v>0</v>
      </c>
      <c r="P4059" s="175">
        <v>159547.55000000005</v>
      </c>
    </row>
    <row r="4060" spans="1:16" ht="14.25" customHeight="1" outlineLevel="1">
      <c r="A4060" s="64" t="s">
        <v>1</v>
      </c>
      <c r="B4060" s="163" t="s">
        <v>662</v>
      </c>
      <c r="C4060" s="174" t="s">
        <v>647</v>
      </c>
      <c r="D4060" s="68">
        <v>45650</v>
      </c>
      <c r="E4060" s="66">
        <f t="shared" si="66"/>
        <v>12</v>
      </c>
      <c r="F4060" s="66">
        <f t="shared" si="67"/>
        <v>2024</v>
      </c>
      <c r="G4060" s="67">
        <f t="shared" si="68"/>
        <v>45627</v>
      </c>
      <c r="H4060" s="26" t="s">
        <v>124</v>
      </c>
      <c r="I4060" s="66" t="s">
        <v>1999</v>
      </c>
      <c r="J4060" s="69"/>
      <c r="K4060" s="69"/>
      <c r="L4060" s="69"/>
      <c r="M4060" s="69"/>
      <c r="N4060" s="71">
        <v>400</v>
      </c>
      <c r="O4060" s="74">
        <v>0</v>
      </c>
      <c r="P4060" s="175">
        <v>159947.55000000005</v>
      </c>
    </row>
    <row r="4061" spans="1:16" ht="14.25" customHeight="1" outlineLevel="1">
      <c r="A4061" s="64" t="s">
        <v>1</v>
      </c>
      <c r="B4061" s="163" t="s">
        <v>662</v>
      </c>
      <c r="C4061" s="174" t="s">
        <v>647</v>
      </c>
      <c r="D4061" s="68">
        <v>45650</v>
      </c>
      <c r="E4061" s="66">
        <f t="shared" si="66"/>
        <v>12</v>
      </c>
      <c r="F4061" s="66">
        <f t="shared" si="67"/>
        <v>2024</v>
      </c>
      <c r="G4061" s="67">
        <f t="shared" si="68"/>
        <v>45627</v>
      </c>
      <c r="H4061" s="26" t="s">
        <v>124</v>
      </c>
      <c r="I4061" s="66" t="s">
        <v>2000</v>
      </c>
      <c r="J4061" s="69"/>
      <c r="K4061" s="69"/>
      <c r="L4061" s="69"/>
      <c r="M4061" s="69"/>
      <c r="N4061" s="71">
        <v>400</v>
      </c>
      <c r="O4061" s="74">
        <v>0</v>
      </c>
      <c r="P4061" s="175">
        <v>160347.55000000005</v>
      </c>
    </row>
    <row r="4062" spans="1:16" ht="14.25" hidden="1" customHeight="1" outlineLevel="1">
      <c r="A4062" s="64" t="s">
        <v>1</v>
      </c>
      <c r="B4062" s="163" t="s">
        <v>662</v>
      </c>
      <c r="C4062" s="174" t="s">
        <v>647</v>
      </c>
      <c r="D4062" s="68">
        <v>45650</v>
      </c>
      <c r="E4062" s="66">
        <f t="shared" si="66"/>
        <v>12</v>
      </c>
      <c r="F4062" s="66">
        <f t="shared" si="67"/>
        <v>2024</v>
      </c>
      <c r="G4062" s="67">
        <f t="shared" si="68"/>
        <v>45627</v>
      </c>
      <c r="H4062" s="26" t="s">
        <v>102</v>
      </c>
      <c r="I4062" s="66" t="s">
        <v>129</v>
      </c>
      <c r="J4062" s="69"/>
      <c r="K4062" s="69"/>
      <c r="L4062" s="69"/>
      <c r="M4062" s="69"/>
      <c r="N4062" s="71">
        <v>0</v>
      </c>
      <c r="O4062" s="74">
        <v>9</v>
      </c>
      <c r="P4062" s="175">
        <v>160338.55000000005</v>
      </c>
    </row>
    <row r="4063" spans="1:16" ht="14.25" hidden="1" customHeight="1" outlineLevel="1">
      <c r="A4063" s="64" t="s">
        <v>1</v>
      </c>
      <c r="B4063" s="163" t="s">
        <v>662</v>
      </c>
      <c r="C4063" s="174" t="s">
        <v>647</v>
      </c>
      <c r="D4063" s="68">
        <v>45652</v>
      </c>
      <c r="E4063" s="66">
        <f t="shared" si="66"/>
        <v>12</v>
      </c>
      <c r="F4063" s="66">
        <f t="shared" si="67"/>
        <v>2024</v>
      </c>
      <c r="G4063" s="67">
        <f t="shared" si="68"/>
        <v>45627</v>
      </c>
      <c r="H4063" s="26" t="s">
        <v>102</v>
      </c>
      <c r="I4063" s="66" t="s">
        <v>129</v>
      </c>
      <c r="J4063" s="69"/>
      <c r="K4063" s="69"/>
      <c r="L4063" s="69"/>
      <c r="M4063" s="69"/>
      <c r="N4063" s="71">
        <v>0</v>
      </c>
      <c r="O4063" s="74">
        <v>9</v>
      </c>
      <c r="P4063" s="175">
        <v>160329.55000000005</v>
      </c>
    </row>
    <row r="4064" spans="1:16" ht="14.25" hidden="1" customHeight="1" outlineLevel="1">
      <c r="A4064" s="64" t="s">
        <v>1</v>
      </c>
      <c r="B4064" s="163" t="s">
        <v>662</v>
      </c>
      <c r="C4064" s="174" t="s">
        <v>647</v>
      </c>
      <c r="D4064" s="68">
        <v>45653</v>
      </c>
      <c r="E4064" s="66">
        <f t="shared" si="66"/>
        <v>12</v>
      </c>
      <c r="F4064" s="66">
        <f t="shared" si="67"/>
        <v>2024</v>
      </c>
      <c r="G4064" s="67">
        <f t="shared" si="68"/>
        <v>45627</v>
      </c>
      <c r="H4064" s="26" t="s">
        <v>138</v>
      </c>
      <c r="I4064" s="66" t="s">
        <v>139</v>
      </c>
      <c r="J4064" s="69"/>
      <c r="K4064" s="69"/>
      <c r="L4064" s="69"/>
      <c r="M4064" s="69"/>
      <c r="N4064" s="71">
        <v>10.06</v>
      </c>
      <c r="O4064" s="74">
        <v>0</v>
      </c>
      <c r="P4064" s="175">
        <v>160339.61000000004</v>
      </c>
    </row>
    <row r="4065" spans="1:16" ht="14.25" hidden="1" customHeight="1" outlineLevel="1">
      <c r="A4065" s="64" t="s">
        <v>1</v>
      </c>
      <c r="B4065" s="163" t="s">
        <v>662</v>
      </c>
      <c r="C4065" s="174" t="s">
        <v>647</v>
      </c>
      <c r="D4065" s="68">
        <v>45653</v>
      </c>
      <c r="E4065" s="66">
        <f t="shared" si="66"/>
        <v>12</v>
      </c>
      <c r="F4065" s="66">
        <f t="shared" si="67"/>
        <v>2024</v>
      </c>
      <c r="G4065" s="67">
        <f t="shared" si="68"/>
        <v>45627</v>
      </c>
      <c r="H4065" s="26" t="s">
        <v>138</v>
      </c>
      <c r="I4065" s="66" t="s">
        <v>139</v>
      </c>
      <c r="J4065" s="69"/>
      <c r="K4065" s="69"/>
      <c r="L4065" s="69"/>
      <c r="M4065" s="69"/>
      <c r="N4065" s="71">
        <v>0.72</v>
      </c>
      <c r="O4065" s="74">
        <v>0</v>
      </c>
      <c r="P4065" s="175">
        <v>160340.33000000005</v>
      </c>
    </row>
    <row r="4066" spans="1:16" ht="14.25" hidden="1" customHeight="1" outlineLevel="1">
      <c r="A4066" s="64" t="s">
        <v>1</v>
      </c>
      <c r="B4066" s="163" t="s">
        <v>662</v>
      </c>
      <c r="C4066" s="174" t="s">
        <v>647</v>
      </c>
      <c r="D4066" s="68">
        <v>45653</v>
      </c>
      <c r="E4066" s="66">
        <f t="shared" si="66"/>
        <v>12</v>
      </c>
      <c r="F4066" s="66">
        <f t="shared" si="67"/>
        <v>2024</v>
      </c>
      <c r="G4066" s="67">
        <f t="shared" si="68"/>
        <v>45627</v>
      </c>
      <c r="H4066" s="26" t="s">
        <v>63</v>
      </c>
      <c r="I4066" s="66" t="s">
        <v>2001</v>
      </c>
      <c r="J4066" s="69"/>
      <c r="K4066" s="69"/>
      <c r="L4066" s="69"/>
      <c r="M4066" s="69"/>
      <c r="N4066" s="71">
        <v>0</v>
      </c>
      <c r="O4066" s="74">
        <v>4400</v>
      </c>
      <c r="P4066" s="175">
        <v>155940.33000000005</v>
      </c>
    </row>
    <row r="4067" spans="1:16" ht="14.25" hidden="1" customHeight="1" outlineLevel="1">
      <c r="A4067" s="64" t="s">
        <v>1</v>
      </c>
      <c r="B4067" s="163" t="s">
        <v>662</v>
      </c>
      <c r="C4067" s="174" t="s">
        <v>647</v>
      </c>
      <c r="D4067" s="68">
        <v>45653</v>
      </c>
      <c r="E4067" s="66">
        <f t="shared" si="66"/>
        <v>12</v>
      </c>
      <c r="F4067" s="66">
        <f t="shared" si="67"/>
        <v>2024</v>
      </c>
      <c r="G4067" s="67">
        <f t="shared" si="68"/>
        <v>45627</v>
      </c>
      <c r="H4067" s="26" t="s">
        <v>43</v>
      </c>
      <c r="I4067" s="66" t="s">
        <v>336</v>
      </c>
      <c r="J4067" s="69"/>
      <c r="K4067" s="69"/>
      <c r="L4067" s="69"/>
      <c r="M4067" s="69"/>
      <c r="N4067" s="71">
        <v>0</v>
      </c>
      <c r="O4067" s="74">
        <v>3186</v>
      </c>
      <c r="P4067" s="175">
        <v>152754.33000000005</v>
      </c>
    </row>
    <row r="4068" spans="1:16" ht="14.25" hidden="1" customHeight="1" outlineLevel="1">
      <c r="A4068" s="64" t="s">
        <v>1</v>
      </c>
      <c r="B4068" s="163" t="s">
        <v>662</v>
      </c>
      <c r="C4068" s="174" t="s">
        <v>647</v>
      </c>
      <c r="D4068" s="68">
        <v>45653</v>
      </c>
      <c r="E4068" s="66">
        <f t="shared" si="66"/>
        <v>12</v>
      </c>
      <c r="F4068" s="66">
        <f t="shared" si="67"/>
        <v>2024</v>
      </c>
      <c r="G4068" s="67">
        <f t="shared" si="68"/>
        <v>45627</v>
      </c>
      <c r="H4068" s="26" t="s">
        <v>43</v>
      </c>
      <c r="I4068" s="66" t="s">
        <v>255</v>
      </c>
      <c r="J4068" s="69"/>
      <c r="K4068" s="69"/>
      <c r="L4068" s="69"/>
      <c r="M4068" s="69"/>
      <c r="N4068" s="71">
        <v>0</v>
      </c>
      <c r="O4068" s="74">
        <v>14.54</v>
      </c>
      <c r="P4068" s="175">
        <v>152739.79000000004</v>
      </c>
    </row>
    <row r="4069" spans="1:16" ht="14.25" hidden="1" customHeight="1" outlineLevel="1">
      <c r="A4069" s="64" t="s">
        <v>1</v>
      </c>
      <c r="B4069" s="163" t="s">
        <v>662</v>
      </c>
      <c r="C4069" s="174" t="s">
        <v>647</v>
      </c>
      <c r="D4069" s="68">
        <v>45653</v>
      </c>
      <c r="E4069" s="66">
        <f t="shared" si="66"/>
        <v>12</v>
      </c>
      <c r="F4069" s="66">
        <f t="shared" si="67"/>
        <v>2024</v>
      </c>
      <c r="G4069" s="67">
        <f t="shared" si="68"/>
        <v>45627</v>
      </c>
      <c r="H4069" s="26" t="s">
        <v>43</v>
      </c>
      <c r="I4069" s="66" t="s">
        <v>255</v>
      </c>
      <c r="J4069" s="69"/>
      <c r="K4069" s="69"/>
      <c r="L4069" s="69"/>
      <c r="M4069" s="69"/>
      <c r="N4069" s="71">
        <v>0</v>
      </c>
      <c r="O4069" s="74">
        <v>95.63</v>
      </c>
      <c r="P4069" s="175">
        <v>152644.16000000003</v>
      </c>
    </row>
    <row r="4070" spans="1:16" ht="14.25" hidden="1" customHeight="1" outlineLevel="1">
      <c r="A4070" s="64" t="s">
        <v>1</v>
      </c>
      <c r="B4070" s="163" t="s">
        <v>662</v>
      </c>
      <c r="C4070" s="174" t="s">
        <v>647</v>
      </c>
      <c r="D4070" s="68">
        <v>45653</v>
      </c>
      <c r="E4070" s="66">
        <f t="shared" si="66"/>
        <v>12</v>
      </c>
      <c r="F4070" s="66">
        <f t="shared" si="67"/>
        <v>2024</v>
      </c>
      <c r="G4070" s="67">
        <f t="shared" si="68"/>
        <v>45627</v>
      </c>
      <c r="H4070" s="26" t="s">
        <v>43</v>
      </c>
      <c r="I4070" s="66" t="s">
        <v>282</v>
      </c>
      <c r="J4070" s="69"/>
      <c r="K4070" s="69"/>
      <c r="L4070" s="69"/>
      <c r="M4070" s="69"/>
      <c r="N4070" s="71">
        <v>0</v>
      </c>
      <c r="O4070" s="74">
        <v>2522.9299999999998</v>
      </c>
      <c r="P4070" s="175">
        <v>150121.23000000004</v>
      </c>
    </row>
    <row r="4071" spans="1:16" ht="14.25" hidden="1" customHeight="1" outlineLevel="1">
      <c r="A4071" s="64" t="s">
        <v>1</v>
      </c>
      <c r="B4071" s="163" t="s">
        <v>662</v>
      </c>
      <c r="C4071" s="174" t="s">
        <v>647</v>
      </c>
      <c r="D4071" s="68">
        <v>45653</v>
      </c>
      <c r="E4071" s="66">
        <f t="shared" si="66"/>
        <v>12</v>
      </c>
      <c r="F4071" s="66">
        <f t="shared" si="67"/>
        <v>2024</v>
      </c>
      <c r="G4071" s="67">
        <f t="shared" si="68"/>
        <v>45627</v>
      </c>
      <c r="H4071" s="26" t="s">
        <v>43</v>
      </c>
      <c r="I4071" s="66" t="s">
        <v>283</v>
      </c>
      <c r="J4071" s="69"/>
      <c r="K4071" s="69"/>
      <c r="L4071" s="69"/>
      <c r="M4071" s="69"/>
      <c r="N4071" s="71">
        <v>0</v>
      </c>
      <c r="O4071" s="74">
        <v>586.84</v>
      </c>
      <c r="P4071" s="175">
        <v>149534.39000000004</v>
      </c>
    </row>
    <row r="4072" spans="1:16" ht="14.25" hidden="1" customHeight="1" outlineLevel="1">
      <c r="A4072" s="64" t="s">
        <v>1</v>
      </c>
      <c r="B4072" s="163" t="s">
        <v>662</v>
      </c>
      <c r="C4072" s="174" t="s">
        <v>647</v>
      </c>
      <c r="D4072" s="68">
        <v>45653</v>
      </c>
      <c r="E4072" s="66">
        <f t="shared" si="66"/>
        <v>12</v>
      </c>
      <c r="F4072" s="66">
        <f t="shared" si="67"/>
        <v>2024</v>
      </c>
      <c r="G4072" s="67">
        <f t="shared" si="68"/>
        <v>45627</v>
      </c>
      <c r="H4072" s="26" t="s">
        <v>43</v>
      </c>
      <c r="I4072" s="66" t="s">
        <v>283</v>
      </c>
      <c r="J4072" s="69"/>
      <c r="K4072" s="69"/>
      <c r="L4072" s="69"/>
      <c r="M4072" s="69"/>
      <c r="N4072" s="71">
        <v>0</v>
      </c>
      <c r="O4072" s="74">
        <v>2529.15</v>
      </c>
      <c r="P4072" s="175">
        <v>147005.24000000005</v>
      </c>
    </row>
    <row r="4073" spans="1:16" ht="14.25" hidden="1" customHeight="1" outlineLevel="1">
      <c r="A4073" s="64" t="s">
        <v>1</v>
      </c>
      <c r="B4073" s="163" t="s">
        <v>662</v>
      </c>
      <c r="C4073" s="174" t="s">
        <v>647</v>
      </c>
      <c r="D4073" s="68">
        <v>45653</v>
      </c>
      <c r="E4073" s="66">
        <f t="shared" si="66"/>
        <v>12</v>
      </c>
      <c r="F4073" s="66">
        <f t="shared" si="67"/>
        <v>2024</v>
      </c>
      <c r="G4073" s="67">
        <f t="shared" si="68"/>
        <v>45627</v>
      </c>
      <c r="H4073" s="26" t="s">
        <v>43</v>
      </c>
      <c r="I4073" s="66" t="s">
        <v>284</v>
      </c>
      <c r="J4073" s="69"/>
      <c r="K4073" s="69"/>
      <c r="L4073" s="69"/>
      <c r="M4073" s="69"/>
      <c r="N4073" s="71">
        <v>0</v>
      </c>
      <c r="O4073" s="74">
        <v>286.74</v>
      </c>
      <c r="P4073" s="175">
        <v>146718.50000000006</v>
      </c>
    </row>
    <row r="4074" spans="1:16" ht="14.25" hidden="1" customHeight="1" outlineLevel="1">
      <c r="A4074" s="64" t="s">
        <v>1</v>
      </c>
      <c r="B4074" s="163" t="s">
        <v>662</v>
      </c>
      <c r="C4074" s="174" t="s">
        <v>647</v>
      </c>
      <c r="D4074" s="68">
        <v>45653</v>
      </c>
      <c r="E4074" s="66">
        <f t="shared" si="66"/>
        <v>12</v>
      </c>
      <c r="F4074" s="66">
        <f t="shared" si="67"/>
        <v>2024</v>
      </c>
      <c r="G4074" s="67">
        <f t="shared" si="68"/>
        <v>45627</v>
      </c>
      <c r="H4074" s="26" t="s">
        <v>43</v>
      </c>
      <c r="I4074" s="66" t="s">
        <v>284</v>
      </c>
      <c r="J4074" s="69"/>
      <c r="K4074" s="69"/>
      <c r="L4074" s="69"/>
      <c r="M4074" s="69"/>
      <c r="N4074" s="71">
        <v>0</v>
      </c>
      <c r="O4074" s="74">
        <v>2043.05</v>
      </c>
      <c r="P4074" s="175">
        <v>144675.45000000007</v>
      </c>
    </row>
    <row r="4075" spans="1:16" ht="14.25" hidden="1" customHeight="1" outlineLevel="1">
      <c r="A4075" s="64" t="s">
        <v>1</v>
      </c>
      <c r="B4075" s="163" t="s">
        <v>662</v>
      </c>
      <c r="C4075" s="174" t="s">
        <v>647</v>
      </c>
      <c r="D4075" s="68">
        <v>45653</v>
      </c>
      <c r="E4075" s="66">
        <f t="shared" si="66"/>
        <v>12</v>
      </c>
      <c r="F4075" s="66">
        <f t="shared" si="67"/>
        <v>2024</v>
      </c>
      <c r="G4075" s="67">
        <f t="shared" si="68"/>
        <v>45627</v>
      </c>
      <c r="H4075" s="26" t="s">
        <v>43</v>
      </c>
      <c r="I4075" s="66" t="s">
        <v>284</v>
      </c>
      <c r="J4075" s="69"/>
      <c r="K4075" s="69"/>
      <c r="L4075" s="69"/>
      <c r="M4075" s="69"/>
      <c r="N4075" s="71">
        <v>0</v>
      </c>
      <c r="O4075" s="74">
        <v>228.37</v>
      </c>
      <c r="P4075" s="175">
        <v>144447.08000000007</v>
      </c>
    </row>
    <row r="4076" spans="1:16" ht="14.25" hidden="1" customHeight="1" outlineLevel="1">
      <c r="A4076" s="64" t="s">
        <v>1</v>
      </c>
      <c r="B4076" s="163" t="s">
        <v>662</v>
      </c>
      <c r="C4076" s="174" t="s">
        <v>647</v>
      </c>
      <c r="D4076" s="68">
        <v>45653</v>
      </c>
      <c r="E4076" s="66">
        <f t="shared" si="66"/>
        <v>12</v>
      </c>
      <c r="F4076" s="66">
        <f t="shared" si="67"/>
        <v>2024</v>
      </c>
      <c r="G4076" s="67">
        <f t="shared" si="68"/>
        <v>45627</v>
      </c>
      <c r="H4076" s="26" t="s">
        <v>43</v>
      </c>
      <c r="I4076" s="66" t="s">
        <v>685</v>
      </c>
      <c r="J4076" s="69"/>
      <c r="K4076" s="69"/>
      <c r="L4076" s="69"/>
      <c r="M4076" s="69"/>
      <c r="N4076" s="71">
        <v>0</v>
      </c>
      <c r="O4076" s="74">
        <v>14.27</v>
      </c>
      <c r="P4076" s="175">
        <v>144432.81000000008</v>
      </c>
    </row>
    <row r="4077" spans="1:16" ht="14.25" hidden="1" customHeight="1" outlineLevel="1">
      <c r="A4077" s="64" t="s">
        <v>1</v>
      </c>
      <c r="B4077" s="163" t="s">
        <v>662</v>
      </c>
      <c r="C4077" s="174" t="s">
        <v>647</v>
      </c>
      <c r="D4077" s="68">
        <v>45653</v>
      </c>
      <c r="E4077" s="66">
        <f t="shared" si="66"/>
        <v>12</v>
      </c>
      <c r="F4077" s="66">
        <f t="shared" si="67"/>
        <v>2024</v>
      </c>
      <c r="G4077" s="67">
        <f t="shared" si="68"/>
        <v>45627</v>
      </c>
      <c r="H4077" s="26" t="s">
        <v>43</v>
      </c>
      <c r="I4077" s="66" t="s">
        <v>284</v>
      </c>
      <c r="J4077" s="69"/>
      <c r="K4077" s="69"/>
      <c r="L4077" s="69"/>
      <c r="M4077" s="69"/>
      <c r="N4077" s="71">
        <v>0</v>
      </c>
      <c r="O4077" s="74">
        <v>1595.36</v>
      </c>
      <c r="P4077" s="175">
        <v>142837.4500000001</v>
      </c>
    </row>
    <row r="4078" spans="1:16" ht="14.25" hidden="1" customHeight="1" outlineLevel="1">
      <c r="A4078" s="64" t="s">
        <v>1</v>
      </c>
      <c r="B4078" s="163" t="s">
        <v>662</v>
      </c>
      <c r="C4078" s="174" t="s">
        <v>647</v>
      </c>
      <c r="D4078" s="68">
        <v>45653</v>
      </c>
      <c r="E4078" s="66">
        <f t="shared" si="66"/>
        <v>12</v>
      </c>
      <c r="F4078" s="66">
        <f t="shared" si="67"/>
        <v>2024</v>
      </c>
      <c r="G4078" s="67">
        <f t="shared" si="68"/>
        <v>45627</v>
      </c>
      <c r="H4078" s="26" t="s">
        <v>43</v>
      </c>
      <c r="I4078" s="66" t="s">
        <v>685</v>
      </c>
      <c r="J4078" s="69"/>
      <c r="K4078" s="69"/>
      <c r="L4078" s="69"/>
      <c r="M4078" s="69"/>
      <c r="N4078" s="71">
        <v>0</v>
      </c>
      <c r="O4078" s="74">
        <v>41.6</v>
      </c>
      <c r="P4078" s="175">
        <v>142795.85000000009</v>
      </c>
    </row>
    <row r="4079" spans="1:16" ht="14.25" hidden="1" customHeight="1" outlineLevel="1">
      <c r="A4079" s="64" t="s">
        <v>1</v>
      </c>
      <c r="B4079" s="163" t="s">
        <v>662</v>
      </c>
      <c r="C4079" s="174" t="s">
        <v>647</v>
      </c>
      <c r="D4079" s="68">
        <v>45653</v>
      </c>
      <c r="E4079" s="66">
        <f t="shared" si="66"/>
        <v>12</v>
      </c>
      <c r="F4079" s="66">
        <f t="shared" si="67"/>
        <v>2024</v>
      </c>
      <c r="G4079" s="67">
        <f t="shared" si="68"/>
        <v>45627</v>
      </c>
      <c r="H4079" s="26" t="s">
        <v>43</v>
      </c>
      <c r="I4079" s="66" t="s">
        <v>686</v>
      </c>
      <c r="J4079" s="69"/>
      <c r="K4079" s="69"/>
      <c r="L4079" s="69"/>
      <c r="M4079" s="69"/>
      <c r="N4079" s="71">
        <v>0</v>
      </c>
      <c r="O4079" s="74">
        <v>4427.63</v>
      </c>
      <c r="P4079" s="175">
        <v>138368.22000000009</v>
      </c>
    </row>
    <row r="4080" spans="1:16" ht="14.25" hidden="1" customHeight="1" outlineLevel="1">
      <c r="A4080" s="64" t="s">
        <v>1</v>
      </c>
      <c r="B4080" s="163" t="s">
        <v>662</v>
      </c>
      <c r="C4080" s="174" t="s">
        <v>647</v>
      </c>
      <c r="D4080" s="68">
        <v>45653</v>
      </c>
      <c r="E4080" s="66">
        <f t="shared" si="66"/>
        <v>12</v>
      </c>
      <c r="F4080" s="66">
        <f t="shared" si="67"/>
        <v>2024</v>
      </c>
      <c r="G4080" s="67">
        <f t="shared" si="68"/>
        <v>45627</v>
      </c>
      <c r="H4080" s="26" t="s">
        <v>43</v>
      </c>
      <c r="I4080" s="66" t="s">
        <v>259</v>
      </c>
      <c r="J4080" s="69"/>
      <c r="K4080" s="69"/>
      <c r="L4080" s="69"/>
      <c r="M4080" s="69"/>
      <c r="N4080" s="71">
        <v>0</v>
      </c>
      <c r="O4080" s="74">
        <v>376.79</v>
      </c>
      <c r="P4080" s="175">
        <v>137991.43000000008</v>
      </c>
    </row>
    <row r="4081" spans="1:16" ht="14.25" hidden="1" customHeight="1" outlineLevel="1">
      <c r="A4081" s="64" t="s">
        <v>1</v>
      </c>
      <c r="B4081" s="163" t="s">
        <v>662</v>
      </c>
      <c r="C4081" s="174" t="s">
        <v>647</v>
      </c>
      <c r="D4081" s="68">
        <v>45653</v>
      </c>
      <c r="E4081" s="66">
        <f t="shared" si="66"/>
        <v>12</v>
      </c>
      <c r="F4081" s="66">
        <f t="shared" si="67"/>
        <v>2024</v>
      </c>
      <c r="G4081" s="67">
        <f t="shared" si="68"/>
        <v>45627</v>
      </c>
      <c r="H4081" s="26" t="s">
        <v>43</v>
      </c>
      <c r="I4081" s="66" t="s">
        <v>259</v>
      </c>
      <c r="J4081" s="69"/>
      <c r="K4081" s="69"/>
      <c r="L4081" s="69"/>
      <c r="M4081" s="69"/>
      <c r="N4081" s="71">
        <v>0</v>
      </c>
      <c r="O4081" s="74">
        <v>376.79</v>
      </c>
      <c r="P4081" s="175">
        <v>137614.64000000007</v>
      </c>
    </row>
    <row r="4082" spans="1:16" ht="14.25" hidden="1" customHeight="1" outlineLevel="1">
      <c r="A4082" s="64" t="s">
        <v>1</v>
      </c>
      <c r="B4082" s="163" t="s">
        <v>662</v>
      </c>
      <c r="C4082" s="174" t="s">
        <v>647</v>
      </c>
      <c r="D4082" s="68">
        <v>45653</v>
      </c>
      <c r="E4082" s="66">
        <f t="shared" si="66"/>
        <v>12</v>
      </c>
      <c r="F4082" s="66">
        <f t="shared" si="67"/>
        <v>2024</v>
      </c>
      <c r="G4082" s="67">
        <f t="shared" si="68"/>
        <v>45627</v>
      </c>
      <c r="H4082" s="26" t="s">
        <v>43</v>
      </c>
      <c r="I4082" s="66" t="s">
        <v>687</v>
      </c>
      <c r="J4082" s="69"/>
      <c r="K4082" s="69"/>
      <c r="L4082" s="69"/>
      <c r="M4082" s="69"/>
      <c r="N4082" s="71">
        <v>0</v>
      </c>
      <c r="O4082" s="74">
        <v>2791.8</v>
      </c>
      <c r="P4082" s="175">
        <v>134822.84000000008</v>
      </c>
    </row>
    <row r="4083" spans="1:16" ht="14.25" hidden="1" customHeight="1" outlineLevel="1">
      <c r="A4083" s="64" t="s">
        <v>1</v>
      </c>
      <c r="B4083" s="163" t="s">
        <v>662</v>
      </c>
      <c r="C4083" s="174" t="s">
        <v>647</v>
      </c>
      <c r="D4083" s="68">
        <v>45653</v>
      </c>
      <c r="E4083" s="66">
        <f t="shared" si="66"/>
        <v>12</v>
      </c>
      <c r="F4083" s="66">
        <f t="shared" si="67"/>
        <v>2024</v>
      </c>
      <c r="G4083" s="67">
        <f t="shared" si="68"/>
        <v>45627</v>
      </c>
      <c r="H4083" s="26" t="s">
        <v>43</v>
      </c>
      <c r="I4083" s="66" t="s">
        <v>687</v>
      </c>
      <c r="J4083" s="69"/>
      <c r="K4083" s="69"/>
      <c r="L4083" s="69"/>
      <c r="M4083" s="69"/>
      <c r="N4083" s="71">
        <v>0</v>
      </c>
      <c r="O4083" s="74">
        <v>994.05</v>
      </c>
      <c r="P4083" s="175">
        <v>133828.7900000001</v>
      </c>
    </row>
    <row r="4084" spans="1:16" ht="14.25" hidden="1" customHeight="1" outlineLevel="1">
      <c r="A4084" s="64" t="s">
        <v>1</v>
      </c>
      <c r="B4084" s="163" t="s">
        <v>662</v>
      </c>
      <c r="C4084" s="174" t="s">
        <v>647</v>
      </c>
      <c r="D4084" s="68">
        <v>45653</v>
      </c>
      <c r="E4084" s="66">
        <f t="shared" si="66"/>
        <v>12</v>
      </c>
      <c r="F4084" s="66">
        <f t="shared" si="67"/>
        <v>2024</v>
      </c>
      <c r="G4084" s="67">
        <f t="shared" si="68"/>
        <v>45627</v>
      </c>
      <c r="H4084" s="26" t="s">
        <v>43</v>
      </c>
      <c r="I4084" s="66" t="s">
        <v>687</v>
      </c>
      <c r="J4084" s="69"/>
      <c r="K4084" s="69"/>
      <c r="L4084" s="69"/>
      <c r="M4084" s="69"/>
      <c r="N4084" s="71">
        <v>0</v>
      </c>
      <c r="O4084" s="74">
        <v>353.57</v>
      </c>
      <c r="P4084" s="175">
        <v>133475.22000000009</v>
      </c>
    </row>
    <row r="4085" spans="1:16" ht="14.25" hidden="1" customHeight="1" outlineLevel="1">
      <c r="A4085" s="64" t="s">
        <v>1</v>
      </c>
      <c r="B4085" s="163" t="s">
        <v>662</v>
      </c>
      <c r="C4085" s="174" t="s">
        <v>647</v>
      </c>
      <c r="D4085" s="68">
        <v>45653</v>
      </c>
      <c r="E4085" s="66">
        <f t="shared" si="66"/>
        <v>12</v>
      </c>
      <c r="F4085" s="66">
        <f t="shared" si="67"/>
        <v>2024</v>
      </c>
      <c r="G4085" s="67">
        <f t="shared" si="68"/>
        <v>45627</v>
      </c>
      <c r="H4085" s="26" t="s">
        <v>43</v>
      </c>
      <c r="I4085" s="66" t="s">
        <v>687</v>
      </c>
      <c r="J4085" s="69"/>
      <c r="K4085" s="69"/>
      <c r="L4085" s="69"/>
      <c r="M4085" s="69"/>
      <c r="N4085" s="71">
        <v>0</v>
      </c>
      <c r="O4085" s="74">
        <v>115.93</v>
      </c>
      <c r="P4085" s="175">
        <v>133359.2900000001</v>
      </c>
    </row>
    <row r="4086" spans="1:16" ht="14.25" hidden="1" customHeight="1" outlineLevel="1">
      <c r="A4086" s="64" t="s">
        <v>1</v>
      </c>
      <c r="B4086" s="163" t="s">
        <v>662</v>
      </c>
      <c r="C4086" s="174" t="s">
        <v>647</v>
      </c>
      <c r="D4086" s="68">
        <v>45653</v>
      </c>
      <c r="E4086" s="66">
        <f t="shared" si="66"/>
        <v>12</v>
      </c>
      <c r="F4086" s="66">
        <f t="shared" si="67"/>
        <v>2024</v>
      </c>
      <c r="G4086" s="67">
        <f t="shared" si="68"/>
        <v>45627</v>
      </c>
      <c r="H4086" s="26" t="s">
        <v>43</v>
      </c>
      <c r="I4086" s="66" t="s">
        <v>688</v>
      </c>
      <c r="J4086" s="69"/>
      <c r="K4086" s="69"/>
      <c r="L4086" s="69"/>
      <c r="M4086" s="69"/>
      <c r="N4086" s="71">
        <v>0</v>
      </c>
      <c r="O4086" s="74">
        <v>3690.8</v>
      </c>
      <c r="P4086" s="175">
        <v>129668.49000000009</v>
      </c>
    </row>
    <row r="4087" spans="1:16" ht="14.25" hidden="1" customHeight="1" outlineLevel="1">
      <c r="A4087" s="64" t="s">
        <v>1</v>
      </c>
      <c r="B4087" s="163" t="s">
        <v>662</v>
      </c>
      <c r="C4087" s="174" t="s">
        <v>647</v>
      </c>
      <c r="D4087" s="68">
        <v>45653</v>
      </c>
      <c r="E4087" s="66">
        <f t="shared" si="66"/>
        <v>12</v>
      </c>
      <c r="F4087" s="66">
        <f t="shared" si="67"/>
        <v>2024</v>
      </c>
      <c r="G4087" s="67">
        <f t="shared" si="68"/>
        <v>45627</v>
      </c>
      <c r="H4087" s="26" t="s">
        <v>43</v>
      </c>
      <c r="I4087" s="66" t="s">
        <v>689</v>
      </c>
      <c r="J4087" s="69"/>
      <c r="K4087" s="69"/>
      <c r="L4087" s="69"/>
      <c r="M4087" s="69"/>
      <c r="N4087" s="71">
        <v>0</v>
      </c>
      <c r="O4087" s="74">
        <v>823.15</v>
      </c>
      <c r="P4087" s="175">
        <v>128845.3400000001</v>
      </c>
    </row>
    <row r="4088" spans="1:16" ht="14.25" hidden="1" customHeight="1" outlineLevel="1">
      <c r="A4088" s="64" t="s">
        <v>1</v>
      </c>
      <c r="B4088" s="163" t="s">
        <v>662</v>
      </c>
      <c r="C4088" s="174" t="s">
        <v>647</v>
      </c>
      <c r="D4088" s="68">
        <v>45653</v>
      </c>
      <c r="E4088" s="66">
        <f t="shared" si="66"/>
        <v>12</v>
      </c>
      <c r="F4088" s="66">
        <f t="shared" si="67"/>
        <v>2024</v>
      </c>
      <c r="G4088" s="67">
        <f t="shared" si="68"/>
        <v>45627</v>
      </c>
      <c r="H4088" s="26" t="s">
        <v>43</v>
      </c>
      <c r="I4088" s="66" t="s">
        <v>261</v>
      </c>
      <c r="J4088" s="69"/>
      <c r="K4088" s="69"/>
      <c r="L4088" s="69"/>
      <c r="M4088" s="69"/>
      <c r="N4088" s="71">
        <v>0</v>
      </c>
      <c r="O4088" s="74">
        <v>258.35000000000002</v>
      </c>
      <c r="P4088" s="175">
        <v>128586.99000000009</v>
      </c>
    </row>
    <row r="4089" spans="1:16" ht="14.25" hidden="1" customHeight="1" outlineLevel="1">
      <c r="A4089" s="64" t="s">
        <v>1</v>
      </c>
      <c r="B4089" s="163" t="s">
        <v>662</v>
      </c>
      <c r="C4089" s="174" t="s">
        <v>647</v>
      </c>
      <c r="D4089" s="68">
        <v>45653</v>
      </c>
      <c r="E4089" s="66">
        <f t="shared" si="66"/>
        <v>12</v>
      </c>
      <c r="F4089" s="66">
        <f t="shared" si="67"/>
        <v>2024</v>
      </c>
      <c r="G4089" s="67">
        <f t="shared" si="68"/>
        <v>45627</v>
      </c>
      <c r="H4089" s="26" t="s">
        <v>43</v>
      </c>
      <c r="I4089" s="66" t="s">
        <v>261</v>
      </c>
      <c r="J4089" s="69"/>
      <c r="K4089" s="69"/>
      <c r="L4089" s="69"/>
      <c r="M4089" s="69"/>
      <c r="N4089" s="71">
        <v>0</v>
      </c>
      <c r="O4089" s="74">
        <v>1403.44</v>
      </c>
      <c r="P4089" s="175">
        <v>127183.55000000009</v>
      </c>
    </row>
    <row r="4090" spans="1:16" ht="14.25" hidden="1" customHeight="1" outlineLevel="1">
      <c r="A4090" s="64" t="s">
        <v>1</v>
      </c>
      <c r="B4090" s="163" t="s">
        <v>662</v>
      </c>
      <c r="C4090" s="174" t="s">
        <v>647</v>
      </c>
      <c r="D4090" s="68">
        <v>45653</v>
      </c>
      <c r="E4090" s="66">
        <f t="shared" si="66"/>
        <v>12</v>
      </c>
      <c r="F4090" s="66">
        <f t="shared" si="67"/>
        <v>2024</v>
      </c>
      <c r="G4090" s="67">
        <f t="shared" si="68"/>
        <v>45627</v>
      </c>
      <c r="H4090" s="26" t="s">
        <v>43</v>
      </c>
      <c r="I4090" s="66" t="s">
        <v>688</v>
      </c>
      <c r="J4090" s="69"/>
      <c r="K4090" s="69"/>
      <c r="L4090" s="69"/>
      <c r="M4090" s="69"/>
      <c r="N4090" s="71">
        <v>0</v>
      </c>
      <c r="O4090" s="74">
        <v>175.34</v>
      </c>
      <c r="P4090" s="175">
        <v>127008.21000000009</v>
      </c>
    </row>
    <row r="4091" spans="1:16" ht="14.25" hidden="1" customHeight="1" outlineLevel="1">
      <c r="A4091" s="64" t="s">
        <v>1</v>
      </c>
      <c r="B4091" s="163" t="s">
        <v>662</v>
      </c>
      <c r="C4091" s="174" t="s">
        <v>647</v>
      </c>
      <c r="D4091" s="68">
        <v>45653</v>
      </c>
      <c r="E4091" s="66">
        <f t="shared" si="66"/>
        <v>12</v>
      </c>
      <c r="F4091" s="66">
        <f t="shared" si="67"/>
        <v>2024</v>
      </c>
      <c r="G4091" s="67">
        <f t="shared" si="68"/>
        <v>45627</v>
      </c>
      <c r="H4091" s="26" t="s">
        <v>43</v>
      </c>
      <c r="I4091" s="66" t="s">
        <v>688</v>
      </c>
      <c r="J4091" s="69"/>
      <c r="K4091" s="69"/>
      <c r="L4091" s="69"/>
      <c r="M4091" s="69"/>
      <c r="N4091" s="71">
        <v>0</v>
      </c>
      <c r="O4091" s="74">
        <v>474.49</v>
      </c>
      <c r="P4091" s="175">
        <v>126533.72000000009</v>
      </c>
    </row>
    <row r="4092" spans="1:16" ht="14.25" hidden="1" customHeight="1" outlineLevel="1">
      <c r="A4092" s="64" t="s">
        <v>1</v>
      </c>
      <c r="B4092" s="163" t="s">
        <v>662</v>
      </c>
      <c r="C4092" s="174" t="s">
        <v>647</v>
      </c>
      <c r="D4092" s="68">
        <v>45653</v>
      </c>
      <c r="E4092" s="66">
        <f t="shared" si="66"/>
        <v>12</v>
      </c>
      <c r="F4092" s="66">
        <f t="shared" si="67"/>
        <v>2024</v>
      </c>
      <c r="G4092" s="67">
        <f t="shared" si="68"/>
        <v>45627</v>
      </c>
      <c r="H4092" s="26" t="s">
        <v>43</v>
      </c>
      <c r="I4092" s="66" t="s">
        <v>288</v>
      </c>
      <c r="J4092" s="69"/>
      <c r="K4092" s="69"/>
      <c r="L4092" s="69"/>
      <c r="M4092" s="69"/>
      <c r="N4092" s="71">
        <v>0</v>
      </c>
      <c r="O4092" s="74">
        <v>4156.9399999999996</v>
      </c>
      <c r="P4092" s="175">
        <v>122376.78000000009</v>
      </c>
    </row>
    <row r="4093" spans="1:16" ht="14.25" hidden="1" customHeight="1" outlineLevel="1">
      <c r="A4093" s="64" t="s">
        <v>1</v>
      </c>
      <c r="B4093" s="163" t="s">
        <v>662</v>
      </c>
      <c r="C4093" s="174" t="s">
        <v>647</v>
      </c>
      <c r="D4093" s="68">
        <v>45653</v>
      </c>
      <c r="E4093" s="66">
        <f t="shared" si="66"/>
        <v>12</v>
      </c>
      <c r="F4093" s="66">
        <f t="shared" si="67"/>
        <v>2024</v>
      </c>
      <c r="G4093" s="67">
        <f t="shared" si="68"/>
        <v>45627</v>
      </c>
      <c r="H4093" s="26" t="s">
        <v>43</v>
      </c>
      <c r="I4093" s="66" t="s">
        <v>688</v>
      </c>
      <c r="J4093" s="69"/>
      <c r="K4093" s="69"/>
      <c r="L4093" s="69"/>
      <c r="M4093" s="69"/>
      <c r="N4093" s="71">
        <v>0</v>
      </c>
      <c r="O4093" s="74">
        <v>22.54</v>
      </c>
      <c r="P4093" s="175">
        <v>122354.24000000009</v>
      </c>
    </row>
    <row r="4094" spans="1:16" ht="14.25" hidden="1" customHeight="1" outlineLevel="1">
      <c r="A4094" s="64" t="s">
        <v>1</v>
      </c>
      <c r="B4094" s="163" t="s">
        <v>662</v>
      </c>
      <c r="C4094" s="174" t="s">
        <v>647</v>
      </c>
      <c r="D4094" s="68">
        <v>45653</v>
      </c>
      <c r="E4094" s="66">
        <f t="shared" si="66"/>
        <v>12</v>
      </c>
      <c r="F4094" s="66">
        <f t="shared" si="67"/>
        <v>2024</v>
      </c>
      <c r="G4094" s="67">
        <f t="shared" si="68"/>
        <v>45627</v>
      </c>
      <c r="H4094" s="26" t="s">
        <v>43</v>
      </c>
      <c r="I4094" s="66" t="s">
        <v>263</v>
      </c>
      <c r="J4094" s="69"/>
      <c r="K4094" s="69"/>
      <c r="L4094" s="69"/>
      <c r="M4094" s="69"/>
      <c r="N4094" s="71">
        <v>0</v>
      </c>
      <c r="O4094" s="74">
        <v>989.77</v>
      </c>
      <c r="P4094" s="175">
        <v>121364.47000000009</v>
      </c>
    </row>
    <row r="4095" spans="1:16" ht="14.25" hidden="1" customHeight="1" outlineLevel="1">
      <c r="A4095" s="64" t="s">
        <v>1</v>
      </c>
      <c r="B4095" s="163" t="s">
        <v>662</v>
      </c>
      <c r="C4095" s="174" t="s">
        <v>647</v>
      </c>
      <c r="D4095" s="68">
        <v>45653</v>
      </c>
      <c r="E4095" s="66">
        <f t="shared" si="66"/>
        <v>12</v>
      </c>
      <c r="F4095" s="66">
        <f t="shared" si="67"/>
        <v>2024</v>
      </c>
      <c r="G4095" s="67">
        <f t="shared" si="68"/>
        <v>45627</v>
      </c>
      <c r="H4095" s="26" t="s">
        <v>43</v>
      </c>
      <c r="I4095" s="66" t="s">
        <v>288</v>
      </c>
      <c r="J4095" s="69"/>
      <c r="K4095" s="69"/>
      <c r="L4095" s="69"/>
      <c r="M4095" s="69"/>
      <c r="N4095" s="71">
        <v>0</v>
      </c>
      <c r="O4095" s="74">
        <v>573.78</v>
      </c>
      <c r="P4095" s="175">
        <v>120790.69000000009</v>
      </c>
    </row>
    <row r="4096" spans="1:16" ht="14.25" hidden="1" customHeight="1" outlineLevel="1">
      <c r="A4096" s="64" t="s">
        <v>1</v>
      </c>
      <c r="B4096" s="163" t="s">
        <v>662</v>
      </c>
      <c r="C4096" s="174" t="s">
        <v>647</v>
      </c>
      <c r="D4096" s="68">
        <v>45653</v>
      </c>
      <c r="E4096" s="66">
        <f t="shared" si="66"/>
        <v>12</v>
      </c>
      <c r="F4096" s="66">
        <f t="shared" si="67"/>
        <v>2024</v>
      </c>
      <c r="G4096" s="67">
        <f t="shared" si="68"/>
        <v>45627</v>
      </c>
      <c r="H4096" s="26" t="s">
        <v>43</v>
      </c>
      <c r="I4096" s="66" t="s">
        <v>263</v>
      </c>
      <c r="J4096" s="69"/>
      <c r="K4096" s="69"/>
      <c r="L4096" s="69"/>
      <c r="M4096" s="69"/>
      <c r="N4096" s="71">
        <v>0</v>
      </c>
      <c r="O4096" s="74">
        <v>218.14</v>
      </c>
      <c r="P4096" s="175">
        <v>120572.55000000009</v>
      </c>
    </row>
    <row r="4097" spans="1:33" ht="14.25" hidden="1" customHeight="1" outlineLevel="1">
      <c r="A4097" s="64" t="s">
        <v>1</v>
      </c>
      <c r="B4097" s="163" t="s">
        <v>662</v>
      </c>
      <c r="C4097" s="174" t="s">
        <v>647</v>
      </c>
      <c r="D4097" s="68">
        <v>45653</v>
      </c>
      <c r="E4097" s="66">
        <f t="shared" si="66"/>
        <v>12</v>
      </c>
      <c r="F4097" s="66">
        <f t="shared" si="67"/>
        <v>2024</v>
      </c>
      <c r="G4097" s="67">
        <f t="shared" si="68"/>
        <v>45627</v>
      </c>
      <c r="H4097" s="26" t="s">
        <v>43</v>
      </c>
      <c r="I4097" s="66" t="s">
        <v>689</v>
      </c>
      <c r="J4097" s="69"/>
      <c r="K4097" s="69"/>
      <c r="L4097" s="69"/>
      <c r="M4097" s="69"/>
      <c r="N4097" s="71">
        <v>0</v>
      </c>
      <c r="O4097" s="74">
        <v>281.68</v>
      </c>
      <c r="P4097" s="175">
        <v>120290.8700000001</v>
      </c>
    </row>
    <row r="4098" spans="1:33" ht="14.25" hidden="1" customHeight="1" outlineLevel="1">
      <c r="A4098" s="64" t="s">
        <v>1</v>
      </c>
      <c r="B4098" s="163" t="s">
        <v>662</v>
      </c>
      <c r="C4098" s="174" t="s">
        <v>647</v>
      </c>
      <c r="D4098" s="68">
        <v>45653</v>
      </c>
      <c r="E4098" s="66">
        <f t="shared" si="66"/>
        <v>12</v>
      </c>
      <c r="F4098" s="66">
        <f t="shared" si="67"/>
        <v>2024</v>
      </c>
      <c r="G4098" s="67">
        <f t="shared" si="68"/>
        <v>45627</v>
      </c>
      <c r="H4098" s="26" t="s">
        <v>43</v>
      </c>
      <c r="I4098" s="66" t="s">
        <v>267</v>
      </c>
      <c r="J4098" s="69"/>
      <c r="K4098" s="69"/>
      <c r="L4098" s="69"/>
      <c r="M4098" s="69"/>
      <c r="N4098" s="71">
        <v>0</v>
      </c>
      <c r="O4098" s="74">
        <v>458.97</v>
      </c>
      <c r="P4098" s="175">
        <v>119831.9000000001</v>
      </c>
    </row>
    <row r="4099" spans="1:33" ht="14.25" hidden="1" customHeight="1" outlineLevel="1">
      <c r="A4099" s="64" t="s">
        <v>1</v>
      </c>
      <c r="B4099" s="163" t="s">
        <v>662</v>
      </c>
      <c r="C4099" s="174" t="s">
        <v>647</v>
      </c>
      <c r="D4099" s="68">
        <v>45653</v>
      </c>
      <c r="E4099" s="66">
        <f t="shared" si="66"/>
        <v>12</v>
      </c>
      <c r="F4099" s="66">
        <f t="shared" si="67"/>
        <v>2024</v>
      </c>
      <c r="G4099" s="67">
        <f t="shared" si="68"/>
        <v>45627</v>
      </c>
      <c r="H4099" s="26" t="s">
        <v>43</v>
      </c>
      <c r="I4099" s="66" t="s">
        <v>267</v>
      </c>
      <c r="J4099" s="69"/>
      <c r="K4099" s="69"/>
      <c r="L4099" s="69"/>
      <c r="M4099" s="69"/>
      <c r="N4099" s="71">
        <v>0</v>
      </c>
      <c r="O4099" s="74">
        <v>159.47999999999999</v>
      </c>
      <c r="P4099" s="175">
        <v>119672.4200000001</v>
      </c>
    </row>
    <row r="4100" spans="1:33" ht="14.25" hidden="1" customHeight="1" outlineLevel="1">
      <c r="A4100" s="64" t="s">
        <v>1</v>
      </c>
      <c r="B4100" s="163" t="s">
        <v>662</v>
      </c>
      <c r="C4100" s="174" t="s">
        <v>647</v>
      </c>
      <c r="D4100" s="68">
        <v>45653</v>
      </c>
      <c r="E4100" s="66">
        <f t="shared" si="66"/>
        <v>12</v>
      </c>
      <c r="F4100" s="66">
        <f t="shared" si="67"/>
        <v>2024</v>
      </c>
      <c r="G4100" s="67">
        <f t="shared" si="68"/>
        <v>45627</v>
      </c>
      <c r="H4100" s="26" t="s">
        <v>43</v>
      </c>
      <c r="I4100" s="66" t="s">
        <v>289</v>
      </c>
      <c r="J4100" s="69"/>
      <c r="K4100" s="69"/>
      <c r="L4100" s="69"/>
      <c r="M4100" s="69"/>
      <c r="N4100" s="71">
        <v>0</v>
      </c>
      <c r="O4100" s="74">
        <v>2935.21</v>
      </c>
      <c r="P4100" s="175">
        <v>116737.21000000009</v>
      </c>
    </row>
    <row r="4101" spans="1:33" ht="14.25" hidden="1" customHeight="1" outlineLevel="1">
      <c r="A4101" s="64" t="s">
        <v>1</v>
      </c>
      <c r="B4101" s="163" t="s">
        <v>662</v>
      </c>
      <c r="C4101" s="174" t="s">
        <v>647</v>
      </c>
      <c r="D4101" s="68">
        <v>45653</v>
      </c>
      <c r="E4101" s="66">
        <f t="shared" si="66"/>
        <v>12</v>
      </c>
      <c r="F4101" s="66">
        <f t="shared" si="67"/>
        <v>2024</v>
      </c>
      <c r="G4101" s="67">
        <f t="shared" si="68"/>
        <v>45627</v>
      </c>
      <c r="H4101" s="26" t="s">
        <v>43</v>
      </c>
      <c r="I4101" s="66" t="s">
        <v>289</v>
      </c>
      <c r="J4101" s="69"/>
      <c r="K4101" s="69"/>
      <c r="L4101" s="69"/>
      <c r="M4101" s="69"/>
      <c r="N4101" s="71">
        <v>0</v>
      </c>
      <c r="O4101" s="74">
        <v>1073.72</v>
      </c>
      <c r="P4101" s="175">
        <v>115663.49000000009</v>
      </c>
    </row>
    <row r="4102" spans="1:33" ht="14.25" hidden="1" customHeight="1" outlineLevel="1">
      <c r="A4102" s="64" t="s">
        <v>1</v>
      </c>
      <c r="B4102" s="163" t="s">
        <v>662</v>
      </c>
      <c r="C4102" s="174" t="s">
        <v>647</v>
      </c>
      <c r="D4102" s="68">
        <v>45653</v>
      </c>
      <c r="E4102" s="66">
        <f t="shared" si="66"/>
        <v>12</v>
      </c>
      <c r="F4102" s="66">
        <f t="shared" si="67"/>
        <v>2024</v>
      </c>
      <c r="G4102" s="67">
        <f t="shared" si="68"/>
        <v>45627</v>
      </c>
      <c r="H4102" s="26" t="s">
        <v>43</v>
      </c>
      <c r="I4102" s="66" t="s">
        <v>290</v>
      </c>
      <c r="J4102" s="69"/>
      <c r="K4102" s="69"/>
      <c r="L4102" s="69"/>
      <c r="M4102" s="69"/>
      <c r="N4102" s="71">
        <v>0</v>
      </c>
      <c r="O4102" s="74">
        <v>1481.18</v>
      </c>
      <c r="P4102" s="175">
        <v>114182.3100000001</v>
      </c>
    </row>
    <row r="4103" spans="1:33" ht="14.25" hidden="1" customHeight="1" outlineLevel="1">
      <c r="A4103" s="64" t="s">
        <v>1</v>
      </c>
      <c r="B4103" s="163" t="s">
        <v>662</v>
      </c>
      <c r="C4103" s="174" t="s">
        <v>647</v>
      </c>
      <c r="D4103" s="68">
        <v>45653</v>
      </c>
      <c r="E4103" s="66">
        <f t="shared" ref="E4103:E4106" si="69">MONTH(D4103)</f>
        <v>12</v>
      </c>
      <c r="F4103" s="66">
        <f t="shared" ref="F4103:F4106" si="70">YEAR(D4103)</f>
        <v>2024</v>
      </c>
      <c r="G4103" s="67">
        <f t="shared" ref="G4103:G4106" si="71">(E4103&amp;"/"&amp;F4103)*1</f>
        <v>45627</v>
      </c>
      <c r="H4103" s="26" t="s">
        <v>43</v>
      </c>
      <c r="I4103" s="66" t="s">
        <v>290</v>
      </c>
      <c r="J4103" s="69"/>
      <c r="K4103" s="69"/>
      <c r="L4103" s="69"/>
      <c r="M4103" s="69"/>
      <c r="N4103" s="71">
        <v>0</v>
      </c>
      <c r="O4103" s="74">
        <v>477.42</v>
      </c>
      <c r="P4103" s="175">
        <v>113704.8900000001</v>
      </c>
    </row>
    <row r="4104" spans="1:33" ht="14.25" hidden="1" customHeight="1" outlineLevel="1">
      <c r="A4104" s="64" t="s">
        <v>1</v>
      </c>
      <c r="B4104" s="163" t="s">
        <v>662</v>
      </c>
      <c r="C4104" s="174" t="s">
        <v>647</v>
      </c>
      <c r="D4104" s="68">
        <v>45653</v>
      </c>
      <c r="E4104" s="66">
        <f t="shared" si="69"/>
        <v>12</v>
      </c>
      <c r="F4104" s="66">
        <f t="shared" si="70"/>
        <v>2024</v>
      </c>
      <c r="G4104" s="67">
        <f t="shared" si="71"/>
        <v>45627</v>
      </c>
      <c r="H4104" s="26" t="s">
        <v>43</v>
      </c>
      <c r="I4104" s="66" t="s">
        <v>291</v>
      </c>
      <c r="J4104" s="69"/>
      <c r="K4104" s="69"/>
      <c r="L4104" s="69"/>
      <c r="M4104" s="69"/>
      <c r="N4104" s="71">
        <v>0</v>
      </c>
      <c r="O4104" s="74">
        <v>4619.21</v>
      </c>
      <c r="P4104" s="175">
        <v>109085.68000000009</v>
      </c>
    </row>
    <row r="4105" spans="1:33" ht="14.25" hidden="1" customHeight="1" outlineLevel="1">
      <c r="A4105" s="64" t="s">
        <v>1</v>
      </c>
      <c r="B4105" s="163" t="s">
        <v>662</v>
      </c>
      <c r="C4105" s="174" t="s">
        <v>647</v>
      </c>
      <c r="D4105" s="68">
        <v>45653</v>
      </c>
      <c r="E4105" s="66">
        <f t="shared" si="69"/>
        <v>12</v>
      </c>
      <c r="F4105" s="66">
        <f t="shared" si="70"/>
        <v>2024</v>
      </c>
      <c r="G4105" s="67">
        <f t="shared" si="71"/>
        <v>45627</v>
      </c>
      <c r="H4105" s="26" t="s">
        <v>43</v>
      </c>
      <c r="I4105" s="66" t="s">
        <v>291</v>
      </c>
      <c r="J4105" s="69"/>
      <c r="K4105" s="69"/>
      <c r="L4105" s="69"/>
      <c r="M4105" s="69"/>
      <c r="N4105" s="71">
        <v>0</v>
      </c>
      <c r="O4105" s="74">
        <v>685.75</v>
      </c>
      <c r="P4105" s="175">
        <v>108399.93000000009</v>
      </c>
    </row>
    <row r="4106" spans="1:33" ht="14.25" hidden="1" customHeight="1" outlineLevel="1">
      <c r="A4106" s="64" t="s">
        <v>1</v>
      </c>
      <c r="B4106" s="163" t="s">
        <v>662</v>
      </c>
      <c r="C4106" s="174" t="s">
        <v>647</v>
      </c>
      <c r="D4106" s="68">
        <v>45653</v>
      </c>
      <c r="E4106" s="66">
        <f t="shared" si="69"/>
        <v>12</v>
      </c>
      <c r="F4106" s="66">
        <f t="shared" si="70"/>
        <v>2024</v>
      </c>
      <c r="G4106" s="67">
        <f t="shared" si="71"/>
        <v>45627</v>
      </c>
      <c r="H4106" s="26" t="s">
        <v>102</v>
      </c>
      <c r="I4106" s="66" t="s">
        <v>682</v>
      </c>
      <c r="J4106" s="69"/>
      <c r="K4106" s="69"/>
      <c r="L4106" s="69"/>
      <c r="M4106" s="69"/>
      <c r="N4106" s="71">
        <v>0</v>
      </c>
      <c r="O4106" s="74">
        <v>13.1</v>
      </c>
      <c r="P4106" s="175">
        <v>108386.83000000009</v>
      </c>
    </row>
    <row r="4107" spans="1:33" ht="14.25" customHeight="1">
      <c r="C4107" s="109"/>
    </row>
    <row r="4108" spans="1:33" ht="14.25" customHeight="1">
      <c r="C4108" s="109"/>
    </row>
    <row r="4109" spans="1:33" ht="14.25" customHeight="1">
      <c r="C4109" s="109"/>
    </row>
    <row r="4110" spans="1:33" ht="14.25" customHeight="1">
      <c r="A4110" s="8" t="s">
        <v>2002</v>
      </c>
      <c r="C4110" s="109"/>
    </row>
    <row r="4111" spans="1:33" ht="14.25" customHeight="1">
      <c r="C4111" s="109"/>
      <c r="AE4111" s="275" t="s">
        <v>650</v>
      </c>
      <c r="AF4111" s="268" t="s">
        <v>639</v>
      </c>
      <c r="AG4111" s="269"/>
    </row>
    <row r="4112" spans="1:33" ht="26.25" customHeight="1">
      <c r="A4112" s="290" t="s">
        <v>0</v>
      </c>
      <c r="B4112" s="290" t="s">
        <v>2003</v>
      </c>
      <c r="C4112" s="109"/>
      <c r="AE4112" s="276"/>
      <c r="AF4112" s="270" t="s">
        <v>640</v>
      </c>
      <c r="AG4112" s="271"/>
    </row>
    <row r="4113" spans="1:33" ht="14.25" customHeight="1">
      <c r="A4113" s="291"/>
      <c r="B4113" s="291"/>
      <c r="C4113" s="109"/>
      <c r="AE4113" s="158" t="s">
        <v>641</v>
      </c>
      <c r="AF4113" s="272">
        <f>AC14</f>
        <v>61721.4</v>
      </c>
      <c r="AG4113" s="273"/>
    </row>
    <row r="4114" spans="1:33" ht="14.25" customHeight="1">
      <c r="A4114" s="64" t="s">
        <v>1</v>
      </c>
      <c r="B4114" s="77">
        <f>AG5</f>
        <v>0</v>
      </c>
      <c r="C4114" s="109"/>
      <c r="AE4114" s="158" t="s">
        <v>642</v>
      </c>
      <c r="AF4114" s="272">
        <f>AC3587</f>
        <v>0</v>
      </c>
      <c r="AG4114" s="273"/>
    </row>
    <row r="4115" spans="1:33" ht="14.25" customHeight="1">
      <c r="A4115" s="64" t="s">
        <v>132</v>
      </c>
      <c r="B4115" s="77">
        <f>AF12</f>
        <v>171116.08000000002</v>
      </c>
      <c r="C4115" s="109"/>
      <c r="AE4115" s="160" t="s">
        <v>645</v>
      </c>
      <c r="AF4115" s="274">
        <f>SUM(AF4113:AG4114)</f>
        <v>61721.4</v>
      </c>
      <c r="AG4115" s="273"/>
    </row>
    <row r="4116" spans="1:33" ht="14.25" customHeight="1">
      <c r="A4116" s="64" t="s">
        <v>122</v>
      </c>
      <c r="B4116" s="77">
        <f>AF3587</f>
        <v>0</v>
      </c>
      <c r="C4116" s="109"/>
    </row>
    <row r="4117" spans="1:33" ht="14.25" customHeight="1">
      <c r="A4117" s="64" t="s">
        <v>650</v>
      </c>
      <c r="B4117" s="77">
        <f>AF4115</f>
        <v>61721.4</v>
      </c>
      <c r="C4117" s="109"/>
    </row>
    <row r="4118" spans="1:33" ht="14.25" customHeight="1">
      <c r="A4118" s="64" t="s">
        <v>651</v>
      </c>
      <c r="B4118" s="77">
        <f>AF4122</f>
        <v>0</v>
      </c>
      <c r="C4118" s="109"/>
      <c r="AE4118" s="275" t="s">
        <v>651</v>
      </c>
      <c r="AF4118" s="268" t="s">
        <v>639</v>
      </c>
      <c r="AG4118" s="269"/>
    </row>
    <row r="4119" spans="1:33" ht="27" customHeight="1">
      <c r="A4119" s="64" t="s">
        <v>652</v>
      </c>
      <c r="B4119" s="77">
        <f>AF4129</f>
        <v>23370.37</v>
      </c>
      <c r="C4119" s="109"/>
      <c r="AE4119" s="276"/>
      <c r="AF4119" s="270" t="s">
        <v>640</v>
      </c>
      <c r="AG4119" s="271"/>
    </row>
    <row r="4120" spans="1:33" ht="14.25" customHeight="1">
      <c r="A4120" s="64" t="s">
        <v>653</v>
      </c>
      <c r="B4120" s="77">
        <f>AF3615</f>
        <v>0</v>
      </c>
      <c r="C4120" s="109"/>
      <c r="AE4120" s="158" t="s">
        <v>641</v>
      </c>
      <c r="AF4120" s="272">
        <f>AC15</f>
        <v>0</v>
      </c>
      <c r="AG4120" s="273"/>
    </row>
    <row r="4121" spans="1:33" ht="14.25" customHeight="1">
      <c r="C4121" s="109"/>
      <c r="AE4121" s="158" t="s">
        <v>642</v>
      </c>
      <c r="AF4121" s="272">
        <f>AC4115</f>
        <v>0</v>
      </c>
      <c r="AG4121" s="273"/>
    </row>
    <row r="4122" spans="1:33" ht="14.25" customHeight="1">
      <c r="C4122" s="109"/>
      <c r="AE4122" s="160" t="s">
        <v>645</v>
      </c>
      <c r="AF4122" s="274">
        <f>SUM(AF4120:AG4121)</f>
        <v>0</v>
      </c>
      <c r="AG4122" s="273"/>
    </row>
    <row r="4123" spans="1:33" ht="14.25" customHeight="1">
      <c r="C4123" s="109"/>
    </row>
    <row r="4124" spans="1:33" ht="14.25" customHeight="1">
      <c r="C4124" s="109"/>
    </row>
    <row r="4125" spans="1:33" ht="14.25" customHeight="1">
      <c r="C4125" s="109"/>
      <c r="AE4125" s="275" t="s">
        <v>652</v>
      </c>
      <c r="AF4125" s="268" t="s">
        <v>639</v>
      </c>
      <c r="AG4125" s="269"/>
    </row>
    <row r="4126" spans="1:33" ht="27.75" customHeight="1">
      <c r="C4126" s="109"/>
      <c r="AE4126" s="276"/>
      <c r="AF4126" s="270" t="s">
        <v>640</v>
      </c>
      <c r="AG4126" s="271"/>
    </row>
    <row r="4127" spans="1:33" ht="14.25" customHeight="1">
      <c r="C4127" s="109"/>
      <c r="AE4127" s="158" t="s">
        <v>641</v>
      </c>
      <c r="AF4127" s="272">
        <f>AC28</f>
        <v>0</v>
      </c>
      <c r="AG4127" s="273"/>
    </row>
    <row r="4128" spans="1:33" ht="14.25" customHeight="1">
      <c r="C4128" s="109"/>
      <c r="AE4128" s="158" t="s">
        <v>642</v>
      </c>
      <c r="AF4128" s="272">
        <f>AC16</f>
        <v>23370.37</v>
      </c>
      <c r="AG4128" s="273"/>
    </row>
    <row r="4129" spans="1:33" ht="14.25" customHeight="1">
      <c r="A4129" s="286" t="s">
        <v>2004</v>
      </c>
      <c r="B4129" s="268" t="s">
        <v>639</v>
      </c>
      <c r="C4129" s="269"/>
      <c r="AE4129" s="160" t="s">
        <v>645</v>
      </c>
      <c r="AF4129" s="274">
        <f>SUM(AF4127:AG4128)</f>
        <v>23370.37</v>
      </c>
      <c r="AG4129" s="273"/>
    </row>
    <row r="4130" spans="1:33" ht="14.25" customHeight="1">
      <c r="A4130" s="276"/>
      <c r="B4130" s="270" t="s">
        <v>640</v>
      </c>
      <c r="C4130" s="271"/>
    </row>
    <row r="4131" spans="1:33" ht="14.25" customHeight="1">
      <c r="A4131" s="158" t="s">
        <v>641</v>
      </c>
      <c r="B4131" s="272">
        <f>AF3+AF10+AF16+AF4113+AF4120+AF4127+AF4134</f>
        <v>443944.32</v>
      </c>
      <c r="C4131" s="273"/>
    </row>
    <row r="4132" spans="1:33" ht="14.25" customHeight="1">
      <c r="A4132" s="158" t="s">
        <v>654</v>
      </c>
      <c r="B4132" s="272">
        <f>AF17</f>
        <v>261905.72</v>
      </c>
      <c r="C4132" s="273"/>
      <c r="AE4132" s="275" t="s">
        <v>653</v>
      </c>
      <c r="AF4132" s="268" t="s">
        <v>639</v>
      </c>
      <c r="AG4132" s="269"/>
    </row>
    <row r="4133" spans="1:33" ht="14.25" customHeight="1">
      <c r="A4133" s="158" t="s">
        <v>642</v>
      </c>
      <c r="B4133" s="272">
        <f>AF4+AF11+AF18+AF4114+AF4121+AF4128+AF4135</f>
        <v>272143.07</v>
      </c>
      <c r="C4133" s="273"/>
      <c r="AE4133" s="276"/>
      <c r="AF4133" s="270" t="s">
        <v>640</v>
      </c>
      <c r="AG4133" s="271"/>
    </row>
    <row r="4134" spans="1:33" ht="14.25" customHeight="1">
      <c r="A4134" s="160" t="s">
        <v>645</v>
      </c>
      <c r="B4134" s="274">
        <f>SUM(B4131:C4133)</f>
        <v>977993.1100000001</v>
      </c>
      <c r="C4134" s="273"/>
      <c r="AE4134" s="158" t="s">
        <v>641</v>
      </c>
      <c r="AF4134" s="272">
        <f>AC17</f>
        <v>12741.17</v>
      </c>
      <c r="AG4134" s="273"/>
    </row>
    <row r="4135" spans="1:33" ht="14.25" customHeight="1">
      <c r="C4135" s="109"/>
      <c r="AE4135" s="158" t="s">
        <v>642</v>
      </c>
      <c r="AF4135" s="272">
        <f>AC4129</f>
        <v>0</v>
      </c>
      <c r="AG4135" s="273"/>
    </row>
  </sheetData>
  <autoFilter ref="A22:P4106" xr:uid="{00000000-0009-0000-0000-000008000000}">
    <filterColumn colId="0">
      <filters>
        <filter val="ALDEIA DO FUTURO"/>
        <filter val="CCINTER"/>
        <filter val="EMPRENDEDORIMOS FEMININO"/>
        <filter val="FUMCAD-CONECTANDO O FUTURO"/>
        <filter val="PROJETO ELIJAAS"/>
        <filter val="ROBOTICA"/>
      </filters>
    </filterColumn>
    <filterColumn colId="7">
      <filters>
        <filter val="ASSOCIADOS (PF)"/>
        <filter val="CONVÊNIO (CEDESP)"/>
        <filter val="DONATIVO PESSOA JURIDICA"/>
        <filter val="DONATIVOS PESSOA FISICA"/>
        <filter val="RECISÂO"/>
      </filters>
    </filterColumn>
  </autoFilter>
  <mergeCells count="70">
    <mergeCell ref="AE4118:AE4119"/>
    <mergeCell ref="AE4125:AE4126"/>
    <mergeCell ref="AF4125:AG4125"/>
    <mergeCell ref="AF4126:AG4126"/>
    <mergeCell ref="B4129:C4129"/>
    <mergeCell ref="AF4129:AG4129"/>
    <mergeCell ref="A4129:A4130"/>
    <mergeCell ref="B5:B6"/>
    <mergeCell ref="C5:C6"/>
    <mergeCell ref="D5:E5"/>
    <mergeCell ref="F5:G5"/>
    <mergeCell ref="A18:C18"/>
    <mergeCell ref="AF16:AG16"/>
    <mergeCell ref="AF17:AG17"/>
    <mergeCell ref="A5:A6"/>
    <mergeCell ref="A4112:A4113"/>
    <mergeCell ref="B4112:B4113"/>
    <mergeCell ref="H5:I5"/>
    <mergeCell ref="J5:K5"/>
    <mergeCell ref="AE4111:AE4112"/>
    <mergeCell ref="AF10:AG10"/>
    <mergeCell ref="AF11:AG11"/>
    <mergeCell ref="AF12:AG12"/>
    <mergeCell ref="AE14:AE15"/>
    <mergeCell ref="AF14:AG14"/>
    <mergeCell ref="AF15:AG15"/>
    <mergeCell ref="AB5:AC5"/>
    <mergeCell ref="AF5:AG5"/>
    <mergeCell ref="AE8:AE9"/>
    <mergeCell ref="AF8:AG8"/>
    <mergeCell ref="AF9:AG9"/>
    <mergeCell ref="B4134:C4134"/>
    <mergeCell ref="A1:C4"/>
    <mergeCell ref="AE1:AE2"/>
    <mergeCell ref="AF1:AG1"/>
    <mergeCell ref="AF2:AG2"/>
    <mergeCell ref="AF3:AG3"/>
    <mergeCell ref="AB4:AC4"/>
    <mergeCell ref="AF4:AG4"/>
    <mergeCell ref="L5:M5"/>
    <mergeCell ref="N5:O5"/>
    <mergeCell ref="P5:Q5"/>
    <mergeCell ref="R5:S5"/>
    <mergeCell ref="T5:U5"/>
    <mergeCell ref="V5:W5"/>
    <mergeCell ref="X5:Y5"/>
    <mergeCell ref="Z5:AA5"/>
    <mergeCell ref="B4130:C4130"/>
    <mergeCell ref="B4131:C4131"/>
    <mergeCell ref="B4132:C4132"/>
    <mergeCell ref="AE4132:AE4133"/>
    <mergeCell ref="AF4132:AG4132"/>
    <mergeCell ref="B4133:C4133"/>
    <mergeCell ref="AF4127:AG4127"/>
    <mergeCell ref="AF4128:AG4128"/>
    <mergeCell ref="AF4135:AG4135"/>
    <mergeCell ref="AF18:AG18"/>
    <mergeCell ref="AF19:AG19"/>
    <mergeCell ref="AF4111:AG4111"/>
    <mergeCell ref="AF4112:AG4112"/>
    <mergeCell ref="AF4113:AG4113"/>
    <mergeCell ref="AF4114:AG4114"/>
    <mergeCell ref="AF4115:AG4115"/>
    <mergeCell ref="AF4133:AG4133"/>
    <mergeCell ref="AF4134:AG4134"/>
    <mergeCell ref="AF4118:AG4118"/>
    <mergeCell ref="AF4119:AG4119"/>
    <mergeCell ref="AF4120:AG4120"/>
    <mergeCell ref="AF4121:AG4121"/>
    <mergeCell ref="AF4122:AG4122"/>
  </mergeCells>
  <pageMargins left="0.511811024" right="0.511811024" top="0.78740157499999996" bottom="0.78740157499999996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DRE-2026</vt:lpstr>
      <vt:lpstr>Realizado 2026</vt:lpstr>
      <vt:lpstr>Orçamento2026</vt:lpstr>
      <vt:lpstr>DFC-2026</vt:lpstr>
      <vt:lpstr>Projeção Amortização</vt:lpstr>
      <vt:lpstr>Arrecadação Açao PQ cidade</vt:lpstr>
      <vt:lpstr>PRD CEDESP</vt:lpstr>
      <vt:lpstr>Categorias</vt:lpstr>
      <vt:lpstr>DFC EM CONTRUTRÇÃO</vt:lpstr>
      <vt:lpstr>BASE</vt:lpstr>
      <vt:lpstr>Devolução Emp.Cedesp e CCinter</vt:lpstr>
      <vt:lpstr>Extrato Set-2024</vt:lpstr>
      <vt:lpstr>extrato out-2024</vt:lpstr>
      <vt:lpstr>Apresentação DFC</vt:lpstr>
      <vt:lpstr>prd ccinter</vt:lpstr>
      <vt:lpstr>FLuxo de Caixa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Aldeia</dc:creator>
  <cp:lastModifiedBy>Sara Aldeia</cp:lastModifiedBy>
  <dcterms:created xsi:type="dcterms:W3CDTF">2025-09-09T17:11:55Z</dcterms:created>
  <dcterms:modified xsi:type="dcterms:W3CDTF">2026-05-14T20:02:40Z</dcterms:modified>
</cp:coreProperties>
</file>